
<file path=[Content_Types].xml><?xml version="1.0" encoding="utf-8"?>
<Types xmlns="http://schemas.openxmlformats.org/package/2006/content-types">
  <Default Extension="bin" ContentType="application/vnd.openxmlformats-officedocument.oleObject"/>
  <Default Extension="emf" ContentType="image/x-emf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comments5.xml" ContentType="application/vnd.openxmlformats-officedocument.spreadsheetml.comments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10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omments6.xml" ContentType="application/vnd.openxmlformats-officedocument.spreadsheetml.comments+xml"/>
  <Override PartName="/xl/drawings/drawing11.xml" ContentType="application/vnd.openxmlformats-officedocument.drawing+xml"/>
  <Override PartName="/xl/comments7.xml" ContentType="application/vnd.openxmlformats-officedocument.spreadsheetml.comments+xml"/>
  <Override PartName="/xl/charts/chart14.xml" ContentType="application/vnd.openxmlformats-officedocument.drawingml.chart+xml"/>
  <Override PartName="/xl/drawings/drawing12.xml" ContentType="application/vnd.openxmlformats-officedocument.drawingml.chartshapes+xml"/>
  <Override PartName="/xl/charts/chart15.xml" ContentType="application/vnd.openxmlformats-officedocument.drawingml.chart+xml"/>
  <Override PartName="/xl/drawings/drawing13.xml" ContentType="application/vnd.openxmlformats-officedocument.drawingml.chartshapes+xml"/>
  <Override PartName="/xl/charts/chart16.xml" ContentType="application/vnd.openxmlformats-officedocument.drawingml.chart+xml"/>
  <Override PartName="/xl/drawings/drawing14.xml" ContentType="application/vnd.openxmlformats-officedocument.drawingml.chartshapes+xml"/>
  <Override PartName="/xl/charts/chart17.xml" ContentType="application/vnd.openxmlformats-officedocument.drawingml.chart+xml"/>
  <Override PartName="/xl/drawings/drawing15.xml" ContentType="application/vnd.openxmlformats-officedocument.drawingml.chartshapes+xml"/>
  <Override PartName="/xl/charts/chart18.xml" ContentType="application/vnd.openxmlformats-officedocument.drawingml.chart+xml"/>
  <Override PartName="/xl/drawings/drawing16.xml" ContentType="application/vnd.openxmlformats-officedocument.drawingml.chartshapes+xml"/>
  <Override PartName="/xl/charts/chart19.xml" ContentType="application/vnd.openxmlformats-officedocument.drawingml.chart+xml"/>
  <Override PartName="/xl/drawings/drawing17.xml" ContentType="application/vnd.openxmlformats-officedocument.drawingml.chartshapes+xml"/>
  <Override PartName="/xl/charts/chart20.xml" ContentType="application/vnd.openxmlformats-officedocument.drawingml.chart+xml"/>
  <Override PartName="/xl/drawings/drawing18.xml" ContentType="application/vnd.openxmlformats-officedocument.drawingml.chartshapes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9.xml" ContentType="application/vnd.openxmlformats-officedocument.drawing+xml"/>
  <Override PartName="/xl/comments8.xml" ContentType="application/vnd.openxmlformats-officedocument.spreadsheetml.comments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drawings/drawing20.xml" ContentType="application/vnd.openxmlformats-officedocument.drawing+xml"/>
  <Override PartName="/xl/comments9.xml" ContentType="application/vnd.openxmlformats-officedocument.spreadsheetml.comments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21.xml" ContentType="application/vnd.openxmlformats-officedocument.drawing+xml"/>
  <Override PartName="/xl/comments10.xml" ContentType="application/vnd.openxmlformats-officedocument.spreadsheetml.comments+xml"/>
  <Override PartName="/xl/drawings/drawing22.xml" ContentType="application/vnd.openxmlformats-officedocument.drawing+xml"/>
  <Override PartName="/xl/comments11.xml" ContentType="application/vnd.openxmlformats-officedocument.spreadsheetml.comments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01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james\Dropbox (cesar)\cesar Team Folder\_Customer Project Files\1006 GRDC\1006CR12 RLEM\2. Milestones\13. Hatch timing tool\Modelling\data\"/>
    </mc:Choice>
  </mc:AlternateContent>
  <xr:revisionPtr revIDLastSave="0" documentId="8_{41AFCE51-5A18-4634-BC1F-4A6D25736BEA}" xr6:coauthVersionLast="46" xr6:coauthVersionMax="46" xr10:uidLastSave="{00000000-0000-0000-0000-000000000000}"/>
  <bookViews>
    <workbookView xWindow="-108" yWindow="-108" windowWidth="23256" windowHeight="12576" firstSheet="11" activeTab="12" xr2:uid="{00000000-000D-0000-FFFF-FFFF00000000}"/>
  </bookViews>
  <sheets>
    <sheet name="Perth Observatory" sheetId="17" r:id="rId1"/>
    <sheet name="Narrogin WA 91_92 (RS)" sheetId="16" r:id="rId2"/>
    <sheet name="Keysbrook WA 90_92" sheetId="15" r:id="rId3"/>
    <sheet name="Shepparton08" sheetId="13" r:id="rId4"/>
    <sheet name="PineLodge96" sheetId="12" r:id="rId5"/>
    <sheet name="PineLodge95" sheetId="11" r:id="rId6"/>
    <sheet name="Horsham95" sheetId="10" r:id="rId7"/>
    <sheet name="Dooen94" sheetId="7" r:id="rId8"/>
    <sheet name="Bethungra10" sheetId="5" r:id="rId9"/>
    <sheet name="Douglas range" sheetId="20" r:id="rId10"/>
    <sheet name="derrimut95" sheetId="6" r:id="rId11"/>
    <sheet name="Yanakie95" sheetId="3" r:id="rId12"/>
    <sheet name="RS 97 Sites" sheetId="14" r:id="rId13"/>
    <sheet name="Wallace 55,60,61" sheetId="19" r:id="rId14"/>
    <sheet name="Deutovum model devt" sheetId="28" r:id="rId15"/>
    <sheet name="Deuterovum devt for all sites" sheetId="27" r:id="rId16"/>
    <sheet name="Thresholds" sheetId="23" r:id="rId17"/>
    <sheet name="Ballarat95_08" sheetId="4" r:id="rId18"/>
    <sheet name="Dookie94,95" sheetId="1" r:id="rId19"/>
    <sheet name="Devt data Wallace 70" sheetId="18" r:id="rId20"/>
    <sheet name="Summary_V2" sheetId="24" r:id="rId21"/>
    <sheet name="Data for SPSS Regression" sheetId="26" r:id="rId22"/>
    <sheet name="AIC model comparison" sheetId="25" r:id="rId23"/>
    <sheet name="Rainfall" sheetId="21" r:id="rId24"/>
    <sheet name="BOM average MDT autumn" sheetId="22" r:id="rId25"/>
  </sheets>
  <definedNames>
    <definedName name="_xlnm._FilterDatabase" localSheetId="18" hidden="1">'Dookie94,95'!#REF!</definedName>
    <definedName name="_xlnm._FilterDatabase" localSheetId="13" hidden="1">'Wallace 55,60,61'!$BB$3:$BB$369</definedName>
    <definedName name="_xlnm.Criteria" localSheetId="18">'Dookie94,95'!$BI$1:$BI$2</definedName>
    <definedName name="_xlnm.Criteria" localSheetId="13">'Wallace 55,60,61'!$CA$1:$CA$2</definedName>
    <definedName name="_xlnm.Extract" localSheetId="18">'Dookie94,95'!$AL$3</definedName>
    <definedName name="_xlnm.Extract" localSheetId="13">'Wallace 55,60,61'!$BD$3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D126" i="14" l="1"/>
  <c r="K119" i="1"/>
  <c r="K14" i="1"/>
  <c r="M12" i="27"/>
  <c r="M13" i="27"/>
  <c r="N116" i="4"/>
  <c r="Q23" i="24"/>
  <c r="AF109" i="1"/>
  <c r="AN5" i="1"/>
  <c r="L14" i="1" s="1"/>
  <c r="AA7" i="1"/>
  <c r="X88" i="18"/>
  <c r="W88" i="18"/>
  <c r="Y88" i="18"/>
  <c r="Z88" i="18" s="1"/>
  <c r="AA88" i="18" s="1"/>
  <c r="AB88" i="18" s="1"/>
  <c r="X90" i="18"/>
  <c r="I114" i="18"/>
  <c r="I127" i="18"/>
  <c r="I126" i="18"/>
  <c r="I125" i="18"/>
  <c r="I124" i="18"/>
  <c r="I123" i="18"/>
  <c r="I122" i="18"/>
  <c r="I121" i="18"/>
  <c r="I120" i="18"/>
  <c r="I119" i="18"/>
  <c r="I118" i="18"/>
  <c r="I117" i="18"/>
  <c r="I116" i="18"/>
  <c r="I115" i="18"/>
  <c r="B111" i="18"/>
  <c r="C127" i="18"/>
  <c r="C126" i="18"/>
  <c r="C125" i="18"/>
  <c r="C124" i="18"/>
  <c r="C123" i="18"/>
  <c r="C122" i="18"/>
  <c r="C121" i="18"/>
  <c r="C120" i="18"/>
  <c r="C119" i="18"/>
  <c r="C118" i="18"/>
  <c r="C117" i="18"/>
  <c r="C116" i="18"/>
  <c r="C115" i="18"/>
  <c r="C114" i="18"/>
  <c r="N27" i="28"/>
  <c r="O27" i="28" s="1"/>
  <c r="N28" i="28"/>
  <c r="O26" i="28"/>
  <c r="O25" i="28"/>
  <c r="N6" i="28"/>
  <c r="N7" i="28" s="1"/>
  <c r="O5" i="28"/>
  <c r="O4" i="28"/>
  <c r="D38" i="27"/>
  <c r="D37" i="27"/>
  <c r="D36" i="27"/>
  <c r="D35" i="27"/>
  <c r="D34" i="27"/>
  <c r="D33" i="27"/>
  <c r="D32" i="27"/>
  <c r="D31" i="27"/>
  <c r="D30" i="27"/>
  <c r="D29" i="27"/>
  <c r="D28" i="27"/>
  <c r="D27" i="27"/>
  <c r="D26" i="27"/>
  <c r="D25" i="27"/>
  <c r="D24" i="27"/>
  <c r="O5" i="27"/>
  <c r="C5" i="27"/>
  <c r="P7" i="27"/>
  <c r="O7" i="27"/>
  <c r="J7" i="27"/>
  <c r="I7" i="27"/>
  <c r="H7" i="27"/>
  <c r="G7" i="27"/>
  <c r="F7" i="27"/>
  <c r="E7" i="27"/>
  <c r="D7" i="27"/>
  <c r="P6" i="27"/>
  <c r="O6" i="27"/>
  <c r="N6" i="27"/>
  <c r="N7" i="27" s="1"/>
  <c r="M14" i="27"/>
  <c r="M15" i="27"/>
  <c r="L6" i="27"/>
  <c r="L7" i="27" s="1"/>
  <c r="K6" i="27"/>
  <c r="K7" i="27" s="1"/>
  <c r="J6" i="27"/>
  <c r="I6" i="27"/>
  <c r="H6" i="27"/>
  <c r="G6" i="27"/>
  <c r="F6" i="27"/>
  <c r="E6" i="27"/>
  <c r="D6" i="27"/>
  <c r="C6" i="27"/>
  <c r="C7" i="27" s="1"/>
  <c r="B6" i="27"/>
  <c r="B7" i="27" s="1"/>
  <c r="P4" i="27"/>
  <c r="P5" i="27" s="1"/>
  <c r="O4" i="27"/>
  <c r="N4" i="27"/>
  <c r="N5" i="27" s="1"/>
  <c r="M4" i="27"/>
  <c r="M5" i="27" s="1"/>
  <c r="L4" i="27"/>
  <c r="L5" i="27" s="1"/>
  <c r="K4" i="27"/>
  <c r="K5" i="27" s="1"/>
  <c r="J4" i="27"/>
  <c r="J5" i="27" s="1"/>
  <c r="I4" i="27"/>
  <c r="I5" i="27" s="1"/>
  <c r="H4" i="27"/>
  <c r="H5" i="27" s="1"/>
  <c r="G4" i="27"/>
  <c r="G5" i="27" s="1"/>
  <c r="F4" i="27"/>
  <c r="F5" i="27" s="1"/>
  <c r="E4" i="27"/>
  <c r="E5" i="27" s="1"/>
  <c r="D4" i="27"/>
  <c r="D5" i="27" s="1"/>
  <c r="C4" i="27"/>
  <c r="B4" i="27"/>
  <c r="B5" i="27" s="1"/>
  <c r="M11" i="27"/>
  <c r="M10" i="27"/>
  <c r="M9" i="27"/>
  <c r="C5" i="22"/>
  <c r="C4" i="22"/>
  <c r="C3" i="22"/>
  <c r="Y8" i="24"/>
  <c r="AJ8" i="24" s="1"/>
  <c r="Q8" i="24"/>
  <c r="AC8" i="24" s="1"/>
  <c r="U8" i="24"/>
  <c r="AF8" i="24" s="1"/>
  <c r="AB8" i="24"/>
  <c r="AA8" i="24"/>
  <c r="Z8" i="24"/>
  <c r="X8" i="24"/>
  <c r="AI8" i="24" s="1"/>
  <c r="W8" i="24"/>
  <c r="AH8" i="24" s="1"/>
  <c r="V8" i="24"/>
  <c r="T8" i="24"/>
  <c r="AE8" i="24" s="1"/>
  <c r="S8" i="24"/>
  <c r="R8" i="24"/>
  <c r="AG8" i="24"/>
  <c r="AK8" i="24"/>
  <c r="AD8" i="24"/>
  <c r="AB48" i="24"/>
  <c r="AA48" i="24"/>
  <c r="AL48" i="24" s="1"/>
  <c r="Z48" i="24"/>
  <c r="AK48" i="24" s="1"/>
  <c r="Y48" i="24"/>
  <c r="X48" i="24"/>
  <c r="AI48" i="24" s="1"/>
  <c r="W48" i="24"/>
  <c r="V48" i="24"/>
  <c r="U48" i="24"/>
  <c r="Q48" i="24"/>
  <c r="AH48" i="24" s="1"/>
  <c r="AF48" i="24"/>
  <c r="T48" i="24"/>
  <c r="AE48" i="24" s="1"/>
  <c r="S48" i="24"/>
  <c r="AD48" i="24" s="1"/>
  <c r="R48" i="24"/>
  <c r="AC48" i="24"/>
  <c r="AG48" i="24"/>
  <c r="AJ48" i="24"/>
  <c r="AM48" i="24"/>
  <c r="AP6" i="4"/>
  <c r="AQ6" i="4" s="1"/>
  <c r="I93" i="4"/>
  <c r="I94" i="4"/>
  <c r="I95" i="4"/>
  <c r="I96" i="4"/>
  <c r="I97" i="4"/>
  <c r="I98" i="4"/>
  <c r="I99" i="4"/>
  <c r="I100" i="4"/>
  <c r="I101" i="4"/>
  <c r="I102" i="4"/>
  <c r="AP5" i="4"/>
  <c r="AQ5" i="4" s="1"/>
  <c r="I25" i="1"/>
  <c r="M25" i="1" s="1"/>
  <c r="Y19" i="18"/>
  <c r="Z9" i="24"/>
  <c r="Y9" i="24"/>
  <c r="Z7" i="24"/>
  <c r="Y7" i="24"/>
  <c r="Z6" i="24"/>
  <c r="AK6" i="24" s="1"/>
  <c r="Y6" i="24"/>
  <c r="AJ6" i="24" s="1"/>
  <c r="Z5" i="24"/>
  <c r="Y5" i="24"/>
  <c r="AJ5" i="24" s="1"/>
  <c r="Z4" i="24"/>
  <c r="AK4" i="24" s="1"/>
  <c r="Y4" i="24"/>
  <c r="Z3" i="24"/>
  <c r="Z10" i="24" s="1"/>
  <c r="Y3" i="24"/>
  <c r="Z2" i="24"/>
  <c r="Y2" i="24"/>
  <c r="X9" i="24"/>
  <c r="X7" i="24"/>
  <c r="X6" i="24"/>
  <c r="X5" i="24"/>
  <c r="AI5" i="24" s="1"/>
  <c r="X4" i="24"/>
  <c r="AI4" i="24" s="1"/>
  <c r="X3" i="24"/>
  <c r="AI3" i="24" s="1"/>
  <c r="X2" i="24"/>
  <c r="Z18" i="24"/>
  <c r="Z29" i="24" s="1"/>
  <c r="Z17" i="24"/>
  <c r="Z28" i="24"/>
  <c r="Z16" i="24"/>
  <c r="Z27" i="24" s="1"/>
  <c r="Z15" i="24"/>
  <c r="Z14" i="24"/>
  <c r="Z25" i="24" s="1"/>
  <c r="Z13" i="24"/>
  <c r="Z24" i="24" s="1"/>
  <c r="Z12" i="24"/>
  <c r="Z23" i="24" s="1"/>
  <c r="AB12" i="24"/>
  <c r="AB23" i="24"/>
  <c r="AB13" i="24"/>
  <c r="AB24" i="24"/>
  <c r="AB14" i="24"/>
  <c r="AB25" i="24" s="1"/>
  <c r="AB15" i="24"/>
  <c r="AB26" i="24" s="1"/>
  <c r="X3" i="25"/>
  <c r="Y3" i="25" s="1"/>
  <c r="X4" i="25"/>
  <c r="Y4" i="25" s="1"/>
  <c r="X5" i="25"/>
  <c r="Y5" i="25"/>
  <c r="X6" i="25"/>
  <c r="Y6" i="25" s="1"/>
  <c r="X7" i="25"/>
  <c r="Y7" i="25" s="1"/>
  <c r="X8" i="25"/>
  <c r="Y8" i="25" s="1"/>
  <c r="X9" i="25"/>
  <c r="Y9" i="25" s="1"/>
  <c r="Y12" i="25"/>
  <c r="Y18" i="24"/>
  <c r="Y17" i="24"/>
  <c r="Y28" i="24"/>
  <c r="Y16" i="24"/>
  <c r="Y27" i="24" s="1"/>
  <c r="Y15" i="24"/>
  <c r="Y26" i="24" s="1"/>
  <c r="Y14" i="24"/>
  <c r="Y25" i="24"/>
  <c r="Y13" i="24"/>
  <c r="Y24" i="24"/>
  <c r="Y12" i="24"/>
  <c r="AM19" i="24"/>
  <c r="AL19" i="24"/>
  <c r="AH19" i="24"/>
  <c r="AG19" i="24"/>
  <c r="AI19" i="24"/>
  <c r="AF19" i="24"/>
  <c r="AE19" i="24"/>
  <c r="AD19" i="24"/>
  <c r="AC19" i="24"/>
  <c r="X12" i="24"/>
  <c r="X23" i="24" s="1"/>
  <c r="X18" i="24"/>
  <c r="X29" i="24" s="1"/>
  <c r="X17" i="24"/>
  <c r="X16" i="24"/>
  <c r="X27" i="24" s="1"/>
  <c r="X15" i="24"/>
  <c r="X26" i="24" s="1"/>
  <c r="X14" i="24"/>
  <c r="X25" i="24"/>
  <c r="X13" i="24"/>
  <c r="X24" i="24" s="1"/>
  <c r="W18" i="24"/>
  <c r="W29" i="24" s="1"/>
  <c r="W17" i="24"/>
  <c r="W28" i="24" s="1"/>
  <c r="W16" i="24"/>
  <c r="W27" i="24" s="1"/>
  <c r="W15" i="24"/>
  <c r="W26" i="24" s="1"/>
  <c r="W14" i="24"/>
  <c r="W25" i="24"/>
  <c r="W13" i="24"/>
  <c r="W24" i="24"/>
  <c r="W12" i="24"/>
  <c r="W23" i="24" s="1"/>
  <c r="W9" i="24"/>
  <c r="AH9" i="24" s="1"/>
  <c r="W7" i="24"/>
  <c r="W6" i="24"/>
  <c r="W10" i="24" s="1"/>
  <c r="W5" i="24"/>
  <c r="W4" i="24"/>
  <c r="W3" i="24"/>
  <c r="W2" i="24"/>
  <c r="V18" i="24"/>
  <c r="V29" i="24"/>
  <c r="U18" i="24"/>
  <c r="T18" i="24"/>
  <c r="AE18" i="24" s="1"/>
  <c r="AE29" i="24" s="1"/>
  <c r="T29" i="24"/>
  <c r="S18" i="24"/>
  <c r="S29" i="24" s="1"/>
  <c r="AB18" i="24"/>
  <c r="AB29" i="24" s="1"/>
  <c r="AA18" i="24"/>
  <c r="AA29" i="24"/>
  <c r="V17" i="24"/>
  <c r="V28" i="24"/>
  <c r="U17" i="24"/>
  <c r="T17" i="24"/>
  <c r="T28" i="24"/>
  <c r="S17" i="24"/>
  <c r="S28" i="24" s="1"/>
  <c r="AB17" i="24"/>
  <c r="AB28" i="24" s="1"/>
  <c r="AA17" i="24"/>
  <c r="AA28" i="24"/>
  <c r="V16" i="24"/>
  <c r="V27" i="24"/>
  <c r="U16" i="24"/>
  <c r="T16" i="24"/>
  <c r="T27" i="24"/>
  <c r="S16" i="24"/>
  <c r="S27" i="24" s="1"/>
  <c r="AB16" i="24"/>
  <c r="AB27" i="24" s="1"/>
  <c r="AA16" i="24"/>
  <c r="AA27" i="24"/>
  <c r="V15" i="24"/>
  <c r="V26" i="24"/>
  <c r="U15" i="24"/>
  <c r="U26" i="24" s="1"/>
  <c r="T15" i="24"/>
  <c r="AE15" i="24" s="1"/>
  <c r="AE26" i="24" s="1"/>
  <c r="T26" i="24"/>
  <c r="S15" i="24"/>
  <c r="S26" i="24" s="1"/>
  <c r="AA15" i="24"/>
  <c r="AA26" i="24" s="1"/>
  <c r="V14" i="24"/>
  <c r="V25" i="24"/>
  <c r="U14" i="24"/>
  <c r="U25" i="24"/>
  <c r="T14" i="24"/>
  <c r="S14" i="24"/>
  <c r="S25" i="24"/>
  <c r="AA14" i="24"/>
  <c r="AA25" i="24" s="1"/>
  <c r="V13" i="24"/>
  <c r="V24" i="24" s="1"/>
  <c r="U13" i="24"/>
  <c r="U24" i="24"/>
  <c r="T13" i="24"/>
  <c r="T24" i="24"/>
  <c r="S13" i="24"/>
  <c r="S24" i="24" s="1"/>
  <c r="AA13" i="24"/>
  <c r="AA24" i="24"/>
  <c r="V12" i="24"/>
  <c r="V23" i="24" s="1"/>
  <c r="U12" i="24"/>
  <c r="U23" i="24" s="1"/>
  <c r="T12" i="24"/>
  <c r="T23" i="24"/>
  <c r="S12" i="24"/>
  <c r="S23" i="24"/>
  <c r="AA12" i="24"/>
  <c r="V9" i="24"/>
  <c r="U9" i="24"/>
  <c r="AF9" i="24" s="1"/>
  <c r="T9" i="24"/>
  <c r="S9" i="24"/>
  <c r="AB9" i="24"/>
  <c r="AA9" i="24"/>
  <c r="V7" i="24"/>
  <c r="U7" i="24"/>
  <c r="T7" i="24"/>
  <c r="S7" i="24"/>
  <c r="AD7" i="24" s="1"/>
  <c r="AB7" i="24"/>
  <c r="AA7" i="24"/>
  <c r="V6" i="24"/>
  <c r="AG6" i="24" s="1"/>
  <c r="U6" i="24"/>
  <c r="AF6" i="24" s="1"/>
  <c r="T6" i="24"/>
  <c r="AE6" i="24" s="1"/>
  <c r="S6" i="24"/>
  <c r="AB6" i="24"/>
  <c r="AA6" i="24"/>
  <c r="V5" i="24"/>
  <c r="U5" i="24"/>
  <c r="T5" i="24"/>
  <c r="S5" i="24"/>
  <c r="AD5" i="24" s="1"/>
  <c r="AB5" i="24"/>
  <c r="AM5" i="24" s="1"/>
  <c r="AA5" i="24"/>
  <c r="AL5" i="24" s="1"/>
  <c r="V4" i="24"/>
  <c r="U4" i="24"/>
  <c r="AF4" i="24" s="1"/>
  <c r="T4" i="24"/>
  <c r="AE4" i="24" s="1"/>
  <c r="S4" i="24"/>
  <c r="AD4" i="24" s="1"/>
  <c r="AB4" i="24"/>
  <c r="AA4" i="24"/>
  <c r="V3" i="24"/>
  <c r="U3" i="24"/>
  <c r="T3" i="24"/>
  <c r="S3" i="24"/>
  <c r="AD3" i="24" s="1"/>
  <c r="AB3" i="24"/>
  <c r="AM3" i="24" s="1"/>
  <c r="AA3" i="24"/>
  <c r="AL3" i="24" s="1"/>
  <c r="V2" i="24"/>
  <c r="V10" i="24" s="1"/>
  <c r="U2" i="24"/>
  <c r="T2" i="24"/>
  <c r="T10" i="24" s="1"/>
  <c r="S2" i="24"/>
  <c r="AB2" i="24"/>
  <c r="AB10" i="24" s="1"/>
  <c r="AA2" i="24"/>
  <c r="R18" i="24"/>
  <c r="R29" i="24"/>
  <c r="R17" i="24"/>
  <c r="R28" i="24"/>
  <c r="R16" i="24"/>
  <c r="R27" i="24" s="1"/>
  <c r="R15" i="24"/>
  <c r="AC15" i="24" s="1"/>
  <c r="R26" i="24"/>
  <c r="R14" i="24"/>
  <c r="R25" i="24" s="1"/>
  <c r="R13" i="24"/>
  <c r="R24" i="24" s="1"/>
  <c r="R12" i="24"/>
  <c r="R23" i="24"/>
  <c r="R9" i="24"/>
  <c r="R7" i="24"/>
  <c r="AC7" i="24" s="1"/>
  <c r="R6" i="24"/>
  <c r="AC6" i="24" s="1"/>
  <c r="R5" i="24"/>
  <c r="AC5" i="24" s="1"/>
  <c r="R4" i="24"/>
  <c r="R3" i="24"/>
  <c r="AC3" i="24" s="1"/>
  <c r="R2" i="24"/>
  <c r="Q3" i="24"/>
  <c r="Q4" i="24"/>
  <c r="AH4" i="24" s="1"/>
  <c r="Q5" i="24"/>
  <c r="Q6" i="24"/>
  <c r="Q7" i="24"/>
  <c r="Q9" i="24"/>
  <c r="Q12" i="24"/>
  <c r="Q13" i="24"/>
  <c r="Q14" i="24"/>
  <c r="AC14" i="24" s="1"/>
  <c r="Q15" i="24"/>
  <c r="AH15" i="24" s="1"/>
  <c r="AH26" i="24" s="1"/>
  <c r="Q16" i="24"/>
  <c r="AJ16" i="24" s="1"/>
  <c r="AK27" i="24" s="1"/>
  <c r="Q17" i="24"/>
  <c r="AC17" i="24" s="1"/>
  <c r="AC28" i="24" s="1"/>
  <c r="Q18" i="24"/>
  <c r="Q29" i="24" s="1"/>
  <c r="Q2" i="24"/>
  <c r="AJ2" i="24" s="1"/>
  <c r="AM4" i="24"/>
  <c r="AK16" i="24"/>
  <c r="AL27" i="24" s="1"/>
  <c r="AI6" i="24"/>
  <c r="AJ9" i="24"/>
  <c r="AK9" i="24"/>
  <c r="AI9" i="24"/>
  <c r="Q25" i="24"/>
  <c r="AK14" i="24"/>
  <c r="AL25" i="24" s="1"/>
  <c r="AJ4" i="24"/>
  <c r="Q26" i="24"/>
  <c r="AK5" i="24"/>
  <c r="AI7" i="24"/>
  <c r="AK7" i="24"/>
  <c r="AJ7" i="24"/>
  <c r="AA10" i="24"/>
  <c r="AG4" i="24"/>
  <c r="AL4" i="24"/>
  <c r="AC9" i="24"/>
  <c r="AF14" i="24"/>
  <c r="AF25" i="24" s="1"/>
  <c r="AL6" i="24"/>
  <c r="AD9" i="24"/>
  <c r="AL16" i="24"/>
  <c r="AM27" i="24" s="1"/>
  <c r="AL18" i="24"/>
  <c r="AM29" i="24" s="1"/>
  <c r="AH18" i="24"/>
  <c r="AH29" i="24"/>
  <c r="AE5" i="24"/>
  <c r="AE9" i="24"/>
  <c r="AM18" i="24"/>
  <c r="AN29" i="24"/>
  <c r="AG18" i="24"/>
  <c r="AG29" i="24" s="1"/>
  <c r="AH5" i="24"/>
  <c r="AJ17" i="24"/>
  <c r="AK28" i="24" s="1"/>
  <c r="AC16" i="24"/>
  <c r="AM6" i="24"/>
  <c r="AE7" i="24"/>
  <c r="AI16" i="24"/>
  <c r="AJ27" i="24" s="1"/>
  <c r="AF5" i="24"/>
  <c r="AD6" i="24"/>
  <c r="AL7" i="24"/>
  <c r="AF7" i="24"/>
  <c r="AL9" i="24"/>
  <c r="AD14" i="24"/>
  <c r="AD25" i="24" s="1"/>
  <c r="AL15" i="24"/>
  <c r="AM26" i="24" s="1"/>
  <c r="AF15" i="24"/>
  <c r="AF26" i="24" s="1"/>
  <c r="AD18" i="24"/>
  <c r="AD29" i="24"/>
  <c r="AH6" i="24"/>
  <c r="AH12" i="24"/>
  <c r="AH23" i="24" s="1"/>
  <c r="AE3" i="24"/>
  <c r="AE17" i="24"/>
  <c r="AE28" i="24"/>
  <c r="AC4" i="24"/>
  <c r="AC18" i="24"/>
  <c r="AG5" i="24"/>
  <c r="AM7" i="24"/>
  <c r="AG7" i="24"/>
  <c r="AM9" i="24"/>
  <c r="AG9" i="24"/>
  <c r="AM15" i="24"/>
  <c r="AN26" i="24" s="1"/>
  <c r="AG15" i="24"/>
  <c r="AG26" i="24" s="1"/>
  <c r="AE16" i="24"/>
  <c r="AE27" i="24" s="1"/>
  <c r="AH3" i="24"/>
  <c r="AH7" i="24"/>
  <c r="BF6" i="19"/>
  <c r="AP8" i="4"/>
  <c r="AQ8" i="4"/>
  <c r="AP3" i="4"/>
  <c r="AQ3" i="4" s="1"/>
  <c r="AO9" i="20"/>
  <c r="AN8" i="20"/>
  <c r="AO8" i="20" s="1"/>
  <c r="AP1" i="4"/>
  <c r="AQ1" i="4" s="1"/>
  <c r="AP2" i="4"/>
  <c r="AQ2" i="4" s="1"/>
  <c r="AP4" i="4"/>
  <c r="AQ4" i="4"/>
  <c r="AE60" i="4"/>
  <c r="AP7" i="4"/>
  <c r="AQ7" i="4" s="1"/>
  <c r="AN1" i="20"/>
  <c r="AO1" i="20"/>
  <c r="AN2" i="20"/>
  <c r="AO2" i="20" s="1"/>
  <c r="AN3" i="20"/>
  <c r="AO3" i="20" s="1"/>
  <c r="AN4" i="20"/>
  <c r="AO4" i="20"/>
  <c r="AN5" i="20"/>
  <c r="AN6" i="20"/>
  <c r="AN7" i="20"/>
  <c r="AO7" i="20"/>
  <c r="X1" i="6"/>
  <c r="X2" i="6"/>
  <c r="X3" i="6"/>
  <c r="X4" i="6"/>
  <c r="X5" i="6"/>
  <c r="X6" i="6"/>
  <c r="X7" i="6"/>
  <c r="X8" i="6"/>
  <c r="X1" i="3"/>
  <c r="X2" i="3"/>
  <c r="X3" i="3"/>
  <c r="X4" i="3"/>
  <c r="O15" i="3" s="1"/>
  <c r="X5" i="3"/>
  <c r="L77" i="3" s="1"/>
  <c r="I68" i="3"/>
  <c r="I69" i="3"/>
  <c r="I70" i="3"/>
  <c r="I71" i="3"/>
  <c r="I72" i="3"/>
  <c r="I73" i="3"/>
  <c r="I74" i="3"/>
  <c r="I75" i="3"/>
  <c r="I76" i="3"/>
  <c r="I77" i="3"/>
  <c r="X6" i="3"/>
  <c r="X7" i="3"/>
  <c r="X8" i="3"/>
  <c r="CP1" i="14"/>
  <c r="CP2" i="14"/>
  <c r="CP3" i="14"/>
  <c r="CP4" i="14"/>
  <c r="CP5" i="14"/>
  <c r="AV131" i="14" s="1"/>
  <c r="CP6" i="14"/>
  <c r="CP7" i="14"/>
  <c r="CP8" i="14"/>
  <c r="BF1" i="19"/>
  <c r="BF2" i="19"/>
  <c r="BF3" i="19"/>
  <c r="BF4" i="19"/>
  <c r="BF5" i="19"/>
  <c r="BF7" i="19"/>
  <c r="BF8" i="19"/>
  <c r="AN1" i="1"/>
  <c r="AN2" i="1"/>
  <c r="AN3" i="1"/>
  <c r="AN4" i="1"/>
  <c r="O140" i="1" s="1"/>
  <c r="AN7" i="1"/>
  <c r="AN8" i="1"/>
  <c r="I80" i="4"/>
  <c r="I81" i="4"/>
  <c r="I82" i="4"/>
  <c r="I83" i="4"/>
  <c r="I84" i="4"/>
  <c r="I85" i="4"/>
  <c r="I86" i="4"/>
  <c r="I87" i="4"/>
  <c r="I88" i="4"/>
  <c r="I89" i="4"/>
  <c r="I91" i="4"/>
  <c r="I92" i="4"/>
  <c r="AI94" i="4"/>
  <c r="O19" i="1"/>
  <c r="AI9" i="4"/>
  <c r="AI10" i="4"/>
  <c r="AI11" i="4"/>
  <c r="AI12" i="4"/>
  <c r="AI13" i="4"/>
  <c r="AI14" i="4"/>
  <c r="AI15" i="4"/>
  <c r="AI16" i="4"/>
  <c r="AI17" i="4"/>
  <c r="AI18" i="4"/>
  <c r="AI19" i="4"/>
  <c r="AI20" i="4"/>
  <c r="AI21" i="4"/>
  <c r="AI22" i="4"/>
  <c r="AI23" i="4"/>
  <c r="AI24" i="4"/>
  <c r="AI25" i="4"/>
  <c r="AI26" i="4"/>
  <c r="AI27" i="4"/>
  <c r="AI28" i="4"/>
  <c r="AI29" i="4"/>
  <c r="AI30" i="4"/>
  <c r="AI31" i="4"/>
  <c r="AI32" i="4"/>
  <c r="AI33" i="4"/>
  <c r="AI34" i="4"/>
  <c r="AI35" i="4"/>
  <c r="AI36" i="4"/>
  <c r="AI37" i="4"/>
  <c r="AI38" i="4"/>
  <c r="AI39" i="4"/>
  <c r="AI40" i="4"/>
  <c r="AI41" i="4"/>
  <c r="AI42" i="4"/>
  <c r="AI43" i="4"/>
  <c r="AI44" i="4"/>
  <c r="AI45" i="4"/>
  <c r="AI46" i="4"/>
  <c r="AI47" i="4"/>
  <c r="AI48" i="4"/>
  <c r="AI49" i="4"/>
  <c r="AI50" i="4"/>
  <c r="AI51" i="4"/>
  <c r="AI52" i="4"/>
  <c r="AI53" i="4"/>
  <c r="AI54" i="4"/>
  <c r="AI55" i="4"/>
  <c r="AI56" i="4"/>
  <c r="AI57" i="4"/>
  <c r="AI58" i="4"/>
  <c r="AI59" i="4"/>
  <c r="AI60" i="4"/>
  <c r="AI61" i="4"/>
  <c r="AI62" i="4"/>
  <c r="AI63" i="4"/>
  <c r="AI64" i="4"/>
  <c r="AI65" i="4"/>
  <c r="AI66" i="4"/>
  <c r="AI67" i="4"/>
  <c r="AI68" i="4"/>
  <c r="AI69" i="4"/>
  <c r="AI70" i="4"/>
  <c r="AI71" i="4"/>
  <c r="AI72" i="4"/>
  <c r="AI73" i="4"/>
  <c r="AI74" i="4"/>
  <c r="AI75" i="4"/>
  <c r="AI76" i="4"/>
  <c r="AI77" i="4"/>
  <c r="AI78" i="4"/>
  <c r="AI79" i="4"/>
  <c r="AI80" i="4"/>
  <c r="AI81" i="4"/>
  <c r="AI82" i="4"/>
  <c r="AI83" i="4"/>
  <c r="AI84" i="4"/>
  <c r="AI85" i="4"/>
  <c r="AI86" i="4"/>
  <c r="AI87" i="4"/>
  <c r="AI88" i="4"/>
  <c r="AI89" i="4"/>
  <c r="AI90" i="4"/>
  <c r="AI91" i="4"/>
  <c r="AI92" i="4"/>
  <c r="AI93" i="4"/>
  <c r="AI95" i="4"/>
  <c r="AI96" i="4"/>
  <c r="AI97" i="4"/>
  <c r="AI98" i="4"/>
  <c r="AI99" i="4"/>
  <c r="AI100" i="4"/>
  <c r="AI101" i="4"/>
  <c r="AI102" i="4"/>
  <c r="AI103" i="4"/>
  <c r="AI104" i="4"/>
  <c r="AI105" i="4"/>
  <c r="AI106" i="4"/>
  <c r="AI107" i="4"/>
  <c r="AI108" i="4"/>
  <c r="AI109" i="4"/>
  <c r="AI110" i="4"/>
  <c r="AI111" i="4"/>
  <c r="AI112" i="4"/>
  <c r="AI113" i="4"/>
  <c r="AI114" i="4"/>
  <c r="AI115" i="4"/>
  <c r="AI116" i="4"/>
  <c r="AI117" i="4"/>
  <c r="AI118" i="4"/>
  <c r="AI119" i="4"/>
  <c r="AI120" i="4"/>
  <c r="AI121" i="4"/>
  <c r="AI122" i="4"/>
  <c r="AI123" i="4"/>
  <c r="AI124" i="4"/>
  <c r="AI125" i="4"/>
  <c r="AI126" i="4"/>
  <c r="AI127" i="4"/>
  <c r="AI128" i="4"/>
  <c r="AI129" i="4"/>
  <c r="AI130" i="4"/>
  <c r="AI131" i="4"/>
  <c r="AI132" i="4"/>
  <c r="AI133" i="4"/>
  <c r="AI134" i="4"/>
  <c r="AI135" i="4"/>
  <c r="AI136" i="4"/>
  <c r="AI137" i="4"/>
  <c r="AI138" i="4"/>
  <c r="AI139" i="4"/>
  <c r="AI140" i="4"/>
  <c r="AI141" i="4"/>
  <c r="AI142" i="4"/>
  <c r="AI143" i="4"/>
  <c r="AI144" i="4"/>
  <c r="AI145" i="4"/>
  <c r="AI146" i="4"/>
  <c r="AI147" i="4"/>
  <c r="AI148" i="4"/>
  <c r="AI149" i="4"/>
  <c r="AI150" i="4"/>
  <c r="AI151" i="4"/>
  <c r="AI152" i="4"/>
  <c r="AI153" i="4"/>
  <c r="AI154" i="4"/>
  <c r="AI155" i="4"/>
  <c r="AI156" i="4"/>
  <c r="AI157" i="4"/>
  <c r="AI158" i="4"/>
  <c r="AI159" i="4"/>
  <c r="AI160" i="4"/>
  <c r="AI161" i="4"/>
  <c r="AI162" i="4"/>
  <c r="AI163" i="4"/>
  <c r="AI164" i="4"/>
  <c r="AI165" i="4"/>
  <c r="AI166" i="4"/>
  <c r="AI167" i="4"/>
  <c r="AI168" i="4"/>
  <c r="AI169" i="4"/>
  <c r="AI170" i="4"/>
  <c r="AI171" i="4"/>
  <c r="AI172" i="4"/>
  <c r="AI173" i="4"/>
  <c r="AI174" i="4"/>
  <c r="AI175" i="4"/>
  <c r="AI176" i="4"/>
  <c r="AI177" i="4"/>
  <c r="AI178" i="4"/>
  <c r="AI179" i="4"/>
  <c r="AI180" i="4"/>
  <c r="AI181" i="4"/>
  <c r="AI182" i="4"/>
  <c r="AI183" i="4"/>
  <c r="AI184" i="4"/>
  <c r="AI185" i="4"/>
  <c r="AI186" i="4"/>
  <c r="AI187" i="4"/>
  <c r="AI188" i="4"/>
  <c r="AI189" i="4"/>
  <c r="AI190" i="4"/>
  <c r="AI191" i="4"/>
  <c r="AI192" i="4"/>
  <c r="AI193" i="4"/>
  <c r="AI194" i="4"/>
  <c r="AI195" i="4"/>
  <c r="AI196" i="4"/>
  <c r="AI197" i="4"/>
  <c r="AI198" i="4"/>
  <c r="AI199" i="4"/>
  <c r="AI200" i="4"/>
  <c r="AI201" i="4"/>
  <c r="AI202" i="4"/>
  <c r="AI203" i="4"/>
  <c r="AI204" i="4"/>
  <c r="AI205" i="4"/>
  <c r="AI206" i="4"/>
  <c r="AI207" i="4"/>
  <c r="AI208" i="4"/>
  <c r="AI209" i="4"/>
  <c r="AI210" i="4"/>
  <c r="AI211" i="4"/>
  <c r="AI212" i="4"/>
  <c r="AI213" i="4"/>
  <c r="AI214" i="4"/>
  <c r="AI215" i="4"/>
  <c r="AI216" i="4"/>
  <c r="AI217" i="4"/>
  <c r="AI218" i="4"/>
  <c r="AI219" i="4"/>
  <c r="AI220" i="4"/>
  <c r="AI221" i="4"/>
  <c r="AI222" i="4"/>
  <c r="AI223" i="4"/>
  <c r="AI224" i="4"/>
  <c r="AI225" i="4"/>
  <c r="AI226" i="4"/>
  <c r="AI227" i="4"/>
  <c r="AI228" i="4"/>
  <c r="AI229" i="4"/>
  <c r="AI230" i="4"/>
  <c r="AI231" i="4"/>
  <c r="AI232" i="4"/>
  <c r="AI233" i="4"/>
  <c r="AI234" i="4"/>
  <c r="AI235" i="4"/>
  <c r="AI236" i="4"/>
  <c r="AI237" i="4"/>
  <c r="AI238" i="4"/>
  <c r="AI239" i="4"/>
  <c r="AI240" i="4"/>
  <c r="AI241" i="4"/>
  <c r="AI242" i="4"/>
  <c r="AI243" i="4"/>
  <c r="AI244" i="4"/>
  <c r="AI245" i="4"/>
  <c r="AI246" i="4"/>
  <c r="AI247" i="4"/>
  <c r="AI248" i="4"/>
  <c r="AI249" i="4"/>
  <c r="AI250" i="4"/>
  <c r="AI251" i="4"/>
  <c r="AI252" i="4"/>
  <c r="AI253" i="4"/>
  <c r="AI254" i="4"/>
  <c r="AI255" i="4"/>
  <c r="AI256" i="4"/>
  <c r="AI257" i="4"/>
  <c r="AI258" i="4"/>
  <c r="AI259" i="4"/>
  <c r="AI260" i="4"/>
  <c r="AI261" i="4"/>
  <c r="AI262" i="4"/>
  <c r="AI263" i="4"/>
  <c r="AI264" i="4"/>
  <c r="AI265" i="4"/>
  <c r="AI266" i="4"/>
  <c r="AI267" i="4"/>
  <c r="AI268" i="4"/>
  <c r="AI269" i="4"/>
  <c r="AI270" i="4"/>
  <c r="AI271" i="4"/>
  <c r="AI272" i="4"/>
  <c r="AI273" i="4"/>
  <c r="AI274" i="4"/>
  <c r="AI275" i="4"/>
  <c r="AI276" i="4"/>
  <c r="AI277" i="4"/>
  <c r="AI278" i="4"/>
  <c r="AI279" i="4"/>
  <c r="AI280" i="4"/>
  <c r="AI281" i="4"/>
  <c r="AI282" i="4"/>
  <c r="AI283" i="4"/>
  <c r="AI284" i="4"/>
  <c r="AI285" i="4"/>
  <c r="AI286" i="4"/>
  <c r="AI287" i="4"/>
  <c r="AI288" i="4"/>
  <c r="AI289" i="4"/>
  <c r="AI290" i="4"/>
  <c r="AI291" i="4"/>
  <c r="AI292" i="4"/>
  <c r="AI293" i="4"/>
  <c r="AI294" i="4"/>
  <c r="AI295" i="4"/>
  <c r="AI296" i="4"/>
  <c r="AI297" i="4"/>
  <c r="AI298" i="4"/>
  <c r="AI299" i="4"/>
  <c r="AI300" i="4"/>
  <c r="AI301" i="4"/>
  <c r="AI302" i="4"/>
  <c r="AI303" i="4"/>
  <c r="AI304" i="4"/>
  <c r="AI305" i="4"/>
  <c r="AI306" i="4"/>
  <c r="AI307" i="4"/>
  <c r="AI308" i="4"/>
  <c r="AI309" i="4"/>
  <c r="AI310" i="4"/>
  <c r="AI311" i="4"/>
  <c r="AI312" i="4"/>
  <c r="AI313" i="4"/>
  <c r="AI314" i="4"/>
  <c r="AI315" i="4"/>
  <c r="AI316" i="4"/>
  <c r="AI317" i="4"/>
  <c r="AI318" i="4"/>
  <c r="AI319" i="4"/>
  <c r="AI320" i="4"/>
  <c r="AI321" i="4"/>
  <c r="AI322" i="4"/>
  <c r="AI323" i="4"/>
  <c r="AI324" i="4"/>
  <c r="AI325" i="4"/>
  <c r="AI326" i="4"/>
  <c r="AI327" i="4"/>
  <c r="AI328" i="4"/>
  <c r="AI329" i="4"/>
  <c r="AI330" i="4"/>
  <c r="AI331" i="4"/>
  <c r="AI332" i="4"/>
  <c r="AI333" i="4"/>
  <c r="AI334" i="4"/>
  <c r="AI335" i="4"/>
  <c r="AI336" i="4"/>
  <c r="AI337" i="4"/>
  <c r="AI338" i="4"/>
  <c r="AI339" i="4"/>
  <c r="AI340" i="4"/>
  <c r="AI341" i="4"/>
  <c r="AI342" i="4"/>
  <c r="AI343" i="4"/>
  <c r="AI344" i="4"/>
  <c r="AI345" i="4"/>
  <c r="AI346" i="4"/>
  <c r="AI347" i="4"/>
  <c r="AI348" i="4"/>
  <c r="AI349" i="4"/>
  <c r="AI350" i="4"/>
  <c r="AI351" i="4"/>
  <c r="AI352" i="4"/>
  <c r="AI353" i="4"/>
  <c r="AI354" i="4"/>
  <c r="AI355" i="4"/>
  <c r="AI356" i="4"/>
  <c r="AI357" i="4"/>
  <c r="AI358" i="4"/>
  <c r="AI359" i="4"/>
  <c r="AI360" i="4"/>
  <c r="AI361" i="4"/>
  <c r="AI362" i="4"/>
  <c r="AI363" i="4"/>
  <c r="AI364" i="4"/>
  <c r="AI365" i="4"/>
  <c r="AI366" i="4"/>
  <c r="AI367" i="4"/>
  <c r="AI368" i="4"/>
  <c r="AI8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10" i="4"/>
  <c r="O9" i="4"/>
  <c r="O8" i="4"/>
  <c r="AG12" i="20"/>
  <c r="AG13" i="20"/>
  <c r="AG14" i="20"/>
  <c r="AG15" i="20"/>
  <c r="AG16" i="20"/>
  <c r="AG17" i="20"/>
  <c r="AG18" i="20"/>
  <c r="AG19" i="20"/>
  <c r="AG20" i="20"/>
  <c r="AG21" i="20"/>
  <c r="AG22" i="20"/>
  <c r="AG23" i="20"/>
  <c r="AG24" i="20"/>
  <c r="AG25" i="20"/>
  <c r="AG26" i="20"/>
  <c r="AG27" i="20"/>
  <c r="AG28" i="20"/>
  <c r="AG29" i="20"/>
  <c r="AG30" i="20"/>
  <c r="AG31" i="20"/>
  <c r="AG32" i="20"/>
  <c r="AG33" i="20"/>
  <c r="AG34" i="20"/>
  <c r="AG35" i="20"/>
  <c r="AG36" i="20"/>
  <c r="AG37" i="20"/>
  <c r="AG38" i="20"/>
  <c r="AG39" i="20"/>
  <c r="AG40" i="20"/>
  <c r="AG41" i="20"/>
  <c r="AG42" i="20"/>
  <c r="AG43" i="20"/>
  <c r="AG44" i="20"/>
  <c r="AG45" i="20"/>
  <c r="AG46" i="20"/>
  <c r="AG47" i="20"/>
  <c r="AG48" i="20"/>
  <c r="AG49" i="20"/>
  <c r="AG50" i="20"/>
  <c r="AG51" i="20"/>
  <c r="AG52" i="20"/>
  <c r="AG53" i="20"/>
  <c r="AG54" i="20"/>
  <c r="AG55" i="20"/>
  <c r="AG56" i="20"/>
  <c r="AG57" i="20"/>
  <c r="AG58" i="20"/>
  <c r="AG59" i="20"/>
  <c r="AG60" i="20"/>
  <c r="AG61" i="20"/>
  <c r="AG62" i="20"/>
  <c r="AG63" i="20"/>
  <c r="AG64" i="20"/>
  <c r="AG65" i="20"/>
  <c r="AG66" i="20"/>
  <c r="AG67" i="20"/>
  <c r="AG68" i="20"/>
  <c r="AG69" i="20"/>
  <c r="AG70" i="20"/>
  <c r="AG71" i="20"/>
  <c r="AG72" i="20"/>
  <c r="AG73" i="20"/>
  <c r="AG74" i="20"/>
  <c r="AG75" i="20"/>
  <c r="AG76" i="20"/>
  <c r="AG77" i="20"/>
  <c r="AG78" i="20"/>
  <c r="AG79" i="20"/>
  <c r="AG80" i="20"/>
  <c r="AG81" i="20"/>
  <c r="AG82" i="20"/>
  <c r="AG83" i="20"/>
  <c r="AG84" i="20"/>
  <c r="AG85" i="20"/>
  <c r="AG86" i="20"/>
  <c r="AG87" i="20"/>
  <c r="AG88" i="20"/>
  <c r="AG89" i="20"/>
  <c r="AG90" i="20"/>
  <c r="AG91" i="20"/>
  <c r="AG92" i="20"/>
  <c r="AG93" i="20"/>
  <c r="AG94" i="20"/>
  <c r="AG95" i="20"/>
  <c r="AG96" i="20"/>
  <c r="AG97" i="20"/>
  <c r="AG98" i="20"/>
  <c r="AG99" i="20"/>
  <c r="AG100" i="20"/>
  <c r="AG101" i="20"/>
  <c r="AG102" i="20"/>
  <c r="AG103" i="20"/>
  <c r="AG104" i="20"/>
  <c r="AG105" i="20"/>
  <c r="AG106" i="20"/>
  <c r="AG107" i="20"/>
  <c r="AG108" i="20"/>
  <c r="AG109" i="20"/>
  <c r="AG110" i="20"/>
  <c r="AG111" i="20"/>
  <c r="AG112" i="20"/>
  <c r="AG113" i="20"/>
  <c r="AG114" i="20"/>
  <c r="AG115" i="20"/>
  <c r="AG116" i="20"/>
  <c r="AG117" i="20"/>
  <c r="AG118" i="20"/>
  <c r="AG119" i="20"/>
  <c r="AG120" i="20"/>
  <c r="AG121" i="20"/>
  <c r="AG122" i="20"/>
  <c r="AG123" i="20"/>
  <c r="AG124" i="20"/>
  <c r="AG125" i="20"/>
  <c r="AG126" i="20"/>
  <c r="AG127" i="20"/>
  <c r="AG128" i="20"/>
  <c r="AG129" i="20"/>
  <c r="AG130" i="20"/>
  <c r="AG131" i="20"/>
  <c r="AG132" i="20"/>
  <c r="AG133" i="20"/>
  <c r="AG134" i="20"/>
  <c r="AG135" i="20"/>
  <c r="AG136" i="20"/>
  <c r="AG137" i="20"/>
  <c r="AG138" i="20"/>
  <c r="AG139" i="20"/>
  <c r="AG140" i="20"/>
  <c r="AG141" i="20"/>
  <c r="AG142" i="20"/>
  <c r="AG143" i="20"/>
  <c r="AG144" i="20"/>
  <c r="AG145" i="20"/>
  <c r="AG146" i="20"/>
  <c r="AG147" i="20"/>
  <c r="AG148" i="20"/>
  <c r="AG149" i="20"/>
  <c r="AG150" i="20"/>
  <c r="AG151" i="20"/>
  <c r="AG152" i="20"/>
  <c r="AG153" i="20"/>
  <c r="AG154" i="20"/>
  <c r="AG155" i="20"/>
  <c r="AG156" i="20"/>
  <c r="AG157" i="20"/>
  <c r="AG158" i="20"/>
  <c r="AG159" i="20"/>
  <c r="AG160" i="20"/>
  <c r="AG161" i="20"/>
  <c r="AG162" i="20"/>
  <c r="AG163" i="20"/>
  <c r="AG164" i="20"/>
  <c r="AG165" i="20"/>
  <c r="AG166" i="20"/>
  <c r="AG167" i="20"/>
  <c r="AG168" i="20"/>
  <c r="AG169" i="20"/>
  <c r="AG170" i="20"/>
  <c r="AG171" i="20"/>
  <c r="AG172" i="20"/>
  <c r="AG173" i="20"/>
  <c r="AG174" i="20"/>
  <c r="AG175" i="20"/>
  <c r="AG176" i="20"/>
  <c r="AG177" i="20"/>
  <c r="AG178" i="20"/>
  <c r="AG179" i="20"/>
  <c r="AG180" i="20"/>
  <c r="AG181" i="20"/>
  <c r="AG182" i="20"/>
  <c r="AG183" i="20"/>
  <c r="AG184" i="20"/>
  <c r="AG185" i="20"/>
  <c r="AG186" i="20"/>
  <c r="AG187" i="20"/>
  <c r="AG188" i="20"/>
  <c r="AG189" i="20"/>
  <c r="AG190" i="20"/>
  <c r="AG191" i="20"/>
  <c r="AG192" i="20"/>
  <c r="AG193" i="20"/>
  <c r="AG194" i="20"/>
  <c r="AG195" i="20"/>
  <c r="AG196" i="20"/>
  <c r="AG197" i="20"/>
  <c r="AG198" i="20"/>
  <c r="AG199" i="20"/>
  <c r="AG200" i="20"/>
  <c r="AG201" i="20"/>
  <c r="AG202" i="20"/>
  <c r="AG203" i="20"/>
  <c r="AG204" i="20"/>
  <c r="AG205" i="20"/>
  <c r="AG206" i="20"/>
  <c r="AG207" i="20"/>
  <c r="AG208" i="20"/>
  <c r="AG209" i="20"/>
  <c r="AG210" i="20"/>
  <c r="AG211" i="20"/>
  <c r="AG212" i="20"/>
  <c r="AG213" i="20"/>
  <c r="AG214" i="20"/>
  <c r="AG215" i="20"/>
  <c r="AG216" i="20"/>
  <c r="AG217" i="20"/>
  <c r="AG218" i="20"/>
  <c r="AG219" i="20"/>
  <c r="AG220" i="20"/>
  <c r="AG221" i="20"/>
  <c r="AG222" i="20"/>
  <c r="AG223" i="20"/>
  <c r="AG224" i="20"/>
  <c r="AG225" i="20"/>
  <c r="AG226" i="20"/>
  <c r="AG227" i="20"/>
  <c r="AG228" i="20"/>
  <c r="AG229" i="20"/>
  <c r="AG230" i="20"/>
  <c r="AG231" i="20"/>
  <c r="AG232" i="20"/>
  <c r="AG233" i="20"/>
  <c r="AG234" i="20"/>
  <c r="AG235" i="20"/>
  <c r="AG236" i="20"/>
  <c r="AG237" i="20"/>
  <c r="AG238" i="20"/>
  <c r="AG239" i="20"/>
  <c r="AG240" i="20"/>
  <c r="AG241" i="20"/>
  <c r="AG242" i="20"/>
  <c r="AG243" i="20"/>
  <c r="AG244" i="20"/>
  <c r="AG245" i="20"/>
  <c r="AG246" i="20"/>
  <c r="AG247" i="20"/>
  <c r="AG248" i="20"/>
  <c r="AG249" i="20"/>
  <c r="AG250" i="20"/>
  <c r="AG251" i="20"/>
  <c r="AG252" i="20"/>
  <c r="AG253" i="20"/>
  <c r="AG254" i="20"/>
  <c r="AG255" i="20"/>
  <c r="AG256" i="20"/>
  <c r="AG257" i="20"/>
  <c r="AG258" i="20"/>
  <c r="AG259" i="20"/>
  <c r="AG260" i="20"/>
  <c r="AG261" i="20"/>
  <c r="AG262" i="20"/>
  <c r="AG263" i="20"/>
  <c r="AG264" i="20"/>
  <c r="AG265" i="20"/>
  <c r="AG266" i="20"/>
  <c r="AG267" i="20"/>
  <c r="AG268" i="20"/>
  <c r="AG269" i="20"/>
  <c r="AG270" i="20"/>
  <c r="AG271" i="20"/>
  <c r="AG272" i="20"/>
  <c r="AG273" i="20"/>
  <c r="AG274" i="20"/>
  <c r="AG275" i="20"/>
  <c r="AG276" i="20"/>
  <c r="AG277" i="20"/>
  <c r="AG278" i="20"/>
  <c r="AG279" i="20"/>
  <c r="AG280" i="20"/>
  <c r="AG281" i="20"/>
  <c r="AG282" i="20"/>
  <c r="AG283" i="20"/>
  <c r="AG284" i="20"/>
  <c r="AG285" i="20"/>
  <c r="AG286" i="20"/>
  <c r="AG287" i="20"/>
  <c r="AG288" i="20"/>
  <c r="AG289" i="20"/>
  <c r="AG290" i="20"/>
  <c r="AG291" i="20"/>
  <c r="AG292" i="20"/>
  <c r="AG293" i="20"/>
  <c r="AG294" i="20"/>
  <c r="AG295" i="20"/>
  <c r="AG296" i="20"/>
  <c r="AG297" i="20"/>
  <c r="AG298" i="20"/>
  <c r="AG299" i="20"/>
  <c r="AG300" i="20"/>
  <c r="AG301" i="20"/>
  <c r="AG302" i="20"/>
  <c r="AG303" i="20"/>
  <c r="AG304" i="20"/>
  <c r="AG305" i="20"/>
  <c r="AG306" i="20"/>
  <c r="AG307" i="20"/>
  <c r="AG308" i="20"/>
  <c r="AG309" i="20"/>
  <c r="AG310" i="20"/>
  <c r="AG311" i="20"/>
  <c r="AG312" i="20"/>
  <c r="AG313" i="20"/>
  <c r="AG314" i="20"/>
  <c r="AG315" i="20"/>
  <c r="AG316" i="20"/>
  <c r="AG317" i="20"/>
  <c r="AG318" i="20"/>
  <c r="AG319" i="20"/>
  <c r="AG320" i="20"/>
  <c r="AG321" i="20"/>
  <c r="AG322" i="20"/>
  <c r="AG323" i="20"/>
  <c r="AG324" i="20"/>
  <c r="AG325" i="20"/>
  <c r="AG326" i="20"/>
  <c r="AG327" i="20"/>
  <c r="AG328" i="20"/>
  <c r="AG329" i="20"/>
  <c r="AG330" i="20"/>
  <c r="AG331" i="20"/>
  <c r="AG332" i="20"/>
  <c r="AG333" i="20"/>
  <c r="AG334" i="20"/>
  <c r="AG335" i="20"/>
  <c r="AG336" i="20"/>
  <c r="AG337" i="20"/>
  <c r="AG338" i="20"/>
  <c r="AG339" i="20"/>
  <c r="AG340" i="20"/>
  <c r="AG341" i="20"/>
  <c r="AG342" i="20"/>
  <c r="AG343" i="20"/>
  <c r="AG344" i="20"/>
  <c r="AG345" i="20"/>
  <c r="AG346" i="20"/>
  <c r="AG347" i="20"/>
  <c r="AG348" i="20"/>
  <c r="AG349" i="20"/>
  <c r="AG350" i="20"/>
  <c r="AG351" i="20"/>
  <c r="AG352" i="20"/>
  <c r="AG353" i="20"/>
  <c r="AG354" i="20"/>
  <c r="AG355" i="20"/>
  <c r="AG356" i="20"/>
  <c r="AG357" i="20"/>
  <c r="AG358" i="20"/>
  <c r="AG359" i="20"/>
  <c r="AG360" i="20"/>
  <c r="AG361" i="20"/>
  <c r="AG362" i="20"/>
  <c r="AG363" i="20"/>
  <c r="AG364" i="20"/>
  <c r="AG365" i="20"/>
  <c r="AG366" i="20"/>
  <c r="AG367" i="20"/>
  <c r="AG368" i="20"/>
  <c r="AG11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O102" i="20"/>
  <c r="O103" i="20"/>
  <c r="O104" i="20"/>
  <c r="O105" i="20"/>
  <c r="O106" i="20"/>
  <c r="O107" i="20"/>
  <c r="O108" i="20"/>
  <c r="O109" i="20"/>
  <c r="O110" i="20"/>
  <c r="O111" i="20"/>
  <c r="O112" i="20"/>
  <c r="O113" i="20"/>
  <c r="O114" i="20"/>
  <c r="O115" i="20"/>
  <c r="O116" i="20"/>
  <c r="O117" i="20"/>
  <c r="O118" i="20"/>
  <c r="O119" i="20"/>
  <c r="O120" i="20"/>
  <c r="O121" i="20"/>
  <c r="O122" i="20"/>
  <c r="O123" i="20"/>
  <c r="O124" i="20"/>
  <c r="O125" i="20"/>
  <c r="O126" i="20"/>
  <c r="O127" i="20"/>
  <c r="O128" i="20"/>
  <c r="O129" i="20"/>
  <c r="O130" i="20"/>
  <c r="O131" i="20"/>
  <c r="O132" i="20"/>
  <c r="O133" i="20"/>
  <c r="O134" i="20"/>
  <c r="O135" i="20"/>
  <c r="O136" i="20"/>
  <c r="O137" i="20"/>
  <c r="O138" i="20"/>
  <c r="O139" i="20"/>
  <c r="O140" i="20"/>
  <c r="O141" i="20"/>
  <c r="O142" i="20"/>
  <c r="O143" i="20"/>
  <c r="O144" i="20"/>
  <c r="O145" i="20"/>
  <c r="O146" i="20"/>
  <c r="O147" i="20"/>
  <c r="O148" i="20"/>
  <c r="O149" i="20"/>
  <c r="O150" i="20"/>
  <c r="O151" i="20"/>
  <c r="O152" i="20"/>
  <c r="O153" i="20"/>
  <c r="O154" i="20"/>
  <c r="O155" i="20"/>
  <c r="O156" i="20"/>
  <c r="O157" i="20"/>
  <c r="O158" i="20"/>
  <c r="O159" i="20"/>
  <c r="O160" i="20"/>
  <c r="O161" i="20"/>
  <c r="O162" i="20"/>
  <c r="O163" i="20"/>
  <c r="O164" i="20"/>
  <c r="O165" i="20"/>
  <c r="O166" i="20"/>
  <c r="O167" i="20"/>
  <c r="O168" i="20"/>
  <c r="O169" i="20"/>
  <c r="O170" i="20"/>
  <c r="O171" i="20"/>
  <c r="O172" i="20"/>
  <c r="O173" i="20"/>
  <c r="O174" i="20"/>
  <c r="O175" i="20"/>
  <c r="O176" i="20"/>
  <c r="O177" i="20"/>
  <c r="O178" i="20"/>
  <c r="O179" i="20"/>
  <c r="O180" i="20"/>
  <c r="O181" i="20"/>
  <c r="O182" i="20"/>
  <c r="O183" i="20"/>
  <c r="O184" i="20"/>
  <c r="O185" i="20"/>
  <c r="O186" i="20"/>
  <c r="O187" i="20"/>
  <c r="O188" i="20"/>
  <c r="O189" i="20"/>
  <c r="O190" i="20"/>
  <c r="O191" i="20"/>
  <c r="O192" i="20"/>
  <c r="O193" i="20"/>
  <c r="O194" i="20"/>
  <c r="O195" i="20"/>
  <c r="O196" i="20"/>
  <c r="O197" i="20"/>
  <c r="O198" i="20"/>
  <c r="O199" i="20"/>
  <c r="O200" i="20"/>
  <c r="O201" i="20"/>
  <c r="O202" i="20"/>
  <c r="O203" i="20"/>
  <c r="O204" i="20"/>
  <c r="O205" i="20"/>
  <c r="O206" i="20"/>
  <c r="O207" i="20"/>
  <c r="O208" i="20"/>
  <c r="O209" i="20"/>
  <c r="O210" i="20"/>
  <c r="O211" i="20"/>
  <c r="O212" i="20"/>
  <c r="O213" i="20"/>
  <c r="O214" i="20"/>
  <c r="O215" i="20"/>
  <c r="O216" i="20"/>
  <c r="O217" i="20"/>
  <c r="O218" i="20"/>
  <c r="O219" i="20"/>
  <c r="O220" i="20"/>
  <c r="O221" i="20"/>
  <c r="O222" i="20"/>
  <c r="O223" i="20"/>
  <c r="O224" i="20"/>
  <c r="O225" i="20"/>
  <c r="O226" i="20"/>
  <c r="O227" i="20"/>
  <c r="O228" i="20"/>
  <c r="O229" i="20"/>
  <c r="O230" i="20"/>
  <c r="O231" i="20"/>
  <c r="O232" i="20"/>
  <c r="O233" i="20"/>
  <c r="O234" i="20"/>
  <c r="O235" i="20"/>
  <c r="O236" i="20"/>
  <c r="O237" i="20"/>
  <c r="O238" i="20"/>
  <c r="O239" i="20"/>
  <c r="O240" i="20"/>
  <c r="O241" i="20"/>
  <c r="O242" i="20"/>
  <c r="O243" i="20"/>
  <c r="O244" i="20"/>
  <c r="O245" i="20"/>
  <c r="O246" i="20"/>
  <c r="O247" i="20"/>
  <c r="O248" i="20"/>
  <c r="O249" i="20"/>
  <c r="O250" i="20"/>
  <c r="O251" i="20"/>
  <c r="O252" i="20"/>
  <c r="O253" i="20"/>
  <c r="O254" i="20"/>
  <c r="O255" i="20"/>
  <c r="O256" i="20"/>
  <c r="O257" i="20"/>
  <c r="O258" i="20"/>
  <c r="O259" i="20"/>
  <c r="O260" i="20"/>
  <c r="O261" i="20"/>
  <c r="O262" i="20"/>
  <c r="O263" i="20"/>
  <c r="O264" i="20"/>
  <c r="O265" i="20"/>
  <c r="O266" i="20"/>
  <c r="O267" i="20"/>
  <c r="O268" i="20"/>
  <c r="O269" i="20"/>
  <c r="O270" i="20"/>
  <c r="O271" i="20"/>
  <c r="O272" i="20"/>
  <c r="O273" i="20"/>
  <c r="O274" i="20"/>
  <c r="O275" i="20"/>
  <c r="O276" i="20"/>
  <c r="O277" i="20"/>
  <c r="O278" i="20"/>
  <c r="O279" i="20"/>
  <c r="O280" i="20"/>
  <c r="O281" i="20"/>
  <c r="O282" i="20"/>
  <c r="O283" i="20"/>
  <c r="O284" i="20"/>
  <c r="O285" i="20"/>
  <c r="O286" i="20"/>
  <c r="O287" i="20"/>
  <c r="O288" i="20"/>
  <c r="O289" i="20"/>
  <c r="O290" i="20"/>
  <c r="O291" i="20"/>
  <c r="O292" i="20"/>
  <c r="O293" i="20"/>
  <c r="O294" i="20"/>
  <c r="O295" i="20"/>
  <c r="O296" i="20"/>
  <c r="O297" i="20"/>
  <c r="O298" i="20"/>
  <c r="O299" i="20"/>
  <c r="O300" i="20"/>
  <c r="O301" i="20"/>
  <c r="O302" i="20"/>
  <c r="O303" i="20"/>
  <c r="O304" i="20"/>
  <c r="O305" i="20"/>
  <c r="O306" i="20"/>
  <c r="O307" i="20"/>
  <c r="O308" i="20"/>
  <c r="O309" i="20"/>
  <c r="O310" i="20"/>
  <c r="O311" i="20"/>
  <c r="O312" i="20"/>
  <c r="O313" i="20"/>
  <c r="O314" i="20"/>
  <c r="O315" i="20"/>
  <c r="O316" i="20"/>
  <c r="O317" i="20"/>
  <c r="O318" i="20"/>
  <c r="O319" i="20"/>
  <c r="O320" i="20"/>
  <c r="O321" i="20"/>
  <c r="O322" i="20"/>
  <c r="O323" i="20"/>
  <c r="O324" i="20"/>
  <c r="O325" i="20"/>
  <c r="O326" i="20"/>
  <c r="O327" i="20"/>
  <c r="O328" i="20"/>
  <c r="O329" i="20"/>
  <c r="O330" i="20"/>
  <c r="O331" i="20"/>
  <c r="O332" i="20"/>
  <c r="O333" i="20"/>
  <c r="O334" i="20"/>
  <c r="O335" i="20"/>
  <c r="O336" i="20"/>
  <c r="O337" i="20"/>
  <c r="O338" i="20"/>
  <c r="O339" i="20"/>
  <c r="O340" i="20"/>
  <c r="O341" i="20"/>
  <c r="O342" i="20"/>
  <c r="O343" i="20"/>
  <c r="O344" i="20"/>
  <c r="O345" i="20"/>
  <c r="O346" i="20"/>
  <c r="O347" i="20"/>
  <c r="O348" i="20"/>
  <c r="O349" i="20"/>
  <c r="O350" i="20"/>
  <c r="O351" i="20"/>
  <c r="O352" i="20"/>
  <c r="O353" i="20"/>
  <c r="O354" i="20"/>
  <c r="O355" i="20"/>
  <c r="O356" i="20"/>
  <c r="O357" i="20"/>
  <c r="O358" i="20"/>
  <c r="O359" i="20"/>
  <c r="O360" i="20"/>
  <c r="O361" i="20"/>
  <c r="O362" i="20"/>
  <c r="O363" i="20"/>
  <c r="O364" i="20"/>
  <c r="O365" i="20"/>
  <c r="O366" i="20"/>
  <c r="O367" i="20"/>
  <c r="O368" i="20"/>
  <c r="O10" i="20"/>
  <c r="O14" i="6"/>
  <c r="O12" i="6"/>
  <c r="O13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11" i="6"/>
  <c r="O14" i="3"/>
  <c r="O17" i="3"/>
  <c r="O29" i="3"/>
  <c r="O50" i="3"/>
  <c r="O53" i="3"/>
  <c r="O65" i="3"/>
  <c r="O86" i="3"/>
  <c r="O89" i="3"/>
  <c r="O101" i="3"/>
  <c r="O122" i="3"/>
  <c r="O125" i="3"/>
  <c r="O137" i="3"/>
  <c r="O158" i="3"/>
  <c r="O161" i="3"/>
  <c r="O173" i="3"/>
  <c r="O194" i="3"/>
  <c r="O197" i="3"/>
  <c r="O209" i="3"/>
  <c r="O230" i="3"/>
  <c r="O233" i="3"/>
  <c r="O245" i="3"/>
  <c r="O266" i="3"/>
  <c r="O269" i="3"/>
  <c r="O277" i="3"/>
  <c r="O281" i="3"/>
  <c r="O302" i="3"/>
  <c r="O305" i="3"/>
  <c r="O313" i="3"/>
  <c r="O317" i="3"/>
  <c r="O338" i="3"/>
  <c r="O341" i="3"/>
  <c r="O349" i="3"/>
  <c r="O353" i="3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O102" i="14"/>
  <c r="O103" i="14"/>
  <c r="O104" i="14"/>
  <c r="O105" i="14"/>
  <c r="O106" i="14"/>
  <c r="O107" i="14"/>
  <c r="O108" i="14"/>
  <c r="O109" i="14"/>
  <c r="O110" i="14"/>
  <c r="O111" i="14"/>
  <c r="O112" i="14"/>
  <c r="O113" i="14"/>
  <c r="O114" i="14"/>
  <c r="O115" i="14"/>
  <c r="O116" i="14"/>
  <c r="O117" i="14"/>
  <c r="O118" i="14"/>
  <c r="O119" i="14"/>
  <c r="O120" i="14"/>
  <c r="O121" i="14"/>
  <c r="O122" i="14"/>
  <c r="O123" i="14"/>
  <c r="O124" i="14"/>
  <c r="O125" i="14"/>
  <c r="O126" i="14"/>
  <c r="O127" i="14"/>
  <c r="O128" i="14"/>
  <c r="O129" i="14"/>
  <c r="O130" i="14"/>
  <c r="O131" i="14"/>
  <c r="O132" i="14"/>
  <c r="O133" i="14"/>
  <c r="O134" i="14"/>
  <c r="O135" i="14"/>
  <c r="O136" i="14"/>
  <c r="O137" i="14"/>
  <c r="O138" i="14"/>
  <c r="O139" i="14"/>
  <c r="O140" i="14"/>
  <c r="O141" i="14"/>
  <c r="O142" i="14"/>
  <c r="O143" i="14"/>
  <c r="O144" i="14"/>
  <c r="O145" i="14"/>
  <c r="O146" i="14"/>
  <c r="O147" i="14"/>
  <c r="O148" i="14"/>
  <c r="O149" i="14"/>
  <c r="O150" i="14"/>
  <c r="O151" i="14"/>
  <c r="O152" i="14"/>
  <c r="O153" i="14"/>
  <c r="O154" i="14"/>
  <c r="O155" i="14"/>
  <c r="O156" i="14"/>
  <c r="O157" i="14"/>
  <c r="O158" i="14"/>
  <c r="O159" i="14"/>
  <c r="O160" i="14"/>
  <c r="O161" i="14"/>
  <c r="O162" i="14"/>
  <c r="O163" i="14"/>
  <c r="O164" i="14"/>
  <c r="O165" i="14"/>
  <c r="O166" i="14"/>
  <c r="O167" i="14"/>
  <c r="O168" i="14"/>
  <c r="O169" i="14"/>
  <c r="O170" i="14"/>
  <c r="O171" i="14"/>
  <c r="O172" i="14"/>
  <c r="O173" i="14"/>
  <c r="O174" i="14"/>
  <c r="O175" i="14"/>
  <c r="O176" i="14"/>
  <c r="O177" i="14"/>
  <c r="O178" i="14"/>
  <c r="O179" i="14"/>
  <c r="O180" i="14"/>
  <c r="O181" i="14"/>
  <c r="O182" i="14"/>
  <c r="O183" i="14"/>
  <c r="O184" i="14"/>
  <c r="O185" i="14"/>
  <c r="O186" i="14"/>
  <c r="O187" i="14"/>
  <c r="O188" i="14"/>
  <c r="O189" i="14"/>
  <c r="O190" i="14"/>
  <c r="O191" i="14"/>
  <c r="O192" i="14"/>
  <c r="O193" i="14"/>
  <c r="O194" i="14"/>
  <c r="O195" i="14"/>
  <c r="O196" i="14"/>
  <c r="O197" i="14"/>
  <c r="O198" i="14"/>
  <c r="O199" i="14"/>
  <c r="O200" i="14"/>
  <c r="O201" i="14"/>
  <c r="O202" i="14"/>
  <c r="O203" i="14"/>
  <c r="O204" i="14"/>
  <c r="O205" i="14"/>
  <c r="O206" i="14"/>
  <c r="O207" i="14"/>
  <c r="O208" i="14"/>
  <c r="O209" i="14"/>
  <c r="O210" i="14"/>
  <c r="O211" i="14"/>
  <c r="O212" i="14"/>
  <c r="O213" i="14"/>
  <c r="O214" i="14"/>
  <c r="O215" i="14"/>
  <c r="O216" i="14"/>
  <c r="O217" i="14"/>
  <c r="O218" i="14"/>
  <c r="O219" i="14"/>
  <c r="O220" i="14"/>
  <c r="O221" i="14"/>
  <c r="O222" i="14"/>
  <c r="O223" i="14"/>
  <c r="O224" i="14"/>
  <c r="O225" i="14"/>
  <c r="O226" i="14"/>
  <c r="O227" i="14"/>
  <c r="O228" i="14"/>
  <c r="O229" i="14"/>
  <c r="O230" i="14"/>
  <c r="O231" i="14"/>
  <c r="O232" i="14"/>
  <c r="O233" i="14"/>
  <c r="O234" i="14"/>
  <c r="O235" i="14"/>
  <c r="O236" i="14"/>
  <c r="O237" i="14"/>
  <c r="O238" i="14"/>
  <c r="O239" i="14"/>
  <c r="O240" i="14"/>
  <c r="O241" i="14"/>
  <c r="O242" i="14"/>
  <c r="O243" i="14"/>
  <c r="O244" i="14"/>
  <c r="O245" i="14"/>
  <c r="O246" i="14"/>
  <c r="O247" i="14"/>
  <c r="O248" i="14"/>
  <c r="O249" i="14"/>
  <c r="O250" i="14"/>
  <c r="O251" i="14"/>
  <c r="O252" i="14"/>
  <c r="O253" i="14"/>
  <c r="O254" i="14"/>
  <c r="O255" i="14"/>
  <c r="O256" i="14"/>
  <c r="O257" i="14"/>
  <c r="O258" i="14"/>
  <c r="O259" i="14"/>
  <c r="O260" i="14"/>
  <c r="O261" i="14"/>
  <c r="O262" i="14"/>
  <c r="O263" i="14"/>
  <c r="O264" i="14"/>
  <c r="O265" i="14"/>
  <c r="O266" i="14"/>
  <c r="O267" i="14"/>
  <c r="O268" i="14"/>
  <c r="O269" i="14"/>
  <c r="O270" i="14"/>
  <c r="O271" i="14"/>
  <c r="O272" i="14"/>
  <c r="O273" i="14"/>
  <c r="O274" i="14"/>
  <c r="O275" i="14"/>
  <c r="O276" i="14"/>
  <c r="O277" i="14"/>
  <c r="O278" i="14"/>
  <c r="O279" i="14"/>
  <c r="O280" i="14"/>
  <c r="O281" i="14"/>
  <c r="O282" i="14"/>
  <c r="O283" i="14"/>
  <c r="O284" i="14"/>
  <c r="O285" i="14"/>
  <c r="O286" i="14"/>
  <c r="O287" i="14"/>
  <c r="O288" i="14"/>
  <c r="O289" i="14"/>
  <c r="O290" i="14"/>
  <c r="O291" i="14"/>
  <c r="O292" i="14"/>
  <c r="O293" i="14"/>
  <c r="O294" i="14"/>
  <c r="O295" i="14"/>
  <c r="O296" i="14"/>
  <c r="O297" i="14"/>
  <c r="O298" i="14"/>
  <c r="O299" i="14"/>
  <c r="O300" i="14"/>
  <c r="O301" i="14"/>
  <c r="O302" i="14"/>
  <c r="O303" i="14"/>
  <c r="O304" i="14"/>
  <c r="O305" i="14"/>
  <c r="O306" i="14"/>
  <c r="O307" i="14"/>
  <c r="O308" i="14"/>
  <c r="O309" i="14"/>
  <c r="O310" i="14"/>
  <c r="O311" i="14"/>
  <c r="O312" i="14"/>
  <c r="O313" i="14"/>
  <c r="O314" i="14"/>
  <c r="O315" i="14"/>
  <c r="O316" i="14"/>
  <c r="O317" i="14"/>
  <c r="O318" i="14"/>
  <c r="O319" i="14"/>
  <c r="O320" i="14"/>
  <c r="O321" i="14"/>
  <c r="O322" i="14"/>
  <c r="O323" i="14"/>
  <c r="O324" i="14"/>
  <c r="O325" i="14"/>
  <c r="O326" i="14"/>
  <c r="O327" i="14"/>
  <c r="O328" i="14"/>
  <c r="O329" i="14"/>
  <c r="O330" i="14"/>
  <c r="O331" i="14"/>
  <c r="O332" i="14"/>
  <c r="O333" i="14"/>
  <c r="O334" i="14"/>
  <c r="O335" i="14"/>
  <c r="O336" i="14"/>
  <c r="O337" i="14"/>
  <c r="O338" i="14"/>
  <c r="O339" i="14"/>
  <c r="O340" i="14"/>
  <c r="O341" i="14"/>
  <c r="O342" i="14"/>
  <c r="O343" i="14"/>
  <c r="O344" i="14"/>
  <c r="O345" i="14"/>
  <c r="O346" i="14"/>
  <c r="O347" i="14"/>
  <c r="O348" i="14"/>
  <c r="O349" i="14"/>
  <c r="O350" i="14"/>
  <c r="O351" i="14"/>
  <c r="O352" i="14"/>
  <c r="O353" i="14"/>
  <c r="O354" i="14"/>
  <c r="O355" i="14"/>
  <c r="O356" i="14"/>
  <c r="O357" i="14"/>
  <c r="O358" i="14"/>
  <c r="O359" i="14"/>
  <c r="O360" i="14"/>
  <c r="O361" i="14"/>
  <c r="O362" i="14"/>
  <c r="O363" i="14"/>
  <c r="O364" i="14"/>
  <c r="O365" i="14"/>
  <c r="O366" i="14"/>
  <c r="O367" i="14"/>
  <c r="O368" i="14"/>
  <c r="O14" i="14"/>
  <c r="O8" i="3"/>
  <c r="AY12" i="19"/>
  <c r="AY13" i="19"/>
  <c r="AY14" i="19"/>
  <c r="AY15" i="19"/>
  <c r="AY16" i="19"/>
  <c r="AY17" i="19"/>
  <c r="AY18" i="19"/>
  <c r="AY19" i="19"/>
  <c r="AY20" i="19"/>
  <c r="AY21" i="19"/>
  <c r="AY22" i="19"/>
  <c r="AY23" i="19"/>
  <c r="AY24" i="19"/>
  <c r="AY25" i="19"/>
  <c r="AY26" i="19"/>
  <c r="AY27" i="19"/>
  <c r="AY28" i="19"/>
  <c r="AY29" i="19"/>
  <c r="AY30" i="19"/>
  <c r="AY31" i="19"/>
  <c r="AY32" i="19"/>
  <c r="AY33" i="19"/>
  <c r="AY34" i="19"/>
  <c r="AY35" i="19"/>
  <c r="AY36" i="19"/>
  <c r="AY37" i="19"/>
  <c r="AY38" i="19"/>
  <c r="AY39" i="19"/>
  <c r="AY40" i="19"/>
  <c r="AY41" i="19"/>
  <c r="AY42" i="19"/>
  <c r="AY43" i="19"/>
  <c r="AY44" i="19"/>
  <c r="AY45" i="19"/>
  <c r="AY46" i="19"/>
  <c r="AY47" i="19"/>
  <c r="AY48" i="19"/>
  <c r="AY49" i="19"/>
  <c r="AY50" i="19"/>
  <c r="AY51" i="19"/>
  <c r="AY52" i="19"/>
  <c r="AY53" i="19"/>
  <c r="AY54" i="19"/>
  <c r="AY55" i="19"/>
  <c r="AY56" i="19"/>
  <c r="AY57" i="19"/>
  <c r="AY58" i="19"/>
  <c r="AY59" i="19"/>
  <c r="AY60" i="19"/>
  <c r="AY61" i="19"/>
  <c r="AY62" i="19"/>
  <c r="AY63" i="19"/>
  <c r="AY64" i="19"/>
  <c r="AY65" i="19"/>
  <c r="AY66" i="19"/>
  <c r="AY67" i="19"/>
  <c r="AY68" i="19"/>
  <c r="AY69" i="19"/>
  <c r="AY70" i="19"/>
  <c r="AY71" i="19"/>
  <c r="AY72" i="19"/>
  <c r="AY73" i="19"/>
  <c r="AY74" i="19"/>
  <c r="AY75" i="19"/>
  <c r="AY76" i="19"/>
  <c r="AY77" i="19"/>
  <c r="AY78" i="19"/>
  <c r="AY79" i="19"/>
  <c r="AY80" i="19"/>
  <c r="AY81" i="19"/>
  <c r="AY82" i="19"/>
  <c r="AY83" i="19"/>
  <c r="AY84" i="19"/>
  <c r="AY85" i="19"/>
  <c r="AY86" i="19"/>
  <c r="AY87" i="19"/>
  <c r="AY88" i="19"/>
  <c r="AY89" i="19"/>
  <c r="AY90" i="19"/>
  <c r="AY91" i="19"/>
  <c r="AY92" i="19"/>
  <c r="AY93" i="19"/>
  <c r="AY94" i="19"/>
  <c r="AY95" i="19"/>
  <c r="AY96" i="19"/>
  <c r="AY97" i="19"/>
  <c r="AY98" i="19"/>
  <c r="AY99" i="19"/>
  <c r="AY100" i="19"/>
  <c r="AY101" i="19"/>
  <c r="AY102" i="19"/>
  <c r="AY103" i="19"/>
  <c r="AY104" i="19"/>
  <c r="AY105" i="19"/>
  <c r="AY106" i="19"/>
  <c r="AY107" i="19"/>
  <c r="AY108" i="19"/>
  <c r="AY109" i="19"/>
  <c r="AY110" i="19"/>
  <c r="AY111" i="19"/>
  <c r="AY112" i="19"/>
  <c r="AY113" i="19"/>
  <c r="AY114" i="19"/>
  <c r="AY115" i="19"/>
  <c r="AY116" i="19"/>
  <c r="AY117" i="19"/>
  <c r="AY118" i="19"/>
  <c r="AY119" i="19"/>
  <c r="AY120" i="19"/>
  <c r="AY121" i="19"/>
  <c r="AY122" i="19"/>
  <c r="AY123" i="19"/>
  <c r="AY124" i="19"/>
  <c r="AY125" i="19"/>
  <c r="AY126" i="19"/>
  <c r="AY127" i="19"/>
  <c r="AY128" i="19"/>
  <c r="AY129" i="19"/>
  <c r="AY130" i="19"/>
  <c r="AY131" i="19"/>
  <c r="AY132" i="19"/>
  <c r="AY133" i="19"/>
  <c r="AY134" i="19"/>
  <c r="AY135" i="19"/>
  <c r="AY136" i="19"/>
  <c r="AY137" i="19"/>
  <c r="AY138" i="19"/>
  <c r="AY139" i="19"/>
  <c r="AY140" i="19"/>
  <c r="AY141" i="19"/>
  <c r="AY142" i="19"/>
  <c r="AY143" i="19"/>
  <c r="AY144" i="19"/>
  <c r="AY145" i="19"/>
  <c r="AY146" i="19"/>
  <c r="AY147" i="19"/>
  <c r="AY148" i="19"/>
  <c r="AY149" i="19"/>
  <c r="AY150" i="19"/>
  <c r="AY151" i="19"/>
  <c r="AY152" i="19"/>
  <c r="AY153" i="19"/>
  <c r="AY154" i="19"/>
  <c r="AY155" i="19"/>
  <c r="AY156" i="19"/>
  <c r="AY157" i="19"/>
  <c r="AY158" i="19"/>
  <c r="AY159" i="19"/>
  <c r="AY160" i="19"/>
  <c r="AY161" i="19"/>
  <c r="AY162" i="19"/>
  <c r="AY163" i="19"/>
  <c r="AY164" i="19"/>
  <c r="AY165" i="19"/>
  <c r="AY166" i="19"/>
  <c r="AY167" i="19"/>
  <c r="AY168" i="19"/>
  <c r="AY169" i="19"/>
  <c r="AY170" i="19"/>
  <c r="AY171" i="19"/>
  <c r="AY172" i="19"/>
  <c r="AY173" i="19"/>
  <c r="AY174" i="19"/>
  <c r="AY175" i="19"/>
  <c r="AY176" i="19"/>
  <c r="AY177" i="19"/>
  <c r="AY178" i="19"/>
  <c r="AY179" i="19"/>
  <c r="AY180" i="19"/>
  <c r="AY181" i="19"/>
  <c r="AY182" i="19"/>
  <c r="AY183" i="19"/>
  <c r="AY184" i="19"/>
  <c r="AY185" i="19"/>
  <c r="AY186" i="19"/>
  <c r="AY187" i="19"/>
  <c r="AY188" i="19"/>
  <c r="AY189" i="19"/>
  <c r="AY190" i="19"/>
  <c r="AY191" i="19"/>
  <c r="AY192" i="19"/>
  <c r="AY193" i="19"/>
  <c r="AY194" i="19"/>
  <c r="AY195" i="19"/>
  <c r="AY196" i="19"/>
  <c r="AY197" i="19"/>
  <c r="AY198" i="19"/>
  <c r="AY199" i="19"/>
  <c r="AY200" i="19"/>
  <c r="AY201" i="19"/>
  <c r="AY202" i="19"/>
  <c r="AY203" i="19"/>
  <c r="AY204" i="19"/>
  <c r="AY205" i="19"/>
  <c r="AY206" i="19"/>
  <c r="AY207" i="19"/>
  <c r="AY208" i="19"/>
  <c r="AY209" i="19"/>
  <c r="AY210" i="19"/>
  <c r="AY211" i="19"/>
  <c r="AY212" i="19"/>
  <c r="AY213" i="19"/>
  <c r="AY214" i="19"/>
  <c r="AY215" i="19"/>
  <c r="AY216" i="19"/>
  <c r="AY217" i="19"/>
  <c r="AY218" i="19"/>
  <c r="AY219" i="19"/>
  <c r="AY220" i="19"/>
  <c r="AY221" i="19"/>
  <c r="AY222" i="19"/>
  <c r="AY223" i="19"/>
  <c r="AY224" i="19"/>
  <c r="AY225" i="19"/>
  <c r="AY226" i="19"/>
  <c r="AY227" i="19"/>
  <c r="AY228" i="19"/>
  <c r="AY229" i="19"/>
  <c r="AY230" i="19"/>
  <c r="AY231" i="19"/>
  <c r="AY232" i="19"/>
  <c r="AY233" i="19"/>
  <c r="AY234" i="19"/>
  <c r="AY235" i="19"/>
  <c r="AY236" i="19"/>
  <c r="AY237" i="19"/>
  <c r="AY238" i="19"/>
  <c r="AY239" i="19"/>
  <c r="AY240" i="19"/>
  <c r="AY241" i="19"/>
  <c r="AY242" i="19"/>
  <c r="AY243" i="19"/>
  <c r="AY244" i="19"/>
  <c r="AY245" i="19"/>
  <c r="AY246" i="19"/>
  <c r="AY247" i="19"/>
  <c r="AY248" i="19"/>
  <c r="AY249" i="19"/>
  <c r="AY250" i="19"/>
  <c r="AY251" i="19"/>
  <c r="AY252" i="19"/>
  <c r="AY253" i="19"/>
  <c r="AY254" i="19"/>
  <c r="AY255" i="19"/>
  <c r="AY256" i="19"/>
  <c r="AY257" i="19"/>
  <c r="AY258" i="19"/>
  <c r="AY259" i="19"/>
  <c r="AY260" i="19"/>
  <c r="AY261" i="19"/>
  <c r="AY262" i="19"/>
  <c r="AY263" i="19"/>
  <c r="AY264" i="19"/>
  <c r="AY265" i="19"/>
  <c r="AY266" i="19"/>
  <c r="AY267" i="19"/>
  <c r="AY268" i="19"/>
  <c r="AY269" i="19"/>
  <c r="AY270" i="19"/>
  <c r="AY271" i="19"/>
  <c r="AY272" i="19"/>
  <c r="AY273" i="19"/>
  <c r="AY274" i="19"/>
  <c r="AY275" i="19"/>
  <c r="AY276" i="19"/>
  <c r="AY277" i="19"/>
  <c r="AY278" i="19"/>
  <c r="AY279" i="19"/>
  <c r="AY280" i="19"/>
  <c r="AY281" i="19"/>
  <c r="AY282" i="19"/>
  <c r="AY283" i="19"/>
  <c r="AY284" i="19"/>
  <c r="AY285" i="19"/>
  <c r="AY286" i="19"/>
  <c r="AY287" i="19"/>
  <c r="AY288" i="19"/>
  <c r="AY289" i="19"/>
  <c r="AY290" i="19"/>
  <c r="AY291" i="19"/>
  <c r="AY292" i="19"/>
  <c r="AY293" i="19"/>
  <c r="AY294" i="19"/>
  <c r="AY295" i="19"/>
  <c r="AY296" i="19"/>
  <c r="AY297" i="19"/>
  <c r="AY298" i="19"/>
  <c r="AY299" i="19"/>
  <c r="AY300" i="19"/>
  <c r="AY301" i="19"/>
  <c r="AY302" i="19"/>
  <c r="AY303" i="19"/>
  <c r="AY304" i="19"/>
  <c r="AY305" i="19"/>
  <c r="AY306" i="19"/>
  <c r="AY307" i="19"/>
  <c r="AY308" i="19"/>
  <c r="AY309" i="19"/>
  <c r="AY310" i="19"/>
  <c r="AY311" i="19"/>
  <c r="AY312" i="19"/>
  <c r="AY313" i="19"/>
  <c r="AY314" i="19"/>
  <c r="AY315" i="19"/>
  <c r="AY316" i="19"/>
  <c r="AY317" i="19"/>
  <c r="AY318" i="19"/>
  <c r="AY319" i="19"/>
  <c r="AY320" i="19"/>
  <c r="AY321" i="19"/>
  <c r="AY322" i="19"/>
  <c r="AY323" i="19"/>
  <c r="AY324" i="19"/>
  <c r="AY325" i="19"/>
  <c r="AY326" i="19"/>
  <c r="AY327" i="19"/>
  <c r="AY328" i="19"/>
  <c r="AY329" i="19"/>
  <c r="AY330" i="19"/>
  <c r="AY331" i="19"/>
  <c r="AY332" i="19"/>
  <c r="AY333" i="19"/>
  <c r="AY334" i="19"/>
  <c r="AY335" i="19"/>
  <c r="AY336" i="19"/>
  <c r="AY337" i="19"/>
  <c r="AY338" i="19"/>
  <c r="AY339" i="19"/>
  <c r="AY340" i="19"/>
  <c r="AY341" i="19"/>
  <c r="AY342" i="19"/>
  <c r="AY343" i="19"/>
  <c r="AY344" i="19"/>
  <c r="AY345" i="19"/>
  <c r="AY346" i="19"/>
  <c r="AY347" i="19"/>
  <c r="AY348" i="19"/>
  <c r="AY349" i="19"/>
  <c r="AY350" i="19"/>
  <c r="AY351" i="19"/>
  <c r="AY352" i="19"/>
  <c r="AY353" i="19"/>
  <c r="AY354" i="19"/>
  <c r="AY355" i="19"/>
  <c r="AY356" i="19"/>
  <c r="AY357" i="19"/>
  <c r="AY358" i="19"/>
  <c r="AY359" i="19"/>
  <c r="AY360" i="19"/>
  <c r="AY361" i="19"/>
  <c r="AY362" i="19"/>
  <c r="AY363" i="19"/>
  <c r="AY364" i="19"/>
  <c r="AY365" i="19"/>
  <c r="AY366" i="19"/>
  <c r="AY367" i="19"/>
  <c r="AY368" i="19"/>
  <c r="AY11" i="19"/>
  <c r="AG13" i="19"/>
  <c r="AG14" i="19"/>
  <c r="AG15" i="19"/>
  <c r="AG16" i="19"/>
  <c r="AG17" i="19"/>
  <c r="AG18" i="19"/>
  <c r="AG19" i="19"/>
  <c r="AG20" i="19"/>
  <c r="AG21" i="19"/>
  <c r="AG22" i="19"/>
  <c r="AG23" i="19"/>
  <c r="AG24" i="19"/>
  <c r="AG25" i="19"/>
  <c r="AG26" i="19"/>
  <c r="AG27" i="19"/>
  <c r="AG28" i="19"/>
  <c r="AG29" i="19"/>
  <c r="AG30" i="19"/>
  <c r="AG31" i="19"/>
  <c r="AG32" i="19"/>
  <c r="AG33" i="19"/>
  <c r="AG34" i="19"/>
  <c r="AG35" i="19"/>
  <c r="AG36" i="19"/>
  <c r="AG37" i="19"/>
  <c r="AG38" i="19"/>
  <c r="AG39" i="19"/>
  <c r="AG40" i="19"/>
  <c r="AG41" i="19"/>
  <c r="AG42" i="19"/>
  <c r="AG43" i="19"/>
  <c r="AG44" i="19"/>
  <c r="AG45" i="19"/>
  <c r="AG46" i="19"/>
  <c r="AG47" i="19"/>
  <c r="AG48" i="19"/>
  <c r="AG49" i="19"/>
  <c r="AG50" i="19"/>
  <c r="AG51" i="19"/>
  <c r="AG52" i="19"/>
  <c r="AG53" i="19"/>
  <c r="AG54" i="19"/>
  <c r="AG55" i="19"/>
  <c r="AG56" i="19"/>
  <c r="AG57" i="19"/>
  <c r="AG58" i="19"/>
  <c r="AG59" i="19"/>
  <c r="AG60" i="19"/>
  <c r="AG61" i="19"/>
  <c r="AG62" i="19"/>
  <c r="AG63" i="19"/>
  <c r="AG64" i="19"/>
  <c r="AG65" i="19"/>
  <c r="AG66" i="19"/>
  <c r="AG67" i="19"/>
  <c r="AG68" i="19"/>
  <c r="AG69" i="19"/>
  <c r="AG70" i="19"/>
  <c r="AG71" i="19"/>
  <c r="AG72" i="19"/>
  <c r="AG73" i="19"/>
  <c r="AG74" i="19"/>
  <c r="AG75" i="19"/>
  <c r="AG76" i="19"/>
  <c r="AG77" i="19"/>
  <c r="AG78" i="19"/>
  <c r="AG79" i="19"/>
  <c r="AG80" i="19"/>
  <c r="AG81" i="19"/>
  <c r="AG82" i="19"/>
  <c r="AG83" i="19"/>
  <c r="AG84" i="19"/>
  <c r="AG85" i="19"/>
  <c r="AG86" i="19"/>
  <c r="AG87" i="19"/>
  <c r="AG88" i="19"/>
  <c r="AG89" i="19"/>
  <c r="AG90" i="19"/>
  <c r="AG91" i="19"/>
  <c r="AG92" i="19"/>
  <c r="AG93" i="19"/>
  <c r="AG94" i="19"/>
  <c r="AG95" i="19"/>
  <c r="AG96" i="19"/>
  <c r="AG97" i="19"/>
  <c r="AG98" i="19"/>
  <c r="AG99" i="19"/>
  <c r="AG100" i="19"/>
  <c r="AG101" i="19"/>
  <c r="AG102" i="19"/>
  <c r="AG103" i="19"/>
  <c r="AG104" i="19"/>
  <c r="AG105" i="19"/>
  <c r="AG106" i="19"/>
  <c r="AG107" i="19"/>
  <c r="AG108" i="19"/>
  <c r="AG109" i="19"/>
  <c r="AG110" i="19"/>
  <c r="AG111" i="19"/>
  <c r="AG112" i="19"/>
  <c r="AG113" i="19"/>
  <c r="AG114" i="19"/>
  <c r="AG115" i="19"/>
  <c r="AG116" i="19"/>
  <c r="AG117" i="19"/>
  <c r="AG118" i="19"/>
  <c r="AG119" i="19"/>
  <c r="AG120" i="19"/>
  <c r="AG121" i="19"/>
  <c r="AG122" i="19"/>
  <c r="AG123" i="19"/>
  <c r="AG124" i="19"/>
  <c r="AG125" i="19"/>
  <c r="AG126" i="19"/>
  <c r="AG127" i="19"/>
  <c r="AG128" i="19"/>
  <c r="AG129" i="19"/>
  <c r="AG130" i="19"/>
  <c r="AG131" i="19"/>
  <c r="AG132" i="19"/>
  <c r="AG133" i="19"/>
  <c r="AG134" i="19"/>
  <c r="AG135" i="19"/>
  <c r="AG136" i="19"/>
  <c r="AG137" i="19"/>
  <c r="AG138" i="19"/>
  <c r="AG139" i="19"/>
  <c r="AG140" i="19"/>
  <c r="AG141" i="19"/>
  <c r="AG142" i="19"/>
  <c r="AG143" i="19"/>
  <c r="AG144" i="19"/>
  <c r="AG145" i="19"/>
  <c r="AG146" i="19"/>
  <c r="AG147" i="19"/>
  <c r="AG148" i="19"/>
  <c r="AG149" i="19"/>
  <c r="AG150" i="19"/>
  <c r="AG151" i="19"/>
  <c r="AG152" i="19"/>
  <c r="AG153" i="19"/>
  <c r="AG154" i="19"/>
  <c r="AG155" i="19"/>
  <c r="AG156" i="19"/>
  <c r="AG157" i="19"/>
  <c r="AG158" i="19"/>
  <c r="AG159" i="19"/>
  <c r="AG160" i="19"/>
  <c r="AG161" i="19"/>
  <c r="AG162" i="19"/>
  <c r="AG163" i="19"/>
  <c r="AG164" i="19"/>
  <c r="AG165" i="19"/>
  <c r="AG166" i="19"/>
  <c r="AG167" i="19"/>
  <c r="AG168" i="19"/>
  <c r="AG169" i="19"/>
  <c r="AG170" i="19"/>
  <c r="AG171" i="19"/>
  <c r="AG172" i="19"/>
  <c r="AG173" i="19"/>
  <c r="AG174" i="19"/>
  <c r="AG175" i="19"/>
  <c r="AG176" i="19"/>
  <c r="AG177" i="19"/>
  <c r="AG178" i="19"/>
  <c r="AG179" i="19"/>
  <c r="AG180" i="19"/>
  <c r="AG181" i="19"/>
  <c r="AG182" i="19"/>
  <c r="AG183" i="19"/>
  <c r="AG184" i="19"/>
  <c r="AG185" i="19"/>
  <c r="AG186" i="19"/>
  <c r="AG187" i="19"/>
  <c r="AG188" i="19"/>
  <c r="AG189" i="19"/>
  <c r="AG190" i="19"/>
  <c r="AG191" i="19"/>
  <c r="AG192" i="19"/>
  <c r="AG193" i="19"/>
  <c r="AG194" i="19"/>
  <c r="AG195" i="19"/>
  <c r="AG196" i="19"/>
  <c r="AG197" i="19"/>
  <c r="AG198" i="19"/>
  <c r="AG199" i="19"/>
  <c r="AG200" i="19"/>
  <c r="AG201" i="19"/>
  <c r="AG202" i="19"/>
  <c r="AG203" i="19"/>
  <c r="AG204" i="19"/>
  <c r="AG205" i="19"/>
  <c r="AG206" i="19"/>
  <c r="AG207" i="19"/>
  <c r="AG208" i="19"/>
  <c r="AG209" i="19"/>
  <c r="AG210" i="19"/>
  <c r="AG211" i="19"/>
  <c r="AG212" i="19"/>
  <c r="AG213" i="19"/>
  <c r="AG214" i="19"/>
  <c r="AG215" i="19"/>
  <c r="AG216" i="19"/>
  <c r="AG217" i="19"/>
  <c r="AG218" i="19"/>
  <c r="AG219" i="19"/>
  <c r="AG220" i="19"/>
  <c r="AG221" i="19"/>
  <c r="AG222" i="19"/>
  <c r="AG223" i="19"/>
  <c r="AG224" i="19"/>
  <c r="AG225" i="19"/>
  <c r="AG226" i="19"/>
  <c r="AG227" i="19"/>
  <c r="AG228" i="19"/>
  <c r="AG229" i="19"/>
  <c r="AG230" i="19"/>
  <c r="AG231" i="19"/>
  <c r="AG232" i="19"/>
  <c r="AG233" i="19"/>
  <c r="AG234" i="19"/>
  <c r="AG235" i="19"/>
  <c r="AG236" i="19"/>
  <c r="AG237" i="19"/>
  <c r="AG238" i="19"/>
  <c r="AG239" i="19"/>
  <c r="AG240" i="19"/>
  <c r="AG241" i="19"/>
  <c r="AG242" i="19"/>
  <c r="AG243" i="19"/>
  <c r="AG244" i="19"/>
  <c r="AG245" i="19"/>
  <c r="AG246" i="19"/>
  <c r="AG247" i="19"/>
  <c r="AG248" i="19"/>
  <c r="AG249" i="19"/>
  <c r="AG250" i="19"/>
  <c r="AG251" i="19"/>
  <c r="AG252" i="19"/>
  <c r="AG253" i="19"/>
  <c r="AG254" i="19"/>
  <c r="AG255" i="19"/>
  <c r="AG256" i="19"/>
  <c r="AG257" i="19"/>
  <c r="AG258" i="19"/>
  <c r="AG259" i="19"/>
  <c r="AG260" i="19"/>
  <c r="AG261" i="19"/>
  <c r="AG262" i="19"/>
  <c r="AG263" i="19"/>
  <c r="AG264" i="19"/>
  <c r="AG265" i="19"/>
  <c r="AG266" i="19"/>
  <c r="AG267" i="19"/>
  <c r="AG268" i="19"/>
  <c r="AG269" i="19"/>
  <c r="AG270" i="19"/>
  <c r="AG271" i="19"/>
  <c r="AG272" i="19"/>
  <c r="AG273" i="19"/>
  <c r="AG274" i="19"/>
  <c r="AG275" i="19"/>
  <c r="AG276" i="19"/>
  <c r="AG277" i="19"/>
  <c r="AG278" i="19"/>
  <c r="AG279" i="19"/>
  <c r="AG280" i="19"/>
  <c r="AG281" i="19"/>
  <c r="AG282" i="19"/>
  <c r="AG283" i="19"/>
  <c r="AG284" i="19"/>
  <c r="AG285" i="19"/>
  <c r="AG286" i="19"/>
  <c r="AG287" i="19"/>
  <c r="AG288" i="19"/>
  <c r="AG289" i="19"/>
  <c r="AG290" i="19"/>
  <c r="AG291" i="19"/>
  <c r="AG292" i="19"/>
  <c r="AG293" i="19"/>
  <c r="AG294" i="19"/>
  <c r="AG295" i="19"/>
  <c r="AG296" i="19"/>
  <c r="AG297" i="19"/>
  <c r="AG298" i="19"/>
  <c r="AG299" i="19"/>
  <c r="AG300" i="19"/>
  <c r="AG301" i="19"/>
  <c r="AG302" i="19"/>
  <c r="AG303" i="19"/>
  <c r="AG304" i="19"/>
  <c r="AG305" i="19"/>
  <c r="AG306" i="19"/>
  <c r="AG307" i="19"/>
  <c r="AG308" i="19"/>
  <c r="AG309" i="19"/>
  <c r="AG310" i="19"/>
  <c r="AG311" i="19"/>
  <c r="AG312" i="19"/>
  <c r="AG313" i="19"/>
  <c r="AG314" i="19"/>
  <c r="AG315" i="19"/>
  <c r="AG316" i="19"/>
  <c r="AG317" i="19"/>
  <c r="AG318" i="19"/>
  <c r="AG319" i="19"/>
  <c r="AG320" i="19"/>
  <c r="AG321" i="19"/>
  <c r="AG322" i="19"/>
  <c r="AG323" i="19"/>
  <c r="AG324" i="19"/>
  <c r="AG325" i="19"/>
  <c r="AG326" i="19"/>
  <c r="AG327" i="19"/>
  <c r="AG328" i="19"/>
  <c r="AG329" i="19"/>
  <c r="AG330" i="19"/>
  <c r="AG331" i="19"/>
  <c r="AG332" i="19"/>
  <c r="AG333" i="19"/>
  <c r="AG334" i="19"/>
  <c r="AG335" i="19"/>
  <c r="AG336" i="19"/>
  <c r="AG337" i="19"/>
  <c r="AG338" i="19"/>
  <c r="AG339" i="19"/>
  <c r="AG340" i="19"/>
  <c r="AG341" i="19"/>
  <c r="AG342" i="19"/>
  <c r="AG343" i="19"/>
  <c r="AG344" i="19"/>
  <c r="AG345" i="19"/>
  <c r="AG346" i="19"/>
  <c r="AG347" i="19"/>
  <c r="AG348" i="19"/>
  <c r="AG349" i="19"/>
  <c r="AG350" i="19"/>
  <c r="AG351" i="19"/>
  <c r="AG352" i="19"/>
  <c r="AG353" i="19"/>
  <c r="AG354" i="19"/>
  <c r="AG355" i="19"/>
  <c r="AG356" i="19"/>
  <c r="AG357" i="19"/>
  <c r="AG358" i="19"/>
  <c r="AG359" i="19"/>
  <c r="AG360" i="19"/>
  <c r="AG361" i="19"/>
  <c r="AG362" i="19"/>
  <c r="AG363" i="19"/>
  <c r="AG364" i="19"/>
  <c r="AG365" i="19"/>
  <c r="AG366" i="19"/>
  <c r="AG367" i="19"/>
  <c r="AG368" i="19"/>
  <c r="AG12" i="19"/>
  <c r="O15" i="19"/>
  <c r="O12" i="19"/>
  <c r="O13" i="19"/>
  <c r="O14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O102" i="19"/>
  <c r="O103" i="19"/>
  <c r="O104" i="19"/>
  <c r="O105" i="19"/>
  <c r="O106" i="19"/>
  <c r="O107" i="19"/>
  <c r="O108" i="19"/>
  <c r="O109" i="19"/>
  <c r="O110" i="19"/>
  <c r="O111" i="19"/>
  <c r="O112" i="19"/>
  <c r="O113" i="19"/>
  <c r="O114" i="19"/>
  <c r="O115" i="19"/>
  <c r="O116" i="19"/>
  <c r="O117" i="19"/>
  <c r="O118" i="19"/>
  <c r="O119" i="19"/>
  <c r="O120" i="19"/>
  <c r="O121" i="19"/>
  <c r="O122" i="19"/>
  <c r="O123" i="19"/>
  <c r="O124" i="19"/>
  <c r="O125" i="19"/>
  <c r="O126" i="19"/>
  <c r="O127" i="19"/>
  <c r="O128" i="19"/>
  <c r="O129" i="19"/>
  <c r="O130" i="19"/>
  <c r="O131" i="19"/>
  <c r="O132" i="19"/>
  <c r="O133" i="19"/>
  <c r="O134" i="19"/>
  <c r="O135" i="19"/>
  <c r="O136" i="19"/>
  <c r="O137" i="19"/>
  <c r="O138" i="19"/>
  <c r="O139" i="19"/>
  <c r="O140" i="19"/>
  <c r="O141" i="19"/>
  <c r="O142" i="19"/>
  <c r="O143" i="19"/>
  <c r="O144" i="19"/>
  <c r="O145" i="19"/>
  <c r="O146" i="19"/>
  <c r="O147" i="19"/>
  <c r="O148" i="19"/>
  <c r="O149" i="19"/>
  <c r="O150" i="19"/>
  <c r="O151" i="19"/>
  <c r="O152" i="19"/>
  <c r="O153" i="19"/>
  <c r="O154" i="19"/>
  <c r="O155" i="19"/>
  <c r="O156" i="19"/>
  <c r="O157" i="19"/>
  <c r="O158" i="19"/>
  <c r="O159" i="19"/>
  <c r="O160" i="19"/>
  <c r="O161" i="19"/>
  <c r="O162" i="19"/>
  <c r="O163" i="19"/>
  <c r="O164" i="19"/>
  <c r="O165" i="19"/>
  <c r="O166" i="19"/>
  <c r="O167" i="19"/>
  <c r="O168" i="19"/>
  <c r="O169" i="19"/>
  <c r="O170" i="19"/>
  <c r="O171" i="19"/>
  <c r="O172" i="19"/>
  <c r="O173" i="19"/>
  <c r="O174" i="19"/>
  <c r="O175" i="19"/>
  <c r="O176" i="19"/>
  <c r="O177" i="19"/>
  <c r="O178" i="19"/>
  <c r="O179" i="19"/>
  <c r="O180" i="19"/>
  <c r="O181" i="19"/>
  <c r="O182" i="19"/>
  <c r="O183" i="19"/>
  <c r="O184" i="19"/>
  <c r="O185" i="19"/>
  <c r="O186" i="19"/>
  <c r="O187" i="19"/>
  <c r="O188" i="19"/>
  <c r="O189" i="19"/>
  <c r="O190" i="19"/>
  <c r="O191" i="19"/>
  <c r="O192" i="19"/>
  <c r="O193" i="19"/>
  <c r="O194" i="19"/>
  <c r="O195" i="19"/>
  <c r="O196" i="19"/>
  <c r="O197" i="19"/>
  <c r="O198" i="19"/>
  <c r="O199" i="19"/>
  <c r="O200" i="19"/>
  <c r="O201" i="19"/>
  <c r="O202" i="19"/>
  <c r="O203" i="19"/>
  <c r="O204" i="19"/>
  <c r="O205" i="19"/>
  <c r="O206" i="19"/>
  <c r="O207" i="19"/>
  <c r="O208" i="19"/>
  <c r="O209" i="19"/>
  <c r="O210" i="19"/>
  <c r="O211" i="19"/>
  <c r="O212" i="19"/>
  <c r="O213" i="19"/>
  <c r="O214" i="19"/>
  <c r="O215" i="19"/>
  <c r="O216" i="19"/>
  <c r="O217" i="19"/>
  <c r="O218" i="19"/>
  <c r="O219" i="19"/>
  <c r="O220" i="19"/>
  <c r="O221" i="19"/>
  <c r="O222" i="19"/>
  <c r="O223" i="19"/>
  <c r="O224" i="19"/>
  <c r="O225" i="19"/>
  <c r="O226" i="19"/>
  <c r="O227" i="19"/>
  <c r="O228" i="19"/>
  <c r="O229" i="19"/>
  <c r="O230" i="19"/>
  <c r="O231" i="19"/>
  <c r="O232" i="19"/>
  <c r="O233" i="19"/>
  <c r="O234" i="19"/>
  <c r="O235" i="19"/>
  <c r="O236" i="19"/>
  <c r="O237" i="19"/>
  <c r="O238" i="19"/>
  <c r="O239" i="19"/>
  <c r="O240" i="19"/>
  <c r="O241" i="19"/>
  <c r="O242" i="19"/>
  <c r="O243" i="19"/>
  <c r="O244" i="19"/>
  <c r="O245" i="19"/>
  <c r="O246" i="19"/>
  <c r="O247" i="19"/>
  <c r="O248" i="19"/>
  <c r="O249" i="19"/>
  <c r="O250" i="19"/>
  <c r="O251" i="19"/>
  <c r="O252" i="19"/>
  <c r="O253" i="19"/>
  <c r="O254" i="19"/>
  <c r="O255" i="19"/>
  <c r="O256" i="19"/>
  <c r="O257" i="19"/>
  <c r="O258" i="19"/>
  <c r="O259" i="19"/>
  <c r="O260" i="19"/>
  <c r="O261" i="19"/>
  <c r="O262" i="19"/>
  <c r="O263" i="19"/>
  <c r="O264" i="19"/>
  <c r="O265" i="19"/>
  <c r="O266" i="19"/>
  <c r="O267" i="19"/>
  <c r="O268" i="19"/>
  <c r="O269" i="19"/>
  <c r="O270" i="19"/>
  <c r="O271" i="19"/>
  <c r="O272" i="19"/>
  <c r="O273" i="19"/>
  <c r="O274" i="19"/>
  <c r="O275" i="19"/>
  <c r="O276" i="19"/>
  <c r="O277" i="19"/>
  <c r="O278" i="19"/>
  <c r="O279" i="19"/>
  <c r="O280" i="19"/>
  <c r="O281" i="19"/>
  <c r="O282" i="19"/>
  <c r="O283" i="19"/>
  <c r="O284" i="19"/>
  <c r="O285" i="19"/>
  <c r="O286" i="19"/>
  <c r="O287" i="19"/>
  <c r="O288" i="19"/>
  <c r="O289" i="19"/>
  <c r="O290" i="19"/>
  <c r="O291" i="19"/>
  <c r="O292" i="19"/>
  <c r="O293" i="19"/>
  <c r="O294" i="19"/>
  <c r="O295" i="19"/>
  <c r="O296" i="19"/>
  <c r="O297" i="19"/>
  <c r="O298" i="19"/>
  <c r="O299" i="19"/>
  <c r="O300" i="19"/>
  <c r="O301" i="19"/>
  <c r="O302" i="19"/>
  <c r="O303" i="19"/>
  <c r="O304" i="19"/>
  <c r="O305" i="19"/>
  <c r="O306" i="19"/>
  <c r="O307" i="19"/>
  <c r="O308" i="19"/>
  <c r="O309" i="19"/>
  <c r="O310" i="19"/>
  <c r="O311" i="19"/>
  <c r="O312" i="19"/>
  <c r="O313" i="19"/>
  <c r="O314" i="19"/>
  <c r="O315" i="19"/>
  <c r="O316" i="19"/>
  <c r="O317" i="19"/>
  <c r="O318" i="19"/>
  <c r="O319" i="19"/>
  <c r="O320" i="19"/>
  <c r="O321" i="19"/>
  <c r="O322" i="19"/>
  <c r="O323" i="19"/>
  <c r="O324" i="19"/>
  <c r="O325" i="19"/>
  <c r="O326" i="19"/>
  <c r="O327" i="19"/>
  <c r="O328" i="19"/>
  <c r="O329" i="19"/>
  <c r="O330" i="19"/>
  <c r="O331" i="19"/>
  <c r="O332" i="19"/>
  <c r="O333" i="19"/>
  <c r="O334" i="19"/>
  <c r="O335" i="19"/>
  <c r="O336" i="19"/>
  <c r="O337" i="19"/>
  <c r="O338" i="19"/>
  <c r="O339" i="19"/>
  <c r="O340" i="19"/>
  <c r="O341" i="19"/>
  <c r="O342" i="19"/>
  <c r="O343" i="19"/>
  <c r="O344" i="19"/>
  <c r="O345" i="19"/>
  <c r="O346" i="19"/>
  <c r="O347" i="19"/>
  <c r="O348" i="19"/>
  <c r="O349" i="19"/>
  <c r="O350" i="19"/>
  <c r="O351" i="19"/>
  <c r="O352" i="19"/>
  <c r="O353" i="19"/>
  <c r="O354" i="19"/>
  <c r="O355" i="19"/>
  <c r="O356" i="19"/>
  <c r="O357" i="19"/>
  <c r="O358" i="19"/>
  <c r="O359" i="19"/>
  <c r="O360" i="19"/>
  <c r="O361" i="19"/>
  <c r="O362" i="19"/>
  <c r="O363" i="19"/>
  <c r="O364" i="19"/>
  <c r="O365" i="19"/>
  <c r="O366" i="19"/>
  <c r="O367" i="19"/>
  <c r="O368" i="19"/>
  <c r="O11" i="19"/>
  <c r="CI12" i="14"/>
  <c r="CI13" i="14"/>
  <c r="CI14" i="14"/>
  <c r="CI15" i="14"/>
  <c r="CI16" i="14"/>
  <c r="CI17" i="14"/>
  <c r="CI18" i="14"/>
  <c r="CI19" i="14"/>
  <c r="CI20" i="14"/>
  <c r="CI21" i="14"/>
  <c r="CI22" i="14"/>
  <c r="CI23" i="14"/>
  <c r="CI24" i="14"/>
  <c r="CI25" i="14"/>
  <c r="CI26" i="14"/>
  <c r="CI27" i="14"/>
  <c r="CI28" i="14"/>
  <c r="CI29" i="14"/>
  <c r="CI30" i="14"/>
  <c r="CI31" i="14"/>
  <c r="CI32" i="14"/>
  <c r="CI33" i="14"/>
  <c r="CI34" i="14"/>
  <c r="CI35" i="14"/>
  <c r="CI36" i="14"/>
  <c r="CI37" i="14"/>
  <c r="CI38" i="14"/>
  <c r="CI39" i="14"/>
  <c r="CI40" i="14"/>
  <c r="CI41" i="14"/>
  <c r="CI42" i="14"/>
  <c r="CI43" i="14"/>
  <c r="CI44" i="14"/>
  <c r="CI45" i="14"/>
  <c r="CI46" i="14"/>
  <c r="CI47" i="14"/>
  <c r="CI48" i="14"/>
  <c r="CI49" i="14"/>
  <c r="CI50" i="14"/>
  <c r="CI51" i="14"/>
  <c r="CI52" i="14"/>
  <c r="CI53" i="14"/>
  <c r="CI54" i="14"/>
  <c r="CI55" i="14"/>
  <c r="CI56" i="14"/>
  <c r="CI57" i="14"/>
  <c r="CI58" i="14"/>
  <c r="CI59" i="14"/>
  <c r="CI60" i="14"/>
  <c r="CI61" i="14"/>
  <c r="CI62" i="14"/>
  <c r="CI63" i="14"/>
  <c r="CI64" i="14"/>
  <c r="CI65" i="14"/>
  <c r="CI66" i="14"/>
  <c r="CI67" i="14"/>
  <c r="CI68" i="14"/>
  <c r="CI69" i="14"/>
  <c r="CI70" i="14"/>
  <c r="CI71" i="14"/>
  <c r="CI72" i="14"/>
  <c r="CI73" i="14"/>
  <c r="CI74" i="14"/>
  <c r="CI75" i="14"/>
  <c r="CI76" i="14"/>
  <c r="CI77" i="14"/>
  <c r="CI78" i="14"/>
  <c r="CI79" i="14"/>
  <c r="CI80" i="14"/>
  <c r="CI81" i="14"/>
  <c r="CI82" i="14"/>
  <c r="CI83" i="14"/>
  <c r="CI84" i="14"/>
  <c r="CI85" i="14"/>
  <c r="CI86" i="14"/>
  <c r="CI87" i="14"/>
  <c r="CI88" i="14"/>
  <c r="CI89" i="14"/>
  <c r="CI90" i="14"/>
  <c r="CI91" i="14"/>
  <c r="CI92" i="14"/>
  <c r="CI93" i="14"/>
  <c r="CI94" i="14"/>
  <c r="CI95" i="14"/>
  <c r="CI96" i="14"/>
  <c r="CI97" i="14"/>
  <c r="CI98" i="14"/>
  <c r="CI99" i="14"/>
  <c r="CI100" i="14"/>
  <c r="CI101" i="14"/>
  <c r="CI102" i="14"/>
  <c r="CI103" i="14"/>
  <c r="CI104" i="14"/>
  <c r="CI105" i="14"/>
  <c r="CI106" i="14"/>
  <c r="CI107" i="14"/>
  <c r="CI108" i="14"/>
  <c r="CI109" i="14"/>
  <c r="CI110" i="14"/>
  <c r="CI111" i="14"/>
  <c r="CI112" i="14"/>
  <c r="CI113" i="14"/>
  <c r="CI114" i="14"/>
  <c r="CI115" i="14"/>
  <c r="CI116" i="14"/>
  <c r="CI117" i="14"/>
  <c r="CI118" i="14"/>
  <c r="CI119" i="14"/>
  <c r="CI120" i="14"/>
  <c r="CI121" i="14"/>
  <c r="CI122" i="14"/>
  <c r="CI123" i="14"/>
  <c r="CI124" i="14"/>
  <c r="CI125" i="14"/>
  <c r="CI126" i="14"/>
  <c r="CI127" i="14"/>
  <c r="CI128" i="14"/>
  <c r="CI129" i="14"/>
  <c r="CI130" i="14"/>
  <c r="CI131" i="14"/>
  <c r="CI132" i="14"/>
  <c r="CI133" i="14"/>
  <c r="CI134" i="14"/>
  <c r="CI135" i="14"/>
  <c r="CI136" i="14"/>
  <c r="CI137" i="14"/>
  <c r="CI138" i="14"/>
  <c r="CI139" i="14"/>
  <c r="CI140" i="14"/>
  <c r="CI141" i="14"/>
  <c r="CI142" i="14"/>
  <c r="CI143" i="14"/>
  <c r="CI144" i="14"/>
  <c r="CI145" i="14"/>
  <c r="CI146" i="14"/>
  <c r="CI147" i="14"/>
  <c r="CI148" i="14"/>
  <c r="CI149" i="14"/>
  <c r="CI150" i="14"/>
  <c r="CI151" i="14"/>
  <c r="CI152" i="14"/>
  <c r="CI153" i="14"/>
  <c r="CI154" i="14"/>
  <c r="CI155" i="14"/>
  <c r="CI156" i="14"/>
  <c r="CI157" i="14"/>
  <c r="CI158" i="14"/>
  <c r="CI159" i="14"/>
  <c r="CI160" i="14"/>
  <c r="CI161" i="14"/>
  <c r="CI162" i="14"/>
  <c r="CI163" i="14"/>
  <c r="CI164" i="14"/>
  <c r="CI165" i="14"/>
  <c r="CI166" i="14"/>
  <c r="CI167" i="14"/>
  <c r="CI168" i="14"/>
  <c r="CI169" i="14"/>
  <c r="CI170" i="14"/>
  <c r="CI171" i="14"/>
  <c r="CI172" i="14"/>
  <c r="CI173" i="14"/>
  <c r="CI174" i="14"/>
  <c r="CI175" i="14"/>
  <c r="CI176" i="14"/>
  <c r="CI177" i="14"/>
  <c r="CI178" i="14"/>
  <c r="CI179" i="14"/>
  <c r="CI180" i="14"/>
  <c r="CI181" i="14"/>
  <c r="CI182" i="14"/>
  <c r="CI183" i="14"/>
  <c r="CI184" i="14"/>
  <c r="CI185" i="14"/>
  <c r="CI186" i="14"/>
  <c r="CI187" i="14"/>
  <c r="CI188" i="14"/>
  <c r="CI189" i="14"/>
  <c r="CI190" i="14"/>
  <c r="CI191" i="14"/>
  <c r="CI192" i="14"/>
  <c r="CI193" i="14"/>
  <c r="CI194" i="14"/>
  <c r="CI195" i="14"/>
  <c r="CI196" i="14"/>
  <c r="CI197" i="14"/>
  <c r="CI198" i="14"/>
  <c r="CI199" i="14"/>
  <c r="CI200" i="14"/>
  <c r="CI201" i="14"/>
  <c r="CI202" i="14"/>
  <c r="CI203" i="14"/>
  <c r="CI204" i="14"/>
  <c r="CI205" i="14"/>
  <c r="CI206" i="14"/>
  <c r="CI207" i="14"/>
  <c r="CI208" i="14"/>
  <c r="CI209" i="14"/>
  <c r="CI210" i="14"/>
  <c r="CI211" i="14"/>
  <c r="CI212" i="14"/>
  <c r="CI213" i="14"/>
  <c r="CI214" i="14"/>
  <c r="CI215" i="14"/>
  <c r="CI216" i="14"/>
  <c r="CI217" i="14"/>
  <c r="CI218" i="14"/>
  <c r="CI219" i="14"/>
  <c r="CI220" i="14"/>
  <c r="CI221" i="14"/>
  <c r="CI222" i="14"/>
  <c r="CI223" i="14"/>
  <c r="CI224" i="14"/>
  <c r="CI225" i="14"/>
  <c r="CI226" i="14"/>
  <c r="CI227" i="14"/>
  <c r="CI228" i="14"/>
  <c r="CI229" i="14"/>
  <c r="CI230" i="14"/>
  <c r="CI231" i="14"/>
  <c r="CI232" i="14"/>
  <c r="CI233" i="14"/>
  <c r="CI234" i="14"/>
  <c r="CI235" i="14"/>
  <c r="CI236" i="14"/>
  <c r="CI237" i="14"/>
  <c r="CI238" i="14"/>
  <c r="CI239" i="14"/>
  <c r="CI240" i="14"/>
  <c r="CI241" i="14"/>
  <c r="CI242" i="14"/>
  <c r="CI243" i="14"/>
  <c r="CI244" i="14"/>
  <c r="CI245" i="14"/>
  <c r="CI246" i="14"/>
  <c r="CI247" i="14"/>
  <c r="CI248" i="14"/>
  <c r="CI249" i="14"/>
  <c r="CI250" i="14"/>
  <c r="CI251" i="14"/>
  <c r="CI252" i="14"/>
  <c r="CI253" i="14"/>
  <c r="CI254" i="14"/>
  <c r="CI255" i="14"/>
  <c r="CI256" i="14"/>
  <c r="CI257" i="14"/>
  <c r="CI258" i="14"/>
  <c r="CI259" i="14"/>
  <c r="CI260" i="14"/>
  <c r="CI261" i="14"/>
  <c r="CI262" i="14"/>
  <c r="CI263" i="14"/>
  <c r="CI264" i="14"/>
  <c r="CI265" i="14"/>
  <c r="CI266" i="14"/>
  <c r="CI267" i="14"/>
  <c r="CI268" i="14"/>
  <c r="CI269" i="14"/>
  <c r="CI270" i="14"/>
  <c r="CI271" i="14"/>
  <c r="CI272" i="14"/>
  <c r="CI273" i="14"/>
  <c r="CI274" i="14"/>
  <c r="CI275" i="14"/>
  <c r="CI276" i="14"/>
  <c r="CI277" i="14"/>
  <c r="CI278" i="14"/>
  <c r="CI279" i="14"/>
  <c r="CI280" i="14"/>
  <c r="CI281" i="14"/>
  <c r="CI282" i="14"/>
  <c r="CI283" i="14"/>
  <c r="CI284" i="14"/>
  <c r="CI285" i="14"/>
  <c r="CI286" i="14"/>
  <c r="CI287" i="14"/>
  <c r="CI288" i="14"/>
  <c r="CI289" i="14"/>
  <c r="CI290" i="14"/>
  <c r="CI291" i="14"/>
  <c r="CI292" i="14"/>
  <c r="CI293" i="14"/>
  <c r="CI294" i="14"/>
  <c r="CI295" i="14"/>
  <c r="CI296" i="14"/>
  <c r="CI297" i="14"/>
  <c r="CI298" i="14"/>
  <c r="CI299" i="14"/>
  <c r="CI300" i="14"/>
  <c r="CI301" i="14"/>
  <c r="CI302" i="14"/>
  <c r="CI303" i="14"/>
  <c r="CI304" i="14"/>
  <c r="CI305" i="14"/>
  <c r="CI306" i="14"/>
  <c r="CI307" i="14"/>
  <c r="CI308" i="14"/>
  <c r="CI309" i="14"/>
  <c r="CI310" i="14"/>
  <c r="CI311" i="14"/>
  <c r="CI312" i="14"/>
  <c r="CI313" i="14"/>
  <c r="CI314" i="14"/>
  <c r="CI315" i="14"/>
  <c r="CI316" i="14"/>
  <c r="CI317" i="14"/>
  <c r="CI318" i="14"/>
  <c r="CI319" i="14"/>
  <c r="CI320" i="14"/>
  <c r="CI321" i="14"/>
  <c r="CI322" i="14"/>
  <c r="CI323" i="14"/>
  <c r="CI324" i="14"/>
  <c r="CI325" i="14"/>
  <c r="CI326" i="14"/>
  <c r="CI327" i="14"/>
  <c r="CI328" i="14"/>
  <c r="CI329" i="14"/>
  <c r="CI330" i="14"/>
  <c r="CI331" i="14"/>
  <c r="CI332" i="14"/>
  <c r="CI333" i="14"/>
  <c r="CI334" i="14"/>
  <c r="CI335" i="14"/>
  <c r="CI336" i="14"/>
  <c r="CI337" i="14"/>
  <c r="CI338" i="14"/>
  <c r="CI339" i="14"/>
  <c r="CI340" i="14"/>
  <c r="CI341" i="14"/>
  <c r="CI342" i="14"/>
  <c r="CI343" i="14"/>
  <c r="CI344" i="14"/>
  <c r="CI345" i="14"/>
  <c r="CI346" i="14"/>
  <c r="CI347" i="14"/>
  <c r="CI348" i="14"/>
  <c r="CI349" i="14"/>
  <c r="CI350" i="14"/>
  <c r="CI351" i="14"/>
  <c r="CI352" i="14"/>
  <c r="CI353" i="14"/>
  <c r="CI354" i="14"/>
  <c r="CI355" i="14"/>
  <c r="CI356" i="14"/>
  <c r="CI357" i="14"/>
  <c r="CI358" i="14"/>
  <c r="CI359" i="14"/>
  <c r="CI360" i="14"/>
  <c r="CI361" i="14"/>
  <c r="CI362" i="14"/>
  <c r="CI363" i="14"/>
  <c r="CI364" i="14"/>
  <c r="CI365" i="14"/>
  <c r="CI366" i="14"/>
  <c r="CI367" i="14"/>
  <c r="CI368" i="14"/>
  <c r="CI11" i="14"/>
  <c r="BQ14" i="14"/>
  <c r="BQ15" i="14"/>
  <c r="BQ16" i="14"/>
  <c r="BQ17" i="14"/>
  <c r="BQ18" i="14"/>
  <c r="BQ19" i="14"/>
  <c r="BQ20" i="14"/>
  <c r="BQ21" i="14"/>
  <c r="BQ22" i="14"/>
  <c r="BQ23" i="14"/>
  <c r="BQ24" i="14"/>
  <c r="BQ25" i="14"/>
  <c r="BQ26" i="14"/>
  <c r="BQ27" i="14"/>
  <c r="BQ28" i="14"/>
  <c r="BQ29" i="14"/>
  <c r="BQ30" i="14"/>
  <c r="BQ31" i="14"/>
  <c r="BQ32" i="14"/>
  <c r="BQ33" i="14"/>
  <c r="BQ34" i="14"/>
  <c r="BQ35" i="14"/>
  <c r="BQ36" i="14"/>
  <c r="BQ37" i="14"/>
  <c r="BQ38" i="14"/>
  <c r="BQ39" i="14"/>
  <c r="BQ40" i="14"/>
  <c r="BQ41" i="14"/>
  <c r="BQ42" i="14"/>
  <c r="BQ43" i="14"/>
  <c r="BQ44" i="14"/>
  <c r="BQ45" i="14"/>
  <c r="BQ46" i="14"/>
  <c r="BQ47" i="14"/>
  <c r="BQ48" i="14"/>
  <c r="BQ49" i="14"/>
  <c r="BQ50" i="14"/>
  <c r="BQ51" i="14"/>
  <c r="BQ52" i="14"/>
  <c r="BQ53" i="14"/>
  <c r="BQ54" i="14"/>
  <c r="BQ55" i="14"/>
  <c r="BQ56" i="14"/>
  <c r="BQ57" i="14"/>
  <c r="BQ58" i="14"/>
  <c r="BQ59" i="14"/>
  <c r="BQ60" i="14"/>
  <c r="BQ61" i="14"/>
  <c r="BQ62" i="14"/>
  <c r="BQ63" i="14"/>
  <c r="BQ64" i="14"/>
  <c r="BQ65" i="14"/>
  <c r="BQ66" i="14"/>
  <c r="BQ67" i="14"/>
  <c r="BQ68" i="14"/>
  <c r="BQ69" i="14"/>
  <c r="BQ70" i="14"/>
  <c r="BQ71" i="14"/>
  <c r="BQ72" i="14"/>
  <c r="BQ73" i="14"/>
  <c r="BQ74" i="14"/>
  <c r="BQ75" i="14"/>
  <c r="BQ76" i="14"/>
  <c r="BQ77" i="14"/>
  <c r="BQ78" i="14"/>
  <c r="BQ79" i="14"/>
  <c r="BQ80" i="14"/>
  <c r="BQ81" i="14"/>
  <c r="BQ82" i="14"/>
  <c r="BQ83" i="14"/>
  <c r="BQ84" i="14"/>
  <c r="BQ85" i="14"/>
  <c r="BQ86" i="14"/>
  <c r="BQ87" i="14"/>
  <c r="BQ88" i="14"/>
  <c r="BQ89" i="14"/>
  <c r="BQ90" i="14"/>
  <c r="BQ91" i="14"/>
  <c r="BQ92" i="14"/>
  <c r="BQ93" i="14"/>
  <c r="BQ94" i="14"/>
  <c r="BQ95" i="14"/>
  <c r="BQ96" i="14"/>
  <c r="BQ97" i="14"/>
  <c r="BQ98" i="14"/>
  <c r="BQ99" i="14"/>
  <c r="BQ100" i="14"/>
  <c r="BQ101" i="14"/>
  <c r="BQ102" i="14"/>
  <c r="BQ103" i="14"/>
  <c r="BQ104" i="14"/>
  <c r="BQ105" i="14"/>
  <c r="BQ106" i="14"/>
  <c r="BQ107" i="14"/>
  <c r="BQ108" i="14"/>
  <c r="BQ109" i="14"/>
  <c r="BQ110" i="14"/>
  <c r="BQ111" i="14"/>
  <c r="BQ112" i="14"/>
  <c r="BQ113" i="14"/>
  <c r="BQ114" i="14"/>
  <c r="BQ115" i="14"/>
  <c r="BQ116" i="14"/>
  <c r="BQ117" i="14"/>
  <c r="BQ118" i="14"/>
  <c r="BQ119" i="14"/>
  <c r="BQ120" i="14"/>
  <c r="BQ121" i="14"/>
  <c r="BQ122" i="14"/>
  <c r="BQ123" i="14"/>
  <c r="BQ124" i="14"/>
  <c r="BQ125" i="14"/>
  <c r="BQ126" i="14"/>
  <c r="BQ127" i="14"/>
  <c r="BQ128" i="14"/>
  <c r="BQ129" i="14"/>
  <c r="BQ130" i="14"/>
  <c r="BQ131" i="14"/>
  <c r="BQ132" i="14"/>
  <c r="BQ133" i="14"/>
  <c r="BQ134" i="14"/>
  <c r="BQ135" i="14"/>
  <c r="BQ136" i="14"/>
  <c r="BQ137" i="14"/>
  <c r="BQ138" i="14"/>
  <c r="BQ139" i="14"/>
  <c r="BQ140" i="14"/>
  <c r="BQ141" i="14"/>
  <c r="BQ142" i="14"/>
  <c r="BQ143" i="14"/>
  <c r="BQ144" i="14"/>
  <c r="BQ145" i="14"/>
  <c r="BQ146" i="14"/>
  <c r="BQ147" i="14"/>
  <c r="BQ148" i="14"/>
  <c r="BQ149" i="14"/>
  <c r="BQ150" i="14"/>
  <c r="BQ151" i="14"/>
  <c r="BQ152" i="14"/>
  <c r="BQ153" i="14"/>
  <c r="BQ154" i="14"/>
  <c r="BQ155" i="14"/>
  <c r="BQ156" i="14"/>
  <c r="BQ157" i="14"/>
  <c r="BQ158" i="14"/>
  <c r="BQ159" i="14"/>
  <c r="BQ160" i="14"/>
  <c r="BQ161" i="14"/>
  <c r="BQ162" i="14"/>
  <c r="BQ163" i="14"/>
  <c r="BQ164" i="14"/>
  <c r="BQ165" i="14"/>
  <c r="BQ166" i="14"/>
  <c r="BQ167" i="14"/>
  <c r="BQ168" i="14"/>
  <c r="BQ169" i="14"/>
  <c r="BQ170" i="14"/>
  <c r="BQ171" i="14"/>
  <c r="BQ172" i="14"/>
  <c r="BQ173" i="14"/>
  <c r="BQ174" i="14"/>
  <c r="BQ175" i="14"/>
  <c r="BQ176" i="14"/>
  <c r="BQ177" i="14"/>
  <c r="BQ178" i="14"/>
  <c r="BQ179" i="14"/>
  <c r="BQ180" i="14"/>
  <c r="BQ181" i="14"/>
  <c r="BQ182" i="14"/>
  <c r="BQ183" i="14"/>
  <c r="BQ184" i="14"/>
  <c r="BQ185" i="14"/>
  <c r="BQ186" i="14"/>
  <c r="BQ187" i="14"/>
  <c r="BQ188" i="14"/>
  <c r="BQ189" i="14"/>
  <c r="BQ190" i="14"/>
  <c r="BQ191" i="14"/>
  <c r="BQ192" i="14"/>
  <c r="BQ193" i="14"/>
  <c r="BQ194" i="14"/>
  <c r="BQ195" i="14"/>
  <c r="BQ196" i="14"/>
  <c r="BQ197" i="14"/>
  <c r="BQ198" i="14"/>
  <c r="BQ199" i="14"/>
  <c r="BQ200" i="14"/>
  <c r="BQ201" i="14"/>
  <c r="BQ202" i="14"/>
  <c r="BQ203" i="14"/>
  <c r="BQ204" i="14"/>
  <c r="BQ205" i="14"/>
  <c r="BQ206" i="14"/>
  <c r="BQ207" i="14"/>
  <c r="BQ208" i="14"/>
  <c r="BQ209" i="14"/>
  <c r="BQ210" i="14"/>
  <c r="BQ211" i="14"/>
  <c r="BQ212" i="14"/>
  <c r="BQ213" i="14"/>
  <c r="BQ214" i="14"/>
  <c r="BQ215" i="14"/>
  <c r="BQ216" i="14"/>
  <c r="BQ217" i="14"/>
  <c r="BQ218" i="14"/>
  <c r="BQ219" i="14"/>
  <c r="BQ220" i="14"/>
  <c r="BQ221" i="14"/>
  <c r="BQ222" i="14"/>
  <c r="BQ223" i="14"/>
  <c r="BQ224" i="14"/>
  <c r="BQ225" i="14"/>
  <c r="BQ226" i="14"/>
  <c r="BQ227" i="14"/>
  <c r="BQ228" i="14"/>
  <c r="BQ229" i="14"/>
  <c r="BQ230" i="14"/>
  <c r="BQ231" i="14"/>
  <c r="BQ232" i="14"/>
  <c r="BQ233" i="14"/>
  <c r="BQ234" i="14"/>
  <c r="BQ235" i="14"/>
  <c r="BQ236" i="14"/>
  <c r="BQ237" i="14"/>
  <c r="BQ238" i="14"/>
  <c r="BQ239" i="14"/>
  <c r="BQ240" i="14"/>
  <c r="BQ241" i="14"/>
  <c r="BQ242" i="14"/>
  <c r="BQ243" i="14"/>
  <c r="BQ244" i="14"/>
  <c r="BQ245" i="14"/>
  <c r="BQ246" i="14"/>
  <c r="BQ247" i="14"/>
  <c r="BQ248" i="14"/>
  <c r="BQ249" i="14"/>
  <c r="BQ250" i="14"/>
  <c r="BQ251" i="14"/>
  <c r="BQ252" i="14"/>
  <c r="BQ253" i="14"/>
  <c r="BQ254" i="14"/>
  <c r="BQ255" i="14"/>
  <c r="BQ256" i="14"/>
  <c r="BQ257" i="14"/>
  <c r="BQ258" i="14"/>
  <c r="BQ259" i="14"/>
  <c r="BQ260" i="14"/>
  <c r="BQ261" i="14"/>
  <c r="BQ262" i="14"/>
  <c r="BQ263" i="14"/>
  <c r="BQ264" i="14"/>
  <c r="BQ265" i="14"/>
  <c r="BQ266" i="14"/>
  <c r="BQ267" i="14"/>
  <c r="BQ268" i="14"/>
  <c r="BQ269" i="14"/>
  <c r="BQ270" i="14"/>
  <c r="BQ271" i="14"/>
  <c r="BQ272" i="14"/>
  <c r="BQ273" i="14"/>
  <c r="BQ274" i="14"/>
  <c r="BQ275" i="14"/>
  <c r="BQ276" i="14"/>
  <c r="BQ277" i="14"/>
  <c r="BQ278" i="14"/>
  <c r="BQ279" i="14"/>
  <c r="BQ280" i="14"/>
  <c r="BQ281" i="14"/>
  <c r="BQ282" i="14"/>
  <c r="BQ283" i="14"/>
  <c r="BQ284" i="14"/>
  <c r="BQ285" i="14"/>
  <c r="BQ286" i="14"/>
  <c r="BQ287" i="14"/>
  <c r="BQ288" i="14"/>
  <c r="BQ289" i="14"/>
  <c r="BQ290" i="14"/>
  <c r="BQ291" i="14"/>
  <c r="BQ292" i="14"/>
  <c r="BQ293" i="14"/>
  <c r="BQ294" i="14"/>
  <c r="BQ295" i="14"/>
  <c r="BQ296" i="14"/>
  <c r="BQ297" i="14"/>
  <c r="BQ298" i="14"/>
  <c r="BQ299" i="14"/>
  <c r="BQ300" i="14"/>
  <c r="BQ301" i="14"/>
  <c r="BQ302" i="14"/>
  <c r="BQ303" i="14"/>
  <c r="BQ304" i="14"/>
  <c r="BQ305" i="14"/>
  <c r="BQ306" i="14"/>
  <c r="BQ307" i="14"/>
  <c r="BQ308" i="14"/>
  <c r="BQ309" i="14"/>
  <c r="BQ310" i="14"/>
  <c r="BQ311" i="14"/>
  <c r="BQ312" i="14"/>
  <c r="BQ313" i="14"/>
  <c r="BQ314" i="14"/>
  <c r="BQ315" i="14"/>
  <c r="BQ316" i="14"/>
  <c r="BQ317" i="14"/>
  <c r="BQ318" i="14"/>
  <c r="BQ319" i="14"/>
  <c r="BQ320" i="14"/>
  <c r="BQ321" i="14"/>
  <c r="BQ322" i="14"/>
  <c r="BQ323" i="14"/>
  <c r="BQ324" i="14"/>
  <c r="BQ325" i="14"/>
  <c r="BQ326" i="14"/>
  <c r="BQ327" i="14"/>
  <c r="BQ328" i="14"/>
  <c r="BQ329" i="14"/>
  <c r="BQ330" i="14"/>
  <c r="BQ331" i="14"/>
  <c r="BQ332" i="14"/>
  <c r="BQ333" i="14"/>
  <c r="BQ334" i="14"/>
  <c r="BQ335" i="14"/>
  <c r="BQ336" i="14"/>
  <c r="BQ337" i="14"/>
  <c r="BQ338" i="14"/>
  <c r="BQ339" i="14"/>
  <c r="BQ340" i="14"/>
  <c r="BQ341" i="14"/>
  <c r="BQ342" i="14"/>
  <c r="BQ343" i="14"/>
  <c r="BQ344" i="14"/>
  <c r="BQ345" i="14"/>
  <c r="BQ346" i="14"/>
  <c r="BQ347" i="14"/>
  <c r="BQ348" i="14"/>
  <c r="BQ349" i="14"/>
  <c r="BQ350" i="14"/>
  <c r="BQ351" i="14"/>
  <c r="BQ352" i="14"/>
  <c r="BQ353" i="14"/>
  <c r="BQ354" i="14"/>
  <c r="BQ355" i="14"/>
  <c r="BQ356" i="14"/>
  <c r="BQ357" i="14"/>
  <c r="BQ358" i="14"/>
  <c r="BQ359" i="14"/>
  <c r="BQ360" i="14"/>
  <c r="BQ361" i="14"/>
  <c r="BQ362" i="14"/>
  <c r="BQ363" i="14"/>
  <c r="BQ364" i="14"/>
  <c r="BQ365" i="14"/>
  <c r="BQ366" i="14"/>
  <c r="BQ367" i="14"/>
  <c r="BQ368" i="14"/>
  <c r="BQ13" i="14"/>
  <c r="AY12" i="14"/>
  <c r="AY13" i="14"/>
  <c r="AY14" i="14"/>
  <c r="AY15" i="14"/>
  <c r="AY16" i="14"/>
  <c r="AY17" i="14"/>
  <c r="AY18" i="14"/>
  <c r="AY19" i="14"/>
  <c r="AY20" i="14"/>
  <c r="AY21" i="14"/>
  <c r="AY22" i="14"/>
  <c r="AY23" i="14"/>
  <c r="AY24" i="14"/>
  <c r="AY25" i="14"/>
  <c r="AY26" i="14"/>
  <c r="AY27" i="14"/>
  <c r="AY28" i="14"/>
  <c r="AY29" i="14"/>
  <c r="AY30" i="14"/>
  <c r="AY31" i="14"/>
  <c r="AY32" i="14"/>
  <c r="AY33" i="14"/>
  <c r="AY34" i="14"/>
  <c r="AY35" i="14"/>
  <c r="AY36" i="14"/>
  <c r="AY37" i="14"/>
  <c r="AY38" i="14"/>
  <c r="AY39" i="14"/>
  <c r="AY40" i="14"/>
  <c r="AY41" i="14"/>
  <c r="AY42" i="14"/>
  <c r="AY43" i="14"/>
  <c r="AY44" i="14"/>
  <c r="AY45" i="14"/>
  <c r="AY46" i="14"/>
  <c r="AY47" i="14"/>
  <c r="AY48" i="14"/>
  <c r="AY49" i="14"/>
  <c r="AY50" i="14"/>
  <c r="AY51" i="14"/>
  <c r="AY52" i="14"/>
  <c r="AY53" i="14"/>
  <c r="AY54" i="14"/>
  <c r="AY55" i="14"/>
  <c r="AY56" i="14"/>
  <c r="AY57" i="14"/>
  <c r="AY58" i="14"/>
  <c r="AY59" i="14"/>
  <c r="AY60" i="14"/>
  <c r="AY61" i="14"/>
  <c r="AY62" i="14"/>
  <c r="AY63" i="14"/>
  <c r="AY64" i="14"/>
  <c r="AY65" i="14"/>
  <c r="AY66" i="14"/>
  <c r="AY67" i="14"/>
  <c r="AY68" i="14"/>
  <c r="AY69" i="14"/>
  <c r="AY70" i="14"/>
  <c r="AY71" i="14"/>
  <c r="AY72" i="14"/>
  <c r="AY73" i="14"/>
  <c r="AY74" i="14"/>
  <c r="AY75" i="14"/>
  <c r="AY76" i="14"/>
  <c r="AY77" i="14"/>
  <c r="AY78" i="14"/>
  <c r="AY79" i="14"/>
  <c r="AY80" i="14"/>
  <c r="AY81" i="14"/>
  <c r="AY82" i="14"/>
  <c r="AY83" i="14"/>
  <c r="AY84" i="14"/>
  <c r="AY85" i="14"/>
  <c r="AY86" i="14"/>
  <c r="AY87" i="14"/>
  <c r="AY88" i="14"/>
  <c r="AY89" i="14"/>
  <c r="AY90" i="14"/>
  <c r="AY91" i="14"/>
  <c r="AY92" i="14"/>
  <c r="AY93" i="14"/>
  <c r="AY94" i="14"/>
  <c r="AY95" i="14"/>
  <c r="AY96" i="14"/>
  <c r="AY97" i="14"/>
  <c r="AY98" i="14"/>
  <c r="AY99" i="14"/>
  <c r="AY100" i="14"/>
  <c r="AY101" i="14"/>
  <c r="AY102" i="14"/>
  <c r="AY103" i="14"/>
  <c r="AY104" i="14"/>
  <c r="AY105" i="14"/>
  <c r="AY106" i="14"/>
  <c r="AY107" i="14"/>
  <c r="AY108" i="14"/>
  <c r="AY109" i="14"/>
  <c r="AY110" i="14"/>
  <c r="AY111" i="14"/>
  <c r="AY112" i="14"/>
  <c r="AY113" i="14"/>
  <c r="AY114" i="14"/>
  <c r="AY115" i="14"/>
  <c r="AY116" i="14"/>
  <c r="AY117" i="14"/>
  <c r="AY118" i="14"/>
  <c r="AY119" i="14"/>
  <c r="AY120" i="14"/>
  <c r="AY121" i="14"/>
  <c r="AY122" i="14"/>
  <c r="AY123" i="14"/>
  <c r="AY124" i="14"/>
  <c r="AY125" i="14"/>
  <c r="AY126" i="14"/>
  <c r="AY127" i="14"/>
  <c r="AY128" i="14"/>
  <c r="AY129" i="14"/>
  <c r="AY130" i="14"/>
  <c r="AY131" i="14"/>
  <c r="AY132" i="14"/>
  <c r="AY133" i="14"/>
  <c r="AY134" i="14"/>
  <c r="AY135" i="14"/>
  <c r="AY136" i="14"/>
  <c r="AY137" i="14"/>
  <c r="AY138" i="14"/>
  <c r="AY139" i="14"/>
  <c r="AY140" i="14"/>
  <c r="AY141" i="14"/>
  <c r="AY142" i="14"/>
  <c r="AY143" i="14"/>
  <c r="AY144" i="14"/>
  <c r="AY145" i="14"/>
  <c r="AY146" i="14"/>
  <c r="AY147" i="14"/>
  <c r="AY148" i="14"/>
  <c r="AY149" i="14"/>
  <c r="AY150" i="14"/>
  <c r="AY151" i="14"/>
  <c r="AY152" i="14"/>
  <c r="AY153" i="14"/>
  <c r="AY154" i="14"/>
  <c r="AY155" i="14"/>
  <c r="AY156" i="14"/>
  <c r="AY157" i="14"/>
  <c r="AY158" i="14"/>
  <c r="AY159" i="14"/>
  <c r="AY160" i="14"/>
  <c r="AY161" i="14"/>
  <c r="AY162" i="14"/>
  <c r="AY163" i="14"/>
  <c r="AY164" i="14"/>
  <c r="AY165" i="14"/>
  <c r="AY166" i="14"/>
  <c r="AY167" i="14"/>
  <c r="AY168" i="14"/>
  <c r="AY169" i="14"/>
  <c r="AY170" i="14"/>
  <c r="AY171" i="14"/>
  <c r="AY172" i="14"/>
  <c r="AY173" i="14"/>
  <c r="AY174" i="14"/>
  <c r="AY175" i="14"/>
  <c r="AY176" i="14"/>
  <c r="AY177" i="14"/>
  <c r="AY178" i="14"/>
  <c r="AY179" i="14"/>
  <c r="AY180" i="14"/>
  <c r="AY181" i="14"/>
  <c r="AY182" i="14"/>
  <c r="AY183" i="14"/>
  <c r="AY184" i="14"/>
  <c r="AY185" i="14"/>
  <c r="AY186" i="14"/>
  <c r="AY187" i="14"/>
  <c r="AY188" i="14"/>
  <c r="AY189" i="14"/>
  <c r="AY190" i="14"/>
  <c r="AY191" i="14"/>
  <c r="AY192" i="14"/>
  <c r="AY193" i="14"/>
  <c r="AY194" i="14"/>
  <c r="AY195" i="14"/>
  <c r="AY196" i="14"/>
  <c r="AY197" i="14"/>
  <c r="AY198" i="14"/>
  <c r="AY199" i="14"/>
  <c r="AY200" i="14"/>
  <c r="AY201" i="14"/>
  <c r="AY202" i="14"/>
  <c r="AY203" i="14"/>
  <c r="AY204" i="14"/>
  <c r="AY205" i="14"/>
  <c r="AY206" i="14"/>
  <c r="AY207" i="14"/>
  <c r="AY208" i="14"/>
  <c r="AY209" i="14"/>
  <c r="AY210" i="14"/>
  <c r="AY211" i="14"/>
  <c r="AY212" i="14"/>
  <c r="AY213" i="14"/>
  <c r="AY214" i="14"/>
  <c r="AY215" i="14"/>
  <c r="AY216" i="14"/>
  <c r="AY217" i="14"/>
  <c r="AY218" i="14"/>
  <c r="AY219" i="14"/>
  <c r="AY220" i="14"/>
  <c r="AY221" i="14"/>
  <c r="AY222" i="14"/>
  <c r="AY223" i="14"/>
  <c r="AY224" i="14"/>
  <c r="AY225" i="14"/>
  <c r="AY226" i="14"/>
  <c r="AY227" i="14"/>
  <c r="AY228" i="14"/>
  <c r="AY229" i="14"/>
  <c r="AY230" i="14"/>
  <c r="AY231" i="14"/>
  <c r="AY232" i="14"/>
  <c r="AY233" i="14"/>
  <c r="AY234" i="14"/>
  <c r="AY235" i="14"/>
  <c r="AY236" i="14"/>
  <c r="AY237" i="14"/>
  <c r="AY238" i="14"/>
  <c r="AY239" i="14"/>
  <c r="AY240" i="14"/>
  <c r="AY241" i="14"/>
  <c r="AY242" i="14"/>
  <c r="AY243" i="14"/>
  <c r="AY244" i="14"/>
  <c r="AY245" i="14"/>
  <c r="AY246" i="14"/>
  <c r="AY247" i="14"/>
  <c r="AY248" i="14"/>
  <c r="AY249" i="14"/>
  <c r="AY250" i="14"/>
  <c r="AY251" i="14"/>
  <c r="AY252" i="14"/>
  <c r="AY253" i="14"/>
  <c r="AY254" i="14"/>
  <c r="AY255" i="14"/>
  <c r="AY256" i="14"/>
  <c r="AY257" i="14"/>
  <c r="AY258" i="14"/>
  <c r="AY259" i="14"/>
  <c r="AY260" i="14"/>
  <c r="AY261" i="14"/>
  <c r="AY262" i="14"/>
  <c r="AY263" i="14"/>
  <c r="AY264" i="14"/>
  <c r="AY265" i="14"/>
  <c r="AY266" i="14"/>
  <c r="AY267" i="14"/>
  <c r="AY268" i="14"/>
  <c r="AY269" i="14"/>
  <c r="AY270" i="14"/>
  <c r="AY271" i="14"/>
  <c r="AY272" i="14"/>
  <c r="AY273" i="14"/>
  <c r="AY274" i="14"/>
  <c r="AY275" i="14"/>
  <c r="AY276" i="14"/>
  <c r="AY277" i="14"/>
  <c r="AY278" i="14"/>
  <c r="AY279" i="14"/>
  <c r="AY280" i="14"/>
  <c r="AY281" i="14"/>
  <c r="AY282" i="14"/>
  <c r="AY283" i="14"/>
  <c r="AY284" i="14"/>
  <c r="AY285" i="14"/>
  <c r="AY286" i="14"/>
  <c r="AY287" i="14"/>
  <c r="AY288" i="14"/>
  <c r="AY289" i="14"/>
  <c r="AY290" i="14"/>
  <c r="AY291" i="14"/>
  <c r="AY292" i="14"/>
  <c r="AY293" i="14"/>
  <c r="AY294" i="14"/>
  <c r="AY295" i="14"/>
  <c r="AY296" i="14"/>
  <c r="AY297" i="14"/>
  <c r="AY298" i="14"/>
  <c r="AY299" i="14"/>
  <c r="AY300" i="14"/>
  <c r="AY301" i="14"/>
  <c r="AY302" i="14"/>
  <c r="AY303" i="14"/>
  <c r="AY304" i="14"/>
  <c r="AY305" i="14"/>
  <c r="AY306" i="14"/>
  <c r="AY307" i="14"/>
  <c r="AY308" i="14"/>
  <c r="AY309" i="14"/>
  <c r="AY310" i="14"/>
  <c r="AY311" i="14"/>
  <c r="AY312" i="14"/>
  <c r="AY313" i="14"/>
  <c r="AY314" i="14"/>
  <c r="AY315" i="14"/>
  <c r="AY316" i="14"/>
  <c r="AY317" i="14"/>
  <c r="AY318" i="14"/>
  <c r="AY319" i="14"/>
  <c r="AY320" i="14"/>
  <c r="AY321" i="14"/>
  <c r="AY322" i="14"/>
  <c r="AY323" i="14"/>
  <c r="AY324" i="14"/>
  <c r="AY325" i="14"/>
  <c r="AY326" i="14"/>
  <c r="AY327" i="14"/>
  <c r="AY328" i="14"/>
  <c r="AY329" i="14"/>
  <c r="AY330" i="14"/>
  <c r="AY331" i="14"/>
  <c r="AY332" i="14"/>
  <c r="AY333" i="14"/>
  <c r="AY334" i="14"/>
  <c r="AY335" i="14"/>
  <c r="AY336" i="14"/>
  <c r="AY337" i="14"/>
  <c r="AY338" i="14"/>
  <c r="AY339" i="14"/>
  <c r="AY340" i="14"/>
  <c r="AY341" i="14"/>
  <c r="AY342" i="14"/>
  <c r="AY343" i="14"/>
  <c r="AY344" i="14"/>
  <c r="AY345" i="14"/>
  <c r="AY346" i="14"/>
  <c r="AY347" i="14"/>
  <c r="AY348" i="14"/>
  <c r="AY349" i="14"/>
  <c r="AY350" i="14"/>
  <c r="AY351" i="14"/>
  <c r="AY352" i="14"/>
  <c r="AY353" i="14"/>
  <c r="AY354" i="14"/>
  <c r="AY355" i="14"/>
  <c r="AY356" i="14"/>
  <c r="AY357" i="14"/>
  <c r="AY358" i="14"/>
  <c r="AY359" i="14"/>
  <c r="AY360" i="14"/>
  <c r="AY361" i="14"/>
  <c r="AY362" i="14"/>
  <c r="AY363" i="14"/>
  <c r="AY364" i="14"/>
  <c r="AY365" i="14"/>
  <c r="AY366" i="14"/>
  <c r="AY367" i="14"/>
  <c r="AY368" i="14"/>
  <c r="AY11" i="14"/>
  <c r="AG12" i="14"/>
  <c r="AG13" i="14"/>
  <c r="AG14" i="14"/>
  <c r="AG15" i="14"/>
  <c r="AG16" i="14"/>
  <c r="AG17" i="14"/>
  <c r="AG18" i="14"/>
  <c r="AG19" i="14"/>
  <c r="AG20" i="14"/>
  <c r="AG21" i="14"/>
  <c r="AG22" i="14"/>
  <c r="AG23" i="14"/>
  <c r="AG24" i="14"/>
  <c r="AG25" i="14"/>
  <c r="AG26" i="14"/>
  <c r="AG27" i="14"/>
  <c r="AG28" i="14"/>
  <c r="AG29" i="14"/>
  <c r="AG30" i="14"/>
  <c r="AG31" i="14"/>
  <c r="AG32" i="14"/>
  <c r="AG33" i="14"/>
  <c r="AG34" i="14"/>
  <c r="AG35" i="14"/>
  <c r="AG36" i="14"/>
  <c r="AG37" i="14"/>
  <c r="AG38" i="14"/>
  <c r="AG39" i="14"/>
  <c r="AG40" i="14"/>
  <c r="AG41" i="14"/>
  <c r="AG42" i="14"/>
  <c r="AG43" i="14"/>
  <c r="AG44" i="14"/>
  <c r="AG45" i="14"/>
  <c r="AG46" i="14"/>
  <c r="AG47" i="14"/>
  <c r="AG48" i="14"/>
  <c r="AG49" i="14"/>
  <c r="AG50" i="14"/>
  <c r="AG51" i="14"/>
  <c r="AG52" i="14"/>
  <c r="AG53" i="14"/>
  <c r="AG54" i="14"/>
  <c r="AG55" i="14"/>
  <c r="AG56" i="14"/>
  <c r="AG57" i="14"/>
  <c r="AG58" i="14"/>
  <c r="AG59" i="14"/>
  <c r="AG60" i="14"/>
  <c r="AG61" i="14"/>
  <c r="AG62" i="14"/>
  <c r="AG63" i="14"/>
  <c r="AG64" i="14"/>
  <c r="AG65" i="14"/>
  <c r="AG66" i="14"/>
  <c r="AG67" i="14"/>
  <c r="AG68" i="14"/>
  <c r="AG69" i="14"/>
  <c r="AG70" i="14"/>
  <c r="AG71" i="14"/>
  <c r="AG72" i="14"/>
  <c r="AG73" i="14"/>
  <c r="AG74" i="14"/>
  <c r="AG75" i="14"/>
  <c r="AG76" i="14"/>
  <c r="AG77" i="14"/>
  <c r="AG78" i="14"/>
  <c r="AG79" i="14"/>
  <c r="AG80" i="14"/>
  <c r="AG81" i="14"/>
  <c r="AG82" i="14"/>
  <c r="AG83" i="14"/>
  <c r="AG84" i="14"/>
  <c r="AG85" i="14"/>
  <c r="AG86" i="14"/>
  <c r="AG87" i="14"/>
  <c r="AG88" i="14"/>
  <c r="AG89" i="14"/>
  <c r="AG90" i="14"/>
  <c r="AG91" i="14"/>
  <c r="AG92" i="14"/>
  <c r="AG93" i="14"/>
  <c r="AG94" i="14"/>
  <c r="AG95" i="14"/>
  <c r="AG96" i="14"/>
  <c r="AG97" i="14"/>
  <c r="AG98" i="14"/>
  <c r="AG99" i="14"/>
  <c r="AG100" i="14"/>
  <c r="AG101" i="14"/>
  <c r="AG102" i="14"/>
  <c r="AG103" i="14"/>
  <c r="AG104" i="14"/>
  <c r="AG105" i="14"/>
  <c r="AG106" i="14"/>
  <c r="AG107" i="14"/>
  <c r="AG108" i="14"/>
  <c r="AG109" i="14"/>
  <c r="AG110" i="14"/>
  <c r="AG111" i="14"/>
  <c r="AG112" i="14"/>
  <c r="AG113" i="14"/>
  <c r="AG114" i="14"/>
  <c r="AG115" i="14"/>
  <c r="AG116" i="14"/>
  <c r="AG117" i="14"/>
  <c r="AG118" i="14"/>
  <c r="AG119" i="14"/>
  <c r="AG120" i="14"/>
  <c r="AG121" i="14"/>
  <c r="AG122" i="14"/>
  <c r="AG123" i="14"/>
  <c r="AG124" i="14"/>
  <c r="AG125" i="14"/>
  <c r="AG126" i="14"/>
  <c r="AG127" i="14"/>
  <c r="AG128" i="14"/>
  <c r="AG129" i="14"/>
  <c r="AG130" i="14"/>
  <c r="AG131" i="14"/>
  <c r="AG132" i="14"/>
  <c r="AG133" i="14"/>
  <c r="AG134" i="14"/>
  <c r="AG135" i="14"/>
  <c r="AG136" i="14"/>
  <c r="AG137" i="14"/>
  <c r="AG138" i="14"/>
  <c r="AG139" i="14"/>
  <c r="AG140" i="14"/>
  <c r="AG141" i="14"/>
  <c r="AG142" i="14"/>
  <c r="AG143" i="14"/>
  <c r="AG144" i="14"/>
  <c r="AG145" i="14"/>
  <c r="AG146" i="14"/>
  <c r="AG147" i="14"/>
  <c r="AG148" i="14"/>
  <c r="AG149" i="14"/>
  <c r="AG150" i="14"/>
  <c r="AG151" i="14"/>
  <c r="AG152" i="14"/>
  <c r="AG153" i="14"/>
  <c r="AG154" i="14"/>
  <c r="AG155" i="14"/>
  <c r="AG156" i="14"/>
  <c r="AG157" i="14"/>
  <c r="AG158" i="14"/>
  <c r="AG159" i="14"/>
  <c r="AG160" i="14"/>
  <c r="AG161" i="14"/>
  <c r="AG162" i="14"/>
  <c r="AG163" i="14"/>
  <c r="AG164" i="14"/>
  <c r="AG165" i="14"/>
  <c r="AG166" i="14"/>
  <c r="AG167" i="14"/>
  <c r="AG168" i="14"/>
  <c r="AG169" i="14"/>
  <c r="AG170" i="14"/>
  <c r="AG171" i="14"/>
  <c r="AG172" i="14"/>
  <c r="AG173" i="14"/>
  <c r="AG174" i="14"/>
  <c r="AG175" i="14"/>
  <c r="AG176" i="14"/>
  <c r="AG177" i="14"/>
  <c r="AG178" i="14"/>
  <c r="AG179" i="14"/>
  <c r="AG180" i="14"/>
  <c r="AG181" i="14"/>
  <c r="AG182" i="14"/>
  <c r="AG183" i="14"/>
  <c r="AG184" i="14"/>
  <c r="AG185" i="14"/>
  <c r="AG186" i="14"/>
  <c r="AG187" i="14"/>
  <c r="AG188" i="14"/>
  <c r="AG189" i="14"/>
  <c r="AG190" i="14"/>
  <c r="AG191" i="14"/>
  <c r="AG192" i="14"/>
  <c r="AG193" i="14"/>
  <c r="AG194" i="14"/>
  <c r="AG195" i="14"/>
  <c r="AG196" i="14"/>
  <c r="AG197" i="14"/>
  <c r="AG198" i="14"/>
  <c r="AG199" i="14"/>
  <c r="AG200" i="14"/>
  <c r="AG201" i="14"/>
  <c r="AG202" i="14"/>
  <c r="AG203" i="14"/>
  <c r="AG204" i="14"/>
  <c r="AG205" i="14"/>
  <c r="AG206" i="14"/>
  <c r="AG207" i="14"/>
  <c r="AG208" i="14"/>
  <c r="AG209" i="14"/>
  <c r="AG210" i="14"/>
  <c r="AG211" i="14"/>
  <c r="AG212" i="14"/>
  <c r="AG213" i="14"/>
  <c r="AG214" i="14"/>
  <c r="AG215" i="14"/>
  <c r="AG216" i="14"/>
  <c r="AG217" i="14"/>
  <c r="AG218" i="14"/>
  <c r="AG219" i="14"/>
  <c r="AG220" i="14"/>
  <c r="AG221" i="14"/>
  <c r="AG222" i="14"/>
  <c r="AG223" i="14"/>
  <c r="AG224" i="14"/>
  <c r="AG225" i="14"/>
  <c r="AG226" i="14"/>
  <c r="AG227" i="14"/>
  <c r="AG228" i="14"/>
  <c r="AG229" i="14"/>
  <c r="AG230" i="14"/>
  <c r="AG231" i="14"/>
  <c r="AG232" i="14"/>
  <c r="AG233" i="14"/>
  <c r="AG234" i="14"/>
  <c r="AG235" i="14"/>
  <c r="AG236" i="14"/>
  <c r="AG237" i="14"/>
  <c r="AG238" i="14"/>
  <c r="AG239" i="14"/>
  <c r="AG240" i="14"/>
  <c r="AG241" i="14"/>
  <c r="AG242" i="14"/>
  <c r="AG243" i="14"/>
  <c r="AG244" i="14"/>
  <c r="AG245" i="14"/>
  <c r="AG246" i="14"/>
  <c r="AG247" i="14"/>
  <c r="AG248" i="14"/>
  <c r="AG249" i="14"/>
  <c r="AG250" i="14"/>
  <c r="AG251" i="14"/>
  <c r="AG252" i="14"/>
  <c r="AG253" i="14"/>
  <c r="AG254" i="14"/>
  <c r="AG255" i="14"/>
  <c r="AG256" i="14"/>
  <c r="AG257" i="14"/>
  <c r="AG258" i="14"/>
  <c r="AG259" i="14"/>
  <c r="AG260" i="14"/>
  <c r="AG261" i="14"/>
  <c r="AG262" i="14"/>
  <c r="AG263" i="14"/>
  <c r="AG264" i="14"/>
  <c r="AG265" i="14"/>
  <c r="AG266" i="14"/>
  <c r="AG267" i="14"/>
  <c r="AG268" i="14"/>
  <c r="AG269" i="14"/>
  <c r="AG270" i="14"/>
  <c r="AG271" i="14"/>
  <c r="AG272" i="14"/>
  <c r="AG273" i="14"/>
  <c r="AG274" i="14"/>
  <c r="AG275" i="14"/>
  <c r="AG276" i="14"/>
  <c r="AG277" i="14"/>
  <c r="AG278" i="14"/>
  <c r="AG279" i="14"/>
  <c r="AG280" i="14"/>
  <c r="AG281" i="14"/>
  <c r="AG282" i="14"/>
  <c r="AG283" i="14"/>
  <c r="AG284" i="14"/>
  <c r="AG285" i="14"/>
  <c r="AG286" i="14"/>
  <c r="AG287" i="14"/>
  <c r="AG288" i="14"/>
  <c r="AG289" i="14"/>
  <c r="AG290" i="14"/>
  <c r="AG291" i="14"/>
  <c r="AG292" i="14"/>
  <c r="AG293" i="14"/>
  <c r="AG294" i="14"/>
  <c r="AG295" i="14"/>
  <c r="AG296" i="14"/>
  <c r="AG297" i="14"/>
  <c r="AG298" i="14"/>
  <c r="AG299" i="14"/>
  <c r="AG300" i="14"/>
  <c r="AG301" i="14"/>
  <c r="AG302" i="14"/>
  <c r="AG303" i="14"/>
  <c r="AG304" i="14"/>
  <c r="AG305" i="14"/>
  <c r="AG306" i="14"/>
  <c r="AG307" i="14"/>
  <c r="AG308" i="14"/>
  <c r="AG309" i="14"/>
  <c r="AG310" i="14"/>
  <c r="AG311" i="14"/>
  <c r="AG312" i="14"/>
  <c r="AG313" i="14"/>
  <c r="AG314" i="14"/>
  <c r="AG315" i="14"/>
  <c r="AG316" i="14"/>
  <c r="AG317" i="14"/>
  <c r="AG318" i="14"/>
  <c r="AG319" i="14"/>
  <c r="AG320" i="14"/>
  <c r="AG321" i="14"/>
  <c r="AG322" i="14"/>
  <c r="AG323" i="14"/>
  <c r="AG324" i="14"/>
  <c r="AG325" i="14"/>
  <c r="AG326" i="14"/>
  <c r="AG327" i="14"/>
  <c r="AG328" i="14"/>
  <c r="AG329" i="14"/>
  <c r="AG330" i="14"/>
  <c r="AG331" i="14"/>
  <c r="AG332" i="14"/>
  <c r="AG333" i="14"/>
  <c r="AG334" i="14"/>
  <c r="AG335" i="14"/>
  <c r="AG336" i="14"/>
  <c r="AG337" i="14"/>
  <c r="AG338" i="14"/>
  <c r="AG339" i="14"/>
  <c r="AG340" i="14"/>
  <c r="AG341" i="14"/>
  <c r="AG342" i="14"/>
  <c r="AG343" i="14"/>
  <c r="AG344" i="14"/>
  <c r="AG345" i="14"/>
  <c r="AG346" i="14"/>
  <c r="AG347" i="14"/>
  <c r="AG348" i="14"/>
  <c r="AG349" i="14"/>
  <c r="AG350" i="14"/>
  <c r="AG351" i="14"/>
  <c r="AG352" i="14"/>
  <c r="AG353" i="14"/>
  <c r="AG354" i="14"/>
  <c r="AG355" i="14"/>
  <c r="AG356" i="14"/>
  <c r="AG357" i="14"/>
  <c r="AG358" i="14"/>
  <c r="AG359" i="14"/>
  <c r="AG360" i="14"/>
  <c r="AG361" i="14"/>
  <c r="AG362" i="14"/>
  <c r="AG363" i="14"/>
  <c r="AG364" i="14"/>
  <c r="AG365" i="14"/>
  <c r="AG366" i="14"/>
  <c r="AG367" i="14"/>
  <c r="AG368" i="14"/>
  <c r="AG11" i="14"/>
  <c r="AI6" i="4"/>
  <c r="O77" i="1"/>
  <c r="O80" i="1"/>
  <c r="AA368" i="20"/>
  <c r="AE368" i="20" s="1"/>
  <c r="AA367" i="20"/>
  <c r="AE367" i="20"/>
  <c r="AA366" i="20"/>
  <c r="AE366" i="20"/>
  <c r="AA365" i="20"/>
  <c r="AE365" i="20"/>
  <c r="AA364" i="20"/>
  <c r="AE364" i="20"/>
  <c r="AA363" i="20"/>
  <c r="AE363" i="20" s="1"/>
  <c r="AA362" i="20"/>
  <c r="AE362" i="20" s="1"/>
  <c r="AA361" i="20"/>
  <c r="AE361" i="20"/>
  <c r="AA360" i="20"/>
  <c r="AE360" i="20"/>
  <c r="AA359" i="20"/>
  <c r="AE359" i="20"/>
  <c r="AA358" i="20"/>
  <c r="AE358" i="20"/>
  <c r="AA357" i="20"/>
  <c r="AE357" i="20" s="1"/>
  <c r="AA356" i="20"/>
  <c r="AE356" i="20" s="1"/>
  <c r="AA355" i="20"/>
  <c r="AE355" i="20" s="1"/>
  <c r="AF361" i="20" s="1"/>
  <c r="AA354" i="20"/>
  <c r="AE354" i="20" s="1"/>
  <c r="AA353" i="20"/>
  <c r="AE353" i="20"/>
  <c r="AA352" i="20"/>
  <c r="AE352" i="20" s="1"/>
  <c r="AA351" i="20"/>
  <c r="AE351" i="20" s="1"/>
  <c r="AA350" i="20"/>
  <c r="AE350" i="20"/>
  <c r="AA349" i="20"/>
  <c r="AE349" i="20"/>
  <c r="AA348" i="20"/>
  <c r="AE348" i="20"/>
  <c r="AF359" i="20" s="1"/>
  <c r="AA347" i="20"/>
  <c r="AE347" i="20"/>
  <c r="AF354" i="20" s="1"/>
  <c r="AA346" i="20"/>
  <c r="AE346" i="20"/>
  <c r="AA345" i="20"/>
  <c r="AE345" i="20" s="1"/>
  <c r="AA344" i="20"/>
  <c r="AE344" i="20"/>
  <c r="AA343" i="20"/>
  <c r="AE343" i="20"/>
  <c r="AA342" i="20"/>
  <c r="AE342" i="20"/>
  <c r="AA341" i="20"/>
  <c r="AE341" i="20" s="1"/>
  <c r="AF352" i="20" s="1"/>
  <c r="AA340" i="20"/>
  <c r="AE340" i="20" s="1"/>
  <c r="AF345" i="20" s="1"/>
  <c r="AA339" i="20"/>
  <c r="AE339" i="20" s="1"/>
  <c r="AA338" i="20"/>
  <c r="AE338" i="20" s="1"/>
  <c r="AA337" i="20"/>
  <c r="AE337" i="20"/>
  <c r="AA336" i="20"/>
  <c r="AE336" i="20" s="1"/>
  <c r="AA335" i="20"/>
  <c r="AE335" i="20" s="1"/>
  <c r="AA334" i="20"/>
  <c r="AE334" i="20"/>
  <c r="AA333" i="20"/>
  <c r="AE333" i="20"/>
  <c r="AA332" i="20"/>
  <c r="AE332" i="20"/>
  <c r="AA331" i="20"/>
  <c r="AE331" i="20"/>
  <c r="AA330" i="20"/>
  <c r="AE330" i="20"/>
  <c r="AA329" i="20"/>
  <c r="AE329" i="20" s="1"/>
  <c r="AA328" i="20"/>
  <c r="AE328" i="20"/>
  <c r="AF339" i="20" s="1"/>
  <c r="AA327" i="20"/>
  <c r="AE327" i="20"/>
  <c r="AA326" i="20"/>
  <c r="AE326" i="20"/>
  <c r="AF334" i="20" s="1"/>
  <c r="AA325" i="20"/>
  <c r="AE325" i="20" s="1"/>
  <c r="AA324" i="20"/>
  <c r="AE324" i="20" s="1"/>
  <c r="AA323" i="20"/>
  <c r="AE323" i="20" s="1"/>
  <c r="AA322" i="20"/>
  <c r="AE322" i="20" s="1"/>
  <c r="AA321" i="20"/>
  <c r="AE321" i="20"/>
  <c r="AA320" i="20"/>
  <c r="AE320" i="20"/>
  <c r="AF331" i="20" s="1"/>
  <c r="AA319" i="20"/>
  <c r="AE319" i="20"/>
  <c r="AA318" i="20"/>
  <c r="AE318" i="20" s="1"/>
  <c r="AF328" i="20" s="1"/>
  <c r="AA317" i="20"/>
  <c r="AE317" i="20" s="1"/>
  <c r="AA316" i="20"/>
  <c r="AE316" i="20"/>
  <c r="AA315" i="20"/>
  <c r="AE315" i="20" s="1"/>
  <c r="AA314" i="20"/>
  <c r="AE314" i="20" s="1"/>
  <c r="AA313" i="20"/>
  <c r="AE313" i="20" s="1"/>
  <c r="AA312" i="20"/>
  <c r="AE312" i="20" s="1"/>
  <c r="AA311" i="20"/>
  <c r="AE311" i="20" s="1"/>
  <c r="AA310" i="20"/>
  <c r="AE310" i="20"/>
  <c r="AA309" i="20"/>
  <c r="AE309" i="20"/>
  <c r="AA308" i="20"/>
  <c r="AE308" i="20" s="1"/>
  <c r="AA307" i="20"/>
  <c r="AE307" i="20"/>
  <c r="AA306" i="20"/>
  <c r="AE306" i="20"/>
  <c r="AA305" i="20"/>
  <c r="AE305" i="20"/>
  <c r="AA304" i="20"/>
  <c r="AE304" i="20" s="1"/>
  <c r="AF315" i="20" s="1"/>
  <c r="AA303" i="20"/>
  <c r="AE303" i="20" s="1"/>
  <c r="AA302" i="20"/>
  <c r="AE302" i="20" s="1"/>
  <c r="AA301" i="20"/>
  <c r="AE301" i="20"/>
  <c r="AA300" i="20"/>
  <c r="AE300" i="20" s="1"/>
  <c r="AA299" i="20"/>
  <c r="AE299" i="20"/>
  <c r="AA298" i="20"/>
  <c r="AE298" i="20"/>
  <c r="AA297" i="20"/>
  <c r="AE297" i="20"/>
  <c r="AA296" i="20"/>
  <c r="AE296" i="20"/>
  <c r="AA295" i="20"/>
  <c r="AE295" i="20"/>
  <c r="AA294" i="20"/>
  <c r="AE294" i="20"/>
  <c r="AA293" i="20"/>
  <c r="AE293" i="20" s="1"/>
  <c r="AA292" i="20"/>
  <c r="AE292" i="20"/>
  <c r="AA291" i="20"/>
  <c r="AE291" i="20" s="1"/>
  <c r="AA290" i="20"/>
  <c r="AE290" i="20" s="1"/>
  <c r="AA289" i="20"/>
  <c r="AE289" i="20" s="1"/>
  <c r="AA288" i="20"/>
  <c r="AE288" i="20"/>
  <c r="AA287" i="20"/>
  <c r="AE287" i="20" s="1"/>
  <c r="AA286" i="20"/>
  <c r="AE286" i="20" s="1"/>
  <c r="AA285" i="20"/>
  <c r="AE285" i="20"/>
  <c r="AA284" i="20"/>
  <c r="AE284" i="20" s="1"/>
  <c r="AA283" i="20"/>
  <c r="AE283" i="20"/>
  <c r="AA282" i="20"/>
  <c r="AE282" i="20" s="1"/>
  <c r="AA281" i="20"/>
  <c r="AE281" i="20"/>
  <c r="AA280" i="20"/>
  <c r="AE280" i="20"/>
  <c r="AA279" i="20"/>
  <c r="AE279" i="20"/>
  <c r="AA278" i="20"/>
  <c r="AE278" i="20"/>
  <c r="AA277" i="20"/>
  <c r="AE277" i="20"/>
  <c r="AA276" i="20"/>
  <c r="AE276" i="20"/>
  <c r="AA275" i="20"/>
  <c r="AE275" i="20"/>
  <c r="AA274" i="20"/>
  <c r="AE274" i="20" s="1"/>
  <c r="AA273" i="20"/>
  <c r="AE273" i="20" s="1"/>
  <c r="AA272" i="20"/>
  <c r="AE272" i="20" s="1"/>
  <c r="AA271" i="20"/>
  <c r="AE271" i="20" s="1"/>
  <c r="AA270" i="20"/>
  <c r="AE270" i="20" s="1"/>
  <c r="AA269" i="20"/>
  <c r="AE269" i="20"/>
  <c r="AA268" i="20"/>
  <c r="AE268" i="20"/>
  <c r="AF278" i="20" s="1"/>
  <c r="AA267" i="20"/>
  <c r="AE267" i="20"/>
  <c r="AA266" i="20"/>
  <c r="AE266" i="20" s="1"/>
  <c r="AA265" i="20"/>
  <c r="AE265" i="20" s="1"/>
  <c r="AF276" i="20" s="1"/>
  <c r="AA264" i="20"/>
  <c r="AE264" i="20"/>
  <c r="AA263" i="20"/>
  <c r="AE263" i="20" s="1"/>
  <c r="AA262" i="20"/>
  <c r="AE262" i="20" s="1"/>
  <c r="AF273" i="20" s="1"/>
  <c r="AA261" i="20"/>
  <c r="AE261" i="20"/>
  <c r="AF272" i="20" s="1"/>
  <c r="AA260" i="20"/>
  <c r="AE260" i="20" s="1"/>
  <c r="AA259" i="20"/>
  <c r="AE259" i="20" s="1"/>
  <c r="AA258" i="20"/>
  <c r="AE258" i="20"/>
  <c r="AA257" i="20"/>
  <c r="AE257" i="20"/>
  <c r="AA256" i="20"/>
  <c r="AE256" i="20"/>
  <c r="AF267" i="20" s="1"/>
  <c r="AA255" i="20"/>
  <c r="AE255" i="20" s="1"/>
  <c r="AA254" i="20"/>
  <c r="AE254" i="20"/>
  <c r="AF264" i="20" s="1"/>
  <c r="AA253" i="20"/>
  <c r="AE253" i="20"/>
  <c r="AA252" i="20"/>
  <c r="AE252" i="20"/>
  <c r="AA251" i="20"/>
  <c r="AE251" i="20"/>
  <c r="AA250" i="20"/>
  <c r="AE250" i="20" s="1"/>
  <c r="AA249" i="20"/>
  <c r="AE249" i="20" s="1"/>
  <c r="AA248" i="20"/>
  <c r="AE248" i="20"/>
  <c r="AA247" i="20"/>
  <c r="AE247" i="20" s="1"/>
  <c r="AA246" i="20"/>
  <c r="AE246" i="20" s="1"/>
  <c r="AA245" i="20"/>
  <c r="AE245" i="20"/>
  <c r="AA244" i="20"/>
  <c r="AE244" i="20"/>
  <c r="AA243" i="20"/>
  <c r="AE243" i="20"/>
  <c r="AA242" i="20"/>
  <c r="AE242" i="20"/>
  <c r="AA241" i="20"/>
  <c r="AE241" i="20" s="1"/>
  <c r="AA240" i="20"/>
  <c r="AE240" i="20" s="1"/>
  <c r="AA239" i="20"/>
  <c r="AE239" i="20" s="1"/>
  <c r="AA238" i="20"/>
  <c r="AE238" i="20" s="1"/>
  <c r="AA237" i="20"/>
  <c r="AE237" i="20"/>
  <c r="AA236" i="20"/>
  <c r="AE236" i="20"/>
  <c r="AA235" i="20"/>
  <c r="AE235" i="20" s="1"/>
  <c r="AA234" i="20"/>
  <c r="AE234" i="20"/>
  <c r="AA233" i="20"/>
  <c r="AE233" i="20" s="1"/>
  <c r="AA232" i="20"/>
  <c r="AE232" i="20" s="1"/>
  <c r="AA231" i="20"/>
  <c r="AE231" i="20" s="1"/>
  <c r="AA230" i="20"/>
  <c r="AE230" i="20"/>
  <c r="AA229" i="20"/>
  <c r="AE229" i="20"/>
  <c r="AA228" i="20"/>
  <c r="AE228" i="20"/>
  <c r="AA227" i="20"/>
  <c r="AE227" i="20"/>
  <c r="AA226" i="20"/>
  <c r="AE226" i="20" s="1"/>
  <c r="AA225" i="20"/>
  <c r="AE225" i="20" s="1"/>
  <c r="AA224" i="20"/>
  <c r="AE224" i="20" s="1"/>
  <c r="AF234" i="20" s="1"/>
  <c r="AA223" i="20"/>
  <c r="AE223" i="20" s="1"/>
  <c r="AA222" i="20"/>
  <c r="AE222" i="20"/>
  <c r="AF233" i="20" s="1"/>
  <c r="AA221" i="20"/>
  <c r="AE221" i="20" s="1"/>
  <c r="AA220" i="20"/>
  <c r="AE220" i="20"/>
  <c r="AA219" i="20"/>
  <c r="AE219" i="20"/>
  <c r="AA218" i="20"/>
  <c r="AE218" i="20" s="1"/>
  <c r="AA217" i="20"/>
  <c r="AE217" i="20" s="1"/>
  <c r="AA216" i="20"/>
  <c r="AE216" i="20"/>
  <c r="AA215" i="20"/>
  <c r="AE215" i="20"/>
  <c r="AA214" i="20"/>
  <c r="AE214" i="20"/>
  <c r="AA213" i="20"/>
  <c r="AE213" i="20"/>
  <c r="AA212" i="20"/>
  <c r="AE212" i="20" s="1"/>
  <c r="AA211" i="20"/>
  <c r="AE211" i="20" s="1"/>
  <c r="AA210" i="20"/>
  <c r="AE210" i="20"/>
  <c r="AA209" i="20"/>
  <c r="AE209" i="20" s="1"/>
  <c r="AA208" i="20"/>
  <c r="AE208" i="20" s="1"/>
  <c r="AA207" i="20"/>
  <c r="AE207" i="20" s="1"/>
  <c r="AA206" i="20"/>
  <c r="AE206" i="20" s="1"/>
  <c r="AA205" i="20"/>
  <c r="AE205" i="20"/>
  <c r="AF215" i="20" s="1"/>
  <c r="AA204" i="20"/>
  <c r="AE204" i="20" s="1"/>
  <c r="AA203" i="20"/>
  <c r="AE203" i="20"/>
  <c r="AA202" i="20"/>
  <c r="AE202" i="20"/>
  <c r="AA201" i="20"/>
  <c r="AE201" i="20"/>
  <c r="AA200" i="20"/>
  <c r="AE200" i="20"/>
  <c r="AA199" i="20"/>
  <c r="AE199" i="20" s="1"/>
  <c r="AA198" i="20"/>
  <c r="AE198" i="20" s="1"/>
  <c r="AF205" i="20" s="1"/>
  <c r="AA197" i="20"/>
  <c r="AE197" i="20" s="1"/>
  <c r="AA196" i="20"/>
  <c r="AE196" i="20"/>
  <c r="AA195" i="20"/>
  <c r="AE195" i="20"/>
  <c r="AA194" i="20"/>
  <c r="AE194" i="20"/>
  <c r="AA193" i="20"/>
  <c r="AE193" i="20"/>
  <c r="AA192" i="20"/>
  <c r="AE192" i="20"/>
  <c r="AA191" i="20"/>
  <c r="AE191" i="20" s="1"/>
  <c r="AA190" i="20"/>
  <c r="AE190" i="20" s="1"/>
  <c r="AA189" i="20"/>
  <c r="AE189" i="20"/>
  <c r="AA188" i="20"/>
  <c r="AE188" i="20"/>
  <c r="AA187" i="20"/>
  <c r="AE187" i="20" s="1"/>
  <c r="AA186" i="20"/>
  <c r="AE186" i="20" s="1"/>
  <c r="AA185" i="20"/>
  <c r="AE185" i="20" s="1"/>
  <c r="AA184" i="20"/>
  <c r="AE184" i="20"/>
  <c r="AA183" i="20"/>
  <c r="AE183" i="20" s="1"/>
  <c r="AA182" i="20"/>
  <c r="AE182" i="20"/>
  <c r="AA181" i="20"/>
  <c r="AE181" i="20" s="1"/>
  <c r="AA180" i="20"/>
  <c r="AE180" i="20" s="1"/>
  <c r="AA179" i="20"/>
  <c r="AE179" i="20"/>
  <c r="AF190" i="20"/>
  <c r="AA178" i="20"/>
  <c r="AE178" i="20"/>
  <c r="AA177" i="20"/>
  <c r="AE177" i="20"/>
  <c r="AA176" i="20"/>
  <c r="AE176" i="20" s="1"/>
  <c r="AF186" i="20" s="1"/>
  <c r="AA175" i="20"/>
  <c r="AE175" i="20"/>
  <c r="AA174" i="20"/>
  <c r="AE174" i="20" s="1"/>
  <c r="AA173" i="20"/>
  <c r="AE173" i="20"/>
  <c r="AA172" i="20"/>
  <c r="AE172" i="20"/>
  <c r="AA171" i="20"/>
  <c r="AE171" i="20"/>
  <c r="AA170" i="20"/>
  <c r="AE170" i="20"/>
  <c r="AA169" i="20"/>
  <c r="AE169" i="20" s="1"/>
  <c r="AF180" i="20" s="1"/>
  <c r="AA168" i="20"/>
  <c r="AE168" i="20"/>
  <c r="AA167" i="20"/>
  <c r="AE167" i="20"/>
  <c r="AA166" i="20"/>
  <c r="AE166" i="20"/>
  <c r="AA165" i="20"/>
  <c r="AE165" i="20"/>
  <c r="AA164" i="20"/>
  <c r="AE164" i="20" s="1"/>
  <c r="AA163" i="20"/>
  <c r="AE163" i="20" s="1"/>
  <c r="AF174" i="20" s="1"/>
  <c r="AA162" i="20"/>
  <c r="AE162" i="20"/>
  <c r="AA161" i="20"/>
  <c r="AE161" i="20" s="1"/>
  <c r="AA160" i="20"/>
  <c r="AE160" i="20" s="1"/>
  <c r="AA159" i="20"/>
  <c r="AE159" i="20"/>
  <c r="AA158" i="20"/>
  <c r="AE158" i="20" s="1"/>
  <c r="AA157" i="20"/>
  <c r="AE157" i="20" s="1"/>
  <c r="AA156" i="20"/>
  <c r="AE156" i="20" s="1"/>
  <c r="AA155" i="20"/>
  <c r="AE155" i="20"/>
  <c r="AA154" i="20"/>
  <c r="AE154" i="20"/>
  <c r="AA153" i="20"/>
  <c r="AE153" i="20"/>
  <c r="AA152" i="20"/>
  <c r="AE152" i="20"/>
  <c r="AA151" i="20"/>
  <c r="AE151" i="20"/>
  <c r="AA150" i="20"/>
  <c r="AE150" i="20"/>
  <c r="AA149" i="20"/>
  <c r="AE149" i="20"/>
  <c r="AA148" i="20"/>
  <c r="AE148" i="20"/>
  <c r="AA147" i="20"/>
  <c r="AE147" i="20" s="1"/>
  <c r="AA146" i="20"/>
  <c r="AE146" i="20" s="1"/>
  <c r="AA145" i="20"/>
  <c r="AE145" i="20" s="1"/>
  <c r="AA144" i="20"/>
  <c r="AE144" i="20"/>
  <c r="AA143" i="20"/>
  <c r="AE143" i="20"/>
  <c r="AA142" i="20"/>
  <c r="AE142" i="20" s="1"/>
  <c r="AA141" i="20"/>
  <c r="AE141" i="20"/>
  <c r="AA140" i="20"/>
  <c r="AE140" i="20"/>
  <c r="AA139" i="20"/>
  <c r="AE139" i="20" s="1"/>
  <c r="AA138" i="20"/>
  <c r="AE138" i="20"/>
  <c r="AA137" i="20"/>
  <c r="AE137" i="20"/>
  <c r="AA136" i="20"/>
  <c r="AE136" i="20" s="1"/>
  <c r="AA135" i="20"/>
  <c r="AE135" i="20" s="1"/>
  <c r="AA134" i="20"/>
  <c r="AE134" i="20" s="1"/>
  <c r="AA133" i="20"/>
  <c r="AE133" i="20" s="1"/>
  <c r="AA132" i="20"/>
  <c r="AE132" i="20"/>
  <c r="AA131" i="20"/>
  <c r="AE131" i="20"/>
  <c r="AA130" i="20"/>
  <c r="AE130" i="20" s="1"/>
  <c r="AA129" i="20"/>
  <c r="AE129" i="20" s="1"/>
  <c r="AF138" i="20" s="1"/>
  <c r="AA128" i="20"/>
  <c r="AE128" i="20"/>
  <c r="AA127" i="20"/>
  <c r="AE127" i="20"/>
  <c r="AA126" i="20"/>
  <c r="AE126" i="20"/>
  <c r="AA125" i="20"/>
  <c r="AE125" i="20"/>
  <c r="AA124" i="20"/>
  <c r="AE124" i="20"/>
  <c r="AA123" i="20"/>
  <c r="AE123" i="20" s="1"/>
  <c r="AA122" i="20"/>
  <c r="AE122" i="20"/>
  <c r="AA121" i="20"/>
  <c r="AE121" i="20"/>
  <c r="AA120" i="20"/>
  <c r="AE120" i="20" s="1"/>
  <c r="AA119" i="20"/>
  <c r="AE119" i="20" s="1"/>
  <c r="AA118" i="20"/>
  <c r="AE118" i="20" s="1"/>
  <c r="AA117" i="20"/>
  <c r="AE117" i="20" s="1"/>
  <c r="AA116" i="20"/>
  <c r="AE116" i="20"/>
  <c r="AF127" i="20" s="1"/>
  <c r="AA115" i="20"/>
  <c r="AE115" i="20" s="1"/>
  <c r="AA114" i="20"/>
  <c r="AE114" i="20" s="1"/>
  <c r="AA113" i="20"/>
  <c r="AE113" i="20" s="1"/>
  <c r="AA112" i="20"/>
  <c r="AE112" i="20"/>
  <c r="AA111" i="20"/>
  <c r="AE111" i="20"/>
  <c r="AA110" i="20"/>
  <c r="AE110" i="20" s="1"/>
  <c r="AA109" i="20"/>
  <c r="AE109" i="20" s="1"/>
  <c r="AA108" i="20"/>
  <c r="AE108" i="20" s="1"/>
  <c r="AA107" i="20"/>
  <c r="AE107" i="20" s="1"/>
  <c r="AA106" i="20"/>
  <c r="AE106" i="20"/>
  <c r="AA105" i="20"/>
  <c r="AE105" i="20"/>
  <c r="AA104" i="20"/>
  <c r="AE104" i="20" s="1"/>
  <c r="AA103" i="20"/>
  <c r="AE103" i="20"/>
  <c r="AA102" i="20"/>
  <c r="AE102" i="20" s="1"/>
  <c r="AA101" i="20"/>
  <c r="AE101" i="20"/>
  <c r="AA100" i="20"/>
  <c r="AE100" i="20"/>
  <c r="AA99" i="20"/>
  <c r="AE99" i="20"/>
  <c r="AF106" i="20" s="1"/>
  <c r="AA98" i="20"/>
  <c r="AE98" i="20"/>
  <c r="AA97" i="20"/>
  <c r="AE97" i="20" s="1"/>
  <c r="AA96" i="20"/>
  <c r="AE96" i="20"/>
  <c r="AA95" i="20"/>
  <c r="AE95" i="20"/>
  <c r="AA94" i="20"/>
  <c r="AE94" i="20"/>
  <c r="AA93" i="20"/>
  <c r="AE93" i="20"/>
  <c r="AA92" i="20"/>
  <c r="AE92" i="20" s="1"/>
  <c r="AF101" i="20" s="1"/>
  <c r="AA91" i="20"/>
  <c r="AE91" i="20"/>
  <c r="AA90" i="20"/>
  <c r="AE90" i="20"/>
  <c r="AA89" i="20"/>
  <c r="AE89" i="20" s="1"/>
  <c r="AA88" i="20"/>
  <c r="AE88" i="20" s="1"/>
  <c r="AA87" i="20"/>
  <c r="AE87" i="20" s="1"/>
  <c r="AA86" i="20"/>
  <c r="AE86" i="20" s="1"/>
  <c r="AA85" i="20"/>
  <c r="AE85" i="20"/>
  <c r="AA84" i="20"/>
  <c r="AE84" i="20" s="1"/>
  <c r="AA83" i="20"/>
  <c r="AE83" i="20" s="1"/>
  <c r="AA82" i="20"/>
  <c r="AE82" i="20" s="1"/>
  <c r="AA81" i="20"/>
  <c r="AE81" i="20"/>
  <c r="AA80" i="20"/>
  <c r="AE80" i="20" s="1"/>
  <c r="AA79" i="20"/>
  <c r="AE79" i="20" s="1"/>
  <c r="AA78" i="20"/>
  <c r="AE78" i="20"/>
  <c r="AA77" i="20"/>
  <c r="AE77" i="20" s="1"/>
  <c r="AA76" i="20"/>
  <c r="AE76" i="20"/>
  <c r="AA75" i="20"/>
  <c r="AE75" i="20" s="1"/>
  <c r="AA74" i="20"/>
  <c r="AE74" i="20"/>
  <c r="AA73" i="20"/>
  <c r="AE73" i="20" s="1"/>
  <c r="AF82" i="20" s="1"/>
  <c r="AA72" i="20"/>
  <c r="AE72" i="20"/>
  <c r="AA71" i="20"/>
  <c r="AE71" i="20"/>
  <c r="AA70" i="20"/>
  <c r="AE70" i="20"/>
  <c r="AA69" i="20"/>
  <c r="AE69" i="20"/>
  <c r="AA68" i="20"/>
  <c r="AE68" i="20" s="1"/>
  <c r="AF79" i="20" s="1"/>
  <c r="AA67" i="20"/>
  <c r="AE67" i="20"/>
  <c r="AA66" i="20"/>
  <c r="AE66" i="20"/>
  <c r="AA65" i="20"/>
  <c r="AE65" i="20" s="1"/>
  <c r="AF73" i="20" s="1"/>
  <c r="AA64" i="20"/>
  <c r="AE64" i="20" s="1"/>
  <c r="AA63" i="20"/>
  <c r="AE63" i="20" s="1"/>
  <c r="AA62" i="20"/>
  <c r="AE62" i="20" s="1"/>
  <c r="AA61" i="20"/>
  <c r="AE61" i="20"/>
  <c r="AF72" i="20"/>
  <c r="AA60" i="20"/>
  <c r="AE60" i="20" s="1"/>
  <c r="AA59" i="20"/>
  <c r="AE59" i="20" s="1"/>
  <c r="AA58" i="20"/>
  <c r="AE58" i="20" s="1"/>
  <c r="AA57" i="20"/>
  <c r="AE57" i="20"/>
  <c r="AA56" i="20"/>
  <c r="AE56" i="20" s="1"/>
  <c r="AA55" i="20"/>
  <c r="AE55" i="20" s="1"/>
  <c r="AA54" i="20"/>
  <c r="AE54" i="20"/>
  <c r="AA53" i="20"/>
  <c r="AE53" i="20" s="1"/>
  <c r="AA52" i="20"/>
  <c r="AE52" i="20"/>
  <c r="AA51" i="20"/>
  <c r="AE51" i="20"/>
  <c r="AF62" i="20" s="1"/>
  <c r="AA50" i="20"/>
  <c r="AE50" i="20"/>
  <c r="AA49" i="20"/>
  <c r="AE49" i="20" s="1"/>
  <c r="AA48" i="20"/>
  <c r="AE48" i="20"/>
  <c r="AA47" i="20"/>
  <c r="AE47" i="20"/>
  <c r="AA46" i="20"/>
  <c r="AE46" i="20"/>
  <c r="AA45" i="20"/>
  <c r="AE45" i="20"/>
  <c r="AA44" i="20"/>
  <c r="AE44" i="20" s="1"/>
  <c r="AA43" i="20"/>
  <c r="AE43" i="20"/>
  <c r="AA42" i="20"/>
  <c r="AE42" i="20"/>
  <c r="AA41" i="20"/>
  <c r="AE41" i="20" s="1"/>
  <c r="AA40" i="20"/>
  <c r="AE40" i="20" s="1"/>
  <c r="AA39" i="20"/>
  <c r="AE39" i="20" s="1"/>
  <c r="AA38" i="20"/>
  <c r="AE38" i="20" s="1"/>
  <c r="AA37" i="20"/>
  <c r="AE37" i="20"/>
  <c r="AA36" i="20"/>
  <c r="AE36" i="20" s="1"/>
  <c r="AA35" i="20"/>
  <c r="AE35" i="20" s="1"/>
  <c r="AA34" i="20"/>
  <c r="AE34" i="20" s="1"/>
  <c r="AA33" i="20"/>
  <c r="AE33" i="20"/>
  <c r="AA32" i="20"/>
  <c r="AE32" i="20" s="1"/>
  <c r="AA31" i="20"/>
  <c r="AE31" i="20" s="1"/>
  <c r="AA30" i="20"/>
  <c r="AE30" i="20"/>
  <c r="AA29" i="20"/>
  <c r="AE29" i="20" s="1"/>
  <c r="AA28" i="20"/>
  <c r="AE28" i="20"/>
  <c r="AA27" i="20"/>
  <c r="AE27" i="20" s="1"/>
  <c r="AA26" i="20"/>
  <c r="AE26" i="20"/>
  <c r="AA25" i="20"/>
  <c r="AE25" i="20" s="1"/>
  <c r="AF34" i="20" s="1"/>
  <c r="AA24" i="20"/>
  <c r="AE24" i="20"/>
  <c r="AA23" i="20"/>
  <c r="AE23" i="20"/>
  <c r="AA22" i="20"/>
  <c r="AE22" i="20" s="1"/>
  <c r="AA21" i="20"/>
  <c r="AE21" i="20"/>
  <c r="AA20" i="20"/>
  <c r="AE20" i="20"/>
  <c r="AA19" i="20"/>
  <c r="AE19" i="20"/>
  <c r="AA18" i="20"/>
  <c r="AE18" i="20"/>
  <c r="AA17" i="20"/>
  <c r="AE17" i="20" s="1"/>
  <c r="AA16" i="20"/>
  <c r="AE16" i="20"/>
  <c r="AA15" i="20"/>
  <c r="AE15" i="20" s="1"/>
  <c r="AA14" i="20"/>
  <c r="AE14" i="20"/>
  <c r="AA13" i="20"/>
  <c r="AE13" i="20"/>
  <c r="AA12" i="20"/>
  <c r="AE12" i="20" s="1"/>
  <c r="AF23" i="20" s="1"/>
  <c r="AA11" i="20"/>
  <c r="AE11" i="20"/>
  <c r="AA10" i="20"/>
  <c r="AE10" i="20" s="1"/>
  <c r="AA9" i="20"/>
  <c r="AE9" i="20"/>
  <c r="AA8" i="20"/>
  <c r="AE8" i="20"/>
  <c r="AA7" i="20"/>
  <c r="AE7" i="20" s="1"/>
  <c r="AA6" i="20"/>
  <c r="AE6" i="20" s="1"/>
  <c r="AA5" i="20"/>
  <c r="AE5" i="20" s="1"/>
  <c r="AA4" i="20"/>
  <c r="AE4" i="20" s="1"/>
  <c r="AC11" i="4"/>
  <c r="AG11" i="4"/>
  <c r="AC12" i="4"/>
  <c r="AG12" i="4"/>
  <c r="AC13" i="4"/>
  <c r="AG13" i="4"/>
  <c r="AC14" i="4"/>
  <c r="AG14" i="4" s="1"/>
  <c r="AC15" i="4"/>
  <c r="AG15" i="4" s="1"/>
  <c r="AC16" i="4"/>
  <c r="AG16" i="4" s="1"/>
  <c r="AC17" i="4"/>
  <c r="AG17" i="4"/>
  <c r="AC18" i="4"/>
  <c r="AG18" i="4"/>
  <c r="AC19" i="4"/>
  <c r="AG19" i="4"/>
  <c r="AC20" i="4"/>
  <c r="AG20" i="4" s="1"/>
  <c r="AC21" i="4"/>
  <c r="AG21" i="4" s="1"/>
  <c r="AC22" i="4"/>
  <c r="AG22" i="4" s="1"/>
  <c r="AF239" i="20"/>
  <c r="AF188" i="20"/>
  <c r="AF92" i="20"/>
  <c r="AF158" i="20"/>
  <c r="AF280" i="20"/>
  <c r="AF332" i="20"/>
  <c r="AF87" i="20"/>
  <c r="AF157" i="20"/>
  <c r="AF189" i="20"/>
  <c r="AF231" i="20"/>
  <c r="AF228" i="20"/>
  <c r="AF236" i="20"/>
  <c r="AF285" i="20"/>
  <c r="AF289" i="20"/>
  <c r="AF309" i="20"/>
  <c r="AF333" i="20"/>
  <c r="AF337" i="20"/>
  <c r="AF341" i="20"/>
  <c r="AF349" i="20"/>
  <c r="AF357" i="20"/>
  <c r="AF266" i="20"/>
  <c r="AF270" i="20"/>
  <c r="AF274" i="20"/>
  <c r="AF282" i="20"/>
  <c r="AF290" i="20"/>
  <c r="AF314" i="20"/>
  <c r="AF318" i="20"/>
  <c r="AF322" i="20"/>
  <c r="AF330" i="20"/>
  <c r="AF338" i="20"/>
  <c r="AF362" i="20"/>
  <c r="AF232" i="20"/>
  <c r="AF271" i="20"/>
  <c r="AF275" i="20"/>
  <c r="AF279" i="20"/>
  <c r="AF287" i="20"/>
  <c r="AF319" i="20"/>
  <c r="AF323" i="20"/>
  <c r="AF327" i="20"/>
  <c r="AF335" i="20"/>
  <c r="AF343" i="20"/>
  <c r="AF355" i="20"/>
  <c r="AA368" i="1"/>
  <c r="AE368" i="1" s="1"/>
  <c r="AA356" i="1"/>
  <c r="AE356" i="1"/>
  <c r="AA357" i="1"/>
  <c r="AE357" i="1"/>
  <c r="AA358" i="1"/>
  <c r="AE358" i="1" s="1"/>
  <c r="AA359" i="1"/>
  <c r="AE359" i="1" s="1"/>
  <c r="AA360" i="1"/>
  <c r="AE360" i="1"/>
  <c r="AA361" i="1"/>
  <c r="AE361" i="1"/>
  <c r="AA362" i="1"/>
  <c r="AE362" i="1"/>
  <c r="AA363" i="1"/>
  <c r="AE363" i="1"/>
  <c r="AA364" i="1"/>
  <c r="AE364" i="1" s="1"/>
  <c r="AA365" i="1"/>
  <c r="AE365" i="1" s="1"/>
  <c r="AA366" i="1"/>
  <c r="AE366" i="1"/>
  <c r="AA367" i="1"/>
  <c r="AE367" i="1"/>
  <c r="AA348" i="1"/>
  <c r="AE348" i="1" s="1"/>
  <c r="AA349" i="1"/>
  <c r="AE349" i="1" s="1"/>
  <c r="AA350" i="1"/>
  <c r="AE350" i="1"/>
  <c r="AA351" i="1"/>
  <c r="AE351" i="1"/>
  <c r="AA352" i="1"/>
  <c r="AE352" i="1"/>
  <c r="AA353" i="1"/>
  <c r="AE353" i="1" s="1"/>
  <c r="AF363" i="1" s="1"/>
  <c r="AA354" i="1"/>
  <c r="AE354" i="1" s="1"/>
  <c r="AA355" i="1"/>
  <c r="AE355" i="1" s="1"/>
  <c r="AA340" i="1"/>
  <c r="AE340" i="1"/>
  <c r="AA341" i="1"/>
  <c r="AE341" i="1"/>
  <c r="AA342" i="1"/>
  <c r="AE342" i="1"/>
  <c r="AA343" i="1"/>
  <c r="AE343" i="1" s="1"/>
  <c r="AA344" i="1"/>
  <c r="AE344" i="1" s="1"/>
  <c r="AA345" i="1"/>
  <c r="AE345" i="1"/>
  <c r="AA346" i="1"/>
  <c r="AE346" i="1"/>
  <c r="AA347" i="1"/>
  <c r="AE347" i="1"/>
  <c r="AF352" i="1" s="1"/>
  <c r="AF361" i="1"/>
  <c r="AA338" i="1"/>
  <c r="AE338" i="1" s="1"/>
  <c r="AF349" i="1" s="1"/>
  <c r="AA339" i="1"/>
  <c r="AE339" i="1"/>
  <c r="AA332" i="1"/>
  <c r="AE332" i="1" s="1"/>
  <c r="AA333" i="1"/>
  <c r="AE333" i="1" s="1"/>
  <c r="AA334" i="1"/>
  <c r="AE334" i="1" s="1"/>
  <c r="AA335" i="1"/>
  <c r="AE335" i="1"/>
  <c r="AA336" i="1"/>
  <c r="AE336" i="1"/>
  <c r="AA337" i="1"/>
  <c r="AE337" i="1" s="1"/>
  <c r="AA324" i="1"/>
  <c r="AE324" i="1" s="1"/>
  <c r="AA325" i="1"/>
  <c r="AE325" i="1" s="1"/>
  <c r="AA326" i="1"/>
  <c r="AE326" i="1"/>
  <c r="AA327" i="1"/>
  <c r="AE327" i="1" s="1"/>
  <c r="AA328" i="1"/>
  <c r="AE328" i="1"/>
  <c r="AA329" i="1"/>
  <c r="AE329" i="1"/>
  <c r="AA330" i="1"/>
  <c r="AE330" i="1" s="1"/>
  <c r="AA331" i="1"/>
  <c r="AE331" i="1" s="1"/>
  <c r="AA322" i="1"/>
  <c r="AE322" i="1"/>
  <c r="AA323" i="1"/>
  <c r="AE323" i="1"/>
  <c r="AA316" i="1"/>
  <c r="AE316" i="1"/>
  <c r="AA317" i="1"/>
  <c r="AE317" i="1"/>
  <c r="AA318" i="1"/>
  <c r="AE318" i="1"/>
  <c r="AA319" i="1"/>
  <c r="AE319" i="1" s="1"/>
  <c r="AA320" i="1"/>
  <c r="AE320" i="1" s="1"/>
  <c r="AA321" i="1"/>
  <c r="AE321" i="1" s="1"/>
  <c r="AA308" i="1"/>
  <c r="AE308" i="1"/>
  <c r="AA309" i="1"/>
  <c r="AE309" i="1"/>
  <c r="AF320" i="1" s="1"/>
  <c r="AA310" i="1"/>
  <c r="AE310" i="1"/>
  <c r="AA311" i="1"/>
  <c r="AE311" i="1" s="1"/>
  <c r="AA312" i="1"/>
  <c r="AE312" i="1" s="1"/>
  <c r="AA313" i="1"/>
  <c r="AE313" i="1"/>
  <c r="AA314" i="1"/>
  <c r="AE314" i="1" s="1"/>
  <c r="AA315" i="1"/>
  <c r="AE315" i="1"/>
  <c r="AF326" i="1" s="1"/>
  <c r="AA306" i="1"/>
  <c r="AE306" i="1" s="1"/>
  <c r="AF317" i="1" s="1"/>
  <c r="AA307" i="1"/>
  <c r="AE307" i="1"/>
  <c r="AA300" i="1"/>
  <c r="AE300" i="1" s="1"/>
  <c r="AA301" i="1"/>
  <c r="AE301" i="1" s="1"/>
  <c r="AA302" i="1"/>
  <c r="AE302" i="1" s="1"/>
  <c r="AA303" i="1"/>
  <c r="AE303" i="1"/>
  <c r="AA304" i="1"/>
  <c r="AE304" i="1"/>
  <c r="AA305" i="1"/>
  <c r="AE305" i="1"/>
  <c r="AA292" i="1"/>
  <c r="AE292" i="1" s="1"/>
  <c r="AF303" i="1" s="1"/>
  <c r="AA293" i="1"/>
  <c r="AE293" i="1" s="1"/>
  <c r="AF304" i="1" s="1"/>
  <c r="AA294" i="1"/>
  <c r="AE294" i="1"/>
  <c r="AA295" i="1"/>
  <c r="AE295" i="1"/>
  <c r="AA296" i="1"/>
  <c r="AE296" i="1"/>
  <c r="AA297" i="1"/>
  <c r="AE297" i="1"/>
  <c r="AA298" i="1"/>
  <c r="AE298" i="1" s="1"/>
  <c r="AA299" i="1"/>
  <c r="AE299" i="1" s="1"/>
  <c r="AA290" i="1"/>
  <c r="AE290" i="1"/>
  <c r="AA291" i="1"/>
  <c r="AE291" i="1"/>
  <c r="AF302" i="1" s="1"/>
  <c r="AA289" i="1"/>
  <c r="AE289" i="1"/>
  <c r="AA288" i="1"/>
  <c r="AE288" i="1"/>
  <c r="AA287" i="1"/>
  <c r="AE287" i="1" s="1"/>
  <c r="AA286" i="1"/>
  <c r="AE286" i="1" s="1"/>
  <c r="AA285" i="1"/>
  <c r="AE285" i="1" s="1"/>
  <c r="AA284" i="1"/>
  <c r="AE284" i="1" s="1"/>
  <c r="AA283" i="1"/>
  <c r="AE283" i="1" s="1"/>
  <c r="AA282" i="1"/>
  <c r="AE282" i="1" s="1"/>
  <c r="AF293" i="1" s="1"/>
  <c r="AA281" i="1"/>
  <c r="AE281" i="1" s="1"/>
  <c r="AA280" i="1"/>
  <c r="AE280" i="1" s="1"/>
  <c r="AA279" i="1"/>
  <c r="AE279" i="1"/>
  <c r="AA278" i="1"/>
  <c r="AE278" i="1" s="1"/>
  <c r="AF289" i="1" s="1"/>
  <c r="AA277" i="1"/>
  <c r="AE277" i="1" s="1"/>
  <c r="AA276" i="1"/>
  <c r="AE276" i="1" s="1"/>
  <c r="AA275" i="1"/>
  <c r="AE275" i="1"/>
  <c r="AA274" i="1"/>
  <c r="AE274" i="1"/>
  <c r="AA273" i="1"/>
  <c r="AE273" i="1" s="1"/>
  <c r="AA272" i="1"/>
  <c r="AE272" i="1"/>
  <c r="AA271" i="1"/>
  <c r="AE271" i="1"/>
  <c r="AA270" i="1"/>
  <c r="AE270" i="1" s="1"/>
  <c r="AA269" i="1"/>
  <c r="AE269" i="1" s="1"/>
  <c r="AA268" i="1"/>
  <c r="AE268" i="1"/>
  <c r="AA267" i="1"/>
  <c r="AE267" i="1" s="1"/>
  <c r="AA266" i="1"/>
  <c r="AE266" i="1" s="1"/>
  <c r="AA265" i="1"/>
  <c r="AE265" i="1" s="1"/>
  <c r="AA264" i="1"/>
  <c r="AE264" i="1" s="1"/>
  <c r="AA263" i="1"/>
  <c r="AE263" i="1"/>
  <c r="AA262" i="1"/>
  <c r="AE262" i="1" s="1"/>
  <c r="AA261" i="1"/>
  <c r="AE261" i="1" s="1"/>
  <c r="AA260" i="1"/>
  <c r="AE260" i="1" s="1"/>
  <c r="AA259" i="1"/>
  <c r="AE259" i="1"/>
  <c r="AA258" i="1"/>
  <c r="AE258" i="1"/>
  <c r="AA257" i="1"/>
  <c r="AE257" i="1" s="1"/>
  <c r="AA256" i="1"/>
  <c r="AE256" i="1"/>
  <c r="AA255" i="1"/>
  <c r="AE255" i="1"/>
  <c r="AA254" i="1"/>
  <c r="AE254" i="1" s="1"/>
  <c r="AA253" i="1"/>
  <c r="AE253" i="1" s="1"/>
  <c r="AA252" i="1"/>
  <c r="AE252" i="1"/>
  <c r="AA251" i="1"/>
  <c r="AE251" i="1" s="1"/>
  <c r="AA250" i="1"/>
  <c r="AE250" i="1" s="1"/>
  <c r="AA249" i="1"/>
  <c r="AE249" i="1" s="1"/>
  <c r="AA248" i="1"/>
  <c r="AE248" i="1" s="1"/>
  <c r="AA247" i="1"/>
  <c r="AE247" i="1"/>
  <c r="AA246" i="1"/>
  <c r="AE246" i="1"/>
  <c r="AA245" i="1"/>
  <c r="AE245" i="1" s="1"/>
  <c r="AA244" i="1"/>
  <c r="AE244" i="1" s="1"/>
  <c r="AA243" i="1"/>
  <c r="AE243" i="1"/>
  <c r="AA242" i="1"/>
  <c r="AE242" i="1"/>
  <c r="AA241" i="1"/>
  <c r="AE241" i="1"/>
  <c r="AA240" i="1"/>
  <c r="AE240" i="1"/>
  <c r="AA239" i="1"/>
  <c r="AE239" i="1"/>
  <c r="AA238" i="1"/>
  <c r="AE238" i="1" s="1"/>
  <c r="AA237" i="1"/>
  <c r="AE237" i="1" s="1"/>
  <c r="AA236" i="1"/>
  <c r="AE236" i="1" s="1"/>
  <c r="AA235" i="1"/>
  <c r="AE235" i="1" s="1"/>
  <c r="AA234" i="1"/>
  <c r="AE234" i="1" s="1"/>
  <c r="AA233" i="1"/>
  <c r="AE233" i="1" s="1"/>
  <c r="AA232" i="1"/>
  <c r="AE232" i="1" s="1"/>
  <c r="AA231" i="1"/>
  <c r="AE231" i="1"/>
  <c r="AA230" i="1"/>
  <c r="AE230" i="1" s="1"/>
  <c r="AA229" i="1"/>
  <c r="AE229" i="1"/>
  <c r="AA228" i="1"/>
  <c r="AE228" i="1" s="1"/>
  <c r="AA227" i="1"/>
  <c r="AE227" i="1"/>
  <c r="AA226" i="1"/>
  <c r="AE226" i="1"/>
  <c r="AA225" i="1"/>
  <c r="AE225" i="1" s="1"/>
  <c r="AA224" i="1"/>
  <c r="AE224" i="1"/>
  <c r="AA223" i="1"/>
  <c r="AE223" i="1"/>
  <c r="AA222" i="1"/>
  <c r="AE222" i="1" s="1"/>
  <c r="AF230" i="1" s="1"/>
  <c r="AA221" i="1"/>
  <c r="AE221" i="1" s="1"/>
  <c r="AA220" i="1"/>
  <c r="AE220" i="1"/>
  <c r="AA219" i="1"/>
  <c r="AE219" i="1" s="1"/>
  <c r="AA218" i="1"/>
  <c r="AE218" i="1"/>
  <c r="AA217" i="1"/>
  <c r="AE217" i="1" s="1"/>
  <c r="AA216" i="1"/>
  <c r="AE216" i="1" s="1"/>
  <c r="AA215" i="1"/>
  <c r="AE215" i="1"/>
  <c r="AA214" i="1"/>
  <c r="AE214" i="1"/>
  <c r="AA213" i="1"/>
  <c r="AE213" i="1"/>
  <c r="AA212" i="1"/>
  <c r="AE212" i="1" s="1"/>
  <c r="AA211" i="1"/>
  <c r="AE211" i="1"/>
  <c r="AA210" i="1"/>
  <c r="AE210" i="1"/>
  <c r="AA209" i="1"/>
  <c r="AE209" i="1"/>
  <c r="AA208" i="1"/>
  <c r="AE208" i="1" s="1"/>
  <c r="AF211" i="1" s="1"/>
  <c r="AA207" i="1"/>
  <c r="AE207" i="1"/>
  <c r="AA206" i="1"/>
  <c r="AE206" i="1"/>
  <c r="AA205" i="1"/>
  <c r="AE205" i="1" s="1"/>
  <c r="AA204" i="1"/>
  <c r="AE204" i="1" s="1"/>
  <c r="AA203" i="1"/>
  <c r="AE203" i="1" s="1"/>
  <c r="AA202" i="1"/>
  <c r="AE202" i="1"/>
  <c r="AA196" i="1"/>
  <c r="AE196" i="1" s="1"/>
  <c r="AF207" i="1" s="1"/>
  <c r="AA197" i="1"/>
  <c r="AE197" i="1"/>
  <c r="AA198" i="1"/>
  <c r="AE198" i="1"/>
  <c r="AA199" i="1"/>
  <c r="AE199" i="1" s="1"/>
  <c r="AA200" i="1"/>
  <c r="AE200" i="1" s="1"/>
  <c r="AA201" i="1"/>
  <c r="AE201" i="1"/>
  <c r="AA195" i="1"/>
  <c r="AE195" i="1"/>
  <c r="AA194" i="1"/>
  <c r="AE194" i="1" s="1"/>
  <c r="AA193" i="1"/>
  <c r="AE193" i="1" s="1"/>
  <c r="AA192" i="1"/>
  <c r="AE192" i="1" s="1"/>
  <c r="AA191" i="1"/>
  <c r="AE191" i="1"/>
  <c r="AA190" i="1"/>
  <c r="AE190" i="1"/>
  <c r="AA189" i="1"/>
  <c r="AE189" i="1"/>
  <c r="AA188" i="1"/>
  <c r="AE188" i="1" s="1"/>
  <c r="AA187" i="1"/>
  <c r="AE187" i="1" s="1"/>
  <c r="AA186" i="1"/>
  <c r="AE186" i="1"/>
  <c r="AA185" i="1"/>
  <c r="AE185" i="1"/>
  <c r="AA184" i="1"/>
  <c r="AE184" i="1"/>
  <c r="AA183" i="1"/>
  <c r="AE183" i="1"/>
  <c r="AA182" i="1"/>
  <c r="AE182" i="1" s="1"/>
  <c r="AA181" i="1"/>
  <c r="AE181" i="1" s="1"/>
  <c r="AA180" i="1"/>
  <c r="AE180" i="1"/>
  <c r="AA179" i="1"/>
  <c r="AE179" i="1"/>
  <c r="AF182" i="1" s="1"/>
  <c r="AA178" i="1"/>
  <c r="AE178" i="1"/>
  <c r="AF189" i="1" s="1"/>
  <c r="AA177" i="1"/>
  <c r="AE177" i="1"/>
  <c r="AA176" i="1"/>
  <c r="AE176" i="1" s="1"/>
  <c r="AA175" i="1"/>
  <c r="AE175" i="1" s="1"/>
  <c r="AA174" i="1"/>
  <c r="AE174" i="1"/>
  <c r="AA173" i="1"/>
  <c r="AE173" i="1" s="1"/>
  <c r="AA172" i="1"/>
  <c r="AE172" i="1"/>
  <c r="AF183" i="1"/>
  <c r="AA171" i="1"/>
  <c r="AE171" i="1"/>
  <c r="AA170" i="1"/>
  <c r="AE170" i="1" s="1"/>
  <c r="AA169" i="1"/>
  <c r="AE169" i="1" s="1"/>
  <c r="AA168" i="1"/>
  <c r="AE168" i="1" s="1"/>
  <c r="AA167" i="1"/>
  <c r="AE167" i="1"/>
  <c r="AA166" i="1"/>
  <c r="AE166" i="1"/>
  <c r="AA165" i="1"/>
  <c r="AE165" i="1"/>
  <c r="AA164" i="1"/>
  <c r="AE164" i="1" s="1"/>
  <c r="AA163" i="1"/>
  <c r="AE163" i="1" s="1"/>
  <c r="AA162" i="1"/>
  <c r="AE162" i="1"/>
  <c r="AA161" i="1"/>
  <c r="AE161" i="1"/>
  <c r="AA160" i="1"/>
  <c r="AE160" i="1"/>
  <c r="AA159" i="1"/>
  <c r="AE159" i="1"/>
  <c r="AA158" i="1"/>
  <c r="AE158" i="1" s="1"/>
  <c r="AA157" i="1"/>
  <c r="AE157" i="1" s="1"/>
  <c r="AF162" i="1" s="1"/>
  <c r="AA156" i="1"/>
  <c r="AE156" i="1"/>
  <c r="AA155" i="1"/>
  <c r="AE155" i="1"/>
  <c r="AA154" i="1"/>
  <c r="AE154" i="1"/>
  <c r="AA153" i="1"/>
  <c r="AE153" i="1"/>
  <c r="AA152" i="1"/>
  <c r="AE152" i="1" s="1"/>
  <c r="AA151" i="1"/>
  <c r="AE151" i="1" s="1"/>
  <c r="AA150" i="1"/>
  <c r="AE150" i="1"/>
  <c r="AF150" i="1" s="1"/>
  <c r="AA149" i="1"/>
  <c r="AE149" i="1" s="1"/>
  <c r="AA148" i="1"/>
  <c r="AE148" i="1"/>
  <c r="AA147" i="1"/>
  <c r="AE147" i="1"/>
  <c r="AA146" i="1"/>
  <c r="AE146" i="1" s="1"/>
  <c r="AA145" i="1"/>
  <c r="AE145" i="1" s="1"/>
  <c r="AA144" i="1"/>
  <c r="AE144" i="1" s="1"/>
  <c r="AA143" i="1"/>
  <c r="AE143" i="1"/>
  <c r="AA142" i="1"/>
  <c r="AE142" i="1"/>
  <c r="AA141" i="1"/>
  <c r="AE141" i="1"/>
  <c r="AA140" i="1"/>
  <c r="AE140" i="1" s="1"/>
  <c r="AA139" i="1"/>
  <c r="AE139" i="1" s="1"/>
  <c r="AA138" i="1"/>
  <c r="AE138" i="1"/>
  <c r="AA137" i="1"/>
  <c r="AE137" i="1"/>
  <c r="AA136" i="1"/>
  <c r="AE136" i="1"/>
  <c r="AF147" i="1"/>
  <c r="AA135" i="1"/>
  <c r="AE135" i="1"/>
  <c r="AA134" i="1"/>
  <c r="AE134" i="1" s="1"/>
  <c r="AA133" i="1"/>
  <c r="AE133" i="1" s="1"/>
  <c r="AA132" i="1"/>
  <c r="AE132" i="1"/>
  <c r="AA131" i="1"/>
  <c r="AE131" i="1"/>
  <c r="AA130" i="1"/>
  <c r="AE130" i="1"/>
  <c r="AA129" i="1"/>
  <c r="AE129" i="1"/>
  <c r="AA128" i="1"/>
  <c r="AE128" i="1" s="1"/>
  <c r="AA127" i="1"/>
  <c r="AE127" i="1" s="1"/>
  <c r="AA126" i="1"/>
  <c r="AE126" i="1"/>
  <c r="AA125" i="1"/>
  <c r="AE125" i="1" s="1"/>
  <c r="AA124" i="1"/>
  <c r="AE124" i="1"/>
  <c r="AA123" i="1"/>
  <c r="AE123" i="1"/>
  <c r="AA122" i="1"/>
  <c r="AE122" i="1" s="1"/>
  <c r="AA121" i="1"/>
  <c r="AE121" i="1" s="1"/>
  <c r="AF122" i="1" s="1"/>
  <c r="AA120" i="1"/>
  <c r="AE120" i="1" s="1"/>
  <c r="AA119" i="1"/>
  <c r="AE119" i="1"/>
  <c r="AA118" i="1"/>
  <c r="AE118" i="1"/>
  <c r="AA117" i="1"/>
  <c r="AE117" i="1"/>
  <c r="AA116" i="1"/>
  <c r="AE116" i="1" s="1"/>
  <c r="AA115" i="1"/>
  <c r="AE115" i="1" s="1"/>
  <c r="AA114" i="1"/>
  <c r="AE114" i="1"/>
  <c r="AA113" i="1"/>
  <c r="AE113" i="1"/>
  <c r="AA112" i="1"/>
  <c r="AE112" i="1"/>
  <c r="AF123" i="1"/>
  <c r="AA111" i="1"/>
  <c r="AE111" i="1"/>
  <c r="AA110" i="1"/>
  <c r="AE110" i="1" s="1"/>
  <c r="AA109" i="1"/>
  <c r="AE109" i="1" s="1"/>
  <c r="AA108" i="1"/>
  <c r="AE108" i="1"/>
  <c r="AA107" i="1"/>
  <c r="AE107" i="1"/>
  <c r="AF110" i="1" s="1"/>
  <c r="AA106" i="1"/>
  <c r="AE106" i="1"/>
  <c r="AA105" i="1"/>
  <c r="AE105" i="1"/>
  <c r="AA104" i="1"/>
  <c r="AE104" i="1" s="1"/>
  <c r="AA103" i="1"/>
  <c r="AE103" i="1" s="1"/>
  <c r="AA102" i="1"/>
  <c r="AE102" i="1"/>
  <c r="AA101" i="1"/>
  <c r="AE101" i="1" s="1"/>
  <c r="AA100" i="1"/>
  <c r="AE100" i="1"/>
  <c r="AF111" i="1"/>
  <c r="AA99" i="1"/>
  <c r="AE99" i="1"/>
  <c r="AA98" i="1"/>
  <c r="AE98" i="1" s="1"/>
  <c r="AA97" i="1"/>
  <c r="AE97" i="1" s="1"/>
  <c r="AF100" i="1" s="1"/>
  <c r="AA96" i="1"/>
  <c r="AE96" i="1" s="1"/>
  <c r="AA95" i="1"/>
  <c r="AE95" i="1"/>
  <c r="AA94" i="1"/>
  <c r="AE94" i="1"/>
  <c r="AA93" i="1"/>
  <c r="AE93" i="1"/>
  <c r="AA92" i="1"/>
  <c r="AE92" i="1" s="1"/>
  <c r="AA91" i="1"/>
  <c r="AE91" i="1" s="1"/>
  <c r="AA90" i="1"/>
  <c r="AE90" i="1"/>
  <c r="AA89" i="1"/>
  <c r="AE89" i="1"/>
  <c r="AA88" i="1"/>
  <c r="AE88" i="1"/>
  <c r="AA87" i="1"/>
  <c r="AE87" i="1"/>
  <c r="AA86" i="1"/>
  <c r="AE86" i="1" s="1"/>
  <c r="AA85" i="1"/>
  <c r="AE85" i="1" s="1"/>
  <c r="AA84" i="1"/>
  <c r="AE84" i="1"/>
  <c r="AA83" i="1"/>
  <c r="AE83" i="1"/>
  <c r="AA82" i="1"/>
  <c r="AE82" i="1"/>
  <c r="AA81" i="1"/>
  <c r="AE81" i="1"/>
  <c r="AA80" i="1"/>
  <c r="AE80" i="1" s="1"/>
  <c r="AA79" i="1"/>
  <c r="AE79" i="1" s="1"/>
  <c r="AA78" i="1"/>
  <c r="AE78" i="1"/>
  <c r="AA77" i="1"/>
  <c r="AE77" i="1" s="1"/>
  <c r="AA76" i="1"/>
  <c r="AE76" i="1"/>
  <c r="AA75" i="1"/>
  <c r="AE75" i="1"/>
  <c r="AA74" i="1"/>
  <c r="AE74" i="1" s="1"/>
  <c r="AA73" i="1"/>
  <c r="AE73" i="1" s="1"/>
  <c r="AA72" i="1"/>
  <c r="AE72" i="1" s="1"/>
  <c r="AA71" i="1"/>
  <c r="AE71" i="1"/>
  <c r="AA70" i="1"/>
  <c r="AE70" i="1"/>
  <c r="AA69" i="1"/>
  <c r="AE69" i="1"/>
  <c r="AA68" i="1"/>
  <c r="AE68" i="1" s="1"/>
  <c r="AA67" i="1"/>
  <c r="AE67" i="1" s="1"/>
  <c r="AA66" i="1"/>
  <c r="AE66" i="1"/>
  <c r="AA65" i="1"/>
  <c r="AE65" i="1"/>
  <c r="AA64" i="1"/>
  <c r="AE64" i="1"/>
  <c r="AF75" i="1"/>
  <c r="AA63" i="1"/>
  <c r="AE63" i="1"/>
  <c r="AA62" i="1"/>
  <c r="AE62" i="1" s="1"/>
  <c r="AA61" i="1"/>
  <c r="AE61" i="1" s="1"/>
  <c r="AA60" i="1"/>
  <c r="AE60" i="1"/>
  <c r="AA59" i="1"/>
  <c r="AE59" i="1"/>
  <c r="AA58" i="1"/>
  <c r="AE58" i="1"/>
  <c r="AA57" i="1"/>
  <c r="AE57" i="1"/>
  <c r="AA56" i="1"/>
  <c r="AE56" i="1" s="1"/>
  <c r="AA55" i="1"/>
  <c r="AE55" i="1" s="1"/>
  <c r="AF66" i="1" s="1"/>
  <c r="AA54" i="1"/>
  <c r="AE54" i="1"/>
  <c r="AA53" i="1"/>
  <c r="AE53" i="1" s="1"/>
  <c r="AA52" i="1"/>
  <c r="AE52" i="1"/>
  <c r="AA51" i="1"/>
  <c r="AE51" i="1"/>
  <c r="AA50" i="1"/>
  <c r="AE50" i="1" s="1"/>
  <c r="AA49" i="1"/>
  <c r="AE49" i="1" s="1"/>
  <c r="AA48" i="1"/>
  <c r="AE48" i="1" s="1"/>
  <c r="AA47" i="1"/>
  <c r="AE47" i="1"/>
  <c r="AA46" i="1"/>
  <c r="AE46" i="1"/>
  <c r="AA45" i="1"/>
  <c r="AE45" i="1"/>
  <c r="AA44" i="1"/>
  <c r="AE44" i="1" s="1"/>
  <c r="AA43" i="1"/>
  <c r="AE43" i="1" s="1"/>
  <c r="AA42" i="1"/>
  <c r="AE42" i="1"/>
  <c r="AA41" i="1"/>
  <c r="AE41" i="1"/>
  <c r="AA40" i="1"/>
  <c r="AE40" i="1"/>
  <c r="AF51" i="1"/>
  <c r="AA39" i="1"/>
  <c r="AE39" i="1"/>
  <c r="AA38" i="1"/>
  <c r="AE38" i="1" s="1"/>
  <c r="AA37" i="1"/>
  <c r="AE37" i="1" s="1"/>
  <c r="AA36" i="1"/>
  <c r="AE36" i="1"/>
  <c r="AA35" i="1"/>
  <c r="AE35" i="1"/>
  <c r="AA34" i="1"/>
  <c r="AE34" i="1"/>
  <c r="AF45" i="1" s="1"/>
  <c r="AA33" i="1"/>
  <c r="AE33" i="1"/>
  <c r="AA32" i="1"/>
  <c r="AE32" i="1" s="1"/>
  <c r="AA31" i="1"/>
  <c r="AE31" i="1" s="1"/>
  <c r="AA30" i="1"/>
  <c r="AE30" i="1"/>
  <c r="AA29" i="1"/>
  <c r="AE29" i="1" s="1"/>
  <c r="AA28" i="1"/>
  <c r="AE28" i="1"/>
  <c r="AF39" i="1"/>
  <c r="AA27" i="1"/>
  <c r="AE27" i="1"/>
  <c r="AA26" i="1"/>
  <c r="AE26" i="1" s="1"/>
  <c r="AA25" i="1"/>
  <c r="AE25" i="1" s="1"/>
  <c r="AF34" i="1" s="1"/>
  <c r="AA24" i="1"/>
  <c r="AE24" i="1" s="1"/>
  <c r="AA23" i="1"/>
  <c r="AE23" i="1"/>
  <c r="AA22" i="1"/>
  <c r="AE22" i="1"/>
  <c r="AA21" i="1"/>
  <c r="AE21" i="1"/>
  <c r="AA20" i="1"/>
  <c r="AE20" i="1" s="1"/>
  <c r="AA19" i="1"/>
  <c r="AE19" i="1" s="1"/>
  <c r="AA18" i="1"/>
  <c r="AE18" i="1"/>
  <c r="AA17" i="1"/>
  <c r="AE17" i="1"/>
  <c r="AA16" i="1"/>
  <c r="AE16" i="1"/>
  <c r="I81" i="1"/>
  <c r="M81" i="1"/>
  <c r="I82" i="1"/>
  <c r="M82" i="1" s="1"/>
  <c r="I83" i="1"/>
  <c r="M83" i="1"/>
  <c r="I84" i="1"/>
  <c r="M84" i="1"/>
  <c r="I85" i="1"/>
  <c r="M85" i="1" s="1"/>
  <c r="I86" i="1"/>
  <c r="M86" i="1"/>
  <c r="I87" i="1"/>
  <c r="M87" i="1"/>
  <c r="I88" i="1"/>
  <c r="M88" i="1" s="1"/>
  <c r="I89" i="1"/>
  <c r="M89" i="1"/>
  <c r="I90" i="1"/>
  <c r="M90" i="1"/>
  <c r="I91" i="1"/>
  <c r="M91" i="1" s="1"/>
  <c r="I92" i="1"/>
  <c r="M92" i="1"/>
  <c r="I93" i="1"/>
  <c r="M93" i="1" s="1"/>
  <c r="I94" i="1"/>
  <c r="M94" i="1"/>
  <c r="I95" i="1"/>
  <c r="M95" i="1"/>
  <c r="I96" i="1"/>
  <c r="M96" i="1"/>
  <c r="I97" i="1"/>
  <c r="M97" i="1" s="1"/>
  <c r="I98" i="1"/>
  <c r="M98" i="1"/>
  <c r="I99" i="1"/>
  <c r="M99" i="1"/>
  <c r="I100" i="1"/>
  <c r="M100" i="1"/>
  <c r="I101" i="1"/>
  <c r="M101" i="1" s="1"/>
  <c r="I102" i="1"/>
  <c r="M102" i="1"/>
  <c r="I103" i="1"/>
  <c r="M103" i="1"/>
  <c r="I104" i="1"/>
  <c r="M104" i="1"/>
  <c r="I105" i="1"/>
  <c r="M105" i="1" s="1"/>
  <c r="N116" i="1" s="1"/>
  <c r="I106" i="1"/>
  <c r="M106" i="1"/>
  <c r="I107" i="1"/>
  <c r="M107" i="1"/>
  <c r="I108" i="1"/>
  <c r="M108" i="1"/>
  <c r="I109" i="1"/>
  <c r="M109" i="1" s="1"/>
  <c r="I110" i="1"/>
  <c r="M110" i="1"/>
  <c r="I111" i="1"/>
  <c r="M111" i="1"/>
  <c r="I112" i="1"/>
  <c r="M112" i="1"/>
  <c r="I113" i="1"/>
  <c r="M113" i="1" s="1"/>
  <c r="N124" i="1" s="1"/>
  <c r="I114" i="1"/>
  <c r="M114" i="1"/>
  <c r="I115" i="1"/>
  <c r="M115" i="1"/>
  <c r="I116" i="1"/>
  <c r="M116" i="1"/>
  <c r="I117" i="1"/>
  <c r="M117" i="1" s="1"/>
  <c r="I118" i="1"/>
  <c r="M118" i="1"/>
  <c r="I119" i="1"/>
  <c r="M119" i="1"/>
  <c r="I120" i="1"/>
  <c r="M120" i="1"/>
  <c r="I121" i="1"/>
  <c r="M121" i="1" s="1"/>
  <c r="I122" i="1"/>
  <c r="M122" i="1"/>
  <c r="I123" i="1"/>
  <c r="M123" i="1"/>
  <c r="I124" i="1"/>
  <c r="M124" i="1"/>
  <c r="I125" i="1"/>
  <c r="M125" i="1" s="1"/>
  <c r="I126" i="1"/>
  <c r="M126" i="1"/>
  <c r="I127" i="1"/>
  <c r="M127" i="1"/>
  <c r="I128" i="1"/>
  <c r="M128" i="1"/>
  <c r="I129" i="1"/>
  <c r="M129" i="1" s="1"/>
  <c r="I130" i="1"/>
  <c r="M130" i="1"/>
  <c r="I131" i="1"/>
  <c r="M131" i="1"/>
  <c r="I132" i="1"/>
  <c r="M132" i="1"/>
  <c r="I133" i="1"/>
  <c r="M133" i="1" s="1"/>
  <c r="I134" i="1"/>
  <c r="M134" i="1"/>
  <c r="I135" i="1"/>
  <c r="M135" i="1"/>
  <c r="I136" i="1"/>
  <c r="M136" i="1"/>
  <c r="I137" i="1"/>
  <c r="M137" i="1" s="1"/>
  <c r="I138" i="1"/>
  <c r="M138" i="1"/>
  <c r="I139" i="1"/>
  <c r="M139" i="1"/>
  <c r="I140" i="1"/>
  <c r="M140" i="1"/>
  <c r="I141" i="1"/>
  <c r="M141" i="1" s="1"/>
  <c r="I142" i="1"/>
  <c r="M142" i="1"/>
  <c r="I143" i="1"/>
  <c r="M143" i="1"/>
  <c r="I144" i="1"/>
  <c r="M144" i="1"/>
  <c r="I145" i="1"/>
  <c r="M145" i="1" s="1"/>
  <c r="I146" i="1"/>
  <c r="M146" i="1"/>
  <c r="I147" i="1"/>
  <c r="M147" i="1"/>
  <c r="I148" i="1"/>
  <c r="M148" i="1"/>
  <c r="I149" i="1"/>
  <c r="M149" i="1" s="1"/>
  <c r="I150" i="1"/>
  <c r="M150" i="1"/>
  <c r="I151" i="1"/>
  <c r="M151" i="1"/>
  <c r="I152" i="1"/>
  <c r="M152" i="1"/>
  <c r="I153" i="1"/>
  <c r="M153" i="1" s="1"/>
  <c r="N164" i="1" s="1"/>
  <c r="I154" i="1"/>
  <c r="M154" i="1"/>
  <c r="I155" i="1"/>
  <c r="M155" i="1"/>
  <c r="I156" i="1"/>
  <c r="M156" i="1"/>
  <c r="I157" i="1"/>
  <c r="M157" i="1" s="1"/>
  <c r="I158" i="1"/>
  <c r="M158" i="1"/>
  <c r="I159" i="1"/>
  <c r="M159" i="1"/>
  <c r="I160" i="1"/>
  <c r="M160" i="1"/>
  <c r="I161" i="1"/>
  <c r="M161" i="1" s="1"/>
  <c r="N172" i="1" s="1"/>
  <c r="I162" i="1"/>
  <c r="M162" i="1"/>
  <c r="I163" i="1"/>
  <c r="M163" i="1"/>
  <c r="I164" i="1"/>
  <c r="M164" i="1"/>
  <c r="I165" i="1"/>
  <c r="M165" i="1" s="1"/>
  <c r="I166" i="1"/>
  <c r="M166" i="1"/>
  <c r="I167" i="1"/>
  <c r="M167" i="1"/>
  <c r="I168" i="1"/>
  <c r="M168" i="1"/>
  <c r="I169" i="1"/>
  <c r="M169" i="1" s="1"/>
  <c r="I170" i="1"/>
  <c r="M170" i="1"/>
  <c r="I171" i="1"/>
  <c r="M171" i="1" s="1"/>
  <c r="I172" i="1"/>
  <c r="M172" i="1"/>
  <c r="I173" i="1"/>
  <c r="M173" i="1" s="1"/>
  <c r="I174" i="1"/>
  <c r="M174" i="1" s="1"/>
  <c r="I175" i="1"/>
  <c r="M175" i="1" s="1"/>
  <c r="N186" i="1" s="1"/>
  <c r="I176" i="1"/>
  <c r="M176" i="1"/>
  <c r="I177" i="1"/>
  <c r="M177" i="1" s="1"/>
  <c r="I178" i="1"/>
  <c r="M178" i="1" s="1"/>
  <c r="I179" i="1"/>
  <c r="M179" i="1"/>
  <c r="I180" i="1"/>
  <c r="M180" i="1"/>
  <c r="I181" i="1"/>
  <c r="M181" i="1" s="1"/>
  <c r="I182" i="1"/>
  <c r="M182" i="1" s="1"/>
  <c r="I183" i="1"/>
  <c r="M183" i="1" s="1"/>
  <c r="I184" i="1"/>
  <c r="M184" i="1"/>
  <c r="I185" i="1"/>
  <c r="M185" i="1" s="1"/>
  <c r="I186" i="1"/>
  <c r="M186" i="1"/>
  <c r="I187" i="1"/>
  <c r="M187" i="1"/>
  <c r="I188" i="1"/>
  <c r="M188" i="1"/>
  <c r="I189" i="1"/>
  <c r="M189" i="1" s="1"/>
  <c r="I190" i="1"/>
  <c r="M190" i="1" s="1"/>
  <c r="I191" i="1"/>
  <c r="M191" i="1" s="1"/>
  <c r="I192" i="1"/>
  <c r="M192" i="1"/>
  <c r="I193" i="1"/>
  <c r="M193" i="1" s="1"/>
  <c r="N204" i="1" s="1"/>
  <c r="I194" i="1"/>
  <c r="M194" i="1"/>
  <c r="I195" i="1"/>
  <c r="M195" i="1"/>
  <c r="I196" i="1"/>
  <c r="M196" i="1"/>
  <c r="I197" i="1"/>
  <c r="M197" i="1" s="1"/>
  <c r="I198" i="1"/>
  <c r="M198" i="1" s="1"/>
  <c r="I199" i="1"/>
  <c r="M199" i="1"/>
  <c r="I200" i="1"/>
  <c r="M200" i="1"/>
  <c r="I201" i="1"/>
  <c r="M201" i="1" s="1"/>
  <c r="I202" i="1"/>
  <c r="M202" i="1"/>
  <c r="N213" i="1" s="1"/>
  <c r="I203" i="1"/>
  <c r="M203" i="1"/>
  <c r="I204" i="1"/>
  <c r="M204" i="1"/>
  <c r="I205" i="1"/>
  <c r="M205" i="1" s="1"/>
  <c r="I206" i="1"/>
  <c r="M206" i="1"/>
  <c r="I207" i="1"/>
  <c r="M207" i="1" s="1"/>
  <c r="I208" i="1"/>
  <c r="M208" i="1"/>
  <c r="I209" i="1"/>
  <c r="M209" i="1" s="1"/>
  <c r="I210" i="1"/>
  <c r="M210" i="1"/>
  <c r="I211" i="1"/>
  <c r="M211" i="1"/>
  <c r="I212" i="1"/>
  <c r="M212" i="1" s="1"/>
  <c r="I213" i="1"/>
  <c r="M213" i="1"/>
  <c r="I214" i="1"/>
  <c r="M214" i="1" s="1"/>
  <c r="I215" i="1"/>
  <c r="M215" i="1"/>
  <c r="I216" i="1"/>
  <c r="M216" i="1" s="1"/>
  <c r="I217" i="1"/>
  <c r="M217" i="1"/>
  <c r="I218" i="1"/>
  <c r="M218" i="1" s="1"/>
  <c r="I219" i="1"/>
  <c r="M219" i="1"/>
  <c r="I220" i="1"/>
  <c r="M220" i="1" s="1"/>
  <c r="I221" i="1"/>
  <c r="M221" i="1"/>
  <c r="I222" i="1"/>
  <c r="M222" i="1" s="1"/>
  <c r="N233" i="1" s="1"/>
  <c r="I223" i="1"/>
  <c r="M223" i="1"/>
  <c r="I224" i="1"/>
  <c r="M224" i="1" s="1"/>
  <c r="I225" i="1"/>
  <c r="M225" i="1"/>
  <c r="I226" i="1"/>
  <c r="M226" i="1" s="1"/>
  <c r="I227" i="1"/>
  <c r="M227" i="1"/>
  <c r="I228" i="1"/>
  <c r="M228" i="1" s="1"/>
  <c r="I229" i="1"/>
  <c r="M229" i="1"/>
  <c r="I230" i="1"/>
  <c r="M230" i="1" s="1"/>
  <c r="I231" i="1"/>
  <c r="M231" i="1"/>
  <c r="I232" i="1"/>
  <c r="M232" i="1" s="1"/>
  <c r="I233" i="1"/>
  <c r="M233" i="1"/>
  <c r="I234" i="1"/>
  <c r="M234" i="1" s="1"/>
  <c r="N234" i="1"/>
  <c r="I235" i="1"/>
  <c r="M235" i="1"/>
  <c r="I236" i="1"/>
  <c r="M236" i="1" s="1"/>
  <c r="I237" i="1"/>
  <c r="M237" i="1"/>
  <c r="I238" i="1"/>
  <c r="M238" i="1" s="1"/>
  <c r="I239" i="1"/>
  <c r="M239" i="1"/>
  <c r="I240" i="1"/>
  <c r="M240" i="1" s="1"/>
  <c r="I241" i="1"/>
  <c r="M241" i="1"/>
  <c r="I242" i="1"/>
  <c r="M242" i="1" s="1"/>
  <c r="I243" i="1"/>
  <c r="M243" i="1"/>
  <c r="I244" i="1"/>
  <c r="M244" i="1" s="1"/>
  <c r="I245" i="1"/>
  <c r="M245" i="1"/>
  <c r="I246" i="1"/>
  <c r="M246" i="1" s="1"/>
  <c r="I247" i="1"/>
  <c r="M247" i="1"/>
  <c r="I248" i="1"/>
  <c r="M248" i="1" s="1"/>
  <c r="I249" i="1"/>
  <c r="M249" i="1"/>
  <c r="I250" i="1"/>
  <c r="M250" i="1" s="1"/>
  <c r="I251" i="1"/>
  <c r="M251" i="1"/>
  <c r="I252" i="1"/>
  <c r="M252" i="1" s="1"/>
  <c r="I253" i="1"/>
  <c r="M253" i="1"/>
  <c r="I254" i="1"/>
  <c r="M254" i="1" s="1"/>
  <c r="I255" i="1"/>
  <c r="M255" i="1"/>
  <c r="I256" i="1"/>
  <c r="M256" i="1" s="1"/>
  <c r="I257" i="1"/>
  <c r="M257" i="1"/>
  <c r="I258" i="1"/>
  <c r="M258" i="1" s="1"/>
  <c r="I259" i="1"/>
  <c r="M259" i="1"/>
  <c r="I260" i="1"/>
  <c r="M260" i="1" s="1"/>
  <c r="I261" i="1"/>
  <c r="M261" i="1"/>
  <c r="N270" i="1" s="1"/>
  <c r="I262" i="1"/>
  <c r="M262" i="1" s="1"/>
  <c r="I263" i="1"/>
  <c r="M263" i="1"/>
  <c r="I264" i="1"/>
  <c r="M264" i="1" s="1"/>
  <c r="I265" i="1"/>
  <c r="M265" i="1"/>
  <c r="I266" i="1"/>
  <c r="M266" i="1" s="1"/>
  <c r="I267" i="1"/>
  <c r="M267" i="1"/>
  <c r="I268" i="1"/>
  <c r="M268" i="1" s="1"/>
  <c r="I269" i="1"/>
  <c r="M269" i="1"/>
  <c r="I270" i="1"/>
  <c r="M270" i="1" s="1"/>
  <c r="I271" i="1"/>
  <c r="M271" i="1"/>
  <c r="I272" i="1"/>
  <c r="M272" i="1" s="1"/>
  <c r="I273" i="1"/>
  <c r="M273" i="1"/>
  <c r="I274" i="1"/>
  <c r="M274" i="1" s="1"/>
  <c r="I275" i="1"/>
  <c r="M275" i="1"/>
  <c r="I276" i="1"/>
  <c r="M276" i="1" s="1"/>
  <c r="I277" i="1"/>
  <c r="M277" i="1"/>
  <c r="I278" i="1"/>
  <c r="M278" i="1" s="1"/>
  <c r="I279" i="1"/>
  <c r="M279" i="1"/>
  <c r="I280" i="1"/>
  <c r="M280" i="1" s="1"/>
  <c r="I281" i="1"/>
  <c r="M281" i="1"/>
  <c r="I282" i="1"/>
  <c r="M282" i="1" s="1"/>
  <c r="N282" i="1"/>
  <c r="I283" i="1"/>
  <c r="M283" i="1"/>
  <c r="I284" i="1"/>
  <c r="M284" i="1" s="1"/>
  <c r="I285" i="1"/>
  <c r="M285" i="1"/>
  <c r="I286" i="1"/>
  <c r="M286" i="1" s="1"/>
  <c r="I287" i="1"/>
  <c r="M287" i="1"/>
  <c r="I288" i="1"/>
  <c r="M288" i="1" s="1"/>
  <c r="I289" i="1"/>
  <c r="M289" i="1"/>
  <c r="I290" i="1"/>
  <c r="M290" i="1" s="1"/>
  <c r="I291" i="1"/>
  <c r="M291" i="1"/>
  <c r="I292" i="1"/>
  <c r="M292" i="1" s="1"/>
  <c r="I293" i="1"/>
  <c r="M293" i="1"/>
  <c r="I294" i="1"/>
  <c r="M294" i="1" s="1"/>
  <c r="I295" i="1"/>
  <c r="M295" i="1"/>
  <c r="I296" i="1"/>
  <c r="M296" i="1" s="1"/>
  <c r="I297" i="1"/>
  <c r="M297" i="1"/>
  <c r="I298" i="1"/>
  <c r="M298" i="1" s="1"/>
  <c r="I299" i="1"/>
  <c r="M299" i="1"/>
  <c r="I300" i="1"/>
  <c r="M300" i="1" s="1"/>
  <c r="I301" i="1"/>
  <c r="M301" i="1"/>
  <c r="I302" i="1"/>
  <c r="M302" i="1" s="1"/>
  <c r="I303" i="1"/>
  <c r="M303" i="1"/>
  <c r="I304" i="1"/>
  <c r="M304" i="1" s="1"/>
  <c r="I305" i="1"/>
  <c r="M305" i="1"/>
  <c r="I306" i="1"/>
  <c r="M306" i="1" s="1"/>
  <c r="I307" i="1"/>
  <c r="M307" i="1"/>
  <c r="I308" i="1"/>
  <c r="M308" i="1" s="1"/>
  <c r="I309" i="1"/>
  <c r="M309" i="1"/>
  <c r="N318" i="1" s="1"/>
  <c r="I310" i="1"/>
  <c r="M310" i="1" s="1"/>
  <c r="I311" i="1"/>
  <c r="M311" i="1"/>
  <c r="I312" i="1"/>
  <c r="M312" i="1" s="1"/>
  <c r="I313" i="1"/>
  <c r="M313" i="1"/>
  <c r="I314" i="1"/>
  <c r="M314" i="1" s="1"/>
  <c r="I315" i="1"/>
  <c r="M315" i="1"/>
  <c r="I316" i="1"/>
  <c r="M316" i="1" s="1"/>
  <c r="I317" i="1"/>
  <c r="M317" i="1"/>
  <c r="I318" i="1"/>
  <c r="M318" i="1" s="1"/>
  <c r="I319" i="1"/>
  <c r="M319" i="1"/>
  <c r="I320" i="1"/>
  <c r="M320" i="1" s="1"/>
  <c r="I321" i="1"/>
  <c r="M321" i="1"/>
  <c r="I322" i="1"/>
  <c r="M322" i="1" s="1"/>
  <c r="I323" i="1"/>
  <c r="M323" i="1"/>
  <c r="I324" i="1"/>
  <c r="M324" i="1" s="1"/>
  <c r="I325" i="1"/>
  <c r="M325" i="1"/>
  <c r="I326" i="1"/>
  <c r="M326" i="1" s="1"/>
  <c r="I327" i="1"/>
  <c r="M327" i="1"/>
  <c r="I328" i="1"/>
  <c r="M328" i="1" s="1"/>
  <c r="I329" i="1"/>
  <c r="M329" i="1"/>
  <c r="I330" i="1"/>
  <c r="M330" i="1" s="1"/>
  <c r="N330" i="1"/>
  <c r="I331" i="1"/>
  <c r="M331" i="1"/>
  <c r="I332" i="1"/>
  <c r="M332" i="1" s="1"/>
  <c r="I333" i="1"/>
  <c r="M333" i="1"/>
  <c r="I334" i="1"/>
  <c r="M334" i="1" s="1"/>
  <c r="I335" i="1"/>
  <c r="M335" i="1"/>
  <c r="I336" i="1"/>
  <c r="M336" i="1" s="1"/>
  <c r="I337" i="1"/>
  <c r="M337" i="1"/>
  <c r="I338" i="1"/>
  <c r="M338" i="1" s="1"/>
  <c r="N338" i="1"/>
  <c r="I339" i="1"/>
  <c r="M339" i="1"/>
  <c r="I340" i="1"/>
  <c r="M340" i="1" s="1"/>
  <c r="I341" i="1"/>
  <c r="M341" i="1"/>
  <c r="I342" i="1"/>
  <c r="M342" i="1" s="1"/>
  <c r="I343" i="1"/>
  <c r="M343" i="1"/>
  <c r="I344" i="1"/>
  <c r="M344" i="1" s="1"/>
  <c r="I345" i="1"/>
  <c r="M345" i="1"/>
  <c r="I346" i="1"/>
  <c r="M346" i="1" s="1"/>
  <c r="I347" i="1"/>
  <c r="M347" i="1"/>
  <c r="I348" i="1"/>
  <c r="M348" i="1" s="1"/>
  <c r="I349" i="1"/>
  <c r="M349" i="1"/>
  <c r="I350" i="1"/>
  <c r="M350" i="1" s="1"/>
  <c r="I351" i="1"/>
  <c r="M351" i="1"/>
  <c r="I352" i="1"/>
  <c r="M352" i="1" s="1"/>
  <c r="I353" i="1"/>
  <c r="M353" i="1"/>
  <c r="I354" i="1"/>
  <c r="M354" i="1" s="1"/>
  <c r="I355" i="1"/>
  <c r="M355" i="1"/>
  <c r="I356" i="1"/>
  <c r="M356" i="1" s="1"/>
  <c r="I357" i="1"/>
  <c r="M357" i="1"/>
  <c r="I358" i="1"/>
  <c r="M358" i="1" s="1"/>
  <c r="I359" i="1"/>
  <c r="M359" i="1"/>
  <c r="I360" i="1"/>
  <c r="M360" i="1" s="1"/>
  <c r="I361" i="1"/>
  <c r="M361" i="1"/>
  <c r="I362" i="1"/>
  <c r="M362" i="1" s="1"/>
  <c r="I363" i="1"/>
  <c r="M363" i="1"/>
  <c r="I364" i="1"/>
  <c r="M364" i="1" s="1"/>
  <c r="I365" i="1"/>
  <c r="M365" i="1"/>
  <c r="I366" i="1"/>
  <c r="M366" i="1" s="1"/>
  <c r="I367" i="1"/>
  <c r="M367" i="1"/>
  <c r="I368" i="1"/>
  <c r="M368" i="1" s="1"/>
  <c r="I79" i="1"/>
  <c r="M79" i="1"/>
  <c r="I80" i="1"/>
  <c r="M80" i="1"/>
  <c r="I78" i="1"/>
  <c r="M78" i="1" s="1"/>
  <c r="N89" i="1"/>
  <c r="I77" i="1"/>
  <c r="M77" i="1"/>
  <c r="I76" i="1"/>
  <c r="M76" i="1" s="1"/>
  <c r="I75" i="1"/>
  <c r="M75" i="1"/>
  <c r="I74" i="1"/>
  <c r="M74" i="1" s="1"/>
  <c r="N85" i="1" s="1"/>
  <c r="I73" i="1"/>
  <c r="M73" i="1"/>
  <c r="I72" i="1"/>
  <c r="M72" i="1"/>
  <c r="I71" i="1"/>
  <c r="M71" i="1" s="1"/>
  <c r="N82" i="1" s="1"/>
  <c r="I70" i="1"/>
  <c r="M70" i="1" s="1"/>
  <c r="I69" i="1"/>
  <c r="M69" i="1"/>
  <c r="I68" i="1"/>
  <c r="M68" i="1" s="1"/>
  <c r="I67" i="1"/>
  <c r="M67" i="1" s="1"/>
  <c r="N76" i="1" s="1"/>
  <c r="I66" i="1"/>
  <c r="M66" i="1"/>
  <c r="I65" i="1"/>
  <c r="M65" i="1" s="1"/>
  <c r="I64" i="1"/>
  <c r="M64" i="1"/>
  <c r="N75" i="1" s="1"/>
  <c r="I63" i="1"/>
  <c r="M63" i="1"/>
  <c r="I62" i="1"/>
  <c r="M62" i="1"/>
  <c r="I61" i="1"/>
  <c r="M61" i="1"/>
  <c r="I60" i="1"/>
  <c r="M60" i="1" s="1"/>
  <c r="I59" i="1"/>
  <c r="M59" i="1" s="1"/>
  <c r="I58" i="1"/>
  <c r="M58" i="1" s="1"/>
  <c r="I57" i="1"/>
  <c r="M57" i="1" s="1"/>
  <c r="I56" i="1"/>
  <c r="M56" i="1"/>
  <c r="N67" i="1" s="1"/>
  <c r="I55" i="1"/>
  <c r="M55" i="1"/>
  <c r="I54" i="1"/>
  <c r="M54" i="1" s="1"/>
  <c r="I53" i="1"/>
  <c r="M53" i="1"/>
  <c r="I52" i="1"/>
  <c r="M52" i="1" s="1"/>
  <c r="I51" i="1"/>
  <c r="M51" i="1" s="1"/>
  <c r="I50" i="1"/>
  <c r="M50" i="1"/>
  <c r="I49" i="1"/>
  <c r="M49" i="1"/>
  <c r="I48" i="1"/>
  <c r="M48" i="1"/>
  <c r="I47" i="1"/>
  <c r="M47" i="1"/>
  <c r="I46" i="1"/>
  <c r="M46" i="1" s="1"/>
  <c r="I45" i="1"/>
  <c r="M45" i="1" s="1"/>
  <c r="I44" i="1"/>
  <c r="M44" i="1" s="1"/>
  <c r="I43" i="1"/>
  <c r="M43" i="1" s="1"/>
  <c r="N54" i="1"/>
  <c r="I42" i="1"/>
  <c r="M42" i="1"/>
  <c r="I41" i="1"/>
  <c r="M41" i="1" s="1"/>
  <c r="I40" i="1"/>
  <c r="M40" i="1"/>
  <c r="I39" i="1"/>
  <c r="M39" i="1"/>
  <c r="I38" i="1"/>
  <c r="M38" i="1" s="1"/>
  <c r="I37" i="1"/>
  <c r="M37" i="1"/>
  <c r="I36" i="1"/>
  <c r="M36" i="1"/>
  <c r="I35" i="1"/>
  <c r="M35" i="1" s="1"/>
  <c r="I34" i="1"/>
  <c r="M34" i="1"/>
  <c r="I33" i="1"/>
  <c r="M33" i="1" s="1"/>
  <c r="I32" i="1"/>
  <c r="M32" i="1" s="1"/>
  <c r="I31" i="1"/>
  <c r="M31" i="1"/>
  <c r="N42" i="1" s="1"/>
  <c r="I30" i="1"/>
  <c r="M30" i="1" s="1"/>
  <c r="N41" i="1"/>
  <c r="I29" i="1"/>
  <c r="M29" i="1"/>
  <c r="I28" i="1"/>
  <c r="M28" i="1" s="1"/>
  <c r="N33" i="1" s="1"/>
  <c r="I27" i="1"/>
  <c r="M27" i="1"/>
  <c r="I26" i="1"/>
  <c r="M26" i="1"/>
  <c r="I24" i="1"/>
  <c r="M24" i="1"/>
  <c r="N30" i="1" s="1"/>
  <c r="I23" i="1"/>
  <c r="M23" i="1"/>
  <c r="I22" i="1"/>
  <c r="M22" i="1"/>
  <c r="I21" i="1"/>
  <c r="M21" i="1"/>
  <c r="I20" i="1"/>
  <c r="M20" i="1" s="1"/>
  <c r="I19" i="1"/>
  <c r="M19" i="1" s="1"/>
  <c r="I18" i="1"/>
  <c r="M18" i="1" s="1"/>
  <c r="N22" i="1" s="1"/>
  <c r="I16" i="1"/>
  <c r="M16" i="1"/>
  <c r="N20" i="1" s="1"/>
  <c r="I17" i="1"/>
  <c r="M17" i="1"/>
  <c r="M70" i="3"/>
  <c r="M71" i="3"/>
  <c r="M72" i="3"/>
  <c r="M73" i="3"/>
  <c r="M74" i="3"/>
  <c r="M75" i="3"/>
  <c r="M76" i="3"/>
  <c r="M77" i="3"/>
  <c r="I78" i="3"/>
  <c r="M78" i="3"/>
  <c r="I79" i="3"/>
  <c r="M79" i="3"/>
  <c r="I80" i="3"/>
  <c r="M80" i="3"/>
  <c r="I81" i="3"/>
  <c r="M81" i="3"/>
  <c r="BK128" i="14"/>
  <c r="BO128" i="14"/>
  <c r="BK129" i="14"/>
  <c r="BO129" i="14" s="1"/>
  <c r="BP144" i="14" s="1"/>
  <c r="BK130" i="14"/>
  <c r="BO130" i="14" s="1"/>
  <c r="BK131" i="14"/>
  <c r="BO131" i="14" s="1"/>
  <c r="BK132" i="14"/>
  <c r="BO132" i="14" s="1"/>
  <c r="BK133" i="14"/>
  <c r="BO133" i="14" s="1"/>
  <c r="BK134" i="14"/>
  <c r="BO134" i="14"/>
  <c r="BK135" i="14"/>
  <c r="BO135" i="14" s="1"/>
  <c r="BK136" i="14"/>
  <c r="BO136" i="14" s="1"/>
  <c r="BK137" i="14"/>
  <c r="BO137" i="14" s="1"/>
  <c r="BK138" i="14"/>
  <c r="BO138" i="14" s="1"/>
  <c r="BK139" i="14"/>
  <c r="BO139" i="14" s="1"/>
  <c r="BK140" i="14"/>
  <c r="BO140" i="14"/>
  <c r="BK141" i="14"/>
  <c r="BO141" i="14" s="1"/>
  <c r="BK142" i="14"/>
  <c r="BO142" i="14" s="1"/>
  <c r="BK143" i="14"/>
  <c r="BO143" i="14" s="1"/>
  <c r="BK144" i="14"/>
  <c r="BO144" i="14" s="1"/>
  <c r="AS122" i="14"/>
  <c r="AW122" i="14"/>
  <c r="AS123" i="14"/>
  <c r="AW123" i="14"/>
  <c r="AS124" i="14"/>
  <c r="AW124" i="14"/>
  <c r="AS125" i="14"/>
  <c r="AW125" i="14"/>
  <c r="AS126" i="14"/>
  <c r="AW126" i="14"/>
  <c r="AS127" i="14"/>
  <c r="AW127" i="14"/>
  <c r="AS128" i="14"/>
  <c r="AW128" i="14"/>
  <c r="AS129" i="14"/>
  <c r="AW129" i="14"/>
  <c r="AS130" i="14"/>
  <c r="AW130" i="14"/>
  <c r="AS131" i="14"/>
  <c r="AW131" i="14"/>
  <c r="AS132" i="14"/>
  <c r="AW132" i="14"/>
  <c r="AS133" i="14"/>
  <c r="AW133" i="14"/>
  <c r="AA138" i="14"/>
  <c r="AE138" i="14"/>
  <c r="AA139" i="14"/>
  <c r="AE139" i="14" s="1"/>
  <c r="AA140" i="14"/>
  <c r="AE140" i="14" s="1"/>
  <c r="AA141" i="14"/>
  <c r="AE141" i="14" s="1"/>
  <c r="AA142" i="14"/>
  <c r="AE142" i="14" s="1"/>
  <c r="AA143" i="14"/>
  <c r="AE143" i="14" s="1"/>
  <c r="AA144" i="14"/>
  <c r="AE144" i="14"/>
  <c r="AA145" i="14"/>
  <c r="AE145" i="14" s="1"/>
  <c r="AA146" i="14"/>
  <c r="AE146" i="14" s="1"/>
  <c r="AA147" i="14"/>
  <c r="AE147" i="14" s="1"/>
  <c r="AA148" i="14"/>
  <c r="AE148" i="14" s="1"/>
  <c r="AA149" i="14"/>
  <c r="AE149" i="14" s="1"/>
  <c r="I113" i="14"/>
  <c r="M113" i="14"/>
  <c r="I114" i="14"/>
  <c r="M114" i="14"/>
  <c r="I115" i="14"/>
  <c r="M115" i="14"/>
  <c r="I116" i="14"/>
  <c r="M116" i="14"/>
  <c r="I117" i="14"/>
  <c r="M117" i="14"/>
  <c r="I118" i="14"/>
  <c r="M118" i="14"/>
  <c r="I119" i="14"/>
  <c r="M119" i="14"/>
  <c r="I120" i="14"/>
  <c r="M120" i="14"/>
  <c r="I121" i="14"/>
  <c r="M121" i="14"/>
  <c r="I122" i="14"/>
  <c r="M122" i="14"/>
  <c r="I123" i="14"/>
  <c r="M123" i="14"/>
  <c r="I124" i="14"/>
  <c r="M124" i="14"/>
  <c r="AF215" i="1"/>
  <c r="AF233" i="1"/>
  <c r="AF240" i="1"/>
  <c r="AF231" i="1"/>
  <c r="AF246" i="1"/>
  <c r="AF249" i="1"/>
  <c r="AF256" i="1"/>
  <c r="AF247" i="1"/>
  <c r="AF262" i="1"/>
  <c r="AF265" i="1"/>
  <c r="AF272" i="1"/>
  <c r="AF263" i="1"/>
  <c r="AF281" i="1"/>
  <c r="AF288" i="1"/>
  <c r="AF279" i="1"/>
  <c r="AF294" i="1"/>
  <c r="AF295" i="1"/>
  <c r="AF20" i="1"/>
  <c r="AF22" i="1"/>
  <c r="AF26" i="1"/>
  <c r="AF30" i="1"/>
  <c r="AF32" i="1"/>
  <c r="AF36" i="1"/>
  <c r="AF40" i="1"/>
  <c r="AF44" i="1"/>
  <c r="AF46" i="1"/>
  <c r="AF48" i="1"/>
  <c r="AF52" i="1"/>
  <c r="AF54" i="1"/>
  <c r="AF56" i="1"/>
  <c r="AF68" i="1"/>
  <c r="AF70" i="1"/>
  <c r="AF72" i="1"/>
  <c r="AF76" i="1"/>
  <c r="AF78" i="1"/>
  <c r="AF84" i="1"/>
  <c r="AF94" i="1"/>
  <c r="AF112" i="1"/>
  <c r="AF114" i="1"/>
  <c r="AF116" i="1"/>
  <c r="AF118" i="1"/>
  <c r="AF120" i="1"/>
  <c r="AF124" i="1"/>
  <c r="AF126" i="1"/>
  <c r="AF128" i="1"/>
  <c r="AF130" i="1"/>
  <c r="AF132" i="1"/>
  <c r="AF136" i="1"/>
  <c r="AF138" i="1"/>
  <c r="AF140" i="1"/>
  <c r="AF142" i="1"/>
  <c r="AF144" i="1"/>
  <c r="AF148" i="1"/>
  <c r="AF152" i="1"/>
  <c r="AF154" i="1"/>
  <c r="AF168" i="1"/>
  <c r="AF172" i="1"/>
  <c r="AF174" i="1"/>
  <c r="AF176" i="1"/>
  <c r="AF178" i="1"/>
  <c r="AF180" i="1"/>
  <c r="AF184" i="1"/>
  <c r="AF186" i="1"/>
  <c r="AF188" i="1"/>
  <c r="AF190" i="1"/>
  <c r="AF192" i="1"/>
  <c r="AF196" i="1"/>
  <c r="AF198" i="1"/>
  <c r="AF212" i="1"/>
  <c r="AF213" i="1"/>
  <c r="AF227" i="1"/>
  <c r="AF243" i="1"/>
  <c r="AF259" i="1"/>
  <c r="AF275" i="1"/>
  <c r="AF291" i="1"/>
  <c r="AF307" i="1"/>
  <c r="AF323" i="1"/>
  <c r="AF325" i="1"/>
  <c r="AF339" i="1"/>
  <c r="AF341" i="1"/>
  <c r="AF355" i="1"/>
  <c r="AF357" i="1"/>
  <c r="AF239" i="1"/>
  <c r="AF255" i="1"/>
  <c r="AF271" i="1"/>
  <c r="AF287" i="1"/>
  <c r="AF19" i="1"/>
  <c r="AF23" i="1"/>
  <c r="AF25" i="1"/>
  <c r="AF29" i="1"/>
  <c r="AF214" i="1"/>
  <c r="AF219" i="1"/>
  <c r="AF235" i="1"/>
  <c r="AF237" i="1"/>
  <c r="AF251" i="1"/>
  <c r="AF253" i="1"/>
  <c r="AF267" i="1"/>
  <c r="AF283" i="1"/>
  <c r="AF285" i="1"/>
  <c r="AF228" i="1"/>
  <c r="AF236" i="1"/>
  <c r="AF244" i="1"/>
  <c r="AF252" i="1"/>
  <c r="AF260" i="1"/>
  <c r="AF268" i="1"/>
  <c r="AF276" i="1"/>
  <c r="AF284" i="1"/>
  <c r="AF292" i="1"/>
  <c r="AF300" i="1"/>
  <c r="AF316" i="1"/>
  <c r="AF324" i="1"/>
  <c r="AF332" i="1"/>
  <c r="AF348" i="1"/>
  <c r="AF356" i="1"/>
  <c r="AF364" i="1"/>
  <c r="AF200" i="1"/>
  <c r="AF202" i="1"/>
  <c r="AF206" i="1"/>
  <c r="AF208" i="1"/>
  <c r="AF234" i="1"/>
  <c r="AF242" i="1"/>
  <c r="AF250" i="1"/>
  <c r="AF258" i="1"/>
  <c r="AF266" i="1"/>
  <c r="AF274" i="1"/>
  <c r="AF282" i="1"/>
  <c r="AF290" i="1"/>
  <c r="AF298" i="1"/>
  <c r="AF306" i="1"/>
  <c r="AF322" i="1"/>
  <c r="AF330" i="1"/>
  <c r="AF338" i="1"/>
  <c r="AF346" i="1"/>
  <c r="AF354" i="1"/>
  <c r="AF362" i="1"/>
  <c r="N79" i="1"/>
  <c r="N51" i="1"/>
  <c r="N43" i="1"/>
  <c r="N31" i="1"/>
  <c r="AS7" i="19"/>
  <c r="AW7" i="19" s="1"/>
  <c r="I10" i="18"/>
  <c r="O14" i="1"/>
  <c r="M63" i="21"/>
  <c r="M64" i="21"/>
  <c r="M65" i="21"/>
  <c r="M66" i="21" s="1"/>
  <c r="M67" i="21"/>
  <c r="M68" i="21" s="1"/>
  <c r="M69" i="21" s="1"/>
  <c r="M70" i="2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AX31" i="21"/>
  <c r="AW31" i="21"/>
  <c r="AX30" i="21"/>
  <c r="AW30" i="21"/>
  <c r="AX29" i="21"/>
  <c r="AW29" i="21"/>
  <c r="AX28" i="21"/>
  <c r="AW28" i="21"/>
  <c r="AX27" i="21"/>
  <c r="AW27" i="21"/>
  <c r="AX26" i="21"/>
  <c r="AW26" i="21"/>
  <c r="AX25" i="21"/>
  <c r="AW25" i="21"/>
  <c r="AX24" i="21"/>
  <c r="AW24" i="21"/>
  <c r="AX23" i="21"/>
  <c r="AW23" i="21"/>
  <c r="AX22" i="21"/>
  <c r="AW22" i="21"/>
  <c r="AX21" i="21"/>
  <c r="AW21" i="21"/>
  <c r="AX20" i="21"/>
  <c r="AW20" i="21"/>
  <c r="AX19" i="21"/>
  <c r="AW19" i="21"/>
  <c r="AX18" i="21"/>
  <c r="AW18" i="21"/>
  <c r="AX17" i="21"/>
  <c r="AW17" i="21"/>
  <c r="AX16" i="21"/>
  <c r="AW16" i="21"/>
  <c r="AX15" i="21"/>
  <c r="AW15" i="21"/>
  <c r="AX14" i="21"/>
  <c r="AW14" i="21"/>
  <c r="AX13" i="21"/>
  <c r="AW13" i="21"/>
  <c r="AX12" i="21"/>
  <c r="AW12" i="21"/>
  <c r="AX11" i="21"/>
  <c r="AW11" i="21"/>
  <c r="AX10" i="21"/>
  <c r="AW10" i="21"/>
  <c r="AX9" i="21"/>
  <c r="AW9" i="21"/>
  <c r="AX8" i="21"/>
  <c r="AW8" i="21"/>
  <c r="AX7" i="21"/>
  <c r="AW7" i="21"/>
  <c r="AX6" i="21"/>
  <c r="AW6" i="21"/>
  <c r="AX5" i="21"/>
  <c r="AW5" i="21"/>
  <c r="AX4" i="21"/>
  <c r="AT31" i="21"/>
  <c r="AS31" i="21"/>
  <c r="AT30" i="21"/>
  <c r="AS30" i="21"/>
  <c r="AT29" i="21"/>
  <c r="AS29" i="21"/>
  <c r="AT28" i="21"/>
  <c r="AS28" i="21"/>
  <c r="AT27" i="21"/>
  <c r="AS27" i="21"/>
  <c r="AT26" i="21"/>
  <c r="AS26" i="21"/>
  <c r="AT25" i="21"/>
  <c r="AS25" i="21"/>
  <c r="AT24" i="21"/>
  <c r="AS24" i="21"/>
  <c r="AT23" i="21"/>
  <c r="AS23" i="21"/>
  <c r="AT22" i="21"/>
  <c r="AS22" i="21"/>
  <c r="AT21" i="21"/>
  <c r="AS21" i="21"/>
  <c r="AT20" i="21"/>
  <c r="AS20" i="21"/>
  <c r="AT19" i="21"/>
  <c r="AS19" i="21"/>
  <c r="AT18" i="21"/>
  <c r="AS18" i="21"/>
  <c r="AT17" i="21"/>
  <c r="AS17" i="21"/>
  <c r="AT16" i="21"/>
  <c r="AS16" i="21"/>
  <c r="AT15" i="21"/>
  <c r="AS15" i="21"/>
  <c r="AT14" i="21"/>
  <c r="AS14" i="21"/>
  <c r="AT13" i="21"/>
  <c r="AS13" i="21"/>
  <c r="AT12" i="21"/>
  <c r="AS12" i="21"/>
  <c r="AT11" i="21"/>
  <c r="AS11" i="21"/>
  <c r="AT10" i="21"/>
  <c r="AS10" i="21"/>
  <c r="AT9" i="21"/>
  <c r="AS9" i="21"/>
  <c r="AT8" i="21"/>
  <c r="AS8" i="21"/>
  <c r="AT7" i="21"/>
  <c r="AS7" i="21"/>
  <c r="AT6" i="21"/>
  <c r="AS6" i="21"/>
  <c r="AT5" i="21"/>
  <c r="AS5" i="21"/>
  <c r="AT4" i="21"/>
  <c r="AP31" i="21"/>
  <c r="AO31" i="21"/>
  <c r="AP30" i="21"/>
  <c r="AO30" i="21"/>
  <c r="AP29" i="21"/>
  <c r="AO29" i="21"/>
  <c r="AP28" i="21"/>
  <c r="AO28" i="21"/>
  <c r="AP27" i="21"/>
  <c r="AO27" i="21"/>
  <c r="AP26" i="21"/>
  <c r="AO26" i="21"/>
  <c r="AP25" i="21"/>
  <c r="AO25" i="21"/>
  <c r="AP24" i="21"/>
  <c r="AO24" i="21"/>
  <c r="AP23" i="21"/>
  <c r="AO23" i="21"/>
  <c r="AP22" i="21"/>
  <c r="AO22" i="21"/>
  <c r="AP21" i="21"/>
  <c r="AO21" i="21"/>
  <c r="AP20" i="21"/>
  <c r="AO20" i="21"/>
  <c r="AP19" i="21"/>
  <c r="AO19" i="21"/>
  <c r="AP18" i="21"/>
  <c r="AO18" i="21"/>
  <c r="AP17" i="21"/>
  <c r="AO17" i="21"/>
  <c r="AP16" i="21"/>
  <c r="AO16" i="21"/>
  <c r="AP15" i="21"/>
  <c r="AO15" i="21"/>
  <c r="AP14" i="21"/>
  <c r="AO14" i="21"/>
  <c r="AP13" i="21"/>
  <c r="AO13" i="21"/>
  <c r="AP12" i="21"/>
  <c r="AO12" i="21"/>
  <c r="AP11" i="21"/>
  <c r="AO11" i="21"/>
  <c r="AP10" i="21"/>
  <c r="AO10" i="21"/>
  <c r="AP9" i="21"/>
  <c r="AO9" i="21"/>
  <c r="AP8" i="21"/>
  <c r="AO8" i="21"/>
  <c r="AP7" i="21"/>
  <c r="AO7" i="21"/>
  <c r="AP6" i="21"/>
  <c r="AO6" i="21"/>
  <c r="AP5" i="21"/>
  <c r="AO5" i="21"/>
  <c r="AP4" i="21"/>
  <c r="AL31" i="21"/>
  <c r="AK31" i="21"/>
  <c r="AL30" i="21"/>
  <c r="AK30" i="21"/>
  <c r="AL29" i="21"/>
  <c r="AK29" i="21"/>
  <c r="AL28" i="21"/>
  <c r="AK28" i="21"/>
  <c r="AL27" i="21"/>
  <c r="AK27" i="21"/>
  <c r="AL26" i="21"/>
  <c r="AK26" i="21"/>
  <c r="AL25" i="21"/>
  <c r="AK25" i="21"/>
  <c r="AL24" i="21"/>
  <c r="AK24" i="21"/>
  <c r="AL23" i="21"/>
  <c r="AK23" i="21"/>
  <c r="AL22" i="21"/>
  <c r="AK22" i="21"/>
  <c r="AL21" i="21"/>
  <c r="AK21" i="21"/>
  <c r="AL20" i="21"/>
  <c r="AK20" i="21"/>
  <c r="AL19" i="21"/>
  <c r="AK19" i="21"/>
  <c r="AL18" i="21"/>
  <c r="AK18" i="21"/>
  <c r="AL17" i="21"/>
  <c r="AK17" i="21"/>
  <c r="AL16" i="21"/>
  <c r="AK16" i="21"/>
  <c r="AL15" i="21"/>
  <c r="AK15" i="21"/>
  <c r="AL14" i="21"/>
  <c r="AK14" i="21"/>
  <c r="AL13" i="21"/>
  <c r="AK13" i="21"/>
  <c r="AL12" i="21"/>
  <c r="AK12" i="21"/>
  <c r="AL11" i="21"/>
  <c r="AK11" i="21"/>
  <c r="AL10" i="21"/>
  <c r="AK10" i="21"/>
  <c r="AL9" i="21"/>
  <c r="AK9" i="21"/>
  <c r="AL8" i="21"/>
  <c r="AK8" i="21"/>
  <c r="AL7" i="21"/>
  <c r="AK7" i="21"/>
  <c r="AL6" i="21"/>
  <c r="AK6" i="21"/>
  <c r="AL5" i="21"/>
  <c r="AK5" i="21"/>
  <c r="AL4" i="21"/>
  <c r="AG31" i="21"/>
  <c r="AF31" i="21"/>
  <c r="AG30" i="21"/>
  <c r="AF30" i="21"/>
  <c r="AG29" i="21"/>
  <c r="AF29" i="21"/>
  <c r="AG28" i="21"/>
  <c r="AF28" i="21"/>
  <c r="AG27" i="21"/>
  <c r="AF27" i="21"/>
  <c r="AG26" i="21"/>
  <c r="AF26" i="21"/>
  <c r="AG25" i="21"/>
  <c r="AF25" i="21"/>
  <c r="AG24" i="21"/>
  <c r="AF24" i="21"/>
  <c r="AG23" i="21"/>
  <c r="AF23" i="21"/>
  <c r="AG22" i="21"/>
  <c r="AF22" i="21"/>
  <c r="AG21" i="21"/>
  <c r="AF21" i="21"/>
  <c r="AG20" i="21"/>
  <c r="AF20" i="21"/>
  <c r="AG19" i="21"/>
  <c r="AF19" i="21"/>
  <c r="AG18" i="21"/>
  <c r="AF18" i="21"/>
  <c r="AG17" i="21"/>
  <c r="AF17" i="21"/>
  <c r="AG16" i="21"/>
  <c r="AF16" i="21"/>
  <c r="AG15" i="21"/>
  <c r="AF15" i="21"/>
  <c r="AG14" i="21"/>
  <c r="AF14" i="21"/>
  <c r="AG13" i="21"/>
  <c r="AF13" i="21"/>
  <c r="AG12" i="21"/>
  <c r="AF12" i="21"/>
  <c r="AG11" i="21"/>
  <c r="AF11" i="21"/>
  <c r="AG10" i="21"/>
  <c r="AF10" i="21"/>
  <c r="AG9" i="21"/>
  <c r="AF9" i="21"/>
  <c r="AG8" i="21"/>
  <c r="AF8" i="21"/>
  <c r="AG7" i="21"/>
  <c r="AF7" i="21"/>
  <c r="AG6" i="21"/>
  <c r="AF6" i="21"/>
  <c r="AG5" i="21"/>
  <c r="AF5" i="21"/>
  <c r="AG4" i="21"/>
  <c r="AC31" i="21"/>
  <c r="AB31" i="21"/>
  <c r="AC30" i="21"/>
  <c r="AB30" i="21"/>
  <c r="AC29" i="21"/>
  <c r="AB29" i="21"/>
  <c r="AC28" i="21"/>
  <c r="AB28" i="21"/>
  <c r="AC27" i="21"/>
  <c r="AB27" i="21"/>
  <c r="AC26" i="21"/>
  <c r="AB26" i="21"/>
  <c r="AC25" i="21"/>
  <c r="AB25" i="21"/>
  <c r="AC24" i="21"/>
  <c r="AB24" i="21"/>
  <c r="AC23" i="21"/>
  <c r="AB23" i="21"/>
  <c r="AC22" i="21"/>
  <c r="AB22" i="21"/>
  <c r="AC21" i="21"/>
  <c r="AB21" i="21"/>
  <c r="AC20" i="21"/>
  <c r="AB20" i="21"/>
  <c r="AC19" i="21"/>
  <c r="AB19" i="21"/>
  <c r="AC18" i="21"/>
  <c r="AB18" i="21"/>
  <c r="AC17" i="21"/>
  <c r="AB17" i="21"/>
  <c r="AC16" i="21"/>
  <c r="AB16" i="21"/>
  <c r="AC15" i="21"/>
  <c r="AB15" i="21"/>
  <c r="AC14" i="21"/>
  <c r="AB14" i="21"/>
  <c r="AC13" i="21"/>
  <c r="AB13" i="21"/>
  <c r="AC12" i="21"/>
  <c r="AB12" i="21"/>
  <c r="AC11" i="21"/>
  <c r="AB11" i="21"/>
  <c r="AC10" i="21"/>
  <c r="AB10" i="21"/>
  <c r="AC9" i="21"/>
  <c r="AB9" i="21"/>
  <c r="AC8" i="21"/>
  <c r="AB8" i="21"/>
  <c r="AC7" i="21"/>
  <c r="AB7" i="21"/>
  <c r="AC6" i="21"/>
  <c r="AB6" i="21"/>
  <c r="AC5" i="21"/>
  <c r="AB5" i="21"/>
  <c r="AC4" i="21"/>
  <c r="Y31" i="21"/>
  <c r="X31" i="21"/>
  <c r="Y30" i="21"/>
  <c r="X30" i="21"/>
  <c r="Y29" i="21"/>
  <c r="X29" i="21"/>
  <c r="Y28" i="21"/>
  <c r="X28" i="21"/>
  <c r="Y27" i="21"/>
  <c r="X27" i="21"/>
  <c r="Y26" i="21"/>
  <c r="X26" i="21"/>
  <c r="Y25" i="21"/>
  <c r="X25" i="21"/>
  <c r="Y24" i="21"/>
  <c r="X24" i="21"/>
  <c r="Y23" i="21"/>
  <c r="X23" i="21"/>
  <c r="Y22" i="21"/>
  <c r="X22" i="21"/>
  <c r="Y21" i="21"/>
  <c r="X21" i="21"/>
  <c r="Y20" i="21"/>
  <c r="X20" i="21"/>
  <c r="Y19" i="21"/>
  <c r="X19" i="21"/>
  <c r="Y18" i="21"/>
  <c r="X18" i="21"/>
  <c r="Y17" i="21"/>
  <c r="X17" i="21"/>
  <c r="Y16" i="21"/>
  <c r="X16" i="21"/>
  <c r="Y15" i="21"/>
  <c r="X15" i="21"/>
  <c r="Y14" i="21"/>
  <c r="X14" i="21"/>
  <c r="Y13" i="21"/>
  <c r="X13" i="21"/>
  <c r="Y12" i="21"/>
  <c r="X12" i="21"/>
  <c r="Y11" i="21"/>
  <c r="X11" i="21"/>
  <c r="Y10" i="21"/>
  <c r="X10" i="21"/>
  <c r="Y9" i="21"/>
  <c r="X9" i="21"/>
  <c r="Y8" i="21"/>
  <c r="X8" i="21"/>
  <c r="Y7" i="21"/>
  <c r="X7" i="21"/>
  <c r="Y6" i="21"/>
  <c r="X6" i="21"/>
  <c r="Y5" i="21"/>
  <c r="X5" i="21"/>
  <c r="Y4" i="21"/>
  <c r="U31" i="21"/>
  <c r="T31" i="21"/>
  <c r="U30" i="21"/>
  <c r="T30" i="21"/>
  <c r="U29" i="21"/>
  <c r="T29" i="21"/>
  <c r="U28" i="21"/>
  <c r="T28" i="21"/>
  <c r="U27" i="21"/>
  <c r="T27" i="21"/>
  <c r="U26" i="21"/>
  <c r="T26" i="21"/>
  <c r="U25" i="21"/>
  <c r="T25" i="21"/>
  <c r="U24" i="21"/>
  <c r="T24" i="21"/>
  <c r="U23" i="21"/>
  <c r="T23" i="21"/>
  <c r="U22" i="21"/>
  <c r="T22" i="21"/>
  <c r="U21" i="21"/>
  <c r="T21" i="21"/>
  <c r="U20" i="21"/>
  <c r="T20" i="21"/>
  <c r="U19" i="21"/>
  <c r="T19" i="21"/>
  <c r="U18" i="21"/>
  <c r="T18" i="21"/>
  <c r="U17" i="21"/>
  <c r="T17" i="21"/>
  <c r="U16" i="21"/>
  <c r="T16" i="21"/>
  <c r="U15" i="21"/>
  <c r="T15" i="21"/>
  <c r="U14" i="21"/>
  <c r="T14" i="21"/>
  <c r="U13" i="21"/>
  <c r="T13" i="21"/>
  <c r="U12" i="21"/>
  <c r="T12" i="21"/>
  <c r="U11" i="21"/>
  <c r="T11" i="21"/>
  <c r="U10" i="21"/>
  <c r="T10" i="21"/>
  <c r="U9" i="21"/>
  <c r="T9" i="21"/>
  <c r="U8" i="21"/>
  <c r="T8" i="21"/>
  <c r="U7" i="21"/>
  <c r="T7" i="21"/>
  <c r="U6" i="21"/>
  <c r="T6" i="21"/>
  <c r="U5" i="21"/>
  <c r="T5" i="21"/>
  <c r="U4" i="21"/>
  <c r="Q31" i="21"/>
  <c r="P31" i="21"/>
  <c r="Q30" i="21"/>
  <c r="P30" i="21"/>
  <c r="Q29" i="21"/>
  <c r="P29" i="21"/>
  <c r="Q28" i="21"/>
  <c r="P28" i="21"/>
  <c r="Q27" i="21"/>
  <c r="P27" i="21"/>
  <c r="Q26" i="21"/>
  <c r="P26" i="21"/>
  <c r="Q25" i="21"/>
  <c r="P25" i="21"/>
  <c r="Q24" i="21"/>
  <c r="P24" i="21"/>
  <c r="Q23" i="21"/>
  <c r="P23" i="21"/>
  <c r="Q22" i="21"/>
  <c r="P22" i="21"/>
  <c r="Q21" i="21"/>
  <c r="P21" i="21"/>
  <c r="Q20" i="21"/>
  <c r="P20" i="21"/>
  <c r="Q19" i="21"/>
  <c r="P19" i="21"/>
  <c r="Q18" i="21"/>
  <c r="P18" i="21"/>
  <c r="Q17" i="21"/>
  <c r="P17" i="21"/>
  <c r="Q16" i="21"/>
  <c r="P16" i="21"/>
  <c r="Q15" i="21"/>
  <c r="P15" i="21"/>
  <c r="Q14" i="21"/>
  <c r="P14" i="21"/>
  <c r="Q13" i="21"/>
  <c r="P13" i="21"/>
  <c r="Q12" i="21"/>
  <c r="P12" i="21"/>
  <c r="Q11" i="21"/>
  <c r="P11" i="21"/>
  <c r="Q10" i="21"/>
  <c r="P10" i="21"/>
  <c r="Q9" i="21"/>
  <c r="P9" i="21"/>
  <c r="Q8" i="21"/>
  <c r="P8" i="21"/>
  <c r="Q7" i="21"/>
  <c r="P7" i="21"/>
  <c r="Q6" i="21"/>
  <c r="P6" i="21"/>
  <c r="Q5" i="21"/>
  <c r="P5" i="21"/>
  <c r="Q4" i="21"/>
  <c r="M31" i="21"/>
  <c r="L31" i="21"/>
  <c r="M30" i="21"/>
  <c r="L30" i="21"/>
  <c r="M29" i="21"/>
  <c r="L29" i="21"/>
  <c r="M28" i="21"/>
  <c r="L28" i="21"/>
  <c r="M27" i="21"/>
  <c r="L27" i="21"/>
  <c r="M26" i="21"/>
  <c r="L26" i="21"/>
  <c r="M25" i="21"/>
  <c r="L25" i="21"/>
  <c r="M24" i="21"/>
  <c r="L24" i="21"/>
  <c r="M23" i="21"/>
  <c r="L23" i="21"/>
  <c r="M22" i="21"/>
  <c r="L22" i="21"/>
  <c r="M21" i="21"/>
  <c r="L21" i="21"/>
  <c r="M20" i="21"/>
  <c r="L20" i="21"/>
  <c r="M19" i="21"/>
  <c r="L19" i="21"/>
  <c r="M18" i="21"/>
  <c r="L18" i="21"/>
  <c r="M17" i="21"/>
  <c r="L17" i="21"/>
  <c r="M16" i="21"/>
  <c r="L16" i="21"/>
  <c r="M15" i="21"/>
  <c r="L15" i="21"/>
  <c r="M14" i="21"/>
  <c r="L14" i="21"/>
  <c r="M13" i="21"/>
  <c r="L13" i="21"/>
  <c r="M12" i="21"/>
  <c r="L12" i="21"/>
  <c r="M11" i="21"/>
  <c r="L11" i="21"/>
  <c r="M10" i="21"/>
  <c r="L10" i="21"/>
  <c r="M9" i="21"/>
  <c r="L9" i="21"/>
  <c r="M8" i="21"/>
  <c r="L8" i="21"/>
  <c r="M7" i="21"/>
  <c r="L7" i="21"/>
  <c r="M6" i="21"/>
  <c r="L6" i="21"/>
  <c r="M5" i="21"/>
  <c r="L5" i="21"/>
  <c r="M4" i="21"/>
  <c r="I31" i="21"/>
  <c r="H31" i="21"/>
  <c r="I30" i="21"/>
  <c r="H30" i="21"/>
  <c r="I29" i="21"/>
  <c r="H29" i="21"/>
  <c r="I28" i="21"/>
  <c r="H28" i="21"/>
  <c r="I27" i="21"/>
  <c r="H27" i="21"/>
  <c r="I26" i="21"/>
  <c r="H26" i="21"/>
  <c r="I25" i="21"/>
  <c r="H25" i="21"/>
  <c r="I24" i="21"/>
  <c r="H24" i="21"/>
  <c r="I23" i="21"/>
  <c r="H23" i="21"/>
  <c r="I22" i="21"/>
  <c r="H22" i="21"/>
  <c r="I21" i="21"/>
  <c r="H21" i="21"/>
  <c r="I20" i="21"/>
  <c r="H20" i="21"/>
  <c r="I19" i="21"/>
  <c r="H19" i="21"/>
  <c r="I18" i="21"/>
  <c r="H18" i="21"/>
  <c r="I17" i="21"/>
  <c r="H17" i="21"/>
  <c r="I16" i="21"/>
  <c r="H16" i="21"/>
  <c r="I15" i="21"/>
  <c r="H15" i="21"/>
  <c r="I14" i="21"/>
  <c r="H14" i="21"/>
  <c r="I13" i="21"/>
  <c r="H13" i="21"/>
  <c r="I12" i="21"/>
  <c r="H12" i="21"/>
  <c r="I11" i="21"/>
  <c r="H11" i="21"/>
  <c r="I10" i="21"/>
  <c r="H10" i="21"/>
  <c r="I9" i="21"/>
  <c r="H9" i="21"/>
  <c r="I8" i="21"/>
  <c r="H8" i="21"/>
  <c r="I7" i="21"/>
  <c r="H7" i="21"/>
  <c r="I6" i="21"/>
  <c r="H6" i="21"/>
  <c r="I5" i="21"/>
  <c r="H5" i="21"/>
  <c r="I4" i="21"/>
  <c r="E31" i="2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4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5" i="21"/>
  <c r="AA39" i="21"/>
  <c r="AA40" i="21" s="1"/>
  <c r="AA41" i="21" s="1"/>
  <c r="AA42" i="21" s="1"/>
  <c r="AA43" i="21" s="1"/>
  <c r="AA44" i="21" s="1"/>
  <c r="AA45" i="21" s="1"/>
  <c r="AA46" i="21"/>
  <c r="AA47" i="21" s="1"/>
  <c r="AA48" i="21" s="1"/>
  <c r="AA49" i="21" s="1"/>
  <c r="AA50" i="21" s="1"/>
  <c r="AA51" i="21" s="1"/>
  <c r="AA52" i="21" s="1"/>
  <c r="AA53" i="21" s="1"/>
  <c r="AA54" i="21" s="1"/>
  <c r="AA55" i="21" s="1"/>
  <c r="AA56" i="21" s="1"/>
  <c r="AA57" i="21" s="1"/>
  <c r="M39" i="21"/>
  <c r="M40" i="21"/>
  <c r="M41" i="2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K14" i="6"/>
  <c r="B39" i="21"/>
  <c r="B40" i="21"/>
  <c r="B41" i="21" s="1"/>
  <c r="B42" i="21" s="1"/>
  <c r="B43" i="21"/>
  <c r="B44" i="21"/>
  <c r="B45" i="21" s="1"/>
  <c r="B46" i="21" s="1"/>
  <c r="B47" i="21" s="1"/>
  <c r="B48" i="21" s="1"/>
  <c r="B49" i="21" s="1"/>
  <c r="B50" i="21" s="1"/>
  <c r="B51" i="21" s="1"/>
  <c r="B52" i="21" s="1"/>
  <c r="B53" i="21" s="1"/>
  <c r="B54" i="21" s="1"/>
  <c r="B55" i="21" s="1"/>
  <c r="B56" i="21" s="1"/>
  <c r="B57" i="21" s="1"/>
  <c r="B58" i="21" s="1"/>
  <c r="B59" i="21" s="1"/>
  <c r="B60" i="21" s="1"/>
  <c r="B61" i="21" s="1"/>
  <c r="B62" i="21" s="1"/>
  <c r="B63" i="21" s="1"/>
  <c r="B64" i="21" s="1"/>
  <c r="B65" i="21" s="1"/>
  <c r="B66" i="21" s="1"/>
  <c r="AC23" i="4"/>
  <c r="AG23" i="4"/>
  <c r="AH24" i="4" s="1"/>
  <c r="AH23" i="4"/>
  <c r="AC24" i="4"/>
  <c r="AG24" i="4" s="1"/>
  <c r="AC25" i="4"/>
  <c r="AG25" i="4" s="1"/>
  <c r="AC26" i="4"/>
  <c r="AG26" i="4" s="1"/>
  <c r="AC27" i="4"/>
  <c r="AG27" i="4"/>
  <c r="AC28" i="4"/>
  <c r="AG28" i="4" s="1"/>
  <c r="AC29" i="4"/>
  <c r="AG29" i="4" s="1"/>
  <c r="AC30" i="4"/>
  <c r="AG30" i="4" s="1"/>
  <c r="AC31" i="4"/>
  <c r="AG31" i="4"/>
  <c r="AC32" i="4"/>
  <c r="AG32" i="4" s="1"/>
  <c r="AC33" i="4"/>
  <c r="AG33" i="4" s="1"/>
  <c r="AC34" i="4"/>
  <c r="AG34" i="4" s="1"/>
  <c r="AC35" i="4"/>
  <c r="AG35" i="4"/>
  <c r="AC36" i="4"/>
  <c r="AG36" i="4" s="1"/>
  <c r="AC37" i="4"/>
  <c r="AG37" i="4" s="1"/>
  <c r="AC38" i="4"/>
  <c r="AG38" i="4" s="1"/>
  <c r="AC39" i="4"/>
  <c r="AG39" i="4" s="1"/>
  <c r="AC40" i="4"/>
  <c r="AG40" i="4" s="1"/>
  <c r="AC41" i="4"/>
  <c r="AG41" i="4" s="1"/>
  <c r="AC42" i="4"/>
  <c r="AG42" i="4" s="1"/>
  <c r="AC43" i="4"/>
  <c r="AG43" i="4" s="1"/>
  <c r="AH47" i="4" s="1"/>
  <c r="AC44" i="4"/>
  <c r="AG44" i="4" s="1"/>
  <c r="AC45" i="4"/>
  <c r="AG45" i="4" s="1"/>
  <c r="AC46" i="4"/>
  <c r="AG46" i="4" s="1"/>
  <c r="AC47" i="4"/>
  <c r="AG47" i="4" s="1"/>
  <c r="AC48" i="4"/>
  <c r="AG48" i="4" s="1"/>
  <c r="AC49" i="4"/>
  <c r="AG49" i="4" s="1"/>
  <c r="AC50" i="4"/>
  <c r="AG50" i="4" s="1"/>
  <c r="AC51" i="4"/>
  <c r="AG51" i="4"/>
  <c r="AC52" i="4"/>
  <c r="AG52" i="4" s="1"/>
  <c r="AC53" i="4"/>
  <c r="AG53" i="4" s="1"/>
  <c r="AC54" i="4"/>
  <c r="AG54" i="4" s="1"/>
  <c r="AC55" i="4"/>
  <c r="AG55" i="4" s="1"/>
  <c r="AC56" i="4"/>
  <c r="AG56" i="4" s="1"/>
  <c r="AC57" i="4"/>
  <c r="AG57" i="4" s="1"/>
  <c r="AC58" i="4"/>
  <c r="AG58" i="4" s="1"/>
  <c r="AC59" i="4"/>
  <c r="AG59" i="4"/>
  <c r="AH70" i="4" s="1"/>
  <c r="AC60" i="4"/>
  <c r="AG60" i="4" s="1"/>
  <c r="AC61" i="4"/>
  <c r="AG61" i="4" s="1"/>
  <c r="AC62" i="4"/>
  <c r="AG62" i="4" s="1"/>
  <c r="AC63" i="4"/>
  <c r="AG63" i="4"/>
  <c r="AC64" i="4"/>
  <c r="AG64" i="4" s="1"/>
  <c r="AC65" i="4"/>
  <c r="AG65" i="4" s="1"/>
  <c r="AC66" i="4"/>
  <c r="AG66" i="4" s="1"/>
  <c r="AC67" i="4"/>
  <c r="AG67" i="4" s="1"/>
  <c r="AC68" i="4"/>
  <c r="AG68" i="4" s="1"/>
  <c r="AC69" i="4"/>
  <c r="AG69" i="4" s="1"/>
  <c r="AH80" i="4" s="1"/>
  <c r="AC70" i="4"/>
  <c r="AG70" i="4" s="1"/>
  <c r="AC71" i="4"/>
  <c r="AG71" i="4"/>
  <c r="AC72" i="4"/>
  <c r="AG72" i="4" s="1"/>
  <c r="AC73" i="4"/>
  <c r="AG73" i="4" s="1"/>
  <c r="AC74" i="4"/>
  <c r="AG74" i="4" s="1"/>
  <c r="AC75" i="4"/>
  <c r="AG75" i="4"/>
  <c r="AC76" i="4"/>
  <c r="AG76" i="4" s="1"/>
  <c r="AC77" i="4"/>
  <c r="AG77" i="4" s="1"/>
  <c r="AC78" i="4"/>
  <c r="AG78" i="4" s="1"/>
  <c r="AC79" i="4"/>
  <c r="AG79" i="4" s="1"/>
  <c r="AC80" i="4"/>
  <c r="AG80" i="4" s="1"/>
  <c r="AC81" i="4"/>
  <c r="AG81" i="4" s="1"/>
  <c r="AC82" i="4"/>
  <c r="AG82" i="4" s="1"/>
  <c r="AC83" i="4"/>
  <c r="AG83" i="4"/>
  <c r="AC84" i="4"/>
  <c r="AG84" i="4" s="1"/>
  <c r="AC85" i="4"/>
  <c r="AG85" i="4" s="1"/>
  <c r="AC86" i="4"/>
  <c r="AG86" i="4" s="1"/>
  <c r="AC87" i="4"/>
  <c r="AG87" i="4"/>
  <c r="AC88" i="4"/>
  <c r="AG88" i="4" s="1"/>
  <c r="AC89" i="4"/>
  <c r="AG89" i="4" s="1"/>
  <c r="AC90" i="4"/>
  <c r="AG90" i="4" s="1"/>
  <c r="AC91" i="4"/>
  <c r="AG91" i="4" s="1"/>
  <c r="AC92" i="4"/>
  <c r="AG92" i="4" s="1"/>
  <c r="AC93" i="4"/>
  <c r="AG93" i="4" s="1"/>
  <c r="AC94" i="4"/>
  <c r="AG94" i="4" s="1"/>
  <c r="AC95" i="4"/>
  <c r="AG95" i="4"/>
  <c r="AC96" i="4"/>
  <c r="AG96" i="4" s="1"/>
  <c r="AC97" i="4"/>
  <c r="AG97" i="4" s="1"/>
  <c r="AC98" i="4"/>
  <c r="AG98" i="4" s="1"/>
  <c r="AC99" i="4"/>
  <c r="AG99" i="4"/>
  <c r="AC100" i="4"/>
  <c r="AG100" i="4" s="1"/>
  <c r="AC101" i="4"/>
  <c r="AG101" i="4" s="1"/>
  <c r="AC102" i="4"/>
  <c r="AG102" i="4" s="1"/>
  <c r="AC103" i="4"/>
  <c r="AG103" i="4" s="1"/>
  <c r="AC104" i="4"/>
  <c r="AG104" i="4" s="1"/>
  <c r="AC105" i="4"/>
  <c r="AG105" i="4" s="1"/>
  <c r="AC106" i="4"/>
  <c r="AG106" i="4" s="1"/>
  <c r="AC107" i="4"/>
  <c r="AG107" i="4"/>
  <c r="AH118" i="4" s="1"/>
  <c r="AC108" i="4"/>
  <c r="AG108" i="4" s="1"/>
  <c r="AC109" i="4"/>
  <c r="AG109" i="4" s="1"/>
  <c r="AC110" i="4"/>
  <c r="AG110" i="4" s="1"/>
  <c r="AC111" i="4"/>
  <c r="AG111" i="4"/>
  <c r="AC112" i="4"/>
  <c r="AG112" i="4" s="1"/>
  <c r="AC113" i="4"/>
  <c r="AG113" i="4" s="1"/>
  <c r="AC114" i="4"/>
  <c r="AG114" i="4" s="1"/>
  <c r="AC115" i="4"/>
  <c r="AG115" i="4" s="1"/>
  <c r="AC116" i="4"/>
  <c r="AG116" i="4" s="1"/>
  <c r="AC117" i="4"/>
  <c r="AG117" i="4" s="1"/>
  <c r="AC118" i="4"/>
  <c r="AG118" i="4" s="1"/>
  <c r="AC119" i="4"/>
  <c r="AG119" i="4"/>
  <c r="AC120" i="4"/>
  <c r="AG120" i="4" s="1"/>
  <c r="AC121" i="4"/>
  <c r="AG121" i="4" s="1"/>
  <c r="AC122" i="4"/>
  <c r="AG122" i="4" s="1"/>
  <c r="AC123" i="4"/>
  <c r="AG123" i="4"/>
  <c r="AC124" i="4"/>
  <c r="AG124" i="4" s="1"/>
  <c r="AC125" i="4"/>
  <c r="AG125" i="4" s="1"/>
  <c r="AC126" i="4"/>
  <c r="AG126" i="4" s="1"/>
  <c r="AC127" i="4"/>
  <c r="AG127" i="4" s="1"/>
  <c r="AC128" i="4"/>
  <c r="AG128" i="4"/>
  <c r="AC129" i="4"/>
  <c r="AG129" i="4" s="1"/>
  <c r="AC130" i="4"/>
  <c r="AG130" i="4" s="1"/>
  <c r="AC131" i="4"/>
  <c r="AG131" i="4" s="1"/>
  <c r="AC132" i="4"/>
  <c r="AG132" i="4" s="1"/>
  <c r="AC133" i="4"/>
  <c r="AG133" i="4" s="1"/>
  <c r="AC134" i="4"/>
  <c r="AG134" i="4" s="1"/>
  <c r="AC135" i="4"/>
  <c r="AG135" i="4" s="1"/>
  <c r="AC136" i="4"/>
  <c r="AG136" i="4" s="1"/>
  <c r="AC137" i="4"/>
  <c r="AG137" i="4" s="1"/>
  <c r="AC138" i="4"/>
  <c r="AG138" i="4" s="1"/>
  <c r="AC139" i="4"/>
  <c r="AG139" i="4"/>
  <c r="AC140" i="4"/>
  <c r="AG140" i="4" s="1"/>
  <c r="AC141" i="4"/>
  <c r="AG141" i="4" s="1"/>
  <c r="AC142" i="4"/>
  <c r="AG142" i="4" s="1"/>
  <c r="AC143" i="4"/>
  <c r="AG143" i="4" s="1"/>
  <c r="AC144" i="4"/>
  <c r="AG144" i="4"/>
  <c r="AC145" i="4"/>
  <c r="AG145" i="4" s="1"/>
  <c r="AC146" i="4"/>
  <c r="AG146" i="4" s="1"/>
  <c r="AC147" i="4"/>
  <c r="AG147" i="4" s="1"/>
  <c r="AC148" i="4"/>
  <c r="AG148" i="4" s="1"/>
  <c r="AC149" i="4"/>
  <c r="AG149" i="4" s="1"/>
  <c r="AC150" i="4"/>
  <c r="AG150" i="4" s="1"/>
  <c r="AC151" i="4"/>
  <c r="AG151" i="4" s="1"/>
  <c r="AC152" i="4"/>
  <c r="AG152" i="4" s="1"/>
  <c r="AC153" i="4"/>
  <c r="AG153" i="4" s="1"/>
  <c r="AC154" i="4"/>
  <c r="AG154" i="4" s="1"/>
  <c r="AC155" i="4"/>
  <c r="AG155" i="4"/>
  <c r="AC156" i="4"/>
  <c r="AG156" i="4" s="1"/>
  <c r="AC157" i="4"/>
  <c r="AG157" i="4" s="1"/>
  <c r="AC158" i="4"/>
  <c r="AG158" i="4" s="1"/>
  <c r="AC159" i="4"/>
  <c r="AG159" i="4" s="1"/>
  <c r="AC160" i="4"/>
  <c r="AG160" i="4"/>
  <c r="AC161" i="4"/>
  <c r="AG161" i="4" s="1"/>
  <c r="AC162" i="4"/>
  <c r="AG162" i="4" s="1"/>
  <c r="AC163" i="4"/>
  <c r="AG163" i="4" s="1"/>
  <c r="AC164" i="4"/>
  <c r="AG164" i="4" s="1"/>
  <c r="AC165" i="4"/>
  <c r="AG165" i="4" s="1"/>
  <c r="AC166" i="4"/>
  <c r="AG166" i="4" s="1"/>
  <c r="AC167" i="4"/>
  <c r="AG167" i="4" s="1"/>
  <c r="AC168" i="4"/>
  <c r="AG168" i="4" s="1"/>
  <c r="AC169" i="4"/>
  <c r="AG169" i="4" s="1"/>
  <c r="AC170" i="4"/>
  <c r="AG170" i="4" s="1"/>
  <c r="AC171" i="4"/>
  <c r="AG171" i="4"/>
  <c r="AC172" i="4"/>
  <c r="AG172" i="4" s="1"/>
  <c r="AC173" i="4"/>
  <c r="AG173" i="4" s="1"/>
  <c r="AC174" i="4"/>
  <c r="AG174" i="4" s="1"/>
  <c r="AC175" i="4"/>
  <c r="AG175" i="4" s="1"/>
  <c r="AC176" i="4"/>
  <c r="AG176" i="4"/>
  <c r="AC177" i="4"/>
  <c r="AG177" i="4" s="1"/>
  <c r="AC178" i="4"/>
  <c r="AG178" i="4" s="1"/>
  <c r="AC179" i="4"/>
  <c r="AG179" i="4" s="1"/>
  <c r="AH190" i="4" s="1"/>
  <c r="AC180" i="4"/>
  <c r="AG180" i="4" s="1"/>
  <c r="AC181" i="4"/>
  <c r="AG181" i="4" s="1"/>
  <c r="AC182" i="4"/>
  <c r="AG182" i="4" s="1"/>
  <c r="AC183" i="4"/>
  <c r="AG183" i="4" s="1"/>
  <c r="AC184" i="4"/>
  <c r="AG184" i="4" s="1"/>
  <c r="AC185" i="4"/>
  <c r="AG185" i="4" s="1"/>
  <c r="AC186" i="4"/>
  <c r="AG186" i="4" s="1"/>
  <c r="AC187" i="4"/>
  <c r="AG187" i="4"/>
  <c r="AC188" i="4"/>
  <c r="AG188" i="4" s="1"/>
  <c r="AC189" i="4"/>
  <c r="AG189" i="4" s="1"/>
  <c r="AC190" i="4"/>
  <c r="AG190" i="4" s="1"/>
  <c r="AC191" i="4"/>
  <c r="AG191" i="4" s="1"/>
  <c r="AC192" i="4"/>
  <c r="AG192" i="4"/>
  <c r="AC193" i="4"/>
  <c r="AG193" i="4" s="1"/>
  <c r="AC194" i="4"/>
  <c r="AG194" i="4" s="1"/>
  <c r="AC195" i="4"/>
  <c r="AG195" i="4" s="1"/>
  <c r="AC196" i="4"/>
  <c r="AG196" i="4" s="1"/>
  <c r="AC197" i="4"/>
  <c r="AG197" i="4" s="1"/>
  <c r="AC198" i="4"/>
  <c r="AG198" i="4" s="1"/>
  <c r="AC199" i="4"/>
  <c r="AG199" i="4" s="1"/>
  <c r="AH210" i="4" s="1"/>
  <c r="AC200" i="4"/>
  <c r="AG200" i="4" s="1"/>
  <c r="AC201" i="4"/>
  <c r="AG201" i="4" s="1"/>
  <c r="AC202" i="4"/>
  <c r="AG202" i="4" s="1"/>
  <c r="AC203" i="4"/>
  <c r="AG203" i="4"/>
  <c r="AH214" i="4" s="1"/>
  <c r="AC204" i="4"/>
  <c r="AG204" i="4" s="1"/>
  <c r="AC205" i="4"/>
  <c r="AG205" i="4" s="1"/>
  <c r="AC206" i="4"/>
  <c r="AG206" i="4" s="1"/>
  <c r="AC207" i="4"/>
  <c r="AG207" i="4" s="1"/>
  <c r="AC208" i="4"/>
  <c r="AG208" i="4"/>
  <c r="AC209" i="4"/>
  <c r="AG209" i="4" s="1"/>
  <c r="AC210" i="4"/>
  <c r="AG210" i="4"/>
  <c r="AC211" i="4"/>
  <c r="AG211" i="4"/>
  <c r="AC212" i="4"/>
  <c r="AG212" i="4"/>
  <c r="AC213" i="4"/>
  <c r="AG213" i="4" s="1"/>
  <c r="AC214" i="4"/>
  <c r="AG214" i="4"/>
  <c r="AC215" i="4"/>
  <c r="AG215" i="4"/>
  <c r="AH226" i="4" s="1"/>
  <c r="AC216" i="4"/>
  <c r="AG216" i="4" s="1"/>
  <c r="AH227" i="4" s="1"/>
  <c r="AC217" i="4"/>
  <c r="AG217" i="4" s="1"/>
  <c r="AC218" i="4"/>
  <c r="AG218" i="4"/>
  <c r="AH229" i="4" s="1"/>
  <c r="AC219" i="4"/>
  <c r="AG219" i="4" s="1"/>
  <c r="AH230" i="4" s="1"/>
  <c r="AC220" i="4"/>
  <c r="AG220" i="4" s="1"/>
  <c r="AC221" i="4"/>
  <c r="AG221" i="4" s="1"/>
  <c r="AC222" i="4"/>
  <c r="AG222" i="4"/>
  <c r="AC223" i="4"/>
  <c r="AG223" i="4"/>
  <c r="AC224" i="4"/>
  <c r="AG224" i="4"/>
  <c r="AC225" i="4"/>
  <c r="AG225" i="4" s="1"/>
  <c r="AC226" i="4"/>
  <c r="AG226" i="4"/>
  <c r="AC227" i="4"/>
  <c r="AG227" i="4"/>
  <c r="AC228" i="4"/>
  <c r="AG228" i="4"/>
  <c r="AC229" i="4"/>
  <c r="AG229" i="4" s="1"/>
  <c r="AC230" i="4"/>
  <c r="AG230" i="4"/>
  <c r="AH241" i="4" s="1"/>
  <c r="AC231" i="4"/>
  <c r="AG231" i="4"/>
  <c r="AC232" i="4"/>
  <c r="AG232" i="4"/>
  <c r="AC233" i="4"/>
  <c r="AG233" i="4" s="1"/>
  <c r="AH242" i="4" s="1"/>
  <c r="AC234" i="4"/>
  <c r="AG234" i="4"/>
  <c r="AC235" i="4"/>
  <c r="AG235" i="4"/>
  <c r="AC236" i="4"/>
  <c r="AG236" i="4"/>
  <c r="AC237" i="4"/>
  <c r="AG237" i="4" s="1"/>
  <c r="AC238" i="4"/>
  <c r="AG238" i="4"/>
  <c r="AH246" i="4" s="1"/>
  <c r="AC239" i="4"/>
  <c r="AG239" i="4"/>
  <c r="AC240" i="4"/>
  <c r="AG240" i="4"/>
  <c r="AC241" i="4"/>
  <c r="AG241" i="4" s="1"/>
  <c r="AC242" i="4"/>
  <c r="AG242" i="4"/>
  <c r="AH253" i="4" s="1"/>
  <c r="AC243" i="4"/>
  <c r="AG243" i="4"/>
  <c r="AC244" i="4"/>
  <c r="AG244" i="4"/>
  <c r="AC245" i="4"/>
  <c r="AG245" i="4" s="1"/>
  <c r="AC246" i="4"/>
  <c r="AG246" i="4"/>
  <c r="AC247" i="4"/>
  <c r="AG247" i="4"/>
  <c r="AC248" i="4"/>
  <c r="AG248" i="4"/>
  <c r="AC249" i="4"/>
  <c r="AG249" i="4" s="1"/>
  <c r="AC250" i="4"/>
  <c r="AG250" i="4"/>
  <c r="AC251" i="4"/>
  <c r="AG251" i="4"/>
  <c r="AC252" i="4"/>
  <c r="AG252" i="4"/>
  <c r="AC253" i="4"/>
  <c r="AG253" i="4" s="1"/>
  <c r="AC254" i="4"/>
  <c r="AG254" i="4"/>
  <c r="AH265" i="4" s="1"/>
  <c r="AC255" i="4"/>
  <c r="AG255" i="4"/>
  <c r="AC256" i="4"/>
  <c r="AG256" i="4"/>
  <c r="AC257" i="4"/>
  <c r="AG257" i="4" s="1"/>
  <c r="AH266" i="4" s="1"/>
  <c r="AC258" i="4"/>
  <c r="AG258" i="4"/>
  <c r="AC259" i="4"/>
  <c r="AG259" i="4"/>
  <c r="AC260" i="4"/>
  <c r="AG260" i="4"/>
  <c r="AC261" i="4"/>
  <c r="AG261" i="4" s="1"/>
  <c r="AC262" i="4"/>
  <c r="AG262" i="4"/>
  <c r="AC263" i="4"/>
  <c r="AG263" i="4"/>
  <c r="AC264" i="4"/>
  <c r="AG264" i="4"/>
  <c r="AC265" i="4"/>
  <c r="AG265" i="4" s="1"/>
  <c r="AC266" i="4"/>
  <c r="AG266" i="4"/>
  <c r="AH277" i="4" s="1"/>
  <c r="AC267" i="4"/>
  <c r="AG267" i="4"/>
  <c r="AC268" i="4"/>
  <c r="AG268" i="4"/>
  <c r="AC269" i="4"/>
  <c r="AG269" i="4" s="1"/>
  <c r="AC270" i="4"/>
  <c r="AG270" i="4"/>
  <c r="AC271" i="4"/>
  <c r="AG271" i="4"/>
  <c r="AC272" i="4"/>
  <c r="AG272" i="4"/>
  <c r="AC273" i="4"/>
  <c r="AG273" i="4" s="1"/>
  <c r="AC274" i="4"/>
  <c r="AG274" i="4"/>
  <c r="AC275" i="4"/>
  <c r="AG275" i="4"/>
  <c r="AC276" i="4"/>
  <c r="AG276" i="4"/>
  <c r="AC277" i="4"/>
  <c r="AG277" i="4" s="1"/>
  <c r="AC278" i="4"/>
  <c r="AG278" i="4"/>
  <c r="AH289" i="4" s="1"/>
  <c r="AC279" i="4"/>
  <c r="AG279" i="4"/>
  <c r="AC280" i="4"/>
  <c r="AG280" i="4"/>
  <c r="AC281" i="4"/>
  <c r="AG281" i="4" s="1"/>
  <c r="AH290" i="4" s="1"/>
  <c r="AC282" i="4"/>
  <c r="AG282" i="4"/>
  <c r="AC283" i="4"/>
  <c r="AG283" i="4"/>
  <c r="AC284" i="4"/>
  <c r="AG284" i="4"/>
  <c r="AC285" i="4"/>
  <c r="AG285" i="4" s="1"/>
  <c r="AC286" i="4"/>
  <c r="AG286" i="4"/>
  <c r="AH294" i="4" s="1"/>
  <c r="AC287" i="4"/>
  <c r="AG287" i="4"/>
  <c r="AC288" i="4"/>
  <c r="AG288" i="4"/>
  <c r="AC289" i="4"/>
  <c r="AG289" i="4" s="1"/>
  <c r="AC290" i="4"/>
  <c r="AG290" i="4"/>
  <c r="AH301" i="4" s="1"/>
  <c r="AC291" i="4"/>
  <c r="AG291" i="4"/>
  <c r="AC292" i="4"/>
  <c r="AG292" i="4"/>
  <c r="AC293" i="4"/>
  <c r="AG293" i="4" s="1"/>
  <c r="AC294" i="4"/>
  <c r="AG294" i="4"/>
  <c r="AC295" i="4"/>
  <c r="AG295" i="4"/>
  <c r="AC296" i="4"/>
  <c r="AG296" i="4"/>
  <c r="AC297" i="4"/>
  <c r="AG297" i="4" s="1"/>
  <c r="AC298" i="4"/>
  <c r="AG298" i="4"/>
  <c r="AC299" i="4"/>
  <c r="AG299" i="4"/>
  <c r="AC300" i="4"/>
  <c r="AG300" i="4"/>
  <c r="AC301" i="4"/>
  <c r="AG301" i="4" s="1"/>
  <c r="AC302" i="4"/>
  <c r="AG302" i="4"/>
  <c r="AH313" i="4" s="1"/>
  <c r="AC303" i="4"/>
  <c r="AG303" i="4"/>
  <c r="AC304" i="4"/>
  <c r="AG304" i="4"/>
  <c r="AC305" i="4"/>
  <c r="AG305" i="4" s="1"/>
  <c r="AC306" i="4"/>
  <c r="AG306" i="4"/>
  <c r="AC307" i="4"/>
  <c r="AG307" i="4"/>
  <c r="AC308" i="4"/>
  <c r="AG308" i="4"/>
  <c r="AC309" i="4"/>
  <c r="AG309" i="4" s="1"/>
  <c r="AC310" i="4"/>
  <c r="AG310" i="4"/>
  <c r="AC311" i="4"/>
  <c r="AG311" i="4"/>
  <c r="AC312" i="4"/>
  <c r="AG312" i="4"/>
  <c r="AC313" i="4"/>
  <c r="AG313" i="4" s="1"/>
  <c r="AC314" i="4"/>
  <c r="AG314" i="4"/>
  <c r="AH325" i="4" s="1"/>
  <c r="AC315" i="4"/>
  <c r="AG315" i="4"/>
  <c r="AC316" i="4"/>
  <c r="AG316" i="4"/>
  <c r="AC317" i="4"/>
  <c r="AG317" i="4" s="1"/>
  <c r="AC318" i="4"/>
  <c r="AG318" i="4"/>
  <c r="AC319" i="4"/>
  <c r="AG319" i="4"/>
  <c r="AC320" i="4"/>
  <c r="AG320" i="4"/>
  <c r="AC321" i="4"/>
  <c r="AG321" i="4" s="1"/>
  <c r="AC322" i="4"/>
  <c r="AG322" i="4"/>
  <c r="AC323" i="4"/>
  <c r="AG323" i="4"/>
  <c r="AC324" i="4"/>
  <c r="AG324" i="4"/>
  <c r="AC325" i="4"/>
  <c r="AG325" i="4" s="1"/>
  <c r="AC326" i="4"/>
  <c r="AG326" i="4"/>
  <c r="AH337" i="4" s="1"/>
  <c r="AC327" i="4"/>
  <c r="AG327" i="4"/>
  <c r="AH338" i="4" s="1"/>
  <c r="AC328" i="4"/>
  <c r="AG328" i="4"/>
  <c r="AC329" i="4"/>
  <c r="AG329" i="4" s="1"/>
  <c r="AC330" i="4"/>
  <c r="AG330" i="4"/>
  <c r="AC331" i="4"/>
  <c r="AG331" i="4"/>
  <c r="AC332" i="4"/>
  <c r="AG332" i="4"/>
  <c r="AC333" i="4"/>
  <c r="AG333" i="4" s="1"/>
  <c r="AC334" i="4"/>
  <c r="AG334" i="4"/>
  <c r="AC335" i="4"/>
  <c r="AG335" i="4"/>
  <c r="AC336" i="4"/>
  <c r="AG336" i="4"/>
  <c r="AC337" i="4"/>
  <c r="AG337" i="4" s="1"/>
  <c r="AC338" i="4"/>
  <c r="AG338" i="4"/>
  <c r="AC339" i="4"/>
  <c r="AG339" i="4"/>
  <c r="AC340" i="4"/>
  <c r="AG340" i="4"/>
  <c r="AC341" i="4"/>
  <c r="AG341" i="4" s="1"/>
  <c r="AC342" i="4"/>
  <c r="AG342" i="4"/>
  <c r="AC343" i="4"/>
  <c r="AG343" i="4"/>
  <c r="AH354" i="4" s="1"/>
  <c r="AC344" i="4"/>
  <c r="AG344" i="4"/>
  <c r="AC345" i="4"/>
  <c r="AG345" i="4" s="1"/>
  <c r="AC346" i="4"/>
  <c r="AG346" i="4" s="1"/>
  <c r="AC347" i="4"/>
  <c r="AG347" i="4"/>
  <c r="AC348" i="4"/>
  <c r="AG348" i="4"/>
  <c r="AC349" i="4"/>
  <c r="AG349" i="4" s="1"/>
  <c r="AC350" i="4"/>
  <c r="AG350" i="4"/>
  <c r="AC351" i="4"/>
  <c r="AG351" i="4"/>
  <c r="AC352" i="4"/>
  <c r="AG352" i="4"/>
  <c r="AC353" i="4"/>
  <c r="AG353" i="4" s="1"/>
  <c r="AC354" i="4"/>
  <c r="AG354" i="4"/>
  <c r="AC355" i="4"/>
  <c r="AG355" i="4"/>
  <c r="AC356" i="4"/>
  <c r="AG356" i="4"/>
  <c r="AC357" i="4"/>
  <c r="AG357" i="4" s="1"/>
  <c r="AC358" i="4"/>
  <c r="AG358" i="4" s="1"/>
  <c r="AC359" i="4"/>
  <c r="AG359" i="4"/>
  <c r="AC360" i="4"/>
  <c r="AG360" i="4"/>
  <c r="AC361" i="4"/>
  <c r="AG361" i="4" s="1"/>
  <c r="AC362" i="4"/>
  <c r="AG362" i="4"/>
  <c r="AC363" i="4"/>
  <c r="AG363" i="4"/>
  <c r="AC364" i="4"/>
  <c r="AG364" i="4"/>
  <c r="AC365" i="4"/>
  <c r="AG365" i="4" s="1"/>
  <c r="AC366" i="4"/>
  <c r="AG366" i="4"/>
  <c r="AC367" i="4"/>
  <c r="AG367" i="4"/>
  <c r="AC368" i="4"/>
  <c r="AG368" i="4"/>
  <c r="I12" i="4"/>
  <c r="M12" i="4" s="1"/>
  <c r="I13" i="4"/>
  <c r="M13" i="4"/>
  <c r="I14" i="4"/>
  <c r="M14" i="4"/>
  <c r="I15" i="4"/>
  <c r="M15" i="4"/>
  <c r="I16" i="4"/>
  <c r="M16" i="4"/>
  <c r="I17" i="4"/>
  <c r="M17" i="4" s="1"/>
  <c r="I18" i="4"/>
  <c r="M18" i="4" s="1"/>
  <c r="I19" i="4"/>
  <c r="M19" i="4"/>
  <c r="I20" i="4"/>
  <c r="M20" i="4" s="1"/>
  <c r="I21" i="4"/>
  <c r="M21" i="4"/>
  <c r="I22" i="4"/>
  <c r="M22" i="4"/>
  <c r="I23" i="4"/>
  <c r="M23" i="4" s="1"/>
  <c r="I24" i="4"/>
  <c r="M24" i="4"/>
  <c r="I25" i="4"/>
  <c r="M25" i="4"/>
  <c r="I26" i="4"/>
  <c r="M26" i="4" s="1"/>
  <c r="I27" i="4"/>
  <c r="M27" i="4" s="1"/>
  <c r="I28" i="4"/>
  <c r="M28" i="4"/>
  <c r="I29" i="4"/>
  <c r="M29" i="4"/>
  <c r="I30" i="4"/>
  <c r="M30" i="4" s="1"/>
  <c r="N41" i="4" s="1"/>
  <c r="I31" i="4"/>
  <c r="M31" i="4" s="1"/>
  <c r="I32" i="4"/>
  <c r="M32" i="4"/>
  <c r="I33" i="4"/>
  <c r="M33" i="4" s="1"/>
  <c r="I34" i="4"/>
  <c r="M34" i="4" s="1"/>
  <c r="I35" i="4"/>
  <c r="M35" i="4" s="1"/>
  <c r="I36" i="4"/>
  <c r="M36" i="4"/>
  <c r="I37" i="4"/>
  <c r="M37" i="4"/>
  <c r="I38" i="4"/>
  <c r="M38" i="4" s="1"/>
  <c r="I39" i="4"/>
  <c r="M39" i="4" s="1"/>
  <c r="I40" i="4"/>
  <c r="M40" i="4"/>
  <c r="I41" i="4"/>
  <c r="M41" i="4"/>
  <c r="I42" i="4"/>
  <c r="M42" i="4" s="1"/>
  <c r="N53" i="4" s="1"/>
  <c r="I43" i="4"/>
  <c r="M43" i="4" s="1"/>
  <c r="I44" i="4"/>
  <c r="M44" i="4"/>
  <c r="I45" i="4"/>
  <c r="M45" i="4" s="1"/>
  <c r="I46" i="4"/>
  <c r="M46" i="4" s="1"/>
  <c r="I47" i="4"/>
  <c r="M47" i="4" s="1"/>
  <c r="I48" i="4"/>
  <c r="M48" i="4"/>
  <c r="I49" i="4"/>
  <c r="M49" i="4"/>
  <c r="I50" i="4"/>
  <c r="M50" i="4" s="1"/>
  <c r="I51" i="4"/>
  <c r="M51" i="4" s="1"/>
  <c r="I52" i="4"/>
  <c r="M52" i="4"/>
  <c r="I53" i="4"/>
  <c r="M53" i="4"/>
  <c r="I54" i="4"/>
  <c r="M54" i="4" s="1"/>
  <c r="I55" i="4"/>
  <c r="M55" i="4" s="1"/>
  <c r="I56" i="4"/>
  <c r="M56" i="4"/>
  <c r="I57" i="4"/>
  <c r="M57" i="4" s="1"/>
  <c r="I58" i="4"/>
  <c r="M58" i="4" s="1"/>
  <c r="I59" i="4"/>
  <c r="M59" i="4" s="1"/>
  <c r="I60" i="4"/>
  <c r="M60" i="4"/>
  <c r="N71" i="4" s="1"/>
  <c r="I61" i="4"/>
  <c r="M61" i="4"/>
  <c r="N72" i="4" s="1"/>
  <c r="I62" i="4"/>
  <c r="M62" i="4" s="1"/>
  <c r="I63" i="4"/>
  <c r="M63" i="4" s="1"/>
  <c r="I64" i="4"/>
  <c r="M64" i="4"/>
  <c r="I65" i="4"/>
  <c r="M65" i="4"/>
  <c r="I66" i="4"/>
  <c r="M66" i="4" s="1"/>
  <c r="I67" i="4"/>
  <c r="M67" i="4" s="1"/>
  <c r="I68" i="4"/>
  <c r="M68" i="4"/>
  <c r="N79" i="4" s="1"/>
  <c r="I69" i="4"/>
  <c r="M69" i="4" s="1"/>
  <c r="I70" i="4"/>
  <c r="M70" i="4" s="1"/>
  <c r="I71" i="4"/>
  <c r="M71" i="4" s="1"/>
  <c r="I72" i="4"/>
  <c r="M72" i="4"/>
  <c r="I73" i="4"/>
  <c r="M73" i="4"/>
  <c r="I74" i="4"/>
  <c r="M74" i="4" s="1"/>
  <c r="I75" i="4"/>
  <c r="M75" i="4" s="1"/>
  <c r="I76" i="4"/>
  <c r="M76" i="4"/>
  <c r="I77" i="4"/>
  <c r="M77" i="4"/>
  <c r="I78" i="4"/>
  <c r="M78" i="4" s="1"/>
  <c r="I79" i="4"/>
  <c r="M79" i="4" s="1"/>
  <c r="M80" i="4"/>
  <c r="M81" i="4"/>
  <c r="M82" i="4"/>
  <c r="M83" i="4"/>
  <c r="M84" i="4"/>
  <c r="M85" i="4"/>
  <c r="M86" i="4"/>
  <c r="M87" i="4"/>
  <c r="N97" i="4" s="1"/>
  <c r="M88" i="4"/>
  <c r="M89" i="4"/>
  <c r="I90" i="4"/>
  <c r="M90" i="4"/>
  <c r="N101" i="4" s="1"/>
  <c r="M91" i="4"/>
  <c r="N99" i="4" s="1"/>
  <c r="N91" i="4"/>
  <c r="M92" i="4"/>
  <c r="M93" i="4"/>
  <c r="M94" i="4"/>
  <c r="M95" i="4"/>
  <c r="M96" i="4"/>
  <c r="M97" i="4"/>
  <c r="M98" i="4"/>
  <c r="M99" i="4"/>
  <c r="M100" i="4"/>
  <c r="M101" i="4"/>
  <c r="M102" i="4"/>
  <c r="I103" i="4"/>
  <c r="M103" i="4" s="1"/>
  <c r="I104" i="4"/>
  <c r="M104" i="4"/>
  <c r="I105" i="4"/>
  <c r="M105" i="4"/>
  <c r="I106" i="4"/>
  <c r="M106" i="4"/>
  <c r="I107" i="4"/>
  <c r="M107" i="4"/>
  <c r="I108" i="4"/>
  <c r="M108" i="4"/>
  <c r="I109" i="4"/>
  <c r="M109" i="4"/>
  <c r="I110" i="4"/>
  <c r="M110" i="4"/>
  <c r="I111" i="4"/>
  <c r="M111" i="4"/>
  <c r="I112" i="4"/>
  <c r="M112" i="4"/>
  <c r="I113" i="4"/>
  <c r="M113" i="4"/>
  <c r="I114" i="4"/>
  <c r="M114" i="4"/>
  <c r="I115" i="4"/>
  <c r="M115" i="4" s="1"/>
  <c r="I116" i="4"/>
  <c r="M116" i="4"/>
  <c r="I117" i="4"/>
  <c r="M117" i="4"/>
  <c r="I118" i="4"/>
  <c r="M118" i="4"/>
  <c r="I119" i="4"/>
  <c r="M119" i="4"/>
  <c r="I120" i="4"/>
  <c r="M120" i="4"/>
  <c r="I121" i="4"/>
  <c r="M121" i="4"/>
  <c r="I122" i="4"/>
  <c r="M122" i="4"/>
  <c r="I123" i="4"/>
  <c r="M123" i="4"/>
  <c r="I124" i="4"/>
  <c r="M124" i="4"/>
  <c r="I125" i="4"/>
  <c r="M125" i="4"/>
  <c r="I126" i="4"/>
  <c r="M126" i="4"/>
  <c r="I127" i="4"/>
  <c r="M127" i="4" s="1"/>
  <c r="I128" i="4"/>
  <c r="M128" i="4"/>
  <c r="I129" i="4"/>
  <c r="M129" i="4"/>
  <c r="I130" i="4"/>
  <c r="M130" i="4"/>
  <c r="I131" i="4"/>
  <c r="M131" i="4"/>
  <c r="I132" i="4"/>
  <c r="M132" i="4"/>
  <c r="I133" i="4"/>
  <c r="M133" i="4"/>
  <c r="I134" i="4"/>
  <c r="M134" i="4"/>
  <c r="I135" i="4"/>
  <c r="M135" i="4" s="1"/>
  <c r="I136" i="4"/>
  <c r="M136" i="4"/>
  <c r="I137" i="4"/>
  <c r="M137" i="4"/>
  <c r="N148" i="4" s="1"/>
  <c r="I138" i="4"/>
  <c r="M138" i="4"/>
  <c r="I139" i="4"/>
  <c r="M139" i="4"/>
  <c r="I140" i="4"/>
  <c r="M140" i="4"/>
  <c r="I141" i="4"/>
  <c r="M141" i="4"/>
  <c r="I142" i="4"/>
  <c r="M142" i="4"/>
  <c r="I143" i="4"/>
  <c r="M143" i="4" s="1"/>
  <c r="I144" i="4"/>
  <c r="M144" i="4"/>
  <c r="I145" i="4"/>
  <c r="M145" i="4"/>
  <c r="N156" i="4" s="1"/>
  <c r="I146" i="4"/>
  <c r="M146" i="4"/>
  <c r="I147" i="4"/>
  <c r="M147" i="4"/>
  <c r="N158" i="4" s="1"/>
  <c r="I148" i="4"/>
  <c r="M148" i="4"/>
  <c r="I149" i="4"/>
  <c r="M149" i="4"/>
  <c r="I150" i="4"/>
  <c r="M150" i="4"/>
  <c r="I151" i="4"/>
  <c r="M151" i="4" s="1"/>
  <c r="I152" i="4"/>
  <c r="M152" i="4"/>
  <c r="I153" i="4"/>
  <c r="M153" i="4"/>
  <c r="I154" i="4"/>
  <c r="M154" i="4"/>
  <c r="I155" i="4"/>
  <c r="M155" i="4" s="1"/>
  <c r="N166" i="4" s="1"/>
  <c r="I156" i="4"/>
  <c r="M156" i="4"/>
  <c r="I157" i="4"/>
  <c r="M157" i="4"/>
  <c r="I158" i="4"/>
  <c r="M158" i="4"/>
  <c r="I159" i="4"/>
  <c r="M159" i="4"/>
  <c r="I160" i="4"/>
  <c r="M160" i="4"/>
  <c r="I161" i="4"/>
  <c r="M161" i="4"/>
  <c r="I162" i="4"/>
  <c r="M162" i="4"/>
  <c r="I163" i="4"/>
  <c r="M163" i="4" s="1"/>
  <c r="I164" i="4"/>
  <c r="M164" i="4"/>
  <c r="I165" i="4"/>
  <c r="M165" i="4"/>
  <c r="I166" i="4"/>
  <c r="M166" i="4"/>
  <c r="I167" i="4"/>
  <c r="M167" i="4" s="1"/>
  <c r="N178" i="4" s="1"/>
  <c r="I168" i="4"/>
  <c r="M168" i="4"/>
  <c r="I169" i="4"/>
  <c r="M169" i="4"/>
  <c r="I170" i="4"/>
  <c r="M170" i="4"/>
  <c r="I171" i="4"/>
  <c r="M171" i="4" s="1"/>
  <c r="I172" i="4"/>
  <c r="M172" i="4"/>
  <c r="I173" i="4"/>
  <c r="M173" i="4"/>
  <c r="I174" i="4"/>
  <c r="M174" i="4"/>
  <c r="I175" i="4"/>
  <c r="M175" i="4" s="1"/>
  <c r="I176" i="4"/>
  <c r="M176" i="4"/>
  <c r="I177" i="4"/>
  <c r="M177" i="4"/>
  <c r="I178" i="4"/>
  <c r="M178" i="4"/>
  <c r="I179" i="4"/>
  <c r="M179" i="4" s="1"/>
  <c r="I180" i="4"/>
  <c r="M180" i="4"/>
  <c r="I181" i="4"/>
  <c r="M181" i="4"/>
  <c r="I182" i="4"/>
  <c r="M182" i="4"/>
  <c r="I183" i="4"/>
  <c r="M183" i="4"/>
  <c r="I184" i="4"/>
  <c r="M184" i="4"/>
  <c r="I185" i="4"/>
  <c r="M185" i="4"/>
  <c r="I186" i="4"/>
  <c r="M186" i="4"/>
  <c r="I187" i="4"/>
  <c r="M187" i="4" s="1"/>
  <c r="N198" i="4" s="1"/>
  <c r="I188" i="4"/>
  <c r="M188" i="4"/>
  <c r="I189" i="4"/>
  <c r="M189" i="4"/>
  <c r="I190" i="4"/>
  <c r="M190" i="4"/>
  <c r="I191" i="4"/>
  <c r="M191" i="4" s="1"/>
  <c r="N202" i="4" s="1"/>
  <c r="I192" i="4"/>
  <c r="M192" i="4"/>
  <c r="I193" i="4"/>
  <c r="M193" i="4"/>
  <c r="I194" i="4"/>
  <c r="M194" i="4"/>
  <c r="N204" i="4" s="1"/>
  <c r="I195" i="4"/>
  <c r="M195" i="4" s="1"/>
  <c r="I196" i="4"/>
  <c r="M196" i="4"/>
  <c r="I197" i="4"/>
  <c r="M197" i="4"/>
  <c r="I198" i="4"/>
  <c r="M198" i="4"/>
  <c r="I199" i="4"/>
  <c r="M199" i="4" s="1"/>
  <c r="I200" i="4"/>
  <c r="M200" i="4"/>
  <c r="I201" i="4"/>
  <c r="M201" i="4"/>
  <c r="I202" i="4"/>
  <c r="M202" i="4"/>
  <c r="I203" i="4"/>
  <c r="M203" i="4" s="1"/>
  <c r="I204" i="4"/>
  <c r="M204" i="4"/>
  <c r="I205" i="4"/>
  <c r="M205" i="4"/>
  <c r="I206" i="4"/>
  <c r="M206" i="4"/>
  <c r="N217" i="4" s="1"/>
  <c r="I207" i="4"/>
  <c r="M207" i="4"/>
  <c r="N218" i="4" s="1"/>
  <c r="I208" i="4"/>
  <c r="M208" i="4"/>
  <c r="I209" i="4"/>
  <c r="M209" i="4"/>
  <c r="I210" i="4"/>
  <c r="M210" i="4"/>
  <c r="I211" i="4"/>
  <c r="M211" i="4" s="1"/>
  <c r="N222" i="4" s="1"/>
  <c r="I212" i="4"/>
  <c r="M212" i="4"/>
  <c r="I213" i="4"/>
  <c r="M213" i="4"/>
  <c r="N224" i="4" s="1"/>
  <c r="I214" i="4"/>
  <c r="M214" i="4"/>
  <c r="I215" i="4"/>
  <c r="M215" i="4" s="1"/>
  <c r="I216" i="4"/>
  <c r="M216" i="4"/>
  <c r="I217" i="4"/>
  <c r="M217" i="4"/>
  <c r="I218" i="4"/>
  <c r="M218" i="4"/>
  <c r="I219" i="4"/>
  <c r="M219" i="4" s="1"/>
  <c r="I220" i="4"/>
  <c r="M220" i="4"/>
  <c r="N220" i="4"/>
  <c r="I221" i="4"/>
  <c r="M221" i="4"/>
  <c r="I222" i="4"/>
  <c r="M222" i="4"/>
  <c r="I223" i="4"/>
  <c r="M223" i="4" s="1"/>
  <c r="I224" i="4"/>
  <c r="M224" i="4"/>
  <c r="I225" i="4"/>
  <c r="M225" i="4"/>
  <c r="I226" i="4"/>
  <c r="M226" i="4"/>
  <c r="I227" i="4"/>
  <c r="M227" i="4" s="1"/>
  <c r="I228" i="4"/>
  <c r="M228" i="4"/>
  <c r="I229" i="4"/>
  <c r="M229" i="4"/>
  <c r="I230" i="4"/>
  <c r="M230" i="4"/>
  <c r="I231" i="4"/>
  <c r="M231" i="4"/>
  <c r="I232" i="4"/>
  <c r="M232" i="4"/>
  <c r="I233" i="4"/>
  <c r="M233" i="4"/>
  <c r="I234" i="4"/>
  <c r="M234" i="4"/>
  <c r="I235" i="4"/>
  <c r="M235" i="4" s="1"/>
  <c r="I236" i="4"/>
  <c r="M236" i="4"/>
  <c r="I237" i="4"/>
  <c r="M237" i="4"/>
  <c r="I238" i="4"/>
  <c r="M238" i="4"/>
  <c r="I239" i="4"/>
  <c r="M239" i="4" s="1"/>
  <c r="N250" i="4" s="1"/>
  <c r="I240" i="4"/>
  <c r="M240" i="4"/>
  <c r="I241" i="4"/>
  <c r="M241" i="4"/>
  <c r="I242" i="4"/>
  <c r="M242" i="4"/>
  <c r="I243" i="4"/>
  <c r="M243" i="4" s="1"/>
  <c r="I244" i="4"/>
  <c r="M244" i="4"/>
  <c r="I245" i="4"/>
  <c r="M245" i="4"/>
  <c r="I246" i="4"/>
  <c r="M246" i="4"/>
  <c r="I247" i="4"/>
  <c r="M247" i="4" s="1"/>
  <c r="I248" i="4"/>
  <c r="M248" i="4"/>
  <c r="I249" i="4"/>
  <c r="M249" i="4"/>
  <c r="I250" i="4"/>
  <c r="M250" i="4"/>
  <c r="I251" i="4"/>
  <c r="M251" i="4" s="1"/>
  <c r="I252" i="4"/>
  <c r="M252" i="4"/>
  <c r="I253" i="4"/>
  <c r="M253" i="4"/>
  <c r="I254" i="4"/>
  <c r="M254" i="4"/>
  <c r="I255" i="4"/>
  <c r="M255" i="4"/>
  <c r="I256" i="4"/>
  <c r="M256" i="4"/>
  <c r="I257" i="4"/>
  <c r="M257" i="4"/>
  <c r="I258" i="4"/>
  <c r="M258" i="4"/>
  <c r="I259" i="4"/>
  <c r="M259" i="4" s="1"/>
  <c r="N270" i="4" s="1"/>
  <c r="I260" i="4"/>
  <c r="M260" i="4"/>
  <c r="I261" i="4"/>
  <c r="M261" i="4"/>
  <c r="I262" i="4"/>
  <c r="M262" i="4"/>
  <c r="I263" i="4"/>
  <c r="M263" i="4" s="1"/>
  <c r="N274" i="4" s="1"/>
  <c r="I264" i="4"/>
  <c r="M264" i="4"/>
  <c r="I265" i="4"/>
  <c r="M265" i="4"/>
  <c r="N276" i="4" s="1"/>
  <c r="I266" i="4"/>
  <c r="M266" i="4"/>
  <c r="I267" i="4"/>
  <c r="M267" i="4" s="1"/>
  <c r="I268" i="4"/>
  <c r="M268" i="4"/>
  <c r="I269" i="4"/>
  <c r="M269" i="4"/>
  <c r="I270" i="4"/>
  <c r="M270" i="4"/>
  <c r="I271" i="4"/>
  <c r="M271" i="4" s="1"/>
  <c r="I272" i="4"/>
  <c r="M272" i="4"/>
  <c r="I273" i="4"/>
  <c r="M273" i="4"/>
  <c r="I274" i="4"/>
  <c r="M274" i="4"/>
  <c r="I275" i="4"/>
  <c r="M275" i="4" s="1"/>
  <c r="I276" i="4"/>
  <c r="M276" i="4"/>
  <c r="I277" i="4"/>
  <c r="M277" i="4"/>
  <c r="I278" i="4"/>
  <c r="M278" i="4"/>
  <c r="N289" i="4" s="1"/>
  <c r="I279" i="4"/>
  <c r="M279" i="4"/>
  <c r="I280" i="4"/>
  <c r="M280" i="4"/>
  <c r="I281" i="4"/>
  <c r="M281" i="4"/>
  <c r="I282" i="4"/>
  <c r="M282" i="4"/>
  <c r="I283" i="4"/>
  <c r="M283" i="4" s="1"/>
  <c r="I284" i="4"/>
  <c r="M284" i="4"/>
  <c r="I285" i="4"/>
  <c r="M285" i="4"/>
  <c r="N296" i="4" s="1"/>
  <c r="I286" i="4"/>
  <c r="M286" i="4"/>
  <c r="I287" i="4"/>
  <c r="M287" i="4" s="1"/>
  <c r="I288" i="4"/>
  <c r="M288" i="4"/>
  <c r="I289" i="4"/>
  <c r="M289" i="4"/>
  <c r="N300" i="4" s="1"/>
  <c r="I290" i="4"/>
  <c r="M290" i="4"/>
  <c r="I291" i="4"/>
  <c r="M291" i="4" s="1"/>
  <c r="I292" i="4"/>
  <c r="M292" i="4"/>
  <c r="I293" i="4"/>
  <c r="M293" i="4"/>
  <c r="I294" i="4"/>
  <c r="M294" i="4"/>
  <c r="I295" i="4"/>
  <c r="M295" i="4" s="1"/>
  <c r="I296" i="4"/>
  <c r="M296" i="4"/>
  <c r="I297" i="4"/>
  <c r="M297" i="4"/>
  <c r="I298" i="4"/>
  <c r="M298" i="4"/>
  <c r="I299" i="4"/>
  <c r="M299" i="4" s="1"/>
  <c r="I300" i="4"/>
  <c r="M300" i="4"/>
  <c r="I301" i="4"/>
  <c r="M301" i="4"/>
  <c r="I302" i="4"/>
  <c r="M302" i="4"/>
  <c r="I303" i="4"/>
  <c r="M303" i="4"/>
  <c r="I304" i="4"/>
  <c r="M304" i="4"/>
  <c r="N304" i="4"/>
  <c r="I305" i="4"/>
  <c r="M305" i="4"/>
  <c r="I306" i="4"/>
  <c r="M306" i="4"/>
  <c r="I307" i="4"/>
  <c r="M307" i="4" s="1"/>
  <c r="N316" i="4" s="1"/>
  <c r="I308" i="4"/>
  <c r="M308" i="4"/>
  <c r="I309" i="4"/>
  <c r="M309" i="4"/>
  <c r="I310" i="4"/>
  <c r="M310" i="4"/>
  <c r="I311" i="4"/>
  <c r="M311" i="4" s="1"/>
  <c r="N322" i="4" s="1"/>
  <c r="I312" i="4"/>
  <c r="M312" i="4"/>
  <c r="I313" i="4"/>
  <c r="M313" i="4"/>
  <c r="I314" i="4"/>
  <c r="M314" i="4"/>
  <c r="I315" i="4"/>
  <c r="M315" i="4" s="1"/>
  <c r="I316" i="4"/>
  <c r="M316" i="4"/>
  <c r="I317" i="4"/>
  <c r="M317" i="4"/>
  <c r="I318" i="4"/>
  <c r="M318" i="4"/>
  <c r="I319" i="4"/>
  <c r="M319" i="4" s="1"/>
  <c r="I320" i="4"/>
  <c r="M320" i="4"/>
  <c r="I321" i="4"/>
  <c r="M321" i="4"/>
  <c r="N332" i="4" s="1"/>
  <c r="I322" i="4"/>
  <c r="M322" i="4"/>
  <c r="I323" i="4"/>
  <c r="M323" i="4" s="1"/>
  <c r="I324" i="4"/>
  <c r="M324" i="4"/>
  <c r="I325" i="4"/>
  <c r="M325" i="4"/>
  <c r="I326" i="4"/>
  <c r="M326" i="4"/>
  <c r="I327" i="4"/>
  <c r="M327" i="4"/>
  <c r="I328" i="4"/>
  <c r="M328" i="4"/>
  <c r="I329" i="4"/>
  <c r="M329" i="4"/>
  <c r="I330" i="4"/>
  <c r="M330" i="4"/>
  <c r="I331" i="4"/>
  <c r="M331" i="4" s="1"/>
  <c r="I332" i="4"/>
  <c r="M332" i="4"/>
  <c r="I333" i="4"/>
  <c r="M333" i="4"/>
  <c r="I334" i="4"/>
  <c r="M334" i="4"/>
  <c r="I335" i="4"/>
  <c r="M335" i="4" s="1"/>
  <c r="I336" i="4"/>
  <c r="M336" i="4"/>
  <c r="I337" i="4"/>
  <c r="M337" i="4"/>
  <c r="I338" i="4"/>
  <c r="M338" i="4"/>
  <c r="I339" i="4"/>
  <c r="M339" i="4" s="1"/>
  <c r="I340" i="4"/>
  <c r="M340" i="4"/>
  <c r="N340" i="4"/>
  <c r="I341" i="4"/>
  <c r="M341" i="4"/>
  <c r="I342" i="4"/>
  <c r="M342" i="4"/>
  <c r="I343" i="4"/>
  <c r="M343" i="4" s="1"/>
  <c r="N354" i="4" s="1"/>
  <c r="I344" i="4"/>
  <c r="M344" i="4"/>
  <c r="I345" i="4"/>
  <c r="M345" i="4"/>
  <c r="I346" i="4"/>
  <c r="M346" i="4"/>
  <c r="I347" i="4"/>
  <c r="M347" i="4" s="1"/>
  <c r="I348" i="4"/>
  <c r="M348" i="4"/>
  <c r="I349" i="4"/>
  <c r="M349" i="4"/>
  <c r="I350" i="4"/>
  <c r="M350" i="4"/>
  <c r="I351" i="4"/>
  <c r="M351" i="4"/>
  <c r="I352" i="4"/>
  <c r="M352" i="4"/>
  <c r="I353" i="4"/>
  <c r="M353" i="4"/>
  <c r="I354" i="4"/>
  <c r="M354" i="4"/>
  <c r="I355" i="4"/>
  <c r="M355" i="4" s="1"/>
  <c r="I356" i="4"/>
  <c r="M356" i="4"/>
  <c r="I357" i="4"/>
  <c r="M357" i="4"/>
  <c r="I358" i="4"/>
  <c r="M358" i="4"/>
  <c r="I359" i="4"/>
  <c r="M359" i="4" s="1"/>
  <c r="I360" i="4"/>
  <c r="M360" i="4"/>
  <c r="I361" i="4"/>
  <c r="M361" i="4" s="1"/>
  <c r="I362" i="4"/>
  <c r="M362" i="4" s="1"/>
  <c r="I363" i="4"/>
  <c r="M363" i="4"/>
  <c r="I364" i="4"/>
  <c r="M364" i="4" s="1"/>
  <c r="I365" i="4"/>
  <c r="M365" i="4"/>
  <c r="I366" i="4"/>
  <c r="M366" i="4"/>
  <c r="I367" i="4"/>
  <c r="M367" i="4" s="1"/>
  <c r="I368" i="4"/>
  <c r="M368" i="4"/>
  <c r="I11" i="4"/>
  <c r="M11" i="4" s="1"/>
  <c r="N22" i="4" s="1"/>
  <c r="I10" i="4"/>
  <c r="M10" i="4" s="1"/>
  <c r="I9" i="4"/>
  <c r="M9" i="4" s="1"/>
  <c r="I8" i="4"/>
  <c r="M8" i="4" s="1"/>
  <c r="I7" i="4"/>
  <c r="M7" i="4" s="1"/>
  <c r="I6" i="4"/>
  <c r="M6" i="4" s="1"/>
  <c r="I5" i="4"/>
  <c r="M5" i="4" s="1"/>
  <c r="I4" i="4"/>
  <c r="M4" i="4"/>
  <c r="AC10" i="4"/>
  <c r="AG10" i="4"/>
  <c r="AC9" i="4"/>
  <c r="AG9" i="4"/>
  <c r="AC8" i="4"/>
  <c r="AG8" i="4"/>
  <c r="AC7" i="4"/>
  <c r="AG7" i="4"/>
  <c r="AC6" i="4"/>
  <c r="AG6" i="4" s="1"/>
  <c r="AC5" i="4"/>
  <c r="AG5" i="4" s="1"/>
  <c r="AC4" i="4"/>
  <c r="AG4" i="4" s="1"/>
  <c r="I5" i="6"/>
  <c r="M5" i="6" s="1"/>
  <c r="I6" i="6"/>
  <c r="M6" i="6" s="1"/>
  <c r="I7" i="6"/>
  <c r="M7" i="6" s="1"/>
  <c r="I8" i="6"/>
  <c r="M8" i="6" s="1"/>
  <c r="I9" i="6"/>
  <c r="M9" i="6" s="1"/>
  <c r="I10" i="6"/>
  <c r="M10" i="6" s="1"/>
  <c r="I11" i="6"/>
  <c r="M11" i="6" s="1"/>
  <c r="I12" i="6"/>
  <c r="M12" i="6" s="1"/>
  <c r="I13" i="6"/>
  <c r="M13" i="6" s="1"/>
  <c r="I14" i="6"/>
  <c r="M14" i="6" s="1"/>
  <c r="I15" i="6"/>
  <c r="M15" i="6" s="1"/>
  <c r="I16" i="6"/>
  <c r="M16" i="6" s="1"/>
  <c r="I17" i="6"/>
  <c r="M17" i="6" s="1"/>
  <c r="I18" i="6"/>
  <c r="M18" i="6" s="1"/>
  <c r="I19" i="6"/>
  <c r="M19" i="6" s="1"/>
  <c r="I20" i="6"/>
  <c r="M20" i="6" s="1"/>
  <c r="I21" i="6"/>
  <c r="M21" i="6" s="1"/>
  <c r="I22" i="6"/>
  <c r="M22" i="6" s="1"/>
  <c r="I23" i="6"/>
  <c r="M23" i="6" s="1"/>
  <c r="I24" i="6"/>
  <c r="M24" i="6" s="1"/>
  <c r="I25" i="6"/>
  <c r="M25" i="6" s="1"/>
  <c r="I26" i="6"/>
  <c r="M26" i="6" s="1"/>
  <c r="I27" i="6"/>
  <c r="M27" i="6" s="1"/>
  <c r="I28" i="6"/>
  <c r="M28" i="6" s="1"/>
  <c r="I29" i="6"/>
  <c r="M29" i="6" s="1"/>
  <c r="I30" i="6"/>
  <c r="M30" i="6" s="1"/>
  <c r="I31" i="6"/>
  <c r="M31" i="6" s="1"/>
  <c r="I32" i="6"/>
  <c r="M32" i="6" s="1"/>
  <c r="I33" i="6"/>
  <c r="M33" i="6" s="1"/>
  <c r="I34" i="6"/>
  <c r="M34" i="6" s="1"/>
  <c r="I35" i="6"/>
  <c r="M35" i="6" s="1"/>
  <c r="I36" i="6"/>
  <c r="M36" i="6" s="1"/>
  <c r="I37" i="6"/>
  <c r="M37" i="6" s="1"/>
  <c r="I38" i="6"/>
  <c r="M38" i="6" s="1"/>
  <c r="I39" i="6"/>
  <c r="M39" i="6" s="1"/>
  <c r="I40" i="6"/>
  <c r="M40" i="6" s="1"/>
  <c r="I41" i="6"/>
  <c r="M41" i="6" s="1"/>
  <c r="I42" i="6"/>
  <c r="M42" i="6" s="1"/>
  <c r="I43" i="6"/>
  <c r="M43" i="6" s="1"/>
  <c r="I44" i="6"/>
  <c r="M44" i="6" s="1"/>
  <c r="I45" i="6"/>
  <c r="M45" i="6" s="1"/>
  <c r="I46" i="6"/>
  <c r="M46" i="6" s="1"/>
  <c r="I47" i="6"/>
  <c r="M47" i="6" s="1"/>
  <c r="I48" i="6"/>
  <c r="M48" i="6" s="1"/>
  <c r="I49" i="6"/>
  <c r="M49" i="6" s="1"/>
  <c r="I50" i="6"/>
  <c r="M50" i="6" s="1"/>
  <c r="I51" i="6"/>
  <c r="M51" i="6" s="1"/>
  <c r="I52" i="6"/>
  <c r="M52" i="6" s="1"/>
  <c r="I53" i="6"/>
  <c r="M53" i="6" s="1"/>
  <c r="I54" i="6"/>
  <c r="M54" i="6" s="1"/>
  <c r="I55" i="6"/>
  <c r="M55" i="6" s="1"/>
  <c r="I56" i="6"/>
  <c r="M56" i="6" s="1"/>
  <c r="I57" i="6"/>
  <c r="M57" i="6" s="1"/>
  <c r="I58" i="6"/>
  <c r="M58" i="6" s="1"/>
  <c r="I59" i="6"/>
  <c r="M59" i="6" s="1"/>
  <c r="I60" i="6"/>
  <c r="M60" i="6" s="1"/>
  <c r="I61" i="6"/>
  <c r="M61" i="6" s="1"/>
  <c r="I62" i="6"/>
  <c r="M62" i="6" s="1"/>
  <c r="I63" i="6"/>
  <c r="M63" i="6" s="1"/>
  <c r="I64" i="6"/>
  <c r="M64" i="6" s="1"/>
  <c r="I65" i="6"/>
  <c r="M65" i="6" s="1"/>
  <c r="I66" i="6"/>
  <c r="M66" i="6" s="1"/>
  <c r="I67" i="6"/>
  <c r="M67" i="6" s="1"/>
  <c r="I68" i="6"/>
  <c r="M68" i="6" s="1"/>
  <c r="I69" i="6"/>
  <c r="M69" i="6" s="1"/>
  <c r="I70" i="6"/>
  <c r="M70" i="6" s="1"/>
  <c r="I71" i="6"/>
  <c r="M71" i="6" s="1"/>
  <c r="I72" i="6"/>
  <c r="M72" i="6" s="1"/>
  <c r="I73" i="6"/>
  <c r="M73" i="6" s="1"/>
  <c r="I74" i="6"/>
  <c r="M74" i="6" s="1"/>
  <c r="I75" i="6"/>
  <c r="M75" i="6" s="1"/>
  <c r="I76" i="6"/>
  <c r="M76" i="6" s="1"/>
  <c r="I77" i="6"/>
  <c r="M77" i="6" s="1"/>
  <c r="I78" i="6"/>
  <c r="M78" i="6" s="1"/>
  <c r="I79" i="6"/>
  <c r="M79" i="6" s="1"/>
  <c r="I80" i="6"/>
  <c r="M80" i="6" s="1"/>
  <c r="I81" i="6"/>
  <c r="M81" i="6" s="1"/>
  <c r="I82" i="6"/>
  <c r="M82" i="6" s="1"/>
  <c r="I83" i="6"/>
  <c r="M83" i="6" s="1"/>
  <c r="I84" i="6"/>
  <c r="M84" i="6" s="1"/>
  <c r="I85" i="6"/>
  <c r="M85" i="6" s="1"/>
  <c r="I86" i="6"/>
  <c r="M86" i="6" s="1"/>
  <c r="I87" i="6"/>
  <c r="M87" i="6" s="1"/>
  <c r="I88" i="6"/>
  <c r="M88" i="6" s="1"/>
  <c r="I89" i="6"/>
  <c r="M89" i="6" s="1"/>
  <c r="I90" i="6"/>
  <c r="M90" i="6" s="1"/>
  <c r="I91" i="6"/>
  <c r="M91" i="6" s="1"/>
  <c r="I92" i="6"/>
  <c r="M92" i="6" s="1"/>
  <c r="I93" i="6"/>
  <c r="M93" i="6" s="1"/>
  <c r="I94" i="6"/>
  <c r="M94" i="6" s="1"/>
  <c r="I95" i="6"/>
  <c r="M95" i="6" s="1"/>
  <c r="I96" i="6"/>
  <c r="M96" i="6" s="1"/>
  <c r="I97" i="6"/>
  <c r="M97" i="6" s="1"/>
  <c r="I98" i="6"/>
  <c r="M98" i="6" s="1"/>
  <c r="I99" i="6"/>
  <c r="M99" i="6" s="1"/>
  <c r="I100" i="6"/>
  <c r="M100" i="6" s="1"/>
  <c r="I101" i="6"/>
  <c r="M101" i="6" s="1"/>
  <c r="I102" i="6"/>
  <c r="M102" i="6" s="1"/>
  <c r="I103" i="6"/>
  <c r="M103" i="6" s="1"/>
  <c r="I104" i="6"/>
  <c r="M104" i="6" s="1"/>
  <c r="I105" i="6"/>
  <c r="M105" i="6" s="1"/>
  <c r="I106" i="6"/>
  <c r="M106" i="6" s="1"/>
  <c r="I107" i="6"/>
  <c r="M107" i="6" s="1"/>
  <c r="I108" i="6"/>
  <c r="M108" i="6" s="1"/>
  <c r="I109" i="6"/>
  <c r="M109" i="6" s="1"/>
  <c r="I110" i="6"/>
  <c r="M110" i="6" s="1"/>
  <c r="I111" i="6"/>
  <c r="M111" i="6" s="1"/>
  <c r="I112" i="6"/>
  <c r="M112" i="6" s="1"/>
  <c r="I113" i="6"/>
  <c r="M113" i="6" s="1"/>
  <c r="I114" i="6"/>
  <c r="M114" i="6" s="1"/>
  <c r="I115" i="6"/>
  <c r="M115" i="6" s="1"/>
  <c r="I116" i="6"/>
  <c r="M116" i="6" s="1"/>
  <c r="I117" i="6"/>
  <c r="M117" i="6" s="1"/>
  <c r="I118" i="6"/>
  <c r="M118" i="6" s="1"/>
  <c r="I119" i="6"/>
  <c r="M119" i="6" s="1"/>
  <c r="I120" i="6"/>
  <c r="M120" i="6" s="1"/>
  <c r="I121" i="6"/>
  <c r="M121" i="6" s="1"/>
  <c r="I122" i="6"/>
  <c r="M122" i="6" s="1"/>
  <c r="I123" i="6"/>
  <c r="M123" i="6" s="1"/>
  <c r="I124" i="6"/>
  <c r="M124" i="6" s="1"/>
  <c r="I125" i="6"/>
  <c r="M125" i="6" s="1"/>
  <c r="I126" i="6"/>
  <c r="M126" i="6" s="1"/>
  <c r="I127" i="6"/>
  <c r="M127" i="6" s="1"/>
  <c r="I128" i="6"/>
  <c r="M128" i="6" s="1"/>
  <c r="I129" i="6"/>
  <c r="M129" i="6" s="1"/>
  <c r="I130" i="6"/>
  <c r="M130" i="6" s="1"/>
  <c r="I131" i="6"/>
  <c r="M131" i="6" s="1"/>
  <c r="I132" i="6"/>
  <c r="M132" i="6" s="1"/>
  <c r="I133" i="6"/>
  <c r="M133" i="6" s="1"/>
  <c r="I134" i="6"/>
  <c r="M134" i="6" s="1"/>
  <c r="I135" i="6"/>
  <c r="M135" i="6" s="1"/>
  <c r="I136" i="6"/>
  <c r="M136" i="6" s="1"/>
  <c r="I137" i="6"/>
  <c r="M137" i="6" s="1"/>
  <c r="I138" i="6"/>
  <c r="M138" i="6" s="1"/>
  <c r="I139" i="6"/>
  <c r="M139" i="6" s="1"/>
  <c r="I140" i="6"/>
  <c r="M140" i="6" s="1"/>
  <c r="I141" i="6"/>
  <c r="M141" i="6" s="1"/>
  <c r="I142" i="6"/>
  <c r="M142" i="6" s="1"/>
  <c r="I143" i="6"/>
  <c r="M143" i="6" s="1"/>
  <c r="I144" i="6"/>
  <c r="M144" i="6" s="1"/>
  <c r="I145" i="6"/>
  <c r="M145" i="6" s="1"/>
  <c r="I146" i="6"/>
  <c r="M146" i="6" s="1"/>
  <c r="I147" i="6"/>
  <c r="M147" i="6" s="1"/>
  <c r="I148" i="6"/>
  <c r="M148" i="6" s="1"/>
  <c r="I149" i="6"/>
  <c r="M149" i="6" s="1"/>
  <c r="I150" i="6"/>
  <c r="M150" i="6" s="1"/>
  <c r="I151" i="6"/>
  <c r="M151" i="6" s="1"/>
  <c r="I152" i="6"/>
  <c r="M152" i="6" s="1"/>
  <c r="I153" i="6"/>
  <c r="M153" i="6" s="1"/>
  <c r="I154" i="6"/>
  <c r="M154" i="6" s="1"/>
  <c r="I155" i="6"/>
  <c r="M155" i="6" s="1"/>
  <c r="I156" i="6"/>
  <c r="M156" i="6" s="1"/>
  <c r="I157" i="6"/>
  <c r="M157" i="6" s="1"/>
  <c r="I158" i="6"/>
  <c r="M158" i="6" s="1"/>
  <c r="I159" i="6"/>
  <c r="M159" i="6" s="1"/>
  <c r="I160" i="6"/>
  <c r="M160" i="6" s="1"/>
  <c r="I161" i="6"/>
  <c r="M161" i="6" s="1"/>
  <c r="I162" i="6"/>
  <c r="M162" i="6" s="1"/>
  <c r="I163" i="6"/>
  <c r="M163" i="6" s="1"/>
  <c r="I164" i="6"/>
  <c r="M164" i="6" s="1"/>
  <c r="I165" i="6"/>
  <c r="M165" i="6" s="1"/>
  <c r="I166" i="6"/>
  <c r="M166" i="6" s="1"/>
  <c r="I167" i="6"/>
  <c r="M167" i="6" s="1"/>
  <c r="I168" i="6"/>
  <c r="M168" i="6" s="1"/>
  <c r="I169" i="6"/>
  <c r="M169" i="6" s="1"/>
  <c r="I170" i="6"/>
  <c r="M170" i="6" s="1"/>
  <c r="I171" i="6"/>
  <c r="M171" i="6" s="1"/>
  <c r="I172" i="6"/>
  <c r="M172" i="6" s="1"/>
  <c r="I173" i="6"/>
  <c r="M173" i="6" s="1"/>
  <c r="I174" i="6"/>
  <c r="M174" i="6" s="1"/>
  <c r="I175" i="6"/>
  <c r="M175" i="6" s="1"/>
  <c r="I176" i="6"/>
  <c r="M176" i="6" s="1"/>
  <c r="I177" i="6"/>
  <c r="M177" i="6" s="1"/>
  <c r="I178" i="6"/>
  <c r="M178" i="6" s="1"/>
  <c r="I179" i="6"/>
  <c r="M179" i="6" s="1"/>
  <c r="I180" i="6"/>
  <c r="M180" i="6" s="1"/>
  <c r="I181" i="6"/>
  <c r="M181" i="6" s="1"/>
  <c r="I182" i="6"/>
  <c r="M182" i="6" s="1"/>
  <c r="I183" i="6"/>
  <c r="M183" i="6" s="1"/>
  <c r="I184" i="6"/>
  <c r="M184" i="6" s="1"/>
  <c r="I185" i="6"/>
  <c r="M185" i="6" s="1"/>
  <c r="I186" i="6"/>
  <c r="M186" i="6" s="1"/>
  <c r="I187" i="6"/>
  <c r="M187" i="6" s="1"/>
  <c r="I188" i="6"/>
  <c r="M188" i="6" s="1"/>
  <c r="I189" i="6"/>
  <c r="M189" i="6" s="1"/>
  <c r="I190" i="6"/>
  <c r="M190" i="6" s="1"/>
  <c r="I191" i="6"/>
  <c r="M191" i="6" s="1"/>
  <c r="I192" i="6"/>
  <c r="M192" i="6" s="1"/>
  <c r="I193" i="6"/>
  <c r="M193" i="6" s="1"/>
  <c r="I194" i="6"/>
  <c r="M194" i="6" s="1"/>
  <c r="I195" i="6"/>
  <c r="M195" i="6" s="1"/>
  <c r="I196" i="6"/>
  <c r="M196" i="6" s="1"/>
  <c r="I197" i="6"/>
  <c r="M197" i="6" s="1"/>
  <c r="I198" i="6"/>
  <c r="M198" i="6" s="1"/>
  <c r="I199" i="6"/>
  <c r="M199" i="6" s="1"/>
  <c r="I200" i="6"/>
  <c r="M200" i="6" s="1"/>
  <c r="I201" i="6"/>
  <c r="M201" i="6" s="1"/>
  <c r="I202" i="6"/>
  <c r="M202" i="6" s="1"/>
  <c r="I203" i="6"/>
  <c r="M203" i="6" s="1"/>
  <c r="I204" i="6"/>
  <c r="M204" i="6" s="1"/>
  <c r="I205" i="6"/>
  <c r="M205" i="6" s="1"/>
  <c r="I206" i="6"/>
  <c r="M206" i="6" s="1"/>
  <c r="I207" i="6"/>
  <c r="M207" i="6" s="1"/>
  <c r="I208" i="6"/>
  <c r="M208" i="6" s="1"/>
  <c r="I209" i="6"/>
  <c r="M209" i="6" s="1"/>
  <c r="I210" i="6"/>
  <c r="M210" i="6" s="1"/>
  <c r="I211" i="6"/>
  <c r="M211" i="6" s="1"/>
  <c r="I212" i="6"/>
  <c r="M212" i="6" s="1"/>
  <c r="I213" i="6"/>
  <c r="M213" i="6" s="1"/>
  <c r="I214" i="6"/>
  <c r="M214" i="6" s="1"/>
  <c r="I215" i="6"/>
  <c r="M215" i="6" s="1"/>
  <c r="I216" i="6"/>
  <c r="M216" i="6" s="1"/>
  <c r="I217" i="6"/>
  <c r="M217" i="6" s="1"/>
  <c r="I218" i="6"/>
  <c r="M218" i="6" s="1"/>
  <c r="I219" i="6"/>
  <c r="M219" i="6" s="1"/>
  <c r="I220" i="6"/>
  <c r="M220" i="6" s="1"/>
  <c r="I221" i="6"/>
  <c r="M221" i="6" s="1"/>
  <c r="I222" i="6"/>
  <c r="M222" i="6" s="1"/>
  <c r="I223" i="6"/>
  <c r="M223" i="6" s="1"/>
  <c r="I224" i="6"/>
  <c r="M224" i="6" s="1"/>
  <c r="I225" i="6"/>
  <c r="M225" i="6" s="1"/>
  <c r="I226" i="6"/>
  <c r="M226" i="6" s="1"/>
  <c r="I227" i="6"/>
  <c r="M227" i="6" s="1"/>
  <c r="I228" i="6"/>
  <c r="M228" i="6" s="1"/>
  <c r="I229" i="6"/>
  <c r="M229" i="6" s="1"/>
  <c r="I230" i="6"/>
  <c r="M230" i="6" s="1"/>
  <c r="I231" i="6"/>
  <c r="M231" i="6" s="1"/>
  <c r="I232" i="6"/>
  <c r="M232" i="6" s="1"/>
  <c r="I233" i="6"/>
  <c r="M233" i="6" s="1"/>
  <c r="I234" i="6"/>
  <c r="M234" i="6" s="1"/>
  <c r="I235" i="6"/>
  <c r="M235" i="6" s="1"/>
  <c r="I236" i="6"/>
  <c r="M236" i="6" s="1"/>
  <c r="I237" i="6"/>
  <c r="M237" i="6" s="1"/>
  <c r="I238" i="6"/>
  <c r="M238" i="6" s="1"/>
  <c r="I239" i="6"/>
  <c r="M239" i="6" s="1"/>
  <c r="I240" i="6"/>
  <c r="M240" i="6" s="1"/>
  <c r="I241" i="6"/>
  <c r="M241" i="6" s="1"/>
  <c r="I242" i="6"/>
  <c r="M242" i="6" s="1"/>
  <c r="I243" i="6"/>
  <c r="M243" i="6" s="1"/>
  <c r="I244" i="6"/>
  <c r="M244" i="6" s="1"/>
  <c r="I245" i="6"/>
  <c r="M245" i="6" s="1"/>
  <c r="I246" i="6"/>
  <c r="M246" i="6" s="1"/>
  <c r="I247" i="6"/>
  <c r="M247" i="6" s="1"/>
  <c r="I248" i="6"/>
  <c r="M248" i="6" s="1"/>
  <c r="I249" i="6"/>
  <c r="M249" i="6" s="1"/>
  <c r="I250" i="6"/>
  <c r="M250" i="6" s="1"/>
  <c r="I251" i="6"/>
  <c r="M251" i="6" s="1"/>
  <c r="I252" i="6"/>
  <c r="M252" i="6" s="1"/>
  <c r="I253" i="6"/>
  <c r="M253" i="6" s="1"/>
  <c r="I254" i="6"/>
  <c r="M254" i="6" s="1"/>
  <c r="I255" i="6"/>
  <c r="M255" i="6" s="1"/>
  <c r="I256" i="6"/>
  <c r="M256" i="6" s="1"/>
  <c r="I257" i="6"/>
  <c r="M257" i="6" s="1"/>
  <c r="I258" i="6"/>
  <c r="M258" i="6" s="1"/>
  <c r="I259" i="6"/>
  <c r="M259" i="6" s="1"/>
  <c r="I260" i="6"/>
  <c r="M260" i="6" s="1"/>
  <c r="I261" i="6"/>
  <c r="M261" i="6" s="1"/>
  <c r="I262" i="6"/>
  <c r="M262" i="6" s="1"/>
  <c r="I263" i="6"/>
  <c r="M263" i="6" s="1"/>
  <c r="I264" i="6"/>
  <c r="M264" i="6" s="1"/>
  <c r="I265" i="6"/>
  <c r="M265" i="6" s="1"/>
  <c r="I266" i="6"/>
  <c r="M266" i="6" s="1"/>
  <c r="I267" i="6"/>
  <c r="M267" i="6" s="1"/>
  <c r="I268" i="6"/>
  <c r="M268" i="6" s="1"/>
  <c r="I269" i="6"/>
  <c r="M269" i="6" s="1"/>
  <c r="I270" i="6"/>
  <c r="M270" i="6" s="1"/>
  <c r="I271" i="6"/>
  <c r="M271" i="6" s="1"/>
  <c r="I272" i="6"/>
  <c r="M272" i="6" s="1"/>
  <c r="I273" i="6"/>
  <c r="M273" i="6" s="1"/>
  <c r="I274" i="6"/>
  <c r="M274" i="6" s="1"/>
  <c r="I275" i="6"/>
  <c r="M275" i="6" s="1"/>
  <c r="I276" i="6"/>
  <c r="M276" i="6" s="1"/>
  <c r="I277" i="6"/>
  <c r="M277" i="6" s="1"/>
  <c r="I278" i="6"/>
  <c r="M278" i="6" s="1"/>
  <c r="I279" i="6"/>
  <c r="M279" i="6" s="1"/>
  <c r="I280" i="6"/>
  <c r="M280" i="6" s="1"/>
  <c r="I281" i="6"/>
  <c r="M281" i="6" s="1"/>
  <c r="I282" i="6"/>
  <c r="M282" i="6" s="1"/>
  <c r="I283" i="6"/>
  <c r="M283" i="6" s="1"/>
  <c r="I284" i="6"/>
  <c r="M284" i="6" s="1"/>
  <c r="I285" i="6"/>
  <c r="M285" i="6" s="1"/>
  <c r="I286" i="6"/>
  <c r="M286" i="6" s="1"/>
  <c r="I287" i="6"/>
  <c r="M287" i="6" s="1"/>
  <c r="I288" i="6"/>
  <c r="M288" i="6" s="1"/>
  <c r="I289" i="6"/>
  <c r="M289" i="6" s="1"/>
  <c r="I290" i="6"/>
  <c r="M290" i="6" s="1"/>
  <c r="I291" i="6"/>
  <c r="M291" i="6" s="1"/>
  <c r="I292" i="6"/>
  <c r="M292" i="6" s="1"/>
  <c r="I293" i="6"/>
  <c r="M293" i="6" s="1"/>
  <c r="I294" i="6"/>
  <c r="M294" i="6" s="1"/>
  <c r="I295" i="6"/>
  <c r="M295" i="6" s="1"/>
  <c r="I296" i="6"/>
  <c r="M296" i="6" s="1"/>
  <c r="I297" i="6"/>
  <c r="M297" i="6" s="1"/>
  <c r="I298" i="6"/>
  <c r="M298" i="6" s="1"/>
  <c r="I299" i="6"/>
  <c r="M299" i="6" s="1"/>
  <c r="I300" i="6"/>
  <c r="M300" i="6" s="1"/>
  <c r="I301" i="6"/>
  <c r="M301" i="6" s="1"/>
  <c r="I302" i="6"/>
  <c r="M302" i="6"/>
  <c r="I303" i="6"/>
  <c r="M303" i="6"/>
  <c r="I304" i="6"/>
  <c r="M304" i="6"/>
  <c r="I305" i="6"/>
  <c r="M305" i="6"/>
  <c r="I306" i="6"/>
  <c r="M306" i="6" s="1"/>
  <c r="I307" i="6"/>
  <c r="M307" i="6" s="1"/>
  <c r="I308" i="6"/>
  <c r="M308" i="6"/>
  <c r="I309" i="6"/>
  <c r="M309" i="6"/>
  <c r="I310" i="6"/>
  <c r="M310" i="6"/>
  <c r="I311" i="6"/>
  <c r="M311" i="6"/>
  <c r="N321" i="6" s="1"/>
  <c r="I312" i="6"/>
  <c r="M312" i="6" s="1"/>
  <c r="I313" i="6"/>
  <c r="M313" i="6" s="1"/>
  <c r="I314" i="6"/>
  <c r="M314" i="6"/>
  <c r="I315" i="6"/>
  <c r="M315" i="6"/>
  <c r="I316" i="6"/>
  <c r="M316" i="6"/>
  <c r="I317" i="6"/>
  <c r="M317" i="6"/>
  <c r="I318" i="6"/>
  <c r="M318" i="6" s="1"/>
  <c r="I319" i="6"/>
  <c r="M319" i="6" s="1"/>
  <c r="N327" i="6" s="1"/>
  <c r="I320" i="6"/>
  <c r="M320" i="6"/>
  <c r="I321" i="6"/>
  <c r="M321" i="6"/>
  <c r="I322" i="6"/>
  <c r="M322" i="6"/>
  <c r="I323" i="6"/>
  <c r="M323" i="6"/>
  <c r="I324" i="6"/>
  <c r="M324" i="6" s="1"/>
  <c r="I325" i="6"/>
  <c r="M325" i="6" s="1"/>
  <c r="I326" i="6"/>
  <c r="M326" i="6"/>
  <c r="I327" i="6"/>
  <c r="M327" i="6"/>
  <c r="I328" i="6"/>
  <c r="M328" i="6"/>
  <c r="I329" i="6"/>
  <c r="M329" i="6"/>
  <c r="I330" i="6"/>
  <c r="M330" i="6" s="1"/>
  <c r="I331" i="6"/>
  <c r="M331" i="6" s="1"/>
  <c r="I332" i="6"/>
  <c r="M332" i="6"/>
  <c r="I333" i="6"/>
  <c r="M333" i="6"/>
  <c r="I334" i="6"/>
  <c r="M334" i="6"/>
  <c r="I335" i="6"/>
  <c r="M335" i="6"/>
  <c r="I336" i="6"/>
  <c r="M336" i="6" s="1"/>
  <c r="I337" i="6"/>
  <c r="M337" i="6" s="1"/>
  <c r="I338" i="6"/>
  <c r="M338" i="6"/>
  <c r="I339" i="6"/>
  <c r="M339" i="6"/>
  <c r="I340" i="6"/>
  <c r="M340" i="6"/>
  <c r="I341" i="6"/>
  <c r="M341" i="6"/>
  <c r="I342" i="6"/>
  <c r="M342" i="6" s="1"/>
  <c r="I343" i="6"/>
  <c r="M343" i="6" s="1"/>
  <c r="I344" i="6"/>
  <c r="M344" i="6"/>
  <c r="I345" i="6"/>
  <c r="M345" i="6"/>
  <c r="I346" i="6"/>
  <c r="M346" i="6"/>
  <c r="I347" i="6"/>
  <c r="M347" i="6"/>
  <c r="N357" i="6" s="1"/>
  <c r="I348" i="6"/>
  <c r="M348" i="6" s="1"/>
  <c r="I349" i="6"/>
  <c r="M349" i="6" s="1"/>
  <c r="I350" i="6"/>
  <c r="M350" i="6"/>
  <c r="I351" i="6"/>
  <c r="M351" i="6"/>
  <c r="I352" i="6"/>
  <c r="M352" i="6"/>
  <c r="I353" i="6"/>
  <c r="M353" i="6"/>
  <c r="I354" i="6"/>
  <c r="M354" i="6" s="1"/>
  <c r="I355" i="6"/>
  <c r="M355" i="6" s="1"/>
  <c r="N359" i="6" s="1"/>
  <c r="I356" i="6"/>
  <c r="M356" i="6"/>
  <c r="I357" i="6"/>
  <c r="M357" i="6"/>
  <c r="I358" i="6"/>
  <c r="M358" i="6"/>
  <c r="I359" i="6"/>
  <c r="M359" i="6"/>
  <c r="I360" i="6"/>
  <c r="M360" i="6" s="1"/>
  <c r="I361" i="6"/>
  <c r="M361" i="6" s="1"/>
  <c r="I362" i="6"/>
  <c r="M362" i="6"/>
  <c r="I363" i="6"/>
  <c r="M363" i="6"/>
  <c r="I364" i="6"/>
  <c r="M364" i="6"/>
  <c r="I365" i="6"/>
  <c r="M365" i="6"/>
  <c r="I366" i="6"/>
  <c r="M366" i="6" s="1"/>
  <c r="I367" i="6"/>
  <c r="M367" i="6" s="1"/>
  <c r="I368" i="6"/>
  <c r="M368" i="6"/>
  <c r="I4" i="6"/>
  <c r="M4" i="6"/>
  <c r="I5" i="3"/>
  <c r="M5" i="3"/>
  <c r="I6" i="3"/>
  <c r="M6" i="3"/>
  <c r="I7" i="3"/>
  <c r="M7" i="3" s="1"/>
  <c r="I8" i="3"/>
  <c r="M8" i="3" s="1"/>
  <c r="I9" i="3"/>
  <c r="M9" i="3"/>
  <c r="I10" i="3"/>
  <c r="M10" i="3"/>
  <c r="I11" i="3"/>
  <c r="M11" i="3"/>
  <c r="I12" i="3"/>
  <c r="M12" i="3"/>
  <c r="I13" i="3"/>
  <c r="M13" i="3" s="1"/>
  <c r="I14" i="3"/>
  <c r="M14" i="3" s="1"/>
  <c r="I15" i="3"/>
  <c r="M15" i="3"/>
  <c r="I16" i="3"/>
  <c r="M16" i="3"/>
  <c r="I17" i="3"/>
  <c r="M17" i="3"/>
  <c r="I18" i="3"/>
  <c r="M18" i="3"/>
  <c r="N24" i="3" s="1"/>
  <c r="I19" i="3"/>
  <c r="M19" i="3" s="1"/>
  <c r="I20" i="3"/>
  <c r="M20" i="3" s="1"/>
  <c r="I21" i="3"/>
  <c r="M21" i="3"/>
  <c r="I22" i="3"/>
  <c r="M22" i="3"/>
  <c r="I23" i="3"/>
  <c r="M23" i="3"/>
  <c r="I24" i="3"/>
  <c r="M24" i="3"/>
  <c r="I25" i="3"/>
  <c r="M25" i="3" s="1"/>
  <c r="I26" i="3"/>
  <c r="M26" i="3" s="1"/>
  <c r="N36" i="3" s="1"/>
  <c r="I27" i="3"/>
  <c r="M27" i="3"/>
  <c r="I28" i="3"/>
  <c r="M28" i="3"/>
  <c r="I29" i="3"/>
  <c r="M29" i="3"/>
  <c r="I30" i="3"/>
  <c r="M30" i="3"/>
  <c r="I31" i="3"/>
  <c r="M31" i="3" s="1"/>
  <c r="I32" i="3"/>
  <c r="M32" i="3" s="1"/>
  <c r="I33" i="3"/>
  <c r="M33" i="3"/>
  <c r="I34" i="3"/>
  <c r="M34" i="3"/>
  <c r="I35" i="3"/>
  <c r="M35" i="3"/>
  <c r="I36" i="3"/>
  <c r="M36" i="3"/>
  <c r="I37" i="3"/>
  <c r="M37" i="3" s="1"/>
  <c r="I38" i="3"/>
  <c r="M38" i="3" s="1"/>
  <c r="I39" i="3"/>
  <c r="M39" i="3"/>
  <c r="I40" i="3"/>
  <c r="M40" i="3"/>
  <c r="N48" i="3" s="1"/>
  <c r="I41" i="3"/>
  <c r="M41" i="3"/>
  <c r="I42" i="3"/>
  <c r="M42" i="3"/>
  <c r="I43" i="3"/>
  <c r="M43" i="3" s="1"/>
  <c r="I44" i="3"/>
  <c r="M44" i="3" s="1"/>
  <c r="I45" i="3"/>
  <c r="M45" i="3"/>
  <c r="I46" i="3"/>
  <c r="M46" i="3"/>
  <c r="I47" i="3"/>
  <c r="M47" i="3"/>
  <c r="I48" i="3"/>
  <c r="M48" i="3"/>
  <c r="I49" i="3"/>
  <c r="M49" i="3" s="1"/>
  <c r="I50" i="3"/>
  <c r="M50" i="3" s="1"/>
  <c r="I51" i="3"/>
  <c r="M51" i="3"/>
  <c r="I52" i="3"/>
  <c r="M52" i="3"/>
  <c r="I53" i="3"/>
  <c r="M53" i="3"/>
  <c r="I54" i="3"/>
  <c r="M54" i="3"/>
  <c r="N60" i="3" s="1"/>
  <c r="I55" i="3"/>
  <c r="M55" i="3" s="1"/>
  <c r="I56" i="3"/>
  <c r="M56" i="3" s="1"/>
  <c r="I57" i="3"/>
  <c r="M57" i="3"/>
  <c r="I58" i="3"/>
  <c r="M58" i="3"/>
  <c r="I59" i="3"/>
  <c r="M59" i="3"/>
  <c r="I60" i="3"/>
  <c r="M60" i="3"/>
  <c r="I61" i="3"/>
  <c r="M61" i="3" s="1"/>
  <c r="I62" i="3"/>
  <c r="M62" i="3" s="1"/>
  <c r="I63" i="3"/>
  <c r="M63" i="3"/>
  <c r="I64" i="3"/>
  <c r="M64" i="3"/>
  <c r="I65" i="3"/>
  <c r="M65" i="3"/>
  <c r="I66" i="3"/>
  <c r="M66" i="3"/>
  <c r="I67" i="3"/>
  <c r="M67" i="3" s="1"/>
  <c r="M68" i="3"/>
  <c r="M69" i="3"/>
  <c r="I82" i="3"/>
  <c r="M82" i="3"/>
  <c r="I83" i="3"/>
  <c r="M83" i="3"/>
  <c r="I84" i="3"/>
  <c r="M84" i="3"/>
  <c r="I85" i="3"/>
  <c r="M85" i="3"/>
  <c r="I86" i="3"/>
  <c r="M86" i="3" s="1"/>
  <c r="I87" i="3"/>
  <c r="M87" i="3" s="1"/>
  <c r="I88" i="3"/>
  <c r="M88" i="3"/>
  <c r="I89" i="3"/>
  <c r="M89" i="3"/>
  <c r="I90" i="3"/>
  <c r="M90" i="3"/>
  <c r="I91" i="3"/>
  <c r="M91" i="3"/>
  <c r="I92" i="3"/>
  <c r="M92" i="3" s="1"/>
  <c r="I93" i="3"/>
  <c r="M93" i="3" s="1"/>
  <c r="I94" i="3"/>
  <c r="M94" i="3"/>
  <c r="I95" i="3"/>
  <c r="M95" i="3"/>
  <c r="I96" i="3"/>
  <c r="M96" i="3"/>
  <c r="I97" i="3"/>
  <c r="M97" i="3"/>
  <c r="I98" i="3"/>
  <c r="M98" i="3" s="1"/>
  <c r="I99" i="3"/>
  <c r="M99" i="3" s="1"/>
  <c r="I100" i="3"/>
  <c r="M100" i="3"/>
  <c r="I102" i="3"/>
  <c r="M102" i="3"/>
  <c r="I103" i="3"/>
  <c r="M103" i="3"/>
  <c r="I104" i="3"/>
  <c r="M104" i="3"/>
  <c r="I105" i="3"/>
  <c r="M105" i="3" s="1"/>
  <c r="I106" i="3"/>
  <c r="M106" i="3" s="1"/>
  <c r="I107" i="3"/>
  <c r="M107" i="3"/>
  <c r="I108" i="3"/>
  <c r="M108" i="3"/>
  <c r="I109" i="3"/>
  <c r="M109" i="3"/>
  <c r="I110" i="3"/>
  <c r="M110" i="3"/>
  <c r="I111" i="3"/>
  <c r="M111" i="3" s="1"/>
  <c r="I112" i="3"/>
  <c r="M112" i="3" s="1"/>
  <c r="I113" i="3"/>
  <c r="M113" i="3"/>
  <c r="I114" i="3"/>
  <c r="M114" i="3"/>
  <c r="I115" i="3"/>
  <c r="M115" i="3"/>
  <c r="I116" i="3"/>
  <c r="M116" i="3"/>
  <c r="I117" i="3"/>
  <c r="M117" i="3" s="1"/>
  <c r="I118" i="3"/>
  <c r="M118" i="3" s="1"/>
  <c r="I119" i="3"/>
  <c r="M119" i="3"/>
  <c r="I120" i="3"/>
  <c r="M120" i="3"/>
  <c r="I121" i="3"/>
  <c r="M121" i="3"/>
  <c r="I122" i="3"/>
  <c r="M122" i="3"/>
  <c r="I123" i="3"/>
  <c r="M123" i="3" s="1"/>
  <c r="I124" i="3"/>
  <c r="M124" i="3" s="1"/>
  <c r="I125" i="3"/>
  <c r="M125" i="3"/>
  <c r="I126" i="3"/>
  <c r="M126" i="3"/>
  <c r="I127" i="3"/>
  <c r="M127" i="3"/>
  <c r="I128" i="3"/>
  <c r="M128" i="3"/>
  <c r="I129" i="3"/>
  <c r="M129" i="3" s="1"/>
  <c r="I130" i="3"/>
  <c r="M130" i="3" s="1"/>
  <c r="I131" i="3"/>
  <c r="M131" i="3"/>
  <c r="I132" i="3"/>
  <c r="M132" i="3"/>
  <c r="I133" i="3"/>
  <c r="M133" i="3"/>
  <c r="I134" i="3"/>
  <c r="M134" i="3"/>
  <c r="I135" i="3"/>
  <c r="M135" i="3" s="1"/>
  <c r="I136" i="3"/>
  <c r="M136" i="3" s="1"/>
  <c r="I137" i="3"/>
  <c r="M137" i="3"/>
  <c r="I138" i="3"/>
  <c r="M138" i="3"/>
  <c r="I139" i="3"/>
  <c r="M139" i="3"/>
  <c r="I140" i="3"/>
  <c r="M140" i="3"/>
  <c r="I141" i="3"/>
  <c r="M141" i="3" s="1"/>
  <c r="I142" i="3"/>
  <c r="M142" i="3" s="1"/>
  <c r="I143" i="3"/>
  <c r="M143" i="3"/>
  <c r="I144" i="3"/>
  <c r="M144" i="3"/>
  <c r="I145" i="3"/>
  <c r="M145" i="3"/>
  <c r="I146" i="3"/>
  <c r="M146" i="3"/>
  <c r="I147" i="3"/>
  <c r="M147" i="3" s="1"/>
  <c r="I148" i="3"/>
  <c r="M148" i="3" s="1"/>
  <c r="I149" i="3"/>
  <c r="M149" i="3"/>
  <c r="I150" i="3"/>
  <c r="M150" i="3"/>
  <c r="I151" i="3"/>
  <c r="M151" i="3"/>
  <c r="I152" i="3"/>
  <c r="M152" i="3"/>
  <c r="I153" i="3"/>
  <c r="M153" i="3" s="1"/>
  <c r="I154" i="3"/>
  <c r="M154" i="3" s="1"/>
  <c r="I155" i="3"/>
  <c r="M155" i="3"/>
  <c r="I156" i="3"/>
  <c r="M156" i="3"/>
  <c r="I157" i="3"/>
  <c r="M157" i="3"/>
  <c r="I158" i="3"/>
  <c r="M158" i="3"/>
  <c r="I159" i="3"/>
  <c r="M159" i="3" s="1"/>
  <c r="I160" i="3"/>
  <c r="M160" i="3" s="1"/>
  <c r="I161" i="3"/>
  <c r="M161" i="3"/>
  <c r="I162" i="3"/>
  <c r="M162" i="3"/>
  <c r="I163" i="3"/>
  <c r="M163" i="3"/>
  <c r="I164" i="3"/>
  <c r="M164" i="3"/>
  <c r="I165" i="3"/>
  <c r="M165" i="3" s="1"/>
  <c r="I166" i="3"/>
  <c r="M166" i="3" s="1"/>
  <c r="I167" i="3"/>
  <c r="M167" i="3"/>
  <c r="I168" i="3"/>
  <c r="M168" i="3"/>
  <c r="I169" i="3"/>
  <c r="M169" i="3"/>
  <c r="I170" i="3"/>
  <c r="M170" i="3"/>
  <c r="I171" i="3"/>
  <c r="M171" i="3" s="1"/>
  <c r="I172" i="3"/>
  <c r="M172" i="3" s="1"/>
  <c r="I173" i="3"/>
  <c r="M173" i="3"/>
  <c r="I174" i="3"/>
  <c r="M174" i="3"/>
  <c r="I175" i="3"/>
  <c r="M175" i="3"/>
  <c r="I176" i="3"/>
  <c r="M176" i="3"/>
  <c r="I177" i="3"/>
  <c r="M177" i="3" s="1"/>
  <c r="I178" i="3"/>
  <c r="M178" i="3" s="1"/>
  <c r="I179" i="3"/>
  <c r="M179" i="3"/>
  <c r="I180" i="3"/>
  <c r="M180" i="3"/>
  <c r="I181" i="3"/>
  <c r="M181" i="3"/>
  <c r="I182" i="3"/>
  <c r="M182" i="3"/>
  <c r="I183" i="3"/>
  <c r="M183" i="3" s="1"/>
  <c r="I184" i="3"/>
  <c r="M184" i="3" s="1"/>
  <c r="I185" i="3"/>
  <c r="M185" i="3"/>
  <c r="I186" i="3"/>
  <c r="M186" i="3"/>
  <c r="I187" i="3"/>
  <c r="M187" i="3"/>
  <c r="I188" i="3"/>
  <c r="M188" i="3"/>
  <c r="I189" i="3"/>
  <c r="M189" i="3" s="1"/>
  <c r="I190" i="3"/>
  <c r="M190" i="3" s="1"/>
  <c r="I191" i="3"/>
  <c r="M191" i="3"/>
  <c r="I192" i="3"/>
  <c r="M192" i="3"/>
  <c r="I193" i="3"/>
  <c r="M193" i="3"/>
  <c r="I194" i="3"/>
  <c r="M194" i="3"/>
  <c r="I195" i="3"/>
  <c r="M195" i="3" s="1"/>
  <c r="I196" i="3"/>
  <c r="M196" i="3" s="1"/>
  <c r="I197" i="3"/>
  <c r="M197" i="3"/>
  <c r="I198" i="3"/>
  <c r="M198" i="3"/>
  <c r="I199" i="3"/>
  <c r="M199" i="3"/>
  <c r="I200" i="3"/>
  <c r="M200" i="3"/>
  <c r="I201" i="3"/>
  <c r="M201" i="3" s="1"/>
  <c r="I202" i="3"/>
  <c r="M202" i="3" s="1"/>
  <c r="I203" i="3"/>
  <c r="M203" i="3"/>
  <c r="I204" i="3"/>
  <c r="M204" i="3"/>
  <c r="I205" i="3"/>
  <c r="M205" i="3"/>
  <c r="I206" i="3"/>
  <c r="M206" i="3"/>
  <c r="I207" i="3"/>
  <c r="M207" i="3" s="1"/>
  <c r="I208" i="3"/>
  <c r="M208" i="3" s="1"/>
  <c r="I209" i="3"/>
  <c r="M209" i="3"/>
  <c r="I210" i="3"/>
  <c r="M210" i="3"/>
  <c r="I211" i="3"/>
  <c r="M211" i="3"/>
  <c r="I212" i="3"/>
  <c r="M212" i="3"/>
  <c r="I213" i="3"/>
  <c r="M213" i="3" s="1"/>
  <c r="I214" i="3"/>
  <c r="M214" i="3" s="1"/>
  <c r="I215" i="3"/>
  <c r="M215" i="3"/>
  <c r="I216" i="3"/>
  <c r="M216" i="3"/>
  <c r="I217" i="3"/>
  <c r="M217" i="3"/>
  <c r="I218" i="3"/>
  <c r="M218" i="3"/>
  <c r="I219" i="3"/>
  <c r="M219" i="3" s="1"/>
  <c r="I220" i="3"/>
  <c r="M220" i="3" s="1"/>
  <c r="I221" i="3"/>
  <c r="M221" i="3"/>
  <c r="I222" i="3"/>
  <c r="M222" i="3"/>
  <c r="I223" i="3"/>
  <c r="M223" i="3"/>
  <c r="I224" i="3"/>
  <c r="M224" i="3"/>
  <c r="I225" i="3"/>
  <c r="M225" i="3" s="1"/>
  <c r="I226" i="3"/>
  <c r="M226" i="3" s="1"/>
  <c r="I227" i="3"/>
  <c r="M227" i="3"/>
  <c r="I228" i="3"/>
  <c r="M228" i="3"/>
  <c r="I229" i="3"/>
  <c r="M229" i="3"/>
  <c r="I230" i="3"/>
  <c r="M230" i="3"/>
  <c r="I231" i="3"/>
  <c r="M231" i="3" s="1"/>
  <c r="I232" i="3"/>
  <c r="M232" i="3" s="1"/>
  <c r="I233" i="3"/>
  <c r="M233" i="3"/>
  <c r="I234" i="3"/>
  <c r="M234" i="3"/>
  <c r="I235" i="3"/>
  <c r="M235" i="3"/>
  <c r="I236" i="3"/>
  <c r="M236" i="3"/>
  <c r="I237" i="3"/>
  <c r="M237" i="3" s="1"/>
  <c r="I238" i="3"/>
  <c r="M238" i="3" s="1"/>
  <c r="I239" i="3"/>
  <c r="M239" i="3"/>
  <c r="I240" i="3"/>
  <c r="M240" i="3"/>
  <c r="I241" i="3"/>
  <c r="M241" i="3"/>
  <c r="I242" i="3"/>
  <c r="M242" i="3"/>
  <c r="I243" i="3"/>
  <c r="M243" i="3" s="1"/>
  <c r="I244" i="3"/>
  <c r="M244" i="3" s="1"/>
  <c r="I245" i="3"/>
  <c r="M245" i="3"/>
  <c r="I246" i="3"/>
  <c r="M246" i="3"/>
  <c r="I247" i="3"/>
  <c r="M247" i="3"/>
  <c r="I248" i="3"/>
  <c r="M248" i="3"/>
  <c r="I249" i="3"/>
  <c r="M249" i="3" s="1"/>
  <c r="I250" i="3"/>
  <c r="M250" i="3" s="1"/>
  <c r="I251" i="3"/>
  <c r="M251" i="3"/>
  <c r="I252" i="3"/>
  <c r="M252" i="3"/>
  <c r="I253" i="3"/>
  <c r="M253" i="3"/>
  <c r="I254" i="3"/>
  <c r="M254" i="3"/>
  <c r="I255" i="3"/>
  <c r="M255" i="3" s="1"/>
  <c r="I256" i="3"/>
  <c r="M256" i="3" s="1"/>
  <c r="I257" i="3"/>
  <c r="M257" i="3"/>
  <c r="I258" i="3"/>
  <c r="M258" i="3"/>
  <c r="I259" i="3"/>
  <c r="M259" i="3"/>
  <c r="I260" i="3"/>
  <c r="M260" i="3"/>
  <c r="I261" i="3"/>
  <c r="M261" i="3" s="1"/>
  <c r="I262" i="3"/>
  <c r="M262" i="3" s="1"/>
  <c r="I263" i="3"/>
  <c r="M263" i="3"/>
  <c r="I264" i="3"/>
  <c r="M264" i="3"/>
  <c r="I265" i="3"/>
  <c r="M265" i="3"/>
  <c r="I266" i="3"/>
  <c r="M266" i="3"/>
  <c r="I267" i="3"/>
  <c r="M267" i="3" s="1"/>
  <c r="I268" i="3"/>
  <c r="M268" i="3" s="1"/>
  <c r="I269" i="3"/>
  <c r="M269" i="3"/>
  <c r="I270" i="3"/>
  <c r="M270" i="3"/>
  <c r="I271" i="3"/>
  <c r="M271" i="3"/>
  <c r="I272" i="3"/>
  <c r="M272" i="3"/>
  <c r="I273" i="3"/>
  <c r="M273" i="3" s="1"/>
  <c r="I274" i="3"/>
  <c r="M274" i="3" s="1"/>
  <c r="I275" i="3"/>
  <c r="M275" i="3"/>
  <c r="I276" i="3"/>
  <c r="M276" i="3"/>
  <c r="I277" i="3"/>
  <c r="M277" i="3"/>
  <c r="I278" i="3"/>
  <c r="M278" i="3"/>
  <c r="I279" i="3"/>
  <c r="M279" i="3" s="1"/>
  <c r="I280" i="3"/>
  <c r="M280" i="3" s="1"/>
  <c r="I281" i="3"/>
  <c r="M281" i="3"/>
  <c r="I282" i="3"/>
  <c r="M282" i="3"/>
  <c r="I283" i="3"/>
  <c r="M283" i="3"/>
  <c r="I284" i="3"/>
  <c r="M284" i="3"/>
  <c r="I285" i="3"/>
  <c r="M285" i="3" s="1"/>
  <c r="I286" i="3"/>
  <c r="M286" i="3" s="1"/>
  <c r="I287" i="3"/>
  <c r="M287" i="3"/>
  <c r="I288" i="3"/>
  <c r="M288" i="3"/>
  <c r="I289" i="3"/>
  <c r="M289" i="3"/>
  <c r="I290" i="3"/>
  <c r="M290" i="3"/>
  <c r="I291" i="3"/>
  <c r="M291" i="3" s="1"/>
  <c r="I292" i="3"/>
  <c r="M292" i="3" s="1"/>
  <c r="I293" i="3"/>
  <c r="M293" i="3"/>
  <c r="I294" i="3"/>
  <c r="M294" i="3"/>
  <c r="I295" i="3"/>
  <c r="M295" i="3"/>
  <c r="I296" i="3"/>
  <c r="M296" i="3"/>
  <c r="I297" i="3"/>
  <c r="M297" i="3" s="1"/>
  <c r="I298" i="3"/>
  <c r="M298" i="3" s="1"/>
  <c r="I299" i="3"/>
  <c r="M299" i="3"/>
  <c r="I300" i="3"/>
  <c r="M300" i="3"/>
  <c r="I301" i="3"/>
  <c r="M301" i="3"/>
  <c r="I302" i="3"/>
  <c r="M302" i="3"/>
  <c r="I303" i="3"/>
  <c r="M303" i="3" s="1"/>
  <c r="I304" i="3"/>
  <c r="M304" i="3" s="1"/>
  <c r="I305" i="3"/>
  <c r="M305" i="3"/>
  <c r="I306" i="3"/>
  <c r="M306" i="3"/>
  <c r="I307" i="3"/>
  <c r="M307" i="3"/>
  <c r="I308" i="3"/>
  <c r="M308" i="3"/>
  <c r="I309" i="3"/>
  <c r="M309" i="3" s="1"/>
  <c r="I310" i="3"/>
  <c r="M310" i="3" s="1"/>
  <c r="I311" i="3"/>
  <c r="M311" i="3"/>
  <c r="I312" i="3"/>
  <c r="M312" i="3"/>
  <c r="I313" i="3"/>
  <c r="M313" i="3"/>
  <c r="I314" i="3"/>
  <c r="M314" i="3"/>
  <c r="I315" i="3"/>
  <c r="M315" i="3" s="1"/>
  <c r="I316" i="3"/>
  <c r="M316" i="3" s="1"/>
  <c r="I317" i="3"/>
  <c r="M317" i="3"/>
  <c r="I318" i="3"/>
  <c r="M318" i="3"/>
  <c r="I319" i="3"/>
  <c r="M319" i="3"/>
  <c r="I320" i="3"/>
  <c r="M320" i="3"/>
  <c r="I321" i="3"/>
  <c r="M321" i="3" s="1"/>
  <c r="I322" i="3"/>
  <c r="M322" i="3" s="1"/>
  <c r="I323" i="3"/>
  <c r="M323" i="3"/>
  <c r="I324" i="3"/>
  <c r="M324" i="3"/>
  <c r="I325" i="3"/>
  <c r="M325" i="3"/>
  <c r="I326" i="3"/>
  <c r="M326" i="3"/>
  <c r="I327" i="3"/>
  <c r="M327" i="3" s="1"/>
  <c r="I328" i="3"/>
  <c r="M328" i="3" s="1"/>
  <c r="I329" i="3"/>
  <c r="M329" i="3"/>
  <c r="I330" i="3"/>
  <c r="M330" i="3" s="1"/>
  <c r="N341" i="3" s="1"/>
  <c r="I331" i="3"/>
  <c r="M331" i="3"/>
  <c r="I332" i="3"/>
  <c r="M332" i="3"/>
  <c r="I333" i="3"/>
  <c r="M333" i="3" s="1"/>
  <c r="I334" i="3"/>
  <c r="M334" i="3" s="1"/>
  <c r="I335" i="3"/>
  <c r="M335" i="3"/>
  <c r="I336" i="3"/>
  <c r="M336" i="3"/>
  <c r="I337" i="3"/>
  <c r="M337" i="3"/>
  <c r="I338" i="3"/>
  <c r="M338" i="3"/>
  <c r="I339" i="3"/>
  <c r="M339" i="3" s="1"/>
  <c r="I340" i="3"/>
  <c r="M340" i="3" s="1"/>
  <c r="I341" i="3"/>
  <c r="M341" i="3"/>
  <c r="I342" i="3"/>
  <c r="M342" i="3" s="1"/>
  <c r="I343" i="3"/>
  <c r="M343" i="3"/>
  <c r="I344" i="3"/>
  <c r="M344" i="3"/>
  <c r="I345" i="3"/>
  <c r="M345" i="3" s="1"/>
  <c r="I346" i="3"/>
  <c r="M346" i="3" s="1"/>
  <c r="I347" i="3"/>
  <c r="M347" i="3"/>
  <c r="I348" i="3"/>
  <c r="M348" i="3"/>
  <c r="I349" i="3"/>
  <c r="M349" i="3"/>
  <c r="I350" i="3"/>
  <c r="M350" i="3"/>
  <c r="I351" i="3"/>
  <c r="M351" i="3" s="1"/>
  <c r="I352" i="3"/>
  <c r="M352" i="3" s="1"/>
  <c r="I353" i="3"/>
  <c r="M353" i="3"/>
  <c r="I354" i="3"/>
  <c r="M354" i="3"/>
  <c r="I355" i="3"/>
  <c r="M355" i="3"/>
  <c r="I356" i="3"/>
  <c r="M356" i="3"/>
  <c r="I357" i="3"/>
  <c r="M357" i="3" s="1"/>
  <c r="I358" i="3"/>
  <c r="M358" i="3" s="1"/>
  <c r="I359" i="3"/>
  <c r="M359" i="3"/>
  <c r="I360" i="3"/>
  <c r="M360" i="3"/>
  <c r="I361" i="3"/>
  <c r="M361" i="3"/>
  <c r="I362" i="3"/>
  <c r="M362" i="3"/>
  <c r="I363" i="3"/>
  <c r="M363" i="3" s="1"/>
  <c r="I364" i="3"/>
  <c r="M364" i="3" s="1"/>
  <c r="I365" i="3"/>
  <c r="M365" i="3"/>
  <c r="I366" i="3"/>
  <c r="M366" i="3" s="1"/>
  <c r="N366" i="3" s="1"/>
  <c r="I367" i="3"/>
  <c r="M367" i="3"/>
  <c r="I368" i="3"/>
  <c r="M368" i="3"/>
  <c r="I4" i="3"/>
  <c r="M4" i="3" s="1"/>
  <c r="AS5" i="19"/>
  <c r="AW5" i="19" s="1"/>
  <c r="AS6" i="19"/>
  <c r="AW6" i="19"/>
  <c r="AS8" i="19"/>
  <c r="AW8" i="19"/>
  <c r="AS9" i="19"/>
  <c r="AW9" i="19"/>
  <c r="AS10" i="19"/>
  <c r="AW10" i="19"/>
  <c r="AS11" i="19"/>
  <c r="AW11" i="19" s="1"/>
  <c r="AS12" i="19"/>
  <c r="AW12" i="19" s="1"/>
  <c r="AS13" i="19"/>
  <c r="AW13" i="19"/>
  <c r="AS14" i="19"/>
  <c r="AW14" i="19" s="1"/>
  <c r="AS15" i="19"/>
  <c r="AW15" i="19"/>
  <c r="AS16" i="19"/>
  <c r="AW16" i="19"/>
  <c r="AS17" i="19"/>
  <c r="AW17" i="19" s="1"/>
  <c r="AS18" i="19"/>
  <c r="AW18" i="19" s="1"/>
  <c r="AS19" i="19"/>
  <c r="AW19" i="19"/>
  <c r="AS20" i="19"/>
  <c r="AW20" i="19"/>
  <c r="AS21" i="19"/>
  <c r="AW21" i="19"/>
  <c r="AS22" i="19"/>
  <c r="AW22" i="19"/>
  <c r="AS23" i="19"/>
  <c r="AW23" i="19" s="1"/>
  <c r="AS24" i="19"/>
  <c r="AW24" i="19" s="1"/>
  <c r="AS25" i="19"/>
  <c r="AW25" i="19"/>
  <c r="AS26" i="19"/>
  <c r="AW26" i="19"/>
  <c r="AS27" i="19"/>
  <c r="AW27" i="19"/>
  <c r="AS28" i="19"/>
  <c r="AW28" i="19"/>
  <c r="AS29" i="19"/>
  <c r="AW29" i="19" s="1"/>
  <c r="AS30" i="19"/>
  <c r="AW30" i="19" s="1"/>
  <c r="AS31" i="19"/>
  <c r="AW31" i="19"/>
  <c r="AS32" i="19"/>
  <c r="AW32" i="19"/>
  <c r="AS33" i="19"/>
  <c r="AW33" i="19"/>
  <c r="AS34" i="19"/>
  <c r="AW34" i="19"/>
  <c r="AS35" i="19"/>
  <c r="AW35" i="19" s="1"/>
  <c r="AS36" i="19"/>
  <c r="AW36" i="19" s="1"/>
  <c r="AS37" i="19"/>
  <c r="AW37" i="19"/>
  <c r="AS38" i="19"/>
  <c r="AW38" i="19" s="1"/>
  <c r="AX47" i="19" s="1"/>
  <c r="AS39" i="19"/>
  <c r="AW39" i="19"/>
  <c r="AS40" i="19"/>
  <c r="AW40" i="19"/>
  <c r="AS41" i="19"/>
  <c r="AW41" i="19" s="1"/>
  <c r="AS42" i="19"/>
  <c r="AW42" i="19" s="1"/>
  <c r="AS43" i="19"/>
  <c r="AW43" i="19"/>
  <c r="AS44" i="19"/>
  <c r="AW44" i="19"/>
  <c r="AS45" i="19"/>
  <c r="AW45" i="19"/>
  <c r="AS46" i="19"/>
  <c r="AW46" i="19"/>
  <c r="AS47" i="19"/>
  <c r="AW47" i="19" s="1"/>
  <c r="AS48" i="19"/>
  <c r="AW48" i="19" s="1"/>
  <c r="AS49" i="19"/>
  <c r="AW49" i="19"/>
  <c r="AS50" i="19"/>
  <c r="AW50" i="19" s="1"/>
  <c r="AS51" i="19"/>
  <c r="AW51" i="19"/>
  <c r="AS52" i="19"/>
  <c r="AW52" i="19"/>
  <c r="AS53" i="19"/>
  <c r="AW53" i="19" s="1"/>
  <c r="AS54" i="19"/>
  <c r="AW54" i="19" s="1"/>
  <c r="AS55" i="19"/>
  <c r="AW55" i="19"/>
  <c r="AS56" i="19"/>
  <c r="AW56" i="19"/>
  <c r="AS57" i="19"/>
  <c r="AW57" i="19"/>
  <c r="AS58" i="19"/>
  <c r="AW58" i="19"/>
  <c r="AS59" i="19"/>
  <c r="AW59" i="19" s="1"/>
  <c r="AS60" i="19"/>
  <c r="AW60" i="19" s="1"/>
  <c r="AS61" i="19"/>
  <c r="AW61" i="19"/>
  <c r="AS62" i="19"/>
  <c r="AW62" i="19" s="1"/>
  <c r="AX71" i="19" s="1"/>
  <c r="AS63" i="19"/>
  <c r="AW63" i="19"/>
  <c r="AS64" i="19"/>
  <c r="AW64" i="19"/>
  <c r="AS65" i="19"/>
  <c r="AW65" i="19"/>
  <c r="AS66" i="19"/>
  <c r="AW66" i="19" s="1"/>
  <c r="AS67" i="19"/>
  <c r="AW67" i="19"/>
  <c r="AS68" i="19"/>
  <c r="AW68" i="19"/>
  <c r="AS69" i="19"/>
  <c r="AW69" i="19"/>
  <c r="AS70" i="19"/>
  <c r="AW70" i="19"/>
  <c r="AS71" i="19"/>
  <c r="AW71" i="19"/>
  <c r="AS72" i="19"/>
  <c r="AW72" i="19" s="1"/>
  <c r="AS73" i="19"/>
  <c r="AW73" i="19"/>
  <c r="AS74" i="19"/>
  <c r="AW74" i="19" s="1"/>
  <c r="AS75" i="19"/>
  <c r="AW75" i="19"/>
  <c r="AS76" i="19"/>
  <c r="AW76" i="19"/>
  <c r="AS77" i="19"/>
  <c r="AW77" i="19" s="1"/>
  <c r="AS78" i="19"/>
  <c r="AW78" i="19" s="1"/>
  <c r="AS79" i="19"/>
  <c r="AW79" i="19"/>
  <c r="AS80" i="19"/>
  <c r="AW80" i="19"/>
  <c r="AS81" i="19"/>
  <c r="AW81" i="19"/>
  <c r="AS82" i="19"/>
  <c r="AW82" i="19"/>
  <c r="AS83" i="19"/>
  <c r="AW83" i="19" s="1"/>
  <c r="AX89" i="19" s="1"/>
  <c r="AS84" i="19"/>
  <c r="AW84" i="19" s="1"/>
  <c r="AS85" i="19"/>
  <c r="AW85" i="19"/>
  <c r="AS86" i="19"/>
  <c r="AW86" i="19" s="1"/>
  <c r="AX95" i="19" s="1"/>
  <c r="AS87" i="19"/>
  <c r="AW87" i="19"/>
  <c r="AS88" i="19"/>
  <c r="AW88" i="19"/>
  <c r="AS89" i="19"/>
  <c r="AW89" i="19"/>
  <c r="AX99" i="19" s="1"/>
  <c r="AS90" i="19"/>
  <c r="AW90" i="19" s="1"/>
  <c r="AS91" i="19"/>
  <c r="AW91" i="19"/>
  <c r="AS92" i="19"/>
  <c r="AW92" i="19" s="1"/>
  <c r="AS93" i="19"/>
  <c r="AW93" i="19"/>
  <c r="AS94" i="19"/>
  <c r="AW94" i="19"/>
  <c r="AS95" i="19"/>
  <c r="AW95" i="19"/>
  <c r="AS96" i="19"/>
  <c r="AW96" i="19" s="1"/>
  <c r="AS97" i="19"/>
  <c r="AW97" i="19"/>
  <c r="AS98" i="19"/>
  <c r="AW98" i="19"/>
  <c r="AS99" i="19"/>
  <c r="AW99" i="19"/>
  <c r="AS100" i="19"/>
  <c r="AW100" i="19"/>
  <c r="AS101" i="19"/>
  <c r="AW101" i="19" s="1"/>
  <c r="AX111" i="19" s="1"/>
  <c r="AS102" i="19"/>
  <c r="AW102" i="19" s="1"/>
  <c r="AS103" i="19"/>
  <c r="AW103" i="19"/>
  <c r="AS104" i="19"/>
  <c r="AW104" i="19"/>
  <c r="AS105" i="19"/>
  <c r="AW105" i="19"/>
  <c r="AS106" i="19"/>
  <c r="AW106" i="19"/>
  <c r="AS107" i="19"/>
  <c r="AW107" i="19"/>
  <c r="AS108" i="19"/>
  <c r="AW108" i="19" s="1"/>
  <c r="AS109" i="19"/>
  <c r="AW109" i="19"/>
  <c r="AS110" i="19"/>
  <c r="AW110" i="19" s="1"/>
  <c r="AS111" i="19"/>
  <c r="AW111" i="19"/>
  <c r="AS112" i="19"/>
  <c r="AW112" i="19"/>
  <c r="AS113" i="19"/>
  <c r="AW113" i="19" s="1"/>
  <c r="AS114" i="19"/>
  <c r="AW114" i="19" s="1"/>
  <c r="AS115" i="19"/>
  <c r="AW115" i="19"/>
  <c r="AS116" i="19"/>
  <c r="AW116" i="19" s="1"/>
  <c r="AS117" i="19"/>
  <c r="AW117" i="19"/>
  <c r="AS118" i="19"/>
  <c r="AW118" i="19"/>
  <c r="AS119" i="19"/>
  <c r="AW119" i="19"/>
  <c r="AS120" i="19"/>
  <c r="AW120" i="19" s="1"/>
  <c r="AS121" i="19"/>
  <c r="AW121" i="19"/>
  <c r="AS122" i="19"/>
  <c r="AW122" i="19"/>
  <c r="AS123" i="19"/>
  <c r="AW123" i="19"/>
  <c r="AS124" i="19"/>
  <c r="AW124" i="19"/>
  <c r="AS125" i="19"/>
  <c r="AW125" i="19" s="1"/>
  <c r="AS126" i="19"/>
  <c r="AW126" i="19" s="1"/>
  <c r="AS127" i="19"/>
  <c r="AW127" i="19"/>
  <c r="AS128" i="19"/>
  <c r="AW128" i="19"/>
  <c r="AS129" i="19"/>
  <c r="AW129" i="19"/>
  <c r="AS130" i="19"/>
  <c r="AW130" i="19"/>
  <c r="AS131" i="19"/>
  <c r="AW131" i="19" s="1"/>
  <c r="AS132" i="19"/>
  <c r="AW132" i="19" s="1"/>
  <c r="AS133" i="19"/>
  <c r="AW133" i="19"/>
  <c r="AS134" i="19"/>
  <c r="AW134" i="19" s="1"/>
  <c r="AX143" i="19" s="1"/>
  <c r="AS135" i="19"/>
  <c r="AW135" i="19"/>
  <c r="AS136" i="19"/>
  <c r="AW136" i="19"/>
  <c r="AS137" i="19"/>
  <c r="AW137" i="19"/>
  <c r="AS138" i="19"/>
  <c r="AW138" i="19" s="1"/>
  <c r="AS139" i="19"/>
  <c r="AW139" i="19"/>
  <c r="AS140" i="19"/>
  <c r="AW140" i="19"/>
  <c r="AS141" i="19"/>
  <c r="AW141" i="19"/>
  <c r="AS142" i="19"/>
  <c r="AW142" i="19"/>
  <c r="AS143" i="19"/>
  <c r="AW143" i="19"/>
  <c r="AS144" i="19"/>
  <c r="AW144" i="19" s="1"/>
  <c r="AS145" i="19"/>
  <c r="AW145" i="19"/>
  <c r="AS146" i="19"/>
  <c r="AW146" i="19" s="1"/>
  <c r="AS147" i="19"/>
  <c r="AW147" i="19"/>
  <c r="AS148" i="19"/>
  <c r="AW148" i="19"/>
  <c r="AS149" i="19"/>
  <c r="AW149" i="19" s="1"/>
  <c r="AS150" i="19"/>
  <c r="AW150" i="19" s="1"/>
  <c r="AS151" i="19"/>
  <c r="AW151" i="19"/>
  <c r="AS152" i="19"/>
  <c r="AW152" i="19"/>
  <c r="AS153" i="19"/>
  <c r="AW153" i="19"/>
  <c r="AS154" i="19"/>
  <c r="AW154" i="19"/>
  <c r="AS155" i="19"/>
  <c r="AW155" i="19" s="1"/>
  <c r="AX161" i="19" s="1"/>
  <c r="AS156" i="19"/>
  <c r="AW156" i="19" s="1"/>
  <c r="AS157" i="19"/>
  <c r="AW157" i="19"/>
  <c r="AS158" i="19"/>
  <c r="AW158" i="19" s="1"/>
  <c r="AX167" i="19" s="1"/>
  <c r="AS159" i="19"/>
  <c r="AW159" i="19"/>
  <c r="AS160" i="19"/>
  <c r="AW160" i="19"/>
  <c r="AS161" i="19"/>
  <c r="AW161" i="19"/>
  <c r="AX171" i="19" s="1"/>
  <c r="AS162" i="19"/>
  <c r="AW162" i="19" s="1"/>
  <c r="AS163" i="19"/>
  <c r="AW163" i="19"/>
  <c r="AS164" i="19"/>
  <c r="AW164" i="19" s="1"/>
  <c r="AS165" i="19"/>
  <c r="AW165" i="19"/>
  <c r="AS166" i="19"/>
  <c r="AW166" i="19"/>
  <c r="AS167" i="19"/>
  <c r="AW167" i="19"/>
  <c r="AS168" i="19"/>
  <c r="AW168" i="19" s="1"/>
  <c r="AS169" i="19"/>
  <c r="AW169" i="19"/>
  <c r="AS170" i="19"/>
  <c r="AW170" i="19"/>
  <c r="AS171" i="19"/>
  <c r="AW171" i="19"/>
  <c r="AS172" i="19"/>
  <c r="AW172" i="19"/>
  <c r="AS173" i="19"/>
  <c r="AW173" i="19" s="1"/>
  <c r="AX183" i="19" s="1"/>
  <c r="AS174" i="19"/>
  <c r="AW174" i="19" s="1"/>
  <c r="AS175" i="19"/>
  <c r="AW175" i="19"/>
  <c r="AS176" i="19"/>
  <c r="AW176" i="19"/>
  <c r="AS177" i="19"/>
  <c r="AW177" i="19"/>
  <c r="AS178" i="19"/>
  <c r="AW178" i="19"/>
  <c r="AS179" i="19"/>
  <c r="AW179" i="19"/>
  <c r="AS180" i="19"/>
  <c r="AW180" i="19" s="1"/>
  <c r="AS181" i="19"/>
  <c r="AW181" i="19"/>
  <c r="AS182" i="19"/>
  <c r="AW182" i="19" s="1"/>
  <c r="AS183" i="19"/>
  <c r="AW183" i="19"/>
  <c r="AS184" i="19"/>
  <c r="AW184" i="19"/>
  <c r="AS185" i="19"/>
  <c r="AW185" i="19" s="1"/>
  <c r="AS186" i="19"/>
  <c r="AW186" i="19" s="1"/>
  <c r="AS187" i="19"/>
  <c r="AW187" i="19"/>
  <c r="AS188" i="19"/>
  <c r="AW188" i="19" s="1"/>
  <c r="AS189" i="19"/>
  <c r="AW189" i="19"/>
  <c r="AS190" i="19"/>
  <c r="AW190" i="19"/>
  <c r="AS191" i="19"/>
  <c r="AW191" i="19"/>
  <c r="AS192" i="19"/>
  <c r="AW192" i="19" s="1"/>
  <c r="AS193" i="19"/>
  <c r="AW193" i="19"/>
  <c r="AS194" i="19"/>
  <c r="AW194" i="19"/>
  <c r="AS195" i="19"/>
  <c r="AW195" i="19"/>
  <c r="AS196" i="19"/>
  <c r="AW196" i="19"/>
  <c r="AS197" i="19"/>
  <c r="AW197" i="19" s="1"/>
  <c r="AS198" i="19"/>
  <c r="AW198" i="19" s="1"/>
  <c r="AS199" i="19"/>
  <c r="AW199" i="19"/>
  <c r="AS200" i="19"/>
  <c r="AW200" i="19"/>
  <c r="AS201" i="19"/>
  <c r="AW201" i="19"/>
  <c r="AS202" i="19"/>
  <c r="AW202" i="19"/>
  <c r="AS203" i="19"/>
  <c r="AW203" i="19" s="1"/>
  <c r="AS204" i="19"/>
  <c r="AW204" i="19" s="1"/>
  <c r="AS205" i="19"/>
  <c r="AW205" i="19"/>
  <c r="AS206" i="19"/>
  <c r="AW206" i="19" s="1"/>
  <c r="AX215" i="19" s="1"/>
  <c r="AS207" i="19"/>
  <c r="AW207" i="19"/>
  <c r="AS208" i="19"/>
  <c r="AW208" i="19"/>
  <c r="AS209" i="19"/>
  <c r="AW209" i="19"/>
  <c r="AS210" i="19"/>
  <c r="AW210" i="19" s="1"/>
  <c r="AS211" i="19"/>
  <c r="AW211" i="19"/>
  <c r="AS212" i="19"/>
  <c r="AW212" i="19"/>
  <c r="AS213" i="19"/>
  <c r="AW213" i="19"/>
  <c r="AS214" i="19"/>
  <c r="AW214" i="19"/>
  <c r="AS215" i="19"/>
  <c r="AW215" i="19"/>
  <c r="AS216" i="19"/>
  <c r="AW216" i="19" s="1"/>
  <c r="AS217" i="19"/>
  <c r="AW217" i="19"/>
  <c r="AS218" i="19"/>
  <c r="AW218" i="19" s="1"/>
  <c r="AS219" i="19"/>
  <c r="AW219" i="19"/>
  <c r="AS220" i="19"/>
  <c r="AW220" i="19"/>
  <c r="AS221" i="19"/>
  <c r="AW221" i="19" s="1"/>
  <c r="AS222" i="19"/>
  <c r="AW222" i="19" s="1"/>
  <c r="AS223" i="19"/>
  <c r="AW223" i="19"/>
  <c r="AS224" i="19"/>
  <c r="AW224" i="19"/>
  <c r="AS225" i="19"/>
  <c r="AW225" i="19"/>
  <c r="AS226" i="19"/>
  <c r="AW226" i="19"/>
  <c r="AS227" i="19"/>
  <c r="AW227" i="19" s="1"/>
  <c r="AX233" i="19" s="1"/>
  <c r="AS228" i="19"/>
  <c r="AW228" i="19" s="1"/>
  <c r="AS229" i="19"/>
  <c r="AW229" i="19"/>
  <c r="AS230" i="19"/>
  <c r="AW230" i="19" s="1"/>
  <c r="AX239" i="19" s="1"/>
  <c r="AS231" i="19"/>
  <c r="AW231" i="19"/>
  <c r="AS232" i="19"/>
  <c r="AW232" i="19"/>
  <c r="AS233" i="19"/>
  <c r="AW233" i="19"/>
  <c r="AX243" i="19" s="1"/>
  <c r="AS234" i="19"/>
  <c r="AW234" i="19" s="1"/>
  <c r="AS235" i="19"/>
  <c r="AW235" i="19"/>
  <c r="AS236" i="19"/>
  <c r="AW236" i="19" s="1"/>
  <c r="AS237" i="19"/>
  <c r="AW237" i="19"/>
  <c r="AS238" i="19"/>
  <c r="AW238" i="19"/>
  <c r="AS239" i="19"/>
  <c r="AW239" i="19"/>
  <c r="AS240" i="19"/>
  <c r="AW240" i="19" s="1"/>
  <c r="AS241" i="19"/>
  <c r="AW241" i="19"/>
  <c r="AS242" i="19"/>
  <c r="AW242" i="19"/>
  <c r="AS243" i="19"/>
  <c r="AW243" i="19"/>
  <c r="AS244" i="19"/>
  <c r="AW244" i="19"/>
  <c r="AS245" i="19"/>
  <c r="AW245" i="19" s="1"/>
  <c r="AX255" i="19" s="1"/>
  <c r="AS246" i="19"/>
  <c r="AW246" i="19" s="1"/>
  <c r="AS247" i="19"/>
  <c r="AW247" i="19"/>
  <c r="AS248" i="19"/>
  <c r="AW248" i="19"/>
  <c r="AS249" i="19"/>
  <c r="AW249" i="19"/>
  <c r="AS250" i="19"/>
  <c r="AW250" i="19"/>
  <c r="AS251" i="19"/>
  <c r="AW251" i="19"/>
  <c r="AS252" i="19"/>
  <c r="AW252" i="19" s="1"/>
  <c r="AS253" i="19"/>
  <c r="AW253" i="19"/>
  <c r="AS254" i="19"/>
  <c r="AW254" i="19" s="1"/>
  <c r="AS255" i="19"/>
  <c r="AW255" i="19"/>
  <c r="AS256" i="19"/>
  <c r="AW256" i="19"/>
  <c r="AS257" i="19"/>
  <c r="AW257" i="19" s="1"/>
  <c r="AS258" i="19"/>
  <c r="AW258" i="19" s="1"/>
  <c r="AS259" i="19"/>
  <c r="AW259" i="19"/>
  <c r="AS260" i="19"/>
  <c r="AW260" i="19" s="1"/>
  <c r="AX271" i="19" s="1"/>
  <c r="AS261" i="19"/>
  <c r="AW261" i="19"/>
  <c r="AS262" i="19"/>
  <c r="AW262" i="19"/>
  <c r="AS263" i="19"/>
  <c r="AW263" i="19"/>
  <c r="AS264" i="19"/>
  <c r="AW264" i="19"/>
  <c r="AS265" i="19"/>
  <c r="AW265" i="19"/>
  <c r="AS266" i="19"/>
  <c r="AW266" i="19" s="1"/>
  <c r="AS267" i="19"/>
  <c r="AW267" i="19"/>
  <c r="AS268" i="19"/>
  <c r="AW268" i="19" s="1"/>
  <c r="AS269" i="19"/>
  <c r="AW269" i="19"/>
  <c r="AS270" i="19"/>
  <c r="AW270" i="19"/>
  <c r="AS271" i="19"/>
  <c r="AW271" i="19"/>
  <c r="AS272" i="19"/>
  <c r="AW272" i="19" s="1"/>
  <c r="AS273" i="19"/>
  <c r="AW273" i="19"/>
  <c r="AS274" i="19"/>
  <c r="AW274" i="19" s="1"/>
  <c r="AS275" i="19"/>
  <c r="AW275" i="19"/>
  <c r="AS276" i="19"/>
  <c r="AW276" i="19"/>
  <c r="AS277" i="19"/>
  <c r="AW277" i="19"/>
  <c r="AS278" i="19"/>
  <c r="AW278" i="19" s="1"/>
  <c r="AS279" i="19"/>
  <c r="AW279" i="19"/>
  <c r="AS280" i="19"/>
  <c r="AW280" i="19" s="1"/>
  <c r="AX291" i="19" s="1"/>
  <c r="AS281" i="19"/>
  <c r="AW281" i="19"/>
  <c r="AS282" i="19"/>
  <c r="AW282" i="19"/>
  <c r="AS283" i="19"/>
  <c r="AW283" i="19"/>
  <c r="AS284" i="19"/>
  <c r="AW284" i="19" s="1"/>
  <c r="AS285" i="19"/>
  <c r="AW285" i="19"/>
  <c r="AS286" i="19"/>
  <c r="AW286" i="19" s="1"/>
  <c r="AS287" i="19"/>
  <c r="AW287" i="19"/>
  <c r="AS288" i="19"/>
  <c r="AW288" i="19"/>
  <c r="AS289" i="19"/>
  <c r="AW289" i="19"/>
  <c r="AS290" i="19"/>
  <c r="AW290" i="19" s="1"/>
  <c r="AS291" i="19"/>
  <c r="AW291" i="19"/>
  <c r="AS292" i="19"/>
  <c r="AW292" i="19" s="1"/>
  <c r="AX303" i="19" s="1"/>
  <c r="AS293" i="19"/>
  <c r="AW293" i="19"/>
  <c r="AS294" i="19"/>
  <c r="AW294" i="19"/>
  <c r="AS295" i="19"/>
  <c r="AW295" i="19"/>
  <c r="AS296" i="19"/>
  <c r="AW296" i="19" s="1"/>
  <c r="AS297" i="19"/>
  <c r="AW297" i="19"/>
  <c r="AS298" i="19"/>
  <c r="AW298" i="19" s="1"/>
  <c r="AX309" i="19" s="1"/>
  <c r="AS299" i="19"/>
  <c r="AW299" i="19"/>
  <c r="AS300" i="19"/>
  <c r="AW300" i="19"/>
  <c r="AS301" i="19"/>
  <c r="AW301" i="19"/>
  <c r="AS302" i="19"/>
  <c r="AW302" i="19" s="1"/>
  <c r="AS303" i="19"/>
  <c r="AW303" i="19"/>
  <c r="AS304" i="19"/>
  <c r="AW304" i="19" s="1"/>
  <c r="AS305" i="19"/>
  <c r="AW305" i="19"/>
  <c r="AS306" i="19"/>
  <c r="AW306" i="19"/>
  <c r="AS307" i="19"/>
  <c r="AW307" i="19"/>
  <c r="AS308" i="19"/>
  <c r="AW308" i="19" s="1"/>
  <c r="AS309" i="19"/>
  <c r="AW309" i="19"/>
  <c r="AS310" i="19"/>
  <c r="AW310" i="19" s="1"/>
  <c r="AS311" i="19"/>
  <c r="AW311" i="19"/>
  <c r="AS312" i="19"/>
  <c r="AW312" i="19"/>
  <c r="AS313" i="19"/>
  <c r="AW313" i="19"/>
  <c r="AS314" i="19"/>
  <c r="AW314" i="19" s="1"/>
  <c r="AS315" i="19"/>
  <c r="AW315" i="19"/>
  <c r="AS316" i="19"/>
  <c r="AW316" i="19" s="1"/>
  <c r="AX327" i="19" s="1"/>
  <c r="AS317" i="19"/>
  <c r="AW317" i="19"/>
  <c r="AS318" i="19"/>
  <c r="AW318" i="19"/>
  <c r="AS319" i="19"/>
  <c r="AW319" i="19"/>
  <c r="AS320" i="19"/>
  <c r="AW320" i="19" s="1"/>
  <c r="AS321" i="19"/>
  <c r="AW321" i="19"/>
  <c r="AS322" i="19"/>
  <c r="AW322" i="19" s="1"/>
  <c r="AS323" i="19"/>
  <c r="AW323" i="19"/>
  <c r="AS324" i="19"/>
  <c r="AW324" i="19"/>
  <c r="AS325" i="19"/>
  <c r="AW325" i="19"/>
  <c r="AS326" i="19"/>
  <c r="AW326" i="19" s="1"/>
  <c r="AS327" i="19"/>
  <c r="AW327" i="19"/>
  <c r="AS328" i="19"/>
  <c r="AW328" i="19" s="1"/>
  <c r="AX339" i="19" s="1"/>
  <c r="AS329" i="19"/>
  <c r="AW329" i="19"/>
  <c r="AS330" i="19"/>
  <c r="AW330" i="19"/>
  <c r="AS331" i="19"/>
  <c r="AW331" i="19"/>
  <c r="AS332" i="19"/>
  <c r="AW332" i="19" s="1"/>
  <c r="AS333" i="19"/>
  <c r="AW333" i="19"/>
  <c r="AS334" i="19"/>
  <c r="AW334" i="19" s="1"/>
  <c r="AX345" i="19" s="1"/>
  <c r="AS335" i="19"/>
  <c r="AW335" i="19"/>
  <c r="AS336" i="19"/>
  <c r="AW336" i="19"/>
  <c r="AS337" i="19"/>
  <c r="AW337" i="19"/>
  <c r="AS338" i="19"/>
  <c r="AW338" i="19" s="1"/>
  <c r="AS339" i="19"/>
  <c r="AW339" i="19"/>
  <c r="AS340" i="19"/>
  <c r="AW340" i="19" s="1"/>
  <c r="AS341" i="19"/>
  <c r="AW341" i="19"/>
  <c r="AS342" i="19"/>
  <c r="AW342" i="19"/>
  <c r="AS343" i="19"/>
  <c r="AW343" i="19"/>
  <c r="AS344" i="19"/>
  <c r="AW344" i="19" s="1"/>
  <c r="AS345" i="19"/>
  <c r="AW345" i="19"/>
  <c r="AS346" i="19"/>
  <c r="AW346" i="19" s="1"/>
  <c r="AS347" i="19"/>
  <c r="AW347" i="19"/>
  <c r="AS348" i="19"/>
  <c r="AW348" i="19"/>
  <c r="AS349" i="19"/>
  <c r="AW349" i="19"/>
  <c r="AS350" i="19"/>
  <c r="AW350" i="19" s="1"/>
  <c r="AS351" i="19"/>
  <c r="AW351" i="19"/>
  <c r="AS352" i="19"/>
  <c r="AW352" i="19" s="1"/>
  <c r="AX363" i="19" s="1"/>
  <c r="AS353" i="19"/>
  <c r="AW353" i="19"/>
  <c r="AS354" i="19"/>
  <c r="AW354" i="19"/>
  <c r="AS355" i="19"/>
  <c r="AW355" i="19"/>
  <c r="AS356" i="19"/>
  <c r="AW356" i="19" s="1"/>
  <c r="AS357" i="19"/>
  <c r="AW357" i="19"/>
  <c r="AS358" i="19"/>
  <c r="AW358" i="19" s="1"/>
  <c r="AS359" i="19"/>
  <c r="AW359" i="19"/>
  <c r="AS360" i="19"/>
  <c r="AW360" i="19"/>
  <c r="AS361" i="19"/>
  <c r="AW361" i="19"/>
  <c r="AS362" i="19"/>
  <c r="AW362" i="19" s="1"/>
  <c r="AS363" i="19"/>
  <c r="AW363" i="19"/>
  <c r="AS364" i="19"/>
  <c r="AW364" i="19" s="1"/>
  <c r="AX365" i="19" s="1"/>
  <c r="AS365" i="19"/>
  <c r="AW365" i="19"/>
  <c r="AS366" i="19"/>
  <c r="AW366" i="19"/>
  <c r="AS367" i="19"/>
  <c r="AW367" i="19"/>
  <c r="AS368" i="19"/>
  <c r="AW368" i="19" s="1"/>
  <c r="AS4" i="19"/>
  <c r="AW4" i="19"/>
  <c r="AA12" i="19"/>
  <c r="AE12" i="19" s="1"/>
  <c r="AA13" i="19"/>
  <c r="AE13" i="19"/>
  <c r="AA14" i="19"/>
  <c r="AE14" i="19"/>
  <c r="AA15" i="19"/>
  <c r="AE15" i="19"/>
  <c r="AA16" i="19"/>
  <c r="AE16" i="19" s="1"/>
  <c r="AA17" i="19"/>
  <c r="AE17" i="19"/>
  <c r="AA18" i="19"/>
  <c r="AE18" i="19" s="1"/>
  <c r="AA19" i="19"/>
  <c r="AE19" i="19"/>
  <c r="AA20" i="19"/>
  <c r="AE20" i="19"/>
  <c r="AA21" i="19"/>
  <c r="AE21" i="19"/>
  <c r="AA22" i="19"/>
  <c r="AE22" i="19" s="1"/>
  <c r="AA23" i="19"/>
  <c r="AE23" i="19"/>
  <c r="AA24" i="19"/>
  <c r="AE24" i="19" s="1"/>
  <c r="AA25" i="19"/>
  <c r="AE25" i="19"/>
  <c r="AA26" i="19"/>
  <c r="AE26" i="19"/>
  <c r="AA27" i="19"/>
  <c r="AE27" i="19"/>
  <c r="AA28" i="19"/>
  <c r="AE28" i="19" s="1"/>
  <c r="AA29" i="19"/>
  <c r="AE29" i="19"/>
  <c r="AA30" i="19"/>
  <c r="AE30" i="19" s="1"/>
  <c r="AF40" i="19" s="1"/>
  <c r="AA31" i="19"/>
  <c r="AE31" i="19"/>
  <c r="AA32" i="19"/>
  <c r="AE32" i="19"/>
  <c r="AA33" i="19"/>
  <c r="AE33" i="19"/>
  <c r="AA34" i="19"/>
  <c r="AE34" i="19" s="1"/>
  <c r="AA35" i="19"/>
  <c r="AE35" i="19"/>
  <c r="AA36" i="19"/>
  <c r="AE36" i="19" s="1"/>
  <c r="AA37" i="19"/>
  <c r="AE37" i="19"/>
  <c r="AA38" i="19"/>
  <c r="AE38" i="19"/>
  <c r="AA39" i="19"/>
  <c r="AE39" i="19"/>
  <c r="AA40" i="19"/>
  <c r="AE40" i="19" s="1"/>
  <c r="AA41" i="19"/>
  <c r="AE41" i="19"/>
  <c r="AA42" i="19"/>
  <c r="AE42" i="19" s="1"/>
  <c r="AF52" i="19" s="1"/>
  <c r="AA43" i="19"/>
  <c r="AE43" i="19"/>
  <c r="AA44" i="19"/>
  <c r="AE44" i="19"/>
  <c r="AA45" i="19"/>
  <c r="AE45" i="19"/>
  <c r="AA46" i="19"/>
  <c r="AE46" i="19" s="1"/>
  <c r="AA47" i="19"/>
  <c r="AE47" i="19"/>
  <c r="AA48" i="19"/>
  <c r="AE48" i="19" s="1"/>
  <c r="AF58" i="19" s="1"/>
  <c r="AA49" i="19"/>
  <c r="AE49" i="19"/>
  <c r="AA50" i="19"/>
  <c r="AE50" i="19"/>
  <c r="AA51" i="19"/>
  <c r="AE51" i="19"/>
  <c r="AA52" i="19"/>
  <c r="AE52" i="19" s="1"/>
  <c r="AA53" i="19"/>
  <c r="AE53" i="19"/>
  <c r="AA54" i="19"/>
  <c r="AE54" i="19" s="1"/>
  <c r="AA55" i="19"/>
  <c r="AE55" i="19"/>
  <c r="AA56" i="19"/>
  <c r="AE56" i="19"/>
  <c r="AA57" i="19"/>
  <c r="AE57" i="19"/>
  <c r="AA58" i="19"/>
  <c r="AE58" i="19" s="1"/>
  <c r="AA59" i="19"/>
  <c r="AE59" i="19"/>
  <c r="AA60" i="19"/>
  <c r="AE60" i="19" s="1"/>
  <c r="AA61" i="19"/>
  <c r="AE61" i="19"/>
  <c r="AA62" i="19"/>
  <c r="AE62" i="19"/>
  <c r="AA63" i="19"/>
  <c r="AE63" i="19"/>
  <c r="AA64" i="19"/>
  <c r="AE64" i="19" s="1"/>
  <c r="AA65" i="19"/>
  <c r="AE65" i="19"/>
  <c r="AA66" i="19"/>
  <c r="AE66" i="19" s="1"/>
  <c r="AF76" i="19" s="1"/>
  <c r="AA67" i="19"/>
  <c r="AE67" i="19"/>
  <c r="AA68" i="19"/>
  <c r="AE68" i="19"/>
  <c r="AA69" i="19"/>
  <c r="AE69" i="19"/>
  <c r="AA70" i="19"/>
  <c r="AE70" i="19" s="1"/>
  <c r="AA71" i="19"/>
  <c r="AE71" i="19"/>
  <c r="AA72" i="19"/>
  <c r="AE72" i="19" s="1"/>
  <c r="AF82" i="19" s="1"/>
  <c r="AA73" i="19"/>
  <c r="AE73" i="19"/>
  <c r="AA74" i="19"/>
  <c r="AE74" i="19"/>
  <c r="AA75" i="19"/>
  <c r="AE75" i="19"/>
  <c r="AA76" i="19"/>
  <c r="AE76" i="19" s="1"/>
  <c r="AA77" i="19"/>
  <c r="AE77" i="19"/>
  <c r="AA78" i="19"/>
  <c r="AE78" i="19"/>
  <c r="AA79" i="19"/>
  <c r="AE79" i="19"/>
  <c r="AA80" i="19"/>
  <c r="AE80" i="19"/>
  <c r="AA81" i="19"/>
  <c r="AE81" i="19"/>
  <c r="AA82" i="19"/>
  <c r="AE82" i="19" s="1"/>
  <c r="AA83" i="19"/>
  <c r="AE83" i="19"/>
  <c r="AA84" i="19"/>
  <c r="AE84" i="19"/>
  <c r="AF94" i="19" s="1"/>
  <c r="AA85" i="19"/>
  <c r="AE85" i="19"/>
  <c r="AA86" i="19"/>
  <c r="AE86" i="19"/>
  <c r="AA87" i="19"/>
  <c r="AE87" i="19"/>
  <c r="AA88" i="19"/>
  <c r="AE88" i="19" s="1"/>
  <c r="AA89" i="19"/>
  <c r="AE89" i="19"/>
  <c r="AA90" i="19"/>
  <c r="AE90" i="19"/>
  <c r="AA91" i="19"/>
  <c r="AE91" i="19"/>
  <c r="AA92" i="19"/>
  <c r="AE92" i="19"/>
  <c r="AA93" i="19"/>
  <c r="AE93" i="19"/>
  <c r="AA94" i="19"/>
  <c r="AE94" i="19" s="1"/>
  <c r="AF104" i="19" s="1"/>
  <c r="AA95" i="19"/>
  <c r="AE95" i="19"/>
  <c r="AA96" i="19"/>
  <c r="AE96" i="19"/>
  <c r="AA97" i="19"/>
  <c r="AE97" i="19"/>
  <c r="AA98" i="19"/>
  <c r="AE98" i="19"/>
  <c r="AA99" i="19"/>
  <c r="AE99" i="19"/>
  <c r="AA100" i="19"/>
  <c r="AE100" i="19" s="1"/>
  <c r="AA101" i="19"/>
  <c r="AE101" i="19"/>
  <c r="AA102" i="19"/>
  <c r="AE102" i="19"/>
  <c r="AA103" i="19"/>
  <c r="AE103" i="19"/>
  <c r="AA104" i="19"/>
  <c r="AE104" i="19"/>
  <c r="AA105" i="19"/>
  <c r="AE105" i="19"/>
  <c r="AA106" i="19"/>
  <c r="AE106" i="19" s="1"/>
  <c r="AF116" i="19" s="1"/>
  <c r="AA107" i="19"/>
  <c r="AE107" i="19"/>
  <c r="AA108" i="19"/>
  <c r="AE108" i="19"/>
  <c r="AA109" i="19"/>
  <c r="AE109" i="19"/>
  <c r="AA110" i="19"/>
  <c r="AE110" i="19"/>
  <c r="AA111" i="19"/>
  <c r="AE111" i="19"/>
  <c r="AA112" i="19"/>
  <c r="AE112" i="19" s="1"/>
  <c r="AA113" i="19"/>
  <c r="AE113" i="19"/>
  <c r="AA114" i="19"/>
  <c r="AE114" i="19"/>
  <c r="AA115" i="19"/>
  <c r="AE115" i="19"/>
  <c r="AA116" i="19"/>
  <c r="AE116" i="19"/>
  <c r="AA117" i="19"/>
  <c r="AE117" i="19"/>
  <c r="AA118" i="19"/>
  <c r="AE118" i="19" s="1"/>
  <c r="AA119" i="19"/>
  <c r="AE119" i="19"/>
  <c r="AA120" i="19"/>
  <c r="AE120" i="19"/>
  <c r="AA121" i="19"/>
  <c r="AE121" i="19"/>
  <c r="AA122" i="19"/>
  <c r="AE122" i="19"/>
  <c r="AA123" i="19"/>
  <c r="AE123" i="19"/>
  <c r="AA124" i="19"/>
  <c r="AE124" i="19" s="1"/>
  <c r="AA125" i="19"/>
  <c r="AE125" i="19"/>
  <c r="AA126" i="19"/>
  <c r="AE126" i="19"/>
  <c r="AA127" i="19"/>
  <c r="AE127" i="19"/>
  <c r="AA128" i="19"/>
  <c r="AE128" i="19"/>
  <c r="AA129" i="19"/>
  <c r="AE129" i="19"/>
  <c r="AA130" i="19"/>
  <c r="AE130" i="19" s="1"/>
  <c r="AF138" i="19" s="1"/>
  <c r="AA131" i="19"/>
  <c r="AE131" i="19"/>
  <c r="AA132" i="19"/>
  <c r="AE132" i="19"/>
  <c r="AF142" i="19" s="1"/>
  <c r="AA133" i="19"/>
  <c r="AE133" i="19"/>
  <c r="AA134" i="19"/>
  <c r="AE134" i="19"/>
  <c r="AA135" i="19"/>
  <c r="AE135" i="19"/>
  <c r="AA136" i="19"/>
  <c r="AE136" i="19" s="1"/>
  <c r="AA137" i="19"/>
  <c r="AE137" i="19"/>
  <c r="AA138" i="19"/>
  <c r="AE138" i="19"/>
  <c r="AA139" i="19"/>
  <c r="AE139" i="19"/>
  <c r="AA140" i="19"/>
  <c r="AE140" i="19"/>
  <c r="AA141" i="19"/>
  <c r="AE141" i="19"/>
  <c r="AA142" i="19"/>
  <c r="AE142" i="19" s="1"/>
  <c r="AF152" i="19" s="1"/>
  <c r="AA143" i="19"/>
  <c r="AE143" i="19"/>
  <c r="AA144" i="19"/>
  <c r="AE144" i="19"/>
  <c r="AF154" i="19" s="1"/>
  <c r="AA145" i="19"/>
  <c r="AE145" i="19"/>
  <c r="AA146" i="19"/>
  <c r="AE146" i="19"/>
  <c r="AA147" i="19"/>
  <c r="AE147" i="19"/>
  <c r="AA148" i="19"/>
  <c r="AE148" i="19" s="1"/>
  <c r="AA149" i="19"/>
  <c r="AE149" i="19"/>
  <c r="AA150" i="19"/>
  <c r="AE150" i="19"/>
  <c r="AA151" i="19"/>
  <c r="AE151" i="19"/>
  <c r="AA152" i="19"/>
  <c r="AE152" i="19"/>
  <c r="AA153" i="19"/>
  <c r="AE153" i="19"/>
  <c r="AA154" i="19"/>
  <c r="AE154" i="19" s="1"/>
  <c r="AA155" i="19"/>
  <c r="AE155" i="19"/>
  <c r="AA156" i="19"/>
  <c r="AE156" i="19"/>
  <c r="AF166" i="19" s="1"/>
  <c r="AA157" i="19"/>
  <c r="AE157" i="19"/>
  <c r="AA158" i="19"/>
  <c r="AE158" i="19"/>
  <c r="AA159" i="19"/>
  <c r="AE159" i="19"/>
  <c r="AA160" i="19"/>
  <c r="AE160" i="19" s="1"/>
  <c r="AA161" i="19"/>
  <c r="AE161" i="19"/>
  <c r="AA162" i="19"/>
  <c r="AE162" i="19"/>
  <c r="AA163" i="19"/>
  <c r="AE163" i="19"/>
  <c r="AA164" i="19"/>
  <c r="AE164" i="19"/>
  <c r="AA165" i="19"/>
  <c r="AE165" i="19"/>
  <c r="AA166" i="19"/>
  <c r="AE166" i="19" s="1"/>
  <c r="AF176" i="19" s="1"/>
  <c r="AA167" i="19"/>
  <c r="AE167" i="19"/>
  <c r="AA168" i="19"/>
  <c r="AE168" i="19"/>
  <c r="AA169" i="19"/>
  <c r="AE169" i="19"/>
  <c r="AA170" i="19"/>
  <c r="AE170" i="19"/>
  <c r="AA171" i="19"/>
  <c r="AE171" i="19"/>
  <c r="AA172" i="19"/>
  <c r="AE172" i="19" s="1"/>
  <c r="AA173" i="19"/>
  <c r="AE173" i="19"/>
  <c r="AA174" i="19"/>
  <c r="AE174" i="19"/>
  <c r="AA175" i="19"/>
  <c r="AE175" i="19"/>
  <c r="AA176" i="19"/>
  <c r="AE176" i="19"/>
  <c r="AA177" i="19"/>
  <c r="AE177" i="19"/>
  <c r="AA178" i="19"/>
  <c r="AE178" i="19" s="1"/>
  <c r="AF188" i="19" s="1"/>
  <c r="AA179" i="19"/>
  <c r="AE179" i="19"/>
  <c r="AA180" i="19"/>
  <c r="AE180" i="19"/>
  <c r="AA181" i="19"/>
  <c r="AE181" i="19"/>
  <c r="AA182" i="19"/>
  <c r="AE182" i="19"/>
  <c r="AA183" i="19"/>
  <c r="AE183" i="19"/>
  <c r="AA184" i="19"/>
  <c r="AE184" i="19" s="1"/>
  <c r="AA185" i="19"/>
  <c r="AE185" i="19"/>
  <c r="AA186" i="19"/>
  <c r="AE186" i="19"/>
  <c r="AA187" i="19"/>
  <c r="AE187" i="19"/>
  <c r="AA188" i="19"/>
  <c r="AE188" i="19"/>
  <c r="AA189" i="19"/>
  <c r="AE189" i="19"/>
  <c r="AA190" i="19"/>
  <c r="AE190" i="19" s="1"/>
  <c r="AA191" i="19"/>
  <c r="AE191" i="19"/>
  <c r="AA192" i="19"/>
  <c r="AE192" i="19"/>
  <c r="AA193" i="19"/>
  <c r="AE193" i="19"/>
  <c r="AA194" i="19"/>
  <c r="AE194" i="19"/>
  <c r="AA195" i="19"/>
  <c r="AE195" i="19"/>
  <c r="AA196" i="19"/>
  <c r="AE196" i="19" s="1"/>
  <c r="AA197" i="19"/>
  <c r="AE197" i="19"/>
  <c r="AA198" i="19"/>
  <c r="AE198" i="19"/>
  <c r="AA199" i="19"/>
  <c r="AE199" i="19"/>
  <c r="AA200" i="19"/>
  <c r="AE200" i="19"/>
  <c r="AA201" i="19"/>
  <c r="AE201" i="19"/>
  <c r="AA202" i="19"/>
  <c r="AE202" i="19" s="1"/>
  <c r="AA203" i="19"/>
  <c r="AE203" i="19"/>
  <c r="AA204" i="19"/>
  <c r="AE204" i="19"/>
  <c r="AF214" i="19" s="1"/>
  <c r="AA205" i="19"/>
  <c r="AE205" i="19"/>
  <c r="AA206" i="19"/>
  <c r="AE206" i="19"/>
  <c r="AA207" i="19"/>
  <c r="AE207" i="19"/>
  <c r="AA208" i="19"/>
  <c r="AE208" i="19" s="1"/>
  <c r="AA209" i="19"/>
  <c r="AE209" i="19"/>
  <c r="AA210" i="19"/>
  <c r="AE210" i="19"/>
  <c r="AA211" i="19"/>
  <c r="AE211" i="19"/>
  <c r="AA212" i="19"/>
  <c r="AE212" i="19"/>
  <c r="AA213" i="19"/>
  <c r="AE213" i="19"/>
  <c r="AA214" i="19"/>
  <c r="AE214" i="19" s="1"/>
  <c r="AF224" i="19" s="1"/>
  <c r="AA215" i="19"/>
  <c r="AE215" i="19"/>
  <c r="AA216" i="19"/>
  <c r="AE216" i="19"/>
  <c r="AF226" i="19" s="1"/>
  <c r="AA217" i="19"/>
  <c r="AE217" i="19"/>
  <c r="AA218" i="19"/>
  <c r="AE218" i="19"/>
  <c r="AA219" i="19"/>
  <c r="AE219" i="19"/>
  <c r="AA220" i="19"/>
  <c r="AE220" i="19" s="1"/>
  <c r="AA221" i="19"/>
  <c r="AE221" i="19"/>
  <c r="AA222" i="19"/>
  <c r="AE222" i="19"/>
  <c r="AA223" i="19"/>
  <c r="AE223" i="19"/>
  <c r="AA224" i="19"/>
  <c r="AE224" i="19"/>
  <c r="AA225" i="19"/>
  <c r="AE225" i="19"/>
  <c r="AA226" i="19"/>
  <c r="AE226" i="19" s="1"/>
  <c r="AA227" i="19"/>
  <c r="AE227" i="19"/>
  <c r="AA228" i="19"/>
  <c r="AE228" i="19"/>
  <c r="AF238" i="19" s="1"/>
  <c r="AA229" i="19"/>
  <c r="AE229" i="19"/>
  <c r="AA230" i="19"/>
  <c r="AE230" i="19"/>
  <c r="AA231" i="19"/>
  <c r="AE231" i="19"/>
  <c r="AA232" i="19"/>
  <c r="AE232" i="19" s="1"/>
  <c r="AA233" i="19"/>
  <c r="AE233" i="19"/>
  <c r="AA234" i="19"/>
  <c r="AE234" i="19"/>
  <c r="AA235" i="19"/>
  <c r="AE235" i="19"/>
  <c r="AA236" i="19"/>
  <c r="AE236" i="19"/>
  <c r="AA237" i="19"/>
  <c r="AE237" i="19"/>
  <c r="AA238" i="19"/>
  <c r="AE238" i="19" s="1"/>
  <c r="AF248" i="19" s="1"/>
  <c r="AA239" i="19"/>
  <c r="AE239" i="19"/>
  <c r="AA240" i="19"/>
  <c r="AE240" i="19"/>
  <c r="AA241" i="19"/>
  <c r="AE241" i="19"/>
  <c r="AA242" i="19"/>
  <c r="AE242" i="19"/>
  <c r="AA243" i="19"/>
  <c r="AE243" i="19"/>
  <c r="AA244" i="19"/>
  <c r="AE244" i="19" s="1"/>
  <c r="AA245" i="19"/>
  <c r="AE245" i="19"/>
  <c r="AA246" i="19"/>
  <c r="AE246" i="19"/>
  <c r="AA247" i="19"/>
  <c r="AE247" i="19"/>
  <c r="AA248" i="19"/>
  <c r="AE248" i="19"/>
  <c r="AA249" i="19"/>
  <c r="AE249" i="19"/>
  <c r="AA250" i="19"/>
  <c r="AE250" i="19" s="1"/>
  <c r="AA251" i="19"/>
  <c r="AE251" i="19"/>
  <c r="AA252" i="19"/>
  <c r="AE252" i="19"/>
  <c r="AA253" i="19"/>
  <c r="AE253" i="19"/>
  <c r="AA254" i="19"/>
  <c r="AE254" i="19"/>
  <c r="AA255" i="19"/>
  <c r="AE255" i="19"/>
  <c r="AA256" i="19"/>
  <c r="AE256" i="19" s="1"/>
  <c r="AA257" i="19"/>
  <c r="AE257" i="19"/>
  <c r="AA258" i="19"/>
  <c r="AE258" i="19"/>
  <c r="AA259" i="19"/>
  <c r="AE259" i="19"/>
  <c r="AA260" i="19"/>
  <c r="AE260" i="19"/>
  <c r="AA261" i="19"/>
  <c r="AE261" i="19"/>
  <c r="AA262" i="19"/>
  <c r="AE262" i="19" s="1"/>
  <c r="AA263" i="19"/>
  <c r="AE263" i="19"/>
  <c r="AA264" i="19"/>
  <c r="AE264" i="19"/>
  <c r="AA265" i="19"/>
  <c r="AE265" i="19"/>
  <c r="AA266" i="19"/>
  <c r="AE266" i="19"/>
  <c r="AA267" i="19"/>
  <c r="AE267" i="19"/>
  <c r="AA268" i="19"/>
  <c r="AE268" i="19" s="1"/>
  <c r="AA269" i="19"/>
  <c r="AE269" i="19"/>
  <c r="AA270" i="19"/>
  <c r="AE270" i="19"/>
  <c r="AA271" i="19"/>
  <c r="AE271" i="19"/>
  <c r="AA272" i="19"/>
  <c r="AE272" i="19"/>
  <c r="AA273" i="19"/>
  <c r="AE273" i="19"/>
  <c r="AA274" i="19"/>
  <c r="AE274" i="19" s="1"/>
  <c r="AA275" i="19"/>
  <c r="AE275" i="19"/>
  <c r="AA276" i="19"/>
  <c r="AE276" i="19"/>
  <c r="AF286" i="19" s="1"/>
  <c r="AA277" i="19"/>
  <c r="AE277" i="19"/>
  <c r="AA278" i="19"/>
  <c r="AE278" i="19"/>
  <c r="AA279" i="19"/>
  <c r="AE279" i="19"/>
  <c r="AA280" i="19"/>
  <c r="AE280" i="19" s="1"/>
  <c r="AA281" i="19"/>
  <c r="AE281" i="19"/>
  <c r="AA282" i="19"/>
  <c r="AE282" i="19"/>
  <c r="AA283" i="19"/>
  <c r="AE283" i="19"/>
  <c r="AA284" i="19"/>
  <c r="AE284" i="19"/>
  <c r="AA285" i="19"/>
  <c r="AE285" i="19"/>
  <c r="AA286" i="19"/>
  <c r="AE286" i="19" s="1"/>
  <c r="AF296" i="19" s="1"/>
  <c r="AA287" i="19"/>
  <c r="AE287" i="19"/>
  <c r="AA288" i="19"/>
  <c r="AE288" i="19"/>
  <c r="AF298" i="19" s="1"/>
  <c r="AA289" i="19"/>
  <c r="AE289" i="19"/>
  <c r="AA290" i="19"/>
  <c r="AE290" i="19"/>
  <c r="AA291" i="19"/>
  <c r="AE291" i="19"/>
  <c r="AA292" i="19"/>
  <c r="AE292" i="19" s="1"/>
  <c r="AA293" i="19"/>
  <c r="AE293" i="19"/>
  <c r="AA294" i="19"/>
  <c r="AE294" i="19"/>
  <c r="AA295" i="19"/>
  <c r="AE295" i="19"/>
  <c r="AA296" i="19"/>
  <c r="AE296" i="19"/>
  <c r="AA297" i="19"/>
  <c r="AE297" i="19"/>
  <c r="AA298" i="19"/>
  <c r="AE298" i="19" s="1"/>
  <c r="AA299" i="19"/>
  <c r="AE299" i="19"/>
  <c r="AA300" i="19"/>
  <c r="AE300" i="19"/>
  <c r="AF310" i="19" s="1"/>
  <c r="AA301" i="19"/>
  <c r="AE301" i="19"/>
  <c r="AA302" i="19"/>
  <c r="AE302" i="19"/>
  <c r="AA303" i="19"/>
  <c r="AE303" i="19"/>
  <c r="AA304" i="19"/>
  <c r="AE304" i="19" s="1"/>
  <c r="AA305" i="19"/>
  <c r="AE305" i="19"/>
  <c r="AA306" i="19"/>
  <c r="AE306" i="19"/>
  <c r="AA307" i="19"/>
  <c r="AE307" i="19"/>
  <c r="AA308" i="19"/>
  <c r="AE308" i="19"/>
  <c r="AA309" i="19"/>
  <c r="AE309" i="19"/>
  <c r="AA310" i="19"/>
  <c r="AE310" i="19" s="1"/>
  <c r="AF320" i="19" s="1"/>
  <c r="AA311" i="19"/>
  <c r="AE311" i="19"/>
  <c r="AA312" i="19"/>
  <c r="AE312" i="19"/>
  <c r="AA313" i="19"/>
  <c r="AE313" i="19"/>
  <c r="AA314" i="19"/>
  <c r="AE314" i="19"/>
  <c r="AA315" i="19"/>
  <c r="AE315" i="19"/>
  <c r="AA316" i="19"/>
  <c r="AE316" i="19" s="1"/>
  <c r="AA317" i="19"/>
  <c r="AE317" i="19"/>
  <c r="AA318" i="19"/>
  <c r="AE318" i="19"/>
  <c r="AA319" i="19"/>
  <c r="AE319" i="19"/>
  <c r="AA320" i="19"/>
  <c r="AE320" i="19"/>
  <c r="AA321" i="19"/>
  <c r="AE321" i="19"/>
  <c r="AA322" i="19"/>
  <c r="AE322" i="19" s="1"/>
  <c r="AA323" i="19"/>
  <c r="AE323" i="19"/>
  <c r="AA324" i="19"/>
  <c r="AE324" i="19"/>
  <c r="AA325" i="19"/>
  <c r="AE325" i="19"/>
  <c r="AA326" i="19"/>
  <c r="AE326" i="19"/>
  <c r="AA327" i="19"/>
  <c r="AE327" i="19"/>
  <c r="AA328" i="19"/>
  <c r="AE328" i="19" s="1"/>
  <c r="AA329" i="19"/>
  <c r="AE329" i="19"/>
  <c r="AA330" i="19"/>
  <c r="AE330" i="19"/>
  <c r="AA331" i="19"/>
  <c r="AE331" i="19"/>
  <c r="AA332" i="19"/>
  <c r="AE332" i="19"/>
  <c r="AA333" i="19"/>
  <c r="AE333" i="19"/>
  <c r="AA334" i="19"/>
  <c r="AE334" i="19" s="1"/>
  <c r="AA335" i="19"/>
  <c r="AE335" i="19"/>
  <c r="AA336" i="19"/>
  <c r="AE336" i="19"/>
  <c r="AA337" i="19"/>
  <c r="AE337" i="19"/>
  <c r="AA338" i="19"/>
  <c r="AE338" i="19"/>
  <c r="AA339" i="19"/>
  <c r="AE339" i="19"/>
  <c r="AA340" i="19"/>
  <c r="AE340" i="19" s="1"/>
  <c r="AA341" i="19"/>
  <c r="AE341" i="19"/>
  <c r="AA342" i="19"/>
  <c r="AE342" i="19"/>
  <c r="AA343" i="19"/>
  <c r="AE343" i="19"/>
  <c r="AA344" i="19"/>
  <c r="AE344" i="19"/>
  <c r="AA345" i="19"/>
  <c r="AE345" i="19"/>
  <c r="AA346" i="19"/>
  <c r="AE346" i="19" s="1"/>
  <c r="AA347" i="19"/>
  <c r="AE347" i="19"/>
  <c r="AA348" i="19"/>
  <c r="AE348" i="19"/>
  <c r="AF358" i="19" s="1"/>
  <c r="AA349" i="19"/>
  <c r="AE349" i="19"/>
  <c r="AA350" i="19"/>
  <c r="AE350" i="19"/>
  <c r="AA351" i="19"/>
  <c r="AE351" i="19"/>
  <c r="AA352" i="19"/>
  <c r="AE352" i="19" s="1"/>
  <c r="AA353" i="19"/>
  <c r="AE353" i="19"/>
  <c r="AA354" i="19"/>
  <c r="AE354" i="19"/>
  <c r="AA355" i="19"/>
  <c r="AE355" i="19"/>
  <c r="AA356" i="19"/>
  <c r="AE356" i="19"/>
  <c r="AA357" i="19"/>
  <c r="AE357" i="19"/>
  <c r="AA358" i="19"/>
  <c r="AE358" i="19" s="1"/>
  <c r="AF368" i="19" s="1"/>
  <c r="AA359" i="19"/>
  <c r="AE359" i="19"/>
  <c r="AA360" i="19"/>
  <c r="AE360" i="19"/>
  <c r="AA361" i="19"/>
  <c r="AE361" i="19"/>
  <c r="AA362" i="19"/>
  <c r="AE362" i="19"/>
  <c r="AA363" i="19"/>
  <c r="AE363" i="19"/>
  <c r="AA364" i="19"/>
  <c r="AE364" i="19" s="1"/>
  <c r="AA365" i="19"/>
  <c r="AE365" i="19"/>
  <c r="AA366" i="19"/>
  <c r="AE366" i="19"/>
  <c r="AA367" i="19"/>
  <c r="AE367" i="19"/>
  <c r="AA368" i="19"/>
  <c r="AE368" i="19"/>
  <c r="AA11" i="19"/>
  <c r="AE11" i="19"/>
  <c r="I17" i="19"/>
  <c r="M17" i="19" s="1"/>
  <c r="I18" i="19"/>
  <c r="M18" i="19"/>
  <c r="I19" i="19"/>
  <c r="M19" i="19"/>
  <c r="N30" i="19" s="1"/>
  <c r="I20" i="19"/>
  <c r="M20" i="19"/>
  <c r="I21" i="19"/>
  <c r="M21" i="19"/>
  <c r="I22" i="19"/>
  <c r="M22" i="19"/>
  <c r="I23" i="19"/>
  <c r="M23" i="19" s="1"/>
  <c r="I24" i="19"/>
  <c r="M24" i="19"/>
  <c r="I25" i="19"/>
  <c r="M25" i="19"/>
  <c r="I26" i="19"/>
  <c r="M26" i="19"/>
  <c r="I27" i="19"/>
  <c r="M27" i="19"/>
  <c r="I28" i="19"/>
  <c r="M28" i="19"/>
  <c r="I29" i="19"/>
  <c r="M29" i="19" s="1"/>
  <c r="N38" i="19" s="1"/>
  <c r="I30" i="19"/>
  <c r="M30" i="19"/>
  <c r="I31" i="19"/>
  <c r="M31" i="19"/>
  <c r="I32" i="19"/>
  <c r="M32" i="19"/>
  <c r="I33" i="19"/>
  <c r="M33" i="19"/>
  <c r="I34" i="19"/>
  <c r="M34" i="19"/>
  <c r="I35" i="19"/>
  <c r="M35" i="19" s="1"/>
  <c r="I36" i="19"/>
  <c r="M36" i="19"/>
  <c r="I37" i="19"/>
  <c r="M37" i="19"/>
  <c r="I38" i="19"/>
  <c r="M38" i="19"/>
  <c r="I39" i="19"/>
  <c r="M39" i="19"/>
  <c r="I40" i="19"/>
  <c r="M40" i="19"/>
  <c r="I41" i="19"/>
  <c r="M41" i="19" s="1"/>
  <c r="I42" i="19"/>
  <c r="M42" i="19"/>
  <c r="I43" i="19"/>
  <c r="M43" i="19"/>
  <c r="I44" i="19"/>
  <c r="M44" i="19"/>
  <c r="I45" i="19"/>
  <c r="M45" i="19"/>
  <c r="I46" i="19"/>
  <c r="M46" i="19"/>
  <c r="I47" i="19"/>
  <c r="M47" i="19" s="1"/>
  <c r="I48" i="19"/>
  <c r="M48" i="19"/>
  <c r="I49" i="19"/>
  <c r="M49" i="19"/>
  <c r="I50" i="19"/>
  <c r="M50" i="19"/>
  <c r="I51" i="19"/>
  <c r="M51" i="19"/>
  <c r="I52" i="19"/>
  <c r="M52" i="19"/>
  <c r="I53" i="19"/>
  <c r="M53" i="19" s="1"/>
  <c r="I54" i="19"/>
  <c r="M54" i="19"/>
  <c r="I55" i="19"/>
  <c r="M55" i="19"/>
  <c r="I56" i="19"/>
  <c r="M56" i="19"/>
  <c r="I57" i="19"/>
  <c r="M57" i="19"/>
  <c r="I58" i="19"/>
  <c r="M58" i="19"/>
  <c r="I59" i="19"/>
  <c r="M59" i="19" s="1"/>
  <c r="I60" i="19"/>
  <c r="M60" i="19"/>
  <c r="I61" i="19"/>
  <c r="M61" i="19"/>
  <c r="I62" i="19"/>
  <c r="M62" i="19"/>
  <c r="I63" i="19"/>
  <c r="M63" i="19"/>
  <c r="I64" i="19"/>
  <c r="M64" i="19"/>
  <c r="I65" i="19"/>
  <c r="M65" i="19" s="1"/>
  <c r="I66" i="19"/>
  <c r="M66" i="19"/>
  <c r="I67" i="19"/>
  <c r="M67" i="19"/>
  <c r="I68" i="19"/>
  <c r="M68" i="19"/>
  <c r="I69" i="19"/>
  <c r="M69" i="19"/>
  <c r="I70" i="19"/>
  <c r="M70" i="19"/>
  <c r="I71" i="19"/>
  <c r="M71" i="19" s="1"/>
  <c r="I72" i="19"/>
  <c r="M72" i="19"/>
  <c r="I73" i="19"/>
  <c r="M73" i="19"/>
  <c r="I74" i="19"/>
  <c r="M74" i="19"/>
  <c r="I75" i="19"/>
  <c r="M75" i="19"/>
  <c r="I76" i="19"/>
  <c r="M76" i="19"/>
  <c r="I77" i="19"/>
  <c r="M77" i="19" s="1"/>
  <c r="N86" i="19" s="1"/>
  <c r="I78" i="19"/>
  <c r="M78" i="19"/>
  <c r="I79" i="19"/>
  <c r="M79" i="19"/>
  <c r="N90" i="19" s="1"/>
  <c r="I80" i="19"/>
  <c r="M80" i="19"/>
  <c r="I81" i="19"/>
  <c r="M81" i="19"/>
  <c r="I82" i="19"/>
  <c r="M82" i="19"/>
  <c r="I83" i="19"/>
  <c r="M83" i="19" s="1"/>
  <c r="I84" i="19"/>
  <c r="M84" i="19"/>
  <c r="I85" i="19"/>
  <c r="M85" i="19"/>
  <c r="I86" i="19"/>
  <c r="M86" i="19"/>
  <c r="I87" i="19"/>
  <c r="M87" i="19"/>
  <c r="I88" i="19"/>
  <c r="M88" i="19"/>
  <c r="I89" i="19"/>
  <c r="M89" i="19" s="1"/>
  <c r="I90" i="19"/>
  <c r="M90" i="19"/>
  <c r="I91" i="19"/>
  <c r="M91" i="19"/>
  <c r="N95" i="19" s="1"/>
  <c r="I92" i="19"/>
  <c r="M92" i="19"/>
  <c r="I93" i="19"/>
  <c r="M93" i="19"/>
  <c r="I94" i="19"/>
  <c r="M94" i="19"/>
  <c r="I95" i="19"/>
  <c r="M95" i="19" s="1"/>
  <c r="I96" i="19"/>
  <c r="M96" i="19"/>
  <c r="I97" i="19"/>
  <c r="M97" i="19"/>
  <c r="I98" i="19"/>
  <c r="M98" i="19"/>
  <c r="I99" i="19"/>
  <c r="M99" i="19"/>
  <c r="I100" i="19"/>
  <c r="M100" i="19"/>
  <c r="I101" i="19"/>
  <c r="I102" i="19"/>
  <c r="M102" i="19"/>
  <c r="I103" i="19"/>
  <c r="M103" i="19"/>
  <c r="I104" i="19"/>
  <c r="M104" i="19"/>
  <c r="I105" i="19"/>
  <c r="M105" i="19"/>
  <c r="I106" i="19"/>
  <c r="M106" i="19"/>
  <c r="I107" i="19"/>
  <c r="M107" i="19" s="1"/>
  <c r="I108" i="19"/>
  <c r="M108" i="19"/>
  <c r="I109" i="19"/>
  <c r="M109" i="19"/>
  <c r="I110" i="19"/>
  <c r="M110" i="19"/>
  <c r="I111" i="19"/>
  <c r="M111" i="19"/>
  <c r="I112" i="19"/>
  <c r="M112" i="19"/>
  <c r="I113" i="19"/>
  <c r="M113" i="19" s="1"/>
  <c r="I114" i="19"/>
  <c r="M114" i="19"/>
  <c r="I115" i="19"/>
  <c r="M115" i="19"/>
  <c r="I116" i="19"/>
  <c r="M116" i="19"/>
  <c r="I117" i="19"/>
  <c r="M117" i="19"/>
  <c r="I118" i="19"/>
  <c r="M118" i="19"/>
  <c r="I119" i="19"/>
  <c r="M119" i="19" s="1"/>
  <c r="I120" i="19"/>
  <c r="M120" i="19"/>
  <c r="I121" i="19"/>
  <c r="M121" i="19"/>
  <c r="I122" i="19"/>
  <c r="M122" i="19"/>
  <c r="I123" i="19"/>
  <c r="M123" i="19"/>
  <c r="I124" i="19"/>
  <c r="M124" i="19"/>
  <c r="I125" i="19"/>
  <c r="M125" i="19" s="1"/>
  <c r="I126" i="19"/>
  <c r="M126" i="19"/>
  <c r="I127" i="19"/>
  <c r="M127" i="19"/>
  <c r="I128" i="19"/>
  <c r="M128" i="19"/>
  <c r="I129" i="19"/>
  <c r="M129" i="19"/>
  <c r="I130" i="19"/>
  <c r="M130" i="19"/>
  <c r="I131" i="19"/>
  <c r="M131" i="19" s="1"/>
  <c r="I132" i="19"/>
  <c r="M132" i="19"/>
  <c r="I133" i="19"/>
  <c r="M133" i="19"/>
  <c r="I134" i="19"/>
  <c r="M134" i="19"/>
  <c r="I135" i="19"/>
  <c r="M135" i="19"/>
  <c r="I136" i="19"/>
  <c r="M136" i="19"/>
  <c r="I137" i="19"/>
  <c r="M137" i="19" s="1"/>
  <c r="I138" i="19"/>
  <c r="M138" i="19"/>
  <c r="I139" i="19"/>
  <c r="M139" i="19"/>
  <c r="I140" i="19"/>
  <c r="M140" i="19"/>
  <c r="I141" i="19"/>
  <c r="M141" i="19"/>
  <c r="I142" i="19"/>
  <c r="M142" i="19"/>
  <c r="I143" i="19"/>
  <c r="M143" i="19" s="1"/>
  <c r="I144" i="19"/>
  <c r="M144" i="19"/>
  <c r="I145" i="19"/>
  <c r="M145" i="19"/>
  <c r="I146" i="19"/>
  <c r="M146" i="19"/>
  <c r="I147" i="19"/>
  <c r="M147" i="19"/>
  <c r="I148" i="19"/>
  <c r="M148" i="19"/>
  <c r="I149" i="19"/>
  <c r="M149" i="19" s="1"/>
  <c r="N158" i="19" s="1"/>
  <c r="I150" i="19"/>
  <c r="M150" i="19"/>
  <c r="I151" i="19"/>
  <c r="M151" i="19"/>
  <c r="I152" i="19"/>
  <c r="M152" i="19"/>
  <c r="I153" i="19"/>
  <c r="M153" i="19"/>
  <c r="I154" i="19"/>
  <c r="M154" i="19"/>
  <c r="I155" i="19"/>
  <c r="M155" i="19" s="1"/>
  <c r="I156" i="19"/>
  <c r="M156" i="19"/>
  <c r="I157" i="19"/>
  <c r="M157" i="19"/>
  <c r="I158" i="19"/>
  <c r="M158" i="19"/>
  <c r="I159" i="19"/>
  <c r="M159" i="19"/>
  <c r="I160" i="19"/>
  <c r="M160" i="19"/>
  <c r="I161" i="19"/>
  <c r="M161" i="19" s="1"/>
  <c r="I162" i="19"/>
  <c r="M162" i="19"/>
  <c r="I163" i="19"/>
  <c r="M163" i="19"/>
  <c r="N169" i="19" s="1"/>
  <c r="I164" i="19"/>
  <c r="M164" i="19"/>
  <c r="I165" i="19"/>
  <c r="M165" i="19"/>
  <c r="I166" i="19"/>
  <c r="M166" i="19"/>
  <c r="I167" i="19"/>
  <c r="M167" i="19" s="1"/>
  <c r="I168" i="19"/>
  <c r="M168" i="19"/>
  <c r="I169" i="19"/>
  <c r="M169" i="19"/>
  <c r="I170" i="19"/>
  <c r="M170" i="19"/>
  <c r="I171" i="19"/>
  <c r="M171" i="19"/>
  <c r="I172" i="19"/>
  <c r="M172" i="19"/>
  <c r="I173" i="19"/>
  <c r="M173" i="19" s="1"/>
  <c r="N182" i="19" s="1"/>
  <c r="I174" i="19"/>
  <c r="M174" i="19"/>
  <c r="I175" i="19"/>
  <c r="M175" i="19"/>
  <c r="I176" i="19"/>
  <c r="M176" i="19"/>
  <c r="I177" i="19"/>
  <c r="M177" i="19"/>
  <c r="I178" i="19"/>
  <c r="M178" i="19"/>
  <c r="I179" i="19"/>
  <c r="M179" i="19" s="1"/>
  <c r="I180" i="19"/>
  <c r="M180" i="19"/>
  <c r="I181" i="19"/>
  <c r="M181" i="19"/>
  <c r="I182" i="19"/>
  <c r="M182" i="19"/>
  <c r="I183" i="19"/>
  <c r="M183" i="19"/>
  <c r="I184" i="19"/>
  <c r="M184" i="19"/>
  <c r="I185" i="19"/>
  <c r="M185" i="19" s="1"/>
  <c r="I186" i="19"/>
  <c r="M186" i="19"/>
  <c r="I187" i="19"/>
  <c r="M187" i="19"/>
  <c r="I188" i="19"/>
  <c r="M188" i="19"/>
  <c r="I189" i="19"/>
  <c r="M189" i="19"/>
  <c r="I190" i="19"/>
  <c r="M190" i="19"/>
  <c r="I191" i="19"/>
  <c r="M191" i="19" s="1"/>
  <c r="I192" i="19"/>
  <c r="M192" i="19"/>
  <c r="I193" i="19"/>
  <c r="M193" i="19"/>
  <c r="I194" i="19"/>
  <c r="M194" i="19"/>
  <c r="I195" i="19"/>
  <c r="M195" i="19"/>
  <c r="I196" i="19"/>
  <c r="M196" i="19"/>
  <c r="I197" i="19"/>
  <c r="M197" i="19" s="1"/>
  <c r="I198" i="19"/>
  <c r="M198" i="19"/>
  <c r="I199" i="19"/>
  <c r="M199" i="19"/>
  <c r="I200" i="19"/>
  <c r="M200" i="19"/>
  <c r="I201" i="19"/>
  <c r="M201" i="19"/>
  <c r="I202" i="19"/>
  <c r="M202" i="19"/>
  <c r="I203" i="19"/>
  <c r="M203" i="19" s="1"/>
  <c r="I204" i="19"/>
  <c r="M204" i="19"/>
  <c r="I205" i="19"/>
  <c r="M205" i="19"/>
  <c r="I206" i="19"/>
  <c r="M206" i="19"/>
  <c r="I207" i="19"/>
  <c r="M207" i="19"/>
  <c r="I208" i="19"/>
  <c r="M208" i="19"/>
  <c r="I209" i="19"/>
  <c r="M209" i="19" s="1"/>
  <c r="I210" i="19"/>
  <c r="M210" i="19"/>
  <c r="I211" i="19"/>
  <c r="M211" i="19"/>
  <c r="I212" i="19"/>
  <c r="M212" i="19"/>
  <c r="I213" i="19"/>
  <c r="M213" i="19"/>
  <c r="I214" i="19"/>
  <c r="M214" i="19"/>
  <c r="I215" i="19"/>
  <c r="M215" i="19" s="1"/>
  <c r="I216" i="19"/>
  <c r="M216" i="19"/>
  <c r="I217" i="19"/>
  <c r="M217" i="19"/>
  <c r="I218" i="19"/>
  <c r="M218" i="19"/>
  <c r="I219" i="19"/>
  <c r="M219" i="19"/>
  <c r="I220" i="19"/>
  <c r="M220" i="19"/>
  <c r="I221" i="19"/>
  <c r="M221" i="19" s="1"/>
  <c r="N230" i="19" s="1"/>
  <c r="I222" i="19"/>
  <c r="M222" i="19"/>
  <c r="I223" i="19"/>
  <c r="M223" i="19"/>
  <c r="I224" i="19"/>
  <c r="M224" i="19"/>
  <c r="I225" i="19"/>
  <c r="M225" i="19"/>
  <c r="I226" i="19"/>
  <c r="M226" i="19"/>
  <c r="I227" i="19"/>
  <c r="M227" i="19" s="1"/>
  <c r="I228" i="19"/>
  <c r="M228" i="19"/>
  <c r="I229" i="19"/>
  <c r="M229" i="19"/>
  <c r="I230" i="19"/>
  <c r="M230" i="19"/>
  <c r="I231" i="19"/>
  <c r="M231" i="19"/>
  <c r="I232" i="19"/>
  <c r="M232" i="19"/>
  <c r="I233" i="19"/>
  <c r="M233" i="19" s="1"/>
  <c r="I234" i="19"/>
  <c r="M234" i="19"/>
  <c r="I235" i="19"/>
  <c r="M235" i="19"/>
  <c r="N241" i="19" s="1"/>
  <c r="I236" i="19"/>
  <c r="M236" i="19"/>
  <c r="I237" i="19"/>
  <c r="M237" i="19"/>
  <c r="I238" i="19"/>
  <c r="M238" i="19"/>
  <c r="I239" i="19"/>
  <c r="M239" i="19" s="1"/>
  <c r="I240" i="19"/>
  <c r="M240" i="19"/>
  <c r="I241" i="19"/>
  <c r="M241" i="19"/>
  <c r="I242" i="19"/>
  <c r="M242" i="19"/>
  <c r="I243" i="19"/>
  <c r="M243" i="19"/>
  <c r="I244" i="19"/>
  <c r="M244" i="19"/>
  <c r="I245" i="19"/>
  <c r="M245" i="19" s="1"/>
  <c r="N254" i="19" s="1"/>
  <c r="I246" i="19"/>
  <c r="M246" i="19"/>
  <c r="I247" i="19"/>
  <c r="M247" i="19"/>
  <c r="I248" i="19"/>
  <c r="M248" i="19"/>
  <c r="I249" i="19"/>
  <c r="M249" i="19"/>
  <c r="I250" i="19"/>
  <c r="M250" i="19"/>
  <c r="I251" i="19"/>
  <c r="M251" i="19" s="1"/>
  <c r="I252" i="19"/>
  <c r="M252" i="19"/>
  <c r="I253" i="19"/>
  <c r="M253" i="19"/>
  <c r="I254" i="19"/>
  <c r="M254" i="19"/>
  <c r="I255" i="19"/>
  <c r="M255" i="19"/>
  <c r="I256" i="19"/>
  <c r="M256" i="19"/>
  <c r="I257" i="19"/>
  <c r="M257" i="19" s="1"/>
  <c r="I258" i="19"/>
  <c r="M258" i="19"/>
  <c r="I259" i="19"/>
  <c r="M259" i="19"/>
  <c r="I260" i="19"/>
  <c r="M260" i="19"/>
  <c r="I261" i="19"/>
  <c r="M261" i="19"/>
  <c r="I262" i="19"/>
  <c r="M262" i="19"/>
  <c r="I263" i="19"/>
  <c r="M263" i="19" s="1"/>
  <c r="I264" i="19"/>
  <c r="M264" i="19"/>
  <c r="I265" i="19"/>
  <c r="M265" i="19"/>
  <c r="I266" i="19"/>
  <c r="M266" i="19"/>
  <c r="I267" i="19"/>
  <c r="M267" i="19"/>
  <c r="I268" i="19"/>
  <c r="M268" i="19"/>
  <c r="I269" i="19"/>
  <c r="M269" i="19" s="1"/>
  <c r="I270" i="19"/>
  <c r="M270" i="19"/>
  <c r="I271" i="19"/>
  <c r="M271" i="19"/>
  <c r="I272" i="19"/>
  <c r="M272" i="19"/>
  <c r="I273" i="19"/>
  <c r="M273" i="19"/>
  <c r="I274" i="19"/>
  <c r="M274" i="19"/>
  <c r="I275" i="19"/>
  <c r="M275" i="19" s="1"/>
  <c r="I276" i="19"/>
  <c r="M276" i="19"/>
  <c r="I277" i="19"/>
  <c r="M277" i="19"/>
  <c r="I278" i="19"/>
  <c r="M278" i="19"/>
  <c r="I279" i="19"/>
  <c r="M279" i="19"/>
  <c r="I280" i="19"/>
  <c r="M280" i="19"/>
  <c r="I281" i="19"/>
  <c r="M281" i="19" s="1"/>
  <c r="I282" i="19"/>
  <c r="M282" i="19"/>
  <c r="I283" i="19"/>
  <c r="M283" i="19"/>
  <c r="I284" i="19"/>
  <c r="M284" i="19"/>
  <c r="I285" i="19"/>
  <c r="M285" i="19"/>
  <c r="I286" i="19"/>
  <c r="M286" i="19"/>
  <c r="I287" i="19"/>
  <c r="M287" i="19" s="1"/>
  <c r="I288" i="19"/>
  <c r="M288" i="19"/>
  <c r="I289" i="19"/>
  <c r="M289" i="19"/>
  <c r="I290" i="19"/>
  <c r="M290" i="19"/>
  <c r="I291" i="19"/>
  <c r="M291" i="19"/>
  <c r="I292" i="19"/>
  <c r="M292" i="19"/>
  <c r="I293" i="19"/>
  <c r="M293" i="19" s="1"/>
  <c r="I294" i="19"/>
  <c r="M294" i="19"/>
  <c r="I295" i="19"/>
  <c r="M295" i="19"/>
  <c r="I296" i="19"/>
  <c r="M296" i="19"/>
  <c r="I297" i="19"/>
  <c r="M297" i="19"/>
  <c r="I298" i="19"/>
  <c r="M298" i="19"/>
  <c r="I299" i="19"/>
  <c r="M299" i="19" s="1"/>
  <c r="I300" i="19"/>
  <c r="M300" i="19"/>
  <c r="I301" i="19"/>
  <c r="M301" i="19"/>
  <c r="I302" i="19"/>
  <c r="M302" i="19"/>
  <c r="I303" i="19"/>
  <c r="M303" i="19"/>
  <c r="I304" i="19"/>
  <c r="M304" i="19"/>
  <c r="I305" i="19"/>
  <c r="M305" i="19" s="1"/>
  <c r="I306" i="19"/>
  <c r="M306" i="19"/>
  <c r="I307" i="19"/>
  <c r="M307" i="19"/>
  <c r="N313" i="19" s="1"/>
  <c r="I308" i="19"/>
  <c r="M308" i="19"/>
  <c r="I309" i="19"/>
  <c r="M309" i="19"/>
  <c r="I310" i="19"/>
  <c r="M310" i="19"/>
  <c r="I311" i="19"/>
  <c r="M311" i="19" s="1"/>
  <c r="I312" i="19"/>
  <c r="M312" i="19"/>
  <c r="I313" i="19"/>
  <c r="M313" i="19"/>
  <c r="I314" i="19"/>
  <c r="M314" i="19"/>
  <c r="I315" i="19"/>
  <c r="M315" i="19"/>
  <c r="I316" i="19"/>
  <c r="M316" i="19"/>
  <c r="I317" i="19"/>
  <c r="M317" i="19" s="1"/>
  <c r="I318" i="19"/>
  <c r="M318" i="19"/>
  <c r="I319" i="19"/>
  <c r="M319" i="19"/>
  <c r="I320" i="19"/>
  <c r="M320" i="19"/>
  <c r="N328" i="19" s="1"/>
  <c r="I321" i="19"/>
  <c r="M321" i="19"/>
  <c r="I322" i="19"/>
  <c r="M322" i="19"/>
  <c r="I323" i="19"/>
  <c r="M323" i="19" s="1"/>
  <c r="I324" i="19"/>
  <c r="M324" i="19"/>
  <c r="I325" i="19"/>
  <c r="M325" i="19"/>
  <c r="I326" i="19"/>
  <c r="M326" i="19"/>
  <c r="I327" i="19"/>
  <c r="M327" i="19"/>
  <c r="I328" i="19"/>
  <c r="M328" i="19"/>
  <c r="I329" i="19"/>
  <c r="M329" i="19" s="1"/>
  <c r="I330" i="19"/>
  <c r="M330" i="19"/>
  <c r="I331" i="19"/>
  <c r="M331" i="19"/>
  <c r="I332" i="19"/>
  <c r="M332" i="19"/>
  <c r="I333" i="19"/>
  <c r="M333" i="19"/>
  <c r="I334" i="19"/>
  <c r="M334" i="19"/>
  <c r="I335" i="19"/>
  <c r="M335" i="19" s="1"/>
  <c r="I336" i="19"/>
  <c r="M336" i="19"/>
  <c r="I337" i="19"/>
  <c r="M337" i="19"/>
  <c r="I338" i="19"/>
  <c r="M338" i="19"/>
  <c r="I339" i="19"/>
  <c r="M339" i="19"/>
  <c r="I340" i="19"/>
  <c r="M340" i="19"/>
  <c r="I341" i="19"/>
  <c r="M341" i="19" s="1"/>
  <c r="I342" i="19"/>
  <c r="M342" i="19"/>
  <c r="I343" i="19"/>
  <c r="M343" i="19"/>
  <c r="I344" i="19"/>
  <c r="M344" i="19"/>
  <c r="I345" i="19"/>
  <c r="M345" i="19"/>
  <c r="I346" i="19"/>
  <c r="M346" i="19"/>
  <c r="I347" i="19"/>
  <c r="M347" i="19" s="1"/>
  <c r="I348" i="19"/>
  <c r="M348" i="19"/>
  <c r="I349" i="19"/>
  <c r="M349" i="19"/>
  <c r="I350" i="19"/>
  <c r="M350" i="19"/>
  <c r="I351" i="19"/>
  <c r="M351" i="19"/>
  <c r="I352" i="19"/>
  <c r="M352" i="19"/>
  <c r="I353" i="19"/>
  <c r="M353" i="19" s="1"/>
  <c r="I354" i="19"/>
  <c r="M354" i="19"/>
  <c r="I355" i="19"/>
  <c r="M355" i="19"/>
  <c r="I356" i="19"/>
  <c r="M356" i="19"/>
  <c r="I357" i="19"/>
  <c r="M357" i="19"/>
  <c r="I358" i="19"/>
  <c r="M358" i="19"/>
  <c r="I359" i="19"/>
  <c r="M359" i="19" s="1"/>
  <c r="I360" i="19"/>
  <c r="M360" i="19"/>
  <c r="I361" i="19"/>
  <c r="M361" i="19"/>
  <c r="I362" i="19"/>
  <c r="M362" i="19"/>
  <c r="I363" i="19"/>
  <c r="M363" i="19"/>
  <c r="I364" i="19"/>
  <c r="M364" i="19"/>
  <c r="I365" i="19"/>
  <c r="M365" i="19" s="1"/>
  <c r="I366" i="19"/>
  <c r="M366" i="19"/>
  <c r="I367" i="19"/>
  <c r="M367" i="19"/>
  <c r="I368" i="19"/>
  <c r="M368" i="19"/>
  <c r="I16" i="19"/>
  <c r="M16" i="19"/>
  <c r="N354" i="6"/>
  <c r="N338" i="6"/>
  <c r="N332" i="6"/>
  <c r="N316" i="6"/>
  <c r="N306" i="6"/>
  <c r="N305" i="6"/>
  <c r="N300" i="6"/>
  <c r="N290" i="6"/>
  <c r="N289" i="6"/>
  <c r="N284" i="6"/>
  <c r="N274" i="6"/>
  <c r="N273" i="6"/>
  <c r="N268" i="6"/>
  <c r="N258" i="6"/>
  <c r="N257" i="6"/>
  <c r="N252" i="6"/>
  <c r="N242" i="6"/>
  <c r="N241" i="6"/>
  <c r="N236" i="6"/>
  <c r="N226" i="6"/>
  <c r="N225" i="6"/>
  <c r="N220" i="6"/>
  <c r="N210" i="6"/>
  <c r="N205" i="6"/>
  <c r="N202" i="6"/>
  <c r="N198" i="6"/>
  <c r="N197" i="6"/>
  <c r="N194" i="6"/>
  <c r="N190" i="6"/>
  <c r="N189" i="6"/>
  <c r="N186" i="6"/>
  <c r="N182" i="6"/>
  <c r="N181" i="6"/>
  <c r="N178" i="6"/>
  <c r="N174" i="6"/>
  <c r="N173" i="6"/>
  <c r="N170" i="6"/>
  <c r="N166" i="6"/>
  <c r="N165" i="6"/>
  <c r="N162" i="6"/>
  <c r="N158" i="6"/>
  <c r="N157" i="6"/>
  <c r="N154" i="6"/>
  <c r="N150" i="6"/>
  <c r="N149" i="6"/>
  <c r="N146" i="6"/>
  <c r="N142" i="6"/>
  <c r="N141" i="6"/>
  <c r="N138" i="6"/>
  <c r="N134" i="6"/>
  <c r="N133" i="6"/>
  <c r="N130" i="6"/>
  <c r="N126" i="6"/>
  <c r="N125" i="6"/>
  <c r="N112" i="6"/>
  <c r="N111" i="6"/>
  <c r="N122" i="6"/>
  <c r="N110" i="6"/>
  <c r="N109" i="6"/>
  <c r="N108" i="6"/>
  <c r="N107" i="6"/>
  <c r="N118" i="6"/>
  <c r="N106" i="6"/>
  <c r="N105" i="6"/>
  <c r="N104" i="6"/>
  <c r="N103" i="6"/>
  <c r="N114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0" i="6"/>
  <c r="N28" i="6"/>
  <c r="N26" i="6"/>
  <c r="N24" i="6"/>
  <c r="N22" i="6"/>
  <c r="N27" i="3"/>
  <c r="N29" i="3"/>
  <c r="N34" i="3"/>
  <c r="N38" i="3"/>
  <c r="N39" i="3"/>
  <c r="N41" i="3"/>
  <c r="N46" i="3"/>
  <c r="N51" i="3"/>
  <c r="N52" i="3"/>
  <c r="N53" i="3"/>
  <c r="N58" i="3"/>
  <c r="N63" i="3"/>
  <c r="N65" i="3"/>
  <c r="N70" i="3"/>
  <c r="N74" i="3"/>
  <c r="N75" i="3"/>
  <c r="N76" i="3"/>
  <c r="N77" i="3"/>
  <c r="N78" i="3"/>
  <c r="N79" i="3"/>
  <c r="N80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14" i="3"/>
  <c r="N119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8" i="3"/>
  <c r="N150" i="3"/>
  <c r="N155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4" i="3"/>
  <c r="N186" i="3"/>
  <c r="N191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2" i="3"/>
  <c r="N227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8" i="3"/>
  <c r="N263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4" i="3"/>
  <c r="N299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30" i="3"/>
  <c r="N335" i="3"/>
  <c r="N339" i="3"/>
  <c r="N340" i="3"/>
  <c r="N342" i="3"/>
  <c r="N347" i="3"/>
  <c r="N351" i="3"/>
  <c r="N352" i="3"/>
  <c r="N354" i="3"/>
  <c r="N355" i="3"/>
  <c r="N356" i="3"/>
  <c r="N357" i="3"/>
  <c r="N358" i="3"/>
  <c r="N359" i="3"/>
  <c r="N360" i="3"/>
  <c r="N361" i="3"/>
  <c r="N362" i="3"/>
  <c r="N363" i="3"/>
  <c r="N364" i="3"/>
  <c r="N23" i="6"/>
  <c r="N25" i="6"/>
  <c r="N27" i="6"/>
  <c r="N29" i="6"/>
  <c r="N31" i="6"/>
  <c r="N116" i="6"/>
  <c r="N124" i="6"/>
  <c r="N132" i="6"/>
  <c r="N140" i="6"/>
  <c r="N148" i="6"/>
  <c r="N156" i="6"/>
  <c r="N164" i="6"/>
  <c r="N172" i="6"/>
  <c r="N180" i="6"/>
  <c r="N188" i="6"/>
  <c r="N196" i="6"/>
  <c r="N211" i="6"/>
  <c r="N227" i="6"/>
  <c r="N243" i="6"/>
  <c r="N259" i="6"/>
  <c r="N275" i="6"/>
  <c r="N291" i="6"/>
  <c r="N307" i="6"/>
  <c r="N323" i="6"/>
  <c r="N339" i="6"/>
  <c r="N355" i="6"/>
  <c r="N113" i="6"/>
  <c r="N115" i="6"/>
  <c r="N117" i="6"/>
  <c r="N119" i="6"/>
  <c r="N121" i="6"/>
  <c r="N123" i="6"/>
  <c r="N131" i="6"/>
  <c r="N139" i="6"/>
  <c r="N147" i="6"/>
  <c r="N155" i="6"/>
  <c r="N163" i="6"/>
  <c r="N171" i="6"/>
  <c r="N179" i="6"/>
  <c r="N187" i="6"/>
  <c r="N195" i="6"/>
  <c r="N200" i="6"/>
  <c r="N208" i="6"/>
  <c r="N209" i="6"/>
  <c r="N223" i="6"/>
  <c r="N239" i="6"/>
  <c r="N255" i="6"/>
  <c r="N271" i="6"/>
  <c r="N287" i="6"/>
  <c r="N303" i="6"/>
  <c r="N337" i="6"/>
  <c r="N353" i="6"/>
  <c r="N129" i="6"/>
  <c r="N120" i="6"/>
  <c r="N137" i="6"/>
  <c r="N128" i="6"/>
  <c r="N145" i="6"/>
  <c r="N136" i="6"/>
  <c r="N153" i="6"/>
  <c r="N144" i="6"/>
  <c r="N161" i="6"/>
  <c r="N152" i="6"/>
  <c r="N169" i="6"/>
  <c r="N160" i="6"/>
  <c r="N177" i="6"/>
  <c r="N168" i="6"/>
  <c r="N185" i="6"/>
  <c r="N176" i="6"/>
  <c r="N193" i="6"/>
  <c r="N184" i="6"/>
  <c r="N192" i="6"/>
  <c r="N206" i="6"/>
  <c r="N212" i="6"/>
  <c r="N203" i="6"/>
  <c r="N218" i="6"/>
  <c r="N228" i="6"/>
  <c r="N219" i="6"/>
  <c r="N234" i="6"/>
  <c r="N244" i="6"/>
  <c r="N235" i="6"/>
  <c r="N250" i="6"/>
  <c r="N260" i="6"/>
  <c r="N251" i="6"/>
  <c r="N266" i="6"/>
  <c r="N276" i="6"/>
  <c r="N267" i="6"/>
  <c r="N282" i="6"/>
  <c r="N292" i="6"/>
  <c r="N283" i="6"/>
  <c r="N298" i="6"/>
  <c r="N308" i="6"/>
  <c r="N299" i="6"/>
  <c r="N314" i="6"/>
  <c r="N315" i="6"/>
  <c r="N330" i="6"/>
  <c r="N340" i="6"/>
  <c r="N331" i="6"/>
  <c r="N346" i="6"/>
  <c r="N347" i="6"/>
  <c r="N362" i="6"/>
  <c r="N127" i="6"/>
  <c r="N135" i="6"/>
  <c r="N143" i="6"/>
  <c r="N151" i="6"/>
  <c r="N159" i="6"/>
  <c r="N167" i="6"/>
  <c r="N175" i="6"/>
  <c r="N183" i="6"/>
  <c r="N191" i="6"/>
  <c r="N199" i="6"/>
  <c r="N204" i="6"/>
  <c r="N207" i="6"/>
  <c r="N201" i="6"/>
  <c r="N215" i="6"/>
  <c r="N217" i="6"/>
  <c r="N231" i="6"/>
  <c r="N233" i="6"/>
  <c r="N247" i="6"/>
  <c r="N249" i="6"/>
  <c r="N263" i="6"/>
  <c r="N265" i="6"/>
  <c r="N279" i="6"/>
  <c r="N281" i="6"/>
  <c r="N295" i="6"/>
  <c r="N297" i="6"/>
  <c r="N313" i="6"/>
  <c r="N345" i="6"/>
  <c r="N361" i="6"/>
  <c r="N216" i="6"/>
  <c r="N224" i="6"/>
  <c r="N232" i="6"/>
  <c r="N240" i="6"/>
  <c r="N248" i="6"/>
  <c r="N256" i="6"/>
  <c r="N264" i="6"/>
  <c r="N272" i="6"/>
  <c r="N280" i="6"/>
  <c r="N288" i="6"/>
  <c r="N296" i="6"/>
  <c r="N304" i="6"/>
  <c r="N312" i="6"/>
  <c r="N328" i="6"/>
  <c r="N319" i="6"/>
  <c r="N336" i="6"/>
  <c r="N344" i="6"/>
  <c r="N335" i="6"/>
  <c r="N352" i="6"/>
  <c r="N343" i="6"/>
  <c r="N360" i="6"/>
  <c r="N351" i="6"/>
  <c r="N368" i="6"/>
  <c r="N367" i="6"/>
  <c r="N214" i="6"/>
  <c r="N222" i="6"/>
  <c r="N213" i="6"/>
  <c r="N230" i="6"/>
  <c r="N221" i="6"/>
  <c r="N238" i="6"/>
  <c r="N229" i="6"/>
  <c r="N246" i="6"/>
  <c r="N237" i="6"/>
  <c r="N254" i="6"/>
  <c r="N245" i="6"/>
  <c r="N262" i="6"/>
  <c r="N253" i="6"/>
  <c r="N270" i="6"/>
  <c r="N261" i="6"/>
  <c r="N278" i="6"/>
  <c r="N269" i="6"/>
  <c r="N286" i="6"/>
  <c r="N277" i="6"/>
  <c r="N294" i="6"/>
  <c r="N285" i="6"/>
  <c r="N302" i="6"/>
  <c r="N293" i="6"/>
  <c r="N310" i="6"/>
  <c r="N301" i="6"/>
  <c r="N318" i="6"/>
  <c r="N309" i="6"/>
  <c r="N326" i="6"/>
  <c r="N334" i="6"/>
  <c r="N342" i="6"/>
  <c r="N333" i="6"/>
  <c r="N350" i="6"/>
  <c r="N341" i="6"/>
  <c r="N358" i="6"/>
  <c r="N349" i="6"/>
  <c r="N366" i="6"/>
  <c r="N365" i="6"/>
  <c r="AX24" i="19"/>
  <c r="AX25" i="19"/>
  <c r="AX26" i="19"/>
  <c r="AX27" i="19"/>
  <c r="AX28" i="19"/>
  <c r="AX29" i="19"/>
  <c r="AX30" i="19"/>
  <c r="AX31" i="19"/>
  <c r="AX32" i="19"/>
  <c r="AX33" i="19"/>
  <c r="AX34" i="19"/>
  <c r="AX36" i="19"/>
  <c r="AX37" i="19"/>
  <c r="AX38" i="19"/>
  <c r="AX40" i="19"/>
  <c r="AX41" i="19"/>
  <c r="AX42" i="19"/>
  <c r="AX44" i="19"/>
  <c r="AX46" i="19"/>
  <c r="AX48" i="19"/>
  <c r="AX49" i="19"/>
  <c r="AX50" i="19"/>
  <c r="AX52" i="19"/>
  <c r="AX53" i="19"/>
  <c r="AX54" i="19"/>
  <c r="AX56" i="19"/>
  <c r="AX58" i="19"/>
  <c r="AX60" i="19"/>
  <c r="AX61" i="19"/>
  <c r="AX66" i="19"/>
  <c r="AX70" i="19"/>
  <c r="AX74" i="19"/>
  <c r="AX76" i="19"/>
  <c r="AX77" i="19"/>
  <c r="AX78" i="19"/>
  <c r="AX80" i="19"/>
  <c r="AX82" i="19"/>
  <c r="AX88" i="19"/>
  <c r="AX94" i="19"/>
  <c r="AX98" i="19"/>
  <c r="AX100" i="19"/>
  <c r="AX101" i="19"/>
  <c r="AX102" i="19"/>
  <c r="AX104" i="19"/>
  <c r="AX106" i="19"/>
  <c r="AX108" i="19"/>
  <c r="AX109" i="19"/>
  <c r="AX110" i="19"/>
  <c r="AX112" i="19"/>
  <c r="AX113" i="19"/>
  <c r="AX114" i="19"/>
  <c r="AX116" i="19"/>
  <c r="AX118" i="19"/>
  <c r="AX120" i="19"/>
  <c r="AX121" i="19"/>
  <c r="AX122" i="19"/>
  <c r="AX124" i="19"/>
  <c r="AX125" i="19"/>
  <c r="AX126" i="19"/>
  <c r="AX128" i="19"/>
  <c r="AX130" i="19"/>
  <c r="AX132" i="19"/>
  <c r="AX133" i="19"/>
  <c r="AX142" i="19"/>
  <c r="AX146" i="19"/>
  <c r="AX148" i="19"/>
  <c r="AX149" i="19"/>
  <c r="AX150" i="19"/>
  <c r="AX152" i="19"/>
  <c r="AX154" i="19"/>
  <c r="AX160" i="19"/>
  <c r="AX166" i="19"/>
  <c r="AX170" i="19"/>
  <c r="AX172" i="19"/>
  <c r="AX173" i="19"/>
  <c r="AX174" i="19"/>
  <c r="AX176" i="19"/>
  <c r="AX178" i="19"/>
  <c r="AX180" i="19"/>
  <c r="AX181" i="19"/>
  <c r="AX182" i="19"/>
  <c r="AX184" i="19"/>
  <c r="AX185" i="19"/>
  <c r="AX186" i="19"/>
  <c r="AX188" i="19"/>
  <c r="AX190" i="19"/>
  <c r="AX192" i="19"/>
  <c r="AX193" i="19"/>
  <c r="AX194" i="19"/>
  <c r="AX196" i="19"/>
  <c r="AX197" i="19"/>
  <c r="AX198" i="19"/>
  <c r="AX200" i="19"/>
  <c r="AX202" i="19"/>
  <c r="AX204" i="19"/>
  <c r="AX205" i="19"/>
  <c r="AX214" i="19"/>
  <c r="AX218" i="19"/>
  <c r="AX220" i="19"/>
  <c r="AX221" i="19"/>
  <c r="AX222" i="19"/>
  <c r="AX224" i="19"/>
  <c r="AX226" i="19"/>
  <c r="AX232" i="19"/>
  <c r="AX238" i="19"/>
  <c r="AX242" i="19"/>
  <c r="AX244" i="19"/>
  <c r="AX245" i="19"/>
  <c r="AX246" i="19"/>
  <c r="AX248" i="19"/>
  <c r="AX250" i="19"/>
  <c r="AX252" i="19"/>
  <c r="AX253" i="19"/>
  <c r="AX254" i="19"/>
  <c r="AX256" i="19"/>
  <c r="AX257" i="19"/>
  <c r="AX258" i="19"/>
  <c r="AX260" i="19"/>
  <c r="AX262" i="19"/>
  <c r="AX264" i="19"/>
  <c r="AX265" i="19"/>
  <c r="AX266" i="19"/>
  <c r="AX268" i="19"/>
  <c r="AX269" i="19"/>
  <c r="AX270" i="19"/>
  <c r="AX272" i="19"/>
  <c r="AX274" i="19"/>
  <c r="AX276" i="19"/>
  <c r="AX277" i="19"/>
  <c r="AX278" i="19"/>
  <c r="AX286" i="19"/>
  <c r="AX292" i="19"/>
  <c r="AX304" i="19"/>
  <c r="AX305" i="19"/>
  <c r="AX306" i="19"/>
  <c r="AX308" i="19"/>
  <c r="AX310" i="19"/>
  <c r="AX312" i="19"/>
  <c r="AX313" i="19"/>
  <c r="AX314" i="19"/>
  <c r="AX322" i="19"/>
  <c r="AX328" i="19"/>
  <c r="AX340" i="19"/>
  <c r="AX341" i="19"/>
  <c r="AX342" i="19"/>
  <c r="AX344" i="19"/>
  <c r="AX346" i="19"/>
  <c r="AX348" i="19"/>
  <c r="AX349" i="19"/>
  <c r="AX350" i="19"/>
  <c r="AX358" i="19"/>
  <c r="AX364" i="19"/>
  <c r="AF23" i="19"/>
  <c r="AF25" i="19"/>
  <c r="AF26" i="19"/>
  <c r="AF27" i="19"/>
  <c r="AF29" i="19"/>
  <c r="AF35" i="19"/>
  <c r="AF47" i="19"/>
  <c r="AF53" i="19"/>
  <c r="AF54" i="19"/>
  <c r="AF55" i="19"/>
  <c r="AF57" i="19"/>
  <c r="AF59" i="19"/>
  <c r="AF61" i="19"/>
  <c r="AF62" i="19"/>
  <c r="AF63" i="19"/>
  <c r="AF65" i="19"/>
  <c r="AF71" i="19"/>
  <c r="AF78" i="19"/>
  <c r="AF79" i="19"/>
  <c r="AF81" i="19"/>
  <c r="AF83" i="19"/>
  <c r="AF89" i="19"/>
  <c r="AF97" i="19"/>
  <c r="AF98" i="19"/>
  <c r="AF99" i="19"/>
  <c r="AF101" i="19"/>
  <c r="AF102" i="19"/>
  <c r="AF103" i="19"/>
  <c r="AF105" i="19"/>
  <c r="AF107" i="19"/>
  <c r="AF119" i="19"/>
  <c r="AF121" i="19"/>
  <c r="AF122" i="19"/>
  <c r="AF123" i="19"/>
  <c r="AF125" i="19"/>
  <c r="AF126" i="19"/>
  <c r="AF127" i="19"/>
  <c r="AF129" i="19"/>
  <c r="AF137" i="19"/>
  <c r="AF143" i="19"/>
  <c r="AF145" i="19"/>
  <c r="AF146" i="19"/>
  <c r="AF147" i="19"/>
  <c r="AF149" i="19"/>
  <c r="AF150" i="19"/>
  <c r="AF151" i="19"/>
  <c r="AF153" i="19"/>
  <c r="AF155" i="19"/>
  <c r="AF161" i="19"/>
  <c r="AF169" i="19"/>
  <c r="AF170" i="19"/>
  <c r="AF171" i="19"/>
  <c r="AF173" i="19"/>
  <c r="AF174" i="19"/>
  <c r="AF175" i="19"/>
  <c r="AF177" i="19"/>
  <c r="AF179" i="19"/>
  <c r="AF191" i="19"/>
  <c r="AF193" i="19"/>
  <c r="AF194" i="19"/>
  <c r="AF195" i="19"/>
  <c r="AF197" i="19"/>
  <c r="AF198" i="19"/>
  <c r="AF199" i="19"/>
  <c r="AF201" i="19"/>
  <c r="AF209" i="19"/>
  <c r="AF215" i="19"/>
  <c r="AF217" i="19"/>
  <c r="AF218" i="19"/>
  <c r="AF219" i="19"/>
  <c r="AF221" i="19"/>
  <c r="AF222" i="19"/>
  <c r="AF223" i="19"/>
  <c r="AF225" i="19"/>
  <c r="AF227" i="19"/>
  <c r="AF233" i="19"/>
  <c r="AF241" i="19"/>
  <c r="AF242" i="19"/>
  <c r="AF243" i="19"/>
  <c r="AF245" i="19"/>
  <c r="AF246" i="19"/>
  <c r="AF247" i="19"/>
  <c r="AF249" i="19"/>
  <c r="AF251" i="19"/>
  <c r="AF263" i="19"/>
  <c r="AF265" i="19"/>
  <c r="AF266" i="19"/>
  <c r="AF267" i="19"/>
  <c r="AF269" i="19"/>
  <c r="AF270" i="19"/>
  <c r="AF271" i="19"/>
  <c r="AF273" i="19"/>
  <c r="AF281" i="19"/>
  <c r="AF287" i="19"/>
  <c r="AF289" i="19"/>
  <c r="AF290" i="19"/>
  <c r="AF291" i="19"/>
  <c r="AF293" i="19"/>
  <c r="AF294" i="19"/>
  <c r="AF295" i="19"/>
  <c r="AF297" i="19"/>
  <c r="AF299" i="19"/>
  <c r="AF305" i="19"/>
  <c r="AF313" i="19"/>
  <c r="AF314" i="19"/>
  <c r="AF315" i="19"/>
  <c r="AF317" i="19"/>
  <c r="AF318" i="19"/>
  <c r="AF319" i="19"/>
  <c r="AF321" i="19"/>
  <c r="AF323" i="19"/>
  <c r="AF335" i="19"/>
  <c r="AF337" i="19"/>
  <c r="AF338" i="19"/>
  <c r="AF339" i="19"/>
  <c r="AF341" i="19"/>
  <c r="AF342" i="19"/>
  <c r="AF343" i="19"/>
  <c r="AF345" i="19"/>
  <c r="AF353" i="19"/>
  <c r="AF359" i="19"/>
  <c r="AF361" i="19"/>
  <c r="AF362" i="19"/>
  <c r="AF363" i="19"/>
  <c r="AF365" i="19"/>
  <c r="AF366" i="19"/>
  <c r="AF367" i="19"/>
  <c r="AF22" i="19"/>
  <c r="N21" i="19"/>
  <c r="N27" i="19"/>
  <c r="N31" i="19"/>
  <c r="N33" i="19"/>
  <c r="N35" i="19"/>
  <c r="N36" i="19"/>
  <c r="N37" i="19"/>
  <c r="N39" i="19"/>
  <c r="N40" i="19"/>
  <c r="N45" i="19"/>
  <c r="N53" i="19"/>
  <c r="N55" i="19"/>
  <c r="N57" i="19"/>
  <c r="N59" i="19"/>
  <c r="N60" i="19"/>
  <c r="N61" i="19"/>
  <c r="N63" i="19"/>
  <c r="N64" i="19"/>
  <c r="N75" i="19"/>
  <c r="N79" i="19"/>
  <c r="N81" i="19"/>
  <c r="N83" i="19"/>
  <c r="N84" i="19"/>
  <c r="N85" i="19"/>
  <c r="N87" i="19"/>
  <c r="N88" i="19"/>
  <c r="N89" i="19"/>
  <c r="N93" i="19"/>
  <c r="N99" i="19"/>
  <c r="N115" i="19"/>
  <c r="N125" i="19"/>
  <c r="N126" i="19"/>
  <c r="N127" i="19"/>
  <c r="N129" i="19"/>
  <c r="N130" i="19"/>
  <c r="N131" i="19"/>
  <c r="N132" i="19"/>
  <c r="N133" i="19"/>
  <c r="N135" i="19"/>
  <c r="N136" i="19"/>
  <c r="N139" i="19"/>
  <c r="N144" i="19"/>
  <c r="N151" i="19"/>
  <c r="N153" i="19"/>
  <c r="N154" i="19"/>
  <c r="N155" i="19"/>
  <c r="N156" i="19"/>
  <c r="N157" i="19"/>
  <c r="N159" i="19"/>
  <c r="N160" i="19"/>
  <c r="N161" i="19"/>
  <c r="N162" i="19"/>
  <c r="N168" i="19"/>
  <c r="N173" i="19"/>
  <c r="N175" i="19"/>
  <c r="N177" i="19"/>
  <c r="N178" i="19"/>
  <c r="N179" i="19"/>
  <c r="N180" i="19"/>
  <c r="N181" i="19"/>
  <c r="N183" i="19"/>
  <c r="N184" i="19"/>
  <c r="N187" i="19"/>
  <c r="N197" i="19"/>
  <c r="N198" i="19"/>
  <c r="N199" i="19"/>
  <c r="N201" i="19"/>
  <c r="N202" i="19"/>
  <c r="N203" i="19"/>
  <c r="N204" i="19"/>
  <c r="N205" i="19"/>
  <c r="N207" i="19"/>
  <c r="N208" i="19"/>
  <c r="N211" i="19"/>
  <c r="N216" i="19"/>
  <c r="N223" i="19"/>
  <c r="N225" i="19"/>
  <c r="N226" i="19"/>
  <c r="N227" i="19"/>
  <c r="N228" i="19"/>
  <c r="N229" i="19"/>
  <c r="N231" i="19"/>
  <c r="N232" i="19"/>
  <c r="N233" i="19"/>
  <c r="N234" i="19"/>
  <c r="N240" i="19"/>
  <c r="N245" i="19"/>
  <c r="N247" i="19"/>
  <c r="N249" i="19"/>
  <c r="N250" i="19"/>
  <c r="N251" i="19"/>
  <c r="N252" i="19"/>
  <c r="N253" i="19"/>
  <c r="N255" i="19"/>
  <c r="N256" i="19"/>
  <c r="N259" i="19"/>
  <c r="N269" i="19"/>
  <c r="N270" i="19"/>
  <c r="N271" i="19"/>
  <c r="N273" i="19"/>
  <c r="N274" i="19"/>
  <c r="N275" i="19"/>
  <c r="N276" i="19"/>
  <c r="N277" i="19"/>
  <c r="N279" i="19"/>
  <c r="N280" i="19"/>
  <c r="N283" i="19"/>
  <c r="N288" i="19"/>
  <c r="N295" i="19"/>
  <c r="N298" i="19"/>
  <c r="N303" i="19"/>
  <c r="N312" i="19"/>
  <c r="N317" i="19"/>
  <c r="N319" i="19"/>
  <c r="N327" i="19"/>
  <c r="N331" i="19"/>
  <c r="N341" i="19"/>
  <c r="N342" i="19"/>
  <c r="N343" i="19"/>
  <c r="N345" i="19"/>
  <c r="N346" i="19"/>
  <c r="N347" i="19"/>
  <c r="N348" i="19"/>
  <c r="N349" i="19"/>
  <c r="N351" i="19"/>
  <c r="N352" i="19"/>
  <c r="N355" i="19"/>
  <c r="N360" i="19"/>
  <c r="N367" i="19"/>
  <c r="E4" i="18"/>
  <c r="E5" i="18"/>
  <c r="E6" i="18"/>
  <c r="E7" i="18"/>
  <c r="E8" i="18"/>
  <c r="E9" i="18"/>
  <c r="E10" i="18"/>
  <c r="E11" i="18"/>
  <c r="E12" i="18"/>
  <c r="E13" i="18"/>
  <c r="E14" i="18"/>
  <c r="E15" i="18"/>
  <c r="E16" i="18"/>
  <c r="E17" i="18"/>
  <c r="E18" i="18"/>
  <c r="E19" i="18"/>
  <c r="E20" i="18"/>
  <c r="E21" i="18"/>
  <c r="E22" i="18"/>
  <c r="E23" i="18"/>
  <c r="E24" i="18"/>
  <c r="E25" i="18"/>
  <c r="E26" i="18"/>
  <c r="E3" i="18"/>
  <c r="AX4" i="19"/>
  <c r="F4" i="18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3" i="18"/>
  <c r="F40" i="18"/>
  <c r="F50" i="18"/>
  <c r="F32" i="18"/>
  <c r="F33" i="18"/>
  <c r="F34" i="18"/>
  <c r="F35" i="18"/>
  <c r="F36" i="18"/>
  <c r="F37" i="18"/>
  <c r="F38" i="18"/>
  <c r="F39" i="18"/>
  <c r="F41" i="18"/>
  <c r="F42" i="18"/>
  <c r="F43" i="18"/>
  <c r="F44" i="18"/>
  <c r="F45" i="18"/>
  <c r="F46" i="18"/>
  <c r="F47" i="18"/>
  <c r="F48" i="18"/>
  <c r="F49" i="18"/>
  <c r="F31" i="18"/>
  <c r="E29" i="18"/>
  <c r="C34" i="18"/>
  <c r="E34" i="18"/>
  <c r="D27" i="18"/>
  <c r="D26" i="18"/>
  <c r="D25" i="18"/>
  <c r="D24" i="18"/>
  <c r="D23" i="18"/>
  <c r="D20" i="18"/>
  <c r="D19" i="18"/>
  <c r="D18" i="18"/>
  <c r="D17" i="18"/>
  <c r="D16" i="18"/>
  <c r="D15" i="18"/>
  <c r="D14" i="18"/>
  <c r="D13" i="18"/>
  <c r="D12" i="18"/>
  <c r="D11" i="18"/>
  <c r="D10" i="18"/>
  <c r="D9" i="18"/>
  <c r="D8" i="18"/>
  <c r="D7" i="18"/>
  <c r="D6" i="18"/>
  <c r="S20" i="18"/>
  <c r="T20" i="18"/>
  <c r="S22" i="18"/>
  <c r="T22" i="18"/>
  <c r="S19" i="18"/>
  <c r="T19" i="18"/>
  <c r="T36" i="18"/>
  <c r="T35" i="18"/>
  <c r="T5" i="18"/>
  <c r="T4" i="18"/>
  <c r="T7" i="18"/>
  <c r="T8" i="18"/>
  <c r="T9" i="18"/>
  <c r="T10" i="18"/>
  <c r="T11" i="18"/>
  <c r="T12" i="18"/>
  <c r="T13" i="18"/>
  <c r="T14" i="18"/>
  <c r="T15" i="18"/>
  <c r="T16" i="18"/>
  <c r="T17" i="18"/>
  <c r="T18" i="18"/>
  <c r="T21" i="18"/>
  <c r="T23" i="18"/>
  <c r="T24" i="18"/>
  <c r="T25" i="18"/>
  <c r="T26" i="18"/>
  <c r="T27" i="18"/>
  <c r="T28" i="18"/>
  <c r="T29" i="18"/>
  <c r="T30" i="18"/>
  <c r="T31" i="18"/>
  <c r="T32" i="18"/>
  <c r="T33" i="18"/>
  <c r="T34" i="18"/>
  <c r="T37" i="18"/>
  <c r="T38" i="18"/>
  <c r="T6" i="18"/>
  <c r="I8" i="18"/>
  <c r="Q10" i="1"/>
  <c r="Q11" i="1"/>
  <c r="Q12" i="1"/>
  <c r="Q13" i="1"/>
  <c r="Q14" i="1"/>
  <c r="Q15" i="1"/>
  <c r="AI11" i="1"/>
  <c r="AI12" i="1"/>
  <c r="AI13" i="1"/>
  <c r="AI14" i="1"/>
  <c r="AI15" i="1"/>
  <c r="I5" i="1"/>
  <c r="I6" i="1"/>
  <c r="I7" i="1"/>
  <c r="I8" i="1"/>
  <c r="I9" i="1"/>
  <c r="I10" i="1"/>
  <c r="I11" i="1"/>
  <c r="L11" i="1" s="1"/>
  <c r="I12" i="1"/>
  <c r="I13" i="1"/>
  <c r="I14" i="1"/>
  <c r="I4" i="1"/>
  <c r="F4" i="20"/>
  <c r="F5" i="20"/>
  <c r="G5" i="20" s="1"/>
  <c r="H5" i="20" s="1"/>
  <c r="J5" i="20" s="1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01" i="20"/>
  <c r="F202" i="20"/>
  <c r="F203" i="20"/>
  <c r="F204" i="20"/>
  <c r="F205" i="20"/>
  <c r="F206" i="20"/>
  <c r="F207" i="20"/>
  <c r="F208" i="20"/>
  <c r="F209" i="20"/>
  <c r="F210" i="20"/>
  <c r="F211" i="20"/>
  <c r="F212" i="20"/>
  <c r="F213" i="20"/>
  <c r="F214" i="20"/>
  <c r="F215" i="20"/>
  <c r="F216" i="20"/>
  <c r="F217" i="20"/>
  <c r="F218" i="20"/>
  <c r="F219" i="20"/>
  <c r="F220" i="20"/>
  <c r="F221" i="20"/>
  <c r="F222" i="20"/>
  <c r="F223" i="20"/>
  <c r="F224" i="20"/>
  <c r="F225" i="20"/>
  <c r="F226" i="20"/>
  <c r="F227" i="20"/>
  <c r="F228" i="20"/>
  <c r="F229" i="20"/>
  <c r="F230" i="20"/>
  <c r="F231" i="20"/>
  <c r="F232" i="20"/>
  <c r="F233" i="20"/>
  <c r="F234" i="20"/>
  <c r="F235" i="20"/>
  <c r="F236" i="20"/>
  <c r="F237" i="20"/>
  <c r="F238" i="20"/>
  <c r="F239" i="20"/>
  <c r="F240" i="20"/>
  <c r="F241" i="20"/>
  <c r="F242" i="20"/>
  <c r="F243" i="20"/>
  <c r="F244" i="20"/>
  <c r="F245" i="20"/>
  <c r="F246" i="20"/>
  <c r="F247" i="20"/>
  <c r="F248" i="20"/>
  <c r="F249" i="20"/>
  <c r="F250" i="20"/>
  <c r="F251" i="20"/>
  <c r="F252" i="20"/>
  <c r="F253" i="20"/>
  <c r="F254" i="20"/>
  <c r="F255" i="20"/>
  <c r="F256" i="20"/>
  <c r="F257" i="20"/>
  <c r="F258" i="20"/>
  <c r="F259" i="20"/>
  <c r="F260" i="20"/>
  <c r="F261" i="20"/>
  <c r="F262" i="20"/>
  <c r="F263" i="20"/>
  <c r="F264" i="20"/>
  <c r="F265" i="20"/>
  <c r="F266" i="20"/>
  <c r="F267" i="20"/>
  <c r="F268" i="20"/>
  <c r="F269" i="20"/>
  <c r="F270" i="20"/>
  <c r="F271" i="20"/>
  <c r="F272" i="20"/>
  <c r="F273" i="20"/>
  <c r="F274" i="20"/>
  <c r="F275" i="20"/>
  <c r="F276" i="20"/>
  <c r="F277" i="20"/>
  <c r="F278" i="20"/>
  <c r="F279" i="20"/>
  <c r="F280" i="20"/>
  <c r="F281" i="20"/>
  <c r="F282" i="20"/>
  <c r="F283" i="20"/>
  <c r="F284" i="20"/>
  <c r="F285" i="20"/>
  <c r="F286" i="20"/>
  <c r="F287" i="20"/>
  <c r="F288" i="20"/>
  <c r="F289" i="20"/>
  <c r="F290" i="20"/>
  <c r="F291" i="20"/>
  <c r="F292" i="20"/>
  <c r="F293" i="20"/>
  <c r="F294" i="20"/>
  <c r="F295" i="20"/>
  <c r="F296" i="20"/>
  <c r="F297" i="20"/>
  <c r="F298" i="20"/>
  <c r="F299" i="20"/>
  <c r="F300" i="20"/>
  <c r="F301" i="20"/>
  <c r="F302" i="20"/>
  <c r="F303" i="20"/>
  <c r="F304" i="20"/>
  <c r="F305" i="20"/>
  <c r="F306" i="20"/>
  <c r="F307" i="20"/>
  <c r="F308" i="20"/>
  <c r="F309" i="20"/>
  <c r="F310" i="20"/>
  <c r="F311" i="20"/>
  <c r="F312" i="20"/>
  <c r="F313" i="20"/>
  <c r="F314" i="20"/>
  <c r="F315" i="20"/>
  <c r="F316" i="20"/>
  <c r="F317" i="20"/>
  <c r="F318" i="20"/>
  <c r="F319" i="20"/>
  <c r="F320" i="20"/>
  <c r="F321" i="20"/>
  <c r="F322" i="20"/>
  <c r="F323" i="20"/>
  <c r="F324" i="20"/>
  <c r="F325" i="20"/>
  <c r="F326" i="20"/>
  <c r="F327" i="20"/>
  <c r="F328" i="20"/>
  <c r="F329" i="20"/>
  <c r="F330" i="20"/>
  <c r="F331" i="20"/>
  <c r="F332" i="20"/>
  <c r="F333" i="20"/>
  <c r="F334" i="20"/>
  <c r="F335" i="20"/>
  <c r="F336" i="20"/>
  <c r="F337" i="20"/>
  <c r="F338" i="20"/>
  <c r="F339" i="20"/>
  <c r="F340" i="20"/>
  <c r="F341" i="20"/>
  <c r="F342" i="20"/>
  <c r="F343" i="20"/>
  <c r="F344" i="20"/>
  <c r="F345" i="20"/>
  <c r="F346" i="20"/>
  <c r="F347" i="20"/>
  <c r="F348" i="20"/>
  <c r="F349" i="20"/>
  <c r="F350" i="20"/>
  <c r="F351" i="20"/>
  <c r="F352" i="20"/>
  <c r="F353" i="20"/>
  <c r="F354" i="20"/>
  <c r="F355" i="20"/>
  <c r="F356" i="20"/>
  <c r="F357" i="20"/>
  <c r="F358" i="20"/>
  <c r="F359" i="20"/>
  <c r="F360" i="20"/>
  <c r="F361" i="20"/>
  <c r="F362" i="20"/>
  <c r="F363" i="20"/>
  <c r="F364" i="20"/>
  <c r="F365" i="20"/>
  <c r="F366" i="20"/>
  <c r="F367" i="20"/>
  <c r="F368" i="20"/>
  <c r="AC368" i="20"/>
  <c r="X368" i="20"/>
  <c r="I368" i="20"/>
  <c r="M368" i="20"/>
  <c r="AC367" i="20"/>
  <c r="X367" i="20"/>
  <c r="I367" i="20"/>
  <c r="M367" i="20"/>
  <c r="AC366" i="20"/>
  <c r="X366" i="20"/>
  <c r="I366" i="20"/>
  <c r="M366" i="20" s="1"/>
  <c r="AC365" i="20"/>
  <c r="X365" i="20"/>
  <c r="I365" i="20"/>
  <c r="M365" i="20"/>
  <c r="AC364" i="20"/>
  <c r="X364" i="20"/>
  <c r="I364" i="20"/>
  <c r="M364" i="20"/>
  <c r="AC363" i="20"/>
  <c r="X363" i="20"/>
  <c r="I363" i="20"/>
  <c r="M363" i="20" s="1"/>
  <c r="AC362" i="20"/>
  <c r="X362" i="20"/>
  <c r="I362" i="20"/>
  <c r="M362" i="20"/>
  <c r="AC361" i="20"/>
  <c r="X361" i="20"/>
  <c r="I361" i="20"/>
  <c r="M361" i="20"/>
  <c r="AC360" i="20"/>
  <c r="X360" i="20"/>
  <c r="I360" i="20"/>
  <c r="M360" i="20" s="1"/>
  <c r="AC359" i="20"/>
  <c r="X359" i="20"/>
  <c r="I359" i="20"/>
  <c r="M359" i="20"/>
  <c r="AC358" i="20"/>
  <c r="X358" i="20"/>
  <c r="I358" i="20"/>
  <c r="M358" i="20"/>
  <c r="AC357" i="20"/>
  <c r="X357" i="20"/>
  <c r="I357" i="20"/>
  <c r="M357" i="20" s="1"/>
  <c r="AC356" i="20"/>
  <c r="X356" i="20"/>
  <c r="I356" i="20"/>
  <c r="M356" i="20"/>
  <c r="AC355" i="20"/>
  <c r="X355" i="20"/>
  <c r="I355" i="20"/>
  <c r="M355" i="20" s="1"/>
  <c r="AC354" i="20"/>
  <c r="X354" i="20"/>
  <c r="I354" i="20"/>
  <c r="M354" i="20" s="1"/>
  <c r="N365" i="20" s="1"/>
  <c r="AC353" i="20"/>
  <c r="X353" i="20"/>
  <c r="I353" i="20"/>
  <c r="M353" i="20"/>
  <c r="N363" i="20" s="1"/>
  <c r="AC352" i="20"/>
  <c r="X352" i="20"/>
  <c r="I352" i="20"/>
  <c r="M352" i="20"/>
  <c r="AC351" i="20"/>
  <c r="X351" i="20"/>
  <c r="I351" i="20"/>
  <c r="M351" i="20" s="1"/>
  <c r="AC350" i="20"/>
  <c r="X350" i="20"/>
  <c r="I350" i="20"/>
  <c r="M350" i="20" s="1"/>
  <c r="N361" i="20"/>
  <c r="AC349" i="20"/>
  <c r="X349" i="20"/>
  <c r="I349" i="20"/>
  <c r="M349" i="20" s="1"/>
  <c r="AC348" i="20"/>
  <c r="X348" i="20"/>
  <c r="I348" i="20"/>
  <c r="M348" i="20"/>
  <c r="AC347" i="20"/>
  <c r="X347" i="20"/>
  <c r="I347" i="20"/>
  <c r="M347" i="20" s="1"/>
  <c r="AC346" i="20"/>
  <c r="X346" i="20"/>
  <c r="I346" i="20"/>
  <c r="M346" i="20" s="1"/>
  <c r="AC345" i="20"/>
  <c r="X345" i="20"/>
  <c r="I345" i="20"/>
  <c r="M345" i="20" s="1"/>
  <c r="AC344" i="20"/>
  <c r="X344" i="20"/>
  <c r="I344" i="20"/>
  <c r="M344" i="20"/>
  <c r="AC343" i="20"/>
  <c r="X343" i="20"/>
  <c r="I343" i="20"/>
  <c r="M343" i="20" s="1"/>
  <c r="AC342" i="20"/>
  <c r="X342" i="20"/>
  <c r="I342" i="20"/>
  <c r="M342" i="20" s="1"/>
  <c r="AC341" i="20"/>
  <c r="X341" i="20"/>
  <c r="I341" i="20"/>
  <c r="M341" i="20"/>
  <c r="AC340" i="20"/>
  <c r="X340" i="20"/>
  <c r="I340" i="20"/>
  <c r="M340" i="20"/>
  <c r="AC339" i="20"/>
  <c r="X339" i="20"/>
  <c r="I339" i="20"/>
  <c r="M339" i="20" s="1"/>
  <c r="AC338" i="20"/>
  <c r="X338" i="20"/>
  <c r="I338" i="20"/>
  <c r="M338" i="20" s="1"/>
  <c r="AC337" i="20"/>
  <c r="X337" i="20"/>
  <c r="I337" i="20"/>
  <c r="M337" i="20"/>
  <c r="AC336" i="20"/>
  <c r="X336" i="20"/>
  <c r="I336" i="20"/>
  <c r="M336" i="20"/>
  <c r="AC335" i="20"/>
  <c r="X335" i="20"/>
  <c r="I335" i="20"/>
  <c r="M335" i="20" s="1"/>
  <c r="N345" i="20" s="1"/>
  <c r="AC334" i="20"/>
  <c r="X334" i="20"/>
  <c r="I334" i="20"/>
  <c r="M334" i="20" s="1"/>
  <c r="AC333" i="20"/>
  <c r="X333" i="20"/>
  <c r="I333" i="20"/>
  <c r="M333" i="20" s="1"/>
  <c r="N342" i="20" s="1"/>
  <c r="AC332" i="20"/>
  <c r="X332" i="20"/>
  <c r="I332" i="20"/>
  <c r="M332" i="20"/>
  <c r="AC331" i="20"/>
  <c r="X331" i="20"/>
  <c r="I331" i="20"/>
  <c r="M331" i="20" s="1"/>
  <c r="AC330" i="20"/>
  <c r="X330" i="20"/>
  <c r="I330" i="20"/>
  <c r="M330" i="20" s="1"/>
  <c r="AC329" i="20"/>
  <c r="X329" i="20"/>
  <c r="I329" i="20"/>
  <c r="M329" i="20" s="1"/>
  <c r="AC328" i="20"/>
  <c r="X328" i="20"/>
  <c r="I328" i="20"/>
  <c r="M328" i="20"/>
  <c r="AC327" i="20"/>
  <c r="X327" i="20"/>
  <c r="I327" i="20"/>
  <c r="M327" i="20" s="1"/>
  <c r="AC326" i="20"/>
  <c r="X326" i="20"/>
  <c r="I326" i="20"/>
  <c r="M326" i="20" s="1"/>
  <c r="N337" i="20" s="1"/>
  <c r="AC325" i="20"/>
  <c r="X325" i="20"/>
  <c r="I325" i="20"/>
  <c r="M325" i="20" s="1"/>
  <c r="AC324" i="20"/>
  <c r="X324" i="20"/>
  <c r="I324" i="20"/>
  <c r="M324" i="20"/>
  <c r="AC323" i="20"/>
  <c r="X323" i="20"/>
  <c r="I323" i="20"/>
  <c r="M323" i="20" s="1"/>
  <c r="AC322" i="20"/>
  <c r="X322" i="20"/>
  <c r="I322" i="20"/>
  <c r="M322" i="20" s="1"/>
  <c r="AC321" i="20"/>
  <c r="X321" i="20"/>
  <c r="I321" i="20"/>
  <c r="M321" i="20"/>
  <c r="AC320" i="20"/>
  <c r="X320" i="20"/>
  <c r="I320" i="20"/>
  <c r="M320" i="20"/>
  <c r="AC319" i="20"/>
  <c r="X319" i="20"/>
  <c r="I319" i="20"/>
  <c r="M319" i="20" s="1"/>
  <c r="AC318" i="20"/>
  <c r="X318" i="20"/>
  <c r="I318" i="20"/>
  <c r="M318" i="20"/>
  <c r="AC317" i="20"/>
  <c r="X317" i="20"/>
  <c r="I317" i="20"/>
  <c r="M317" i="20" s="1"/>
  <c r="AC316" i="20"/>
  <c r="X316" i="20"/>
  <c r="I316" i="20"/>
  <c r="M316" i="20"/>
  <c r="AC315" i="20"/>
  <c r="X315" i="20"/>
  <c r="I315" i="20"/>
  <c r="M315" i="20" s="1"/>
  <c r="AC314" i="20"/>
  <c r="X314" i="20"/>
  <c r="I314" i="20"/>
  <c r="M314" i="20" s="1"/>
  <c r="AC313" i="20"/>
  <c r="X313" i="20"/>
  <c r="I313" i="20"/>
  <c r="M313" i="20"/>
  <c r="AC312" i="20"/>
  <c r="X312" i="20"/>
  <c r="I312" i="20"/>
  <c r="M312" i="20"/>
  <c r="N323" i="20" s="1"/>
  <c r="AC311" i="20"/>
  <c r="X311" i="20"/>
  <c r="I311" i="20"/>
  <c r="M311" i="20" s="1"/>
  <c r="AC310" i="20"/>
  <c r="X310" i="20"/>
  <c r="I310" i="20"/>
  <c r="M310" i="20"/>
  <c r="AC309" i="20"/>
  <c r="X309" i="20"/>
  <c r="I309" i="20"/>
  <c r="M309" i="20" s="1"/>
  <c r="AC308" i="20"/>
  <c r="X308" i="20"/>
  <c r="I308" i="20"/>
  <c r="M308" i="20"/>
  <c r="AC307" i="20"/>
  <c r="X307" i="20"/>
  <c r="I307" i="20"/>
  <c r="M307" i="20" s="1"/>
  <c r="AC306" i="20"/>
  <c r="X306" i="20"/>
  <c r="I306" i="20"/>
  <c r="M306" i="20" s="1"/>
  <c r="N317" i="20" s="1"/>
  <c r="AC305" i="20"/>
  <c r="X305" i="20"/>
  <c r="I305" i="20"/>
  <c r="M305" i="20" s="1"/>
  <c r="AC304" i="20"/>
  <c r="X304" i="20"/>
  <c r="I304" i="20"/>
  <c r="M304" i="20"/>
  <c r="AC303" i="20"/>
  <c r="X303" i="20"/>
  <c r="I303" i="20"/>
  <c r="M303" i="20" s="1"/>
  <c r="AC302" i="20"/>
  <c r="X302" i="20"/>
  <c r="I302" i="20"/>
  <c r="M302" i="20" s="1"/>
  <c r="AC301" i="20"/>
  <c r="X301" i="20"/>
  <c r="I301" i="20"/>
  <c r="M301" i="20"/>
  <c r="AC300" i="20"/>
  <c r="X300" i="20"/>
  <c r="I300" i="20"/>
  <c r="M300" i="20"/>
  <c r="AC299" i="20"/>
  <c r="X299" i="20"/>
  <c r="I299" i="20"/>
  <c r="M299" i="20" s="1"/>
  <c r="AC298" i="20"/>
  <c r="X298" i="20"/>
  <c r="I298" i="20"/>
  <c r="M298" i="20"/>
  <c r="N309" i="20" s="1"/>
  <c r="AC297" i="20"/>
  <c r="X297" i="20"/>
  <c r="I297" i="20"/>
  <c r="M297" i="20" s="1"/>
  <c r="AC296" i="20"/>
  <c r="X296" i="20"/>
  <c r="I296" i="20"/>
  <c r="M296" i="20"/>
  <c r="AC295" i="20"/>
  <c r="X295" i="20"/>
  <c r="I295" i="20"/>
  <c r="M295" i="20" s="1"/>
  <c r="AC294" i="20"/>
  <c r="X294" i="20"/>
  <c r="I294" i="20"/>
  <c r="M294" i="20" s="1"/>
  <c r="AC293" i="20"/>
  <c r="X293" i="20"/>
  <c r="I293" i="20"/>
  <c r="M293" i="20" s="1"/>
  <c r="AC292" i="20"/>
  <c r="X292" i="20"/>
  <c r="I292" i="20"/>
  <c r="M292" i="20"/>
  <c r="AC291" i="20"/>
  <c r="X291" i="20"/>
  <c r="I291" i="20"/>
  <c r="M291" i="20" s="1"/>
  <c r="N302" i="20" s="1"/>
  <c r="AC290" i="20"/>
  <c r="X290" i="20"/>
  <c r="I290" i="20"/>
  <c r="M290" i="20"/>
  <c r="AC289" i="20"/>
  <c r="X289" i="20"/>
  <c r="I289" i="20"/>
  <c r="M289" i="20"/>
  <c r="AC288" i="20"/>
  <c r="X288" i="20"/>
  <c r="I288" i="20"/>
  <c r="M288" i="20" s="1"/>
  <c r="AC287" i="20"/>
  <c r="X287" i="20"/>
  <c r="I287" i="20"/>
  <c r="M287" i="20" s="1"/>
  <c r="AC286" i="20"/>
  <c r="X286" i="20"/>
  <c r="I286" i="20"/>
  <c r="M286" i="20" s="1"/>
  <c r="N297" i="20" s="1"/>
  <c r="AC285" i="20"/>
  <c r="X285" i="20"/>
  <c r="I285" i="20"/>
  <c r="M285" i="20" s="1"/>
  <c r="AC284" i="20"/>
  <c r="X284" i="20"/>
  <c r="I284" i="20"/>
  <c r="M284" i="20" s="1"/>
  <c r="N294" i="20" s="1"/>
  <c r="AC283" i="20"/>
  <c r="X283" i="20"/>
  <c r="I283" i="20"/>
  <c r="M283" i="20" s="1"/>
  <c r="AC282" i="20"/>
  <c r="X282" i="20"/>
  <c r="I282" i="20"/>
  <c r="M282" i="20"/>
  <c r="AC281" i="20"/>
  <c r="X281" i="20"/>
  <c r="I281" i="20"/>
  <c r="M281" i="20" s="1"/>
  <c r="AC280" i="20"/>
  <c r="X280" i="20"/>
  <c r="I280" i="20"/>
  <c r="M280" i="20"/>
  <c r="AC279" i="20"/>
  <c r="X279" i="20"/>
  <c r="I279" i="20"/>
  <c r="M279" i="20"/>
  <c r="AC278" i="20"/>
  <c r="X278" i="20"/>
  <c r="I278" i="20"/>
  <c r="M278" i="20" s="1"/>
  <c r="AC277" i="20"/>
  <c r="X277" i="20"/>
  <c r="I277" i="20"/>
  <c r="AC276" i="20"/>
  <c r="X276" i="20"/>
  <c r="I276" i="20"/>
  <c r="M276" i="20" s="1"/>
  <c r="AC275" i="20"/>
  <c r="X275" i="20"/>
  <c r="I275" i="20"/>
  <c r="M275" i="20"/>
  <c r="AC274" i="20"/>
  <c r="X274" i="20"/>
  <c r="I274" i="20"/>
  <c r="M274" i="20" s="1"/>
  <c r="AC273" i="20"/>
  <c r="X273" i="20"/>
  <c r="I273" i="20"/>
  <c r="M273" i="20" s="1"/>
  <c r="AC272" i="20"/>
  <c r="X272" i="20"/>
  <c r="I272" i="20"/>
  <c r="M272" i="20"/>
  <c r="AC271" i="20"/>
  <c r="X271" i="20"/>
  <c r="I271" i="20"/>
  <c r="M271" i="20" s="1"/>
  <c r="AC270" i="20"/>
  <c r="X270" i="20"/>
  <c r="I270" i="20"/>
  <c r="M270" i="20" s="1"/>
  <c r="AC269" i="20"/>
  <c r="X269" i="20"/>
  <c r="I269" i="20"/>
  <c r="M269" i="20" s="1"/>
  <c r="AC268" i="20"/>
  <c r="X268" i="20"/>
  <c r="I268" i="20"/>
  <c r="M268" i="20" s="1"/>
  <c r="AC267" i="20"/>
  <c r="X267" i="20"/>
  <c r="I267" i="20"/>
  <c r="M267" i="20"/>
  <c r="AC266" i="20"/>
  <c r="X266" i="20"/>
  <c r="I266" i="20"/>
  <c r="M266" i="20"/>
  <c r="AC265" i="20"/>
  <c r="X265" i="20"/>
  <c r="I265" i="20"/>
  <c r="M265" i="20" s="1"/>
  <c r="AC264" i="20"/>
  <c r="X264" i="20"/>
  <c r="I264" i="20"/>
  <c r="M264" i="20"/>
  <c r="AC263" i="20"/>
  <c r="X263" i="20"/>
  <c r="I263" i="20"/>
  <c r="M263" i="20"/>
  <c r="N274" i="20" s="1"/>
  <c r="AC262" i="20"/>
  <c r="X262" i="20"/>
  <c r="I262" i="20"/>
  <c r="M262" i="20" s="1"/>
  <c r="AC261" i="20"/>
  <c r="X261" i="20"/>
  <c r="I261" i="20"/>
  <c r="M261" i="20" s="1"/>
  <c r="N272" i="20" s="1"/>
  <c r="AC260" i="20"/>
  <c r="X260" i="20"/>
  <c r="I260" i="20"/>
  <c r="M260" i="20" s="1"/>
  <c r="AC259" i="20"/>
  <c r="X259" i="20"/>
  <c r="I259" i="20"/>
  <c r="M259" i="20" s="1"/>
  <c r="N270" i="20" s="1"/>
  <c r="AC258" i="20"/>
  <c r="X258" i="20"/>
  <c r="I258" i="20"/>
  <c r="M258" i="20" s="1"/>
  <c r="AC257" i="20"/>
  <c r="X257" i="20"/>
  <c r="I257" i="20"/>
  <c r="M257" i="20" s="1"/>
  <c r="AC256" i="20"/>
  <c r="X256" i="20"/>
  <c r="I256" i="20"/>
  <c r="M256" i="20"/>
  <c r="AC255" i="20"/>
  <c r="X255" i="20"/>
  <c r="I255" i="20"/>
  <c r="M255" i="20" s="1"/>
  <c r="AC254" i="20"/>
  <c r="X254" i="20"/>
  <c r="I254" i="20"/>
  <c r="M254" i="20"/>
  <c r="AC253" i="20"/>
  <c r="X253" i="20"/>
  <c r="I253" i="20"/>
  <c r="M253" i="20" s="1"/>
  <c r="AC252" i="20"/>
  <c r="X252" i="20"/>
  <c r="I252" i="20"/>
  <c r="M252" i="20" s="1"/>
  <c r="AC251" i="20"/>
  <c r="X251" i="20"/>
  <c r="I251" i="20"/>
  <c r="M251" i="20"/>
  <c r="AC250" i="20"/>
  <c r="X250" i="20"/>
  <c r="I250" i="20"/>
  <c r="M250" i="20"/>
  <c r="AC249" i="20"/>
  <c r="X249" i="20"/>
  <c r="I249" i="20"/>
  <c r="M249" i="20"/>
  <c r="AC248" i="20"/>
  <c r="X248" i="20"/>
  <c r="I248" i="20"/>
  <c r="M248" i="20"/>
  <c r="AC247" i="20"/>
  <c r="X247" i="20"/>
  <c r="I247" i="20"/>
  <c r="M247" i="20" s="1"/>
  <c r="AC246" i="20"/>
  <c r="X246" i="20"/>
  <c r="I246" i="20"/>
  <c r="M246" i="20"/>
  <c r="AC245" i="20"/>
  <c r="X245" i="20"/>
  <c r="I245" i="20"/>
  <c r="M245" i="20" s="1"/>
  <c r="N256" i="20" s="1"/>
  <c r="AC244" i="20"/>
  <c r="X244" i="20"/>
  <c r="I244" i="20"/>
  <c r="M244" i="20"/>
  <c r="AC243" i="20"/>
  <c r="X243" i="20"/>
  <c r="I243" i="20"/>
  <c r="M243" i="20" s="1"/>
  <c r="AC242" i="20"/>
  <c r="X242" i="20"/>
  <c r="I242" i="20"/>
  <c r="M242" i="20"/>
  <c r="AC241" i="20"/>
  <c r="X241" i="20"/>
  <c r="I241" i="20"/>
  <c r="M241" i="20"/>
  <c r="AC240" i="20"/>
  <c r="X240" i="20"/>
  <c r="I240" i="20"/>
  <c r="M240" i="20"/>
  <c r="AC239" i="20"/>
  <c r="X239" i="20"/>
  <c r="I239" i="20"/>
  <c r="M239" i="20" s="1"/>
  <c r="N250" i="20" s="1"/>
  <c r="AC238" i="20"/>
  <c r="X238" i="20"/>
  <c r="I238" i="20"/>
  <c r="M238" i="20" s="1"/>
  <c r="AC237" i="20"/>
  <c r="X237" i="20"/>
  <c r="I237" i="20"/>
  <c r="M237" i="20" s="1"/>
  <c r="AC236" i="20"/>
  <c r="X236" i="20"/>
  <c r="I236" i="20"/>
  <c r="M236" i="20"/>
  <c r="AC235" i="20"/>
  <c r="X235" i="20"/>
  <c r="I235" i="20"/>
  <c r="M235" i="20"/>
  <c r="AC234" i="20"/>
  <c r="X234" i="20"/>
  <c r="I234" i="20"/>
  <c r="M234" i="20"/>
  <c r="AC233" i="20"/>
  <c r="X233" i="20"/>
  <c r="I233" i="20"/>
  <c r="M233" i="20" s="1"/>
  <c r="AC232" i="20"/>
  <c r="X232" i="20"/>
  <c r="I232" i="20"/>
  <c r="M232" i="20"/>
  <c r="AC231" i="20"/>
  <c r="X231" i="20"/>
  <c r="I231" i="20"/>
  <c r="M231" i="20" s="1"/>
  <c r="AC230" i="20"/>
  <c r="X230" i="20"/>
  <c r="I230" i="20"/>
  <c r="M230" i="20" s="1"/>
  <c r="AC229" i="20"/>
  <c r="X229" i="20"/>
  <c r="I229" i="20"/>
  <c r="M229" i="20"/>
  <c r="AC228" i="20"/>
  <c r="X228" i="20"/>
  <c r="I228" i="20"/>
  <c r="M228" i="20"/>
  <c r="AC227" i="20"/>
  <c r="X227" i="20"/>
  <c r="I227" i="20"/>
  <c r="M227" i="20"/>
  <c r="AC226" i="20"/>
  <c r="X226" i="20"/>
  <c r="I226" i="20"/>
  <c r="M226" i="20" s="1"/>
  <c r="N234" i="20" s="1"/>
  <c r="AC225" i="20"/>
  <c r="X225" i="20"/>
  <c r="I225" i="20"/>
  <c r="M225" i="20"/>
  <c r="AC224" i="20"/>
  <c r="X224" i="20"/>
  <c r="I224" i="20"/>
  <c r="M224" i="20" s="1"/>
  <c r="AC223" i="20"/>
  <c r="X223" i="20"/>
  <c r="I223" i="20"/>
  <c r="M223" i="20"/>
  <c r="AC222" i="20"/>
  <c r="X222" i="20"/>
  <c r="I222" i="20"/>
  <c r="M222" i="20" s="1"/>
  <c r="N233" i="20" s="1"/>
  <c r="AC221" i="20"/>
  <c r="X221" i="20"/>
  <c r="I221" i="20"/>
  <c r="M221" i="20" s="1"/>
  <c r="AC220" i="20"/>
  <c r="X220" i="20"/>
  <c r="I220" i="20"/>
  <c r="M220" i="20"/>
  <c r="AC219" i="20"/>
  <c r="X219" i="20"/>
  <c r="I219" i="20"/>
  <c r="M219" i="20" s="1"/>
  <c r="AC218" i="20"/>
  <c r="X218" i="20"/>
  <c r="I218" i="20"/>
  <c r="M218" i="20"/>
  <c r="AC217" i="20"/>
  <c r="X217" i="20"/>
  <c r="I217" i="20"/>
  <c r="M217" i="20" s="1"/>
  <c r="AC216" i="20"/>
  <c r="X216" i="20"/>
  <c r="I216" i="20"/>
  <c r="M216" i="20"/>
  <c r="AC215" i="20"/>
  <c r="X215" i="20"/>
  <c r="I215" i="20"/>
  <c r="M215" i="20"/>
  <c r="AC214" i="20"/>
  <c r="X214" i="20"/>
  <c r="I214" i="20"/>
  <c r="M214" i="20"/>
  <c r="AC213" i="20"/>
  <c r="X213" i="20"/>
  <c r="I213" i="20"/>
  <c r="M213" i="20"/>
  <c r="AC212" i="20"/>
  <c r="X212" i="20"/>
  <c r="I212" i="20"/>
  <c r="M212" i="20"/>
  <c r="AC211" i="20"/>
  <c r="X211" i="20"/>
  <c r="I211" i="20"/>
  <c r="M211" i="20" s="1"/>
  <c r="AC210" i="20"/>
  <c r="X210" i="20"/>
  <c r="I210" i="20"/>
  <c r="M210" i="20" s="1"/>
  <c r="AC209" i="20"/>
  <c r="X209" i="20"/>
  <c r="I209" i="20"/>
  <c r="M209" i="20" s="1"/>
  <c r="N220" i="20" s="1"/>
  <c r="AC208" i="20"/>
  <c r="X208" i="20"/>
  <c r="I208" i="20"/>
  <c r="M208" i="20"/>
  <c r="AC207" i="20"/>
  <c r="X207" i="20"/>
  <c r="I207" i="20"/>
  <c r="M207" i="20" s="1"/>
  <c r="AC206" i="20"/>
  <c r="X206" i="20"/>
  <c r="I206" i="20"/>
  <c r="M206" i="20"/>
  <c r="AC205" i="20"/>
  <c r="X205" i="20"/>
  <c r="I205" i="20"/>
  <c r="M205" i="20" s="1"/>
  <c r="AC204" i="20"/>
  <c r="X204" i="20"/>
  <c r="I204" i="20"/>
  <c r="M204" i="20"/>
  <c r="AC203" i="20"/>
  <c r="X203" i="20"/>
  <c r="I203" i="20"/>
  <c r="M203" i="20" s="1"/>
  <c r="AC202" i="20"/>
  <c r="X202" i="20"/>
  <c r="I202" i="20"/>
  <c r="M202" i="20" s="1"/>
  <c r="AC201" i="20"/>
  <c r="X201" i="20"/>
  <c r="I201" i="20"/>
  <c r="M201" i="20" s="1"/>
  <c r="AC200" i="20"/>
  <c r="X200" i="20"/>
  <c r="I200" i="20"/>
  <c r="M200" i="20" s="1"/>
  <c r="AC199" i="20"/>
  <c r="X199" i="20"/>
  <c r="I199" i="20"/>
  <c r="M199" i="20" s="1"/>
  <c r="AC198" i="20"/>
  <c r="X198" i="20"/>
  <c r="I198" i="20"/>
  <c r="M198" i="20"/>
  <c r="AC197" i="20"/>
  <c r="X197" i="20"/>
  <c r="I197" i="20"/>
  <c r="M197" i="20"/>
  <c r="AC196" i="20"/>
  <c r="X196" i="20"/>
  <c r="I196" i="20"/>
  <c r="M196" i="20" s="1"/>
  <c r="AC195" i="20"/>
  <c r="X195" i="20"/>
  <c r="I195" i="20"/>
  <c r="M195" i="20"/>
  <c r="AC194" i="20"/>
  <c r="X194" i="20"/>
  <c r="I194" i="20"/>
  <c r="M194" i="20" s="1"/>
  <c r="AC193" i="20"/>
  <c r="X193" i="20"/>
  <c r="I193" i="20"/>
  <c r="M193" i="20" s="1"/>
  <c r="AC192" i="20"/>
  <c r="X192" i="20"/>
  <c r="I192" i="20"/>
  <c r="M192" i="20" s="1"/>
  <c r="AC191" i="20"/>
  <c r="X191" i="20"/>
  <c r="I191" i="20"/>
  <c r="M191" i="20"/>
  <c r="AC190" i="20"/>
  <c r="X190" i="20"/>
  <c r="I190" i="20"/>
  <c r="M190" i="20" s="1"/>
  <c r="AC189" i="20"/>
  <c r="X189" i="20"/>
  <c r="I189" i="20"/>
  <c r="M189" i="20" s="1"/>
  <c r="AC188" i="20"/>
  <c r="X188" i="20"/>
  <c r="I188" i="20"/>
  <c r="M188" i="20" s="1"/>
  <c r="AC187" i="20"/>
  <c r="X187" i="20"/>
  <c r="I187" i="20"/>
  <c r="M187" i="20"/>
  <c r="AC186" i="20"/>
  <c r="X186" i="20"/>
  <c r="I186" i="20"/>
  <c r="M186" i="20" s="1"/>
  <c r="AC185" i="20"/>
  <c r="X185" i="20"/>
  <c r="I185" i="20"/>
  <c r="M185" i="20" s="1"/>
  <c r="N196" i="20" s="1"/>
  <c r="AC184" i="20"/>
  <c r="X184" i="20"/>
  <c r="I184" i="20"/>
  <c r="M184" i="20" s="1"/>
  <c r="AC183" i="20"/>
  <c r="X183" i="20"/>
  <c r="I183" i="20"/>
  <c r="M183" i="20"/>
  <c r="AC182" i="20"/>
  <c r="X182" i="20"/>
  <c r="I182" i="20"/>
  <c r="M182" i="20" s="1"/>
  <c r="AC181" i="20"/>
  <c r="X181" i="20"/>
  <c r="I181" i="20"/>
  <c r="M181" i="20" s="1"/>
  <c r="AC180" i="20"/>
  <c r="X180" i="20"/>
  <c r="I180" i="20"/>
  <c r="M180" i="20" s="1"/>
  <c r="AC179" i="20"/>
  <c r="X179" i="20"/>
  <c r="I179" i="20"/>
  <c r="M179" i="20"/>
  <c r="AC178" i="20"/>
  <c r="X178" i="20"/>
  <c r="I178" i="20"/>
  <c r="M178" i="20" s="1"/>
  <c r="AC177" i="20"/>
  <c r="X177" i="20"/>
  <c r="I177" i="20"/>
  <c r="M177" i="20" s="1"/>
  <c r="AC176" i="20"/>
  <c r="X176" i="20"/>
  <c r="I176" i="20"/>
  <c r="M176" i="20" s="1"/>
  <c r="AC175" i="20"/>
  <c r="X175" i="20"/>
  <c r="I175" i="20"/>
  <c r="M175" i="20"/>
  <c r="AC174" i="20"/>
  <c r="X174" i="20"/>
  <c r="I174" i="20"/>
  <c r="M174" i="20" s="1"/>
  <c r="N185" i="20" s="1"/>
  <c r="AC173" i="20"/>
  <c r="X173" i="20"/>
  <c r="I173" i="20"/>
  <c r="M173" i="20" s="1"/>
  <c r="AC172" i="20"/>
  <c r="X172" i="20"/>
  <c r="I172" i="20"/>
  <c r="M172" i="20" s="1"/>
  <c r="N182" i="20" s="1"/>
  <c r="AC171" i="20"/>
  <c r="X171" i="20"/>
  <c r="I171" i="20"/>
  <c r="M171" i="20"/>
  <c r="AC170" i="20"/>
  <c r="X170" i="20"/>
  <c r="I170" i="20"/>
  <c r="M170" i="20" s="1"/>
  <c r="AC169" i="20"/>
  <c r="X169" i="20"/>
  <c r="I169" i="20"/>
  <c r="M169" i="20" s="1"/>
  <c r="AC168" i="20"/>
  <c r="X168" i="20"/>
  <c r="I168" i="20"/>
  <c r="M168" i="20" s="1"/>
  <c r="AC167" i="20"/>
  <c r="X167" i="20"/>
  <c r="I167" i="20"/>
  <c r="M167" i="20"/>
  <c r="AC166" i="20"/>
  <c r="X166" i="20"/>
  <c r="I166" i="20"/>
  <c r="M166" i="20" s="1"/>
  <c r="AC165" i="20"/>
  <c r="X165" i="20"/>
  <c r="I165" i="20"/>
  <c r="M165" i="20" s="1"/>
  <c r="AC164" i="20"/>
  <c r="X164" i="20"/>
  <c r="I164" i="20"/>
  <c r="M164" i="20" s="1"/>
  <c r="AC163" i="20"/>
  <c r="X163" i="20"/>
  <c r="I163" i="20"/>
  <c r="M163" i="20"/>
  <c r="AC162" i="20"/>
  <c r="X162" i="20"/>
  <c r="I162" i="20"/>
  <c r="M162" i="20"/>
  <c r="AC161" i="20"/>
  <c r="X161" i="20"/>
  <c r="I161" i="20"/>
  <c r="M161" i="20" s="1"/>
  <c r="AC160" i="20"/>
  <c r="X160" i="20"/>
  <c r="I160" i="20"/>
  <c r="M160" i="20" s="1"/>
  <c r="AC159" i="20"/>
  <c r="X159" i="20"/>
  <c r="I159" i="20"/>
  <c r="M159" i="20"/>
  <c r="AC158" i="20"/>
  <c r="X158" i="20"/>
  <c r="I158" i="20"/>
  <c r="M158" i="20" s="1"/>
  <c r="AC157" i="20"/>
  <c r="X157" i="20"/>
  <c r="I157" i="20"/>
  <c r="M157" i="20" s="1"/>
  <c r="AC156" i="20"/>
  <c r="X156" i="20"/>
  <c r="I156" i="20"/>
  <c r="M156" i="20" s="1"/>
  <c r="AC155" i="20"/>
  <c r="X155" i="20"/>
  <c r="I155" i="20"/>
  <c r="M155" i="20"/>
  <c r="AC154" i="20"/>
  <c r="X154" i="20"/>
  <c r="I154" i="20"/>
  <c r="M154" i="20"/>
  <c r="AC153" i="20"/>
  <c r="X153" i="20"/>
  <c r="I153" i="20"/>
  <c r="M153" i="20" s="1"/>
  <c r="AC152" i="20"/>
  <c r="X152" i="20"/>
  <c r="I152" i="20"/>
  <c r="M152" i="20" s="1"/>
  <c r="AC151" i="20"/>
  <c r="X151" i="20"/>
  <c r="I151" i="20"/>
  <c r="M151" i="20"/>
  <c r="AC150" i="20"/>
  <c r="X150" i="20"/>
  <c r="I150" i="20"/>
  <c r="M150" i="20" s="1"/>
  <c r="N161" i="20" s="1"/>
  <c r="AC149" i="20"/>
  <c r="X149" i="20"/>
  <c r="I149" i="20"/>
  <c r="M149" i="20" s="1"/>
  <c r="N160" i="20" s="1"/>
  <c r="AC148" i="20"/>
  <c r="X148" i="20"/>
  <c r="I148" i="20"/>
  <c r="M148" i="20" s="1"/>
  <c r="AC147" i="20"/>
  <c r="X147" i="20"/>
  <c r="I147" i="20"/>
  <c r="M147" i="20"/>
  <c r="AC146" i="20"/>
  <c r="X146" i="20"/>
  <c r="I146" i="20"/>
  <c r="M146" i="20"/>
  <c r="AC145" i="20"/>
  <c r="X145" i="20"/>
  <c r="I145" i="20"/>
  <c r="M145" i="20" s="1"/>
  <c r="AC144" i="20"/>
  <c r="X144" i="20"/>
  <c r="I144" i="20"/>
  <c r="M144" i="20" s="1"/>
  <c r="N155" i="20" s="1"/>
  <c r="AC143" i="20"/>
  <c r="X143" i="20"/>
  <c r="I143" i="20"/>
  <c r="M143" i="20"/>
  <c r="AC142" i="20"/>
  <c r="X142" i="20"/>
  <c r="I142" i="20"/>
  <c r="M142" i="20" s="1"/>
  <c r="N153" i="20" s="1"/>
  <c r="AC141" i="20"/>
  <c r="X141" i="20"/>
  <c r="I141" i="20"/>
  <c r="M141" i="20" s="1"/>
  <c r="AC140" i="20"/>
  <c r="X140" i="20"/>
  <c r="I140" i="20"/>
  <c r="M140" i="20" s="1"/>
  <c r="AC139" i="20"/>
  <c r="X139" i="20"/>
  <c r="I139" i="20"/>
  <c r="M139" i="20"/>
  <c r="AC138" i="20"/>
  <c r="X138" i="20"/>
  <c r="I138" i="20"/>
  <c r="M138" i="20"/>
  <c r="AC137" i="20"/>
  <c r="X137" i="20"/>
  <c r="I137" i="20"/>
  <c r="M137" i="20" s="1"/>
  <c r="N148" i="20" s="1"/>
  <c r="AC136" i="20"/>
  <c r="X136" i="20"/>
  <c r="I136" i="20"/>
  <c r="M136" i="20" s="1"/>
  <c r="AC135" i="20"/>
  <c r="X135" i="20"/>
  <c r="I135" i="20"/>
  <c r="M135" i="20"/>
  <c r="N146" i="20" s="1"/>
  <c r="AC134" i="20"/>
  <c r="X134" i="20"/>
  <c r="I134" i="20"/>
  <c r="M134" i="20" s="1"/>
  <c r="AC133" i="20"/>
  <c r="X133" i="20"/>
  <c r="I133" i="20"/>
  <c r="M133" i="20" s="1"/>
  <c r="AC132" i="20"/>
  <c r="X132" i="20"/>
  <c r="I132" i="20"/>
  <c r="M132" i="20" s="1"/>
  <c r="AC131" i="20"/>
  <c r="X131" i="20"/>
  <c r="I131" i="20"/>
  <c r="M131" i="20"/>
  <c r="AC130" i="20"/>
  <c r="X130" i="20"/>
  <c r="I130" i="20"/>
  <c r="M130" i="20"/>
  <c r="AC129" i="20"/>
  <c r="X129" i="20"/>
  <c r="I129" i="20"/>
  <c r="M129" i="20" s="1"/>
  <c r="AC128" i="20"/>
  <c r="X128" i="20"/>
  <c r="I128" i="20"/>
  <c r="M128" i="20" s="1"/>
  <c r="AC127" i="20"/>
  <c r="X127" i="20"/>
  <c r="I127" i="20"/>
  <c r="M127" i="20"/>
  <c r="AC126" i="20"/>
  <c r="X126" i="20"/>
  <c r="I126" i="20"/>
  <c r="M126" i="20" s="1"/>
  <c r="AC125" i="20"/>
  <c r="X125" i="20"/>
  <c r="I125" i="20"/>
  <c r="M125" i="20" s="1"/>
  <c r="N136" i="20" s="1"/>
  <c r="AC124" i="20"/>
  <c r="X124" i="20"/>
  <c r="I124" i="20"/>
  <c r="M124" i="20" s="1"/>
  <c r="N133" i="20" s="1"/>
  <c r="AC123" i="20"/>
  <c r="X123" i="20"/>
  <c r="I123" i="20"/>
  <c r="M123" i="20"/>
  <c r="AC122" i="20"/>
  <c r="X122" i="20"/>
  <c r="I122" i="20"/>
  <c r="M122" i="20"/>
  <c r="AC121" i="20"/>
  <c r="X121" i="20"/>
  <c r="I121" i="20"/>
  <c r="M121" i="20" s="1"/>
  <c r="AC120" i="20"/>
  <c r="X120" i="20"/>
  <c r="I120" i="20"/>
  <c r="M120" i="20" s="1"/>
  <c r="AC119" i="20"/>
  <c r="X119" i="20"/>
  <c r="I119" i="20"/>
  <c r="M119" i="20"/>
  <c r="AC118" i="20"/>
  <c r="X118" i="20"/>
  <c r="I118" i="20"/>
  <c r="M118" i="20" s="1"/>
  <c r="AC117" i="20"/>
  <c r="X117" i="20"/>
  <c r="I117" i="20"/>
  <c r="M117" i="20" s="1"/>
  <c r="N128" i="20" s="1"/>
  <c r="AC116" i="20"/>
  <c r="X116" i="20"/>
  <c r="I116" i="20"/>
  <c r="M116" i="20" s="1"/>
  <c r="AC115" i="20"/>
  <c r="X115" i="20"/>
  <c r="I115" i="20"/>
  <c r="M115" i="20"/>
  <c r="AC114" i="20"/>
  <c r="X114" i="20"/>
  <c r="I114" i="20"/>
  <c r="M114" i="20"/>
  <c r="AC113" i="20"/>
  <c r="X113" i="20"/>
  <c r="I113" i="20"/>
  <c r="M113" i="20" s="1"/>
  <c r="AC112" i="20"/>
  <c r="X112" i="20"/>
  <c r="I112" i="20"/>
  <c r="M112" i="20" s="1"/>
  <c r="AC111" i="20"/>
  <c r="X111" i="20"/>
  <c r="I111" i="20"/>
  <c r="M111" i="20"/>
  <c r="AC110" i="20"/>
  <c r="X110" i="20"/>
  <c r="I110" i="20"/>
  <c r="M110" i="20" s="1"/>
  <c r="N121" i="20" s="1"/>
  <c r="AC109" i="20"/>
  <c r="X109" i="20"/>
  <c r="I109" i="20"/>
  <c r="M109" i="20" s="1"/>
  <c r="AC108" i="20"/>
  <c r="X108" i="20"/>
  <c r="I108" i="20"/>
  <c r="M108" i="20" s="1"/>
  <c r="AC107" i="20"/>
  <c r="X107" i="20"/>
  <c r="I107" i="20"/>
  <c r="M107" i="20"/>
  <c r="AC106" i="20"/>
  <c r="X106" i="20"/>
  <c r="I106" i="20"/>
  <c r="M106" i="20"/>
  <c r="AC105" i="20"/>
  <c r="X105" i="20"/>
  <c r="I105" i="20"/>
  <c r="M105" i="20" s="1"/>
  <c r="AC104" i="20"/>
  <c r="X104" i="20"/>
  <c r="I104" i="20"/>
  <c r="M104" i="20" s="1"/>
  <c r="AC103" i="20"/>
  <c r="X103" i="20"/>
  <c r="I103" i="20"/>
  <c r="M103" i="20"/>
  <c r="N114" i="20" s="1"/>
  <c r="AC102" i="20"/>
  <c r="X102" i="20"/>
  <c r="I102" i="20"/>
  <c r="M102" i="20" s="1"/>
  <c r="AC101" i="20"/>
  <c r="X101" i="20"/>
  <c r="I101" i="20"/>
  <c r="M101" i="20" s="1"/>
  <c r="AC100" i="20"/>
  <c r="X100" i="20"/>
  <c r="I100" i="20"/>
  <c r="M100" i="20" s="1"/>
  <c r="AC99" i="20"/>
  <c r="X99" i="20"/>
  <c r="I99" i="20"/>
  <c r="M99" i="20"/>
  <c r="AC98" i="20"/>
  <c r="X98" i="20"/>
  <c r="I98" i="20"/>
  <c r="M98" i="20"/>
  <c r="AC97" i="20"/>
  <c r="X97" i="20"/>
  <c r="I97" i="20"/>
  <c r="M97" i="20" s="1"/>
  <c r="AC96" i="20"/>
  <c r="X96" i="20"/>
  <c r="I96" i="20"/>
  <c r="M96" i="20" s="1"/>
  <c r="AC95" i="20"/>
  <c r="X95" i="20"/>
  <c r="I95" i="20"/>
  <c r="M95" i="20"/>
  <c r="AC94" i="20"/>
  <c r="X94" i="20"/>
  <c r="I94" i="20"/>
  <c r="M94" i="20" s="1"/>
  <c r="N105" i="20" s="1"/>
  <c r="AC93" i="20"/>
  <c r="X93" i="20"/>
  <c r="I93" i="20"/>
  <c r="M93" i="20" s="1"/>
  <c r="N104" i="20" s="1"/>
  <c r="AC92" i="20"/>
  <c r="X92" i="20"/>
  <c r="I92" i="20"/>
  <c r="M92" i="20" s="1"/>
  <c r="AC91" i="20"/>
  <c r="X91" i="20"/>
  <c r="I91" i="20"/>
  <c r="M91" i="20"/>
  <c r="AC90" i="20"/>
  <c r="X90" i="20"/>
  <c r="I90" i="20"/>
  <c r="M90" i="20"/>
  <c r="AC89" i="20"/>
  <c r="X89" i="20"/>
  <c r="I89" i="20"/>
  <c r="M89" i="20" s="1"/>
  <c r="AC88" i="20"/>
  <c r="X88" i="20"/>
  <c r="I88" i="20"/>
  <c r="M88" i="20" s="1"/>
  <c r="AC87" i="20"/>
  <c r="X87" i="20"/>
  <c r="I87" i="20"/>
  <c r="M87" i="20"/>
  <c r="AC86" i="20"/>
  <c r="X86" i="20"/>
  <c r="I86" i="20"/>
  <c r="M86" i="20" s="1"/>
  <c r="AC85" i="20"/>
  <c r="X85" i="20"/>
  <c r="I85" i="20"/>
  <c r="M85" i="20" s="1"/>
  <c r="N96" i="20" s="1"/>
  <c r="AC84" i="20"/>
  <c r="X84" i="20"/>
  <c r="I84" i="20"/>
  <c r="M84" i="20" s="1"/>
  <c r="AC83" i="20"/>
  <c r="X83" i="20"/>
  <c r="I83" i="20"/>
  <c r="M83" i="20"/>
  <c r="AC82" i="20"/>
  <c r="X82" i="20"/>
  <c r="I82" i="20"/>
  <c r="M82" i="20"/>
  <c r="AC81" i="20"/>
  <c r="X81" i="20"/>
  <c r="I81" i="20"/>
  <c r="M81" i="20" s="1"/>
  <c r="AC80" i="20"/>
  <c r="X80" i="20"/>
  <c r="I80" i="20"/>
  <c r="M80" i="20" s="1"/>
  <c r="AC79" i="20"/>
  <c r="X79" i="20"/>
  <c r="I79" i="20"/>
  <c r="M79" i="20"/>
  <c r="AC78" i="20"/>
  <c r="X78" i="20"/>
  <c r="I78" i="20"/>
  <c r="M78" i="20" s="1"/>
  <c r="N89" i="20" s="1"/>
  <c r="AC77" i="20"/>
  <c r="X77" i="20"/>
  <c r="I77" i="20"/>
  <c r="M77" i="20" s="1"/>
  <c r="AC76" i="20"/>
  <c r="X76" i="20"/>
  <c r="I76" i="20"/>
  <c r="M76" i="20" s="1"/>
  <c r="AC75" i="20"/>
  <c r="X75" i="20"/>
  <c r="I75" i="20"/>
  <c r="M75" i="20"/>
  <c r="AC74" i="20"/>
  <c r="X74" i="20"/>
  <c r="I74" i="20"/>
  <c r="M74" i="20" s="1"/>
  <c r="AC73" i="20"/>
  <c r="X73" i="20"/>
  <c r="I73" i="20"/>
  <c r="M73" i="20" s="1"/>
  <c r="AC72" i="20"/>
  <c r="X72" i="20"/>
  <c r="I72" i="20"/>
  <c r="M72" i="20" s="1"/>
  <c r="AC71" i="20"/>
  <c r="X71" i="20"/>
  <c r="I71" i="20"/>
  <c r="M71" i="20"/>
  <c r="AC70" i="20"/>
  <c r="X70" i="20"/>
  <c r="I70" i="20"/>
  <c r="M70" i="20" s="1"/>
  <c r="AC69" i="20"/>
  <c r="X69" i="20"/>
  <c r="I69" i="20"/>
  <c r="M69" i="20" s="1"/>
  <c r="AC68" i="20"/>
  <c r="X68" i="20"/>
  <c r="I68" i="20"/>
  <c r="M68" i="20" s="1"/>
  <c r="AC67" i="20"/>
  <c r="X67" i="20"/>
  <c r="I67" i="20"/>
  <c r="M67" i="20"/>
  <c r="N78" i="20" s="1"/>
  <c r="AC66" i="20"/>
  <c r="X66" i="20"/>
  <c r="I66" i="20"/>
  <c r="M66" i="20"/>
  <c r="AC65" i="20"/>
  <c r="X65" i="20"/>
  <c r="I65" i="20"/>
  <c r="M65" i="20" s="1"/>
  <c r="AC64" i="20"/>
  <c r="X64" i="20"/>
  <c r="I64" i="20"/>
  <c r="M64" i="20" s="1"/>
  <c r="AC63" i="20"/>
  <c r="X63" i="20"/>
  <c r="I63" i="20"/>
  <c r="M63" i="20"/>
  <c r="AC62" i="20"/>
  <c r="X62" i="20"/>
  <c r="I62" i="20"/>
  <c r="M62" i="20" s="1"/>
  <c r="N73" i="20" s="1"/>
  <c r="AC61" i="20"/>
  <c r="X61" i="20"/>
  <c r="I61" i="20"/>
  <c r="M61" i="20" s="1"/>
  <c r="AC60" i="20"/>
  <c r="X60" i="20"/>
  <c r="I60" i="20"/>
  <c r="M60" i="20" s="1"/>
  <c r="AC59" i="20"/>
  <c r="X59" i="20"/>
  <c r="I59" i="20"/>
  <c r="M59" i="20"/>
  <c r="AC58" i="20"/>
  <c r="X58" i="20"/>
  <c r="I58" i="20"/>
  <c r="M58" i="20"/>
  <c r="AC57" i="20"/>
  <c r="X57" i="20"/>
  <c r="I57" i="20"/>
  <c r="M57" i="20" s="1"/>
  <c r="AC56" i="20"/>
  <c r="X56" i="20"/>
  <c r="I56" i="20"/>
  <c r="M56" i="20" s="1"/>
  <c r="AC55" i="20"/>
  <c r="X55" i="20"/>
  <c r="I55" i="20"/>
  <c r="M55" i="20"/>
  <c r="N66" i="20" s="1"/>
  <c r="AC54" i="20"/>
  <c r="X54" i="20"/>
  <c r="I54" i="20"/>
  <c r="M54" i="20" s="1"/>
  <c r="AC53" i="20"/>
  <c r="X53" i="20"/>
  <c r="I53" i="20"/>
  <c r="M53" i="20" s="1"/>
  <c r="AC52" i="20"/>
  <c r="X52" i="20"/>
  <c r="I52" i="20"/>
  <c r="M52" i="20" s="1"/>
  <c r="N61" i="20" s="1"/>
  <c r="AC51" i="20"/>
  <c r="X51" i="20"/>
  <c r="I51" i="20"/>
  <c r="M51" i="20"/>
  <c r="AC50" i="20"/>
  <c r="X50" i="20"/>
  <c r="I50" i="20"/>
  <c r="M50" i="20"/>
  <c r="AC49" i="20"/>
  <c r="X49" i="20"/>
  <c r="I49" i="20"/>
  <c r="M49" i="20" s="1"/>
  <c r="N60" i="20" s="1"/>
  <c r="AC48" i="20"/>
  <c r="X48" i="20"/>
  <c r="I48" i="20"/>
  <c r="M48" i="20" s="1"/>
  <c r="AC47" i="20"/>
  <c r="X47" i="20"/>
  <c r="I47" i="20"/>
  <c r="M47" i="20"/>
  <c r="N58" i="20" s="1"/>
  <c r="AC46" i="20"/>
  <c r="X46" i="20"/>
  <c r="I46" i="20"/>
  <c r="M46" i="20" s="1"/>
  <c r="AC45" i="20"/>
  <c r="X45" i="20"/>
  <c r="I45" i="20"/>
  <c r="M45" i="20" s="1"/>
  <c r="N56" i="20" s="1"/>
  <c r="AC44" i="20"/>
  <c r="X44" i="20"/>
  <c r="I44" i="20"/>
  <c r="M44" i="20" s="1"/>
  <c r="AC43" i="20"/>
  <c r="X43" i="20"/>
  <c r="I43" i="20"/>
  <c r="M43" i="20"/>
  <c r="AC42" i="20"/>
  <c r="X42" i="20"/>
  <c r="I42" i="20"/>
  <c r="M42" i="20"/>
  <c r="AC41" i="20"/>
  <c r="X41" i="20"/>
  <c r="I41" i="20"/>
  <c r="M41" i="20" s="1"/>
  <c r="AC40" i="20"/>
  <c r="X40" i="20"/>
  <c r="I40" i="20"/>
  <c r="M40" i="20" s="1"/>
  <c r="AC39" i="20"/>
  <c r="X39" i="20"/>
  <c r="I39" i="20"/>
  <c r="M39" i="20"/>
  <c r="AC38" i="20"/>
  <c r="X38" i="20"/>
  <c r="I38" i="20"/>
  <c r="M38" i="20" s="1"/>
  <c r="AC37" i="20"/>
  <c r="X37" i="20"/>
  <c r="I37" i="20"/>
  <c r="M37" i="20" s="1"/>
  <c r="N48" i="20" s="1"/>
  <c r="AC36" i="20"/>
  <c r="X36" i="20"/>
  <c r="I36" i="20"/>
  <c r="M36" i="20" s="1"/>
  <c r="AC35" i="20"/>
  <c r="X35" i="20"/>
  <c r="I35" i="20"/>
  <c r="M35" i="20"/>
  <c r="N46" i="20" s="1"/>
  <c r="AC34" i="20"/>
  <c r="X34" i="20"/>
  <c r="I34" i="20"/>
  <c r="M34" i="20"/>
  <c r="AC33" i="20"/>
  <c r="X33" i="20"/>
  <c r="I33" i="20"/>
  <c r="M33" i="20" s="1"/>
  <c r="AC32" i="20"/>
  <c r="X32" i="20"/>
  <c r="I32" i="20"/>
  <c r="M32" i="20" s="1"/>
  <c r="AC31" i="20"/>
  <c r="X31" i="20"/>
  <c r="I31" i="20"/>
  <c r="M31" i="20"/>
  <c r="AC30" i="20"/>
  <c r="X30" i="20"/>
  <c r="I30" i="20"/>
  <c r="M30" i="20" s="1"/>
  <c r="N41" i="20" s="1"/>
  <c r="AC29" i="20"/>
  <c r="X29" i="20"/>
  <c r="I29" i="20"/>
  <c r="M29" i="20" s="1"/>
  <c r="AC28" i="20"/>
  <c r="X28" i="20"/>
  <c r="I28" i="20"/>
  <c r="M28" i="20" s="1"/>
  <c r="AC27" i="20"/>
  <c r="X27" i="20"/>
  <c r="I27" i="20"/>
  <c r="M27" i="20"/>
  <c r="AC26" i="20"/>
  <c r="X26" i="20"/>
  <c r="I26" i="20"/>
  <c r="M26" i="20"/>
  <c r="AC25" i="20"/>
  <c r="X25" i="20"/>
  <c r="I25" i="20"/>
  <c r="M25" i="20" s="1"/>
  <c r="AC24" i="20"/>
  <c r="X24" i="20"/>
  <c r="I24" i="20"/>
  <c r="M24" i="20" s="1"/>
  <c r="AC23" i="20"/>
  <c r="X23" i="20"/>
  <c r="I23" i="20"/>
  <c r="M23" i="20"/>
  <c r="N34" i="20" s="1"/>
  <c r="AC22" i="20"/>
  <c r="X22" i="20"/>
  <c r="I22" i="20"/>
  <c r="M22" i="20" s="1"/>
  <c r="AC21" i="20"/>
  <c r="X21" i="20"/>
  <c r="I21" i="20"/>
  <c r="M21" i="20" s="1"/>
  <c r="AC20" i="20"/>
  <c r="X20" i="20"/>
  <c r="I20" i="20"/>
  <c r="M20" i="20" s="1"/>
  <c r="AC19" i="20"/>
  <c r="X19" i="20"/>
  <c r="I19" i="20"/>
  <c r="M19" i="20"/>
  <c r="AC18" i="20"/>
  <c r="X18" i="20"/>
  <c r="I18" i="20"/>
  <c r="M18" i="20"/>
  <c r="AC17" i="20"/>
  <c r="X17" i="20"/>
  <c r="I17" i="20"/>
  <c r="M17" i="20" s="1"/>
  <c r="AC16" i="20"/>
  <c r="X16" i="20"/>
  <c r="I16" i="20"/>
  <c r="M16" i="20" s="1"/>
  <c r="AI15" i="20"/>
  <c r="AC15" i="20"/>
  <c r="X15" i="20"/>
  <c r="Q15" i="20"/>
  <c r="I15" i="20"/>
  <c r="M15" i="20" s="1"/>
  <c r="N26" i="20" s="1"/>
  <c r="AI14" i="20"/>
  <c r="AC14" i="20"/>
  <c r="X14" i="20"/>
  <c r="Q14" i="20"/>
  <c r="I14" i="20"/>
  <c r="M14" i="20" s="1"/>
  <c r="N25" i="20" s="1"/>
  <c r="AI13" i="20"/>
  <c r="AC13" i="20"/>
  <c r="X13" i="20"/>
  <c r="Q13" i="20"/>
  <c r="I13" i="20"/>
  <c r="M13" i="20" s="1"/>
  <c r="AI12" i="20"/>
  <c r="AC12" i="20"/>
  <c r="X12" i="20"/>
  <c r="Q12" i="20"/>
  <c r="I12" i="20"/>
  <c r="M12" i="20" s="1"/>
  <c r="AI11" i="20"/>
  <c r="AC11" i="20"/>
  <c r="X11" i="20"/>
  <c r="Q11" i="20"/>
  <c r="I11" i="20"/>
  <c r="M11" i="20" s="1"/>
  <c r="N22" i="20" s="1"/>
  <c r="AI10" i="20"/>
  <c r="AG10" i="20"/>
  <c r="AC10" i="20"/>
  <c r="X10" i="20"/>
  <c r="Q10" i="20"/>
  <c r="I10" i="20"/>
  <c r="M10" i="20"/>
  <c r="AI9" i="20"/>
  <c r="AG9" i="20"/>
  <c r="AC9" i="20"/>
  <c r="X9" i="20"/>
  <c r="Q9" i="20"/>
  <c r="O9" i="20"/>
  <c r="I9" i="20"/>
  <c r="M9" i="20" s="1"/>
  <c r="AI8" i="20"/>
  <c r="AG8" i="20"/>
  <c r="AC8" i="20"/>
  <c r="X8" i="20"/>
  <c r="Q8" i="20"/>
  <c r="O8" i="20"/>
  <c r="I8" i="20"/>
  <c r="M8" i="20" s="1"/>
  <c r="AI7" i="20"/>
  <c r="AG7" i="20"/>
  <c r="AC7" i="20"/>
  <c r="X7" i="20"/>
  <c r="Q7" i="20"/>
  <c r="O7" i="20"/>
  <c r="I7" i="20"/>
  <c r="M7" i="20"/>
  <c r="AI6" i="20"/>
  <c r="AG6" i="20"/>
  <c r="AC6" i="20"/>
  <c r="X6" i="20"/>
  <c r="Q6" i="20"/>
  <c r="O6" i="20"/>
  <c r="I6" i="20"/>
  <c r="M6" i="20" s="1"/>
  <c r="AI5" i="20"/>
  <c r="AG5" i="20"/>
  <c r="AC5" i="20"/>
  <c r="X5" i="20"/>
  <c r="Y5" i="20"/>
  <c r="Z5" i="20"/>
  <c r="AB5" i="20"/>
  <c r="Q5" i="20"/>
  <c r="O5" i="20"/>
  <c r="I5" i="20"/>
  <c r="M5" i="20"/>
  <c r="AP4" i="20"/>
  <c r="AI4" i="20"/>
  <c r="AB4" i="20"/>
  <c r="X4" i="20"/>
  <c r="Q4" i="20"/>
  <c r="J4" i="20"/>
  <c r="I4" i="20"/>
  <c r="M4" i="20"/>
  <c r="AP3" i="20"/>
  <c r="Q3" i="20"/>
  <c r="AP1" i="20"/>
  <c r="AP369" i="19"/>
  <c r="AU368" i="19"/>
  <c r="AP368" i="19"/>
  <c r="AC368" i="19"/>
  <c r="X368" i="19"/>
  <c r="K368" i="19"/>
  <c r="F368" i="19"/>
  <c r="AU367" i="19"/>
  <c r="AP367" i="19"/>
  <c r="AC367" i="19"/>
  <c r="X367" i="19"/>
  <c r="K367" i="19"/>
  <c r="F367" i="19"/>
  <c r="AU366" i="19"/>
  <c r="AP366" i="19"/>
  <c r="AC366" i="19"/>
  <c r="X366" i="19"/>
  <c r="K366" i="19"/>
  <c r="F366" i="19"/>
  <c r="AU365" i="19"/>
  <c r="AP365" i="19"/>
  <c r="AC365" i="19"/>
  <c r="X365" i="19"/>
  <c r="K365" i="19"/>
  <c r="F365" i="19"/>
  <c r="AU364" i="19"/>
  <c r="AP364" i="19"/>
  <c r="AC364" i="19"/>
  <c r="X364" i="19"/>
  <c r="K364" i="19"/>
  <c r="F364" i="19"/>
  <c r="AU363" i="19"/>
  <c r="AP363" i="19"/>
  <c r="AC363" i="19"/>
  <c r="X363" i="19"/>
  <c r="K363" i="19"/>
  <c r="F363" i="19"/>
  <c r="AU362" i="19"/>
  <c r="AP362" i="19"/>
  <c r="AC362" i="19"/>
  <c r="X362" i="19"/>
  <c r="K362" i="19"/>
  <c r="F362" i="19"/>
  <c r="AU361" i="19"/>
  <c r="AP361" i="19"/>
  <c r="AC361" i="19"/>
  <c r="X361" i="19"/>
  <c r="K361" i="19"/>
  <c r="F361" i="19"/>
  <c r="AU360" i="19"/>
  <c r="AP360" i="19"/>
  <c r="AC360" i="19"/>
  <c r="X360" i="19"/>
  <c r="K360" i="19"/>
  <c r="F360" i="19"/>
  <c r="AU359" i="19"/>
  <c r="AP359" i="19"/>
  <c r="AC359" i="19"/>
  <c r="X359" i="19"/>
  <c r="K359" i="19"/>
  <c r="F359" i="19"/>
  <c r="AU358" i="19"/>
  <c r="AP358" i="19"/>
  <c r="AC358" i="19"/>
  <c r="X358" i="19"/>
  <c r="K358" i="19"/>
  <c r="F358" i="19"/>
  <c r="AU357" i="19"/>
  <c r="AP357" i="19"/>
  <c r="AC357" i="19"/>
  <c r="X357" i="19"/>
  <c r="K357" i="19"/>
  <c r="F357" i="19"/>
  <c r="AU356" i="19"/>
  <c r="AP356" i="19"/>
  <c r="AC356" i="19"/>
  <c r="X356" i="19"/>
  <c r="K356" i="19"/>
  <c r="F356" i="19"/>
  <c r="AU355" i="19"/>
  <c r="AP355" i="19"/>
  <c r="AC355" i="19"/>
  <c r="X355" i="19"/>
  <c r="K355" i="19"/>
  <c r="F355" i="19"/>
  <c r="AU354" i="19"/>
  <c r="AP354" i="19"/>
  <c r="AC354" i="19"/>
  <c r="X354" i="19"/>
  <c r="K354" i="19"/>
  <c r="F354" i="19"/>
  <c r="AU353" i="19"/>
  <c r="AP353" i="19"/>
  <c r="AC353" i="19"/>
  <c r="X353" i="19"/>
  <c r="K353" i="19"/>
  <c r="F353" i="19"/>
  <c r="AU352" i="19"/>
  <c r="AP352" i="19"/>
  <c r="AC352" i="19"/>
  <c r="X352" i="19"/>
  <c r="K352" i="19"/>
  <c r="F352" i="19"/>
  <c r="AU351" i="19"/>
  <c r="AP351" i="19"/>
  <c r="AC351" i="19"/>
  <c r="X351" i="19"/>
  <c r="K351" i="19"/>
  <c r="F351" i="19"/>
  <c r="AU350" i="19"/>
  <c r="AP350" i="19"/>
  <c r="AC350" i="19"/>
  <c r="X350" i="19"/>
  <c r="K350" i="19"/>
  <c r="F350" i="19"/>
  <c r="AU349" i="19"/>
  <c r="AP349" i="19"/>
  <c r="AC349" i="19"/>
  <c r="X349" i="19"/>
  <c r="K349" i="19"/>
  <c r="F349" i="19"/>
  <c r="AU348" i="19"/>
  <c r="AP348" i="19"/>
  <c r="AC348" i="19"/>
  <c r="X348" i="19"/>
  <c r="K348" i="19"/>
  <c r="F348" i="19"/>
  <c r="AU347" i="19"/>
  <c r="AP347" i="19"/>
  <c r="AC347" i="19"/>
  <c r="X347" i="19"/>
  <c r="K347" i="19"/>
  <c r="F347" i="19"/>
  <c r="AU346" i="19"/>
  <c r="AP346" i="19"/>
  <c r="AC346" i="19"/>
  <c r="X346" i="19"/>
  <c r="K346" i="19"/>
  <c r="F346" i="19"/>
  <c r="AU345" i="19"/>
  <c r="AP345" i="19"/>
  <c r="AC345" i="19"/>
  <c r="X345" i="19"/>
  <c r="K345" i="19"/>
  <c r="F345" i="19"/>
  <c r="AU344" i="19"/>
  <c r="AP344" i="19"/>
  <c r="AC344" i="19"/>
  <c r="X344" i="19"/>
  <c r="K344" i="19"/>
  <c r="F344" i="19"/>
  <c r="AU343" i="19"/>
  <c r="AP343" i="19"/>
  <c r="AC343" i="19"/>
  <c r="X343" i="19"/>
  <c r="K343" i="19"/>
  <c r="F343" i="19"/>
  <c r="AU342" i="19"/>
  <c r="AP342" i="19"/>
  <c r="AC342" i="19"/>
  <c r="X342" i="19"/>
  <c r="K342" i="19"/>
  <c r="F342" i="19"/>
  <c r="AU341" i="19"/>
  <c r="AP341" i="19"/>
  <c r="AC341" i="19"/>
  <c r="X341" i="19"/>
  <c r="K341" i="19"/>
  <c r="F341" i="19"/>
  <c r="AU340" i="19"/>
  <c r="AP340" i="19"/>
  <c r="AC340" i="19"/>
  <c r="X340" i="19"/>
  <c r="K340" i="19"/>
  <c r="F340" i="19"/>
  <c r="AU339" i="19"/>
  <c r="AP339" i="19"/>
  <c r="AC339" i="19"/>
  <c r="X339" i="19"/>
  <c r="K339" i="19"/>
  <c r="F339" i="19"/>
  <c r="AU338" i="19"/>
  <c r="AP338" i="19"/>
  <c r="AC338" i="19"/>
  <c r="X338" i="19"/>
  <c r="K338" i="19"/>
  <c r="F338" i="19"/>
  <c r="AU337" i="19"/>
  <c r="AP337" i="19"/>
  <c r="AC337" i="19"/>
  <c r="X337" i="19"/>
  <c r="K337" i="19"/>
  <c r="L346" i="19"/>
  <c r="R346" i="19" s="1"/>
  <c r="F337" i="19"/>
  <c r="AU336" i="19"/>
  <c r="AP336" i="19"/>
  <c r="AC336" i="19"/>
  <c r="X336" i="19"/>
  <c r="K336" i="19"/>
  <c r="F336" i="19"/>
  <c r="AU335" i="19"/>
  <c r="AP335" i="19"/>
  <c r="AC335" i="19"/>
  <c r="X335" i="19"/>
  <c r="K335" i="19"/>
  <c r="F335" i="19"/>
  <c r="AU334" i="19"/>
  <c r="AP334" i="19"/>
  <c r="AC334" i="19"/>
  <c r="X334" i="19"/>
  <c r="K334" i="19"/>
  <c r="F334" i="19"/>
  <c r="AU333" i="19"/>
  <c r="AP333" i="19"/>
  <c r="AC333" i="19"/>
  <c r="X333" i="19"/>
  <c r="K333" i="19"/>
  <c r="F333" i="19"/>
  <c r="AU332" i="19"/>
  <c r="AP332" i="19"/>
  <c r="AC332" i="19"/>
  <c r="X332" i="19"/>
  <c r="K332" i="19"/>
  <c r="F332" i="19"/>
  <c r="AU331" i="19"/>
  <c r="AP331" i="19"/>
  <c r="AC331" i="19"/>
  <c r="X331" i="19"/>
  <c r="K331" i="19"/>
  <c r="F331" i="19"/>
  <c r="AU330" i="19"/>
  <c r="AP330" i="19"/>
  <c r="AC330" i="19"/>
  <c r="X330" i="19"/>
  <c r="K330" i="19"/>
  <c r="F330" i="19"/>
  <c r="AU329" i="19"/>
  <c r="AP329" i="19"/>
  <c r="AC329" i="19"/>
  <c r="X329" i="19"/>
  <c r="K329" i="19"/>
  <c r="F329" i="19"/>
  <c r="AU328" i="19"/>
  <c r="AP328" i="19"/>
  <c r="AC328" i="19"/>
  <c r="X328" i="19"/>
  <c r="K328" i="19"/>
  <c r="F328" i="19"/>
  <c r="AU327" i="19"/>
  <c r="AP327" i="19"/>
  <c r="AC327" i="19"/>
  <c r="X327" i="19"/>
  <c r="K327" i="19"/>
  <c r="F327" i="19"/>
  <c r="AU326" i="19"/>
  <c r="AP326" i="19"/>
  <c r="AC326" i="19"/>
  <c r="X326" i="19"/>
  <c r="K326" i="19"/>
  <c r="F326" i="19"/>
  <c r="AU325" i="19"/>
  <c r="AP325" i="19"/>
  <c r="AC325" i="19"/>
  <c r="X325" i="19"/>
  <c r="K325" i="19"/>
  <c r="F325" i="19"/>
  <c r="AU324" i="19"/>
  <c r="AP324" i="19"/>
  <c r="AC324" i="19"/>
  <c r="X324" i="19"/>
  <c r="K324" i="19"/>
  <c r="F324" i="19"/>
  <c r="AU323" i="19"/>
  <c r="AP323" i="19"/>
  <c r="AC323" i="19"/>
  <c r="X323" i="19"/>
  <c r="K323" i="19"/>
  <c r="F323" i="19"/>
  <c r="AU322" i="19"/>
  <c r="AP322" i="19"/>
  <c r="AC322" i="19"/>
  <c r="X322" i="19"/>
  <c r="K322" i="19"/>
  <c r="F322" i="19"/>
  <c r="AU321" i="19"/>
  <c r="AP321" i="19"/>
  <c r="AC321" i="19"/>
  <c r="X321" i="19"/>
  <c r="K321" i="19"/>
  <c r="F321" i="19"/>
  <c r="AU320" i="19"/>
  <c r="AP320" i="19"/>
  <c r="AC320" i="19"/>
  <c r="X320" i="19"/>
  <c r="K320" i="19"/>
  <c r="F320" i="19"/>
  <c r="AU319" i="19"/>
  <c r="AP319" i="19"/>
  <c r="AC319" i="19"/>
  <c r="X319" i="19"/>
  <c r="K319" i="19"/>
  <c r="F319" i="19"/>
  <c r="AU318" i="19"/>
  <c r="AP318" i="19"/>
  <c r="AC318" i="19"/>
  <c r="X318" i="19"/>
  <c r="K318" i="19"/>
  <c r="F318" i="19"/>
  <c r="AU317" i="19"/>
  <c r="AP317" i="19"/>
  <c r="AC317" i="19"/>
  <c r="X317" i="19"/>
  <c r="K317" i="19"/>
  <c r="F317" i="19"/>
  <c r="AU316" i="19"/>
  <c r="AP316" i="19"/>
  <c r="AC316" i="19"/>
  <c r="X316" i="19"/>
  <c r="K316" i="19"/>
  <c r="F316" i="19"/>
  <c r="AU315" i="19"/>
  <c r="AP315" i="19"/>
  <c r="AC315" i="19"/>
  <c r="X315" i="19"/>
  <c r="K315" i="19"/>
  <c r="F315" i="19"/>
  <c r="AU314" i="19"/>
  <c r="AP314" i="19"/>
  <c r="AC314" i="19"/>
  <c r="X314" i="19"/>
  <c r="K314" i="19"/>
  <c r="F314" i="19"/>
  <c r="AU313" i="19"/>
  <c r="AP313" i="19"/>
  <c r="AC313" i="19"/>
  <c r="X313" i="19"/>
  <c r="K313" i="19"/>
  <c r="F313" i="19"/>
  <c r="AU312" i="19"/>
  <c r="AP312" i="19"/>
  <c r="AC312" i="19"/>
  <c r="X312" i="19"/>
  <c r="K312" i="19"/>
  <c r="F312" i="19"/>
  <c r="AU311" i="19"/>
  <c r="AP311" i="19"/>
  <c r="AC311" i="19"/>
  <c r="X311" i="19"/>
  <c r="K311" i="19"/>
  <c r="F311" i="19"/>
  <c r="AU310" i="19"/>
  <c r="AP310" i="19"/>
  <c r="AC310" i="19"/>
  <c r="X310" i="19"/>
  <c r="K310" i="19"/>
  <c r="F310" i="19"/>
  <c r="AU309" i="19"/>
  <c r="AP309" i="19"/>
  <c r="AC309" i="19"/>
  <c r="X309" i="19"/>
  <c r="K309" i="19"/>
  <c r="F309" i="19"/>
  <c r="AU308" i="19"/>
  <c r="AP308" i="19"/>
  <c r="AC308" i="19"/>
  <c r="X308" i="19"/>
  <c r="K308" i="19"/>
  <c r="F308" i="19"/>
  <c r="AU307" i="19"/>
  <c r="AP307" i="19"/>
  <c r="AC307" i="19"/>
  <c r="X307" i="19"/>
  <c r="K307" i="19"/>
  <c r="F307" i="19"/>
  <c r="AU306" i="19"/>
  <c r="AP306" i="19"/>
  <c r="AC306" i="19"/>
  <c r="X306" i="19"/>
  <c r="K306" i="19"/>
  <c r="F306" i="19"/>
  <c r="AU305" i="19"/>
  <c r="AP305" i="19"/>
  <c r="AC305" i="19"/>
  <c r="X305" i="19"/>
  <c r="K305" i="19"/>
  <c r="F305" i="19"/>
  <c r="AU304" i="19"/>
  <c r="AP304" i="19"/>
  <c r="AC304" i="19"/>
  <c r="X304" i="19"/>
  <c r="K304" i="19"/>
  <c r="F304" i="19"/>
  <c r="AU303" i="19"/>
  <c r="AP303" i="19"/>
  <c r="AC303" i="19"/>
  <c r="X303" i="19"/>
  <c r="K303" i="19"/>
  <c r="F303" i="19"/>
  <c r="AU302" i="19"/>
  <c r="AP302" i="19"/>
  <c r="AC302" i="19"/>
  <c r="X302" i="19"/>
  <c r="K302" i="19"/>
  <c r="F302" i="19"/>
  <c r="AU301" i="19"/>
  <c r="AP301" i="19"/>
  <c r="AC301" i="19"/>
  <c r="X301" i="19"/>
  <c r="K301" i="19"/>
  <c r="F301" i="19"/>
  <c r="AU300" i="19"/>
  <c r="AP300" i="19"/>
  <c r="AC300" i="19"/>
  <c r="X300" i="19"/>
  <c r="K300" i="19"/>
  <c r="F300" i="19"/>
  <c r="AU299" i="19"/>
  <c r="AP299" i="19"/>
  <c r="AC299" i="19"/>
  <c r="X299" i="19"/>
  <c r="K299" i="19"/>
  <c r="F299" i="19"/>
  <c r="AU298" i="19"/>
  <c r="AP298" i="19"/>
  <c r="AC298" i="19"/>
  <c r="X298" i="19"/>
  <c r="K298" i="19"/>
  <c r="F298" i="19"/>
  <c r="AU297" i="19"/>
  <c r="AP297" i="19"/>
  <c r="AC297" i="19"/>
  <c r="X297" i="19"/>
  <c r="K297" i="19"/>
  <c r="F297" i="19"/>
  <c r="AU296" i="19"/>
  <c r="AP296" i="19"/>
  <c r="AC296" i="19"/>
  <c r="X296" i="19"/>
  <c r="K296" i="19"/>
  <c r="F296" i="19"/>
  <c r="AU295" i="19"/>
  <c r="AP295" i="19"/>
  <c r="AC295" i="19"/>
  <c r="X295" i="19"/>
  <c r="K295" i="19"/>
  <c r="F295" i="19"/>
  <c r="AU294" i="19"/>
  <c r="AP294" i="19"/>
  <c r="AC294" i="19"/>
  <c r="X294" i="19"/>
  <c r="K294" i="19"/>
  <c r="F294" i="19"/>
  <c r="AU293" i="19"/>
  <c r="AP293" i="19"/>
  <c r="AC293" i="19"/>
  <c r="X293" i="19"/>
  <c r="K293" i="19"/>
  <c r="F293" i="19"/>
  <c r="AU292" i="19"/>
  <c r="AP292" i="19"/>
  <c r="AC292" i="19"/>
  <c r="X292" i="19"/>
  <c r="K292" i="19"/>
  <c r="F292" i="19"/>
  <c r="AU291" i="19"/>
  <c r="AP291" i="19"/>
  <c r="AC291" i="19"/>
  <c r="X291" i="19"/>
  <c r="K291" i="19"/>
  <c r="F291" i="19"/>
  <c r="AU290" i="19"/>
  <c r="AP290" i="19"/>
  <c r="AC290" i="19"/>
  <c r="X290" i="19"/>
  <c r="K290" i="19"/>
  <c r="F290" i="19"/>
  <c r="AU289" i="19"/>
  <c r="AP289" i="19"/>
  <c r="AC289" i="19"/>
  <c r="X289" i="19"/>
  <c r="K289" i="19"/>
  <c r="F289" i="19"/>
  <c r="AU288" i="19"/>
  <c r="AP288" i="19"/>
  <c r="AC288" i="19"/>
  <c r="X288" i="19"/>
  <c r="K288" i="19"/>
  <c r="F288" i="19"/>
  <c r="AU287" i="19"/>
  <c r="AP287" i="19"/>
  <c r="AC287" i="19"/>
  <c r="X287" i="19"/>
  <c r="K287" i="19"/>
  <c r="F287" i="19"/>
  <c r="AU286" i="19"/>
  <c r="AP286" i="19"/>
  <c r="AC286" i="19"/>
  <c r="X286" i="19"/>
  <c r="K286" i="19"/>
  <c r="F286" i="19"/>
  <c r="AU285" i="19"/>
  <c r="AP285" i="19"/>
  <c r="AC285" i="19"/>
  <c r="X285" i="19"/>
  <c r="K285" i="19"/>
  <c r="F285" i="19"/>
  <c r="AU284" i="19"/>
  <c r="AP284" i="19"/>
  <c r="AC284" i="19"/>
  <c r="X284" i="19"/>
  <c r="K284" i="19"/>
  <c r="F284" i="19"/>
  <c r="AU283" i="19"/>
  <c r="AP283" i="19"/>
  <c r="AC283" i="19"/>
  <c r="X283" i="19"/>
  <c r="K283" i="19"/>
  <c r="F283" i="19"/>
  <c r="AU282" i="19"/>
  <c r="AP282" i="19"/>
  <c r="AC282" i="19"/>
  <c r="X282" i="19"/>
  <c r="K282" i="19"/>
  <c r="F282" i="19"/>
  <c r="AU281" i="19"/>
  <c r="AP281" i="19"/>
  <c r="AC281" i="19"/>
  <c r="X281" i="19"/>
  <c r="K281" i="19"/>
  <c r="F281" i="19"/>
  <c r="AU280" i="19"/>
  <c r="AP280" i="19"/>
  <c r="AC280" i="19"/>
  <c r="X280" i="19"/>
  <c r="K280" i="19"/>
  <c r="F280" i="19"/>
  <c r="AU279" i="19"/>
  <c r="AP279" i="19"/>
  <c r="AC279" i="19"/>
  <c r="X279" i="19"/>
  <c r="K279" i="19"/>
  <c r="F279" i="19"/>
  <c r="AU278" i="19"/>
  <c r="AP278" i="19"/>
  <c r="AC278" i="19"/>
  <c r="X278" i="19"/>
  <c r="K278" i="19"/>
  <c r="F278" i="19"/>
  <c r="AU277" i="19"/>
  <c r="AP277" i="19"/>
  <c r="AC277" i="19"/>
  <c r="X277" i="19"/>
  <c r="K277" i="19"/>
  <c r="F277" i="19"/>
  <c r="AU276" i="19"/>
  <c r="AP276" i="19"/>
  <c r="AC276" i="19"/>
  <c r="X276" i="19"/>
  <c r="K276" i="19"/>
  <c r="F276" i="19"/>
  <c r="AU275" i="19"/>
  <c r="AP275" i="19"/>
  <c r="AC275" i="19"/>
  <c r="X275" i="19"/>
  <c r="K275" i="19"/>
  <c r="F275" i="19"/>
  <c r="AU274" i="19"/>
  <c r="AP274" i="19"/>
  <c r="AC274" i="19"/>
  <c r="X274" i="19"/>
  <c r="K274" i="19"/>
  <c r="L283" i="19"/>
  <c r="F274" i="19"/>
  <c r="AU273" i="19"/>
  <c r="AP273" i="19"/>
  <c r="AC273" i="19"/>
  <c r="X273" i="19"/>
  <c r="K273" i="19"/>
  <c r="F273" i="19"/>
  <c r="AU272" i="19"/>
  <c r="AP272" i="19"/>
  <c r="AC272" i="19"/>
  <c r="X272" i="19"/>
  <c r="K272" i="19"/>
  <c r="F272" i="19"/>
  <c r="AU271" i="19"/>
  <c r="AP271" i="19"/>
  <c r="AC271" i="19"/>
  <c r="X271" i="19"/>
  <c r="K271" i="19"/>
  <c r="F271" i="19"/>
  <c r="AU270" i="19"/>
  <c r="AP270" i="19"/>
  <c r="AC270" i="19"/>
  <c r="X270" i="19"/>
  <c r="K270" i="19"/>
  <c r="F270" i="19"/>
  <c r="AU269" i="19"/>
  <c r="AP269" i="19"/>
  <c r="AC269" i="19"/>
  <c r="X269" i="19"/>
  <c r="K269" i="19"/>
  <c r="F269" i="19"/>
  <c r="AU268" i="19"/>
  <c r="AP268" i="19"/>
  <c r="AC268" i="19"/>
  <c r="X268" i="19"/>
  <c r="K268" i="19"/>
  <c r="F268" i="19"/>
  <c r="AU267" i="19"/>
  <c r="AP267" i="19"/>
  <c r="AC267" i="19"/>
  <c r="X267" i="19"/>
  <c r="K267" i="19"/>
  <c r="F267" i="19"/>
  <c r="AU266" i="19"/>
  <c r="AP266" i="19"/>
  <c r="AC266" i="19"/>
  <c r="AD275" i="19"/>
  <c r="AJ275" i="19" s="1"/>
  <c r="X266" i="19"/>
  <c r="K266" i="19"/>
  <c r="F266" i="19"/>
  <c r="AU265" i="19"/>
  <c r="AP265" i="19"/>
  <c r="AC265" i="19"/>
  <c r="X265" i="19"/>
  <c r="K265" i="19"/>
  <c r="F265" i="19"/>
  <c r="AU264" i="19"/>
  <c r="AP264" i="19"/>
  <c r="AC264" i="19"/>
  <c r="X264" i="19"/>
  <c r="K264" i="19"/>
  <c r="F264" i="19"/>
  <c r="AU263" i="19"/>
  <c r="AP263" i="19"/>
  <c r="AC263" i="19"/>
  <c r="X263" i="19"/>
  <c r="K263" i="19"/>
  <c r="F263" i="19"/>
  <c r="AU262" i="19"/>
  <c r="AP262" i="19"/>
  <c r="AC262" i="19"/>
  <c r="X262" i="19"/>
  <c r="K262" i="19"/>
  <c r="F262" i="19"/>
  <c r="AU261" i="19"/>
  <c r="AP261" i="19"/>
  <c r="AC261" i="19"/>
  <c r="X261" i="19"/>
  <c r="K261" i="19"/>
  <c r="F261" i="19"/>
  <c r="AU260" i="19"/>
  <c r="AP260" i="19"/>
  <c r="AC260" i="19"/>
  <c r="X260" i="19"/>
  <c r="K260" i="19"/>
  <c r="F260" i="19"/>
  <c r="AU259" i="19"/>
  <c r="AP259" i="19"/>
  <c r="AC259" i="19"/>
  <c r="X259" i="19"/>
  <c r="K259" i="19"/>
  <c r="F259" i="19"/>
  <c r="AU258" i="19"/>
  <c r="AP258" i="19"/>
  <c r="AC258" i="19"/>
  <c r="AD267" i="19"/>
  <c r="X258" i="19"/>
  <c r="K258" i="19"/>
  <c r="F258" i="19"/>
  <c r="AU257" i="19"/>
  <c r="AP257" i="19"/>
  <c r="AC257" i="19"/>
  <c r="X257" i="19"/>
  <c r="K257" i="19"/>
  <c r="F257" i="19"/>
  <c r="AU256" i="19"/>
  <c r="AP256" i="19"/>
  <c r="AC256" i="19"/>
  <c r="X256" i="19"/>
  <c r="K256" i="19"/>
  <c r="F256" i="19"/>
  <c r="AU255" i="19"/>
  <c r="AP255" i="19"/>
  <c r="AC255" i="19"/>
  <c r="X255" i="19"/>
  <c r="K255" i="19"/>
  <c r="F255" i="19"/>
  <c r="AU254" i="19"/>
  <c r="AP254" i="19"/>
  <c r="AC254" i="19"/>
  <c r="X254" i="19"/>
  <c r="K254" i="19"/>
  <c r="F254" i="19"/>
  <c r="AU253" i="19"/>
  <c r="AP253" i="19"/>
  <c r="AC253" i="19"/>
  <c r="X253" i="19"/>
  <c r="K253" i="19"/>
  <c r="F253" i="19"/>
  <c r="AU252" i="19"/>
  <c r="AP252" i="19"/>
  <c r="AC252" i="19"/>
  <c r="X252" i="19"/>
  <c r="K252" i="19"/>
  <c r="F252" i="19"/>
  <c r="AU251" i="19"/>
  <c r="AP251" i="19"/>
  <c r="AC251" i="19"/>
  <c r="X251" i="19"/>
  <c r="K251" i="19"/>
  <c r="F251" i="19"/>
  <c r="AU250" i="19"/>
  <c r="AP250" i="19"/>
  <c r="AC250" i="19"/>
  <c r="X250" i="19"/>
  <c r="K250" i="19"/>
  <c r="F250" i="19"/>
  <c r="AU249" i="19"/>
  <c r="AP249" i="19"/>
  <c r="AC249" i="19"/>
  <c r="X249" i="19"/>
  <c r="K249" i="19"/>
  <c r="F249" i="19"/>
  <c r="AU248" i="19"/>
  <c r="AP248" i="19"/>
  <c r="AC248" i="19"/>
  <c r="X248" i="19"/>
  <c r="K248" i="19"/>
  <c r="F248" i="19"/>
  <c r="AU247" i="19"/>
  <c r="AP247" i="19"/>
  <c r="AC247" i="19"/>
  <c r="X247" i="19"/>
  <c r="K247" i="19"/>
  <c r="F247" i="19"/>
  <c r="AU246" i="19"/>
  <c r="AP246" i="19"/>
  <c r="AC246" i="19"/>
  <c r="X246" i="19"/>
  <c r="K246" i="19"/>
  <c r="F246" i="19"/>
  <c r="AU245" i="19"/>
  <c r="AP245" i="19"/>
  <c r="AC245" i="19"/>
  <c r="X245" i="19"/>
  <c r="K245" i="19"/>
  <c r="F245" i="19"/>
  <c r="AU244" i="19"/>
  <c r="AP244" i="19"/>
  <c r="AC244" i="19"/>
  <c r="X244" i="19"/>
  <c r="K244" i="19"/>
  <c r="F244" i="19"/>
  <c r="AU243" i="19"/>
  <c r="AP243" i="19"/>
  <c r="AC243" i="19"/>
  <c r="X243" i="19"/>
  <c r="K243" i="19"/>
  <c r="F243" i="19"/>
  <c r="AU242" i="19"/>
  <c r="AP242" i="19"/>
  <c r="AC242" i="19"/>
  <c r="X242" i="19"/>
  <c r="K242" i="19"/>
  <c r="F242" i="19"/>
  <c r="AU241" i="19"/>
  <c r="AP241" i="19"/>
  <c r="AC241" i="19"/>
  <c r="X241" i="19"/>
  <c r="K241" i="19"/>
  <c r="F241" i="19"/>
  <c r="AU240" i="19"/>
  <c r="AP240" i="19"/>
  <c r="AC240" i="19"/>
  <c r="X240" i="19"/>
  <c r="K240" i="19"/>
  <c r="F240" i="19"/>
  <c r="AU239" i="19"/>
  <c r="AP239" i="19"/>
  <c r="AC239" i="19"/>
  <c r="X239" i="19"/>
  <c r="K239" i="19"/>
  <c r="F239" i="19"/>
  <c r="AU238" i="19"/>
  <c r="AP238" i="19"/>
  <c r="AC238" i="19"/>
  <c r="X238" i="19"/>
  <c r="K238" i="19"/>
  <c r="F238" i="19"/>
  <c r="AU237" i="19"/>
  <c r="AP237" i="19"/>
  <c r="AC237" i="19"/>
  <c r="X237" i="19"/>
  <c r="K237" i="19"/>
  <c r="F237" i="19"/>
  <c r="AU236" i="19"/>
  <c r="AP236" i="19"/>
  <c r="AC236" i="19"/>
  <c r="X236" i="19"/>
  <c r="K236" i="19"/>
  <c r="F236" i="19"/>
  <c r="AU235" i="19"/>
  <c r="AP235" i="19"/>
  <c r="AC235" i="19"/>
  <c r="X235" i="19"/>
  <c r="K235" i="19"/>
  <c r="F235" i="19"/>
  <c r="AU234" i="19"/>
  <c r="AP234" i="19"/>
  <c r="AC234" i="19"/>
  <c r="X234" i="19"/>
  <c r="K234" i="19"/>
  <c r="F234" i="19"/>
  <c r="AU233" i="19"/>
  <c r="AP233" i="19"/>
  <c r="AC233" i="19"/>
  <c r="X233" i="19"/>
  <c r="K233" i="19"/>
  <c r="F233" i="19"/>
  <c r="AU232" i="19"/>
  <c r="AP232" i="19"/>
  <c r="AC232" i="19"/>
  <c r="X232" i="19"/>
  <c r="K232" i="19"/>
  <c r="F232" i="19"/>
  <c r="AU231" i="19"/>
  <c r="AP231" i="19"/>
  <c r="AC231" i="19"/>
  <c r="X231" i="19"/>
  <c r="K231" i="19"/>
  <c r="F231" i="19"/>
  <c r="AU230" i="19"/>
  <c r="AP230" i="19"/>
  <c r="AC230" i="19"/>
  <c r="X230" i="19"/>
  <c r="K230" i="19"/>
  <c r="F230" i="19"/>
  <c r="AU229" i="19"/>
  <c r="AP229" i="19"/>
  <c r="AC229" i="19"/>
  <c r="X229" i="19"/>
  <c r="K229" i="19"/>
  <c r="F229" i="19"/>
  <c r="AU228" i="19"/>
  <c r="AP228" i="19"/>
  <c r="AC228" i="19"/>
  <c r="X228" i="19"/>
  <c r="K228" i="19"/>
  <c r="F228" i="19"/>
  <c r="AU227" i="19"/>
  <c r="AP227" i="19"/>
  <c r="AC227" i="19"/>
  <c r="X227" i="19"/>
  <c r="K227" i="19"/>
  <c r="F227" i="19"/>
  <c r="AU226" i="19"/>
  <c r="AP226" i="19"/>
  <c r="AC226" i="19"/>
  <c r="X226" i="19"/>
  <c r="K226" i="19"/>
  <c r="F226" i="19"/>
  <c r="AU225" i="19"/>
  <c r="AP225" i="19"/>
  <c r="AC225" i="19"/>
  <c r="X225" i="19"/>
  <c r="K225" i="19"/>
  <c r="F225" i="19"/>
  <c r="AU224" i="19"/>
  <c r="AP224" i="19"/>
  <c r="AC224" i="19"/>
  <c r="AD227" i="19"/>
  <c r="AJ227" i="19" s="1"/>
  <c r="X224" i="19"/>
  <c r="K224" i="19"/>
  <c r="F224" i="19"/>
  <c r="AU223" i="19"/>
  <c r="AP223" i="19"/>
  <c r="AC223" i="19"/>
  <c r="X223" i="19"/>
  <c r="K223" i="19"/>
  <c r="F223" i="19"/>
  <c r="AU222" i="19"/>
  <c r="AP222" i="19"/>
  <c r="AC222" i="19"/>
  <c r="X222" i="19"/>
  <c r="K222" i="19"/>
  <c r="F222" i="19"/>
  <c r="AU221" i="19"/>
  <c r="AP221" i="19"/>
  <c r="AC221" i="19"/>
  <c r="X221" i="19"/>
  <c r="K221" i="19"/>
  <c r="F221" i="19"/>
  <c r="AU220" i="19"/>
  <c r="AP220" i="19"/>
  <c r="AC220" i="19"/>
  <c r="X220" i="19"/>
  <c r="K220" i="19"/>
  <c r="F220" i="19"/>
  <c r="AU219" i="19"/>
  <c r="AP219" i="19"/>
  <c r="AC219" i="19"/>
  <c r="X219" i="19"/>
  <c r="K219" i="19"/>
  <c r="F219" i="19"/>
  <c r="AU218" i="19"/>
  <c r="AP218" i="19"/>
  <c r="AC218" i="19"/>
  <c r="X218" i="19"/>
  <c r="K218" i="19"/>
  <c r="F218" i="19"/>
  <c r="AU217" i="19"/>
  <c r="AP217" i="19"/>
  <c r="AC217" i="19"/>
  <c r="X217" i="19"/>
  <c r="K217" i="19"/>
  <c r="F217" i="19"/>
  <c r="AU216" i="19"/>
  <c r="AP216" i="19"/>
  <c r="AC216" i="19"/>
  <c r="X216" i="19"/>
  <c r="K216" i="19"/>
  <c r="F216" i="19"/>
  <c r="AU215" i="19"/>
  <c r="AP215" i="19"/>
  <c r="AC215" i="19"/>
  <c r="X215" i="19"/>
  <c r="K215" i="19"/>
  <c r="F215" i="19"/>
  <c r="AU214" i="19"/>
  <c r="AP214" i="19"/>
  <c r="AC214" i="19"/>
  <c r="X214" i="19"/>
  <c r="K214" i="19"/>
  <c r="F214" i="19"/>
  <c r="AU213" i="19"/>
  <c r="AP213" i="19"/>
  <c r="AC213" i="19"/>
  <c r="X213" i="19"/>
  <c r="K213" i="19"/>
  <c r="F213" i="19"/>
  <c r="AU212" i="19"/>
  <c r="AP212" i="19"/>
  <c r="AC212" i="19"/>
  <c r="X212" i="19"/>
  <c r="K212" i="19"/>
  <c r="F212" i="19"/>
  <c r="AU211" i="19"/>
  <c r="AP211" i="19"/>
  <c r="AC211" i="19"/>
  <c r="X211" i="19"/>
  <c r="K211" i="19"/>
  <c r="F211" i="19"/>
  <c r="AU210" i="19"/>
  <c r="AP210" i="19"/>
  <c r="AC210" i="19"/>
  <c r="X210" i="19"/>
  <c r="K210" i="19"/>
  <c r="F210" i="19"/>
  <c r="AU209" i="19"/>
  <c r="AP209" i="19"/>
  <c r="AC209" i="19"/>
  <c r="X209" i="19"/>
  <c r="K209" i="19"/>
  <c r="F209" i="19"/>
  <c r="AU208" i="19"/>
  <c r="AP208" i="19"/>
  <c r="AC208" i="19"/>
  <c r="X208" i="19"/>
  <c r="K208" i="19"/>
  <c r="F208" i="19"/>
  <c r="AU207" i="19"/>
  <c r="AP207" i="19"/>
  <c r="AC207" i="19"/>
  <c r="X207" i="19"/>
  <c r="K207" i="19"/>
  <c r="F207" i="19"/>
  <c r="AU206" i="19"/>
  <c r="AP206" i="19"/>
  <c r="AC206" i="19"/>
  <c r="X206" i="19"/>
  <c r="K206" i="19"/>
  <c r="F206" i="19"/>
  <c r="AU205" i="19"/>
  <c r="AP205" i="19"/>
  <c r="AC205" i="19"/>
  <c r="X205" i="19"/>
  <c r="K205" i="19"/>
  <c r="F205" i="19"/>
  <c r="AU204" i="19"/>
  <c r="AP204" i="19"/>
  <c r="AC204" i="19"/>
  <c r="X204" i="19"/>
  <c r="K204" i="19"/>
  <c r="F204" i="19"/>
  <c r="AU203" i="19"/>
  <c r="AP203" i="19"/>
  <c r="AC203" i="19"/>
  <c r="X203" i="19"/>
  <c r="K203" i="19"/>
  <c r="F203" i="19"/>
  <c r="AU202" i="19"/>
  <c r="AP202" i="19"/>
  <c r="AC202" i="19"/>
  <c r="X202" i="19"/>
  <c r="K202" i="19"/>
  <c r="F202" i="19"/>
  <c r="AU201" i="19"/>
  <c r="AP201" i="19"/>
  <c r="AC201" i="19"/>
  <c r="X201" i="19"/>
  <c r="K201" i="19"/>
  <c r="F201" i="19"/>
  <c r="AU200" i="19"/>
  <c r="AP200" i="19"/>
  <c r="AC200" i="19"/>
  <c r="X200" i="19"/>
  <c r="K200" i="19"/>
  <c r="F200" i="19"/>
  <c r="AU199" i="19"/>
  <c r="AP199" i="19"/>
  <c r="AC199" i="19"/>
  <c r="X199" i="19"/>
  <c r="K199" i="19"/>
  <c r="F199" i="19"/>
  <c r="AU198" i="19"/>
  <c r="AP198" i="19"/>
  <c r="AC198" i="19"/>
  <c r="X198" i="19"/>
  <c r="K198" i="19"/>
  <c r="F198" i="19"/>
  <c r="AU197" i="19"/>
  <c r="AP197" i="19"/>
  <c r="AC197" i="19"/>
  <c r="X197" i="19"/>
  <c r="K197" i="19"/>
  <c r="F197" i="19"/>
  <c r="AU196" i="19"/>
  <c r="AP196" i="19"/>
  <c r="AC196" i="19"/>
  <c r="X196" i="19"/>
  <c r="K196" i="19"/>
  <c r="F196" i="19"/>
  <c r="AU195" i="19"/>
  <c r="AP195" i="19"/>
  <c r="AC195" i="19"/>
  <c r="X195" i="19"/>
  <c r="K195" i="19"/>
  <c r="F195" i="19"/>
  <c r="AU194" i="19"/>
  <c r="AP194" i="19"/>
  <c r="AC194" i="19"/>
  <c r="X194" i="19"/>
  <c r="K194" i="19"/>
  <c r="F194" i="19"/>
  <c r="AU193" i="19"/>
  <c r="AP193" i="19"/>
  <c r="AC193" i="19"/>
  <c r="X193" i="19"/>
  <c r="K193" i="19"/>
  <c r="F193" i="19"/>
  <c r="AU192" i="19"/>
  <c r="AP192" i="19"/>
  <c r="AC192" i="19"/>
  <c r="X192" i="19"/>
  <c r="K192" i="19"/>
  <c r="F192" i="19"/>
  <c r="AU191" i="19"/>
  <c r="AP191" i="19"/>
  <c r="AC191" i="19"/>
  <c r="X191" i="19"/>
  <c r="K191" i="19"/>
  <c r="F191" i="19"/>
  <c r="AU190" i="19"/>
  <c r="AP190" i="19"/>
  <c r="AC190" i="19"/>
  <c r="X190" i="19"/>
  <c r="K190" i="19"/>
  <c r="F190" i="19"/>
  <c r="AU189" i="19"/>
  <c r="AP189" i="19"/>
  <c r="AC189" i="19"/>
  <c r="X189" i="19"/>
  <c r="K189" i="19"/>
  <c r="F189" i="19"/>
  <c r="AU188" i="19"/>
  <c r="AP188" i="19"/>
  <c r="AC188" i="19"/>
  <c r="X188" i="19"/>
  <c r="K188" i="19"/>
  <c r="F188" i="19"/>
  <c r="AU187" i="19"/>
  <c r="AP187" i="19"/>
  <c r="AC187" i="19"/>
  <c r="X187" i="19"/>
  <c r="K187" i="19"/>
  <c r="F187" i="19"/>
  <c r="AU186" i="19"/>
  <c r="AP186" i="19"/>
  <c r="AC186" i="19"/>
  <c r="X186" i="19"/>
  <c r="K186" i="19"/>
  <c r="F186" i="19"/>
  <c r="AU185" i="19"/>
  <c r="AP185" i="19"/>
  <c r="AC185" i="19"/>
  <c r="X185" i="19"/>
  <c r="K185" i="19"/>
  <c r="F185" i="19"/>
  <c r="AU184" i="19"/>
  <c r="AP184" i="19"/>
  <c r="AC184" i="19"/>
  <c r="X184" i="19"/>
  <c r="K184" i="19"/>
  <c r="F184" i="19"/>
  <c r="AU183" i="19"/>
  <c r="AP183" i="19"/>
  <c r="AC183" i="19"/>
  <c r="X183" i="19"/>
  <c r="K183" i="19"/>
  <c r="F183" i="19"/>
  <c r="AU182" i="19"/>
  <c r="AP182" i="19"/>
  <c r="AC182" i="19"/>
  <c r="X182" i="19"/>
  <c r="K182" i="19"/>
  <c r="F182" i="19"/>
  <c r="AU181" i="19"/>
  <c r="AP181" i="19"/>
  <c r="AC181" i="19"/>
  <c r="X181" i="19"/>
  <c r="K181" i="19"/>
  <c r="F181" i="19"/>
  <c r="AU180" i="19"/>
  <c r="AP180" i="19"/>
  <c r="AC180" i="19"/>
  <c r="X180" i="19"/>
  <c r="K180" i="19"/>
  <c r="F180" i="19"/>
  <c r="AU179" i="19"/>
  <c r="AP179" i="19"/>
  <c r="AC179" i="19"/>
  <c r="X179" i="19"/>
  <c r="K179" i="19"/>
  <c r="F179" i="19"/>
  <c r="AU178" i="19"/>
  <c r="AP178" i="19"/>
  <c r="AC178" i="19"/>
  <c r="X178" i="19"/>
  <c r="K178" i="19"/>
  <c r="F178" i="19"/>
  <c r="AU177" i="19"/>
  <c r="AP177" i="19"/>
  <c r="AC177" i="19"/>
  <c r="X177" i="19"/>
  <c r="K177" i="19"/>
  <c r="F177" i="19"/>
  <c r="AU176" i="19"/>
  <c r="AP176" i="19"/>
  <c r="AC176" i="19"/>
  <c r="X176" i="19"/>
  <c r="K176" i="19"/>
  <c r="F176" i="19"/>
  <c r="AU175" i="19"/>
  <c r="AP175" i="19"/>
  <c r="AC175" i="19"/>
  <c r="X175" i="19"/>
  <c r="K175" i="19"/>
  <c r="F175" i="19"/>
  <c r="AU174" i="19"/>
  <c r="AP174" i="19"/>
  <c r="AC174" i="19"/>
  <c r="X174" i="19"/>
  <c r="K174" i="19"/>
  <c r="F174" i="19"/>
  <c r="AU173" i="19"/>
  <c r="AP173" i="19"/>
  <c r="AC173" i="19"/>
  <c r="X173" i="19"/>
  <c r="K173" i="19"/>
  <c r="F173" i="19"/>
  <c r="AU172" i="19"/>
  <c r="AP172" i="19"/>
  <c r="AC172" i="19"/>
  <c r="X172" i="19"/>
  <c r="K172" i="19"/>
  <c r="F172" i="19"/>
  <c r="AU171" i="19"/>
  <c r="AP171" i="19"/>
  <c r="AC171" i="19"/>
  <c r="X171" i="19"/>
  <c r="K171" i="19"/>
  <c r="F171" i="19"/>
  <c r="AU170" i="19"/>
  <c r="AP170" i="19"/>
  <c r="AC170" i="19"/>
  <c r="X170" i="19"/>
  <c r="K170" i="19"/>
  <c r="F170" i="19"/>
  <c r="AU169" i="19"/>
  <c r="AP169" i="19"/>
  <c r="AC169" i="19"/>
  <c r="X169" i="19"/>
  <c r="K169" i="19"/>
  <c r="F169" i="19"/>
  <c r="AU168" i="19"/>
  <c r="AP168" i="19"/>
  <c r="AC168" i="19"/>
  <c r="X168" i="19"/>
  <c r="K168" i="19"/>
  <c r="F168" i="19"/>
  <c r="AU167" i="19"/>
  <c r="AP167" i="19"/>
  <c r="AC167" i="19"/>
  <c r="X167" i="19"/>
  <c r="K167" i="19"/>
  <c r="F167" i="19"/>
  <c r="AU166" i="19"/>
  <c r="AP166" i="19"/>
  <c r="AC166" i="19"/>
  <c r="X166" i="19"/>
  <c r="K166" i="19"/>
  <c r="F166" i="19"/>
  <c r="AU165" i="19"/>
  <c r="AP165" i="19"/>
  <c r="AC165" i="19"/>
  <c r="X165" i="19"/>
  <c r="K165" i="19"/>
  <c r="F165" i="19"/>
  <c r="AU164" i="19"/>
  <c r="AP164" i="19"/>
  <c r="AC164" i="19"/>
  <c r="X164" i="19"/>
  <c r="K164" i="19"/>
  <c r="F164" i="19"/>
  <c r="AU163" i="19"/>
  <c r="AP163" i="19"/>
  <c r="AC163" i="19"/>
  <c r="X163" i="19"/>
  <c r="K163" i="19"/>
  <c r="F163" i="19"/>
  <c r="AU162" i="19"/>
  <c r="AP162" i="19"/>
  <c r="AC162" i="19"/>
  <c r="X162" i="19"/>
  <c r="K162" i="19"/>
  <c r="F162" i="19"/>
  <c r="AU161" i="19"/>
  <c r="AP161" i="19"/>
  <c r="AC161" i="19"/>
  <c r="X161" i="19"/>
  <c r="K161" i="19"/>
  <c r="F161" i="19"/>
  <c r="AU160" i="19"/>
  <c r="AP160" i="19"/>
  <c r="AC160" i="19"/>
  <c r="X160" i="19"/>
  <c r="K160" i="19"/>
  <c r="F160" i="19"/>
  <c r="AU159" i="19"/>
  <c r="AP159" i="19"/>
  <c r="AC159" i="19"/>
  <c r="X159" i="19"/>
  <c r="K159" i="19"/>
  <c r="F159" i="19"/>
  <c r="AU158" i="19"/>
  <c r="AP158" i="19"/>
  <c r="AC158" i="19"/>
  <c r="X158" i="19"/>
  <c r="K158" i="19"/>
  <c r="F158" i="19"/>
  <c r="AU157" i="19"/>
  <c r="AP157" i="19"/>
  <c r="AC157" i="19"/>
  <c r="X157" i="19"/>
  <c r="K157" i="19"/>
  <c r="F157" i="19"/>
  <c r="AU156" i="19"/>
  <c r="AP156" i="19"/>
  <c r="AC156" i="19"/>
  <c r="X156" i="19"/>
  <c r="K156" i="19"/>
  <c r="F156" i="19"/>
  <c r="AU155" i="19"/>
  <c r="AP155" i="19"/>
  <c r="AC155" i="19"/>
  <c r="X155" i="19"/>
  <c r="K155" i="19"/>
  <c r="F155" i="19"/>
  <c r="AU154" i="19"/>
  <c r="AP154" i="19"/>
  <c r="AC154" i="19"/>
  <c r="X154" i="19"/>
  <c r="K154" i="19"/>
  <c r="F154" i="19"/>
  <c r="AU153" i="19"/>
  <c r="AP153" i="19"/>
  <c r="AC153" i="19"/>
  <c r="X153" i="19"/>
  <c r="K153" i="19"/>
  <c r="F153" i="19"/>
  <c r="AU152" i="19"/>
  <c r="AP152" i="19"/>
  <c r="AC152" i="19"/>
  <c r="X152" i="19"/>
  <c r="K152" i="19"/>
  <c r="F152" i="19"/>
  <c r="AU151" i="19"/>
  <c r="AP151" i="19"/>
  <c r="AC151" i="19"/>
  <c r="X151" i="19"/>
  <c r="K151" i="19"/>
  <c r="F151" i="19"/>
  <c r="AU150" i="19"/>
  <c r="AP150" i="19"/>
  <c r="AC150" i="19"/>
  <c r="X150" i="19"/>
  <c r="K150" i="19"/>
  <c r="F150" i="19"/>
  <c r="AU149" i="19"/>
  <c r="AP149" i="19"/>
  <c r="AC149" i="19"/>
  <c r="X149" i="19"/>
  <c r="K149" i="19"/>
  <c r="F149" i="19"/>
  <c r="AU148" i="19"/>
  <c r="AP148" i="19"/>
  <c r="AC148" i="19"/>
  <c r="X148" i="19"/>
  <c r="K148" i="19"/>
  <c r="F148" i="19"/>
  <c r="AU147" i="19"/>
  <c r="AP147" i="19"/>
  <c r="AC147" i="19"/>
  <c r="X147" i="19"/>
  <c r="K147" i="19"/>
  <c r="F147" i="19"/>
  <c r="AU146" i="19"/>
  <c r="AP146" i="19"/>
  <c r="AC146" i="19"/>
  <c r="X146" i="19"/>
  <c r="K146" i="19"/>
  <c r="F146" i="19"/>
  <c r="AU145" i="19"/>
  <c r="AP145" i="19"/>
  <c r="AC145" i="19"/>
  <c r="X145" i="19"/>
  <c r="K145" i="19"/>
  <c r="F145" i="19"/>
  <c r="AU144" i="19"/>
  <c r="AP144" i="19"/>
  <c r="AC144" i="19"/>
  <c r="X144" i="19"/>
  <c r="K144" i="19"/>
  <c r="F144" i="19"/>
  <c r="AU143" i="19"/>
  <c r="AP143" i="19"/>
  <c r="AC143" i="19"/>
  <c r="X143" i="19"/>
  <c r="K143" i="19"/>
  <c r="F143" i="19"/>
  <c r="AU142" i="19"/>
  <c r="AP142" i="19"/>
  <c r="AC142" i="19"/>
  <c r="X142" i="19"/>
  <c r="K142" i="19"/>
  <c r="F142" i="19"/>
  <c r="AU141" i="19"/>
  <c r="AP141" i="19"/>
  <c r="AC141" i="19"/>
  <c r="X141" i="19"/>
  <c r="K141" i="19"/>
  <c r="F141" i="19"/>
  <c r="AU140" i="19"/>
  <c r="AP140" i="19"/>
  <c r="AC140" i="19"/>
  <c r="X140" i="19"/>
  <c r="K140" i="19"/>
  <c r="F140" i="19"/>
  <c r="AU139" i="19"/>
  <c r="AP139" i="19"/>
  <c r="AC139" i="19"/>
  <c r="X139" i="19"/>
  <c r="K139" i="19"/>
  <c r="F139" i="19"/>
  <c r="AU138" i="19"/>
  <c r="AP138" i="19"/>
  <c r="AC138" i="19"/>
  <c r="X138" i="19"/>
  <c r="K138" i="19"/>
  <c r="F138" i="19"/>
  <c r="AU137" i="19"/>
  <c r="AP137" i="19"/>
  <c r="AC137" i="19"/>
  <c r="X137" i="19"/>
  <c r="K137" i="19"/>
  <c r="F137" i="19"/>
  <c r="AU136" i="19"/>
  <c r="AP136" i="19"/>
  <c r="AC136" i="19"/>
  <c r="X136" i="19"/>
  <c r="K136" i="19"/>
  <c r="F136" i="19"/>
  <c r="AU135" i="19"/>
  <c r="AP135" i="19"/>
  <c r="AC135" i="19"/>
  <c r="X135" i="19"/>
  <c r="K135" i="19"/>
  <c r="F135" i="19"/>
  <c r="AU134" i="19"/>
  <c r="AP134" i="19"/>
  <c r="AC134" i="19"/>
  <c r="X134" i="19"/>
  <c r="K134" i="19"/>
  <c r="F134" i="19"/>
  <c r="AU133" i="19"/>
  <c r="AP133" i="19"/>
  <c r="AC133" i="19"/>
  <c r="X133" i="19"/>
  <c r="K133" i="19"/>
  <c r="F133" i="19"/>
  <c r="AU132" i="19"/>
  <c r="AP132" i="19"/>
  <c r="AC132" i="19"/>
  <c r="X132" i="19"/>
  <c r="K132" i="19"/>
  <c r="F132" i="19"/>
  <c r="AU131" i="19"/>
  <c r="AP131" i="19"/>
  <c r="AC131" i="19"/>
  <c r="X131" i="19"/>
  <c r="K131" i="19"/>
  <c r="F131" i="19"/>
  <c r="AU130" i="19"/>
  <c r="AP130" i="19"/>
  <c r="AC130" i="19"/>
  <c r="X130" i="19"/>
  <c r="K130" i="19"/>
  <c r="F130" i="19"/>
  <c r="AU129" i="19"/>
  <c r="AP129" i="19"/>
  <c r="AC129" i="19"/>
  <c r="X129" i="19"/>
  <c r="K129" i="19"/>
  <c r="F129" i="19"/>
  <c r="AU128" i="19"/>
  <c r="AP128" i="19"/>
  <c r="AC128" i="19"/>
  <c r="X128" i="19"/>
  <c r="K128" i="19"/>
  <c r="F128" i="19"/>
  <c r="AU127" i="19"/>
  <c r="AP127" i="19"/>
  <c r="AC127" i="19"/>
  <c r="X127" i="19"/>
  <c r="K127" i="19"/>
  <c r="F127" i="19"/>
  <c r="AU126" i="19"/>
  <c r="AP126" i="19"/>
  <c r="AC126" i="19"/>
  <c r="X126" i="19"/>
  <c r="K126" i="19"/>
  <c r="F126" i="19"/>
  <c r="AU125" i="19"/>
  <c r="AP125" i="19"/>
  <c r="AC125" i="19"/>
  <c r="X125" i="19"/>
  <c r="K125" i="19"/>
  <c r="F125" i="19"/>
  <c r="AU124" i="19"/>
  <c r="AP124" i="19"/>
  <c r="AC124" i="19"/>
  <c r="X124" i="19"/>
  <c r="K124" i="19"/>
  <c r="F124" i="19"/>
  <c r="AU123" i="19"/>
  <c r="AP123" i="19"/>
  <c r="AC123" i="19"/>
  <c r="X123" i="19"/>
  <c r="K123" i="19"/>
  <c r="F123" i="19"/>
  <c r="AU122" i="19"/>
  <c r="AP122" i="19"/>
  <c r="AC122" i="19"/>
  <c r="X122" i="19"/>
  <c r="K122" i="19"/>
  <c r="F122" i="19"/>
  <c r="AU121" i="19"/>
  <c r="AP121" i="19"/>
  <c r="AC121" i="19"/>
  <c r="X121" i="19"/>
  <c r="K121" i="19"/>
  <c r="F121" i="19"/>
  <c r="AU120" i="19"/>
  <c r="AP120" i="19"/>
  <c r="AC120" i="19"/>
  <c r="X120" i="19"/>
  <c r="K120" i="19"/>
  <c r="F120" i="19"/>
  <c r="AU119" i="19"/>
  <c r="AP119" i="19"/>
  <c r="AC119" i="19"/>
  <c r="X119" i="19"/>
  <c r="K119" i="19"/>
  <c r="F119" i="19"/>
  <c r="AU118" i="19"/>
  <c r="AP118" i="19"/>
  <c r="AC118" i="19"/>
  <c r="X118" i="19"/>
  <c r="K118" i="19"/>
  <c r="F118" i="19"/>
  <c r="AU117" i="19"/>
  <c r="AP117" i="19"/>
  <c r="AC117" i="19"/>
  <c r="X117" i="19"/>
  <c r="K117" i="19"/>
  <c r="F117" i="19"/>
  <c r="AU116" i="19"/>
  <c r="AP116" i="19"/>
  <c r="AC116" i="19"/>
  <c r="X116" i="19"/>
  <c r="K116" i="19"/>
  <c r="F116" i="19"/>
  <c r="AU115" i="19"/>
  <c r="AP115" i="19"/>
  <c r="AC115" i="19"/>
  <c r="X115" i="19"/>
  <c r="K115" i="19"/>
  <c r="F115" i="19"/>
  <c r="AU114" i="19"/>
  <c r="AP114" i="19"/>
  <c r="AC114" i="19"/>
  <c r="X114" i="19"/>
  <c r="K114" i="19"/>
  <c r="F114" i="19"/>
  <c r="AU113" i="19"/>
  <c r="AP113" i="19"/>
  <c r="AC113" i="19"/>
  <c r="X113" i="19"/>
  <c r="K113" i="19"/>
  <c r="F113" i="19"/>
  <c r="AU112" i="19"/>
  <c r="AP112" i="19"/>
  <c r="AC112" i="19"/>
  <c r="X112" i="19"/>
  <c r="K112" i="19"/>
  <c r="F112" i="19"/>
  <c r="AU111" i="19"/>
  <c r="AP111" i="19"/>
  <c r="AC111" i="19"/>
  <c r="X111" i="19"/>
  <c r="K111" i="19"/>
  <c r="F111" i="19"/>
  <c r="AU110" i="19"/>
  <c r="AP110" i="19"/>
  <c r="AC110" i="19"/>
  <c r="X110" i="19"/>
  <c r="K110" i="19"/>
  <c r="F110" i="19"/>
  <c r="AU109" i="19"/>
  <c r="AP109" i="19"/>
  <c r="AC109" i="19"/>
  <c r="X109" i="19"/>
  <c r="K109" i="19"/>
  <c r="F109" i="19"/>
  <c r="AU108" i="19"/>
  <c r="AP108" i="19"/>
  <c r="AC108" i="19"/>
  <c r="X108" i="19"/>
  <c r="K108" i="19"/>
  <c r="F108" i="19"/>
  <c r="AU107" i="19"/>
  <c r="AP107" i="19"/>
  <c r="AC107" i="19"/>
  <c r="X107" i="19"/>
  <c r="K107" i="19"/>
  <c r="F107" i="19"/>
  <c r="AU106" i="19"/>
  <c r="AP106" i="19"/>
  <c r="AC106" i="19"/>
  <c r="X106" i="19"/>
  <c r="K106" i="19"/>
  <c r="F106" i="19"/>
  <c r="AU105" i="19"/>
  <c r="AP105" i="19"/>
  <c r="AC105" i="19"/>
  <c r="X105" i="19"/>
  <c r="K105" i="19"/>
  <c r="F105" i="19"/>
  <c r="AU104" i="19"/>
  <c r="AP104" i="19"/>
  <c r="AC104" i="19"/>
  <c r="X104" i="19"/>
  <c r="K104" i="19"/>
  <c r="F104" i="19"/>
  <c r="AU103" i="19"/>
  <c r="AP103" i="19"/>
  <c r="AC103" i="19"/>
  <c r="X103" i="19"/>
  <c r="K103" i="19"/>
  <c r="F103" i="19"/>
  <c r="AU102" i="19"/>
  <c r="AP102" i="19"/>
  <c r="AC102" i="19"/>
  <c r="X102" i="19"/>
  <c r="K102" i="19"/>
  <c r="F102" i="19"/>
  <c r="AU101" i="19"/>
  <c r="AP101" i="19"/>
  <c r="AC101" i="19"/>
  <c r="X101" i="19"/>
  <c r="K101" i="19"/>
  <c r="F101" i="19"/>
  <c r="AU100" i="19"/>
  <c r="AP100" i="19"/>
  <c r="AC100" i="19"/>
  <c r="X100" i="19"/>
  <c r="K100" i="19"/>
  <c r="F100" i="19"/>
  <c r="AU99" i="19"/>
  <c r="AP99" i="19"/>
  <c r="AC99" i="19"/>
  <c r="X99" i="19"/>
  <c r="K99" i="19"/>
  <c r="F99" i="19"/>
  <c r="AU98" i="19"/>
  <c r="AP98" i="19"/>
  <c r="AC98" i="19"/>
  <c r="X98" i="19"/>
  <c r="K98" i="19"/>
  <c r="F98" i="19"/>
  <c r="AU97" i="19"/>
  <c r="AP97" i="19"/>
  <c r="AC97" i="19"/>
  <c r="X97" i="19"/>
  <c r="K97" i="19"/>
  <c r="F97" i="19"/>
  <c r="AU96" i="19"/>
  <c r="AP96" i="19"/>
  <c r="AC96" i="19"/>
  <c r="X96" i="19"/>
  <c r="K96" i="19"/>
  <c r="F96" i="19"/>
  <c r="AU95" i="19"/>
  <c r="AP95" i="19"/>
  <c r="AC95" i="19"/>
  <c r="X95" i="19"/>
  <c r="K95" i="19"/>
  <c r="F95" i="19"/>
  <c r="AU94" i="19"/>
  <c r="AP94" i="19"/>
  <c r="AC94" i="19"/>
  <c r="X94" i="19"/>
  <c r="K94" i="19"/>
  <c r="F94" i="19"/>
  <c r="AU93" i="19"/>
  <c r="AP93" i="19"/>
  <c r="AC93" i="19"/>
  <c r="X93" i="19"/>
  <c r="K93" i="19"/>
  <c r="F93" i="19"/>
  <c r="AU92" i="19"/>
  <c r="AP92" i="19"/>
  <c r="AC92" i="19"/>
  <c r="X92" i="19"/>
  <c r="K92" i="19"/>
  <c r="F92" i="19"/>
  <c r="AU91" i="19"/>
  <c r="AP91" i="19"/>
  <c r="AC91" i="19"/>
  <c r="X91" i="19"/>
  <c r="K91" i="19"/>
  <c r="F91" i="19"/>
  <c r="AU90" i="19"/>
  <c r="AP90" i="19"/>
  <c r="AC90" i="19"/>
  <c r="X90" i="19"/>
  <c r="K90" i="19"/>
  <c r="F90" i="19"/>
  <c r="AU89" i="19"/>
  <c r="AP89" i="19"/>
  <c r="AC89" i="19"/>
  <c r="X89" i="19"/>
  <c r="K89" i="19"/>
  <c r="F89" i="19"/>
  <c r="AU88" i="19"/>
  <c r="AP88" i="19"/>
  <c r="AC88" i="19"/>
  <c r="X88" i="19"/>
  <c r="K88" i="19"/>
  <c r="F88" i="19"/>
  <c r="AU87" i="19"/>
  <c r="AP87" i="19"/>
  <c r="AC87" i="19"/>
  <c r="X87" i="19"/>
  <c r="K87" i="19"/>
  <c r="F87" i="19"/>
  <c r="AU86" i="19"/>
  <c r="AP86" i="19"/>
  <c r="AC86" i="19"/>
  <c r="X86" i="19"/>
  <c r="K86" i="19"/>
  <c r="F86" i="19"/>
  <c r="AU85" i="19"/>
  <c r="AP85" i="19"/>
  <c r="AC85" i="19"/>
  <c r="X85" i="19"/>
  <c r="K85" i="19"/>
  <c r="F85" i="19"/>
  <c r="AU84" i="19"/>
  <c r="AP84" i="19"/>
  <c r="AC84" i="19"/>
  <c r="X84" i="19"/>
  <c r="K84" i="19"/>
  <c r="F84" i="19"/>
  <c r="AU83" i="19"/>
  <c r="AP83" i="19"/>
  <c r="AC83" i="19"/>
  <c r="X83" i="19"/>
  <c r="K83" i="19"/>
  <c r="F83" i="19"/>
  <c r="AU82" i="19"/>
  <c r="AP82" i="19"/>
  <c r="AC82" i="19"/>
  <c r="X82" i="19"/>
  <c r="K82" i="19"/>
  <c r="F82" i="19"/>
  <c r="AU81" i="19"/>
  <c r="AP81" i="19"/>
  <c r="AC81" i="19"/>
  <c r="X81" i="19"/>
  <c r="K81" i="19"/>
  <c r="F81" i="19"/>
  <c r="AU80" i="19"/>
  <c r="AP80" i="19"/>
  <c r="AC80" i="19"/>
  <c r="X80" i="19"/>
  <c r="K80" i="19"/>
  <c r="F80" i="19"/>
  <c r="AU79" i="19"/>
  <c r="AP79" i="19"/>
  <c r="AC79" i="19"/>
  <c r="X79" i="19"/>
  <c r="K79" i="19"/>
  <c r="F79" i="19"/>
  <c r="AU78" i="19"/>
  <c r="AP78" i="19"/>
  <c r="AC78" i="19"/>
  <c r="X78" i="19"/>
  <c r="K78" i="19"/>
  <c r="F78" i="19"/>
  <c r="AU77" i="19"/>
  <c r="AP77" i="19"/>
  <c r="AC77" i="19"/>
  <c r="X77" i="19"/>
  <c r="K77" i="19"/>
  <c r="F77" i="19"/>
  <c r="AU76" i="19"/>
  <c r="AP76" i="19"/>
  <c r="AC76" i="19"/>
  <c r="X76" i="19"/>
  <c r="K76" i="19"/>
  <c r="F76" i="19"/>
  <c r="AU75" i="19"/>
  <c r="AP75" i="19"/>
  <c r="AC75" i="19"/>
  <c r="X75" i="19"/>
  <c r="K75" i="19"/>
  <c r="F75" i="19"/>
  <c r="AU74" i="19"/>
  <c r="AP74" i="19"/>
  <c r="AC74" i="19"/>
  <c r="X74" i="19"/>
  <c r="K74" i="19"/>
  <c r="F74" i="19"/>
  <c r="AU73" i="19"/>
  <c r="AP73" i="19"/>
  <c r="AC73" i="19"/>
  <c r="X73" i="19"/>
  <c r="K73" i="19"/>
  <c r="F73" i="19"/>
  <c r="AU72" i="19"/>
  <c r="AP72" i="19"/>
  <c r="AC72" i="19"/>
  <c r="X72" i="19"/>
  <c r="K72" i="19"/>
  <c r="F72" i="19"/>
  <c r="AU71" i="19"/>
  <c r="AP71" i="19"/>
  <c r="AC71" i="19"/>
  <c r="X71" i="19"/>
  <c r="K71" i="19"/>
  <c r="F71" i="19"/>
  <c r="AU70" i="19"/>
  <c r="AP70" i="19"/>
  <c r="AC70" i="19"/>
  <c r="X70" i="19"/>
  <c r="K70" i="19"/>
  <c r="F70" i="19"/>
  <c r="AU69" i="19"/>
  <c r="AP69" i="19"/>
  <c r="AC69" i="19"/>
  <c r="X69" i="19"/>
  <c r="K69" i="19"/>
  <c r="F69" i="19"/>
  <c r="AU68" i="19"/>
  <c r="AP68" i="19"/>
  <c r="AC68" i="19"/>
  <c r="X68" i="19"/>
  <c r="K68" i="19"/>
  <c r="F68" i="19"/>
  <c r="AU67" i="19"/>
  <c r="AP67" i="19"/>
  <c r="AC67" i="19"/>
  <c r="X67" i="19"/>
  <c r="K67" i="19"/>
  <c r="F67" i="19"/>
  <c r="AU66" i="19"/>
  <c r="AP66" i="19"/>
  <c r="AC66" i="19"/>
  <c r="X66" i="19"/>
  <c r="K66" i="19"/>
  <c r="F66" i="19"/>
  <c r="AU65" i="19"/>
  <c r="AP65" i="19"/>
  <c r="AC65" i="19"/>
  <c r="X65" i="19"/>
  <c r="K65" i="19"/>
  <c r="F65" i="19"/>
  <c r="AU64" i="19"/>
  <c r="AP64" i="19"/>
  <c r="AC64" i="19"/>
  <c r="X64" i="19"/>
  <c r="K64" i="19"/>
  <c r="F64" i="19"/>
  <c r="AU63" i="19"/>
  <c r="AP63" i="19"/>
  <c r="AC63" i="19"/>
  <c r="X63" i="19"/>
  <c r="K63" i="19"/>
  <c r="F63" i="19"/>
  <c r="AU62" i="19"/>
  <c r="AP62" i="19"/>
  <c r="AC62" i="19"/>
  <c r="X62" i="19"/>
  <c r="K62" i="19"/>
  <c r="F62" i="19"/>
  <c r="AU61" i="19"/>
  <c r="AP61" i="19"/>
  <c r="AC61" i="19"/>
  <c r="X61" i="19"/>
  <c r="K61" i="19"/>
  <c r="F61" i="19"/>
  <c r="AU60" i="19"/>
  <c r="AP60" i="19"/>
  <c r="AC60" i="19"/>
  <c r="X60" i="19"/>
  <c r="K60" i="19"/>
  <c r="F60" i="19"/>
  <c r="AU59" i="19"/>
  <c r="AP59" i="19"/>
  <c r="AC59" i="19"/>
  <c r="X59" i="19"/>
  <c r="K59" i="19"/>
  <c r="F59" i="19"/>
  <c r="AU58" i="19"/>
  <c r="AP58" i="19"/>
  <c r="AC58" i="19"/>
  <c r="X58" i="19"/>
  <c r="K58" i="19"/>
  <c r="F58" i="19"/>
  <c r="AU57" i="19"/>
  <c r="AP57" i="19"/>
  <c r="AC57" i="19"/>
  <c r="X57" i="19"/>
  <c r="K57" i="19"/>
  <c r="F57" i="19"/>
  <c r="AU56" i="19"/>
  <c r="AP56" i="19"/>
  <c r="AC56" i="19"/>
  <c r="X56" i="19"/>
  <c r="K56" i="19"/>
  <c r="F56" i="19"/>
  <c r="AU55" i="19"/>
  <c r="AP55" i="19"/>
  <c r="AC55" i="19"/>
  <c r="X55" i="19"/>
  <c r="K55" i="19"/>
  <c r="F55" i="19"/>
  <c r="AU54" i="19"/>
  <c r="AP54" i="19"/>
  <c r="AC54" i="19"/>
  <c r="X54" i="19"/>
  <c r="K54" i="19"/>
  <c r="F54" i="19"/>
  <c r="AU53" i="19"/>
  <c r="AP53" i="19"/>
  <c r="AC53" i="19"/>
  <c r="X53" i="19"/>
  <c r="K53" i="19"/>
  <c r="F53" i="19"/>
  <c r="AU52" i="19"/>
  <c r="AP52" i="19"/>
  <c r="AC52" i="19"/>
  <c r="X52" i="19"/>
  <c r="K52" i="19"/>
  <c r="F52" i="19"/>
  <c r="AU51" i="19"/>
  <c r="AP51" i="19"/>
  <c r="AC51" i="19"/>
  <c r="X51" i="19"/>
  <c r="K51" i="19"/>
  <c r="F51" i="19"/>
  <c r="AU50" i="19"/>
  <c r="AP50" i="19"/>
  <c r="AC50" i="19"/>
  <c r="X50" i="19"/>
  <c r="K50" i="19"/>
  <c r="F50" i="19"/>
  <c r="AU49" i="19"/>
  <c r="AP49" i="19"/>
  <c r="AC49" i="19"/>
  <c r="AD58" i="19"/>
  <c r="AJ58" i="19" s="1"/>
  <c r="X49" i="19"/>
  <c r="K49" i="19"/>
  <c r="F49" i="19"/>
  <c r="AU48" i="19"/>
  <c r="AP48" i="19"/>
  <c r="AC48" i="19"/>
  <c r="X48" i="19"/>
  <c r="K48" i="19"/>
  <c r="F48" i="19"/>
  <c r="AU47" i="19"/>
  <c r="AP47" i="19"/>
  <c r="AC47" i="19"/>
  <c r="X47" i="19"/>
  <c r="K47" i="19"/>
  <c r="F47" i="19"/>
  <c r="AU46" i="19"/>
  <c r="AP46" i="19"/>
  <c r="AC46" i="19"/>
  <c r="X46" i="19"/>
  <c r="K46" i="19"/>
  <c r="F46" i="19"/>
  <c r="AU45" i="19"/>
  <c r="AP45" i="19"/>
  <c r="AC45" i="19"/>
  <c r="X45" i="19"/>
  <c r="K45" i="19"/>
  <c r="F45" i="19"/>
  <c r="AU44" i="19"/>
  <c r="AP44" i="19"/>
  <c r="AC44" i="19"/>
  <c r="X44" i="19"/>
  <c r="K44" i="19"/>
  <c r="F44" i="19"/>
  <c r="AU43" i="19"/>
  <c r="AP43" i="19"/>
  <c r="AC43" i="19"/>
  <c r="X43" i="19"/>
  <c r="K43" i="19"/>
  <c r="F43" i="19"/>
  <c r="AU42" i="19"/>
  <c r="AP42" i="19"/>
  <c r="AC42" i="19"/>
  <c r="X42" i="19"/>
  <c r="K42" i="19"/>
  <c r="F42" i="19"/>
  <c r="AU41" i="19"/>
  <c r="AP41" i="19"/>
  <c r="AC41" i="19"/>
  <c r="X41" i="19"/>
  <c r="K41" i="19"/>
  <c r="F41" i="19"/>
  <c r="AU40" i="19"/>
  <c r="AP40" i="19"/>
  <c r="AC40" i="19"/>
  <c r="X40" i="19"/>
  <c r="K40" i="19"/>
  <c r="F40" i="19"/>
  <c r="AU39" i="19"/>
  <c r="AP39" i="19"/>
  <c r="AC39" i="19"/>
  <c r="X39" i="19"/>
  <c r="K39" i="19"/>
  <c r="F39" i="19"/>
  <c r="AU38" i="19"/>
  <c r="AP38" i="19"/>
  <c r="AC38" i="19"/>
  <c r="X38" i="19"/>
  <c r="K38" i="19"/>
  <c r="F38" i="19"/>
  <c r="AU37" i="19"/>
  <c r="AP37" i="19"/>
  <c r="AC37" i="19"/>
  <c r="X37" i="19"/>
  <c r="K37" i="19"/>
  <c r="F37" i="19"/>
  <c r="AU36" i="19"/>
  <c r="AP36" i="19"/>
  <c r="AC36" i="19"/>
  <c r="X36" i="19"/>
  <c r="K36" i="19"/>
  <c r="F36" i="19"/>
  <c r="AU35" i="19"/>
  <c r="AP35" i="19"/>
  <c r="AC35" i="19"/>
  <c r="X35" i="19"/>
  <c r="K35" i="19"/>
  <c r="F35" i="19"/>
  <c r="AU34" i="19"/>
  <c r="AP34" i="19"/>
  <c r="AC34" i="19"/>
  <c r="X34" i="19"/>
  <c r="K34" i="19"/>
  <c r="F34" i="19"/>
  <c r="AU33" i="19"/>
  <c r="AP33" i="19"/>
  <c r="AC33" i="19"/>
  <c r="X33" i="19"/>
  <c r="K33" i="19"/>
  <c r="F33" i="19"/>
  <c r="AU32" i="19"/>
  <c r="AP32" i="19"/>
  <c r="AC32" i="19"/>
  <c r="X32" i="19"/>
  <c r="K32" i="19"/>
  <c r="F32" i="19"/>
  <c r="AU31" i="19"/>
  <c r="AP31" i="19"/>
  <c r="AC31" i="19"/>
  <c r="X31" i="19"/>
  <c r="K31" i="19"/>
  <c r="F31" i="19"/>
  <c r="AU30" i="19"/>
  <c r="AP30" i="19"/>
  <c r="AC30" i="19"/>
  <c r="X30" i="19"/>
  <c r="K30" i="19"/>
  <c r="F30" i="19"/>
  <c r="AU29" i="19"/>
  <c r="AP29" i="19"/>
  <c r="AC29" i="19"/>
  <c r="X29" i="19"/>
  <c r="K29" i="19"/>
  <c r="F29" i="19"/>
  <c r="AU28" i="19"/>
  <c r="AP28" i="19"/>
  <c r="AC28" i="19"/>
  <c r="X28" i="19"/>
  <c r="K28" i="19"/>
  <c r="F28" i="19"/>
  <c r="AU27" i="19"/>
  <c r="AP27" i="19"/>
  <c r="AC27" i="19"/>
  <c r="X27" i="19"/>
  <c r="K27" i="19"/>
  <c r="F27" i="19"/>
  <c r="AU26" i="19"/>
  <c r="AP26" i="19"/>
  <c r="AC26" i="19"/>
  <c r="X26" i="19"/>
  <c r="K26" i="19"/>
  <c r="F26" i="19"/>
  <c r="AU25" i="19"/>
  <c r="AP25" i="19"/>
  <c r="AC25" i="19"/>
  <c r="X25" i="19"/>
  <c r="K25" i="19"/>
  <c r="F25" i="19"/>
  <c r="AU24" i="19"/>
  <c r="AP24" i="19"/>
  <c r="AC24" i="19"/>
  <c r="X24" i="19"/>
  <c r="K24" i="19"/>
  <c r="F24" i="19"/>
  <c r="AU23" i="19"/>
  <c r="AP23" i="19"/>
  <c r="AC23" i="19"/>
  <c r="AD32" i="19"/>
  <c r="AJ32" i="19" s="1"/>
  <c r="X23" i="19"/>
  <c r="K23" i="19"/>
  <c r="F23" i="19"/>
  <c r="AU22" i="19"/>
  <c r="AP22" i="19"/>
  <c r="AC22" i="19"/>
  <c r="X22" i="19"/>
  <c r="K22" i="19"/>
  <c r="F22" i="19"/>
  <c r="AU21" i="19"/>
  <c r="AP21" i="19"/>
  <c r="AC21" i="19"/>
  <c r="X21" i="19"/>
  <c r="K21" i="19"/>
  <c r="F21" i="19"/>
  <c r="AU20" i="19"/>
  <c r="AP20" i="19"/>
  <c r="AC20" i="19"/>
  <c r="X20" i="19"/>
  <c r="K20" i="19"/>
  <c r="F20" i="19"/>
  <c r="AU19" i="19"/>
  <c r="AP19" i="19"/>
  <c r="AC19" i="19"/>
  <c r="X19" i="19"/>
  <c r="K19" i="19"/>
  <c r="F19" i="19"/>
  <c r="AU18" i="19"/>
  <c r="AP18" i="19"/>
  <c r="AC18" i="19"/>
  <c r="X18" i="19"/>
  <c r="K18" i="19"/>
  <c r="F18" i="19"/>
  <c r="AU17" i="19"/>
  <c r="AP17" i="19"/>
  <c r="AC17" i="19"/>
  <c r="X17" i="19"/>
  <c r="K17" i="19"/>
  <c r="F17" i="19"/>
  <c r="BA16" i="19"/>
  <c r="AU16" i="19"/>
  <c r="AP16" i="19"/>
  <c r="AI16" i="19"/>
  <c r="AC16" i="19"/>
  <c r="X16" i="19"/>
  <c r="K16" i="19"/>
  <c r="F16" i="19"/>
  <c r="BA15" i="19"/>
  <c r="AU15" i="19"/>
  <c r="AP15" i="19"/>
  <c r="AI15" i="19"/>
  <c r="AC15" i="19"/>
  <c r="X15" i="19"/>
  <c r="Q15" i="19"/>
  <c r="K15" i="19"/>
  <c r="I15" i="19"/>
  <c r="F15" i="19"/>
  <c r="BA14" i="19"/>
  <c r="AU14" i="19"/>
  <c r="AP14" i="19"/>
  <c r="AI14" i="19"/>
  <c r="AC14" i="19"/>
  <c r="X14" i="19"/>
  <c r="Q14" i="19"/>
  <c r="K14" i="19"/>
  <c r="I14" i="19"/>
  <c r="F14" i="19"/>
  <c r="BA13" i="19"/>
  <c r="AU13" i="19"/>
  <c r="AP13" i="19"/>
  <c r="AI13" i="19"/>
  <c r="AC13" i="19"/>
  <c r="X13" i="19"/>
  <c r="Q13" i="19"/>
  <c r="K13" i="19"/>
  <c r="I13" i="19"/>
  <c r="F13" i="19"/>
  <c r="CG12" i="19"/>
  <c r="BA12" i="19"/>
  <c r="AU12" i="19"/>
  <c r="AP12" i="19"/>
  <c r="AI12" i="19"/>
  <c r="AC12" i="19"/>
  <c r="X12" i="19"/>
  <c r="Q12" i="19"/>
  <c r="K12" i="19"/>
  <c r="I12" i="19"/>
  <c r="F12" i="19"/>
  <c r="BA11" i="19"/>
  <c r="AU11" i="19"/>
  <c r="AP11" i="19"/>
  <c r="AI11" i="19"/>
  <c r="AG11" i="19"/>
  <c r="AC11" i="19"/>
  <c r="X11" i="19"/>
  <c r="Q11" i="19"/>
  <c r="K11" i="19"/>
  <c r="I11" i="19"/>
  <c r="F11" i="19"/>
  <c r="BA10" i="19"/>
  <c r="AY10" i="19"/>
  <c r="AU10" i="19"/>
  <c r="AP10" i="19"/>
  <c r="AI10" i="19"/>
  <c r="AG10" i="19"/>
  <c r="AC10" i="19"/>
  <c r="AA10" i="19"/>
  <c r="X10" i="19"/>
  <c r="Q10" i="19"/>
  <c r="O10" i="19"/>
  <c r="K10" i="19"/>
  <c r="I10" i="19"/>
  <c r="F10" i="19"/>
  <c r="BA9" i="19"/>
  <c r="AY9" i="19"/>
  <c r="AU9" i="19"/>
  <c r="AP9" i="19"/>
  <c r="AI9" i="19"/>
  <c r="AG9" i="19"/>
  <c r="AC9" i="19"/>
  <c r="AA9" i="19"/>
  <c r="X9" i="19"/>
  <c r="Q9" i="19"/>
  <c r="O9" i="19"/>
  <c r="K9" i="19"/>
  <c r="I9" i="19"/>
  <c r="F9" i="19"/>
  <c r="BA8" i="19"/>
  <c r="AY8" i="19"/>
  <c r="AU8" i="19"/>
  <c r="AP8" i="19"/>
  <c r="AI8" i="19"/>
  <c r="AG8" i="19"/>
  <c r="AC8" i="19"/>
  <c r="AA8" i="19"/>
  <c r="X8" i="19"/>
  <c r="Q8" i="19"/>
  <c r="O8" i="19"/>
  <c r="K8" i="19"/>
  <c r="I8" i="19"/>
  <c r="F8" i="19"/>
  <c r="BA7" i="19"/>
  <c r="AY7" i="19"/>
  <c r="AU7" i="19"/>
  <c r="AP7" i="19"/>
  <c r="AI7" i="19"/>
  <c r="AG7" i="19"/>
  <c r="AC7" i="19"/>
  <c r="AA7" i="19"/>
  <c r="X7" i="19"/>
  <c r="Q7" i="19"/>
  <c r="O7" i="19"/>
  <c r="K7" i="19"/>
  <c r="I7" i="19"/>
  <c r="F7" i="19"/>
  <c r="BA6" i="19"/>
  <c r="AY6" i="19"/>
  <c r="AU6" i="19"/>
  <c r="AP6" i="19"/>
  <c r="AI6" i="19"/>
  <c r="AC6" i="19"/>
  <c r="AA6" i="19"/>
  <c r="X6" i="19"/>
  <c r="Q6" i="19"/>
  <c r="K6" i="19"/>
  <c r="I6" i="19"/>
  <c r="F6" i="19"/>
  <c r="BA5" i="19"/>
  <c r="AY5" i="19"/>
  <c r="AU5" i="19"/>
  <c r="AP5" i="19"/>
  <c r="AQ5" i="19" s="1"/>
  <c r="AQ6" i="19" s="1"/>
  <c r="AI5" i="19"/>
  <c r="AC5" i="19"/>
  <c r="AA5" i="19"/>
  <c r="X5" i="19"/>
  <c r="Y5" i="19" s="1"/>
  <c r="Q5" i="19"/>
  <c r="K5" i="19"/>
  <c r="I5" i="19"/>
  <c r="F5" i="19"/>
  <c r="G5" i="19" s="1"/>
  <c r="BG4" i="19"/>
  <c r="BA4" i="19"/>
  <c r="AT4" i="19"/>
  <c r="AP4" i="19"/>
  <c r="AI4" i="19"/>
  <c r="AB4" i="19"/>
  <c r="AA4" i="19"/>
  <c r="X4" i="19"/>
  <c r="Q4" i="19"/>
  <c r="J4" i="19"/>
  <c r="I4" i="19"/>
  <c r="F4" i="19"/>
  <c r="BG3" i="19"/>
  <c r="BG1" i="19"/>
  <c r="N236" i="20"/>
  <c r="M277" i="20"/>
  <c r="N288" i="20"/>
  <c r="N312" i="20"/>
  <c r="N320" i="20"/>
  <c r="N324" i="20"/>
  <c r="N326" i="20"/>
  <c r="N336" i="20"/>
  <c r="N344" i="20"/>
  <c r="N348" i="20"/>
  <c r="N350" i="20"/>
  <c r="N360" i="20"/>
  <c r="N362" i="20"/>
  <c r="N364" i="20"/>
  <c r="N366" i="20"/>
  <c r="N368" i="20"/>
  <c r="N212" i="20"/>
  <c r="AD97" i="20"/>
  <c r="AJ97" i="20" s="1"/>
  <c r="AD125" i="20"/>
  <c r="AJ125" i="20" s="1"/>
  <c r="AD153" i="20"/>
  <c r="AJ153" i="20" s="1"/>
  <c r="N23" i="20"/>
  <c r="N24" i="20"/>
  <c r="N27" i="20"/>
  <c r="N29" i="20"/>
  <c r="N31" i="20"/>
  <c r="N39" i="20"/>
  <c r="N43" i="20"/>
  <c r="N45" i="20"/>
  <c r="N51" i="20"/>
  <c r="N53" i="20"/>
  <c r="N55" i="20"/>
  <c r="N63" i="20"/>
  <c r="N67" i="20"/>
  <c r="N69" i="20"/>
  <c r="N75" i="20"/>
  <c r="N77" i="20"/>
  <c r="N79" i="20"/>
  <c r="N87" i="20"/>
  <c r="N91" i="20"/>
  <c r="N93" i="20"/>
  <c r="N99" i="20"/>
  <c r="N101" i="20"/>
  <c r="N103" i="20"/>
  <c r="N111" i="20"/>
  <c r="N115" i="20"/>
  <c r="N117" i="20"/>
  <c r="N123" i="20"/>
  <c r="N125" i="20"/>
  <c r="N127" i="20"/>
  <c r="N135" i="20"/>
  <c r="N139" i="20"/>
  <c r="N141" i="20"/>
  <c r="N147" i="20"/>
  <c r="N149" i="20"/>
  <c r="N151" i="20"/>
  <c r="N159" i="20"/>
  <c r="N163" i="20"/>
  <c r="N165" i="20"/>
  <c r="N171" i="20"/>
  <c r="N173" i="20"/>
  <c r="N175" i="20"/>
  <c r="N183" i="20"/>
  <c r="N187" i="20"/>
  <c r="N189" i="20"/>
  <c r="N195" i="20"/>
  <c r="N197" i="20"/>
  <c r="N199" i="20"/>
  <c r="N207" i="20"/>
  <c r="N211" i="20"/>
  <c r="N213" i="20"/>
  <c r="N219" i="20"/>
  <c r="N221" i="20"/>
  <c r="N223" i="20"/>
  <c r="N231" i="20"/>
  <c r="N235" i="20"/>
  <c r="N237" i="20"/>
  <c r="N243" i="20"/>
  <c r="N245" i="20"/>
  <c r="N247" i="20"/>
  <c r="N255" i="20"/>
  <c r="N259" i="20"/>
  <c r="N261" i="20"/>
  <c r="N267" i="20"/>
  <c r="N269" i="20"/>
  <c r="N271" i="20"/>
  <c r="N279" i="20"/>
  <c r="N283" i="20"/>
  <c r="N285" i="20"/>
  <c r="N291" i="20"/>
  <c r="N293" i="20"/>
  <c r="N295" i="20"/>
  <c r="N303" i="20"/>
  <c r="AH32" i="19"/>
  <c r="AH227" i="19"/>
  <c r="AH58" i="19"/>
  <c r="AV153" i="19"/>
  <c r="BB153" i="19" s="1"/>
  <c r="BA154" i="19" s="1"/>
  <c r="AD272" i="19"/>
  <c r="AJ272" i="19" s="1"/>
  <c r="AH275" i="19"/>
  <c r="P346" i="19"/>
  <c r="AV16" i="19"/>
  <c r="AZ16" i="19" s="1"/>
  <c r="AV175" i="19"/>
  <c r="BB175" i="19" s="1"/>
  <c r="AD218" i="19"/>
  <c r="AJ218" i="19" s="1"/>
  <c r="AV276" i="19"/>
  <c r="BB276" i="19"/>
  <c r="AV281" i="19"/>
  <c r="BB281" i="19" s="1"/>
  <c r="L349" i="19"/>
  <c r="R349" i="19" s="1"/>
  <c r="L363" i="19"/>
  <c r="R363" i="19" s="1"/>
  <c r="AD12" i="19"/>
  <c r="AH12" i="19" s="1"/>
  <c r="AD48" i="19"/>
  <c r="AJ48" i="19" s="1"/>
  <c r="AV50" i="19"/>
  <c r="BB50" i="19" s="1"/>
  <c r="L51" i="19"/>
  <c r="R51" i="19" s="1"/>
  <c r="AV62" i="19"/>
  <c r="BB62" i="19" s="1"/>
  <c r="L63" i="19"/>
  <c r="R63" i="19" s="1"/>
  <c r="L64" i="19"/>
  <c r="R64" i="19" s="1"/>
  <c r="AV140" i="19"/>
  <c r="BB140" i="19" s="1"/>
  <c r="AV148" i="19"/>
  <c r="BB148" i="19" s="1"/>
  <c r="AV159" i="19"/>
  <c r="BB159" i="19" s="1"/>
  <c r="AV161" i="19"/>
  <c r="BB161" i="19" s="1"/>
  <c r="AV183" i="19"/>
  <c r="BB183" i="19" s="1"/>
  <c r="L214" i="19"/>
  <c r="R214" i="19" s="1"/>
  <c r="Q215" i="19" s="1"/>
  <c r="L243" i="19"/>
  <c r="R243" i="19" s="1"/>
  <c r="AD251" i="19"/>
  <c r="AJ251" i="19" s="1"/>
  <c r="L258" i="19"/>
  <c r="R258" i="19" s="1"/>
  <c r="AV107" i="19"/>
  <c r="BB107" i="19" s="1"/>
  <c r="AV132" i="19"/>
  <c r="BB132" i="19" s="1"/>
  <c r="AV20" i="19"/>
  <c r="BB20" i="19" s="1"/>
  <c r="AV14" i="19"/>
  <c r="AZ14" i="19" s="1"/>
  <c r="AV69" i="19"/>
  <c r="BB69" i="19" s="1"/>
  <c r="AV191" i="19"/>
  <c r="BB191" i="19" s="1"/>
  <c r="AD202" i="19"/>
  <c r="AJ202" i="19" s="1"/>
  <c r="AV199" i="19"/>
  <c r="BB199" i="19" s="1"/>
  <c r="AV262" i="19"/>
  <c r="BB262" i="19" s="1"/>
  <c r="BA262" i="19" s="1"/>
  <c r="AD305" i="19"/>
  <c r="AJ305" i="19" s="1"/>
  <c r="AD66" i="19"/>
  <c r="AJ66" i="19" s="1"/>
  <c r="AD67" i="19"/>
  <c r="AJ67" i="19" s="1"/>
  <c r="AV77" i="19"/>
  <c r="BB77" i="19" s="1"/>
  <c r="AV96" i="19"/>
  <c r="BB96" i="19" s="1"/>
  <c r="AD98" i="19"/>
  <c r="AJ98" i="19" s="1"/>
  <c r="AD99" i="19"/>
  <c r="AJ99" i="19" s="1"/>
  <c r="AV151" i="19"/>
  <c r="BB151" i="19" s="1"/>
  <c r="AV186" i="19"/>
  <c r="BB186" i="19" s="1"/>
  <c r="L238" i="19"/>
  <c r="R238" i="19" s="1"/>
  <c r="AD238" i="19"/>
  <c r="AJ238" i="19" s="1"/>
  <c r="AI238" i="19" s="1"/>
  <c r="AV270" i="19"/>
  <c r="BB270" i="19" s="1"/>
  <c r="AV334" i="19"/>
  <c r="BB334" i="19" s="1"/>
  <c r="AD88" i="20"/>
  <c r="AD24" i="20"/>
  <c r="AD108" i="20"/>
  <c r="AD236" i="20"/>
  <c r="Y6" i="20"/>
  <c r="G6" i="20"/>
  <c r="AD73" i="20"/>
  <c r="AJ73" i="20" s="1"/>
  <c r="AD34" i="20"/>
  <c r="AJ34" i="20" s="1"/>
  <c r="AD65" i="20"/>
  <c r="AJ65" i="20" s="1"/>
  <c r="AD291" i="20"/>
  <c r="AJ291" i="20" s="1"/>
  <c r="AD95" i="20"/>
  <c r="AJ95" i="20" s="1"/>
  <c r="AD151" i="20"/>
  <c r="AJ151" i="20" s="1"/>
  <c r="AD200" i="20"/>
  <c r="AJ200" i="20" s="1"/>
  <c r="AD244" i="20"/>
  <c r="AJ244" i="20" s="1"/>
  <c r="AD282" i="20"/>
  <c r="AJ282" i="20" s="1"/>
  <c r="AD179" i="20"/>
  <c r="AJ179" i="20" s="1"/>
  <c r="AD191" i="20"/>
  <c r="AJ191" i="20" s="1"/>
  <c r="AD233" i="20"/>
  <c r="AJ233" i="20" s="1"/>
  <c r="AD306" i="20"/>
  <c r="AJ306" i="20" s="1"/>
  <c r="AD325" i="20"/>
  <c r="AJ325" i="20" s="1"/>
  <c r="AD356" i="20"/>
  <c r="AJ356" i="20" s="1"/>
  <c r="AD320" i="20"/>
  <c r="AJ320" i="20" s="1"/>
  <c r="AD336" i="20"/>
  <c r="AJ336" i="20" s="1"/>
  <c r="AD341" i="20"/>
  <c r="AJ341" i="20" s="1"/>
  <c r="AD363" i="20"/>
  <c r="AJ363" i="20" s="1"/>
  <c r="AD361" i="20"/>
  <c r="AJ361" i="20" s="1"/>
  <c r="AV167" i="19"/>
  <c r="BB167" i="19" s="1"/>
  <c r="AD43" i="19"/>
  <c r="AJ43" i="19" s="1"/>
  <c r="AD46" i="19"/>
  <c r="AJ46" i="19" s="1"/>
  <c r="AV18" i="19"/>
  <c r="BB18" i="19" s="1"/>
  <c r="AV37" i="19"/>
  <c r="BB37" i="19" s="1"/>
  <c r="L52" i="19"/>
  <c r="R52" i="19" s="1"/>
  <c r="AV94" i="19"/>
  <c r="BB94" i="19" s="1"/>
  <c r="BA95" i="19" s="1"/>
  <c r="L95" i="19"/>
  <c r="R95" i="19" s="1"/>
  <c r="L96" i="19"/>
  <c r="R96" i="19" s="1"/>
  <c r="AV101" i="19"/>
  <c r="BB101" i="19" s="1"/>
  <c r="L145" i="19"/>
  <c r="R145" i="19" s="1"/>
  <c r="AV145" i="19"/>
  <c r="BB145" i="19" s="1"/>
  <c r="AD346" i="19"/>
  <c r="AJ346" i="19" s="1"/>
  <c r="AD344" i="19"/>
  <c r="AJ344" i="19" s="1"/>
  <c r="L21" i="19"/>
  <c r="R21" i="19" s="1"/>
  <c r="AD24" i="19"/>
  <c r="AJ24" i="19" s="1"/>
  <c r="AV34" i="19"/>
  <c r="BB34" i="19" s="1"/>
  <c r="L42" i="19"/>
  <c r="R42" i="19" s="1"/>
  <c r="AD47" i="19"/>
  <c r="AJ47" i="19" s="1"/>
  <c r="AI47" i="19" s="1"/>
  <c r="AD13" i="19"/>
  <c r="AH13" i="19" s="1"/>
  <c r="AD30" i="19"/>
  <c r="AJ30" i="19" s="1"/>
  <c r="AD31" i="19"/>
  <c r="AJ31" i="19" s="1"/>
  <c r="L48" i="19"/>
  <c r="R48" i="19" s="1"/>
  <c r="L57" i="19"/>
  <c r="R57" i="19" s="1"/>
  <c r="AV70" i="19"/>
  <c r="BB70" i="19" s="1"/>
  <c r="L72" i="19"/>
  <c r="R72" i="19" s="1"/>
  <c r="L103" i="19"/>
  <c r="R103" i="19" s="1"/>
  <c r="AD106" i="19"/>
  <c r="AJ106" i="19" s="1"/>
  <c r="AD107" i="19"/>
  <c r="AJ107" i="19" s="1"/>
  <c r="L114" i="19"/>
  <c r="R114" i="19" s="1"/>
  <c r="AV137" i="19"/>
  <c r="BB137" i="19" s="1"/>
  <c r="BA138" i="19" s="1"/>
  <c r="AV166" i="19"/>
  <c r="BB166" i="19" s="1"/>
  <c r="AD178" i="19"/>
  <c r="AJ178" i="19" s="1"/>
  <c r="AV194" i="19"/>
  <c r="BB194" i="19" s="1"/>
  <c r="AD210" i="19"/>
  <c r="AJ210" i="19" s="1"/>
  <c r="AV216" i="19"/>
  <c r="BB216" i="19" s="1"/>
  <c r="AV225" i="19"/>
  <c r="BB225" i="19" s="1"/>
  <c r="L226" i="19"/>
  <c r="R226" i="19" s="1"/>
  <c r="L343" i="19"/>
  <c r="R343" i="19" s="1"/>
  <c r="AV17" i="19"/>
  <c r="BB17" i="19" s="1"/>
  <c r="AV21" i="19"/>
  <c r="BB21" i="19" s="1"/>
  <c r="AV23" i="19"/>
  <c r="BB23" i="19" s="1"/>
  <c r="AD27" i="19"/>
  <c r="AJ27" i="19" s="1"/>
  <c r="AI27" i="19" s="1"/>
  <c r="AV38" i="19"/>
  <c r="BB38" i="19" s="1"/>
  <c r="AV49" i="19"/>
  <c r="BB49" i="19" s="1"/>
  <c r="AV53" i="19"/>
  <c r="BB53" i="19" s="1"/>
  <c r="AV55" i="19"/>
  <c r="BB55" i="19" s="1"/>
  <c r="AV78" i="19"/>
  <c r="BB78" i="19" s="1"/>
  <c r="L79" i="19"/>
  <c r="R79" i="19" s="1"/>
  <c r="L80" i="19"/>
  <c r="R80" i="19" s="1"/>
  <c r="AD82" i="19"/>
  <c r="AJ82" i="19" s="1"/>
  <c r="AD83" i="19"/>
  <c r="AJ83" i="19" s="1"/>
  <c r="AV85" i="19"/>
  <c r="BB85" i="19" s="1"/>
  <c r="L112" i="19"/>
  <c r="R112" i="19" s="1"/>
  <c r="AD108" i="19"/>
  <c r="AJ108" i="19" s="1"/>
  <c r="AD120" i="19"/>
  <c r="AJ120" i="19" s="1"/>
  <c r="L125" i="19"/>
  <c r="R125" i="19" s="1"/>
  <c r="L127" i="19"/>
  <c r="R127" i="19" s="1"/>
  <c r="L153" i="19"/>
  <c r="R153" i="19" s="1"/>
  <c r="AD167" i="19"/>
  <c r="AJ167" i="19" s="1"/>
  <c r="AD186" i="19"/>
  <c r="AJ186" i="19" s="1"/>
  <c r="AV204" i="19"/>
  <c r="BB204" i="19" s="1"/>
  <c r="AD215" i="19"/>
  <c r="AJ215" i="19" s="1"/>
  <c r="AD221" i="19"/>
  <c r="AJ221" i="19" s="1"/>
  <c r="AV221" i="19"/>
  <c r="BB221" i="19" s="1"/>
  <c r="L362" i="19"/>
  <c r="R362" i="19" s="1"/>
  <c r="AD59" i="19"/>
  <c r="AJ59" i="19" s="1"/>
  <c r="AI59" i="19" s="1"/>
  <c r="L71" i="19"/>
  <c r="R71" i="19" s="1"/>
  <c r="AD74" i="19"/>
  <c r="AJ74" i="19" s="1"/>
  <c r="AD75" i="19"/>
  <c r="AJ75" i="19" s="1"/>
  <c r="AV102" i="19"/>
  <c r="BB102" i="19" s="1"/>
  <c r="L104" i="19"/>
  <c r="R104" i="19" s="1"/>
  <c r="AV104" i="19"/>
  <c r="BB104" i="19" s="1"/>
  <c r="AV129" i="19"/>
  <c r="BB129" i="19" s="1"/>
  <c r="AD148" i="19"/>
  <c r="AJ148" i="19" s="1"/>
  <c r="L291" i="19"/>
  <c r="R291" i="19"/>
  <c r="AD19" i="19"/>
  <c r="AJ19" i="19" s="1"/>
  <c r="AV22" i="19"/>
  <c r="BB22" i="19" s="1"/>
  <c r="L36" i="19"/>
  <c r="R36" i="19" s="1"/>
  <c r="AD42" i="19"/>
  <c r="AJ42" i="19" s="1"/>
  <c r="AV54" i="19"/>
  <c r="BB54" i="19" s="1"/>
  <c r="L55" i="19"/>
  <c r="R55" i="19" s="1"/>
  <c r="AV61" i="19"/>
  <c r="BB61" i="19" s="1"/>
  <c r="AV86" i="19"/>
  <c r="BB86" i="19" s="1"/>
  <c r="L87" i="19"/>
  <c r="R87" i="19" s="1"/>
  <c r="L88" i="19"/>
  <c r="R88" i="19" s="1"/>
  <c r="AD90" i="19"/>
  <c r="AJ90" i="19" s="1"/>
  <c r="AD91" i="19"/>
  <c r="AJ91" i="19" s="1"/>
  <c r="AV93" i="19"/>
  <c r="BB93" i="19" s="1"/>
  <c r="AD121" i="19"/>
  <c r="AJ121" i="19" s="1"/>
  <c r="AV127" i="19"/>
  <c r="BB127" i="19" s="1"/>
  <c r="L131" i="19"/>
  <c r="R131" i="19" s="1"/>
  <c r="AD125" i="19"/>
  <c r="AJ125" i="19" s="1"/>
  <c r="L134" i="19"/>
  <c r="R134" i="19" s="1"/>
  <c r="AV156" i="19"/>
  <c r="BB156" i="19" s="1"/>
  <c r="AV178" i="19"/>
  <c r="BB178" i="19" s="1"/>
  <c r="AD194" i="19"/>
  <c r="AJ194" i="19" s="1"/>
  <c r="AV213" i="19"/>
  <c r="BB213" i="19" s="1"/>
  <c r="AD235" i="19"/>
  <c r="AJ235" i="19" s="1"/>
  <c r="AV249" i="19"/>
  <c r="BB249" i="19" s="1"/>
  <c r="AV117" i="19"/>
  <c r="BB117" i="19" s="1"/>
  <c r="AV125" i="19"/>
  <c r="BB125" i="19" s="1"/>
  <c r="AD140" i="19"/>
  <c r="AJ140" i="19" s="1"/>
  <c r="AV143" i="19"/>
  <c r="BB143" i="19" s="1"/>
  <c r="AD164" i="19"/>
  <c r="AJ164" i="19" s="1"/>
  <c r="L169" i="19"/>
  <c r="R169" i="19" s="1"/>
  <c r="AV170" i="19"/>
  <c r="BB170" i="19" s="1"/>
  <c r="L240" i="19"/>
  <c r="R240" i="19" s="1"/>
  <c r="AD265" i="19"/>
  <c r="AJ265" i="19" s="1"/>
  <c r="L294" i="19"/>
  <c r="R294" i="19" s="1"/>
  <c r="L310" i="19"/>
  <c r="R310" i="19" s="1"/>
  <c r="L315" i="19"/>
  <c r="R315" i="19" s="1"/>
  <c r="AD317" i="19"/>
  <c r="AJ317" i="19" s="1"/>
  <c r="L312" i="19"/>
  <c r="R312" i="19" s="1"/>
  <c r="AD321" i="19"/>
  <c r="AJ321" i="19" s="1"/>
  <c r="L119" i="19"/>
  <c r="R119" i="19" s="1"/>
  <c r="L123" i="19"/>
  <c r="R123" i="19" s="1"/>
  <c r="AD156" i="19"/>
  <c r="AJ156" i="19" s="1"/>
  <c r="L161" i="19"/>
  <c r="R161" i="19" s="1"/>
  <c r="AV160" i="19"/>
  <c r="BB160" i="19" s="1"/>
  <c r="AD163" i="19"/>
  <c r="AJ163" i="19" s="1"/>
  <c r="L164" i="19"/>
  <c r="R164" i="19" s="1"/>
  <c r="AV173" i="19"/>
  <c r="BB173" i="19" s="1"/>
  <c r="AV181" i="19"/>
  <c r="BB181" i="19" s="1"/>
  <c r="L183" i="19"/>
  <c r="R183" i="19" s="1"/>
  <c r="AV189" i="19"/>
  <c r="BB189" i="19" s="1"/>
  <c r="L191" i="19"/>
  <c r="R191" i="19"/>
  <c r="AV197" i="19"/>
  <c r="BB197" i="19" s="1"/>
  <c r="L199" i="19"/>
  <c r="R199" i="19" s="1"/>
  <c r="L204" i="19"/>
  <c r="R204" i="19" s="1"/>
  <c r="AV205" i="19"/>
  <c r="BB205" i="19" s="1"/>
  <c r="L207" i="19"/>
  <c r="R207" i="19" s="1"/>
  <c r="AD209" i="19"/>
  <c r="AJ209" i="19" s="1"/>
  <c r="L227" i="19"/>
  <c r="R227" i="19" s="1"/>
  <c r="AV246" i="19"/>
  <c r="BB246" i="19" s="1"/>
  <c r="BA246" i="19" s="1"/>
  <c r="AD254" i="19"/>
  <c r="AJ254" i="19" s="1"/>
  <c r="AD264" i="19"/>
  <c r="AJ264" i="19" s="1"/>
  <c r="AV287" i="19"/>
  <c r="BB287" i="19" s="1"/>
  <c r="AD356" i="19"/>
  <c r="AJ356" i="19" s="1"/>
  <c r="AD359" i="19"/>
  <c r="AJ359" i="19" s="1"/>
  <c r="AD222" i="19"/>
  <c r="AJ222" i="19" s="1"/>
  <c r="AD249" i="19"/>
  <c r="AJ249" i="19" s="1"/>
  <c r="L254" i="19"/>
  <c r="R254" i="19" s="1"/>
  <c r="AV260" i="19"/>
  <c r="BB260" i="19" s="1"/>
  <c r="L261" i="19"/>
  <c r="R261" i="19" s="1"/>
  <c r="AD266" i="19"/>
  <c r="AJ266" i="19" s="1"/>
  <c r="AV284" i="19"/>
  <c r="BB284" i="19" s="1"/>
  <c r="L286" i="19"/>
  <c r="R286" i="19" s="1"/>
  <c r="AV295" i="19"/>
  <c r="BB295" i="19" s="1"/>
  <c r="AD306" i="19"/>
  <c r="AJ306" i="19" s="1"/>
  <c r="AV312" i="19"/>
  <c r="BB312" i="19" s="1"/>
  <c r="AV310" i="19"/>
  <c r="BB310" i="19" s="1"/>
  <c r="AD324" i="19"/>
  <c r="AJ324" i="19" s="1"/>
  <c r="L325" i="19"/>
  <c r="R325" i="19" s="1"/>
  <c r="AD339" i="19"/>
  <c r="AJ339" i="19" s="1"/>
  <c r="AV365" i="19"/>
  <c r="BB365" i="19" s="1"/>
  <c r="AV224" i="19"/>
  <c r="BB224" i="19" s="1"/>
  <c r="BA225" i="19" s="1"/>
  <c r="AD229" i="19"/>
  <c r="AJ229" i="19" s="1"/>
  <c r="AD233" i="19"/>
  <c r="AJ233" i="19" s="1"/>
  <c r="AI234" i="19" s="1"/>
  <c r="L262" i="19"/>
  <c r="R262" i="19" s="1"/>
  <c r="AV289" i="19"/>
  <c r="BB289" i="19" s="1"/>
  <c r="AD292" i="19"/>
  <c r="AJ292" i="19" s="1"/>
  <c r="AV292" i="19"/>
  <c r="BB292" i="19" s="1"/>
  <c r="AD304" i="19"/>
  <c r="AJ304" i="19" s="1"/>
  <c r="AI305" i="19" s="1"/>
  <c r="AD322" i="19"/>
  <c r="AJ322" i="19" s="1"/>
  <c r="AD325" i="19"/>
  <c r="AJ325" i="19"/>
  <c r="AD358" i="19"/>
  <c r="AJ358" i="19" s="1"/>
  <c r="L359" i="19"/>
  <c r="R359" i="19" s="1"/>
  <c r="Q359" i="19" s="1"/>
  <c r="AD278" i="19"/>
  <c r="AJ278" i="19" s="1"/>
  <c r="AD300" i="19"/>
  <c r="AJ300" i="19" s="1"/>
  <c r="AD302" i="19"/>
  <c r="AJ302" i="19" s="1"/>
  <c r="L306" i="19"/>
  <c r="R306" i="19" s="1"/>
  <c r="AV308" i="19"/>
  <c r="BB308" i="19" s="1"/>
  <c r="L308" i="19"/>
  <c r="R308" i="19" s="1"/>
  <c r="L326" i="19"/>
  <c r="R326" i="19" s="1"/>
  <c r="AD328" i="19"/>
  <c r="AJ328" i="19" s="1"/>
  <c r="AV350" i="19"/>
  <c r="BB350" i="19" s="1"/>
  <c r="AD355" i="19"/>
  <c r="AJ355" i="19" s="1"/>
  <c r="L361" i="19"/>
  <c r="R361" i="19" s="1"/>
  <c r="L364" i="19"/>
  <c r="R364" i="19" s="1"/>
  <c r="Q364" i="19" s="1"/>
  <c r="L367" i="19"/>
  <c r="R367" i="19" s="1"/>
  <c r="Q367" i="19" s="1"/>
  <c r="AV368" i="19"/>
  <c r="BB368" i="19" s="1"/>
  <c r="AD270" i="19"/>
  <c r="AJ270" i="19" s="1"/>
  <c r="AD281" i="19"/>
  <c r="AJ281" i="19" s="1"/>
  <c r="AV297" i="19"/>
  <c r="BB297" i="19" s="1"/>
  <c r="AD303" i="19"/>
  <c r="AJ303" i="19" s="1"/>
  <c r="AV313" i="19"/>
  <c r="BB313" i="19" s="1"/>
  <c r="AV322" i="19"/>
  <c r="BB322" i="19" s="1"/>
  <c r="AV323" i="19"/>
  <c r="BB323" i="19" s="1"/>
  <c r="AV333" i="19"/>
  <c r="BB333" i="19" s="1"/>
  <c r="AD341" i="19"/>
  <c r="AJ341" i="19" s="1"/>
  <c r="AV344" i="19"/>
  <c r="BB344" i="19" s="1"/>
  <c r="L347" i="19"/>
  <c r="R347" i="19" s="1"/>
  <c r="Q347" i="19" s="1"/>
  <c r="L360" i="19"/>
  <c r="R360" i="19" s="1"/>
  <c r="L366" i="19"/>
  <c r="R366" i="19" s="1"/>
  <c r="AV33" i="19"/>
  <c r="BB33" i="19" s="1"/>
  <c r="AV32" i="19"/>
  <c r="BB32" i="19" s="1"/>
  <c r="BA32" i="19" s="1"/>
  <c r="AV24" i="19"/>
  <c r="BB24" i="19" s="1"/>
  <c r="AV31" i="19"/>
  <c r="BB31" i="19" s="1"/>
  <c r="AR6" i="19"/>
  <c r="AT6" i="19"/>
  <c r="AQ7" i="19"/>
  <c r="L23" i="19"/>
  <c r="R23" i="19" s="1"/>
  <c r="L17" i="19"/>
  <c r="R17" i="19" s="1"/>
  <c r="L16" i="19"/>
  <c r="R16" i="19" s="1"/>
  <c r="Q17" i="19" s="1"/>
  <c r="L22" i="19"/>
  <c r="R22" i="19" s="1"/>
  <c r="G6" i="19"/>
  <c r="H5" i="19"/>
  <c r="J5" i="19"/>
  <c r="AD26" i="19"/>
  <c r="AJ26" i="19" s="1"/>
  <c r="L26" i="19"/>
  <c r="R26" i="19" s="1"/>
  <c r="L35" i="19"/>
  <c r="R35" i="19" s="1"/>
  <c r="L33" i="19"/>
  <c r="R33" i="19" s="1"/>
  <c r="L34" i="19"/>
  <c r="R34" i="19" s="1"/>
  <c r="L32" i="19"/>
  <c r="R32" i="19" s="1"/>
  <c r="L29" i="19"/>
  <c r="R29" i="19" s="1"/>
  <c r="AD25" i="19"/>
  <c r="AJ25" i="19" s="1"/>
  <c r="Y6" i="19"/>
  <c r="Z5" i="19"/>
  <c r="AB5" i="19" s="1"/>
  <c r="AD21" i="19"/>
  <c r="AJ21" i="19" s="1"/>
  <c r="L18" i="19"/>
  <c r="R18" i="19" s="1"/>
  <c r="L25" i="19"/>
  <c r="R25" i="19" s="1"/>
  <c r="AV27" i="19"/>
  <c r="BB27" i="19" s="1"/>
  <c r="L50" i="19"/>
  <c r="R50" i="19" s="1"/>
  <c r="AD118" i="19"/>
  <c r="AJ118" i="19" s="1"/>
  <c r="AD139" i="19"/>
  <c r="AJ139" i="19" s="1"/>
  <c r="AD138" i="19"/>
  <c r="AJ138" i="19" s="1"/>
  <c r="AD147" i="19"/>
  <c r="AJ147" i="19" s="1"/>
  <c r="AD146" i="19"/>
  <c r="AJ146" i="19" s="1"/>
  <c r="L139" i="19"/>
  <c r="R139" i="19" s="1"/>
  <c r="AD155" i="19"/>
  <c r="AJ155" i="19" s="1"/>
  <c r="AD154" i="19"/>
  <c r="AJ154" i="19" s="1"/>
  <c r="L150" i="19"/>
  <c r="R150" i="19" s="1"/>
  <c r="L155" i="19"/>
  <c r="R155" i="19" s="1"/>
  <c r="L158" i="19"/>
  <c r="R158" i="19" s="1"/>
  <c r="L237" i="19"/>
  <c r="R237" i="19" s="1"/>
  <c r="L236" i="19"/>
  <c r="R236" i="19" s="1"/>
  <c r="L235" i="19"/>
  <c r="R235" i="19" s="1"/>
  <c r="L232" i="19"/>
  <c r="R232" i="19" s="1"/>
  <c r="AV243" i="19"/>
  <c r="BB243" i="19" s="1"/>
  <c r="AV242" i="19"/>
  <c r="BB242" i="19" s="1"/>
  <c r="BA242" i="19" s="1"/>
  <c r="AV238" i="19"/>
  <c r="BB238" i="19" s="1"/>
  <c r="AV241" i="19"/>
  <c r="BB241" i="19" s="1"/>
  <c r="L274" i="19"/>
  <c r="R274" i="19" s="1"/>
  <c r="L273" i="19"/>
  <c r="R273" i="19" s="1"/>
  <c r="L272" i="19"/>
  <c r="R272" i="19" s="1"/>
  <c r="L269" i="19"/>
  <c r="R269" i="19" s="1"/>
  <c r="L15" i="19"/>
  <c r="P15" i="19" s="1"/>
  <c r="AD18" i="19"/>
  <c r="AJ18" i="19" s="1"/>
  <c r="L11" i="19"/>
  <c r="AD11" i="19"/>
  <c r="AD20" i="19"/>
  <c r="AJ20" i="19" s="1"/>
  <c r="L39" i="19"/>
  <c r="R39" i="19" s="1"/>
  <c r="Q39" i="19" s="1"/>
  <c r="AV36" i="19"/>
  <c r="BB36" i="19" s="1"/>
  <c r="BA37" i="19" s="1"/>
  <c r="L38" i="19"/>
  <c r="R38" i="19" s="1"/>
  <c r="L45" i="19"/>
  <c r="R45" i="19" s="1"/>
  <c r="AV51" i="19"/>
  <c r="BB51" i="19" s="1"/>
  <c r="AV56" i="19"/>
  <c r="BB56" i="19" s="1"/>
  <c r="L61" i="19"/>
  <c r="R61" i="19" s="1"/>
  <c r="AD61" i="19"/>
  <c r="AJ61" i="19" s="1"/>
  <c r="AD64" i="19"/>
  <c r="AJ64" i="19" s="1"/>
  <c r="L69" i="19"/>
  <c r="R69" i="19" s="1"/>
  <c r="AD69" i="19"/>
  <c r="AJ69" i="19" s="1"/>
  <c r="L74" i="19"/>
  <c r="R74" i="19" s="1"/>
  <c r="L77" i="19"/>
  <c r="R77" i="19" s="1"/>
  <c r="AD77" i="19"/>
  <c r="AJ77" i="19" s="1"/>
  <c r="AV80" i="19"/>
  <c r="BB80" i="19" s="1"/>
  <c r="L82" i="19"/>
  <c r="R82" i="19" s="1"/>
  <c r="AV83" i="19"/>
  <c r="BB83" i="19" s="1"/>
  <c r="L85" i="19"/>
  <c r="R85" i="19" s="1"/>
  <c r="AD85" i="19"/>
  <c r="AJ85" i="19" s="1"/>
  <c r="AV88" i="19"/>
  <c r="BB88" i="19" s="1"/>
  <c r="AD96" i="19"/>
  <c r="AJ96" i="19" s="1"/>
  <c r="AV99" i="19"/>
  <c r="BB99" i="19" s="1"/>
  <c r="L101" i="19"/>
  <c r="R101" i="19" s="1"/>
  <c r="AV110" i="19"/>
  <c r="BB110" i="19" s="1"/>
  <c r="AD104" i="19"/>
  <c r="AJ104" i="19" s="1"/>
  <c r="L106" i="19"/>
  <c r="R106" i="19" s="1"/>
  <c r="L117" i="19"/>
  <c r="R117" i="19" s="1"/>
  <c r="AD109" i="19"/>
  <c r="AJ109" i="19" s="1"/>
  <c r="AV119" i="19"/>
  <c r="BB119" i="19" s="1"/>
  <c r="AV111" i="19"/>
  <c r="BB111" i="19" s="1"/>
  <c r="AV122" i="19"/>
  <c r="BB122" i="19" s="1"/>
  <c r="BA122" i="19" s="1"/>
  <c r="AV116" i="19"/>
  <c r="BB116" i="19" s="1"/>
  <c r="AV121" i="19"/>
  <c r="BB121" i="19" s="1"/>
  <c r="AD135" i="19"/>
  <c r="AJ135" i="19" s="1"/>
  <c r="AD133" i="19"/>
  <c r="AJ133" i="19" s="1"/>
  <c r="AD136" i="19"/>
  <c r="AJ136" i="19" s="1"/>
  <c r="AI137" i="19" s="1"/>
  <c r="L160" i="19"/>
  <c r="R160" i="19" s="1"/>
  <c r="L159" i="19"/>
  <c r="R159" i="19" s="1"/>
  <c r="L282" i="19"/>
  <c r="R282" i="19" s="1"/>
  <c r="L278" i="19"/>
  <c r="R278" i="19" s="1"/>
  <c r="AD34" i="19"/>
  <c r="AJ34" i="19" s="1"/>
  <c r="AD35" i="19"/>
  <c r="AJ35" i="19" s="1"/>
  <c r="L40" i="19"/>
  <c r="R40" i="19" s="1"/>
  <c r="AV41" i="19"/>
  <c r="BB41" i="19" s="1"/>
  <c r="AV42" i="19"/>
  <c r="BB42" i="19" s="1"/>
  <c r="AV40" i="19"/>
  <c r="BB40" i="19" s="1"/>
  <c r="L12" i="19"/>
  <c r="P12" i="19" s="1"/>
  <c r="L13" i="19"/>
  <c r="P13" i="19" s="1"/>
  <c r="AV12" i="19"/>
  <c r="AZ12" i="19" s="1"/>
  <c r="AV13" i="19"/>
  <c r="AZ13" i="19" s="1"/>
  <c r="AV11" i="19"/>
  <c r="AV15" i="19"/>
  <c r="AZ15" i="19" s="1"/>
  <c r="AD16" i="19"/>
  <c r="AH16" i="19" s="1"/>
  <c r="L20" i="19"/>
  <c r="R20" i="19" s="1"/>
  <c r="AD23" i="19"/>
  <c r="AJ23" i="19" s="1"/>
  <c r="AD15" i="19"/>
  <c r="AH15" i="19" s="1"/>
  <c r="L28" i="19"/>
  <c r="R28" i="19" s="1"/>
  <c r="AV29" i="19"/>
  <c r="BB29" i="19" s="1"/>
  <c r="AV30" i="19"/>
  <c r="BB30" i="19" s="1"/>
  <c r="L31" i="19"/>
  <c r="R31" i="19" s="1"/>
  <c r="Q32" i="19" s="1"/>
  <c r="AD28" i="19"/>
  <c r="AJ28" i="19" s="1"/>
  <c r="AV28" i="19"/>
  <c r="BB28" i="19" s="1"/>
  <c r="AD38" i="19"/>
  <c r="AJ38" i="19" s="1"/>
  <c r="L30" i="19"/>
  <c r="R30" i="19" s="1"/>
  <c r="Q30" i="19" s="1"/>
  <c r="AD39" i="19"/>
  <c r="AJ39" i="19" s="1"/>
  <c r="L44" i="19"/>
  <c r="R44" i="19" s="1"/>
  <c r="Q45" i="19" s="1"/>
  <c r="AV45" i="19"/>
  <c r="BB45" i="19" s="1"/>
  <c r="BA45" i="19" s="1"/>
  <c r="L37" i="19"/>
  <c r="R37" i="19" s="1"/>
  <c r="AD37" i="19"/>
  <c r="AJ37" i="19" s="1"/>
  <c r="AI38" i="19" s="1"/>
  <c r="AV46" i="19"/>
  <c r="BB46" i="19" s="1"/>
  <c r="L47" i="19"/>
  <c r="R47" i="19" s="1"/>
  <c r="Q47" i="19" s="1"/>
  <c r="AV39" i="19"/>
  <c r="BB39" i="19" s="1"/>
  <c r="AD44" i="19"/>
  <c r="AJ44" i="19" s="1"/>
  <c r="AV44" i="19"/>
  <c r="BB44" i="19" s="1"/>
  <c r="AD54" i="19"/>
  <c r="AJ54" i="19" s="1"/>
  <c r="L46" i="19"/>
  <c r="R46" i="19" s="1"/>
  <c r="AD55" i="19"/>
  <c r="AJ55" i="19" s="1"/>
  <c r="L60" i="19"/>
  <c r="R60" i="19" s="1"/>
  <c r="AD52" i="19"/>
  <c r="AJ52" i="19" s="1"/>
  <c r="AV52" i="19"/>
  <c r="BB52" i="19" s="1"/>
  <c r="AD62" i="19"/>
  <c r="AJ62" i="19" s="1"/>
  <c r="L54" i="19"/>
  <c r="R54" i="19" s="1"/>
  <c r="AD63" i="19"/>
  <c r="AJ63" i="19" s="1"/>
  <c r="AI64" i="19" s="1"/>
  <c r="AV65" i="19"/>
  <c r="BB65" i="19" s="1"/>
  <c r="AD57" i="19"/>
  <c r="AJ57" i="19" s="1"/>
  <c r="AV66" i="19"/>
  <c r="BB66" i="19" s="1"/>
  <c r="L67" i="19"/>
  <c r="R67" i="19"/>
  <c r="L68" i="19"/>
  <c r="R68" i="19" s="1"/>
  <c r="AD60" i="19"/>
  <c r="AJ60" i="19" s="1"/>
  <c r="AV60" i="19"/>
  <c r="BB60" i="19" s="1"/>
  <c r="AD70" i="19"/>
  <c r="AJ70" i="19" s="1"/>
  <c r="AI70" i="19" s="1"/>
  <c r="L62" i="19"/>
  <c r="R62" i="19" s="1"/>
  <c r="AD71" i="19"/>
  <c r="AJ71" i="19" s="1"/>
  <c r="AI71" i="19" s="1"/>
  <c r="AV63" i="19"/>
  <c r="BB63" i="19" s="1"/>
  <c r="BA63" i="19" s="1"/>
  <c r="AV73" i="19"/>
  <c r="BB73" i="19" s="1"/>
  <c r="L65" i="19"/>
  <c r="R65" i="19" s="1"/>
  <c r="Q65" i="19" s="1"/>
  <c r="AD65" i="19"/>
  <c r="AJ65" i="19" s="1"/>
  <c r="AV74" i="19"/>
  <c r="BB74" i="19" s="1"/>
  <c r="L75" i="19"/>
  <c r="R75" i="19" s="1"/>
  <c r="L76" i="19"/>
  <c r="R76" i="19"/>
  <c r="AD68" i="19"/>
  <c r="AJ68" i="19" s="1"/>
  <c r="AV68" i="19"/>
  <c r="BB68" i="19" s="1"/>
  <c r="AD78" i="19"/>
  <c r="AJ78" i="19" s="1"/>
  <c r="L70" i="19"/>
  <c r="R70" i="19" s="1"/>
  <c r="Q70" i="19" s="1"/>
  <c r="AD79" i="19"/>
  <c r="AJ79" i="19" s="1"/>
  <c r="AV71" i="19"/>
  <c r="BB71" i="19" s="1"/>
  <c r="AV81" i="19"/>
  <c r="BB81" i="19" s="1"/>
  <c r="L73" i="19"/>
  <c r="R73" i="19"/>
  <c r="AD73" i="19"/>
  <c r="AJ73" i="19" s="1"/>
  <c r="AV82" i="19"/>
  <c r="BB82" i="19" s="1"/>
  <c r="L83" i="19"/>
  <c r="R83" i="19" s="1"/>
  <c r="L84" i="19"/>
  <c r="R84" i="19" s="1"/>
  <c r="AD76" i="19"/>
  <c r="AJ76" i="19" s="1"/>
  <c r="AI76" i="19" s="1"/>
  <c r="AV76" i="19"/>
  <c r="BB76" i="19"/>
  <c r="BA77" i="19" s="1"/>
  <c r="AD86" i="19"/>
  <c r="AJ86" i="19" s="1"/>
  <c r="AI86" i="19" s="1"/>
  <c r="L78" i="19"/>
  <c r="R78" i="19" s="1"/>
  <c r="AD87" i="19"/>
  <c r="AJ87" i="19" s="1"/>
  <c r="AV79" i="19"/>
  <c r="BB79" i="19" s="1"/>
  <c r="AV89" i="19"/>
  <c r="BB89" i="19" s="1"/>
  <c r="L81" i="19"/>
  <c r="R81" i="19" s="1"/>
  <c r="AD81" i="19"/>
  <c r="AJ81" i="19"/>
  <c r="AV90" i="19"/>
  <c r="BB90" i="19" s="1"/>
  <c r="L91" i="19"/>
  <c r="R91" i="19" s="1"/>
  <c r="L92" i="19"/>
  <c r="R92" i="19" s="1"/>
  <c r="AD84" i="19"/>
  <c r="AH84" i="19" s="1"/>
  <c r="AV84" i="19"/>
  <c r="BB84" i="19" s="1"/>
  <c r="AD94" i="19"/>
  <c r="AJ94" i="19" s="1"/>
  <c r="L86" i="19"/>
  <c r="R86" i="19" s="1"/>
  <c r="AD95" i="19"/>
  <c r="AJ95" i="19" s="1"/>
  <c r="AI96" i="19" s="1"/>
  <c r="AV87" i="19"/>
  <c r="BB87" i="19" s="1"/>
  <c r="AV97" i="19"/>
  <c r="BB97" i="19" s="1"/>
  <c r="L89" i="19"/>
  <c r="R89" i="19" s="1"/>
  <c r="AD89" i="19"/>
  <c r="AJ89" i="19" s="1"/>
  <c r="AI90" i="19" s="1"/>
  <c r="AV98" i="19"/>
  <c r="BB98" i="19" s="1"/>
  <c r="L99" i="19"/>
  <c r="R99" i="19" s="1"/>
  <c r="L100" i="19"/>
  <c r="R100" i="19" s="1"/>
  <c r="AD92" i="19"/>
  <c r="AJ92" i="19" s="1"/>
  <c r="AV92" i="19"/>
  <c r="BB92" i="19" s="1"/>
  <c r="AD102" i="19"/>
  <c r="AJ102" i="19"/>
  <c r="L94" i="19"/>
  <c r="R94" i="19" s="1"/>
  <c r="AD103" i="19"/>
  <c r="AJ103" i="19" s="1"/>
  <c r="AI103" i="19" s="1"/>
  <c r="AV95" i="19"/>
  <c r="BB95" i="19" s="1"/>
  <c r="AV105" i="19"/>
  <c r="BB105" i="19" s="1"/>
  <c r="L97" i="19"/>
  <c r="R97" i="19" s="1"/>
  <c r="AD97" i="19"/>
  <c r="AJ97" i="19" s="1"/>
  <c r="AI98" i="19" s="1"/>
  <c r="AV106" i="19"/>
  <c r="BB106" i="19" s="1"/>
  <c r="L107" i="19"/>
  <c r="R107" i="19" s="1"/>
  <c r="Q107" i="19" s="1"/>
  <c r="L108" i="19"/>
  <c r="R108" i="19" s="1"/>
  <c r="AV108" i="19"/>
  <c r="BB108" i="19" s="1"/>
  <c r="BA108" i="19" s="1"/>
  <c r="AD100" i="19"/>
  <c r="AJ100" i="19" s="1"/>
  <c r="AI100" i="19" s="1"/>
  <c r="AV100" i="19"/>
  <c r="BB100" i="19" s="1"/>
  <c r="AD110" i="19"/>
  <c r="AJ110" i="19" s="1"/>
  <c r="L102" i="19"/>
  <c r="R102" i="19" s="1"/>
  <c r="AD111" i="19"/>
  <c r="AJ111" i="19" s="1"/>
  <c r="AI111" i="19" s="1"/>
  <c r="AV103" i="19"/>
  <c r="BB103" i="19" s="1"/>
  <c r="AD113" i="19"/>
  <c r="AJ113" i="19" s="1"/>
  <c r="AI114" i="19" s="1"/>
  <c r="AV112" i="19"/>
  <c r="BB112" i="19" s="1"/>
  <c r="AV113" i="19"/>
  <c r="BB113" i="19" s="1"/>
  <c r="L105" i="19"/>
  <c r="R105" i="19" s="1"/>
  <c r="AD105" i="19"/>
  <c r="AJ105" i="19" s="1"/>
  <c r="AV114" i="19"/>
  <c r="BB114" i="19" s="1"/>
  <c r="L115" i="19"/>
  <c r="R115" i="19" s="1"/>
  <c r="AV109" i="19"/>
  <c r="BB109" i="19" s="1"/>
  <c r="AD114" i="19"/>
  <c r="AJ114" i="19" s="1"/>
  <c r="L128" i="19"/>
  <c r="R128" i="19" s="1"/>
  <c r="L126" i="19"/>
  <c r="R126" i="19" s="1"/>
  <c r="L137" i="19"/>
  <c r="R137" i="19" s="1"/>
  <c r="AD248" i="19"/>
  <c r="AJ248" i="19" s="1"/>
  <c r="AI249" i="19" s="1"/>
  <c r="AD247" i="19"/>
  <c r="AJ247" i="19" s="1"/>
  <c r="AD243" i="19"/>
  <c r="AJ243" i="19" s="1"/>
  <c r="AD246" i="19"/>
  <c r="AJ246" i="19" s="1"/>
  <c r="L41" i="19"/>
  <c r="R41" i="19" s="1"/>
  <c r="Q42" i="19" s="1"/>
  <c r="AD41" i="19"/>
  <c r="AJ41" i="19" s="1"/>
  <c r="AV43" i="19"/>
  <c r="BB43" i="19"/>
  <c r="AV48" i="19"/>
  <c r="BB48" i="19" s="1"/>
  <c r="L124" i="19"/>
  <c r="R124" i="19" s="1"/>
  <c r="L122" i="19"/>
  <c r="R122" i="19" s="1"/>
  <c r="AV126" i="19"/>
  <c r="BB126" i="19" s="1"/>
  <c r="BA126" i="19" s="1"/>
  <c r="AV124" i="19"/>
  <c r="BB124" i="19" s="1"/>
  <c r="AV120" i="19"/>
  <c r="BB120" i="19" s="1"/>
  <c r="L142" i="19"/>
  <c r="R142" i="19" s="1"/>
  <c r="L147" i="19"/>
  <c r="R147" i="19" s="1"/>
  <c r="L19" i="19"/>
  <c r="R19" i="19" s="1"/>
  <c r="L24" i="19"/>
  <c r="R24" i="19" s="1"/>
  <c r="AD29" i="19"/>
  <c r="AJ29" i="19" s="1"/>
  <c r="AI30" i="19" s="1"/>
  <c r="AD36" i="19"/>
  <c r="AJ36" i="19" s="1"/>
  <c r="AD45" i="19"/>
  <c r="AJ45" i="19" s="1"/>
  <c r="AI46" i="19" s="1"/>
  <c r="AV47" i="19"/>
  <c r="BB47" i="19" s="1"/>
  <c r="L53" i="19"/>
  <c r="R53" i="19" s="1"/>
  <c r="Q53" i="19" s="1"/>
  <c r="AD53" i="19"/>
  <c r="AJ53" i="19" s="1"/>
  <c r="AI53" i="19" s="1"/>
  <c r="AD56" i="19"/>
  <c r="AJ56" i="19" s="1"/>
  <c r="L58" i="19"/>
  <c r="R58" i="19"/>
  <c r="AV59" i="19"/>
  <c r="BB59" i="19" s="1"/>
  <c r="AV64" i="19"/>
  <c r="BB64" i="19" s="1"/>
  <c r="L66" i="19"/>
  <c r="R66" i="19" s="1"/>
  <c r="AV67" i="19"/>
  <c r="BB67" i="19" s="1"/>
  <c r="AD72" i="19"/>
  <c r="AJ72" i="19" s="1"/>
  <c r="AI73" i="19" s="1"/>
  <c r="AV72" i="19"/>
  <c r="BB72" i="19" s="1"/>
  <c r="BA72" i="19" s="1"/>
  <c r="AV75" i="19"/>
  <c r="BB75" i="19" s="1"/>
  <c r="AD80" i="19"/>
  <c r="AJ80" i="19" s="1"/>
  <c r="AI81" i="19" s="1"/>
  <c r="AD88" i="19"/>
  <c r="AJ88" i="19" s="1"/>
  <c r="L90" i="19"/>
  <c r="R90" i="19" s="1"/>
  <c r="AV91" i="19"/>
  <c r="BB91" i="19"/>
  <c r="L93" i="19"/>
  <c r="R93" i="19" s="1"/>
  <c r="Q94" i="19" s="1"/>
  <c r="AD93" i="19"/>
  <c r="AJ93" i="19" s="1"/>
  <c r="AI93" i="19" s="1"/>
  <c r="L98" i="19"/>
  <c r="R98" i="19" s="1"/>
  <c r="AD101" i="19"/>
  <c r="AJ101" i="19" s="1"/>
  <c r="AD115" i="19"/>
  <c r="AJ115" i="19" s="1"/>
  <c r="L120" i="19"/>
  <c r="R120" i="19" s="1"/>
  <c r="Q120" i="19" s="1"/>
  <c r="L144" i="19"/>
  <c r="P144" i="19" s="1"/>
  <c r="L143" i="19"/>
  <c r="R143" i="19" s="1"/>
  <c r="L152" i="19"/>
  <c r="R152" i="19" s="1"/>
  <c r="L151" i="19"/>
  <c r="R151" i="19" s="1"/>
  <c r="L168" i="19"/>
  <c r="R168" i="19" s="1"/>
  <c r="Q169" i="19" s="1"/>
  <c r="L175" i="19"/>
  <c r="R175" i="19" s="1"/>
  <c r="L172" i="19"/>
  <c r="R172" i="19" s="1"/>
  <c r="AD177" i="19"/>
  <c r="AJ177" i="19" s="1"/>
  <c r="AD176" i="19"/>
  <c r="AJ176" i="19" s="1"/>
  <c r="AD175" i="19"/>
  <c r="AJ175" i="19" s="1"/>
  <c r="AD172" i="19"/>
  <c r="AJ172" i="19" s="1"/>
  <c r="AD14" i="19"/>
  <c r="AH14" i="19" s="1"/>
  <c r="AR5" i="19"/>
  <c r="AT5" i="19"/>
  <c r="AD22" i="19"/>
  <c r="AJ22" i="19" s="1"/>
  <c r="AI22" i="19" s="1"/>
  <c r="L14" i="19"/>
  <c r="P14" i="19" s="1"/>
  <c r="AV25" i="19"/>
  <c r="BB25" i="19" s="1"/>
  <c r="AD17" i="19"/>
  <c r="AJ17" i="19" s="1"/>
  <c r="AV26" i="19"/>
  <c r="BB26" i="19" s="1"/>
  <c r="L27" i="19"/>
  <c r="R27" i="19" s="1"/>
  <c r="AV19" i="19"/>
  <c r="BB19" i="19" s="1"/>
  <c r="AD33" i="19"/>
  <c r="AJ33" i="19" s="1"/>
  <c r="L43" i="19"/>
  <c r="R43" i="19" s="1"/>
  <c r="Q43" i="19" s="1"/>
  <c r="AV35" i="19"/>
  <c r="BB35" i="19" s="1"/>
  <c r="AD40" i="19"/>
  <c r="AJ40" i="19" s="1"/>
  <c r="AD50" i="19"/>
  <c r="AJ50" i="19" s="1"/>
  <c r="AD51" i="19"/>
  <c r="AJ51" i="19" s="1"/>
  <c r="L56" i="19"/>
  <c r="R56" i="19" s="1"/>
  <c r="AV57" i="19"/>
  <c r="BB57" i="19"/>
  <c r="L49" i="19"/>
  <c r="R49" i="19" s="1"/>
  <c r="Q50" i="19" s="1"/>
  <c r="AD49" i="19"/>
  <c r="AJ49" i="19" s="1"/>
  <c r="AV58" i="19"/>
  <c r="BB58" i="19" s="1"/>
  <c r="L59" i="19"/>
  <c r="R59" i="19" s="1"/>
  <c r="AD116" i="19"/>
  <c r="AJ116" i="19" s="1"/>
  <c r="L110" i="19"/>
  <c r="R110" i="19" s="1"/>
  <c r="L121" i="19"/>
  <c r="R121" i="19" s="1"/>
  <c r="AV123" i="19"/>
  <c r="BB123" i="19" s="1"/>
  <c r="L118" i="19"/>
  <c r="R118" i="19" s="1"/>
  <c r="AD131" i="19"/>
  <c r="AJ131" i="19" s="1"/>
  <c r="AD130" i="19"/>
  <c r="AJ130" i="19" s="1"/>
  <c r="AD132" i="19"/>
  <c r="AJ132" i="19" s="1"/>
  <c r="AI133" i="19" s="1"/>
  <c r="AD129" i="19"/>
  <c r="AJ129" i="19" s="1"/>
  <c r="AV142" i="19"/>
  <c r="BB142" i="19" s="1"/>
  <c r="AV141" i="19"/>
  <c r="BB141" i="19" s="1"/>
  <c r="AD134" i="19"/>
  <c r="AJ134" i="19" s="1"/>
  <c r="AI135" i="19" s="1"/>
  <c r="AD137" i="19"/>
  <c r="AJ137" i="19" s="1"/>
  <c r="AV150" i="19"/>
  <c r="BB150" i="19" s="1"/>
  <c r="AV149" i="19"/>
  <c r="BB149" i="19" s="1"/>
  <c r="BA149" i="19" s="1"/>
  <c r="AD142" i="19"/>
  <c r="AJ142" i="19" s="1"/>
  <c r="AD145" i="19"/>
  <c r="AJ145" i="19" s="1"/>
  <c r="AV158" i="19"/>
  <c r="BB158" i="19" s="1"/>
  <c r="AV157" i="19"/>
  <c r="BB157" i="19" s="1"/>
  <c r="AD150" i="19"/>
  <c r="AJ150" i="19" s="1"/>
  <c r="AD153" i="19"/>
  <c r="AJ153" i="19" s="1"/>
  <c r="AI154" i="19" s="1"/>
  <c r="L162" i="19"/>
  <c r="R162" i="19" s="1"/>
  <c r="Q162" i="19" s="1"/>
  <c r="AD158" i="19"/>
  <c r="AJ158" i="19" s="1"/>
  <c r="AD161" i="19"/>
  <c r="AJ161" i="19" s="1"/>
  <c r="L180" i="19"/>
  <c r="R180" i="19" s="1"/>
  <c r="AD201" i="19"/>
  <c r="AJ201" i="19" s="1"/>
  <c r="AI202" i="19" s="1"/>
  <c r="AD200" i="19"/>
  <c r="AJ200" i="19" s="1"/>
  <c r="L193" i="19"/>
  <c r="R193" i="19" s="1"/>
  <c r="L196" i="19"/>
  <c r="R196" i="19" s="1"/>
  <c r="L201" i="19"/>
  <c r="R201" i="19" s="1"/>
  <c r="AV236" i="19"/>
  <c r="BB236" i="19" s="1"/>
  <c r="AV233" i="19"/>
  <c r="BB233" i="19" s="1"/>
  <c r="AD291" i="19"/>
  <c r="AJ291" i="19" s="1"/>
  <c r="AD290" i="19"/>
  <c r="AJ290" i="19"/>
  <c r="AD289" i="19"/>
  <c r="AJ289" i="19" s="1"/>
  <c r="AD286" i="19"/>
  <c r="AJ286" i="19" s="1"/>
  <c r="AV118" i="19"/>
  <c r="BB118" i="19" s="1"/>
  <c r="AD123" i="19"/>
  <c r="AJ123" i="19" s="1"/>
  <c r="AD124" i="19"/>
  <c r="AJ124" i="19" s="1"/>
  <c r="AI125" i="19" s="1"/>
  <c r="L129" i="19"/>
  <c r="R129" i="19" s="1"/>
  <c r="AV130" i="19"/>
  <c r="BB130" i="19"/>
  <c r="AD122" i="19"/>
  <c r="AJ122" i="19" s="1"/>
  <c r="AV131" i="19"/>
  <c r="BB131" i="19" s="1"/>
  <c r="L132" i="19"/>
  <c r="R132" i="19" s="1"/>
  <c r="AV162" i="19"/>
  <c r="BB162" i="19" s="1"/>
  <c r="L174" i="19"/>
  <c r="R174" i="19" s="1"/>
  <c r="L173" i="19"/>
  <c r="R173" i="19" s="1"/>
  <c r="L182" i="19"/>
  <c r="R182" i="19" s="1"/>
  <c r="L181" i="19"/>
  <c r="R181" i="19" s="1"/>
  <c r="L190" i="19"/>
  <c r="R190" i="19" s="1"/>
  <c r="L189" i="19"/>
  <c r="R189" i="19" s="1"/>
  <c r="Q189" i="19" s="1"/>
  <c r="L198" i="19"/>
  <c r="R198" i="19" s="1"/>
  <c r="L197" i="19"/>
  <c r="R197" i="19" s="1"/>
  <c r="L206" i="19"/>
  <c r="R206" i="19" s="1"/>
  <c r="AV202" i="19"/>
  <c r="BB202" i="19" s="1"/>
  <c r="AD203" i="19"/>
  <c r="AJ203" i="19" s="1"/>
  <c r="AI203" i="19" s="1"/>
  <c r="AV215" i="19"/>
  <c r="BB215" i="19" s="1"/>
  <c r="BA216" i="19" s="1"/>
  <c r="AV214" i="19"/>
  <c r="BB214" i="19" s="1"/>
  <c r="L217" i="19"/>
  <c r="R217" i="19" s="1"/>
  <c r="L216" i="19"/>
  <c r="R216" i="19" s="1"/>
  <c r="L215" i="19"/>
  <c r="R215" i="19" s="1"/>
  <c r="AV223" i="19"/>
  <c r="BB223" i="19" s="1"/>
  <c r="AV218" i="19"/>
  <c r="BB218" i="19" s="1"/>
  <c r="L225" i="19"/>
  <c r="R225" i="19" s="1"/>
  <c r="Q226" i="19" s="1"/>
  <c r="L223" i="19"/>
  <c r="R223" i="19" s="1"/>
  <c r="L224" i="19"/>
  <c r="R224" i="19" s="1"/>
  <c r="L220" i="19"/>
  <c r="R220" i="19" s="1"/>
  <c r="Q220" i="19" s="1"/>
  <c r="AV222" i="19"/>
  <c r="BB222" i="19" s="1"/>
  <c r="BA222" i="19" s="1"/>
  <c r="AV230" i="19"/>
  <c r="BB230" i="19" s="1"/>
  <c r="L253" i="19"/>
  <c r="R253" i="19" s="1"/>
  <c r="L252" i="19"/>
  <c r="R252" i="19" s="1"/>
  <c r="L251" i="19"/>
  <c r="R251" i="19" s="1"/>
  <c r="L248" i="19"/>
  <c r="R248" i="19" s="1"/>
  <c r="AV259" i="19"/>
  <c r="BB259" i="19" s="1"/>
  <c r="AV254" i="19"/>
  <c r="BB254" i="19" s="1"/>
  <c r="AD185" i="19"/>
  <c r="AJ185" i="19" s="1"/>
  <c r="AI186" i="19" s="1"/>
  <c r="AD184" i="19"/>
  <c r="AJ184" i="19" s="1"/>
  <c r="L177" i="19"/>
  <c r="R177" i="19" s="1"/>
  <c r="AD193" i="19"/>
  <c r="AJ193" i="19" s="1"/>
  <c r="AI194" i="19" s="1"/>
  <c r="AD192" i="19"/>
  <c r="AJ192" i="19" s="1"/>
  <c r="L185" i="19"/>
  <c r="R185" i="19" s="1"/>
  <c r="L188" i="19"/>
  <c r="R188" i="19"/>
  <c r="AD112" i="19"/>
  <c r="AJ112" i="19" s="1"/>
  <c r="L113" i="19"/>
  <c r="R113" i="19" s="1"/>
  <c r="AV115" i="19"/>
  <c r="BB115" i="19" s="1"/>
  <c r="L116" i="19"/>
  <c r="R116" i="19" s="1"/>
  <c r="Q117" i="19" s="1"/>
  <c r="AD119" i="19"/>
  <c r="AJ119" i="19" s="1"/>
  <c r="AI119" i="19" s="1"/>
  <c r="AD117" i="19"/>
  <c r="AJ117" i="19" s="1"/>
  <c r="AD127" i="19"/>
  <c r="AJ127" i="19" s="1"/>
  <c r="AD128" i="19"/>
  <c r="AJ128" i="19" s="1"/>
  <c r="AI128" i="19" s="1"/>
  <c r="L133" i="19"/>
  <c r="R133" i="19" s="1"/>
  <c r="AV134" i="19"/>
  <c r="BB134" i="19" s="1"/>
  <c r="AD126" i="19"/>
  <c r="AJ126" i="19" s="1"/>
  <c r="AI126" i="19" s="1"/>
  <c r="AV135" i="19"/>
  <c r="BB135" i="19" s="1"/>
  <c r="L136" i="19"/>
  <c r="R136" i="19" s="1"/>
  <c r="AV128" i="19"/>
  <c r="BB128" i="19" s="1"/>
  <c r="AV138" i="19"/>
  <c r="BB138" i="19" s="1"/>
  <c r="L130" i="19"/>
  <c r="R130" i="19" s="1"/>
  <c r="Q130" i="19" s="1"/>
  <c r="AV139" i="19"/>
  <c r="BB139" i="19" s="1"/>
  <c r="L140" i="19"/>
  <c r="R140" i="19" s="1"/>
  <c r="Q140" i="19" s="1"/>
  <c r="L141" i="19"/>
  <c r="R141" i="19" s="1"/>
  <c r="AV133" i="19"/>
  <c r="BB133" i="19" s="1"/>
  <c r="BA133" i="19" s="1"/>
  <c r="AD143" i="19"/>
  <c r="AJ143" i="19" s="1"/>
  <c r="L135" i="19"/>
  <c r="R135" i="19" s="1"/>
  <c r="AD144" i="19"/>
  <c r="AJ144" i="19" s="1"/>
  <c r="AV136" i="19"/>
  <c r="BB136" i="19" s="1"/>
  <c r="AV146" i="19"/>
  <c r="BB146" i="19" s="1"/>
  <c r="L138" i="19"/>
  <c r="R138" i="19" s="1"/>
  <c r="AV147" i="19"/>
  <c r="BB147" i="19" s="1"/>
  <c r="L148" i="19"/>
  <c r="R148" i="19" s="1"/>
  <c r="Q148" i="19" s="1"/>
  <c r="L149" i="19"/>
  <c r="R149" i="19" s="1"/>
  <c r="AD141" i="19"/>
  <c r="AJ141" i="19" s="1"/>
  <c r="AD151" i="19"/>
  <c r="AJ151" i="19" s="1"/>
  <c r="AD152" i="19"/>
  <c r="AJ152" i="19" s="1"/>
  <c r="AI153" i="19" s="1"/>
  <c r="AV144" i="19"/>
  <c r="BB144" i="19" s="1"/>
  <c r="AV154" i="19"/>
  <c r="BB154" i="19" s="1"/>
  <c r="L146" i="19"/>
  <c r="R146" i="19" s="1"/>
  <c r="AV155" i="19"/>
  <c r="BB155" i="19" s="1"/>
  <c r="BA156" i="19" s="1"/>
  <c r="L156" i="19"/>
  <c r="R156" i="19" s="1"/>
  <c r="L157" i="19"/>
  <c r="R157" i="19" s="1"/>
  <c r="Q158" i="19" s="1"/>
  <c r="AD149" i="19"/>
  <c r="AJ149" i="19" s="1"/>
  <c r="AD159" i="19"/>
  <c r="AJ159" i="19" s="1"/>
  <c r="AD160" i="19"/>
  <c r="AJ160" i="19" s="1"/>
  <c r="AI160" i="19" s="1"/>
  <c r="AV152" i="19"/>
  <c r="BB152" i="19" s="1"/>
  <c r="BA152" i="19" s="1"/>
  <c r="L154" i="19"/>
  <c r="R154" i="19" s="1"/>
  <c r="AV163" i="19"/>
  <c r="BB163" i="19" s="1"/>
  <c r="L165" i="19"/>
  <c r="R165" i="19" s="1"/>
  <c r="AD157" i="19"/>
  <c r="AJ157" i="19" s="1"/>
  <c r="AI157" i="19" s="1"/>
  <c r="AD168" i="19"/>
  <c r="AJ168" i="19" s="1"/>
  <c r="AI168" i="19" s="1"/>
  <c r="AV172" i="19"/>
  <c r="BB172" i="19" s="1"/>
  <c r="BA173" i="19" s="1"/>
  <c r="AV171" i="19"/>
  <c r="AZ171" i="19" s="1"/>
  <c r="AV180" i="19"/>
  <c r="BB180" i="19" s="1"/>
  <c r="AV179" i="19"/>
  <c r="BB179" i="19" s="1"/>
  <c r="AV188" i="19"/>
  <c r="BB188" i="19" s="1"/>
  <c r="AV187" i="19"/>
  <c r="BB187" i="19" s="1"/>
  <c r="BA187" i="19" s="1"/>
  <c r="AD180" i="19"/>
  <c r="AJ180" i="19" s="1"/>
  <c r="AD183" i="19"/>
  <c r="AJ183" i="19" s="1"/>
  <c r="AV196" i="19"/>
  <c r="BB196" i="19"/>
  <c r="AV195" i="19"/>
  <c r="BB195" i="19" s="1"/>
  <c r="AD188" i="19"/>
  <c r="AJ188" i="19" s="1"/>
  <c r="AD191" i="19"/>
  <c r="AJ191" i="19" s="1"/>
  <c r="AI192" i="19" s="1"/>
  <c r="AD196" i="19"/>
  <c r="AJ196" i="19" s="1"/>
  <c r="AD199" i="19"/>
  <c r="AJ199" i="19" s="1"/>
  <c r="L203" i="19"/>
  <c r="P203" i="19" s="1"/>
  <c r="L213" i="19"/>
  <c r="R213" i="19" s="1"/>
  <c r="L212" i="19"/>
  <c r="R212" i="19" s="1"/>
  <c r="Q212" i="19" s="1"/>
  <c r="AD207" i="19"/>
  <c r="AJ207" i="19" s="1"/>
  <c r="AD162" i="19"/>
  <c r="AJ162" i="19" s="1"/>
  <c r="L163" i="19"/>
  <c r="R163" i="19" s="1"/>
  <c r="AV165" i="19"/>
  <c r="BB165" i="19" s="1"/>
  <c r="AD166" i="19"/>
  <c r="AJ166" i="19" s="1"/>
  <c r="L167" i="19"/>
  <c r="R167" i="19" s="1"/>
  <c r="AV169" i="19"/>
  <c r="BB169" i="19" s="1"/>
  <c r="AD170" i="19"/>
  <c r="AJ170" i="19" s="1"/>
  <c r="L171" i="19"/>
  <c r="R171" i="19" s="1"/>
  <c r="AV206" i="19"/>
  <c r="BB206" i="19" s="1"/>
  <c r="L208" i="19"/>
  <c r="R208" i="19" s="1"/>
  <c r="AD211" i="19"/>
  <c r="AJ211" i="19" s="1"/>
  <c r="AI211" i="19" s="1"/>
  <c r="AD232" i="19"/>
  <c r="AJ232" i="19" s="1"/>
  <c r="AD231" i="19"/>
  <c r="AJ231" i="19" s="1"/>
  <c r="AD230" i="19"/>
  <c r="AJ230" i="19" s="1"/>
  <c r="AV252" i="19"/>
  <c r="BB252" i="19" s="1"/>
  <c r="AV280" i="19"/>
  <c r="BB280" i="19" s="1"/>
  <c r="AV275" i="19"/>
  <c r="BB275" i="19" s="1"/>
  <c r="AD299" i="19"/>
  <c r="AJ299" i="19" s="1"/>
  <c r="AD294" i="19"/>
  <c r="AJ294" i="19" s="1"/>
  <c r="AD297" i="19"/>
  <c r="AJ297" i="19" s="1"/>
  <c r="AV164" i="19"/>
  <c r="BB164" i="19" s="1"/>
  <c r="AD165" i="19"/>
  <c r="AJ165" i="19" s="1"/>
  <c r="L166" i="19"/>
  <c r="R166" i="19" s="1"/>
  <c r="Q166" i="19" s="1"/>
  <c r="AV168" i="19"/>
  <c r="BB168" i="19" s="1"/>
  <c r="AD169" i="19"/>
  <c r="AJ169" i="19" s="1"/>
  <c r="L170" i="19"/>
  <c r="R170" i="19" s="1"/>
  <c r="Q170" i="19" s="1"/>
  <c r="AD173" i="19"/>
  <c r="AJ173" i="19" s="1"/>
  <c r="AD174" i="19"/>
  <c r="AJ174" i="19" s="1"/>
  <c r="AV176" i="19"/>
  <c r="BB176" i="19" s="1"/>
  <c r="BA176" i="19" s="1"/>
  <c r="AV177" i="19"/>
  <c r="BB177" i="19" s="1"/>
  <c r="BA178" i="19" s="1"/>
  <c r="L178" i="19"/>
  <c r="R178" i="19" s="1"/>
  <c r="L179" i="19"/>
  <c r="R179" i="19" s="1"/>
  <c r="Q180" i="19" s="1"/>
  <c r="AD171" i="19"/>
  <c r="AJ171" i="19" s="1"/>
  <c r="AD181" i="19"/>
  <c r="AJ181" i="19" s="1"/>
  <c r="AD182" i="19"/>
  <c r="AJ182" i="19" s="1"/>
  <c r="AI182" i="19" s="1"/>
  <c r="AV174" i="19"/>
  <c r="BB174" i="19" s="1"/>
  <c r="BA175" i="19" s="1"/>
  <c r="AV184" i="19"/>
  <c r="BB184" i="19" s="1"/>
  <c r="L176" i="19"/>
  <c r="R176" i="19" s="1"/>
  <c r="AV185" i="19"/>
  <c r="BB185" i="19" s="1"/>
  <c r="L186" i="19"/>
  <c r="R186" i="19" s="1"/>
  <c r="L187" i="19"/>
  <c r="R187" i="19" s="1"/>
  <c r="AD179" i="19"/>
  <c r="AJ179" i="19" s="1"/>
  <c r="AI179" i="19" s="1"/>
  <c r="AD189" i="19"/>
  <c r="AJ189" i="19" s="1"/>
  <c r="AD190" i="19"/>
  <c r="AJ190" i="19" s="1"/>
  <c r="AV182" i="19"/>
  <c r="BB182" i="19" s="1"/>
  <c r="BA183" i="19" s="1"/>
  <c r="AV192" i="19"/>
  <c r="BB192" i="19" s="1"/>
  <c r="L184" i="19"/>
  <c r="R184" i="19" s="1"/>
  <c r="Q185" i="19" s="1"/>
  <c r="AV193" i="19"/>
  <c r="BB193" i="19" s="1"/>
  <c r="L194" i="19"/>
  <c r="R194" i="19" s="1"/>
  <c r="L195" i="19"/>
  <c r="R195" i="19" s="1"/>
  <c r="Q196" i="19" s="1"/>
  <c r="AD187" i="19"/>
  <c r="AJ187" i="19"/>
  <c r="AD197" i="19"/>
  <c r="AJ197" i="19" s="1"/>
  <c r="AD198" i="19"/>
  <c r="AJ198" i="19" s="1"/>
  <c r="AV190" i="19"/>
  <c r="BB190" i="19" s="1"/>
  <c r="BA191" i="19" s="1"/>
  <c r="AV200" i="19"/>
  <c r="BB200" i="19" s="1"/>
  <c r="BA200" i="19" s="1"/>
  <c r="L192" i="19"/>
  <c r="P192" i="19" s="1"/>
  <c r="AV201" i="19"/>
  <c r="BB201" i="19" s="1"/>
  <c r="L202" i="19"/>
  <c r="R202" i="19" s="1"/>
  <c r="AD195" i="19"/>
  <c r="AJ195" i="19" s="1"/>
  <c r="AD205" i="19"/>
  <c r="AJ205" i="19" s="1"/>
  <c r="AD206" i="19"/>
  <c r="AJ206" i="19"/>
  <c r="AV198" i="19"/>
  <c r="BB198" i="19" s="1"/>
  <c r="AV208" i="19"/>
  <c r="BB208" i="19" s="1"/>
  <c r="L200" i="19"/>
  <c r="R200" i="19" s="1"/>
  <c r="AV209" i="19"/>
  <c r="BB209" i="19" s="1"/>
  <c r="L210" i="19"/>
  <c r="R210" i="19" s="1"/>
  <c r="L211" i="19"/>
  <c r="R211" i="19" s="1"/>
  <c r="AV212" i="19"/>
  <c r="BB212" i="19" s="1"/>
  <c r="L218" i="19"/>
  <c r="R218" i="19" s="1"/>
  <c r="Q219" i="19" s="1"/>
  <c r="AV210" i="19"/>
  <c r="BB210" i="19" s="1"/>
  <c r="AD220" i="19"/>
  <c r="AJ220" i="19" s="1"/>
  <c r="AI221" i="19" s="1"/>
  <c r="AD219" i="19"/>
  <c r="AJ219" i="19" s="1"/>
  <c r="AD228" i="19"/>
  <c r="AJ228" i="19" s="1"/>
  <c r="AI228" i="19" s="1"/>
  <c r="AD226" i="19"/>
  <c r="AJ226" i="19" s="1"/>
  <c r="AI227" i="19" s="1"/>
  <c r="AV272" i="19"/>
  <c r="BB272" i="19" s="1"/>
  <c r="AV271" i="19"/>
  <c r="BB271" i="19" s="1"/>
  <c r="AV244" i="19"/>
  <c r="BB244" i="19" s="1"/>
  <c r="AV251" i="19"/>
  <c r="BB251" i="19" s="1"/>
  <c r="AV250" i="19"/>
  <c r="BB250" i="19" s="1"/>
  <c r="AD256" i="19"/>
  <c r="AJ256" i="19" s="1"/>
  <c r="AD255" i="19"/>
  <c r="AJ255" i="19" s="1"/>
  <c r="AI256" i="19" s="1"/>
  <c r="AD257" i="19"/>
  <c r="AJ257" i="19" s="1"/>
  <c r="L268" i="19"/>
  <c r="R268" i="19" s="1"/>
  <c r="L264" i="19"/>
  <c r="R264" i="19" s="1"/>
  <c r="L260" i="19"/>
  <c r="R260" i="19" s="1"/>
  <c r="AV274" i="19"/>
  <c r="BB274" i="19" s="1"/>
  <c r="L276" i="19"/>
  <c r="R276" i="19" s="1"/>
  <c r="L288" i="19"/>
  <c r="R288" i="19" s="1"/>
  <c r="L287" i="19"/>
  <c r="P287" i="19" s="1"/>
  <c r="L295" i="19"/>
  <c r="R295" i="19" s="1"/>
  <c r="Q295" i="19" s="1"/>
  <c r="L296" i="19"/>
  <c r="R296" i="19" s="1"/>
  <c r="L304" i="19"/>
  <c r="R304" i="19" s="1"/>
  <c r="L303" i="19"/>
  <c r="R303" i="19" s="1"/>
  <c r="AV305" i="19"/>
  <c r="BB305" i="19" s="1"/>
  <c r="AV306" i="19"/>
  <c r="BB306" i="19" s="1"/>
  <c r="AV301" i="19"/>
  <c r="BB301" i="19" s="1"/>
  <c r="AD316" i="19"/>
  <c r="AJ316" i="19" s="1"/>
  <c r="AD314" i="19"/>
  <c r="AJ314" i="19" s="1"/>
  <c r="AD315" i="19"/>
  <c r="AJ315" i="19" s="1"/>
  <c r="AD310" i="19"/>
  <c r="AJ310" i="19" s="1"/>
  <c r="AV235" i="19"/>
  <c r="BB235" i="19" s="1"/>
  <c r="AV234" i="19"/>
  <c r="AZ234" i="19" s="1"/>
  <c r="AD240" i="19"/>
  <c r="AJ240" i="19" s="1"/>
  <c r="AD239" i="19"/>
  <c r="AJ239" i="19" s="1"/>
  <c r="AI239" i="19" s="1"/>
  <c r="AD241" i="19"/>
  <c r="AJ241" i="19" s="1"/>
  <c r="AI241" i="19" s="1"/>
  <c r="L245" i="19"/>
  <c r="R245" i="19" s="1"/>
  <c r="L244" i="19"/>
  <c r="R244" i="19" s="1"/>
  <c r="L246" i="19"/>
  <c r="R246" i="19" s="1"/>
  <c r="L256" i="19"/>
  <c r="R256" i="19" s="1"/>
  <c r="AV269" i="19"/>
  <c r="BB269" i="19" s="1"/>
  <c r="BA270" i="19" s="1"/>
  <c r="AV267" i="19"/>
  <c r="BB267" i="19" s="1"/>
  <c r="AV273" i="19"/>
  <c r="BB273" i="19" s="1"/>
  <c r="L289" i="19"/>
  <c r="R289" i="19" s="1"/>
  <c r="Q289" i="19" s="1"/>
  <c r="L297" i="19"/>
  <c r="R297" i="19" s="1"/>
  <c r="L336" i="19"/>
  <c r="R336" i="19" s="1"/>
  <c r="L333" i="19"/>
  <c r="R333" i="19" s="1"/>
  <c r="L330" i="19"/>
  <c r="R330" i="19" s="1"/>
  <c r="AD216" i="19"/>
  <c r="AJ216" i="19" s="1"/>
  <c r="AD217" i="19"/>
  <c r="AJ217" i="19" s="1"/>
  <c r="AV219" i="19"/>
  <c r="BB219" i="19" s="1"/>
  <c r="BA219" i="19" s="1"/>
  <c r="AV220" i="19"/>
  <c r="BB220" i="19" s="1"/>
  <c r="L221" i="19"/>
  <c r="R221" i="19" s="1"/>
  <c r="L222" i="19"/>
  <c r="R222" i="19" s="1"/>
  <c r="AD214" i="19"/>
  <c r="AJ214" i="19" s="1"/>
  <c r="AD224" i="19"/>
  <c r="AJ224" i="19" s="1"/>
  <c r="AI224" i="19" s="1"/>
  <c r="AD225" i="19"/>
  <c r="AJ225" i="19" s="1"/>
  <c r="AV217" i="19"/>
  <c r="BB217" i="19" s="1"/>
  <c r="AV227" i="19"/>
  <c r="BB227" i="19" s="1"/>
  <c r="L219" i="19"/>
  <c r="R219" i="19" s="1"/>
  <c r="AV228" i="19"/>
  <c r="BB228" i="19" s="1"/>
  <c r="L229" i="19"/>
  <c r="R229" i="19" s="1"/>
  <c r="L230" i="19"/>
  <c r="R230" i="19" s="1"/>
  <c r="AV266" i="19"/>
  <c r="BB266" i="19" s="1"/>
  <c r="L275" i="19"/>
  <c r="R275" i="19" s="1"/>
  <c r="Q275" i="19" s="1"/>
  <c r="AD277" i="19"/>
  <c r="AJ277" i="19" s="1"/>
  <c r="AD276" i="19"/>
  <c r="AJ276" i="19" s="1"/>
  <c r="AD285" i="19"/>
  <c r="AJ285" i="19" s="1"/>
  <c r="AI285" i="19" s="1"/>
  <c r="AV203" i="19"/>
  <c r="BB203" i="19" s="1"/>
  <c r="AD204" i="19"/>
  <c r="AJ204" i="19" s="1"/>
  <c r="L205" i="19"/>
  <c r="R205" i="19" s="1"/>
  <c r="AV207" i="19"/>
  <c r="BB207" i="19" s="1"/>
  <c r="AD208" i="19"/>
  <c r="AJ208" i="19" s="1"/>
  <c r="L209" i="19"/>
  <c r="R209" i="19" s="1"/>
  <c r="AV211" i="19"/>
  <c r="BB211" i="19" s="1"/>
  <c r="BA211" i="19" s="1"/>
  <c r="AD212" i="19"/>
  <c r="AJ212" i="19" s="1"/>
  <c r="AD213" i="19"/>
  <c r="AJ213" i="19" s="1"/>
  <c r="AV231" i="19"/>
  <c r="BB231" i="19" s="1"/>
  <c r="BA231" i="19" s="1"/>
  <c r="AD223" i="19"/>
  <c r="AJ223" i="19" s="1"/>
  <c r="AI223" i="19" s="1"/>
  <c r="AV232" i="19"/>
  <c r="BB232" i="19" s="1"/>
  <c r="L233" i="19"/>
  <c r="R233" i="19" s="1"/>
  <c r="L234" i="19"/>
  <c r="R234" i="19" s="1"/>
  <c r="AV226" i="19"/>
  <c r="BB226" i="19" s="1"/>
  <c r="BA226" i="19" s="1"/>
  <c r="AD236" i="19"/>
  <c r="AJ236" i="19" s="1"/>
  <c r="L228" i="19"/>
  <c r="R228" i="19" s="1"/>
  <c r="AD237" i="19"/>
  <c r="AJ237" i="19" s="1"/>
  <c r="AV229" i="19"/>
  <c r="BB229" i="19" s="1"/>
  <c r="AV239" i="19"/>
  <c r="BB239" i="19" s="1"/>
  <c r="L231" i="19"/>
  <c r="R231" i="19" s="1"/>
  <c r="AV240" i="19"/>
  <c r="BB240" i="19" s="1"/>
  <c r="BA241" i="19" s="1"/>
  <c r="L241" i="19"/>
  <c r="R241" i="19" s="1"/>
  <c r="Q241" i="19" s="1"/>
  <c r="L242" i="19"/>
  <c r="R242" i="19" s="1"/>
  <c r="AD234" i="19"/>
  <c r="AJ234" i="19" s="1"/>
  <c r="AD244" i="19"/>
  <c r="AJ244" i="19" s="1"/>
  <c r="AD245" i="19"/>
  <c r="AJ245" i="19" s="1"/>
  <c r="AI246" i="19" s="1"/>
  <c r="AV237" i="19"/>
  <c r="BB237" i="19" s="1"/>
  <c r="AV247" i="19"/>
  <c r="BB247" i="19" s="1"/>
  <c r="L239" i="19"/>
  <c r="R239" i="19" s="1"/>
  <c r="Q240" i="19" s="1"/>
  <c r="AV248" i="19"/>
  <c r="BB248" i="19" s="1"/>
  <c r="L249" i="19"/>
  <c r="R249" i="19" s="1"/>
  <c r="L250" i="19"/>
  <c r="R250" i="19" s="1"/>
  <c r="AD242" i="19"/>
  <c r="AJ242" i="19" s="1"/>
  <c r="AD252" i="19"/>
  <c r="AJ252" i="19" s="1"/>
  <c r="AI252" i="19" s="1"/>
  <c r="AD253" i="19"/>
  <c r="AJ253" i="19" s="1"/>
  <c r="AV245" i="19"/>
  <c r="BB245" i="19" s="1"/>
  <c r="BA245" i="19" s="1"/>
  <c r="AV255" i="19"/>
  <c r="BB255" i="19" s="1"/>
  <c r="L247" i="19"/>
  <c r="R247" i="19" s="1"/>
  <c r="Q248" i="19" s="1"/>
  <c r="AV256" i="19"/>
  <c r="BB256" i="19" s="1"/>
  <c r="L257" i="19"/>
  <c r="R257" i="19" s="1"/>
  <c r="AV258" i="19"/>
  <c r="BB258" i="19" s="1"/>
  <c r="AD250" i="19"/>
  <c r="AJ250" i="19" s="1"/>
  <c r="AI251" i="19" s="1"/>
  <c r="AD260" i="19"/>
  <c r="AJ260" i="19" s="1"/>
  <c r="AD261" i="19"/>
  <c r="AJ261" i="19" s="1"/>
  <c r="AV253" i="19"/>
  <c r="BB253" i="19" s="1"/>
  <c r="AD263" i="19"/>
  <c r="AJ263" i="19" s="1"/>
  <c r="AV263" i="19"/>
  <c r="BB263" i="19" s="1"/>
  <c r="L255" i="19"/>
  <c r="R255" i="19" s="1"/>
  <c r="AV264" i="19"/>
  <c r="BB264" i="19" s="1"/>
  <c r="L265" i="19"/>
  <c r="R265" i="19" s="1"/>
  <c r="L266" i="19"/>
  <c r="R266" i="19" s="1"/>
  <c r="AD259" i="19"/>
  <c r="AJ259" i="19" s="1"/>
  <c r="AV268" i="19"/>
  <c r="BB268" i="19" s="1"/>
  <c r="AD269" i="19"/>
  <c r="AJ269" i="19" s="1"/>
  <c r="AD268" i="19"/>
  <c r="AJ268" i="19" s="1"/>
  <c r="L267" i="19"/>
  <c r="R267" i="19" s="1"/>
  <c r="AV286" i="19"/>
  <c r="BB286" i="19" s="1"/>
  <c r="AV285" i="19"/>
  <c r="BB285" i="19" s="1"/>
  <c r="BA285" i="19" s="1"/>
  <c r="AV294" i="19"/>
  <c r="BB294" i="19" s="1"/>
  <c r="BA295" i="19" s="1"/>
  <c r="AV293" i="19"/>
  <c r="BB293" i="19" s="1"/>
  <c r="AV302" i="19"/>
  <c r="BB302" i="19" s="1"/>
  <c r="AV303" i="19"/>
  <c r="BB303" i="19" s="1"/>
  <c r="AV307" i="19"/>
  <c r="BB307" i="19" s="1"/>
  <c r="AV321" i="19"/>
  <c r="BB321" i="19" s="1"/>
  <c r="AV257" i="19"/>
  <c r="BB257" i="19" s="1"/>
  <c r="AD258" i="19"/>
  <c r="AJ258" i="19" s="1"/>
  <c r="L259" i="19"/>
  <c r="R259" i="19"/>
  <c r="AV261" i="19"/>
  <c r="BB261" i="19" s="1"/>
  <c r="AD262" i="19"/>
  <c r="AJ262" i="19" s="1"/>
  <c r="L263" i="19"/>
  <c r="R263" i="19" s="1"/>
  <c r="AV265" i="19"/>
  <c r="AZ265" i="19" s="1"/>
  <c r="L270" i="19"/>
  <c r="R270" i="19" s="1"/>
  <c r="L271" i="19"/>
  <c r="R271" i="19" s="1"/>
  <c r="AD273" i="19"/>
  <c r="AJ273" i="19" s="1"/>
  <c r="AI273" i="19" s="1"/>
  <c r="AD274" i="19"/>
  <c r="AH274" i="19" s="1"/>
  <c r="AV277" i="19"/>
  <c r="BB277" i="19" s="1"/>
  <c r="L279" i="19"/>
  <c r="R279" i="19" s="1"/>
  <c r="Q279" i="19" s="1"/>
  <c r="AD271" i="19"/>
  <c r="AJ271" i="19" s="1"/>
  <c r="AD282" i="19"/>
  <c r="AJ282" i="19" s="1"/>
  <c r="AD320" i="19"/>
  <c r="AJ320" i="19" s="1"/>
  <c r="AD318" i="19"/>
  <c r="AJ318" i="19" s="1"/>
  <c r="AI319" i="19" s="1"/>
  <c r="AV317" i="19"/>
  <c r="BB317" i="19" s="1"/>
  <c r="AV327" i="19"/>
  <c r="BB327" i="19" s="1"/>
  <c r="AD319" i="19"/>
  <c r="AJ319" i="19" s="1"/>
  <c r="AV328" i="19"/>
  <c r="BB328" i="19"/>
  <c r="L277" i="19"/>
  <c r="R277" i="19" s="1"/>
  <c r="AV279" i="19"/>
  <c r="BB279" i="19" s="1"/>
  <c r="BA280" i="19" s="1"/>
  <c r="AD280" i="19"/>
  <c r="AJ280" i="19" s="1"/>
  <c r="L281" i="19"/>
  <c r="R281" i="19" s="1"/>
  <c r="AV283" i="19"/>
  <c r="BB283" i="19" s="1"/>
  <c r="BA283" i="19" s="1"/>
  <c r="AD284" i="19"/>
  <c r="AJ284" i="19" s="1"/>
  <c r="L285" i="19"/>
  <c r="R285" i="19" s="1"/>
  <c r="AV296" i="19"/>
  <c r="BB296" i="19" s="1"/>
  <c r="L313" i="19"/>
  <c r="R313" i="19" s="1"/>
  <c r="L311" i="19"/>
  <c r="P311" i="19" s="1"/>
  <c r="L322" i="19"/>
  <c r="R322" i="19" s="1"/>
  <c r="AV324" i="19"/>
  <c r="BB324" i="19" s="1"/>
  <c r="BA324" i="19" s="1"/>
  <c r="L319" i="19"/>
  <c r="R319" i="19" s="1"/>
  <c r="AV331" i="19"/>
  <c r="BB331" i="19" s="1"/>
  <c r="AD338" i="19"/>
  <c r="AJ338" i="19" s="1"/>
  <c r="AD336" i="19"/>
  <c r="AJ336" i="19" s="1"/>
  <c r="AV337" i="19"/>
  <c r="BB337" i="19" s="1"/>
  <c r="AV278" i="19"/>
  <c r="BB278" i="19" s="1"/>
  <c r="AD279" i="19"/>
  <c r="AJ279" i="19" s="1"/>
  <c r="L280" i="19"/>
  <c r="R280" i="19" s="1"/>
  <c r="AV282" i="19"/>
  <c r="BB282" i="19" s="1"/>
  <c r="AD283" i="19"/>
  <c r="AJ283" i="19" s="1"/>
  <c r="L284" i="19"/>
  <c r="P284" i="19" s="1"/>
  <c r="AD287" i="19"/>
  <c r="AJ287" i="19" s="1"/>
  <c r="AD288" i="19"/>
  <c r="AJ288" i="19" s="1"/>
  <c r="AV290" i="19"/>
  <c r="BB290" i="19" s="1"/>
  <c r="BA291" i="19" s="1"/>
  <c r="AV291" i="19"/>
  <c r="BB291" i="19" s="1"/>
  <c r="L292" i="19"/>
  <c r="R292" i="19" s="1"/>
  <c r="L293" i="19"/>
  <c r="P293" i="19" s="1"/>
  <c r="AD295" i="19"/>
  <c r="AJ295" i="19" s="1"/>
  <c r="AD296" i="19"/>
  <c r="AJ296" i="19" s="1"/>
  <c r="AV288" i="19"/>
  <c r="BB288" i="19" s="1"/>
  <c r="AD298" i="19"/>
  <c r="AJ298" i="19" s="1"/>
  <c r="AV298" i="19"/>
  <c r="BB298" i="19" s="1"/>
  <c r="L290" i="19"/>
  <c r="R290" i="19" s="1"/>
  <c r="Q291" i="19" s="1"/>
  <c r="AV299" i="19"/>
  <c r="AZ299" i="19" s="1"/>
  <c r="L300" i="19"/>
  <c r="R300" i="19" s="1"/>
  <c r="L301" i="19"/>
  <c r="R301" i="19" s="1"/>
  <c r="Q301" i="19" s="1"/>
  <c r="AD293" i="19"/>
  <c r="AJ293" i="19" s="1"/>
  <c r="L299" i="19"/>
  <c r="R299" i="19" s="1"/>
  <c r="Q300" i="19" s="1"/>
  <c r="L309" i="19"/>
  <c r="R309" i="19" s="1"/>
  <c r="L307" i="19"/>
  <c r="R307" i="19" s="1"/>
  <c r="Q307" i="19" s="1"/>
  <c r="AV311" i="19"/>
  <c r="BB311" i="19" s="1"/>
  <c r="BA311" i="19" s="1"/>
  <c r="AV309" i="19"/>
  <c r="BB309" i="19" s="1"/>
  <c r="L329" i="19"/>
  <c r="R329" i="19" s="1"/>
  <c r="L335" i="19"/>
  <c r="R335" i="19" s="1"/>
  <c r="L298" i="19"/>
  <c r="R298" i="19" s="1"/>
  <c r="Q298" i="19" s="1"/>
  <c r="AV300" i="19"/>
  <c r="BB300" i="19" s="1"/>
  <c r="AD301" i="19"/>
  <c r="AJ301" i="19" s="1"/>
  <c r="L302" i="19"/>
  <c r="R302" i="19" s="1"/>
  <c r="AD312" i="19"/>
  <c r="AJ312" i="19" s="1"/>
  <c r="AD313" i="19"/>
  <c r="AJ313" i="19" s="1"/>
  <c r="L318" i="19"/>
  <c r="R318" i="19" s="1"/>
  <c r="AV319" i="19"/>
  <c r="BB319" i="19" s="1"/>
  <c r="AD311" i="19"/>
  <c r="AJ311" i="19" s="1"/>
  <c r="AV320" i="19"/>
  <c r="BB320" i="19" s="1"/>
  <c r="L321" i="19"/>
  <c r="R321" i="19" s="1"/>
  <c r="AV318" i="19"/>
  <c r="BB318" i="19" s="1"/>
  <c r="L320" i="19"/>
  <c r="R320" i="19" s="1"/>
  <c r="AD329" i="19"/>
  <c r="AJ329" i="19" s="1"/>
  <c r="L332" i="19"/>
  <c r="R332" i="19" s="1"/>
  <c r="AV335" i="19"/>
  <c r="AZ335" i="19" s="1"/>
  <c r="AV304" i="19"/>
  <c r="BB304" i="19" s="1"/>
  <c r="L305" i="19"/>
  <c r="R305" i="19" s="1"/>
  <c r="Q305" i="19" s="1"/>
  <c r="AD308" i="19"/>
  <c r="AJ308" i="19" s="1"/>
  <c r="AD309" i="19"/>
  <c r="AJ309" i="19" s="1"/>
  <c r="L314" i="19"/>
  <c r="R314" i="19" s="1"/>
  <c r="AV315" i="19"/>
  <c r="AZ315" i="19" s="1"/>
  <c r="AD307" i="19"/>
  <c r="AJ307" i="19" s="1"/>
  <c r="AV316" i="19"/>
  <c r="BB316" i="19" s="1"/>
  <c r="BA317" i="19" s="1"/>
  <c r="L317" i="19"/>
  <c r="R317" i="19" s="1"/>
  <c r="AV314" i="19"/>
  <c r="BB314" i="19" s="1"/>
  <c r="L316" i="19"/>
  <c r="R316" i="19" s="1"/>
  <c r="AD334" i="19"/>
  <c r="AH334" i="19" s="1"/>
  <c r="AV340" i="19"/>
  <c r="BB340" i="19" s="1"/>
  <c r="AV339" i="19"/>
  <c r="BB339" i="19" s="1"/>
  <c r="L323" i="19"/>
  <c r="R323" i="19" s="1"/>
  <c r="AV325" i="19"/>
  <c r="BB325" i="19" s="1"/>
  <c r="AD326" i="19"/>
  <c r="AJ326" i="19" s="1"/>
  <c r="AI326" i="19" s="1"/>
  <c r="L327" i="19"/>
  <c r="P327" i="19" s="1"/>
  <c r="AV329" i="19"/>
  <c r="BB329" i="19" s="1"/>
  <c r="AD330" i="19"/>
  <c r="AJ330" i="19" s="1"/>
  <c r="L331" i="19"/>
  <c r="R331" i="19" s="1"/>
  <c r="AD335" i="19"/>
  <c r="AJ335" i="19" s="1"/>
  <c r="AV338" i="19"/>
  <c r="BB338" i="19" s="1"/>
  <c r="L339" i="19"/>
  <c r="R339" i="19" s="1"/>
  <c r="L340" i="19"/>
  <c r="R340" i="19" s="1"/>
  <c r="L341" i="19"/>
  <c r="R341" i="19" s="1"/>
  <c r="Q341" i="19" s="1"/>
  <c r="AD332" i="19"/>
  <c r="AJ332" i="19" s="1"/>
  <c r="AV349" i="19"/>
  <c r="BB349" i="19" s="1"/>
  <c r="AV348" i="19"/>
  <c r="BB348" i="19" s="1"/>
  <c r="AV357" i="19"/>
  <c r="AZ357" i="19" s="1"/>
  <c r="AV351" i="19"/>
  <c r="BB351" i="19" s="1"/>
  <c r="AV353" i="19"/>
  <c r="BB353" i="19" s="1"/>
  <c r="AD323" i="19"/>
  <c r="AJ323" i="19" s="1"/>
  <c r="L324" i="19"/>
  <c r="R324" i="19" s="1"/>
  <c r="AV326" i="19"/>
  <c r="BB326" i="19" s="1"/>
  <c r="AD327" i="19"/>
  <c r="AJ327" i="19" s="1"/>
  <c r="L328" i="19"/>
  <c r="R328" i="19" s="1"/>
  <c r="Q329" i="19" s="1"/>
  <c r="AV330" i="19"/>
  <c r="BB330" i="19" s="1"/>
  <c r="BA331" i="19" s="1"/>
  <c r="AD331" i="19"/>
  <c r="AJ331" i="19" s="1"/>
  <c r="L337" i="19"/>
  <c r="R337" i="19" s="1"/>
  <c r="AV343" i="19"/>
  <c r="BB343" i="19" s="1"/>
  <c r="AD354" i="19"/>
  <c r="AJ354" i="19" s="1"/>
  <c r="AD352" i="19"/>
  <c r="AJ352" i="19" s="1"/>
  <c r="AD353" i="19"/>
  <c r="AH353" i="19" s="1"/>
  <c r="AD349" i="19"/>
  <c r="AJ349" i="19" s="1"/>
  <c r="AV347" i="19"/>
  <c r="BB347" i="19" s="1"/>
  <c r="AD340" i="19"/>
  <c r="AJ340" i="19" s="1"/>
  <c r="AD342" i="19"/>
  <c r="AH342" i="19" s="1"/>
  <c r="AV345" i="19"/>
  <c r="BB345" i="19" s="1"/>
  <c r="L351" i="19"/>
  <c r="R351" i="19" s="1"/>
  <c r="L350" i="19"/>
  <c r="R350" i="19" s="1"/>
  <c r="Q350" i="19" s="1"/>
  <c r="L352" i="19"/>
  <c r="R352" i="19" s="1"/>
  <c r="AV352" i="19"/>
  <c r="BB352" i="19" s="1"/>
  <c r="L353" i="19"/>
  <c r="R353" i="19" s="1"/>
  <c r="AV361" i="19"/>
  <c r="BB361" i="19" s="1"/>
  <c r="AV360" i="19"/>
  <c r="BB360" i="19" s="1"/>
  <c r="AV332" i="19"/>
  <c r="BB332" i="19" s="1"/>
  <c r="AD333" i="19"/>
  <c r="AJ333" i="19" s="1"/>
  <c r="L334" i="19"/>
  <c r="R334" i="19" s="1"/>
  <c r="Q334" i="19" s="1"/>
  <c r="AV336" i="19"/>
  <c r="AZ336" i="19" s="1"/>
  <c r="AD337" i="19"/>
  <c r="AJ337" i="19" s="1"/>
  <c r="L338" i="19"/>
  <c r="R338" i="19" s="1"/>
  <c r="Q339" i="19" s="1"/>
  <c r="AV341" i="19"/>
  <c r="BB341" i="19" s="1"/>
  <c r="L342" i="19"/>
  <c r="R342" i="19" s="1"/>
  <c r="L345" i="19"/>
  <c r="R345" i="19" s="1"/>
  <c r="AD345" i="19"/>
  <c r="AJ345" i="19" s="1"/>
  <c r="AI345" i="19" s="1"/>
  <c r="AV358" i="19"/>
  <c r="BB358" i="19" s="1"/>
  <c r="AV342" i="19"/>
  <c r="BB342" i="19" s="1"/>
  <c r="AD343" i="19"/>
  <c r="AJ343" i="19" s="1"/>
  <c r="AI344" i="19" s="1"/>
  <c r="L344" i="19"/>
  <c r="R344" i="19" s="1"/>
  <c r="Q344" i="19" s="1"/>
  <c r="AV346" i="19"/>
  <c r="BB346" i="19" s="1"/>
  <c r="AD347" i="19"/>
  <c r="AH347" i="19" s="1"/>
  <c r="L348" i="19"/>
  <c r="R348" i="19" s="1"/>
  <c r="AD350" i="19"/>
  <c r="AJ350" i="19" s="1"/>
  <c r="AI351" i="19" s="1"/>
  <c r="AD351" i="19"/>
  <c r="AJ351" i="19" s="1"/>
  <c r="AV354" i="19"/>
  <c r="BB354" i="19" s="1"/>
  <c r="L355" i="19"/>
  <c r="R355" i="19" s="1"/>
  <c r="L356" i="19"/>
  <c r="R356" i="19" s="1"/>
  <c r="AD348" i="19"/>
  <c r="AJ348" i="19" s="1"/>
  <c r="AV363" i="19"/>
  <c r="BB363" i="19" s="1"/>
  <c r="AD368" i="19"/>
  <c r="AJ368" i="19" s="1"/>
  <c r="AD365" i="19"/>
  <c r="AJ365" i="19" s="1"/>
  <c r="L354" i="19"/>
  <c r="R354" i="19" s="1"/>
  <c r="AV355" i="19"/>
  <c r="BB355" i="19" s="1"/>
  <c r="L357" i="19"/>
  <c r="R357" i="19" s="1"/>
  <c r="AV359" i="19"/>
  <c r="BB359" i="19" s="1"/>
  <c r="BA360" i="19" s="1"/>
  <c r="AD360" i="19"/>
  <c r="AJ360" i="19" s="1"/>
  <c r="AD363" i="19"/>
  <c r="AJ363" i="19" s="1"/>
  <c r="AV356" i="19"/>
  <c r="BB356" i="19" s="1"/>
  <c r="AD357" i="19"/>
  <c r="AJ357" i="19" s="1"/>
  <c r="L358" i="19"/>
  <c r="R358" i="19" s="1"/>
  <c r="AD362" i="19"/>
  <c r="AJ362" i="19" s="1"/>
  <c r="AV362" i="19"/>
  <c r="BB362" i="19" s="1"/>
  <c r="BA362" i="19" s="1"/>
  <c r="AV364" i="19"/>
  <c r="BB364" i="19" s="1"/>
  <c r="AD361" i="19"/>
  <c r="AJ361" i="19" s="1"/>
  <c r="AD366" i="19"/>
  <c r="AJ366" i="19" s="1"/>
  <c r="AV366" i="19"/>
  <c r="BB366" i="19" s="1"/>
  <c r="AD367" i="19"/>
  <c r="AJ367" i="19" s="1"/>
  <c r="L368" i="19"/>
  <c r="R368" i="19" s="1"/>
  <c r="AD364" i="19"/>
  <c r="AJ364" i="19" s="1"/>
  <c r="L365" i="19"/>
  <c r="R365" i="19" s="1"/>
  <c r="AV367" i="19"/>
  <c r="AZ367" i="19" s="1"/>
  <c r="AZ77" i="19"/>
  <c r="AZ132" i="19"/>
  <c r="AH125" i="20"/>
  <c r="AH97" i="20"/>
  <c r="AH153" i="20"/>
  <c r="Q16" i="19"/>
  <c r="AH28" i="19"/>
  <c r="AZ140" i="19"/>
  <c r="AH108" i="20"/>
  <c r="AJ108" i="20"/>
  <c r="N284" i="20"/>
  <c r="AH236" i="20"/>
  <c r="AJ236" i="20"/>
  <c r="AH88" i="20"/>
  <c r="AJ88" i="20"/>
  <c r="N282" i="20"/>
  <c r="AH24" i="20"/>
  <c r="AJ24" i="20"/>
  <c r="N280" i="20"/>
  <c r="P352" i="19"/>
  <c r="AH335" i="19"/>
  <c r="P307" i="19"/>
  <c r="P290" i="19"/>
  <c r="AZ291" i="19"/>
  <c r="AH336" i="19"/>
  <c r="AH282" i="19"/>
  <c r="AZ302" i="19"/>
  <c r="P230" i="19"/>
  <c r="AH214" i="19"/>
  <c r="AZ219" i="19"/>
  <c r="AZ273" i="19"/>
  <c r="AH316" i="19"/>
  <c r="AH219" i="19"/>
  <c r="AH170" i="19"/>
  <c r="AZ195" i="19"/>
  <c r="BA195" i="19"/>
  <c r="AH119" i="19"/>
  <c r="AZ254" i="19"/>
  <c r="AZ222" i="19"/>
  <c r="P225" i="19"/>
  <c r="AZ236" i="19"/>
  <c r="AH200" i="19"/>
  <c r="AH153" i="19"/>
  <c r="AZ149" i="19"/>
  <c r="AH49" i="19"/>
  <c r="AH17" i="19"/>
  <c r="AH93" i="19"/>
  <c r="AH72" i="19"/>
  <c r="P105" i="19"/>
  <c r="Q105" i="19"/>
  <c r="P108" i="19"/>
  <c r="P94" i="19"/>
  <c r="P89" i="19"/>
  <c r="P68" i="19"/>
  <c r="AH62" i="19"/>
  <c r="P30" i="19"/>
  <c r="P20" i="19"/>
  <c r="AZ40" i="19"/>
  <c r="P282" i="19"/>
  <c r="AH109" i="19"/>
  <c r="P45" i="19"/>
  <c r="P18" i="19"/>
  <c r="P360" i="19"/>
  <c r="AH281" i="19"/>
  <c r="P326" i="19"/>
  <c r="P362" i="19"/>
  <c r="AH82" i="19"/>
  <c r="AI82" i="19"/>
  <c r="AH46" i="19"/>
  <c r="AZ191" i="19"/>
  <c r="AH218" i="19"/>
  <c r="AZ341" i="19"/>
  <c r="P309" i="19"/>
  <c r="AZ279" i="19"/>
  <c r="AH271" i="19"/>
  <c r="AH269" i="19"/>
  <c r="P247" i="19"/>
  <c r="AZ248" i="19"/>
  <c r="P209" i="19"/>
  <c r="AH204" i="19"/>
  <c r="AZ217" i="19"/>
  <c r="AH217" i="19"/>
  <c r="AZ301" i="19"/>
  <c r="P288" i="19"/>
  <c r="AZ272" i="19"/>
  <c r="AZ212" i="19"/>
  <c r="AH206" i="19"/>
  <c r="P194" i="19"/>
  <c r="AZ182" i="19"/>
  <c r="AZ184" i="19"/>
  <c r="AZ176" i="19"/>
  <c r="AZ164" i="19"/>
  <c r="AH230" i="19"/>
  <c r="P163" i="19"/>
  <c r="AZ196" i="19"/>
  <c r="AH160" i="19"/>
  <c r="AZ144" i="19"/>
  <c r="AZ146" i="19"/>
  <c r="AH127" i="19"/>
  <c r="P197" i="19"/>
  <c r="AH123" i="19"/>
  <c r="AH145" i="19"/>
  <c r="AH132" i="19"/>
  <c r="P49" i="19"/>
  <c r="AH175" i="19"/>
  <c r="AI175" i="19"/>
  <c r="P152" i="19"/>
  <c r="P93" i="19"/>
  <c r="AZ67" i="19"/>
  <c r="AZ47" i="19"/>
  <c r="AH41" i="19"/>
  <c r="AH114" i="19"/>
  <c r="P99" i="19"/>
  <c r="AH68" i="19"/>
  <c r="AZ63" i="19"/>
  <c r="P67" i="19"/>
  <c r="AZ46" i="19"/>
  <c r="AZ42" i="19"/>
  <c r="P82" i="19"/>
  <c r="AZ56" i="19"/>
  <c r="P155" i="19"/>
  <c r="AZ33" i="19"/>
  <c r="AZ313" i="19"/>
  <c r="AH265" i="19"/>
  <c r="P71" i="19"/>
  <c r="P72" i="19"/>
  <c r="AZ356" i="19"/>
  <c r="AZ346" i="19"/>
  <c r="AH323" i="19"/>
  <c r="AZ320" i="19"/>
  <c r="P313" i="19"/>
  <c r="AH319" i="19"/>
  <c r="AZ268" i="19"/>
  <c r="AZ253" i="19"/>
  <c r="AZ255" i="19"/>
  <c r="AH244" i="19"/>
  <c r="AH237" i="19"/>
  <c r="AZ231" i="19"/>
  <c r="AH208" i="19"/>
  <c r="P275" i="19"/>
  <c r="P246" i="19"/>
  <c r="AH241" i="19"/>
  <c r="P296" i="19"/>
  <c r="AH228" i="19"/>
  <c r="P200" i="19"/>
  <c r="AH205" i="19"/>
  <c r="AH197" i="19"/>
  <c r="AZ193" i="19"/>
  <c r="AH190" i="19"/>
  <c r="P186" i="19"/>
  <c r="AZ174" i="19"/>
  <c r="P179" i="19"/>
  <c r="AH174" i="19"/>
  <c r="AZ168" i="19"/>
  <c r="AH297" i="19"/>
  <c r="AZ280" i="19"/>
  <c r="AH231" i="19"/>
  <c r="AH183" i="19"/>
  <c r="AZ188" i="19"/>
  <c r="AZ172" i="19"/>
  <c r="AZ163" i="19"/>
  <c r="AH159" i="19"/>
  <c r="AZ155" i="19"/>
  <c r="P148" i="19"/>
  <c r="P130" i="19"/>
  <c r="P136" i="19"/>
  <c r="P185" i="19"/>
  <c r="P177" i="19"/>
  <c r="AZ202" i="19"/>
  <c r="P198" i="19"/>
  <c r="P132" i="19"/>
  <c r="AH291" i="19"/>
  <c r="AZ142" i="19"/>
  <c r="AH130" i="19"/>
  <c r="P121" i="19"/>
  <c r="AH176" i="19"/>
  <c r="P143" i="19"/>
  <c r="AH101" i="19"/>
  <c r="P147" i="19"/>
  <c r="P41" i="19"/>
  <c r="AH248" i="19"/>
  <c r="P84" i="19"/>
  <c r="P73" i="19"/>
  <c r="Q73" i="19"/>
  <c r="AH65" i="19"/>
  <c r="AZ60" i="19"/>
  <c r="AH37" i="19"/>
  <c r="P44" i="19"/>
  <c r="AZ30" i="19"/>
  <c r="AH85" i="19"/>
  <c r="AH64" i="19"/>
  <c r="AH18" i="19"/>
  <c r="P273" i="19"/>
  <c r="P236" i="19"/>
  <c r="Q236" i="19"/>
  <c r="P150" i="19"/>
  <c r="P139" i="19"/>
  <c r="AH139" i="19"/>
  <c r="P17" i="19"/>
  <c r="AZ31" i="19"/>
  <c r="AH303" i="19"/>
  <c r="AH300" i="19"/>
  <c r="AZ292" i="19"/>
  <c r="AZ224" i="19"/>
  <c r="P261" i="19"/>
  <c r="AH264" i="19"/>
  <c r="P227" i="19"/>
  <c r="P119" i="19"/>
  <c r="AZ170" i="19"/>
  <c r="P134" i="19"/>
  <c r="P55" i="19"/>
  <c r="AH107" i="19"/>
  <c r="AI107" i="19"/>
  <c r="AZ34" i="19"/>
  <c r="AH344" i="19"/>
  <c r="AZ167" i="19"/>
  <c r="AZ183" i="19"/>
  <c r="P63" i="19"/>
  <c r="Q63" i="19"/>
  <c r="P365" i="19"/>
  <c r="AH307" i="19"/>
  <c r="AH329" i="19"/>
  <c r="AZ300" i="19"/>
  <c r="AH293" i="19"/>
  <c r="AH296" i="19"/>
  <c r="AH279" i="19"/>
  <c r="P285" i="19"/>
  <c r="P259" i="19"/>
  <c r="AZ227" i="19"/>
  <c r="P333" i="19"/>
  <c r="P256" i="19"/>
  <c r="P303" i="19"/>
  <c r="P260" i="19"/>
  <c r="AZ165" i="19"/>
  <c r="AH196" i="19"/>
  <c r="AH112" i="19"/>
  <c r="P252" i="19"/>
  <c r="P216" i="19"/>
  <c r="P190" i="19"/>
  <c r="AZ158" i="19"/>
  <c r="AH116" i="19"/>
  <c r="AH88" i="19"/>
  <c r="AZ59" i="19"/>
  <c r="AH110" i="19"/>
  <c r="P97" i="19"/>
  <c r="P86" i="19"/>
  <c r="AH81" i="19"/>
  <c r="AZ76" i="19"/>
  <c r="AZ65" i="19"/>
  <c r="AZ44" i="19"/>
  <c r="P28" i="19"/>
  <c r="P26" i="19"/>
  <c r="AH322" i="19"/>
  <c r="P254" i="19"/>
  <c r="AH140" i="19"/>
  <c r="AI140" i="19"/>
  <c r="AH215" i="19"/>
  <c r="AI215" i="19"/>
  <c r="AH120" i="19"/>
  <c r="AZ37" i="19"/>
  <c r="AZ270" i="19"/>
  <c r="AZ199" i="19"/>
  <c r="AZ20" i="19"/>
  <c r="AZ354" i="19"/>
  <c r="AZ342" i="19"/>
  <c r="P334" i="19"/>
  <c r="P350" i="19"/>
  <c r="AH352" i="19"/>
  <c r="P324" i="19"/>
  <c r="AH338" i="19"/>
  <c r="AH273" i="19"/>
  <c r="P265" i="19"/>
  <c r="AH250" i="19"/>
  <c r="AH245" i="19"/>
  <c r="AZ229" i="19"/>
  <c r="AZ226" i="19"/>
  <c r="AH277" i="19"/>
  <c r="P229" i="19"/>
  <c r="P222" i="19"/>
  <c r="AH310" i="19"/>
  <c r="P264" i="19"/>
  <c r="AH226" i="19"/>
  <c r="AZ209" i="19"/>
  <c r="AZ201" i="19"/>
  <c r="AH198" i="19"/>
  <c r="P187" i="19"/>
  <c r="AH171" i="19"/>
  <c r="AH169" i="19"/>
  <c r="AZ275" i="19"/>
  <c r="AZ169" i="19"/>
  <c r="AH207" i="19"/>
  <c r="AH191" i="19"/>
  <c r="P165" i="19"/>
  <c r="P156" i="19"/>
  <c r="P149" i="19"/>
  <c r="AH143" i="19"/>
  <c r="P188" i="19"/>
  <c r="P173" i="19"/>
  <c r="AH290" i="19"/>
  <c r="AH158" i="19"/>
  <c r="AZ150" i="19"/>
  <c r="AZ19" i="19"/>
  <c r="P175" i="19"/>
  <c r="AH115" i="19"/>
  <c r="P58" i="19"/>
  <c r="AH247" i="19"/>
  <c r="P115" i="19"/>
  <c r="AZ100" i="19"/>
  <c r="AH102" i="19"/>
  <c r="AI102" i="19"/>
  <c r="AH79" i="19"/>
  <c r="AZ74" i="19"/>
  <c r="AH70" i="19"/>
  <c r="AZ52" i="19"/>
  <c r="AH35" i="19"/>
  <c r="P74" i="19"/>
  <c r="Q74" i="19"/>
  <c r="AH138" i="19"/>
  <c r="AZ27" i="19"/>
  <c r="AZ333" i="19"/>
  <c r="P364" i="19"/>
  <c r="AH266" i="19"/>
  <c r="AZ55" i="19"/>
  <c r="P145" i="19"/>
  <c r="AH367" i="19"/>
  <c r="AZ362" i="19"/>
  <c r="AH348" i="19"/>
  <c r="AH351" i="19"/>
  <c r="P328" i="19"/>
  <c r="P316" i="19"/>
  <c r="P318" i="19"/>
  <c r="P335" i="19"/>
  <c r="AH320" i="19"/>
  <c r="AZ293" i="19"/>
  <c r="AZ264" i="19"/>
  <c r="AZ258" i="19"/>
  <c r="AH242" i="19"/>
  <c r="P239" i="19"/>
  <c r="AZ240" i="19"/>
  <c r="P234" i="19"/>
  <c r="AH213" i="19"/>
  <c r="AZ203" i="19"/>
  <c r="AZ366" i="19"/>
  <c r="AH362" i="19"/>
  <c r="P357" i="19"/>
  <c r="AH368" i="19"/>
  <c r="P337" i="19"/>
  <c r="AH332" i="19"/>
  <c r="AZ338" i="19"/>
  <c r="AZ329" i="19"/>
  <c r="P323" i="19"/>
  <c r="P332" i="19"/>
  <c r="AH311" i="19"/>
  <c r="P329" i="19"/>
  <c r="AZ288" i="19"/>
  <c r="P292" i="19"/>
  <c r="AH287" i="19"/>
  <c r="P280" i="19"/>
  <c r="AZ337" i="19"/>
  <c r="AZ324" i="19"/>
  <c r="AZ327" i="19"/>
  <c r="P270" i="19"/>
  <c r="AZ261" i="19"/>
  <c r="AZ303" i="19"/>
  <c r="P267" i="19"/>
  <c r="P330" i="19"/>
  <c r="P295" i="19"/>
  <c r="AH256" i="19"/>
  <c r="AZ252" i="19"/>
  <c r="AZ206" i="19"/>
  <c r="P113" i="19"/>
  <c r="P251" i="19"/>
  <c r="P223" i="19"/>
  <c r="P215" i="19"/>
  <c r="AZ215" i="19"/>
  <c r="P129" i="19"/>
  <c r="AZ233" i="19"/>
  <c r="P193" i="19"/>
  <c r="AZ157" i="19"/>
  <c r="BA157" i="19"/>
  <c r="P56" i="19"/>
  <c r="Q56" i="19"/>
  <c r="AH40" i="19"/>
  <c r="AH33" i="19"/>
  <c r="AI33" i="19"/>
  <c r="AZ26" i="19"/>
  <c r="AH22" i="19"/>
  <c r="AH36" i="19"/>
  <c r="P24" i="19"/>
  <c r="P126" i="19"/>
  <c r="AH95" i="19"/>
  <c r="AH86" i="19"/>
  <c r="P83" i="19"/>
  <c r="P60" i="19"/>
  <c r="AH54" i="19"/>
  <c r="AZ39" i="19"/>
  <c r="AH39" i="19"/>
  <c r="P160" i="19"/>
  <c r="AZ36" i="19"/>
  <c r="AH20" i="19"/>
  <c r="P274" i="19"/>
  <c r="AZ243" i="19"/>
  <c r="P237" i="19"/>
  <c r="P50" i="19"/>
  <c r="P35" i="19"/>
  <c r="AH328" i="19"/>
  <c r="AZ308" i="19"/>
  <c r="AH292" i="19"/>
  <c r="P262" i="19"/>
  <c r="AZ365" i="19"/>
  <c r="P325" i="19"/>
  <c r="AH106" i="19"/>
  <c r="AH48" i="19"/>
  <c r="AZ344" i="19"/>
  <c r="AH358" i="19"/>
  <c r="AH306" i="19"/>
  <c r="P207" i="19"/>
  <c r="AZ197" i="19"/>
  <c r="AH156" i="19"/>
  <c r="AH164" i="19"/>
  <c r="AZ143" i="19"/>
  <c r="AH235" i="19"/>
  <c r="AH148" i="19"/>
  <c r="AZ17" i="19"/>
  <c r="BA17" i="19"/>
  <c r="AZ225" i="19"/>
  <c r="AH178" i="19"/>
  <c r="AZ145" i="19"/>
  <c r="AH66" i="19"/>
  <c r="AZ148" i="19"/>
  <c r="AZ281" i="19"/>
  <c r="BA281" i="19"/>
  <c r="AH339" i="19"/>
  <c r="P286" i="19"/>
  <c r="AH222" i="19"/>
  <c r="AH254" i="19"/>
  <c r="AH209" i="19"/>
  <c r="P199" i="19"/>
  <c r="P183" i="19"/>
  <c r="P161" i="19"/>
  <c r="P312" i="19"/>
  <c r="AZ178" i="19"/>
  <c r="P88" i="19"/>
  <c r="AH19" i="19"/>
  <c r="AI19" i="19"/>
  <c r="P104" i="19"/>
  <c r="AZ221" i="19"/>
  <c r="AZ38" i="19"/>
  <c r="P226" i="19"/>
  <c r="AZ194" i="19"/>
  <c r="P57" i="19"/>
  <c r="Q57" i="19"/>
  <c r="AH30" i="19"/>
  <c r="AH346" i="19"/>
  <c r="AH43" i="19"/>
  <c r="AZ334" i="19"/>
  <c r="P238" i="19"/>
  <c r="Q238" i="19"/>
  <c r="AZ151" i="19"/>
  <c r="AH99" i="19"/>
  <c r="AZ96" i="19"/>
  <c r="AH202" i="19"/>
  <c r="P258" i="19"/>
  <c r="Q258" i="19"/>
  <c r="P51" i="19"/>
  <c r="P349" i="19"/>
  <c r="AZ355" i="19"/>
  <c r="P356" i="19"/>
  <c r="AZ358" i="19"/>
  <c r="AH333" i="19"/>
  <c r="AZ360" i="19"/>
  <c r="P353" i="19"/>
  <c r="P351" i="19"/>
  <c r="AZ347" i="19"/>
  <c r="AH354" i="19"/>
  <c r="AZ343" i="19"/>
  <c r="AH327" i="19"/>
  <c r="AZ353" i="19"/>
  <c r="AZ348" i="19"/>
  <c r="P340" i="19"/>
  <c r="P331" i="19"/>
  <c r="AH326" i="19"/>
  <c r="AZ314" i="19"/>
  <c r="P317" i="19"/>
  <c r="AH309" i="19"/>
  <c r="P320" i="19"/>
  <c r="P302" i="19"/>
  <c r="AZ309" i="19"/>
  <c r="P301" i="19"/>
  <c r="AZ298" i="19"/>
  <c r="AH295" i="19"/>
  <c r="AZ290" i="19"/>
  <c r="AH283" i="19"/>
  <c r="AZ331" i="19"/>
  <c r="P322" i="19"/>
  <c r="AZ283" i="19"/>
  <c r="P277" i="19"/>
  <c r="AZ317" i="19"/>
  <c r="P279" i="19"/>
  <c r="P271" i="19"/>
  <c r="P263" i="19"/>
  <c r="AH258" i="19"/>
  <c r="AZ321" i="19"/>
  <c r="AZ307" i="19"/>
  <c r="AZ294" i="19"/>
  <c r="AZ285" i="19"/>
  <c r="AH259" i="19"/>
  <c r="P255" i="19"/>
  <c r="AH261" i="19"/>
  <c r="P257" i="19"/>
  <c r="AZ245" i="19"/>
  <c r="P250" i="19"/>
  <c r="AZ247" i="19"/>
  <c r="AH234" i="19"/>
  <c r="P231" i="19"/>
  <c r="Q228" i="19"/>
  <c r="P233" i="19"/>
  <c r="AH212" i="19"/>
  <c r="AZ207" i="19"/>
  <c r="AZ266" i="19"/>
  <c r="AZ228" i="19"/>
  <c r="AH225" i="19"/>
  <c r="P221" i="19"/>
  <c r="AH216" i="19"/>
  <c r="P336" i="19"/>
  <c r="AZ267" i="19"/>
  <c r="P244" i="19"/>
  <c r="AH239" i="19"/>
  <c r="AZ235" i="19"/>
  <c r="AH315" i="19"/>
  <c r="AZ306" i="19"/>
  <c r="P276" i="19"/>
  <c r="P268" i="19"/>
  <c r="AZ250" i="19"/>
  <c r="AZ244" i="19"/>
  <c r="AH220" i="19"/>
  <c r="P211" i="19"/>
  <c r="AZ208" i="19"/>
  <c r="AH195" i="19"/>
  <c r="AZ200" i="19"/>
  <c r="AH187" i="19"/>
  <c r="AH189" i="19"/>
  <c r="AZ185" i="19"/>
  <c r="P178" i="19"/>
  <c r="AH173" i="19"/>
  <c r="AH294" i="19"/>
  <c r="AH232" i="19"/>
  <c r="P167" i="19"/>
  <c r="AH162" i="19"/>
  <c r="P213" i="19"/>
  <c r="AH199" i="19"/>
  <c r="AZ179" i="19"/>
  <c r="AH168" i="19"/>
  <c r="P154" i="19"/>
  <c r="AH149" i="19"/>
  <c r="AI149" i="19"/>
  <c r="P146" i="19"/>
  <c r="AH151" i="19"/>
  <c r="AZ147" i="19"/>
  <c r="AH144" i="19"/>
  <c r="P141" i="19"/>
  <c r="P133" i="19"/>
  <c r="AH117" i="19"/>
  <c r="P116" i="19"/>
  <c r="AH192" i="19"/>
  <c r="AH184" i="19"/>
  <c r="AZ259" i="19"/>
  <c r="P253" i="19"/>
  <c r="AZ218" i="19"/>
  <c r="P217" i="19"/>
  <c r="P206" i="19"/>
  <c r="P181" i="19"/>
  <c r="P174" i="19"/>
  <c r="AH122" i="19"/>
  <c r="AH286" i="19"/>
  <c r="P201" i="19"/>
  <c r="AH201" i="19"/>
  <c r="AH131" i="19"/>
  <c r="P110" i="19"/>
  <c r="AZ57" i="19"/>
  <c r="BA57" i="19"/>
  <c r="AH51" i="19"/>
  <c r="AZ35" i="19"/>
  <c r="AZ25" i="19"/>
  <c r="AH177" i="19"/>
  <c r="P168" i="19"/>
  <c r="P98" i="19"/>
  <c r="AZ75" i="19"/>
  <c r="P66" i="19"/>
  <c r="AH56" i="19"/>
  <c r="AH29" i="19"/>
  <c r="P19" i="19"/>
  <c r="P142" i="19"/>
  <c r="P122" i="19"/>
  <c r="AZ43" i="19"/>
  <c r="BA43" i="19"/>
  <c r="AH246" i="19"/>
  <c r="P128" i="19"/>
  <c r="AH111" i="19"/>
  <c r="AH100" i="19"/>
  <c r="AH94" i="19"/>
  <c r="P92" i="19"/>
  <c r="P81" i="19"/>
  <c r="AH87" i="19"/>
  <c r="AH76" i="19"/>
  <c r="AZ71" i="19"/>
  <c r="AH78" i="19"/>
  <c r="P76" i="19"/>
  <c r="P65" i="19"/>
  <c r="AH60" i="19"/>
  <c r="AZ66" i="19"/>
  <c r="AH52" i="19"/>
  <c r="AH55" i="19"/>
  <c r="AH44" i="19"/>
  <c r="P37" i="19"/>
  <c r="AH38" i="19"/>
  <c r="AZ29" i="19"/>
  <c r="AZ41" i="19"/>
  <c r="AH34" i="19"/>
  <c r="AI34" i="19"/>
  <c r="AH133" i="19"/>
  <c r="P117" i="19"/>
  <c r="P101" i="19"/>
  <c r="AH96" i="19"/>
  <c r="P85" i="19"/>
  <c r="AH77" i="19"/>
  <c r="AH69" i="19"/>
  <c r="AH61" i="19"/>
  <c r="AZ51" i="19"/>
  <c r="P269" i="19"/>
  <c r="AZ241" i="19"/>
  <c r="P232" i="19"/>
  <c r="AH154" i="19"/>
  <c r="AH21" i="19"/>
  <c r="P29" i="19"/>
  <c r="P34" i="19"/>
  <c r="AH26" i="19"/>
  <c r="P23" i="19"/>
  <c r="AZ24" i="19"/>
  <c r="P366" i="19"/>
  <c r="AH341" i="19"/>
  <c r="AZ323" i="19"/>
  <c r="AH270" i="19"/>
  <c r="P361" i="19"/>
  <c r="AH355" i="19"/>
  <c r="P306" i="19"/>
  <c r="AH324" i="19"/>
  <c r="AZ260" i="19"/>
  <c r="AH249" i="19"/>
  <c r="AH359" i="19"/>
  <c r="AZ205" i="19"/>
  <c r="BA205" i="19"/>
  <c r="P191" i="19"/>
  <c r="AZ173" i="19"/>
  <c r="AH163" i="19"/>
  <c r="P315" i="19"/>
  <c r="P294" i="19"/>
  <c r="P240" i="19"/>
  <c r="P169" i="19"/>
  <c r="AZ249" i="19"/>
  <c r="AH194" i="19"/>
  <c r="AH125" i="19"/>
  <c r="AH91" i="19"/>
  <c r="P87" i="19"/>
  <c r="Q87" i="19"/>
  <c r="AZ61" i="19"/>
  <c r="AZ54" i="19"/>
  <c r="BA54" i="19"/>
  <c r="AH42" i="19"/>
  <c r="P36" i="19"/>
  <c r="AH75" i="19"/>
  <c r="AH221" i="19"/>
  <c r="AZ204" i="19"/>
  <c r="AH186" i="19"/>
  <c r="AH167" i="19"/>
  <c r="AI167" i="19"/>
  <c r="P153" i="19"/>
  <c r="Q153" i="19"/>
  <c r="P127" i="19"/>
  <c r="P80" i="19"/>
  <c r="Q80" i="19"/>
  <c r="AZ53" i="19"/>
  <c r="BA53" i="19"/>
  <c r="AZ23" i="19"/>
  <c r="P343" i="19"/>
  <c r="AZ216" i="19"/>
  <c r="AZ166" i="19"/>
  <c r="P103" i="19"/>
  <c r="Q103" i="19"/>
  <c r="AZ70" i="19"/>
  <c r="P42" i="19"/>
  <c r="AH24" i="19"/>
  <c r="P96" i="19"/>
  <c r="Q96" i="19"/>
  <c r="P52" i="19"/>
  <c r="Q52" i="19"/>
  <c r="AZ18" i="19"/>
  <c r="BA18" i="19"/>
  <c r="AH98" i="19"/>
  <c r="AH251" i="19"/>
  <c r="AZ161" i="19"/>
  <c r="P363" i="19"/>
  <c r="AZ276" i="19"/>
  <c r="AZ175" i="19"/>
  <c r="AH272" i="19"/>
  <c r="P358" i="19"/>
  <c r="AH363" i="19"/>
  <c r="P344" i="19"/>
  <c r="AH364" i="19"/>
  <c r="P368" i="19"/>
  <c r="AH366" i="19"/>
  <c r="AZ364" i="19"/>
  <c r="AH357" i="19"/>
  <c r="AH360" i="19"/>
  <c r="P354" i="19"/>
  <c r="AZ363" i="19"/>
  <c r="P355" i="19"/>
  <c r="P348" i="19"/>
  <c r="AH343" i="19"/>
  <c r="P345" i="19"/>
  <c r="AH337" i="19"/>
  <c r="AZ332" i="19"/>
  <c r="AZ361" i="19"/>
  <c r="AZ352" i="19"/>
  <c r="AZ345" i="19"/>
  <c r="AH349" i="19"/>
  <c r="AH331" i="19"/>
  <c r="AZ326" i="19"/>
  <c r="AZ351" i="19"/>
  <c r="AZ349" i="19"/>
  <c r="P339" i="19"/>
  <c r="AH330" i="19"/>
  <c r="AZ325" i="19"/>
  <c r="AZ340" i="19"/>
  <c r="AZ316" i="19"/>
  <c r="P314" i="19"/>
  <c r="AH308" i="19"/>
  <c r="AZ318" i="19"/>
  <c r="P321" i="19"/>
  <c r="AZ319" i="19"/>
  <c r="AH301" i="19"/>
  <c r="AZ311" i="19"/>
  <c r="P300" i="19"/>
  <c r="AH298" i="19"/>
  <c r="AH288" i="19"/>
  <c r="AZ282" i="19"/>
  <c r="BA282" i="19"/>
  <c r="P319" i="19"/>
  <c r="AZ296" i="19"/>
  <c r="P281" i="19"/>
  <c r="AZ328" i="19"/>
  <c r="AZ277" i="19"/>
  <c r="BA277" i="19"/>
  <c r="AZ257" i="19"/>
  <c r="AZ286" i="19"/>
  <c r="AH268" i="19"/>
  <c r="P266" i="19"/>
  <c r="AZ263" i="19"/>
  <c r="AH260" i="19"/>
  <c r="AZ256" i="19"/>
  <c r="AH253" i="19"/>
  <c r="P249" i="19"/>
  <c r="AZ237" i="19"/>
  <c r="P242" i="19"/>
  <c r="AZ239" i="19"/>
  <c r="AH236" i="19"/>
  <c r="AZ232" i="19"/>
  <c r="AZ211" i="19"/>
  <c r="P205" i="19"/>
  <c r="AH276" i="19"/>
  <c r="AI276" i="19"/>
  <c r="P219" i="19"/>
  <c r="AZ220" i="19"/>
  <c r="P297" i="19"/>
  <c r="AZ269" i="19"/>
  <c r="P245" i="19"/>
  <c r="AH240" i="19"/>
  <c r="AH314" i="19"/>
  <c r="AZ305" i="19"/>
  <c r="AZ274" i="19"/>
  <c r="AH255" i="19"/>
  <c r="AZ251" i="19"/>
  <c r="AZ271" i="19"/>
  <c r="BA271" i="19"/>
  <c r="AZ210" i="19"/>
  <c r="P210" i="19"/>
  <c r="AZ198" i="19"/>
  <c r="AZ190" i="19"/>
  <c r="P195" i="19"/>
  <c r="AZ192" i="19"/>
  <c r="AH179" i="19"/>
  <c r="P176" i="19"/>
  <c r="AH181" i="19"/>
  <c r="AZ177" i="19"/>
  <c r="BA177" i="19"/>
  <c r="P170" i="19"/>
  <c r="AH165" i="19"/>
  <c r="AI165" i="19"/>
  <c r="AH299" i="19"/>
  <c r="P208" i="19"/>
  <c r="P171" i="19"/>
  <c r="AH166" i="19"/>
  <c r="AI166" i="19"/>
  <c r="AH188" i="19"/>
  <c r="AI188" i="19"/>
  <c r="AH180" i="19"/>
  <c r="AZ180" i="19"/>
  <c r="AH157" i="19"/>
  <c r="P157" i="19"/>
  <c r="AZ154" i="19"/>
  <c r="AH141" i="19"/>
  <c r="AI141" i="19"/>
  <c r="P138" i="19"/>
  <c r="P135" i="19"/>
  <c r="P140" i="19"/>
  <c r="AH126" i="19"/>
  <c r="AH185" i="19"/>
  <c r="P248" i="19"/>
  <c r="AZ230" i="19"/>
  <c r="P224" i="19"/>
  <c r="Q224" i="19"/>
  <c r="AZ223" i="19"/>
  <c r="AZ214" i="19"/>
  <c r="P189" i="19"/>
  <c r="P182" i="19"/>
  <c r="AH124" i="19"/>
  <c r="AH289" i="19"/>
  <c r="P196" i="19"/>
  <c r="P180" i="19"/>
  <c r="P162" i="19"/>
  <c r="AH150" i="19"/>
  <c r="AH142" i="19"/>
  <c r="AZ141" i="19"/>
  <c r="AH129" i="19"/>
  <c r="P118" i="19"/>
  <c r="AZ58" i="19"/>
  <c r="AH50" i="19"/>
  <c r="P27" i="19"/>
  <c r="P172" i="19"/>
  <c r="P151" i="19"/>
  <c r="Q151" i="19"/>
  <c r="P120" i="19"/>
  <c r="P90" i="19"/>
  <c r="AZ72" i="19"/>
  <c r="AZ64" i="19"/>
  <c r="AH53" i="19"/>
  <c r="AH45" i="19"/>
  <c r="P124" i="19"/>
  <c r="AZ48" i="19"/>
  <c r="AH243" i="19"/>
  <c r="AH105" i="19"/>
  <c r="P102" i="19"/>
  <c r="Q102" i="19"/>
  <c r="AH97" i="19"/>
  <c r="AH103" i="19"/>
  <c r="AH92" i="19"/>
  <c r="AH89" i="19"/>
  <c r="AI89" i="19"/>
  <c r="P91" i="19"/>
  <c r="P78" i="19"/>
  <c r="AH73" i="19"/>
  <c r="AZ68" i="19"/>
  <c r="P75" i="19"/>
  <c r="AZ73" i="19"/>
  <c r="P62" i="19"/>
  <c r="AH57" i="19"/>
  <c r="P54" i="19"/>
  <c r="P46" i="19"/>
  <c r="Q46" i="19"/>
  <c r="P47" i="19"/>
  <c r="AZ45" i="19"/>
  <c r="AZ28" i="19"/>
  <c r="AH23" i="19"/>
  <c r="P40" i="19"/>
  <c r="P278" i="19"/>
  <c r="P159" i="19"/>
  <c r="AH135" i="19"/>
  <c r="P106" i="19"/>
  <c r="P69" i="19"/>
  <c r="P61" i="19"/>
  <c r="P38" i="19"/>
  <c r="P272" i="19"/>
  <c r="AZ238" i="19"/>
  <c r="P235" i="19"/>
  <c r="P158" i="19"/>
  <c r="AH155" i="19"/>
  <c r="AH147" i="19"/>
  <c r="AH118" i="19"/>
  <c r="P25" i="19"/>
  <c r="P32" i="19"/>
  <c r="P33" i="19"/>
  <c r="Q33" i="19"/>
  <c r="P22" i="19"/>
  <c r="AZ32" i="19"/>
  <c r="AZ322" i="19"/>
  <c r="AZ297" i="19"/>
  <c r="AZ368" i="19"/>
  <c r="AZ350" i="19"/>
  <c r="P308" i="19"/>
  <c r="AH302" i="19"/>
  <c r="P359" i="19"/>
  <c r="AH325" i="19"/>
  <c r="AH304" i="19"/>
  <c r="AZ289" i="19"/>
  <c r="AH229" i="19"/>
  <c r="AZ310" i="19"/>
  <c r="AZ312" i="19"/>
  <c r="AZ295" i="19"/>
  <c r="AH356" i="19"/>
  <c r="AZ287" i="19"/>
  <c r="P204" i="19"/>
  <c r="AZ189" i="19"/>
  <c r="P164" i="19"/>
  <c r="AZ160" i="19"/>
  <c r="P123" i="19"/>
  <c r="AH321" i="19"/>
  <c r="P310" i="19"/>
  <c r="AZ213" i="19"/>
  <c r="AZ156" i="19"/>
  <c r="P131" i="19"/>
  <c r="AH90" i="19"/>
  <c r="P291" i="19"/>
  <c r="AH74" i="19"/>
  <c r="AI74" i="19"/>
  <c r="P125" i="19"/>
  <c r="Q125" i="19"/>
  <c r="P112" i="19"/>
  <c r="AH83" i="19"/>
  <c r="P79" i="19"/>
  <c r="AZ49" i="19"/>
  <c r="AZ21" i="19"/>
  <c r="BA21" i="19"/>
  <c r="AH210" i="19"/>
  <c r="AI210" i="19"/>
  <c r="P114" i="19"/>
  <c r="P48" i="19"/>
  <c r="Q48" i="19"/>
  <c r="AH31" i="19"/>
  <c r="P21" i="19"/>
  <c r="P95" i="19"/>
  <c r="AZ186" i="19"/>
  <c r="AH67" i="19"/>
  <c r="AH305" i="19"/>
  <c r="AZ69" i="19"/>
  <c r="BA69" i="19"/>
  <c r="P243" i="19"/>
  <c r="AZ159" i="19"/>
  <c r="P64" i="19"/>
  <c r="AZ62" i="19"/>
  <c r="BA62" i="19"/>
  <c r="AZ50" i="19"/>
  <c r="AZ109" i="19"/>
  <c r="AZ112" i="19"/>
  <c r="AZ84" i="19"/>
  <c r="AZ111" i="19"/>
  <c r="AZ117" i="19"/>
  <c r="AZ139" i="19"/>
  <c r="AZ95" i="19"/>
  <c r="AZ97" i="19"/>
  <c r="AZ121" i="19"/>
  <c r="AZ88" i="19"/>
  <c r="AZ127" i="19"/>
  <c r="AZ102" i="19"/>
  <c r="AZ137" i="19"/>
  <c r="AZ136" i="19"/>
  <c r="AZ134" i="19"/>
  <c r="AZ115" i="19"/>
  <c r="AZ123" i="19"/>
  <c r="AZ108" i="19"/>
  <c r="AZ92" i="19"/>
  <c r="AZ98" i="19"/>
  <c r="AZ79" i="19"/>
  <c r="AZ81" i="19"/>
  <c r="AZ116" i="19"/>
  <c r="AZ110" i="19"/>
  <c r="AZ80" i="19"/>
  <c r="AZ93" i="19"/>
  <c r="AZ129" i="19"/>
  <c r="AZ85" i="19"/>
  <c r="AZ128" i="19"/>
  <c r="AZ124" i="19"/>
  <c r="AZ114" i="19"/>
  <c r="AZ105" i="19"/>
  <c r="AZ89" i="19"/>
  <c r="AZ83" i="19"/>
  <c r="AZ78" i="19"/>
  <c r="AZ130" i="19"/>
  <c r="AZ91" i="19"/>
  <c r="AZ106" i="19"/>
  <c r="AZ90" i="19"/>
  <c r="AZ119" i="19"/>
  <c r="AZ99" i="19"/>
  <c r="AZ86" i="19"/>
  <c r="BA86" i="19"/>
  <c r="AZ101" i="19"/>
  <c r="AZ138" i="19"/>
  <c r="AZ135" i="19"/>
  <c r="AZ131" i="19"/>
  <c r="BA131" i="19"/>
  <c r="AZ118" i="19"/>
  <c r="AZ120" i="19"/>
  <c r="AZ113" i="19"/>
  <c r="AZ103" i="19"/>
  <c r="AZ87" i="19"/>
  <c r="AZ82" i="19"/>
  <c r="AZ122" i="19"/>
  <c r="AZ104" i="19"/>
  <c r="AH244" i="20"/>
  <c r="AH151" i="20"/>
  <c r="AH320" i="20"/>
  <c r="AH191" i="20"/>
  <c r="AH291" i="20"/>
  <c r="AH73" i="20"/>
  <c r="H6" i="20"/>
  <c r="J6" i="20" s="1"/>
  <c r="G7" i="20"/>
  <c r="H7" i="20" s="1"/>
  <c r="AH361" i="20"/>
  <c r="AH336" i="20"/>
  <c r="AH325" i="20"/>
  <c r="AH306" i="20"/>
  <c r="AH95" i="20"/>
  <c r="AH363" i="20"/>
  <c r="AH341" i="20"/>
  <c r="AH233" i="20"/>
  <c r="AH179" i="20"/>
  <c r="AH282" i="20"/>
  <c r="AH200" i="20"/>
  <c r="AH34" i="20"/>
  <c r="Z6" i="20"/>
  <c r="AB6" i="20"/>
  <c r="Y7" i="20"/>
  <c r="Z6" i="19"/>
  <c r="AB6" i="19" s="1"/>
  <c r="Y7" i="19"/>
  <c r="Y8" i="19" s="1"/>
  <c r="Y9" i="19" s="1"/>
  <c r="G7" i="19"/>
  <c r="H7" i="19" s="1"/>
  <c r="H6" i="19"/>
  <c r="J6" i="19" s="1"/>
  <c r="AR7" i="19"/>
  <c r="AT7" i="19" s="1"/>
  <c r="AQ8" i="19"/>
  <c r="BA112" i="19"/>
  <c r="Q81" i="19"/>
  <c r="AI20" i="19"/>
  <c r="BA55" i="19"/>
  <c r="Q175" i="19"/>
  <c r="BA201" i="19"/>
  <c r="BA354" i="19"/>
  <c r="BA47" i="19"/>
  <c r="BA184" i="19"/>
  <c r="BA248" i="19"/>
  <c r="AI271" i="19"/>
  <c r="AI233" i="19"/>
  <c r="BA105" i="19"/>
  <c r="BA132" i="19"/>
  <c r="AI83" i="19"/>
  <c r="BA214" i="19"/>
  <c r="BA145" i="19"/>
  <c r="Q254" i="19"/>
  <c r="BA65" i="19"/>
  <c r="AI293" i="19"/>
  <c r="AI329" i="19"/>
  <c r="AI65" i="19"/>
  <c r="BA87" i="19"/>
  <c r="AI272" i="19"/>
  <c r="BA161" i="19"/>
  <c r="Q366" i="19"/>
  <c r="BA51" i="19"/>
  <c r="BA71" i="19"/>
  <c r="Q128" i="19"/>
  <c r="Q181" i="19"/>
  <c r="BA179" i="19"/>
  <c r="AI189" i="19"/>
  <c r="AI195" i="19"/>
  <c r="AI216" i="19"/>
  <c r="Q255" i="19"/>
  <c r="Q271" i="19"/>
  <c r="BA348" i="19"/>
  <c r="AI327" i="19"/>
  <c r="AI99" i="19"/>
  <c r="BA38" i="19"/>
  <c r="Q104" i="19"/>
  <c r="Q88" i="19"/>
  <c r="AI209" i="19"/>
  <c r="AI222" i="19"/>
  <c r="BA308" i="19"/>
  <c r="Q237" i="19"/>
  <c r="Q274" i="19"/>
  <c r="Q83" i="19"/>
  <c r="BA215" i="19"/>
  <c r="AI287" i="19"/>
  <c r="Q332" i="19"/>
  <c r="Q337" i="19"/>
  <c r="Q357" i="19"/>
  <c r="Q239" i="19"/>
  <c r="AI266" i="19"/>
  <c r="AI138" i="19"/>
  <c r="AI35" i="19"/>
  <c r="BA52" i="19"/>
  <c r="Q58" i="19"/>
  <c r="AI115" i="19"/>
  <c r="BA19" i="19"/>
  <c r="AI171" i="19"/>
  <c r="BA209" i="19"/>
  <c r="AI310" i="19"/>
  <c r="Q229" i="19"/>
  <c r="AI250" i="19"/>
  <c r="BA342" i="19"/>
  <c r="BA56" i="19"/>
  <c r="Q67" i="19"/>
  <c r="Q152" i="19"/>
  <c r="Q49" i="19"/>
  <c r="AI145" i="19"/>
  <c r="BA196" i="19"/>
  <c r="AI230" i="19"/>
  <c r="BA272" i="19"/>
  <c r="BA217" i="19"/>
  <c r="Q209" i="19"/>
  <c r="AI218" i="19"/>
  <c r="AI49" i="19"/>
  <c r="BA236" i="19"/>
  <c r="BA273" i="19"/>
  <c r="AI214" i="19"/>
  <c r="Q66" i="19"/>
  <c r="Q233" i="19"/>
  <c r="AI346" i="19"/>
  <c r="BA206" i="19"/>
  <c r="BA229" i="19"/>
  <c r="Q82" i="19"/>
  <c r="BA304" i="19"/>
  <c r="BA83" i="19"/>
  <c r="BA213" i="19"/>
  <c r="BA160" i="19"/>
  <c r="AI325" i="19"/>
  <c r="Q278" i="19"/>
  <c r="BA64" i="19"/>
  <c r="Q118" i="19"/>
  <c r="AI150" i="19"/>
  <c r="BA305" i="19"/>
  <c r="Q249" i="19"/>
  <c r="BA296" i="19"/>
  <c r="Q346" i="19"/>
  <c r="Q207" i="19"/>
  <c r="AI110" i="19"/>
  <c r="Q252" i="19"/>
  <c r="Q303" i="19"/>
  <c r="Q259" i="19"/>
  <c r="Q134" i="19"/>
  <c r="Q119" i="19"/>
  <c r="Q139" i="19"/>
  <c r="BA202" i="19"/>
  <c r="BA174" i="19"/>
  <c r="AI205" i="19"/>
  <c r="BA50" i="19"/>
  <c r="BA186" i="19"/>
  <c r="BA70" i="19"/>
  <c r="AI75" i="19"/>
  <c r="AI163" i="19"/>
  <c r="AI21" i="19"/>
  <c r="BA66" i="19"/>
  <c r="AI87" i="19"/>
  <c r="Q19" i="19"/>
  <c r="Q154" i="19"/>
  <c r="AI294" i="19"/>
  <c r="AI187" i="19"/>
  <c r="AI258" i="19"/>
  <c r="Q317" i="19"/>
  <c r="BA89" i="19"/>
  <c r="Q64" i="19"/>
  <c r="Q243" i="19"/>
  <c r="Q95" i="19"/>
  <c r="AI32" i="19"/>
  <c r="AI31" i="19"/>
  <c r="Q114" i="19"/>
  <c r="Q79" i="19"/>
  <c r="Q123" i="19"/>
  <c r="AI229" i="19"/>
  <c r="Q308" i="19"/>
  <c r="Q22" i="19"/>
  <c r="AI155" i="19"/>
  <c r="Q235" i="19"/>
  <c r="Q38" i="19"/>
  <c r="Q159" i="19"/>
  <c r="BA28" i="19"/>
  <c r="AI97" i="19"/>
  <c r="AI243" i="19"/>
  <c r="Q124" i="19"/>
  <c r="Q182" i="19"/>
  <c r="BA230" i="19"/>
  <c r="Q135" i="19"/>
  <c r="Q208" i="19"/>
  <c r="BA192" i="19"/>
  <c r="BA210" i="19"/>
  <c r="BA239" i="19"/>
  <c r="AI260" i="19"/>
  <c r="Q266" i="19"/>
  <c r="Q319" i="19"/>
  <c r="AI288" i="19"/>
  <c r="BA325" i="19"/>
  <c r="BA351" i="19"/>
  <c r="AI331" i="19"/>
  <c r="BA361" i="19"/>
  <c r="Q354" i="19"/>
  <c r="AI366" i="19"/>
  <c r="BA276" i="19"/>
  <c r="Q51" i="19"/>
  <c r="AI235" i="19"/>
  <c r="AI164" i="19"/>
  <c r="AI156" i="19"/>
  <c r="AI306" i="19"/>
  <c r="BA20" i="19"/>
  <c r="BA44" i="19"/>
  <c r="Q86" i="19"/>
  <c r="AI116" i="19"/>
  <c r="Q216" i="19"/>
  <c r="AI196" i="19"/>
  <c r="Q260" i="19"/>
  <c r="BA227" i="19"/>
  <c r="BA167" i="19"/>
  <c r="BA170" i="19"/>
  <c r="Q227" i="19"/>
  <c r="Q261" i="19"/>
  <c r="BA292" i="19"/>
  <c r="AI303" i="19"/>
  <c r="AI139" i="19"/>
  <c r="Q150" i="19"/>
  <c r="Q44" i="19"/>
  <c r="Q41" i="19"/>
  <c r="AI101" i="19"/>
  <c r="AI176" i="19"/>
  <c r="Q136" i="19"/>
  <c r="BA155" i="19"/>
  <c r="BA168" i="19"/>
  <c r="Q186" i="19"/>
  <c r="Q200" i="19"/>
  <c r="Q296" i="19"/>
  <c r="AI244" i="19"/>
  <c r="BA346" i="19"/>
  <c r="BA356" i="19"/>
  <c r="BA96" i="19"/>
  <c r="BA116" i="19"/>
  <c r="BA123" i="19"/>
  <c r="BA102" i="19"/>
  <c r="BA88" i="19"/>
  <c r="BA111" i="19"/>
  <c r="BA113" i="19"/>
  <c r="BA99" i="19"/>
  <c r="BA91" i="19"/>
  <c r="BA119" i="19"/>
  <c r="BA106" i="19"/>
  <c r="BA107" i="19"/>
  <c r="BA130" i="19"/>
  <c r="BA78" i="19"/>
  <c r="Z7" i="20"/>
  <c r="AB7" i="20" s="1"/>
  <c r="Y8" i="20"/>
  <c r="Y9" i="20" s="1"/>
  <c r="Y10" i="20" s="1"/>
  <c r="Y11" i="20" s="1"/>
  <c r="Z11" i="20" s="1"/>
  <c r="AB11" i="20" s="1"/>
  <c r="J7" i="20"/>
  <c r="G8" i="20"/>
  <c r="AR8" i="19"/>
  <c r="AT8" i="19" s="1"/>
  <c r="AQ9" i="19"/>
  <c r="AQ10" i="19" s="1"/>
  <c r="J7" i="19"/>
  <c r="G8" i="19"/>
  <c r="H8" i="20"/>
  <c r="J8" i="20" s="1"/>
  <c r="G9" i="20"/>
  <c r="H9" i="20" s="1"/>
  <c r="J9" i="20" s="1"/>
  <c r="Z8" i="20"/>
  <c r="AB8" i="20" s="1"/>
  <c r="AR9" i="19"/>
  <c r="AT9" i="19" s="1"/>
  <c r="Z8" i="19"/>
  <c r="AB8" i="19"/>
  <c r="Z9" i="20"/>
  <c r="AB9" i="20" s="1"/>
  <c r="Z9" i="19"/>
  <c r="AB9" i="19" s="1"/>
  <c r="Y10" i="19"/>
  <c r="Z10" i="19" s="1"/>
  <c r="Z10" i="20"/>
  <c r="AB10" i="20" s="1"/>
  <c r="AB10" i="19"/>
  <c r="Y11" i="19"/>
  <c r="Y12" i="20"/>
  <c r="Y13" i="20" s="1"/>
  <c r="Y14" i="20" s="1"/>
  <c r="Z14" i="20" s="1"/>
  <c r="AB14" i="20" s="1"/>
  <c r="Z12" i="20"/>
  <c r="AB12" i="20"/>
  <c r="Z13" i="20"/>
  <c r="AB13" i="20" s="1"/>
  <c r="K368" i="4"/>
  <c r="F368" i="4"/>
  <c r="K367" i="4"/>
  <c r="F367" i="4"/>
  <c r="K366" i="4"/>
  <c r="F366" i="4"/>
  <c r="K365" i="4"/>
  <c r="F365" i="4"/>
  <c r="K364" i="4"/>
  <c r="F364" i="4"/>
  <c r="K363" i="4"/>
  <c r="F363" i="4"/>
  <c r="K362" i="4"/>
  <c r="F362" i="4"/>
  <c r="K361" i="4"/>
  <c r="F361" i="4"/>
  <c r="K360" i="4"/>
  <c r="F360" i="4"/>
  <c r="K359" i="4"/>
  <c r="F359" i="4"/>
  <c r="K358" i="4"/>
  <c r="F358" i="4"/>
  <c r="K357" i="4"/>
  <c r="F357" i="4"/>
  <c r="K356" i="4"/>
  <c r="F356" i="4"/>
  <c r="K355" i="4"/>
  <c r="F355" i="4"/>
  <c r="K354" i="4"/>
  <c r="F354" i="4"/>
  <c r="K353" i="4"/>
  <c r="F353" i="4"/>
  <c r="K352" i="4"/>
  <c r="F352" i="4"/>
  <c r="K351" i="4"/>
  <c r="F351" i="4"/>
  <c r="K350" i="4"/>
  <c r="L359" i="4"/>
  <c r="F350" i="4"/>
  <c r="K349" i="4"/>
  <c r="F349" i="4"/>
  <c r="K348" i="4"/>
  <c r="F348" i="4"/>
  <c r="K347" i="4"/>
  <c r="F347" i="4"/>
  <c r="K346" i="4"/>
  <c r="F346" i="4"/>
  <c r="K345" i="4"/>
  <c r="F345" i="4"/>
  <c r="K344" i="4"/>
  <c r="F344" i="4"/>
  <c r="K343" i="4"/>
  <c r="F343" i="4"/>
  <c r="K342" i="4"/>
  <c r="F342" i="4"/>
  <c r="K341" i="4"/>
  <c r="F341" i="4"/>
  <c r="K340" i="4"/>
  <c r="F340" i="4"/>
  <c r="K339" i="4"/>
  <c r="F339" i="4"/>
  <c r="K338" i="4"/>
  <c r="F338" i="4"/>
  <c r="K337" i="4"/>
  <c r="F337" i="4"/>
  <c r="K336" i="4"/>
  <c r="F336" i="4"/>
  <c r="K335" i="4"/>
  <c r="F335" i="4"/>
  <c r="K334" i="4"/>
  <c r="F334" i="4"/>
  <c r="K333" i="4"/>
  <c r="F333" i="4"/>
  <c r="K332" i="4"/>
  <c r="F332" i="4"/>
  <c r="K331" i="4"/>
  <c r="F331" i="4"/>
  <c r="K330" i="4"/>
  <c r="F330" i="4"/>
  <c r="K329" i="4"/>
  <c r="F329" i="4"/>
  <c r="K328" i="4"/>
  <c r="F328" i="4"/>
  <c r="K327" i="4"/>
  <c r="F327" i="4"/>
  <c r="K326" i="4"/>
  <c r="F326" i="4"/>
  <c r="K325" i="4"/>
  <c r="F325" i="4"/>
  <c r="K324" i="4"/>
  <c r="F324" i="4"/>
  <c r="K323" i="4"/>
  <c r="F323" i="4"/>
  <c r="K322" i="4"/>
  <c r="F322" i="4"/>
  <c r="K321" i="4"/>
  <c r="F321" i="4"/>
  <c r="K320" i="4"/>
  <c r="F320" i="4"/>
  <c r="K319" i="4"/>
  <c r="F319" i="4"/>
  <c r="K318" i="4"/>
  <c r="F318" i="4"/>
  <c r="K317" i="4"/>
  <c r="F317" i="4"/>
  <c r="K316" i="4"/>
  <c r="F316" i="4"/>
  <c r="K315" i="4"/>
  <c r="L324" i="4"/>
  <c r="R324" i="4" s="1"/>
  <c r="F315" i="4"/>
  <c r="K314" i="4"/>
  <c r="F314" i="4"/>
  <c r="K313" i="4"/>
  <c r="L322" i="4"/>
  <c r="R322" i="4" s="1"/>
  <c r="F313" i="4"/>
  <c r="K312" i="4"/>
  <c r="L321" i="4"/>
  <c r="P321" i="4" s="1"/>
  <c r="F312" i="4"/>
  <c r="K311" i="4"/>
  <c r="F311" i="4"/>
  <c r="K310" i="4"/>
  <c r="F310" i="4"/>
  <c r="K309" i="4"/>
  <c r="F309" i="4"/>
  <c r="K308" i="4"/>
  <c r="F308" i="4"/>
  <c r="K307" i="4"/>
  <c r="F307" i="4"/>
  <c r="K306" i="4"/>
  <c r="F306" i="4"/>
  <c r="K305" i="4"/>
  <c r="F305" i="4"/>
  <c r="K304" i="4"/>
  <c r="F304" i="4"/>
  <c r="K303" i="4"/>
  <c r="F303" i="4"/>
  <c r="K302" i="4"/>
  <c r="F302" i="4"/>
  <c r="K301" i="4"/>
  <c r="F301" i="4"/>
  <c r="K300" i="4"/>
  <c r="F300" i="4"/>
  <c r="K299" i="4"/>
  <c r="F299" i="4"/>
  <c r="K298" i="4"/>
  <c r="F298" i="4"/>
  <c r="K297" i="4"/>
  <c r="F297" i="4"/>
  <c r="K296" i="4"/>
  <c r="F296" i="4"/>
  <c r="K295" i="4"/>
  <c r="F295" i="4"/>
  <c r="K294" i="4"/>
  <c r="F294" i="4"/>
  <c r="K293" i="4"/>
  <c r="F293" i="4"/>
  <c r="K292" i="4"/>
  <c r="F292" i="4"/>
  <c r="K291" i="4"/>
  <c r="F291" i="4"/>
  <c r="K290" i="4"/>
  <c r="F290" i="4"/>
  <c r="K289" i="4"/>
  <c r="F289" i="4"/>
  <c r="K288" i="4"/>
  <c r="F288" i="4"/>
  <c r="K287" i="4"/>
  <c r="F287" i="4"/>
  <c r="K286" i="4"/>
  <c r="F286" i="4"/>
  <c r="K285" i="4"/>
  <c r="F285" i="4"/>
  <c r="K284" i="4"/>
  <c r="F284" i="4"/>
  <c r="K283" i="4"/>
  <c r="F283" i="4"/>
  <c r="K282" i="4"/>
  <c r="F282" i="4"/>
  <c r="K281" i="4"/>
  <c r="F281" i="4"/>
  <c r="K280" i="4"/>
  <c r="F280" i="4"/>
  <c r="K279" i="4"/>
  <c r="F279" i="4"/>
  <c r="K278" i="4"/>
  <c r="F278" i="4"/>
  <c r="K277" i="4"/>
  <c r="F277" i="4"/>
  <c r="K276" i="4"/>
  <c r="F276" i="4"/>
  <c r="K275" i="4"/>
  <c r="F275" i="4"/>
  <c r="K274" i="4"/>
  <c r="F274" i="4"/>
  <c r="K273" i="4"/>
  <c r="F273" i="4"/>
  <c r="K272" i="4"/>
  <c r="F272" i="4"/>
  <c r="K271" i="4"/>
  <c r="F271" i="4"/>
  <c r="K270" i="4"/>
  <c r="F270" i="4"/>
  <c r="K269" i="4"/>
  <c r="F269" i="4"/>
  <c r="K268" i="4"/>
  <c r="F268" i="4"/>
  <c r="K267" i="4"/>
  <c r="F267" i="4"/>
  <c r="K266" i="4"/>
  <c r="F266" i="4"/>
  <c r="K265" i="4"/>
  <c r="F265" i="4"/>
  <c r="K264" i="4"/>
  <c r="F264" i="4"/>
  <c r="K263" i="4"/>
  <c r="L272" i="4"/>
  <c r="R272" i="4" s="1"/>
  <c r="F263" i="4"/>
  <c r="K262" i="4"/>
  <c r="F262" i="4"/>
  <c r="K261" i="4"/>
  <c r="F261" i="4"/>
  <c r="K260" i="4"/>
  <c r="F260" i="4"/>
  <c r="K259" i="4"/>
  <c r="F259" i="4"/>
  <c r="K258" i="4"/>
  <c r="F258" i="4"/>
  <c r="K257" i="4"/>
  <c r="F257" i="4"/>
  <c r="K256" i="4"/>
  <c r="F256" i="4"/>
  <c r="K255" i="4"/>
  <c r="F255" i="4"/>
  <c r="K254" i="4"/>
  <c r="F254" i="4"/>
  <c r="K253" i="4"/>
  <c r="F253" i="4"/>
  <c r="K252" i="4"/>
  <c r="F252" i="4"/>
  <c r="K251" i="4"/>
  <c r="F251" i="4"/>
  <c r="K250" i="4"/>
  <c r="F250" i="4"/>
  <c r="K249" i="4"/>
  <c r="F249" i="4"/>
  <c r="K248" i="4"/>
  <c r="F248" i="4"/>
  <c r="K247" i="4"/>
  <c r="F247" i="4"/>
  <c r="K246" i="4"/>
  <c r="F246" i="4"/>
  <c r="K245" i="4"/>
  <c r="F245" i="4"/>
  <c r="K244" i="4"/>
  <c r="F244" i="4"/>
  <c r="K243" i="4"/>
  <c r="F243" i="4"/>
  <c r="K242" i="4"/>
  <c r="F242" i="4"/>
  <c r="K241" i="4"/>
  <c r="F241" i="4"/>
  <c r="K240" i="4"/>
  <c r="F240" i="4"/>
  <c r="K239" i="4"/>
  <c r="F239" i="4"/>
  <c r="K238" i="4"/>
  <c r="F238" i="4"/>
  <c r="K237" i="4"/>
  <c r="F237" i="4"/>
  <c r="K236" i="4"/>
  <c r="F236" i="4"/>
  <c r="K235" i="4"/>
  <c r="F235" i="4"/>
  <c r="K234" i="4"/>
  <c r="L243" i="4"/>
  <c r="F234" i="4"/>
  <c r="K233" i="4"/>
  <c r="F233" i="4"/>
  <c r="K232" i="4"/>
  <c r="F232" i="4"/>
  <c r="K231" i="4"/>
  <c r="F231" i="4"/>
  <c r="K230" i="4"/>
  <c r="F230" i="4"/>
  <c r="K229" i="4"/>
  <c r="F229" i="4"/>
  <c r="K228" i="4"/>
  <c r="F228" i="4"/>
  <c r="K227" i="4"/>
  <c r="F227" i="4"/>
  <c r="K226" i="4"/>
  <c r="F226" i="4"/>
  <c r="K225" i="4"/>
  <c r="F225" i="4"/>
  <c r="K224" i="4"/>
  <c r="F224" i="4"/>
  <c r="K223" i="4"/>
  <c r="F223" i="4"/>
  <c r="K222" i="4"/>
  <c r="F222" i="4"/>
  <c r="K221" i="4"/>
  <c r="F221" i="4"/>
  <c r="K220" i="4"/>
  <c r="F220" i="4"/>
  <c r="K219" i="4"/>
  <c r="F219" i="4"/>
  <c r="K218" i="4"/>
  <c r="F218" i="4"/>
  <c r="K217" i="4"/>
  <c r="F217" i="4"/>
  <c r="K216" i="4"/>
  <c r="F216" i="4"/>
  <c r="K215" i="4"/>
  <c r="F215" i="4"/>
  <c r="K214" i="4"/>
  <c r="L223" i="4"/>
  <c r="R223" i="4" s="1"/>
  <c r="F214" i="4"/>
  <c r="K213" i="4"/>
  <c r="F213" i="4"/>
  <c r="K212" i="4"/>
  <c r="F212" i="4"/>
  <c r="K211" i="4"/>
  <c r="F211" i="4"/>
  <c r="K210" i="4"/>
  <c r="F210" i="4"/>
  <c r="K209" i="4"/>
  <c r="F209" i="4"/>
  <c r="K208" i="4"/>
  <c r="F208" i="4"/>
  <c r="K207" i="4"/>
  <c r="F207" i="4"/>
  <c r="K206" i="4"/>
  <c r="F206" i="4"/>
  <c r="K205" i="4"/>
  <c r="F205" i="4"/>
  <c r="K204" i="4"/>
  <c r="F204" i="4"/>
  <c r="K203" i="4"/>
  <c r="F203" i="4"/>
  <c r="K202" i="4"/>
  <c r="F202" i="4"/>
  <c r="K201" i="4"/>
  <c r="L210" i="4"/>
  <c r="R210" i="4"/>
  <c r="F201" i="4"/>
  <c r="K200" i="4"/>
  <c r="F200" i="4"/>
  <c r="K199" i="4"/>
  <c r="L208" i="4"/>
  <c r="F199" i="4"/>
  <c r="K198" i="4"/>
  <c r="F198" i="4"/>
  <c r="K197" i="4"/>
  <c r="F197" i="4"/>
  <c r="K196" i="4"/>
  <c r="F196" i="4"/>
  <c r="K195" i="4"/>
  <c r="F195" i="4"/>
  <c r="K194" i="4"/>
  <c r="F194" i="4"/>
  <c r="K193" i="4"/>
  <c r="F193" i="4"/>
  <c r="K192" i="4"/>
  <c r="F192" i="4"/>
  <c r="K191" i="4"/>
  <c r="F191" i="4"/>
  <c r="K190" i="4"/>
  <c r="F190" i="4"/>
  <c r="K189" i="4"/>
  <c r="F189" i="4"/>
  <c r="K188" i="4"/>
  <c r="F188" i="4"/>
  <c r="K187" i="4"/>
  <c r="F187" i="4"/>
  <c r="K186" i="4"/>
  <c r="F186" i="4"/>
  <c r="K185" i="4"/>
  <c r="F185" i="4"/>
  <c r="K184" i="4"/>
  <c r="F184" i="4"/>
  <c r="K183" i="4"/>
  <c r="F183" i="4"/>
  <c r="K182" i="4"/>
  <c r="F182" i="4"/>
  <c r="K181" i="4"/>
  <c r="F181" i="4"/>
  <c r="K180" i="4"/>
  <c r="F180" i="4"/>
  <c r="K179" i="4"/>
  <c r="F179" i="4"/>
  <c r="K178" i="4"/>
  <c r="F178" i="4"/>
  <c r="K177" i="4"/>
  <c r="F177" i="4"/>
  <c r="K176" i="4"/>
  <c r="F176" i="4"/>
  <c r="K175" i="4"/>
  <c r="F175" i="4"/>
  <c r="K174" i="4"/>
  <c r="F174" i="4"/>
  <c r="K173" i="4"/>
  <c r="F173" i="4"/>
  <c r="K172" i="4"/>
  <c r="F172" i="4"/>
  <c r="K171" i="4"/>
  <c r="F171" i="4"/>
  <c r="K170" i="4"/>
  <c r="F170" i="4"/>
  <c r="K169" i="4"/>
  <c r="F169" i="4"/>
  <c r="K168" i="4"/>
  <c r="L177" i="4"/>
  <c r="R177" i="4" s="1"/>
  <c r="F168" i="4"/>
  <c r="K167" i="4"/>
  <c r="F167" i="4"/>
  <c r="K166" i="4"/>
  <c r="F166" i="4"/>
  <c r="K165" i="4"/>
  <c r="F165" i="4"/>
  <c r="K164" i="4"/>
  <c r="F164" i="4"/>
  <c r="K163" i="4"/>
  <c r="F163" i="4"/>
  <c r="K162" i="4"/>
  <c r="F162" i="4"/>
  <c r="K161" i="4"/>
  <c r="F161" i="4"/>
  <c r="K160" i="4"/>
  <c r="F160" i="4"/>
  <c r="K159" i="4"/>
  <c r="F159" i="4"/>
  <c r="K158" i="4"/>
  <c r="F158" i="4"/>
  <c r="K157" i="4"/>
  <c r="F157" i="4"/>
  <c r="K156" i="4"/>
  <c r="F156" i="4"/>
  <c r="K155" i="4"/>
  <c r="F155" i="4"/>
  <c r="K154" i="4"/>
  <c r="F154" i="4"/>
  <c r="K153" i="4"/>
  <c r="L162" i="4"/>
  <c r="R162" i="4" s="1"/>
  <c r="F153" i="4"/>
  <c r="K152" i="4"/>
  <c r="F152" i="4"/>
  <c r="K151" i="4"/>
  <c r="F151" i="4"/>
  <c r="K150" i="4"/>
  <c r="F150" i="4"/>
  <c r="K149" i="4"/>
  <c r="F149" i="4"/>
  <c r="K148" i="4"/>
  <c r="F148" i="4"/>
  <c r="K147" i="4"/>
  <c r="F147" i="4"/>
  <c r="K146" i="4"/>
  <c r="F146" i="4"/>
  <c r="K145" i="4"/>
  <c r="F145" i="4"/>
  <c r="K144" i="4"/>
  <c r="F144" i="4"/>
  <c r="K143" i="4"/>
  <c r="F143" i="4"/>
  <c r="K142" i="4"/>
  <c r="L151" i="4"/>
  <c r="F142" i="4"/>
  <c r="K141" i="4"/>
  <c r="F141" i="4"/>
  <c r="K140" i="4"/>
  <c r="F140" i="4"/>
  <c r="K139" i="4"/>
  <c r="F139" i="4"/>
  <c r="K138" i="4"/>
  <c r="F138" i="4"/>
  <c r="K137" i="4"/>
  <c r="F137" i="4"/>
  <c r="K136" i="4"/>
  <c r="F136" i="4"/>
  <c r="K135" i="4"/>
  <c r="F135" i="4"/>
  <c r="K134" i="4"/>
  <c r="F134" i="4"/>
  <c r="K133" i="4"/>
  <c r="F133" i="4"/>
  <c r="K132" i="4"/>
  <c r="F132" i="4"/>
  <c r="K131" i="4"/>
  <c r="F131" i="4"/>
  <c r="K130" i="4"/>
  <c r="F130" i="4"/>
  <c r="K129" i="4"/>
  <c r="F129" i="4"/>
  <c r="K128" i="4"/>
  <c r="F128" i="4"/>
  <c r="K127" i="4"/>
  <c r="F127" i="4"/>
  <c r="K126" i="4"/>
  <c r="F126" i="4"/>
  <c r="K125" i="4"/>
  <c r="F125" i="4"/>
  <c r="K124" i="4"/>
  <c r="F124" i="4"/>
  <c r="K123" i="4"/>
  <c r="F123" i="4"/>
  <c r="K122" i="4"/>
  <c r="F122" i="4"/>
  <c r="K121" i="4"/>
  <c r="F121" i="4"/>
  <c r="K120" i="4"/>
  <c r="F120" i="4"/>
  <c r="K119" i="4"/>
  <c r="F119" i="4"/>
  <c r="K118" i="4"/>
  <c r="F118" i="4"/>
  <c r="K117" i="4"/>
  <c r="F117" i="4"/>
  <c r="K116" i="4"/>
  <c r="F116" i="4"/>
  <c r="K115" i="4"/>
  <c r="F115" i="4"/>
  <c r="K114" i="4"/>
  <c r="F114" i="4"/>
  <c r="K113" i="4"/>
  <c r="F113" i="4"/>
  <c r="K112" i="4"/>
  <c r="F112" i="4"/>
  <c r="K111" i="4"/>
  <c r="F111" i="4"/>
  <c r="K110" i="4"/>
  <c r="F110" i="4"/>
  <c r="K109" i="4"/>
  <c r="F109" i="4"/>
  <c r="K108" i="4"/>
  <c r="F108" i="4"/>
  <c r="K107" i="4"/>
  <c r="F107" i="4"/>
  <c r="K106" i="4"/>
  <c r="F106" i="4"/>
  <c r="K105" i="4"/>
  <c r="F105" i="4"/>
  <c r="K104" i="4"/>
  <c r="F104" i="4"/>
  <c r="K103" i="4"/>
  <c r="L112" i="4"/>
  <c r="P112" i="4" s="1"/>
  <c r="F103" i="4"/>
  <c r="K102" i="4"/>
  <c r="F102" i="4"/>
  <c r="K101" i="4"/>
  <c r="F101" i="4"/>
  <c r="K100" i="4"/>
  <c r="F100" i="4"/>
  <c r="K99" i="4"/>
  <c r="F99" i="4"/>
  <c r="K98" i="4"/>
  <c r="L107" i="4"/>
  <c r="R107" i="4" s="1"/>
  <c r="F98" i="4"/>
  <c r="K97" i="4"/>
  <c r="F97" i="4"/>
  <c r="K96" i="4"/>
  <c r="F96" i="4"/>
  <c r="K95" i="4"/>
  <c r="F95" i="4"/>
  <c r="K94" i="4"/>
  <c r="F94" i="4"/>
  <c r="K93" i="4"/>
  <c r="F93" i="4"/>
  <c r="K92" i="4"/>
  <c r="F92" i="4"/>
  <c r="K91" i="4"/>
  <c r="F91" i="4"/>
  <c r="K90" i="4"/>
  <c r="F90" i="4"/>
  <c r="K89" i="4"/>
  <c r="F89" i="4"/>
  <c r="K88" i="4"/>
  <c r="F88" i="4"/>
  <c r="K87" i="4"/>
  <c r="F87" i="4"/>
  <c r="K86" i="4"/>
  <c r="F86" i="4"/>
  <c r="K85" i="4"/>
  <c r="F85" i="4"/>
  <c r="K84" i="4"/>
  <c r="F84" i="4"/>
  <c r="K83" i="4"/>
  <c r="F83" i="4"/>
  <c r="K82" i="4"/>
  <c r="F82" i="4"/>
  <c r="K81" i="4"/>
  <c r="F81" i="4"/>
  <c r="K80" i="4"/>
  <c r="F80" i="4"/>
  <c r="K79" i="4"/>
  <c r="F79" i="4"/>
  <c r="K78" i="4"/>
  <c r="F78" i="4"/>
  <c r="K77" i="4"/>
  <c r="F77" i="4"/>
  <c r="K76" i="4"/>
  <c r="F76" i="4"/>
  <c r="K75" i="4"/>
  <c r="F75" i="4"/>
  <c r="K74" i="4"/>
  <c r="F74" i="4"/>
  <c r="K73" i="4"/>
  <c r="F73" i="4"/>
  <c r="K72" i="4"/>
  <c r="F72" i="4"/>
  <c r="K71" i="4"/>
  <c r="F71" i="4"/>
  <c r="K70" i="4"/>
  <c r="F70" i="4"/>
  <c r="K69" i="4"/>
  <c r="F69" i="4"/>
  <c r="K68" i="4"/>
  <c r="F68" i="4"/>
  <c r="K67" i="4"/>
  <c r="F67" i="4"/>
  <c r="K66" i="4"/>
  <c r="F66" i="4"/>
  <c r="K65" i="4"/>
  <c r="F65" i="4"/>
  <c r="K64" i="4"/>
  <c r="F64" i="4"/>
  <c r="K63" i="4"/>
  <c r="F63" i="4"/>
  <c r="K62" i="4"/>
  <c r="F62" i="4"/>
  <c r="K61" i="4"/>
  <c r="F61" i="4"/>
  <c r="K60" i="4"/>
  <c r="F60" i="4"/>
  <c r="K59" i="4"/>
  <c r="F59" i="4"/>
  <c r="K58" i="4"/>
  <c r="F58" i="4"/>
  <c r="K57" i="4"/>
  <c r="F57" i="4"/>
  <c r="K56" i="4"/>
  <c r="F56" i="4"/>
  <c r="K55" i="4"/>
  <c r="F55" i="4"/>
  <c r="K54" i="4"/>
  <c r="F54" i="4"/>
  <c r="K53" i="4"/>
  <c r="F53" i="4"/>
  <c r="K52" i="4"/>
  <c r="F52" i="4"/>
  <c r="K51" i="4"/>
  <c r="F51" i="4"/>
  <c r="K50" i="4"/>
  <c r="F50" i="4"/>
  <c r="K49" i="4"/>
  <c r="F49" i="4"/>
  <c r="K48" i="4"/>
  <c r="F48" i="4"/>
  <c r="K47" i="4"/>
  <c r="F47" i="4"/>
  <c r="K46" i="4"/>
  <c r="F46" i="4"/>
  <c r="K45" i="4"/>
  <c r="F45" i="4"/>
  <c r="K44" i="4"/>
  <c r="F44" i="4"/>
  <c r="K43" i="4"/>
  <c r="F43" i="4"/>
  <c r="K42" i="4"/>
  <c r="F42" i="4"/>
  <c r="K41" i="4"/>
  <c r="F41" i="4"/>
  <c r="K40" i="4"/>
  <c r="F40" i="4"/>
  <c r="K39" i="4"/>
  <c r="F39" i="4"/>
  <c r="K38" i="4"/>
  <c r="F38" i="4"/>
  <c r="K37" i="4"/>
  <c r="F37" i="4"/>
  <c r="K36" i="4"/>
  <c r="F36" i="4"/>
  <c r="K35" i="4"/>
  <c r="F35" i="4"/>
  <c r="K34" i="4"/>
  <c r="F34" i="4"/>
  <c r="K33" i="4"/>
  <c r="F33" i="4"/>
  <c r="K32" i="4"/>
  <c r="F32" i="4"/>
  <c r="K31" i="4"/>
  <c r="F31" i="4"/>
  <c r="K30" i="4"/>
  <c r="F30" i="4"/>
  <c r="K29" i="4"/>
  <c r="F29" i="4"/>
  <c r="K28" i="4"/>
  <c r="F28" i="4"/>
  <c r="K27" i="4"/>
  <c r="F27" i="4"/>
  <c r="K26" i="4"/>
  <c r="F26" i="4"/>
  <c r="K25" i="4"/>
  <c r="F25" i="4"/>
  <c r="K24" i="4"/>
  <c r="F24" i="4"/>
  <c r="K23" i="4"/>
  <c r="F23" i="4"/>
  <c r="K22" i="4"/>
  <c r="F22" i="4"/>
  <c r="K21" i="4"/>
  <c r="F21" i="4"/>
  <c r="K20" i="4"/>
  <c r="F20" i="4"/>
  <c r="K19" i="4"/>
  <c r="F19" i="4"/>
  <c r="K18" i="4"/>
  <c r="F18" i="4"/>
  <c r="K17" i="4"/>
  <c r="F17" i="4"/>
  <c r="K16" i="4"/>
  <c r="F16" i="4"/>
  <c r="Q15" i="4"/>
  <c r="K15" i="4"/>
  <c r="F15" i="4"/>
  <c r="Q14" i="4"/>
  <c r="K14" i="4"/>
  <c r="F14" i="4"/>
  <c r="Q13" i="4"/>
  <c r="K13" i="4"/>
  <c r="F13" i="4"/>
  <c r="Q12" i="4"/>
  <c r="K12" i="4"/>
  <c r="F12" i="4"/>
  <c r="Q11" i="4"/>
  <c r="K11" i="4"/>
  <c r="F11" i="4"/>
  <c r="Q10" i="4"/>
  <c r="K10" i="4"/>
  <c r="F10" i="4"/>
  <c r="Q9" i="4"/>
  <c r="K9" i="4"/>
  <c r="F9" i="4"/>
  <c r="Q8" i="4"/>
  <c r="K8" i="4"/>
  <c r="F8" i="4"/>
  <c r="Q7" i="4"/>
  <c r="O7" i="4"/>
  <c r="K7" i="4"/>
  <c r="F7" i="4"/>
  <c r="Q6" i="4"/>
  <c r="O6" i="4"/>
  <c r="K6" i="4"/>
  <c r="F6" i="4"/>
  <c r="Q5" i="4"/>
  <c r="O5" i="4"/>
  <c r="K5" i="4"/>
  <c r="F5" i="4"/>
  <c r="G5" i="4"/>
  <c r="Q4" i="4"/>
  <c r="J4" i="4"/>
  <c r="F4" i="4"/>
  <c r="Q3" i="4"/>
  <c r="R321" i="4"/>
  <c r="P208" i="4"/>
  <c r="R208" i="4"/>
  <c r="P177" i="4"/>
  <c r="L190" i="4"/>
  <c r="P190" i="4" s="1"/>
  <c r="L193" i="4"/>
  <c r="L71" i="4"/>
  <c r="R71" i="4" s="1"/>
  <c r="L323" i="4"/>
  <c r="R323" i="4" s="1"/>
  <c r="P210" i="4"/>
  <c r="L20" i="4"/>
  <c r="R20" i="4" s="1"/>
  <c r="L21" i="4"/>
  <c r="R21" i="4" s="1"/>
  <c r="L224" i="4"/>
  <c r="R224" i="4" s="1"/>
  <c r="L226" i="4"/>
  <c r="R226" i="4" s="1"/>
  <c r="L268" i="4"/>
  <c r="L346" i="4"/>
  <c r="R346" i="4" s="1"/>
  <c r="L83" i="4"/>
  <c r="R83" i="4" s="1"/>
  <c r="L258" i="4"/>
  <c r="R258" i="4" s="1"/>
  <c r="L259" i="4"/>
  <c r="R259" i="4" s="1"/>
  <c r="L219" i="4"/>
  <c r="R219" i="4"/>
  <c r="L55" i="4"/>
  <c r="R55" i="4" s="1"/>
  <c r="L135" i="4"/>
  <c r="L178" i="4"/>
  <c r="R178" i="4" s="1"/>
  <c r="Q178" i="4" s="1"/>
  <c r="L180" i="4"/>
  <c r="R180" i="4" s="1"/>
  <c r="L203" i="4"/>
  <c r="R203" i="4" s="1"/>
  <c r="L230" i="4"/>
  <c r="R230" i="4" s="1"/>
  <c r="L331" i="4"/>
  <c r="R331" i="4" s="1"/>
  <c r="L338" i="4"/>
  <c r="R338" i="4" s="1"/>
  <c r="L211" i="4"/>
  <c r="R211" i="4" s="1"/>
  <c r="L275" i="4"/>
  <c r="R275" i="4"/>
  <c r="L32" i="4"/>
  <c r="R32" i="4" s="1"/>
  <c r="L91" i="4"/>
  <c r="R91" i="4" s="1"/>
  <c r="L93" i="4"/>
  <c r="L94" i="4"/>
  <c r="R94" i="4" s="1"/>
  <c r="L96" i="4"/>
  <c r="R96" i="4" s="1"/>
  <c r="L79" i="4"/>
  <c r="R79" i="4" s="1"/>
  <c r="L260" i="4"/>
  <c r="R260" i="4" s="1"/>
  <c r="L17" i="4"/>
  <c r="R17" i="4" s="1"/>
  <c r="L22" i="4"/>
  <c r="L181" i="4"/>
  <c r="R181" i="4" s="1"/>
  <c r="L189" i="4"/>
  <c r="R189" i="4" s="1"/>
  <c r="L34" i="4"/>
  <c r="R34" i="4" s="1"/>
  <c r="Q35" i="4" s="1"/>
  <c r="L48" i="4"/>
  <c r="R48" i="4" s="1"/>
  <c r="L64" i="4"/>
  <c r="L75" i="4"/>
  <c r="R75" i="4" s="1"/>
  <c r="L72" i="4"/>
  <c r="R72" i="4" s="1"/>
  <c r="L76" i="4"/>
  <c r="R76" i="4" s="1"/>
  <c r="Q76" i="4" s="1"/>
  <c r="L103" i="4"/>
  <c r="R103" i="4" s="1"/>
  <c r="L130" i="4"/>
  <c r="R130" i="4" s="1"/>
  <c r="L146" i="4"/>
  <c r="R146" i="4" s="1"/>
  <c r="L194" i="4"/>
  <c r="R194" i="4" s="1"/>
  <c r="L225" i="4"/>
  <c r="R225" i="4" s="1"/>
  <c r="L227" i="4"/>
  <c r="R227" i="4" s="1"/>
  <c r="L273" i="4"/>
  <c r="R273" i="4" s="1"/>
  <c r="L274" i="4"/>
  <c r="L99" i="4"/>
  <c r="R99" i="4" s="1"/>
  <c r="L179" i="4"/>
  <c r="R179" i="4" s="1"/>
  <c r="L261" i="4"/>
  <c r="R261" i="4" s="1"/>
  <c r="L305" i="4"/>
  <c r="R305" i="4" s="1"/>
  <c r="L325" i="4"/>
  <c r="R325" i="4" s="1"/>
  <c r="Q325" i="4" s="1"/>
  <c r="L13" i="4"/>
  <c r="P13" i="4" s="1"/>
  <c r="L19" i="4"/>
  <c r="R19" i="4" s="1"/>
  <c r="L39" i="4"/>
  <c r="R39" i="4" s="1"/>
  <c r="L80" i="4"/>
  <c r="R80" i="4" s="1"/>
  <c r="L81" i="4"/>
  <c r="R81" i="4" s="1"/>
  <c r="L108" i="4"/>
  <c r="R108" i="4" s="1"/>
  <c r="L109" i="4"/>
  <c r="L110" i="4"/>
  <c r="R110" i="4" s="1"/>
  <c r="L119" i="4"/>
  <c r="L137" i="4"/>
  <c r="R137" i="4" s="1"/>
  <c r="L173" i="4"/>
  <c r="R173" i="4"/>
  <c r="L174" i="4"/>
  <c r="R174" i="4" s="1"/>
  <c r="L204" i="4"/>
  <c r="R204" i="4" s="1"/>
  <c r="L15" i="4"/>
  <c r="P15" i="4" s="1"/>
  <c r="L53" i="4"/>
  <c r="R53" i="4" s="1"/>
  <c r="L54" i="4"/>
  <c r="R54" i="4" s="1"/>
  <c r="L120" i="4"/>
  <c r="R120" i="4"/>
  <c r="L284" i="4"/>
  <c r="R284" i="4" s="1"/>
  <c r="L285" i="4"/>
  <c r="R285" i="4" s="1"/>
  <c r="L28" i="4"/>
  <c r="R28" i="4" s="1"/>
  <c r="L33" i="4"/>
  <c r="R33" i="4" s="1"/>
  <c r="L51" i="4"/>
  <c r="R51" i="4" s="1"/>
  <c r="L60" i="4"/>
  <c r="R60" i="4" s="1"/>
  <c r="L67" i="4"/>
  <c r="R67" i="4" s="1"/>
  <c r="L65" i="4"/>
  <c r="R65" i="4" s="1"/>
  <c r="L66" i="4"/>
  <c r="R66" i="4" s="1"/>
  <c r="L88" i="4"/>
  <c r="R88" i="4" s="1"/>
  <c r="L106" i="4"/>
  <c r="R106" i="4" s="1"/>
  <c r="L98" i="4"/>
  <c r="L169" i="4"/>
  <c r="R169" i="4" s="1"/>
  <c r="L168" i="4"/>
  <c r="R168" i="4" s="1"/>
  <c r="L14" i="4"/>
  <c r="P14" i="4" s="1"/>
  <c r="L12" i="4"/>
  <c r="P12" i="4"/>
  <c r="L16" i="4"/>
  <c r="R16" i="4" s="1"/>
  <c r="L10" i="4"/>
  <c r="L11" i="4"/>
  <c r="L23" i="4"/>
  <c r="R23" i="4" s="1"/>
  <c r="L24" i="4"/>
  <c r="R24" i="4" s="1"/>
  <c r="L31" i="4"/>
  <c r="R31" i="4" s="1"/>
  <c r="L29" i="4"/>
  <c r="L30" i="4"/>
  <c r="R30" i="4" s="1"/>
  <c r="L40" i="4"/>
  <c r="R40" i="4" s="1"/>
  <c r="Q40" i="4" s="1"/>
  <c r="L47" i="4"/>
  <c r="R47" i="4" s="1"/>
  <c r="L45" i="4"/>
  <c r="R45" i="4" s="1"/>
  <c r="Q45" i="4" s="1"/>
  <c r="L46" i="4"/>
  <c r="L56" i="4"/>
  <c r="R56" i="4" s="1"/>
  <c r="L63" i="4"/>
  <c r="R63" i="4"/>
  <c r="L61" i="4"/>
  <c r="R61" i="4"/>
  <c r="Q62" i="4" s="1"/>
  <c r="L62" i="4"/>
  <c r="R62" i="4" s="1"/>
  <c r="L78" i="4"/>
  <c r="R78" i="4" s="1"/>
  <c r="L87" i="4"/>
  <c r="L153" i="4"/>
  <c r="R153" i="4" s="1"/>
  <c r="L152" i="4"/>
  <c r="R152" i="4" s="1"/>
  <c r="L37" i="4"/>
  <c r="R37" i="4" s="1"/>
  <c r="L38" i="4"/>
  <c r="R38" i="4" s="1"/>
  <c r="L121" i="4"/>
  <c r="R121" i="4" s="1"/>
  <c r="L116" i="4"/>
  <c r="L115" i="4"/>
  <c r="R115" i="4" s="1"/>
  <c r="L18" i="4"/>
  <c r="L35" i="4"/>
  <c r="R35" i="4" s="1"/>
  <c r="L44" i="4"/>
  <c r="R44" i="4"/>
  <c r="Q44" i="4" s="1"/>
  <c r="L49" i="4"/>
  <c r="R49" i="4" s="1"/>
  <c r="L50" i="4"/>
  <c r="R50" i="4" s="1"/>
  <c r="L27" i="4"/>
  <c r="R27" i="4" s="1"/>
  <c r="L25" i="4"/>
  <c r="L26" i="4"/>
  <c r="L36" i="4"/>
  <c r="R36" i="4" s="1"/>
  <c r="L43" i="4"/>
  <c r="R43" i="4" s="1"/>
  <c r="L41" i="4"/>
  <c r="R41" i="4" s="1"/>
  <c r="L42" i="4"/>
  <c r="L52" i="4"/>
  <c r="R52" i="4"/>
  <c r="L59" i="4"/>
  <c r="L57" i="4"/>
  <c r="R57" i="4" s="1"/>
  <c r="L58" i="4"/>
  <c r="R58" i="4" s="1"/>
  <c r="L68" i="4"/>
  <c r="R68" i="4" s="1"/>
  <c r="L74" i="4"/>
  <c r="R74" i="4" s="1"/>
  <c r="L77" i="4"/>
  <c r="R77" i="4" s="1"/>
  <c r="L70" i="4"/>
  <c r="R70" i="4" s="1"/>
  <c r="L90" i="4"/>
  <c r="R90" i="4" s="1"/>
  <c r="Q91" i="4" s="1"/>
  <c r="L86" i="4"/>
  <c r="R86" i="4" s="1"/>
  <c r="L82" i="4"/>
  <c r="L92" i="4"/>
  <c r="R92" i="4" s="1"/>
  <c r="L104" i="4"/>
  <c r="R104" i="4"/>
  <c r="L136" i="4"/>
  <c r="R136" i="4" s="1"/>
  <c r="L240" i="4"/>
  <c r="R240" i="4" s="1"/>
  <c r="L239" i="4"/>
  <c r="L234" i="4"/>
  <c r="R234" i="4"/>
  <c r="L257" i="4"/>
  <c r="R257" i="4" s="1"/>
  <c r="L256" i="4"/>
  <c r="P256" i="4" s="1"/>
  <c r="L253" i="4"/>
  <c r="L95" i="4"/>
  <c r="R95" i="4"/>
  <c r="L142" i="4"/>
  <c r="R142" i="4" s="1"/>
  <c r="L149" i="4"/>
  <c r="R149" i="4" s="1"/>
  <c r="L158" i="4"/>
  <c r="P158" i="4" s="1"/>
  <c r="L165" i="4"/>
  <c r="L69" i="4"/>
  <c r="R69" i="4" s="1"/>
  <c r="L73" i="4"/>
  <c r="R73" i="4"/>
  <c r="L84" i="4"/>
  <c r="P84" i="4" s="1"/>
  <c r="L105" i="4"/>
  <c r="L118" i="4"/>
  <c r="L125" i="4"/>
  <c r="L123" i="4"/>
  <c r="R123" i="4" s="1"/>
  <c r="L124" i="4"/>
  <c r="R124" i="4" s="1"/>
  <c r="L134" i="4"/>
  <c r="R134" i="4"/>
  <c r="L141" i="4"/>
  <c r="R141" i="4" s="1"/>
  <c r="L139" i="4"/>
  <c r="R139" i="4" s="1"/>
  <c r="L140" i="4"/>
  <c r="R140" i="4" s="1"/>
  <c r="L150" i="4"/>
  <c r="R150" i="4" s="1"/>
  <c r="L157" i="4"/>
  <c r="L155" i="4"/>
  <c r="L156" i="4"/>
  <c r="P156" i="4" s="1"/>
  <c r="L166" i="4"/>
  <c r="R166" i="4"/>
  <c r="L172" i="4"/>
  <c r="L175" i="4"/>
  <c r="R175" i="4" s="1"/>
  <c r="L188" i="4"/>
  <c r="R188" i="4" s="1"/>
  <c r="L191" i="4"/>
  <c r="R191" i="4" s="1"/>
  <c r="L184" i="4"/>
  <c r="R184" i="4" s="1"/>
  <c r="L195" i="4"/>
  <c r="L236" i="4"/>
  <c r="R236" i="4" s="1"/>
  <c r="L235" i="4"/>
  <c r="R235" i="4" s="1"/>
  <c r="L232" i="4"/>
  <c r="L248" i="4"/>
  <c r="R248" i="4" s="1"/>
  <c r="L247" i="4"/>
  <c r="R247" i="4" s="1"/>
  <c r="L252" i="4"/>
  <c r="R252" i="4" s="1"/>
  <c r="L249" i="4"/>
  <c r="L276" i="4"/>
  <c r="R276" i="4" s="1"/>
  <c r="Q276" i="4" s="1"/>
  <c r="L295" i="4"/>
  <c r="R295" i="4" s="1"/>
  <c r="L97" i="4"/>
  <c r="R97" i="4" s="1"/>
  <c r="L113" i="4"/>
  <c r="R113" i="4" s="1"/>
  <c r="L126" i="4"/>
  <c r="R126" i="4" s="1"/>
  <c r="L133" i="4"/>
  <c r="L131" i="4"/>
  <c r="R131" i="4" s="1"/>
  <c r="L132" i="4"/>
  <c r="L147" i="4"/>
  <c r="R147" i="4" s="1"/>
  <c r="Q147" i="4" s="1"/>
  <c r="L148" i="4"/>
  <c r="R148" i="4" s="1"/>
  <c r="L163" i="4"/>
  <c r="R163" i="4" s="1"/>
  <c r="Q163" i="4" s="1"/>
  <c r="L164" i="4"/>
  <c r="L170" i="4"/>
  <c r="R170" i="4" s="1"/>
  <c r="Q170" i="4" s="1"/>
  <c r="L186" i="4"/>
  <c r="R186" i="4" s="1"/>
  <c r="L216" i="4"/>
  <c r="L290" i="4"/>
  <c r="R290" i="4" s="1"/>
  <c r="L288" i="4"/>
  <c r="R288" i="4" s="1"/>
  <c r="L289" i="4"/>
  <c r="R289" i="4" s="1"/>
  <c r="L302" i="4"/>
  <c r="R302" i="4" s="1"/>
  <c r="L300" i="4"/>
  <c r="L301" i="4"/>
  <c r="R301" i="4" s="1"/>
  <c r="L85" i="4"/>
  <c r="L101" i="4"/>
  <c r="R101" i="4" s="1"/>
  <c r="L114" i="4"/>
  <c r="R114" i="4" s="1"/>
  <c r="L117" i="4"/>
  <c r="R117" i="4" s="1"/>
  <c r="L111" i="4"/>
  <c r="R111" i="4" s="1"/>
  <c r="Q111" i="4" s="1"/>
  <c r="L122" i="4"/>
  <c r="P122" i="4" s="1"/>
  <c r="L129" i="4"/>
  <c r="R129" i="4"/>
  <c r="L127" i="4"/>
  <c r="L128" i="4"/>
  <c r="R128" i="4" s="1"/>
  <c r="L138" i="4"/>
  <c r="P138" i="4" s="1"/>
  <c r="L145" i="4"/>
  <c r="R145" i="4" s="1"/>
  <c r="L143" i="4"/>
  <c r="R143" i="4" s="1"/>
  <c r="L144" i="4"/>
  <c r="R144" i="4" s="1"/>
  <c r="L154" i="4"/>
  <c r="R154" i="4" s="1"/>
  <c r="L161" i="4"/>
  <c r="L159" i="4"/>
  <c r="R159" i="4" s="1"/>
  <c r="L160" i="4"/>
  <c r="R160" i="4" s="1"/>
  <c r="L176" i="4"/>
  <c r="R176" i="4" s="1"/>
  <c r="L185" i="4"/>
  <c r="R185" i="4" s="1"/>
  <c r="L192" i="4"/>
  <c r="L197" i="4"/>
  <c r="R197" i="4" s="1"/>
  <c r="L198" i="4"/>
  <c r="P198" i="4" s="1"/>
  <c r="L207" i="4"/>
  <c r="R207" i="4" s="1"/>
  <c r="L220" i="4"/>
  <c r="P220" i="4" s="1"/>
  <c r="L245" i="4"/>
  <c r="R245" i="4" s="1"/>
  <c r="L242" i="4"/>
  <c r="R242" i="4" s="1"/>
  <c r="L299" i="4"/>
  <c r="L319" i="4"/>
  <c r="R319" i="4" s="1"/>
  <c r="L320" i="4"/>
  <c r="R320" i="4" s="1"/>
  <c r="L167" i="4"/>
  <c r="R167" i="4" s="1"/>
  <c r="L171" i="4"/>
  <c r="R171" i="4" s="1"/>
  <c r="L187" i="4"/>
  <c r="L182" i="4"/>
  <c r="R182" i="4" s="1"/>
  <c r="L200" i="4"/>
  <c r="R200" i="4" s="1"/>
  <c r="L202" i="4"/>
  <c r="R202" i="4" s="1"/>
  <c r="L218" i="4"/>
  <c r="R218" i="4" s="1"/>
  <c r="L221" i="4"/>
  <c r="R221" i="4" s="1"/>
  <c r="Q222" i="4" s="1"/>
  <c r="L214" i="4"/>
  <c r="L237" i="4"/>
  <c r="R237" i="4" s="1"/>
  <c r="L241" i="4"/>
  <c r="R241" i="4" s="1"/>
  <c r="L269" i="4"/>
  <c r="R269" i="4" s="1"/>
  <c r="L183" i="4"/>
  <c r="L196" i="4"/>
  <c r="P196" i="4" s="1"/>
  <c r="L199" i="4"/>
  <c r="R199" i="4"/>
  <c r="L206" i="4"/>
  <c r="R206" i="4" s="1"/>
  <c r="L215" i="4"/>
  <c r="R215" i="4" s="1"/>
  <c r="L222" i="4"/>
  <c r="R222" i="4" s="1"/>
  <c r="L231" i="4"/>
  <c r="R231" i="4" s="1"/>
  <c r="L238" i="4"/>
  <c r="R238" i="4" s="1"/>
  <c r="L265" i="4"/>
  <c r="R265" i="4" s="1"/>
  <c r="L306" i="4"/>
  <c r="R306" i="4" s="1"/>
  <c r="L304" i="4"/>
  <c r="P304" i="4" s="1"/>
  <c r="L311" i="4"/>
  <c r="L312" i="4"/>
  <c r="P312" i="4" s="1"/>
  <c r="L318" i="4"/>
  <c r="R318" i="4"/>
  <c r="L316" i="4"/>
  <c r="R316" i="4" s="1"/>
  <c r="L315" i="4"/>
  <c r="L336" i="4"/>
  <c r="P336" i="4" s="1"/>
  <c r="L335" i="4"/>
  <c r="L334" i="4"/>
  <c r="R334" i="4" s="1"/>
  <c r="L330" i="4"/>
  <c r="R330" i="4" s="1"/>
  <c r="L357" i="4"/>
  <c r="R357" i="4" s="1"/>
  <c r="L354" i="4"/>
  <c r="L355" i="4"/>
  <c r="R355" i="4" s="1"/>
  <c r="L360" i="4"/>
  <c r="R360" i="4" s="1"/>
  <c r="L358" i="4"/>
  <c r="P358" i="4" s="1"/>
  <c r="L201" i="4"/>
  <c r="P201" i="4" s="1"/>
  <c r="L205" i="4"/>
  <c r="R205" i="4" s="1"/>
  <c r="L209" i="4"/>
  <c r="R209" i="4" s="1"/>
  <c r="L217" i="4"/>
  <c r="P217" i="4" s="1"/>
  <c r="L212" i="4"/>
  <c r="R212" i="4" s="1"/>
  <c r="L233" i="4"/>
  <c r="R233" i="4" s="1"/>
  <c r="L228" i="4"/>
  <c r="R228" i="4" s="1"/>
  <c r="L244" i="4"/>
  <c r="L251" i="4"/>
  <c r="L254" i="4"/>
  <c r="R254" i="4" s="1"/>
  <c r="L267" i="4"/>
  <c r="R267" i="4" s="1"/>
  <c r="L270" i="4"/>
  <c r="L263" i="4"/>
  <c r="R263" i="4" s="1"/>
  <c r="L283" i="4"/>
  <c r="R283" i="4" s="1"/>
  <c r="L286" i="4"/>
  <c r="R286" i="4" s="1"/>
  <c r="Q286" i="4" s="1"/>
  <c r="L310" i="4"/>
  <c r="R310" i="4" s="1"/>
  <c r="L365" i="4"/>
  <c r="L213" i="4"/>
  <c r="R213" i="4" s="1"/>
  <c r="Q213" i="4" s="1"/>
  <c r="L229" i="4"/>
  <c r="L255" i="4"/>
  <c r="L264" i="4"/>
  <c r="R264" i="4" s="1"/>
  <c r="L271" i="4"/>
  <c r="R271" i="4"/>
  <c r="L281" i="4"/>
  <c r="R281" i="4" s="1"/>
  <c r="L287" i="4"/>
  <c r="R287" i="4" s="1"/>
  <c r="L308" i="4"/>
  <c r="R308" i="4" s="1"/>
  <c r="L327" i="4"/>
  <c r="R327" i="4" s="1"/>
  <c r="L262" i="4"/>
  <c r="R262" i="4" s="1"/>
  <c r="L278" i="4"/>
  <c r="L280" i="4"/>
  <c r="R280" i="4" s="1"/>
  <c r="L291" i="4"/>
  <c r="R291" i="4" s="1"/>
  <c r="L298" i="4"/>
  <c r="P298" i="4" s="1"/>
  <c r="L296" i="4"/>
  <c r="R296" i="4" s="1"/>
  <c r="Q296" i="4" s="1"/>
  <c r="L297" i="4"/>
  <c r="L307" i="4"/>
  <c r="R307" i="4" s="1"/>
  <c r="Q307" i="4" s="1"/>
  <c r="L314" i="4"/>
  <c r="R314" i="4" s="1"/>
  <c r="L317" i="4"/>
  <c r="P317" i="4" s="1"/>
  <c r="L246" i="4"/>
  <c r="P246" i="4" s="1"/>
  <c r="L250" i="4"/>
  <c r="R250" i="4" s="1"/>
  <c r="L266" i="4"/>
  <c r="R266" i="4" s="1"/>
  <c r="L279" i="4"/>
  <c r="P279" i="4" s="1"/>
  <c r="L282" i="4"/>
  <c r="R282" i="4" s="1"/>
  <c r="Q282" i="4" s="1"/>
  <c r="L277" i="4"/>
  <c r="R277" i="4" s="1"/>
  <c r="L294" i="4"/>
  <c r="R294" i="4" s="1"/>
  <c r="L292" i="4"/>
  <c r="P292" i="4" s="1"/>
  <c r="L293" i="4"/>
  <c r="L303" i="4"/>
  <c r="R303" i="4" s="1"/>
  <c r="L326" i="4"/>
  <c r="R326" i="4" s="1"/>
  <c r="L328" i="4"/>
  <c r="L341" i="4"/>
  <c r="R341" i="4" s="1"/>
  <c r="L344" i="4"/>
  <c r="R344" i="4" s="1"/>
  <c r="L343" i="4"/>
  <c r="L342" i="4"/>
  <c r="R342" i="4" s="1"/>
  <c r="Q342" i="4" s="1"/>
  <c r="L339" i="4"/>
  <c r="R339" i="4" s="1"/>
  <c r="L309" i="4"/>
  <c r="P309" i="4" s="1"/>
  <c r="L313" i="4"/>
  <c r="L329" i="4"/>
  <c r="R329" i="4" s="1"/>
  <c r="L349" i="4"/>
  <c r="R349" i="4" s="1"/>
  <c r="L352" i="4"/>
  <c r="P352" i="4" s="1"/>
  <c r="L351" i="4"/>
  <c r="R351" i="4" s="1"/>
  <c r="L350" i="4"/>
  <c r="R350" i="4" s="1"/>
  <c r="L347" i="4"/>
  <c r="R347" i="4" s="1"/>
  <c r="L332" i="4"/>
  <c r="P332" i="4" s="1"/>
  <c r="L333" i="4"/>
  <c r="R333" i="4" s="1"/>
  <c r="L337" i="4"/>
  <c r="R337" i="4" s="1"/>
  <c r="L340" i="4"/>
  <c r="L345" i="4"/>
  <c r="P345" i="4" s="1"/>
  <c r="L348" i="4"/>
  <c r="P348" i="4" s="1"/>
  <c r="L353" i="4"/>
  <c r="P353" i="4" s="1"/>
  <c r="L356" i="4"/>
  <c r="L361" i="4"/>
  <c r="P361" i="4" s="1"/>
  <c r="L364" i="4"/>
  <c r="R364" i="4" s="1"/>
  <c r="L362" i="4"/>
  <c r="L363" i="4"/>
  <c r="R363" i="4" s="1"/>
  <c r="L368" i="4"/>
  <c r="R368" i="4"/>
  <c r="L366" i="4"/>
  <c r="R366" i="4" s="1"/>
  <c r="L367" i="4"/>
  <c r="P367" i="4" s="1"/>
  <c r="P193" i="4"/>
  <c r="R193" i="4"/>
  <c r="P71" i="4"/>
  <c r="P296" i="4"/>
  <c r="P97" i="4"/>
  <c r="P92" i="4"/>
  <c r="P41" i="4"/>
  <c r="P237" i="4"/>
  <c r="P245" i="4"/>
  <c r="P235" i="4"/>
  <c r="P166" i="4"/>
  <c r="P234" i="4"/>
  <c r="P70" i="4"/>
  <c r="P50" i="4"/>
  <c r="P60" i="4"/>
  <c r="P146" i="4"/>
  <c r="P203" i="4"/>
  <c r="P202" i="4"/>
  <c r="P171" i="4"/>
  <c r="P154" i="4"/>
  <c r="P147" i="4"/>
  <c r="P126" i="4"/>
  <c r="P36" i="4"/>
  <c r="P174" i="4"/>
  <c r="P79" i="4"/>
  <c r="P221" i="4"/>
  <c r="P101" i="4"/>
  <c r="P68" i="4"/>
  <c r="P44" i="4"/>
  <c r="P76" i="4"/>
  <c r="P48" i="4"/>
  <c r="P211" i="4"/>
  <c r="P259" i="4"/>
  <c r="P20" i="4"/>
  <c r="P330" i="4"/>
  <c r="P145" i="4"/>
  <c r="P252" i="4"/>
  <c r="P188" i="4"/>
  <c r="P123" i="4"/>
  <c r="P61" i="4"/>
  <c r="P169" i="4"/>
  <c r="P96" i="4"/>
  <c r="P327" i="4"/>
  <c r="P357" i="4"/>
  <c r="P238" i="4"/>
  <c r="P159" i="4"/>
  <c r="P144" i="4"/>
  <c r="P114" i="4"/>
  <c r="P290" i="4"/>
  <c r="P74" i="4"/>
  <c r="P121" i="4"/>
  <c r="P275" i="4"/>
  <c r="P45" i="4"/>
  <c r="P65" i="4"/>
  <c r="P28" i="4"/>
  <c r="P173" i="4"/>
  <c r="P81" i="4"/>
  <c r="P273" i="4"/>
  <c r="P130" i="4"/>
  <c r="P34" i="4"/>
  <c r="P94" i="4"/>
  <c r="P180" i="4"/>
  <c r="P258" i="4"/>
  <c r="P303" i="4"/>
  <c r="P308" i="4"/>
  <c r="P310" i="4"/>
  <c r="P209" i="4"/>
  <c r="P360" i="4"/>
  <c r="P316" i="4"/>
  <c r="P265" i="4"/>
  <c r="P231" i="4"/>
  <c r="P269" i="4"/>
  <c r="P182" i="4"/>
  <c r="P320" i="4"/>
  <c r="P207" i="4"/>
  <c r="P129" i="4"/>
  <c r="P186" i="4"/>
  <c r="P131" i="4"/>
  <c r="P295" i="4"/>
  <c r="P247" i="4"/>
  <c r="P236" i="4"/>
  <c r="P184" i="4"/>
  <c r="P141" i="4"/>
  <c r="P73" i="4"/>
  <c r="P240" i="4"/>
  <c r="P86" i="4"/>
  <c r="P77" i="4"/>
  <c r="P58" i="4"/>
  <c r="P27" i="4"/>
  <c r="P49" i="4"/>
  <c r="P38" i="4"/>
  <c r="P152" i="4"/>
  <c r="P63" i="4"/>
  <c r="P30" i="4"/>
  <c r="P24" i="4"/>
  <c r="P16" i="4"/>
  <c r="P106" i="4"/>
  <c r="P67" i="4"/>
  <c r="Q67" i="4"/>
  <c r="P33" i="4"/>
  <c r="P285" i="4"/>
  <c r="P54" i="4"/>
  <c r="P204" i="4"/>
  <c r="Q204" i="4"/>
  <c r="P80" i="4"/>
  <c r="P39" i="4"/>
  <c r="P325" i="4"/>
  <c r="P194" i="4"/>
  <c r="P103" i="4"/>
  <c r="P75" i="4"/>
  <c r="P181" i="4"/>
  <c r="P338" i="4"/>
  <c r="P178" i="4"/>
  <c r="P219" i="4"/>
  <c r="P83" i="4"/>
  <c r="P224" i="4"/>
  <c r="P323" i="4"/>
  <c r="P78" i="4"/>
  <c r="P31" i="4"/>
  <c r="P51" i="4"/>
  <c r="P120" i="4"/>
  <c r="P110" i="4"/>
  <c r="P261" i="4"/>
  <c r="P225" i="4"/>
  <c r="P72" i="4"/>
  <c r="P189" i="4"/>
  <c r="P226" i="4"/>
  <c r="P347" i="4"/>
  <c r="P341" i="4"/>
  <c r="P314" i="4"/>
  <c r="P271" i="4"/>
  <c r="P368" i="4"/>
  <c r="P364" i="4"/>
  <c r="P350" i="4"/>
  <c r="P329" i="4"/>
  <c r="P294" i="4"/>
  <c r="P266" i="4"/>
  <c r="P262" i="4"/>
  <c r="P287" i="4"/>
  <c r="P283" i="4"/>
  <c r="P254" i="4"/>
  <c r="P205" i="4"/>
  <c r="P355" i="4"/>
  <c r="P318" i="4"/>
  <c r="P222" i="4"/>
  <c r="P199" i="4"/>
  <c r="P319" i="4"/>
  <c r="P242" i="4"/>
  <c r="P185" i="4"/>
  <c r="P160" i="4"/>
  <c r="P117" i="4"/>
  <c r="P301" i="4"/>
  <c r="P288" i="4"/>
  <c r="P170" i="4"/>
  <c r="P148" i="4"/>
  <c r="P113" i="4"/>
  <c r="P276" i="4"/>
  <c r="P248" i="4"/>
  <c r="P191" i="4"/>
  <c r="P175" i="4"/>
  <c r="P140" i="4"/>
  <c r="P134" i="4"/>
  <c r="P69" i="4"/>
  <c r="P149" i="4"/>
  <c r="P95" i="4"/>
  <c r="P257" i="4"/>
  <c r="P104" i="4"/>
  <c r="P90" i="4"/>
  <c r="P57" i="4"/>
  <c r="P52" i="4"/>
  <c r="P115" i="4"/>
  <c r="P37" i="4"/>
  <c r="P153" i="4"/>
  <c r="P62" i="4"/>
  <c r="P56" i="4"/>
  <c r="P47" i="4"/>
  <c r="P23" i="4"/>
  <c r="P168" i="4"/>
  <c r="P88" i="4"/>
  <c r="P284" i="4"/>
  <c r="P53" i="4"/>
  <c r="P137" i="4"/>
  <c r="P108" i="4"/>
  <c r="P19" i="4"/>
  <c r="P305" i="4"/>
  <c r="P99" i="4"/>
  <c r="P17" i="4"/>
  <c r="P260" i="4"/>
  <c r="P91" i="4"/>
  <c r="P331" i="4"/>
  <c r="P230" i="4"/>
  <c r="P346" i="4"/>
  <c r="P21" i="4"/>
  <c r="Q194" i="4"/>
  <c r="Q49" i="4"/>
  <c r="Q130" i="4"/>
  <c r="Q48" i="4"/>
  <c r="Q285" i="4"/>
  <c r="Q210" i="4"/>
  <c r="Q321" i="4"/>
  <c r="Q146" i="4"/>
  <c r="Q324" i="4"/>
  <c r="Q323" i="4"/>
  <c r="Q73" i="4"/>
  <c r="Q169" i="4"/>
  <c r="Q203" i="4"/>
  <c r="Q70" i="4"/>
  <c r="Q260" i="4"/>
  <c r="Q39" i="4"/>
  <c r="Q63" i="4"/>
  <c r="Q150" i="4"/>
  <c r="Q180" i="4"/>
  <c r="Q267" i="4"/>
  <c r="Q281" i="4"/>
  <c r="AR4" i="4"/>
  <c r="AR3" i="4"/>
  <c r="AR1" i="4"/>
  <c r="AE368" i="4"/>
  <c r="Z368" i="4"/>
  <c r="AE367" i="4"/>
  <c r="Z367" i="4"/>
  <c r="AE366" i="4"/>
  <c r="Z366" i="4"/>
  <c r="AE365" i="4"/>
  <c r="Z365" i="4"/>
  <c r="AE364" i="4"/>
  <c r="Z364" i="4"/>
  <c r="AE363" i="4"/>
  <c r="Z363" i="4"/>
  <c r="AE362" i="4"/>
  <c r="Z362" i="4"/>
  <c r="AE361" i="4"/>
  <c r="Z361" i="4"/>
  <c r="AE360" i="4"/>
  <c r="Z360" i="4"/>
  <c r="AE359" i="4"/>
  <c r="AF368" i="4"/>
  <c r="AL368" i="4" s="1"/>
  <c r="Z359" i="4"/>
  <c r="AE358" i="4"/>
  <c r="AF367" i="4"/>
  <c r="AL367" i="4" s="1"/>
  <c r="Z358" i="4"/>
  <c r="AE357" i="4"/>
  <c r="AF366" i="4"/>
  <c r="AL366" i="4"/>
  <c r="Z357" i="4"/>
  <c r="AE356" i="4"/>
  <c r="AF365" i="4"/>
  <c r="AL365" i="4" s="1"/>
  <c r="Z356" i="4"/>
  <c r="AE355" i="4"/>
  <c r="AF364" i="4"/>
  <c r="Z355" i="4"/>
  <c r="AE354" i="4"/>
  <c r="AF363" i="4"/>
  <c r="AL363" i="4" s="1"/>
  <c r="AK363" i="4" s="1"/>
  <c r="Z354" i="4"/>
  <c r="AE353" i="4"/>
  <c r="AF362" i="4"/>
  <c r="AL362" i="4" s="1"/>
  <c r="Z353" i="4"/>
  <c r="AE352" i="4"/>
  <c r="AF361" i="4"/>
  <c r="Z352" i="4"/>
  <c r="AE351" i="4"/>
  <c r="AF360" i="4"/>
  <c r="AL360" i="4" s="1"/>
  <c r="Z351" i="4"/>
  <c r="AE350" i="4"/>
  <c r="AF359" i="4"/>
  <c r="AL359" i="4" s="1"/>
  <c r="AK360" i="4" s="1"/>
  <c r="Z350" i="4"/>
  <c r="AE349" i="4"/>
  <c r="AF358" i="4"/>
  <c r="AL358" i="4" s="1"/>
  <c r="Z349" i="4"/>
  <c r="AE348" i="4"/>
  <c r="AF357" i="4"/>
  <c r="AL357" i="4" s="1"/>
  <c r="Z348" i="4"/>
  <c r="AE347" i="4"/>
  <c r="AF356" i="4"/>
  <c r="AL356" i="4" s="1"/>
  <c r="Z347" i="4"/>
  <c r="AE346" i="4"/>
  <c r="AF355" i="4"/>
  <c r="AL355" i="4" s="1"/>
  <c r="Z346" i="4"/>
  <c r="AE345" i="4"/>
  <c r="AF354" i="4"/>
  <c r="AL354" i="4" s="1"/>
  <c r="Z345" i="4"/>
  <c r="AE344" i="4"/>
  <c r="AF353" i="4"/>
  <c r="AL353" i="4" s="1"/>
  <c r="Z344" i="4"/>
  <c r="AE343" i="4"/>
  <c r="AF352" i="4"/>
  <c r="Z343" i="4"/>
  <c r="AE342" i="4"/>
  <c r="AF351" i="4"/>
  <c r="AL351" i="4" s="1"/>
  <c r="AK351" i="4" s="1"/>
  <c r="Z342" i="4"/>
  <c r="AE341" i="4"/>
  <c r="AF350" i="4"/>
  <c r="AL350" i="4" s="1"/>
  <c r="Z341" i="4"/>
  <c r="AE340" i="4"/>
  <c r="AF349" i="4"/>
  <c r="AL349" i="4" s="1"/>
  <c r="Z340" i="4"/>
  <c r="AE339" i="4"/>
  <c r="AF348" i="4"/>
  <c r="AL348" i="4" s="1"/>
  <c r="Z339" i="4"/>
  <c r="AE338" i="4"/>
  <c r="AF347" i="4"/>
  <c r="AL347" i="4" s="1"/>
  <c r="Z338" i="4"/>
  <c r="AE337" i="4"/>
  <c r="AF346" i="4"/>
  <c r="AL346" i="4" s="1"/>
  <c r="Z337" i="4"/>
  <c r="AE336" i="4"/>
  <c r="AF345" i="4"/>
  <c r="AL345" i="4" s="1"/>
  <c r="Z336" i="4"/>
  <c r="AE335" i="4"/>
  <c r="AF344" i="4"/>
  <c r="AL344" i="4" s="1"/>
  <c r="Z335" i="4"/>
  <c r="AE334" i="4"/>
  <c r="AF343" i="4"/>
  <c r="Z334" i="4"/>
  <c r="AE333" i="4"/>
  <c r="AF342" i="4"/>
  <c r="AL342" i="4"/>
  <c r="Z333" i="4"/>
  <c r="AE332" i="4"/>
  <c r="AF341" i="4"/>
  <c r="Z332" i="4"/>
  <c r="AE331" i="4"/>
  <c r="AF340" i="4"/>
  <c r="Z331" i="4"/>
  <c r="AE330" i="4"/>
  <c r="AF339" i="4"/>
  <c r="AL339" i="4" s="1"/>
  <c r="Z330" i="4"/>
  <c r="AE329" i="4"/>
  <c r="AF338" i="4"/>
  <c r="AL338" i="4" s="1"/>
  <c r="Z329" i="4"/>
  <c r="AE328" i="4"/>
  <c r="AF337" i="4"/>
  <c r="Z328" i="4"/>
  <c r="AE327" i="4"/>
  <c r="AF336" i="4"/>
  <c r="AL336" i="4" s="1"/>
  <c r="Z327" i="4"/>
  <c r="AE326" i="4"/>
  <c r="AF335" i="4"/>
  <c r="AL335" i="4" s="1"/>
  <c r="Z326" i="4"/>
  <c r="AE325" i="4"/>
  <c r="AF334" i="4"/>
  <c r="AL334" i="4" s="1"/>
  <c r="Z325" i="4"/>
  <c r="AE324" i="4"/>
  <c r="AF333" i="4"/>
  <c r="AL333" i="4" s="1"/>
  <c r="Z324" i="4"/>
  <c r="AE323" i="4"/>
  <c r="AF332" i="4"/>
  <c r="AL332" i="4" s="1"/>
  <c r="Z323" i="4"/>
  <c r="AE322" i="4"/>
  <c r="AF331" i="4"/>
  <c r="AL331" i="4" s="1"/>
  <c r="Z322" i="4"/>
  <c r="AE321" i="4"/>
  <c r="AF330" i="4"/>
  <c r="AL330" i="4" s="1"/>
  <c r="Z321" i="4"/>
  <c r="AE320" i="4"/>
  <c r="AF329" i="4"/>
  <c r="AL329" i="4" s="1"/>
  <c r="Z320" i="4"/>
  <c r="AE319" i="4"/>
  <c r="AF328" i="4"/>
  <c r="Z319" i="4"/>
  <c r="AE318" i="4"/>
  <c r="AF327" i="4"/>
  <c r="AL327" i="4" s="1"/>
  <c r="Z318" i="4"/>
  <c r="AE317" i="4"/>
  <c r="AF326" i="4"/>
  <c r="AL326" i="4" s="1"/>
  <c r="Z317" i="4"/>
  <c r="AE316" i="4"/>
  <c r="AF325" i="4"/>
  <c r="Z316" i="4"/>
  <c r="AE315" i="4"/>
  <c r="AF324" i="4"/>
  <c r="AL324" i="4" s="1"/>
  <c r="Z315" i="4"/>
  <c r="AE314" i="4"/>
  <c r="AF323" i="4"/>
  <c r="AL323" i="4" s="1"/>
  <c r="Z314" i="4"/>
  <c r="AE313" i="4"/>
  <c r="AF322" i="4"/>
  <c r="AL322" i="4" s="1"/>
  <c r="AK322" i="4" s="1"/>
  <c r="Z313" i="4"/>
  <c r="AE312" i="4"/>
  <c r="AF321" i="4"/>
  <c r="AL321" i="4"/>
  <c r="Z312" i="4"/>
  <c r="AE311" i="4"/>
  <c r="AF320" i="4"/>
  <c r="AL320" i="4" s="1"/>
  <c r="AK321" i="4" s="1"/>
  <c r="Z311" i="4"/>
  <c r="AE310" i="4"/>
  <c r="AF319" i="4"/>
  <c r="AL319" i="4" s="1"/>
  <c r="Z310" i="4"/>
  <c r="AE309" i="4"/>
  <c r="AF318" i="4"/>
  <c r="AL318" i="4" s="1"/>
  <c r="AK319" i="4" s="1"/>
  <c r="Z309" i="4"/>
  <c r="AE308" i="4"/>
  <c r="AF317" i="4"/>
  <c r="AL317" i="4" s="1"/>
  <c r="Z308" i="4"/>
  <c r="AE307" i="4"/>
  <c r="AF316" i="4"/>
  <c r="Z307" i="4"/>
  <c r="AE306" i="4"/>
  <c r="AF315" i="4"/>
  <c r="AL315" i="4" s="1"/>
  <c r="Z306" i="4"/>
  <c r="AE305" i="4"/>
  <c r="AF314" i="4"/>
  <c r="AL314" i="4" s="1"/>
  <c r="AK314" i="4" s="1"/>
  <c r="Z305" i="4"/>
  <c r="AE304" i="4"/>
  <c r="AF313" i="4"/>
  <c r="AL313" i="4" s="1"/>
  <c r="Z304" i="4"/>
  <c r="AE303" i="4"/>
  <c r="AF312" i="4"/>
  <c r="AL312" i="4" s="1"/>
  <c r="Z303" i="4"/>
  <c r="AE302" i="4"/>
  <c r="AF311" i="4"/>
  <c r="AL311" i="4" s="1"/>
  <c r="Z302" i="4"/>
  <c r="AE301" i="4"/>
  <c r="AF310" i="4"/>
  <c r="Z301" i="4"/>
  <c r="AE300" i="4"/>
  <c r="AF309" i="4"/>
  <c r="AL309" i="4" s="1"/>
  <c r="Z300" i="4"/>
  <c r="AE299" i="4"/>
  <c r="AF308" i="4"/>
  <c r="AL308" i="4" s="1"/>
  <c r="Z299" i="4"/>
  <c r="AE298" i="4"/>
  <c r="AF307" i="4"/>
  <c r="Z298" i="4"/>
  <c r="AE297" i="4"/>
  <c r="AF306" i="4"/>
  <c r="Z297" i="4"/>
  <c r="AE296" i="4"/>
  <c r="AF305" i="4"/>
  <c r="AL305" i="4" s="1"/>
  <c r="Z296" i="4"/>
  <c r="AE295" i="4"/>
  <c r="Z295" i="4"/>
  <c r="AE294" i="4"/>
  <c r="AF303" i="4"/>
  <c r="Z294" i="4"/>
  <c r="AE293" i="4"/>
  <c r="Z293" i="4"/>
  <c r="AE292" i="4"/>
  <c r="AF301" i="4"/>
  <c r="AL301" i="4" s="1"/>
  <c r="Z292" i="4"/>
  <c r="AE291" i="4"/>
  <c r="Z291" i="4"/>
  <c r="AE290" i="4"/>
  <c r="AF299" i="4"/>
  <c r="AL299" i="4" s="1"/>
  <c r="Z290" i="4"/>
  <c r="AE289" i="4"/>
  <c r="Z289" i="4"/>
  <c r="AE288" i="4"/>
  <c r="AF297" i="4"/>
  <c r="AL297" i="4" s="1"/>
  <c r="Z288" i="4"/>
  <c r="AE287" i="4"/>
  <c r="Z287" i="4"/>
  <c r="AE286" i="4"/>
  <c r="AF295" i="4"/>
  <c r="AL295" i="4" s="1"/>
  <c r="Z286" i="4"/>
  <c r="AE285" i="4"/>
  <c r="AF294" i="4"/>
  <c r="Z285" i="4"/>
  <c r="AE284" i="4"/>
  <c r="AF293" i="4"/>
  <c r="AL293" i="4" s="1"/>
  <c r="AK293" i="4" s="1"/>
  <c r="Z284" i="4"/>
  <c r="AE283" i="4"/>
  <c r="AF292" i="4"/>
  <c r="AL292" i="4" s="1"/>
  <c r="Z283" i="4"/>
  <c r="AE282" i="4"/>
  <c r="AF291" i="4"/>
  <c r="Z282" i="4"/>
  <c r="AE281" i="4"/>
  <c r="AF290" i="4"/>
  <c r="Z281" i="4"/>
  <c r="AE280" i="4"/>
  <c r="AF289" i="4"/>
  <c r="AL289" i="4" s="1"/>
  <c r="Z280" i="4"/>
  <c r="AE279" i="4"/>
  <c r="AF288" i="4"/>
  <c r="AL288" i="4" s="1"/>
  <c r="Z279" i="4"/>
  <c r="AE278" i="4"/>
  <c r="AF287" i="4"/>
  <c r="AL287" i="4" s="1"/>
  <c r="Z278" i="4"/>
  <c r="AE277" i="4"/>
  <c r="AF286" i="4"/>
  <c r="AL286" i="4" s="1"/>
  <c r="Z277" i="4"/>
  <c r="AE276" i="4"/>
  <c r="AF285" i="4"/>
  <c r="AL285" i="4" s="1"/>
  <c r="Z276" i="4"/>
  <c r="AE275" i="4"/>
  <c r="AF284" i="4"/>
  <c r="AL284" i="4" s="1"/>
  <c r="Z275" i="4"/>
  <c r="AE274" i="4"/>
  <c r="AF283" i="4"/>
  <c r="Z274" i="4"/>
  <c r="AE273" i="4"/>
  <c r="AF282" i="4"/>
  <c r="AL282" i="4" s="1"/>
  <c r="Z273" i="4"/>
  <c r="AE272" i="4"/>
  <c r="AF281" i="4"/>
  <c r="AL281" i="4" s="1"/>
  <c r="Z272" i="4"/>
  <c r="AE271" i="4"/>
  <c r="AF280" i="4"/>
  <c r="AL280" i="4" s="1"/>
  <c r="Z271" i="4"/>
  <c r="AE270" i="4"/>
  <c r="AF279" i="4"/>
  <c r="Z270" i="4"/>
  <c r="AE269" i="4"/>
  <c r="AF278" i="4"/>
  <c r="AL278" i="4" s="1"/>
  <c r="Z269" i="4"/>
  <c r="AE268" i="4"/>
  <c r="AF277" i="4"/>
  <c r="AL277" i="4" s="1"/>
  <c r="Z268" i="4"/>
  <c r="AE267" i="4"/>
  <c r="AF276" i="4"/>
  <c r="AL276" i="4" s="1"/>
  <c r="Z267" i="4"/>
  <c r="AE266" i="4"/>
  <c r="AF275" i="4"/>
  <c r="AL275" i="4"/>
  <c r="AK275" i="4" s="1"/>
  <c r="Z266" i="4"/>
  <c r="AE265" i="4"/>
  <c r="AF274" i="4"/>
  <c r="AL274" i="4" s="1"/>
  <c r="Z265" i="4"/>
  <c r="AE264" i="4"/>
  <c r="AF273" i="4"/>
  <c r="AL273" i="4" s="1"/>
  <c r="Z264" i="4"/>
  <c r="AE263" i="4"/>
  <c r="AF272" i="4"/>
  <c r="Z263" i="4"/>
  <c r="AE262" i="4"/>
  <c r="AF271" i="4"/>
  <c r="AL271" i="4" s="1"/>
  <c r="Z262" i="4"/>
  <c r="AE261" i="4"/>
  <c r="AF270" i="4"/>
  <c r="AL270" i="4" s="1"/>
  <c r="Z261" i="4"/>
  <c r="AE260" i="4"/>
  <c r="AF269" i="4"/>
  <c r="AL269" i="4"/>
  <c r="Z260" i="4"/>
  <c r="AE259" i="4"/>
  <c r="AF268" i="4"/>
  <c r="AL268" i="4" s="1"/>
  <c r="Z259" i="4"/>
  <c r="AE258" i="4"/>
  <c r="AF267" i="4"/>
  <c r="Z258" i="4"/>
  <c r="AE257" i="4"/>
  <c r="AF266" i="4"/>
  <c r="AL266" i="4" s="1"/>
  <c r="Z257" i="4"/>
  <c r="AE256" i="4"/>
  <c r="AF265" i="4"/>
  <c r="Z256" i="4"/>
  <c r="AE255" i="4"/>
  <c r="AF264" i="4"/>
  <c r="AL264" i="4" s="1"/>
  <c r="Z255" i="4"/>
  <c r="AE254" i="4"/>
  <c r="AF263" i="4"/>
  <c r="AL263" i="4" s="1"/>
  <c r="Z254" i="4"/>
  <c r="AE253" i="4"/>
  <c r="AF262" i="4"/>
  <c r="AL262" i="4" s="1"/>
  <c r="Z253" i="4"/>
  <c r="AE252" i="4"/>
  <c r="AF261" i="4"/>
  <c r="Z252" i="4"/>
  <c r="AE251" i="4"/>
  <c r="AF260" i="4"/>
  <c r="AL260" i="4" s="1"/>
  <c r="Z251" i="4"/>
  <c r="AE250" i="4"/>
  <c r="AF259" i="4"/>
  <c r="AL259" i="4" s="1"/>
  <c r="Z250" i="4"/>
  <c r="AE249" i="4"/>
  <c r="AF258" i="4"/>
  <c r="Z249" i="4"/>
  <c r="AE248" i="4"/>
  <c r="AF257" i="4"/>
  <c r="Z248" i="4"/>
  <c r="AE247" i="4"/>
  <c r="AF256" i="4"/>
  <c r="AL256" i="4" s="1"/>
  <c r="Z247" i="4"/>
  <c r="AE246" i="4"/>
  <c r="AF255" i="4"/>
  <c r="Z246" i="4"/>
  <c r="AE245" i="4"/>
  <c r="AF254" i="4"/>
  <c r="Z245" i="4"/>
  <c r="AE244" i="4"/>
  <c r="AF253" i="4"/>
  <c r="Z244" i="4"/>
  <c r="AE243" i="4"/>
  <c r="AF252" i="4"/>
  <c r="AL252" i="4" s="1"/>
  <c r="AK252" i="4" s="1"/>
  <c r="Z243" i="4"/>
  <c r="AE242" i="4"/>
  <c r="AF251" i="4"/>
  <c r="AL251" i="4" s="1"/>
  <c r="Z242" i="4"/>
  <c r="AE241" i="4"/>
  <c r="AF250" i="4"/>
  <c r="AL250" i="4" s="1"/>
  <c r="Z241" i="4"/>
  <c r="AE240" i="4"/>
  <c r="AF249" i="4"/>
  <c r="Z240" i="4"/>
  <c r="AE239" i="4"/>
  <c r="AF248" i="4"/>
  <c r="AL248" i="4" s="1"/>
  <c r="Z239" i="4"/>
  <c r="AE238" i="4"/>
  <c r="AF247" i="4"/>
  <c r="AL247" i="4" s="1"/>
  <c r="Z238" i="4"/>
  <c r="AE237" i="4"/>
  <c r="AF246" i="4"/>
  <c r="AL246" i="4" s="1"/>
  <c r="Z237" i="4"/>
  <c r="AE236" i="4"/>
  <c r="AF245" i="4"/>
  <c r="Z236" i="4"/>
  <c r="AE235" i="4"/>
  <c r="AF244" i="4"/>
  <c r="AL244" i="4" s="1"/>
  <c r="Z235" i="4"/>
  <c r="AE234" i="4"/>
  <c r="AF243" i="4"/>
  <c r="Z234" i="4"/>
  <c r="AE233" i="4"/>
  <c r="Z233" i="4"/>
  <c r="AE232" i="4"/>
  <c r="Z232" i="4"/>
  <c r="AE231" i="4"/>
  <c r="AF240" i="4"/>
  <c r="AL240" i="4" s="1"/>
  <c r="Z231" i="4"/>
  <c r="AE230" i="4"/>
  <c r="AF239" i="4"/>
  <c r="Z230" i="4"/>
  <c r="AE229" i="4"/>
  <c r="Z229" i="4"/>
  <c r="AE228" i="4"/>
  <c r="Z228" i="4"/>
  <c r="AE227" i="4"/>
  <c r="AF236" i="4"/>
  <c r="AL236" i="4" s="1"/>
  <c r="AK236" i="4" s="1"/>
  <c r="Z227" i="4"/>
  <c r="AE226" i="4"/>
  <c r="AF235" i="4"/>
  <c r="AL235" i="4" s="1"/>
  <c r="Z226" i="4"/>
  <c r="AE225" i="4"/>
  <c r="Z225" i="4"/>
  <c r="AE224" i="4"/>
  <c r="AF233" i="4"/>
  <c r="AL233" i="4" s="1"/>
  <c r="Z224" i="4"/>
  <c r="AE223" i="4"/>
  <c r="Z223" i="4"/>
  <c r="AE222" i="4"/>
  <c r="AF231" i="4"/>
  <c r="Z222" i="4"/>
  <c r="AE221" i="4"/>
  <c r="Z221" i="4"/>
  <c r="AE220" i="4"/>
  <c r="AF229" i="4"/>
  <c r="Z220" i="4"/>
  <c r="AE219" i="4"/>
  <c r="Z219" i="4"/>
  <c r="AE218" i="4"/>
  <c r="AF227" i="4"/>
  <c r="AL227" i="4" s="1"/>
  <c r="Z218" i="4"/>
  <c r="AE217" i="4"/>
  <c r="Z217" i="4"/>
  <c r="AE216" i="4"/>
  <c r="AF225" i="4"/>
  <c r="Z216" i="4"/>
  <c r="AE215" i="4"/>
  <c r="Z215" i="4"/>
  <c r="AE214" i="4"/>
  <c r="AF223" i="4"/>
  <c r="Z214" i="4"/>
  <c r="AE213" i="4"/>
  <c r="AF222" i="4"/>
  <c r="AL222" i="4" s="1"/>
  <c r="Z213" i="4"/>
  <c r="AE212" i="4"/>
  <c r="AF221" i="4"/>
  <c r="AL221" i="4" s="1"/>
  <c r="Z212" i="4"/>
  <c r="AE211" i="4"/>
  <c r="AF220" i="4"/>
  <c r="AL220" i="4" s="1"/>
  <c r="Z211" i="4"/>
  <c r="AE210" i="4"/>
  <c r="AF219" i="4"/>
  <c r="AL219" i="4" s="1"/>
  <c r="Z210" i="4"/>
  <c r="AE209" i="4"/>
  <c r="AF218" i="4"/>
  <c r="AL218" i="4" s="1"/>
  <c r="Z209" i="4"/>
  <c r="AE208" i="4"/>
  <c r="AF217" i="4"/>
  <c r="Z208" i="4"/>
  <c r="AE207" i="4"/>
  <c r="AF216" i="4"/>
  <c r="AL216" i="4" s="1"/>
  <c r="AK216" i="4" s="1"/>
  <c r="Z207" i="4"/>
  <c r="AE206" i="4"/>
  <c r="AF215" i="4"/>
  <c r="AL215" i="4" s="1"/>
  <c r="Z206" i="4"/>
  <c r="AE205" i="4"/>
  <c r="AF214" i="4"/>
  <c r="AL214" i="4" s="1"/>
  <c r="AK215" i="4" s="1"/>
  <c r="Z205" i="4"/>
  <c r="AE204" i="4"/>
  <c r="AF213" i="4"/>
  <c r="Z204" i="4"/>
  <c r="AE203" i="4"/>
  <c r="AF212" i="4"/>
  <c r="AL212" i="4" s="1"/>
  <c r="Z203" i="4"/>
  <c r="AE202" i="4"/>
  <c r="AF211" i="4"/>
  <c r="Z202" i="4"/>
  <c r="AE201" i="4"/>
  <c r="AF210" i="4"/>
  <c r="AJ210" i="4" s="1"/>
  <c r="AL210" i="4"/>
  <c r="AK210" i="4" s="1"/>
  <c r="Z201" i="4"/>
  <c r="AE200" i="4"/>
  <c r="AF209" i="4"/>
  <c r="AL209" i="4" s="1"/>
  <c r="Z200" i="4"/>
  <c r="AE199" i="4"/>
  <c r="AF208" i="4"/>
  <c r="AL208" i="4" s="1"/>
  <c r="Z199" i="4"/>
  <c r="AE198" i="4"/>
  <c r="AF207" i="4"/>
  <c r="AL207" i="4" s="1"/>
  <c r="Z198" i="4"/>
  <c r="AE197" i="4"/>
  <c r="AF206" i="4"/>
  <c r="Z197" i="4"/>
  <c r="AE196" i="4"/>
  <c r="AF205" i="4"/>
  <c r="Z196" i="4"/>
  <c r="AE195" i="4"/>
  <c r="AF204" i="4"/>
  <c r="AL204" i="4" s="1"/>
  <c r="Z195" i="4"/>
  <c r="AE194" i="4"/>
  <c r="AF203" i="4"/>
  <c r="AL203" i="4" s="1"/>
  <c r="Z194" i="4"/>
  <c r="AE193" i="4"/>
  <c r="AF202" i="4"/>
  <c r="Z193" i="4"/>
  <c r="AE192" i="4"/>
  <c r="AF201" i="4"/>
  <c r="AL201" i="4" s="1"/>
  <c r="Z192" i="4"/>
  <c r="AE191" i="4"/>
  <c r="AF200" i="4"/>
  <c r="AL200" i="4" s="1"/>
  <c r="Z191" i="4"/>
  <c r="AE190" i="4"/>
  <c r="AF199" i="4"/>
  <c r="Z190" i="4"/>
  <c r="AE189" i="4"/>
  <c r="AF198" i="4"/>
  <c r="Z189" i="4"/>
  <c r="AE188" i="4"/>
  <c r="AF197" i="4"/>
  <c r="AL197" i="4" s="1"/>
  <c r="Z188" i="4"/>
  <c r="AE187" i="4"/>
  <c r="AF196" i="4"/>
  <c r="AL196" i="4" s="1"/>
  <c r="Z187" i="4"/>
  <c r="AE186" i="4"/>
  <c r="AF195" i="4"/>
  <c r="Z186" i="4"/>
  <c r="AE185" i="4"/>
  <c r="AF194" i="4"/>
  <c r="Z185" i="4"/>
  <c r="AE184" i="4"/>
  <c r="AF193" i="4"/>
  <c r="Z184" i="4"/>
  <c r="AE183" i="4"/>
  <c r="AF192" i="4"/>
  <c r="AL192" i="4" s="1"/>
  <c r="Z183" i="4"/>
  <c r="AE182" i="4"/>
  <c r="AF191" i="4"/>
  <c r="AL191" i="4" s="1"/>
  <c r="Z182" i="4"/>
  <c r="AE181" i="4"/>
  <c r="AF190" i="4"/>
  <c r="Z181" i="4"/>
  <c r="AE180" i="4"/>
  <c r="AF189" i="4"/>
  <c r="AL189" i="4" s="1"/>
  <c r="Z180" i="4"/>
  <c r="AE179" i="4"/>
  <c r="AF188" i="4"/>
  <c r="Z179" i="4"/>
  <c r="AE178" i="4"/>
  <c r="AF187" i="4"/>
  <c r="Z178" i="4"/>
  <c r="AE177" i="4"/>
  <c r="AF186" i="4"/>
  <c r="Z177" i="4"/>
  <c r="AE176" i="4"/>
  <c r="AF185" i="4"/>
  <c r="AL185" i="4" s="1"/>
  <c r="AK185" i="4" s="1"/>
  <c r="Z176" i="4"/>
  <c r="AE175" i="4"/>
  <c r="AF184" i="4"/>
  <c r="AL184" i="4" s="1"/>
  <c r="Z175" i="4"/>
  <c r="AE174" i="4"/>
  <c r="AF183" i="4"/>
  <c r="AL183" i="4" s="1"/>
  <c r="Z174" i="4"/>
  <c r="AE173" i="4"/>
  <c r="AF182" i="4"/>
  <c r="Z173" i="4"/>
  <c r="AE172" i="4"/>
  <c r="AF181" i="4"/>
  <c r="Z172" i="4"/>
  <c r="AE171" i="4"/>
  <c r="AF180" i="4"/>
  <c r="AL180" i="4" s="1"/>
  <c r="Z171" i="4"/>
  <c r="AE170" i="4"/>
  <c r="AF179" i="4"/>
  <c r="AL179" i="4" s="1"/>
  <c r="Z170" i="4"/>
  <c r="AE169" i="4"/>
  <c r="AF178" i="4"/>
  <c r="Z169" i="4"/>
  <c r="AE168" i="4"/>
  <c r="AF177" i="4"/>
  <c r="AL177" i="4" s="1"/>
  <c r="Z168" i="4"/>
  <c r="AE167" i="4"/>
  <c r="AF176" i="4"/>
  <c r="AL176" i="4" s="1"/>
  <c r="Z167" i="4"/>
  <c r="AE166" i="4"/>
  <c r="AF175" i="4"/>
  <c r="Z166" i="4"/>
  <c r="AE165" i="4"/>
  <c r="AF174" i="4"/>
  <c r="Z165" i="4"/>
  <c r="AE164" i="4"/>
  <c r="AF173" i="4"/>
  <c r="AL173" i="4" s="1"/>
  <c r="Z164" i="4"/>
  <c r="AE163" i="4"/>
  <c r="AF172" i="4"/>
  <c r="AL172" i="4" s="1"/>
  <c r="Z163" i="4"/>
  <c r="AE162" i="4"/>
  <c r="AF171" i="4"/>
  <c r="AL171" i="4" s="1"/>
  <c r="Z162" i="4"/>
  <c r="AE161" i="4"/>
  <c r="AF170" i="4"/>
  <c r="Z161" i="4"/>
  <c r="AE160" i="4"/>
  <c r="AF169" i="4"/>
  <c r="Z160" i="4"/>
  <c r="AE159" i="4"/>
  <c r="AF168" i="4"/>
  <c r="AL168" i="4" s="1"/>
  <c r="Z159" i="4"/>
  <c r="AE158" i="4"/>
  <c r="AF167" i="4"/>
  <c r="AL167" i="4" s="1"/>
  <c r="Z158" i="4"/>
  <c r="AE157" i="4"/>
  <c r="AF166" i="4"/>
  <c r="Z157" i="4"/>
  <c r="AE156" i="4"/>
  <c r="AF165" i="4"/>
  <c r="AL165" i="4" s="1"/>
  <c r="Z156" i="4"/>
  <c r="AE155" i="4"/>
  <c r="AF164" i="4"/>
  <c r="AL164" i="4" s="1"/>
  <c r="Z155" i="4"/>
  <c r="AE154" i="4"/>
  <c r="AF163" i="4"/>
  <c r="Z154" i="4"/>
  <c r="AE153" i="4"/>
  <c r="AF162" i="4"/>
  <c r="Z153" i="4"/>
  <c r="AE152" i="4"/>
  <c r="AF161" i="4"/>
  <c r="AL161" i="4" s="1"/>
  <c r="AK161" i="4" s="1"/>
  <c r="Z152" i="4"/>
  <c r="AE151" i="4"/>
  <c r="AF160" i="4"/>
  <c r="AL160" i="4" s="1"/>
  <c r="Z151" i="4"/>
  <c r="AE150" i="4"/>
  <c r="AF159" i="4"/>
  <c r="Z150" i="4"/>
  <c r="AE149" i="4"/>
  <c r="AF158" i="4"/>
  <c r="Z149" i="4"/>
  <c r="AE148" i="4"/>
  <c r="AF157" i="4"/>
  <c r="Z148" i="4"/>
  <c r="AE147" i="4"/>
  <c r="AF156" i="4"/>
  <c r="AL156" i="4" s="1"/>
  <c r="Z147" i="4"/>
  <c r="AE146" i="4"/>
  <c r="AF155" i="4"/>
  <c r="AL155" i="4" s="1"/>
  <c r="Z146" i="4"/>
  <c r="AE145" i="4"/>
  <c r="AF154" i="4"/>
  <c r="AL154" i="4" s="1"/>
  <c r="Z145" i="4"/>
  <c r="AE144" i="4"/>
  <c r="AF153" i="4"/>
  <c r="AL153" i="4" s="1"/>
  <c r="Z144" i="4"/>
  <c r="AE143" i="4"/>
  <c r="AF152" i="4"/>
  <c r="Z143" i="4"/>
  <c r="AE142" i="4"/>
  <c r="AF151" i="4"/>
  <c r="Z142" i="4"/>
  <c r="AE141" i="4"/>
  <c r="AF150" i="4"/>
  <c r="Z141" i="4"/>
  <c r="AE140" i="4"/>
  <c r="AF149" i="4"/>
  <c r="AL149" i="4" s="1"/>
  <c r="AK149" i="4" s="1"/>
  <c r="Z140" i="4"/>
  <c r="AE139" i="4"/>
  <c r="AF148" i="4"/>
  <c r="AL148" i="4" s="1"/>
  <c r="Z139" i="4"/>
  <c r="AE138" i="4"/>
  <c r="AF147" i="4"/>
  <c r="AL147" i="4" s="1"/>
  <c r="Z138" i="4"/>
  <c r="AE137" i="4"/>
  <c r="AF146" i="4"/>
  <c r="AL146" i="4" s="1"/>
  <c r="Z137" i="4"/>
  <c r="AE136" i="4"/>
  <c r="AF145" i="4"/>
  <c r="Z136" i="4"/>
  <c r="AE135" i="4"/>
  <c r="AF144" i="4"/>
  <c r="AL144" i="4" s="1"/>
  <c r="Z135" i="4"/>
  <c r="AE134" i="4"/>
  <c r="AF143" i="4"/>
  <c r="AL143" i="4" s="1"/>
  <c r="Z134" i="4"/>
  <c r="AE133" i="4"/>
  <c r="AF142" i="4"/>
  <c r="Z133" i="4"/>
  <c r="AE132" i="4"/>
  <c r="AF141" i="4"/>
  <c r="Z132" i="4"/>
  <c r="AE131" i="4"/>
  <c r="AF140" i="4"/>
  <c r="AL140" i="4" s="1"/>
  <c r="Z131" i="4"/>
  <c r="AE130" i="4"/>
  <c r="AF139" i="4"/>
  <c r="Z130" i="4"/>
  <c r="AE129" i="4"/>
  <c r="AF138" i="4"/>
  <c r="Z129" i="4"/>
  <c r="AE128" i="4"/>
  <c r="AF137" i="4"/>
  <c r="AL137" i="4" s="1"/>
  <c r="AK137" i="4" s="1"/>
  <c r="Z128" i="4"/>
  <c r="AE127" i="4"/>
  <c r="AF136" i="4"/>
  <c r="AL136" i="4" s="1"/>
  <c r="Z127" i="4"/>
  <c r="AE126" i="4"/>
  <c r="AF135" i="4"/>
  <c r="AL135" i="4" s="1"/>
  <c r="AK136" i="4" s="1"/>
  <c r="Z126" i="4"/>
  <c r="AE125" i="4"/>
  <c r="AF134" i="4"/>
  <c r="AL134" i="4" s="1"/>
  <c r="Z125" i="4"/>
  <c r="AE124" i="4"/>
  <c r="AF133" i="4"/>
  <c r="Z124" i="4"/>
  <c r="AE123" i="4"/>
  <c r="AF132" i="4"/>
  <c r="AL132" i="4" s="1"/>
  <c r="Z123" i="4"/>
  <c r="AE122" i="4"/>
  <c r="AF131" i="4"/>
  <c r="AL131" i="4" s="1"/>
  <c r="Z122" i="4"/>
  <c r="AE121" i="4"/>
  <c r="AF130" i="4"/>
  <c r="Z121" i="4"/>
  <c r="AE120" i="4"/>
  <c r="AF129" i="4"/>
  <c r="AL129" i="4" s="1"/>
  <c r="Z120" i="4"/>
  <c r="AE119" i="4"/>
  <c r="AF128" i="4"/>
  <c r="AL128" i="4" s="1"/>
  <c r="Z119" i="4"/>
  <c r="AE118" i="4"/>
  <c r="AF127" i="4"/>
  <c r="Z118" i="4"/>
  <c r="AE117" i="4"/>
  <c r="AF126" i="4"/>
  <c r="Z117" i="4"/>
  <c r="AE116" i="4"/>
  <c r="AF125" i="4"/>
  <c r="AL125" i="4" s="1"/>
  <c r="Z116" i="4"/>
  <c r="AE115" i="4"/>
  <c r="AF124" i="4"/>
  <c r="AL124" i="4" s="1"/>
  <c r="Z115" i="4"/>
  <c r="AE114" i="4"/>
  <c r="AF123" i="4"/>
  <c r="Z114" i="4"/>
  <c r="AE113" i="4"/>
  <c r="AF122" i="4"/>
  <c r="AL122" i="4" s="1"/>
  <c r="Z113" i="4"/>
  <c r="AE112" i="4"/>
  <c r="AF121" i="4"/>
  <c r="Z112" i="4"/>
  <c r="AE111" i="4"/>
  <c r="AF120" i="4"/>
  <c r="AJ120" i="4" s="1"/>
  <c r="Z111" i="4"/>
  <c r="AE110" i="4"/>
  <c r="AF119" i="4"/>
  <c r="AJ119" i="4" s="1"/>
  <c r="Z110" i="4"/>
  <c r="AE109" i="4"/>
  <c r="AF118" i="4"/>
  <c r="AL118" i="4" s="1"/>
  <c r="Z109" i="4"/>
  <c r="AE108" i="4"/>
  <c r="AF117" i="4"/>
  <c r="AL117" i="4" s="1"/>
  <c r="Z108" i="4"/>
  <c r="AE107" i="4"/>
  <c r="AF116" i="4"/>
  <c r="Z107" i="4"/>
  <c r="AE106" i="4"/>
  <c r="AF115" i="4"/>
  <c r="Z106" i="4"/>
  <c r="AE105" i="4"/>
  <c r="AF114" i="4"/>
  <c r="AL114" i="4" s="1"/>
  <c r="AK114" i="4" s="1"/>
  <c r="Z105" i="4"/>
  <c r="AE104" i="4"/>
  <c r="AF113" i="4"/>
  <c r="AL113" i="4" s="1"/>
  <c r="Z104" i="4"/>
  <c r="AE103" i="4"/>
  <c r="AF112" i="4"/>
  <c r="AL112" i="4" s="1"/>
  <c r="Z103" i="4"/>
  <c r="AE102" i="4"/>
  <c r="AF111" i="4"/>
  <c r="AL111" i="4" s="1"/>
  <c r="Z102" i="4"/>
  <c r="AE101" i="4"/>
  <c r="AF110" i="4"/>
  <c r="AL110" i="4" s="1"/>
  <c r="Z101" i="4"/>
  <c r="AE100" i="4"/>
  <c r="AF109" i="4"/>
  <c r="Z100" i="4"/>
  <c r="AE99" i="4"/>
  <c r="AF108" i="4"/>
  <c r="AL108" i="4" s="1"/>
  <c r="Z99" i="4"/>
  <c r="AE98" i="4"/>
  <c r="AF107" i="4"/>
  <c r="AJ107" i="4" s="1"/>
  <c r="Z98" i="4"/>
  <c r="AE97" i="4"/>
  <c r="AF106" i="4"/>
  <c r="AL106" i="4" s="1"/>
  <c r="Z97" i="4"/>
  <c r="AE96" i="4"/>
  <c r="AF105" i="4"/>
  <c r="Z96" i="4"/>
  <c r="AE95" i="4"/>
  <c r="AF104" i="4"/>
  <c r="AL104" i="4" s="1"/>
  <c r="Z95" i="4"/>
  <c r="AE94" i="4"/>
  <c r="AF103" i="4"/>
  <c r="Z94" i="4"/>
  <c r="AE93" i="4"/>
  <c r="AF102" i="4"/>
  <c r="AL102" i="4" s="1"/>
  <c r="AK102" i="4" s="1"/>
  <c r="Z93" i="4"/>
  <c r="AE92" i="4"/>
  <c r="AF101" i="4"/>
  <c r="AL101" i="4" s="1"/>
  <c r="Z92" i="4"/>
  <c r="AE91" i="4"/>
  <c r="AF100" i="4"/>
  <c r="AL100" i="4" s="1"/>
  <c r="Z91" i="4"/>
  <c r="AE90" i="4"/>
  <c r="AF99" i="4"/>
  <c r="AL99" i="4" s="1"/>
  <c r="AK100" i="4" s="1"/>
  <c r="Z90" i="4"/>
  <c r="AE89" i="4"/>
  <c r="AF98" i="4"/>
  <c r="Z89" i="4"/>
  <c r="AE88" i="4"/>
  <c r="AF97" i="4"/>
  <c r="Z88" i="4"/>
  <c r="AE87" i="4"/>
  <c r="AF96" i="4"/>
  <c r="AL96" i="4" s="1"/>
  <c r="Z87" i="4"/>
  <c r="AE86" i="4"/>
  <c r="AF95" i="4"/>
  <c r="AJ95" i="4" s="1"/>
  <c r="Z86" i="4"/>
  <c r="AE85" i="4"/>
  <c r="Z85" i="4"/>
  <c r="AE84" i="4"/>
  <c r="AF93" i="4"/>
  <c r="AL93" i="4" s="1"/>
  <c r="Z84" i="4"/>
  <c r="AE83" i="4"/>
  <c r="Z83" i="4"/>
  <c r="AE82" i="4"/>
  <c r="AF91" i="4"/>
  <c r="AL91" i="4" s="1"/>
  <c r="Z82" i="4"/>
  <c r="AE81" i="4"/>
  <c r="Z81" i="4"/>
  <c r="AE80" i="4"/>
  <c r="AF89" i="4"/>
  <c r="Z80" i="4"/>
  <c r="AE79" i="4"/>
  <c r="Z79" i="4"/>
  <c r="AE78" i="4"/>
  <c r="AF87" i="4"/>
  <c r="AL87" i="4" s="1"/>
  <c r="Z78" i="4"/>
  <c r="AE77" i="4"/>
  <c r="Z77" i="4"/>
  <c r="AE76" i="4"/>
  <c r="AF85" i="4"/>
  <c r="Z76" i="4"/>
  <c r="AE75" i="4"/>
  <c r="AF84" i="4"/>
  <c r="Z75" i="4"/>
  <c r="AE74" i="4"/>
  <c r="AF83" i="4"/>
  <c r="AJ83" i="4" s="1"/>
  <c r="Z74" i="4"/>
  <c r="AE73" i="4"/>
  <c r="AF82" i="4"/>
  <c r="AL82" i="4" s="1"/>
  <c r="Z73" i="4"/>
  <c r="AE72" i="4"/>
  <c r="AF81" i="4"/>
  <c r="Z72" i="4"/>
  <c r="AE71" i="4"/>
  <c r="AF80" i="4"/>
  <c r="AL80" i="4"/>
  <c r="Z71" i="4"/>
  <c r="AE70" i="4"/>
  <c r="AF79" i="4"/>
  <c r="Z70" i="4"/>
  <c r="AE69" i="4"/>
  <c r="AF78" i="4"/>
  <c r="AL78" i="4" s="1"/>
  <c r="Z69" i="4"/>
  <c r="AE68" i="4"/>
  <c r="AF77" i="4"/>
  <c r="AJ77" i="4" s="1"/>
  <c r="Z68" i="4"/>
  <c r="AE67" i="4"/>
  <c r="AF76" i="4"/>
  <c r="AL76" i="4" s="1"/>
  <c r="AK76" i="4" s="1"/>
  <c r="Z67" i="4"/>
  <c r="AE66" i="4"/>
  <c r="AF75" i="4"/>
  <c r="AL75" i="4" s="1"/>
  <c r="Z66" i="4"/>
  <c r="AE65" i="4"/>
  <c r="AF74" i="4"/>
  <c r="AL74" i="4" s="1"/>
  <c r="Z65" i="4"/>
  <c r="AE64" i="4"/>
  <c r="AF73" i="4"/>
  <c r="Z64" i="4"/>
  <c r="AE63" i="4"/>
  <c r="AF72" i="4"/>
  <c r="Z63" i="4"/>
  <c r="AE62" i="4"/>
  <c r="AF71" i="4"/>
  <c r="AL71" i="4" s="1"/>
  <c r="Z62" i="4"/>
  <c r="AE61" i="4"/>
  <c r="AF70" i="4"/>
  <c r="AL70" i="4" s="1"/>
  <c r="Z61" i="4"/>
  <c r="AF69" i="4"/>
  <c r="AL69" i="4" s="1"/>
  <c r="AK70" i="4" s="1"/>
  <c r="Z60" i="4"/>
  <c r="AE59" i="4"/>
  <c r="AF68" i="4"/>
  <c r="AL68" i="4" s="1"/>
  <c r="Z59" i="4"/>
  <c r="AE58" i="4"/>
  <c r="AF67" i="4"/>
  <c r="AL67" i="4" s="1"/>
  <c r="Z58" i="4"/>
  <c r="AE57" i="4"/>
  <c r="AF66" i="4"/>
  <c r="AJ66" i="4" s="1"/>
  <c r="Z57" i="4"/>
  <c r="AE56" i="4"/>
  <c r="AF65" i="4"/>
  <c r="AL65" i="4" s="1"/>
  <c r="Z56" i="4"/>
  <c r="AE55" i="4"/>
  <c r="AF64" i="4"/>
  <c r="AJ64" i="4" s="1"/>
  <c r="Z55" i="4"/>
  <c r="AE54" i="4"/>
  <c r="AF63" i="4"/>
  <c r="AJ63" i="4" s="1"/>
  <c r="Z54" i="4"/>
  <c r="AE53" i="4"/>
  <c r="AF62" i="4"/>
  <c r="AL62" i="4" s="1"/>
  <c r="Z53" i="4"/>
  <c r="AE52" i="4"/>
  <c r="AF61" i="4"/>
  <c r="AJ61" i="4" s="1"/>
  <c r="Z52" i="4"/>
  <c r="AE51" i="4"/>
  <c r="AF60" i="4"/>
  <c r="AJ60" i="4" s="1"/>
  <c r="Z51" i="4"/>
  <c r="AE50" i="4"/>
  <c r="AF59" i="4"/>
  <c r="AL59" i="4" s="1"/>
  <c r="Z50" i="4"/>
  <c r="AE49" i="4"/>
  <c r="AF58" i="4"/>
  <c r="AJ58" i="4" s="1"/>
  <c r="Z49" i="4"/>
  <c r="AE48" i="4"/>
  <c r="AF57" i="4"/>
  <c r="Z48" i="4"/>
  <c r="AE47" i="4"/>
  <c r="AF56" i="4"/>
  <c r="AL56" i="4" s="1"/>
  <c r="Z47" i="4"/>
  <c r="AE46" i="4"/>
  <c r="AF55" i="4"/>
  <c r="AJ55" i="4" s="1"/>
  <c r="Z46" i="4"/>
  <c r="AE45" i="4"/>
  <c r="AF54" i="4"/>
  <c r="AJ54" i="4" s="1"/>
  <c r="AL54" i="4"/>
  <c r="Z45" i="4"/>
  <c r="AE44" i="4"/>
  <c r="AF53" i="4"/>
  <c r="AL53" i="4" s="1"/>
  <c r="Z44" i="4"/>
  <c r="AE43" i="4"/>
  <c r="AF52" i="4"/>
  <c r="AJ52" i="4" s="1"/>
  <c r="Z43" i="4"/>
  <c r="AE42" i="4"/>
  <c r="AF51" i="4"/>
  <c r="AJ51" i="4" s="1"/>
  <c r="Z42" i="4"/>
  <c r="AE41" i="4"/>
  <c r="AF50" i="4"/>
  <c r="AJ50" i="4" s="1"/>
  <c r="Z41" i="4"/>
  <c r="AE40" i="4"/>
  <c r="AF49" i="4"/>
  <c r="AL49" i="4" s="1"/>
  <c r="Z40" i="4"/>
  <c r="AE39" i="4"/>
  <c r="AF48" i="4"/>
  <c r="AJ48" i="4" s="1"/>
  <c r="Z39" i="4"/>
  <c r="AE38" i="4"/>
  <c r="AF47" i="4"/>
  <c r="AL47" i="4" s="1"/>
  <c r="Z38" i="4"/>
  <c r="AE37" i="4"/>
  <c r="AF46" i="4"/>
  <c r="AJ46" i="4" s="1"/>
  <c r="Z37" i="4"/>
  <c r="AE36" i="4"/>
  <c r="AF45" i="4"/>
  <c r="AJ45" i="4" s="1"/>
  <c r="Z36" i="4"/>
  <c r="AE35" i="4"/>
  <c r="AF44" i="4"/>
  <c r="AL44" i="4" s="1"/>
  <c r="Z35" i="4"/>
  <c r="AE34" i="4"/>
  <c r="AF43" i="4"/>
  <c r="AJ43" i="4" s="1"/>
  <c r="Z34" i="4"/>
  <c r="AE33" i="4"/>
  <c r="AF42" i="4"/>
  <c r="AL42" i="4" s="1"/>
  <c r="Z33" i="4"/>
  <c r="AE32" i="4"/>
  <c r="AF41" i="4"/>
  <c r="AL41" i="4" s="1"/>
  <c r="Z32" i="4"/>
  <c r="AE31" i="4"/>
  <c r="AF40" i="4"/>
  <c r="AJ40" i="4" s="1"/>
  <c r="Z31" i="4"/>
  <c r="AE30" i="4"/>
  <c r="AF39" i="4"/>
  <c r="AL39" i="4" s="1"/>
  <c r="Z30" i="4"/>
  <c r="AE29" i="4"/>
  <c r="AF38" i="4"/>
  <c r="AL38" i="4" s="1"/>
  <c r="Z29" i="4"/>
  <c r="AE28" i="4"/>
  <c r="AF37" i="4"/>
  <c r="AJ37" i="4" s="1"/>
  <c r="Z28" i="4"/>
  <c r="AE27" i="4"/>
  <c r="AF36" i="4"/>
  <c r="AJ36" i="4" s="1"/>
  <c r="Z27" i="4"/>
  <c r="AE26" i="4"/>
  <c r="AF35" i="4"/>
  <c r="AJ35" i="4" s="1"/>
  <c r="Z26" i="4"/>
  <c r="AE25" i="4"/>
  <c r="AF34" i="4"/>
  <c r="AJ34" i="4" s="1"/>
  <c r="Z25" i="4"/>
  <c r="AE24" i="4"/>
  <c r="AF33" i="4"/>
  <c r="AJ33" i="4" s="1"/>
  <c r="Z24" i="4"/>
  <c r="AE23" i="4"/>
  <c r="AF32" i="4"/>
  <c r="AL32" i="4" s="1"/>
  <c r="Z23" i="4"/>
  <c r="AE22" i="4"/>
  <c r="AF31" i="4"/>
  <c r="AJ31" i="4" s="1"/>
  <c r="Z22" i="4"/>
  <c r="AE21" i="4"/>
  <c r="AF30" i="4"/>
  <c r="AJ30" i="4" s="1"/>
  <c r="Z21" i="4"/>
  <c r="AE20" i="4"/>
  <c r="AF29" i="4"/>
  <c r="AL29" i="4" s="1"/>
  <c r="Z20" i="4"/>
  <c r="AE19" i="4"/>
  <c r="AF28" i="4"/>
  <c r="AJ28" i="4" s="1"/>
  <c r="Z19" i="4"/>
  <c r="AE18" i="4"/>
  <c r="AF27" i="4"/>
  <c r="AJ27" i="4" s="1"/>
  <c r="Z18" i="4"/>
  <c r="AE17" i="4"/>
  <c r="AF26" i="4"/>
  <c r="AL26" i="4" s="1"/>
  <c r="Z17" i="4"/>
  <c r="AE16" i="4"/>
  <c r="AF25" i="4"/>
  <c r="AJ25" i="4" s="1"/>
  <c r="Z16" i="4"/>
  <c r="AK15" i="4"/>
  <c r="AE15" i="4"/>
  <c r="Z15" i="4"/>
  <c r="AK14" i="4"/>
  <c r="AE14" i="4"/>
  <c r="Z14" i="4"/>
  <c r="AK13" i="4"/>
  <c r="AE13" i="4"/>
  <c r="Z13" i="4"/>
  <c r="AK12" i="4"/>
  <c r="AE12" i="4"/>
  <c r="Z12" i="4"/>
  <c r="AK11" i="4"/>
  <c r="AE11" i="4"/>
  <c r="Z11" i="4"/>
  <c r="AK10" i="4"/>
  <c r="AE10" i="4"/>
  <c r="Z10" i="4"/>
  <c r="AK9" i="4"/>
  <c r="AE9" i="4"/>
  <c r="Z9" i="4"/>
  <c r="AK8" i="4"/>
  <c r="AE8" i="4"/>
  <c r="Z8" i="4"/>
  <c r="AK7" i="4"/>
  <c r="AI7" i="4"/>
  <c r="AE7" i="4"/>
  <c r="Z7" i="4"/>
  <c r="AK6" i="4"/>
  <c r="AE6" i="4"/>
  <c r="Z6" i="4"/>
  <c r="AK5" i="4"/>
  <c r="AI5" i="4"/>
  <c r="AE5" i="4"/>
  <c r="Z5" i="4"/>
  <c r="AA5" i="4" s="1"/>
  <c r="AB5" i="4" s="1"/>
  <c r="AD5" i="4" s="1"/>
  <c r="AK4" i="4"/>
  <c r="AD4" i="4"/>
  <c r="Z4" i="4"/>
  <c r="AF15" i="4"/>
  <c r="AJ15" i="4" s="1"/>
  <c r="AF19" i="4"/>
  <c r="AJ19" i="4" s="1"/>
  <c r="AF20" i="4"/>
  <c r="AL20" i="4" s="1"/>
  <c r="AF21" i="4"/>
  <c r="AL21" i="4" s="1"/>
  <c r="AF23" i="4"/>
  <c r="AJ23" i="4" s="1"/>
  <c r="AF24" i="4"/>
  <c r="AF17" i="4"/>
  <c r="AF16" i="4"/>
  <c r="AF13" i="4"/>
  <c r="AJ13" i="4" s="1"/>
  <c r="AF14" i="4"/>
  <c r="AJ14" i="4" s="1"/>
  <c r="AF18" i="4"/>
  <c r="AF22" i="4"/>
  <c r="AJ71" i="4"/>
  <c r="AJ74" i="4"/>
  <c r="AJ80" i="4"/>
  <c r="AJ42" i="4"/>
  <c r="AJ56" i="4"/>
  <c r="AJ68" i="4"/>
  <c r="AJ100" i="4"/>
  <c r="AJ101" i="4"/>
  <c r="AJ102" i="4"/>
  <c r="AJ108" i="4"/>
  <c r="AJ112" i="4"/>
  <c r="AJ113" i="4"/>
  <c r="AJ114" i="4"/>
  <c r="AJ117" i="4"/>
  <c r="AJ124" i="4"/>
  <c r="AJ125" i="4"/>
  <c r="AJ129" i="4"/>
  <c r="AJ131" i="4"/>
  <c r="AJ132" i="4"/>
  <c r="AJ136" i="4"/>
  <c r="AJ140" i="4"/>
  <c r="AJ143" i="4"/>
  <c r="AJ144" i="4"/>
  <c r="AJ149" i="4"/>
  <c r="AJ156" i="4"/>
  <c r="AJ160" i="4"/>
  <c r="AJ165" i="4"/>
  <c r="AJ168" i="4"/>
  <c r="AJ172" i="4"/>
  <c r="AJ179" i="4"/>
  <c r="AJ180" i="4"/>
  <c r="AJ183" i="4"/>
  <c r="AJ184" i="4"/>
  <c r="AJ191" i="4"/>
  <c r="AJ192" i="4"/>
  <c r="AJ196" i="4"/>
  <c r="AJ201" i="4"/>
  <c r="AJ203" i="4"/>
  <c r="AJ204" i="4"/>
  <c r="AJ207" i="4"/>
  <c r="AJ208" i="4"/>
  <c r="AJ212" i="4"/>
  <c r="AJ215" i="4"/>
  <c r="AJ216" i="4"/>
  <c r="AJ219" i="4"/>
  <c r="AJ220" i="4"/>
  <c r="AJ221" i="4"/>
  <c r="AJ233" i="4"/>
  <c r="AF11" i="4"/>
  <c r="AF10" i="4"/>
  <c r="AF12" i="4"/>
  <c r="AJ12" i="4" s="1"/>
  <c r="AF86" i="4"/>
  <c r="AL86" i="4" s="1"/>
  <c r="AK87" i="4" s="1"/>
  <c r="AF88" i="4"/>
  <c r="AF90" i="4"/>
  <c r="AL90" i="4"/>
  <c r="AF92" i="4"/>
  <c r="AL92" i="4" s="1"/>
  <c r="AK93" i="4" s="1"/>
  <c r="AF94" i="4"/>
  <c r="AJ235" i="4"/>
  <c r="AJ240" i="4"/>
  <c r="AJ246" i="4"/>
  <c r="AJ247" i="4"/>
  <c r="AJ248" i="4"/>
  <c r="AJ250" i="4"/>
  <c r="AJ251" i="4"/>
  <c r="AJ259" i="4"/>
  <c r="AJ262" i="4"/>
  <c r="AJ263" i="4"/>
  <c r="AJ266" i="4"/>
  <c r="AJ269" i="4"/>
  <c r="AJ270" i="4"/>
  <c r="AJ271" i="4"/>
  <c r="AJ274" i="4"/>
  <c r="AJ275" i="4"/>
  <c r="AJ276" i="4"/>
  <c r="AJ277" i="4"/>
  <c r="AJ278" i="4"/>
  <c r="AJ280" i="4"/>
  <c r="AJ282" i="4"/>
  <c r="AJ284" i="4"/>
  <c r="AJ286" i="4"/>
  <c r="AJ287" i="4"/>
  <c r="AJ288" i="4"/>
  <c r="AJ289" i="4"/>
  <c r="AJ292" i="4"/>
  <c r="AJ293" i="4"/>
  <c r="AJ295" i="4"/>
  <c r="AF224" i="4"/>
  <c r="AJ224" i="4" s="1"/>
  <c r="AF226" i="4"/>
  <c r="AL226" i="4" s="1"/>
  <c r="AF228" i="4"/>
  <c r="AL228" i="4"/>
  <c r="AK228" i="4" s="1"/>
  <c r="AF230" i="4"/>
  <c r="AF232" i="4"/>
  <c r="AF234" i="4"/>
  <c r="AF237" i="4"/>
  <c r="AJ237" i="4" s="1"/>
  <c r="AF238" i="4"/>
  <c r="AL238" i="4" s="1"/>
  <c r="AF241" i="4"/>
  <c r="AL241" i="4" s="1"/>
  <c r="AF242" i="4"/>
  <c r="AL242" i="4" s="1"/>
  <c r="AJ297" i="4"/>
  <c r="AJ299" i="4"/>
  <c r="AJ301" i="4"/>
  <c r="AJ308" i="4"/>
  <c r="AJ309" i="4"/>
  <c r="AJ311" i="4"/>
  <c r="AJ313" i="4"/>
  <c r="AJ315" i="4"/>
  <c r="AJ317" i="4"/>
  <c r="AJ319" i="4"/>
  <c r="AJ320" i="4"/>
  <c r="AJ321" i="4"/>
  <c r="AJ322" i="4"/>
  <c r="AJ323" i="4"/>
  <c r="AJ324" i="4"/>
  <c r="AJ326" i="4"/>
  <c r="AJ327" i="4"/>
  <c r="AJ329" i="4"/>
  <c r="AJ330" i="4"/>
  <c r="AJ331" i="4"/>
  <c r="AJ332" i="4"/>
  <c r="AJ333" i="4"/>
  <c r="AJ334" i="4"/>
  <c r="AJ335" i="4"/>
  <c r="AJ336" i="4"/>
  <c r="AJ338" i="4"/>
  <c r="AJ339" i="4"/>
  <c r="AJ342" i="4"/>
  <c r="AJ344" i="4"/>
  <c r="AJ345" i="4"/>
  <c r="AJ346" i="4"/>
  <c r="AJ347" i="4"/>
  <c r="AJ348" i="4"/>
  <c r="AJ350" i="4"/>
  <c r="AJ351" i="4"/>
  <c r="AJ354" i="4"/>
  <c r="AJ355" i="4"/>
  <c r="AJ356" i="4"/>
  <c r="AJ357" i="4"/>
  <c r="AJ358" i="4"/>
  <c r="AJ359" i="4"/>
  <c r="AJ360" i="4"/>
  <c r="AJ362" i="4"/>
  <c r="AJ363" i="4"/>
  <c r="AJ366" i="4"/>
  <c r="AJ367" i="4"/>
  <c r="AJ368" i="4"/>
  <c r="AF296" i="4"/>
  <c r="AF298" i="4"/>
  <c r="AL298" i="4" s="1"/>
  <c r="AK299" i="4" s="1"/>
  <c r="AF300" i="4"/>
  <c r="AJ300" i="4" s="1"/>
  <c r="AF302" i="4"/>
  <c r="AL302" i="4" s="1"/>
  <c r="AK302" i="4" s="1"/>
  <c r="AF304" i="4"/>
  <c r="AL16" i="4"/>
  <c r="AK16" i="4" s="1"/>
  <c r="AJ18" i="4"/>
  <c r="AL18" i="4"/>
  <c r="AJ20" i="4"/>
  <c r="AK221" i="4"/>
  <c r="AK209" i="4"/>
  <c r="AK197" i="4"/>
  <c r="AK173" i="4"/>
  <c r="AK125" i="4"/>
  <c r="AK113" i="4"/>
  <c r="AK111" i="4"/>
  <c r="AK101" i="4"/>
  <c r="AK320" i="4"/>
  <c r="AK288" i="4"/>
  <c r="AK286" i="4"/>
  <c r="AK208" i="4"/>
  <c r="AK118" i="4"/>
  <c r="AJ16" i="4"/>
  <c r="AK367" i="4"/>
  <c r="AK359" i="4"/>
  <c r="AK335" i="4"/>
  <c r="AK323" i="4"/>
  <c r="AK309" i="4"/>
  <c r="AK287" i="4"/>
  <c r="AK271" i="4"/>
  <c r="AK251" i="4"/>
  <c r="AJ242" i="4"/>
  <c r="AJ226" i="4"/>
  <c r="AJ90" i="4"/>
  <c r="AJ86" i="4"/>
  <c r="AK21" i="4"/>
  <c r="AJ228" i="4"/>
  <c r="AP32" i="18"/>
  <c r="AP33" i="18"/>
  <c r="AP34" i="18"/>
  <c r="AP35" i="18"/>
  <c r="AP36" i="18"/>
  <c r="AP37" i="18"/>
  <c r="AP38" i="18"/>
  <c r="AP39" i="18"/>
  <c r="AP40" i="18"/>
  <c r="AP31" i="18"/>
  <c r="AQ5" i="18"/>
  <c r="AK91" i="4"/>
  <c r="AN32" i="18"/>
  <c r="AO32" i="18"/>
  <c r="AN33" i="18"/>
  <c r="AO33" i="18" s="1"/>
  <c r="AN34" i="18"/>
  <c r="AO34" i="18" s="1"/>
  <c r="AN35" i="18"/>
  <c r="AO35" i="18"/>
  <c r="AN36" i="18"/>
  <c r="AO36" i="18"/>
  <c r="AN37" i="18"/>
  <c r="AO37" i="18" s="1"/>
  <c r="AN38" i="18"/>
  <c r="AO38" i="18"/>
  <c r="AN39" i="18"/>
  <c r="AO39" i="18" s="1"/>
  <c r="AN40" i="18"/>
  <c r="AO40" i="18"/>
  <c r="AN31" i="18"/>
  <c r="AO31" i="18"/>
  <c r="AN5" i="18"/>
  <c r="AO5" i="18" s="1"/>
  <c r="AP5" i="18"/>
  <c r="AM6" i="18"/>
  <c r="AN6" i="18"/>
  <c r="AO6" i="18" s="1"/>
  <c r="AP6" i="18" s="1"/>
  <c r="AQ6" i="18"/>
  <c r="AM7" i="18"/>
  <c r="AN7" i="18" s="1"/>
  <c r="AO7" i="18" s="1"/>
  <c r="AP7" i="18" s="1"/>
  <c r="S7" i="18"/>
  <c r="S8" i="18"/>
  <c r="S9" i="18"/>
  <c r="S10" i="18"/>
  <c r="S11" i="18"/>
  <c r="S12" i="18"/>
  <c r="S13" i="18"/>
  <c r="S14" i="18"/>
  <c r="S15" i="18"/>
  <c r="S16" i="18"/>
  <c r="S17" i="18"/>
  <c r="S18" i="18"/>
  <c r="S21" i="18"/>
  <c r="S23" i="18"/>
  <c r="S24" i="18"/>
  <c r="S25" i="18"/>
  <c r="S26" i="18"/>
  <c r="S27" i="18"/>
  <c r="S28" i="18"/>
  <c r="S29" i="18"/>
  <c r="S30" i="18"/>
  <c r="S31" i="18"/>
  <c r="S32" i="18"/>
  <c r="S33" i="18"/>
  <c r="S34" i="18"/>
  <c r="S37" i="18"/>
  <c r="S38" i="18"/>
  <c r="S6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3" i="18"/>
  <c r="B24" i="18"/>
  <c r="B25" i="18"/>
  <c r="B26" i="18"/>
  <c r="B27" i="18"/>
  <c r="C35" i="18"/>
  <c r="E35" i="18" s="1"/>
  <c r="C36" i="18"/>
  <c r="E36" i="18" s="1"/>
  <c r="C37" i="18"/>
  <c r="E37" i="18"/>
  <c r="C38" i="18"/>
  <c r="E38" i="18"/>
  <c r="C39" i="18"/>
  <c r="E39" i="18" s="1"/>
  <c r="C41" i="18"/>
  <c r="E41" i="18"/>
  <c r="C42" i="18"/>
  <c r="E42" i="18" s="1"/>
  <c r="C43" i="18"/>
  <c r="E43" i="18" s="1"/>
  <c r="C44" i="18"/>
  <c r="E44" i="18"/>
  <c r="C45" i="18"/>
  <c r="E45" i="18"/>
  <c r="C46" i="18"/>
  <c r="E46" i="18" s="1"/>
  <c r="C47" i="18"/>
  <c r="E47" i="18"/>
  <c r="C48" i="18"/>
  <c r="E48" i="18" s="1"/>
  <c r="AQ7" i="18"/>
  <c r="K368" i="6"/>
  <c r="F368" i="6"/>
  <c r="K367" i="6"/>
  <c r="F367" i="6"/>
  <c r="K366" i="6"/>
  <c r="F366" i="6"/>
  <c r="K365" i="6"/>
  <c r="F365" i="6"/>
  <c r="K364" i="6"/>
  <c r="F364" i="6"/>
  <c r="K363" i="6"/>
  <c r="F363" i="6"/>
  <c r="K362" i="6"/>
  <c r="F362" i="6"/>
  <c r="K361" i="6"/>
  <c r="F361" i="6"/>
  <c r="K360" i="6"/>
  <c r="F360" i="6"/>
  <c r="K359" i="6"/>
  <c r="L368" i="6"/>
  <c r="P368" i="6" s="1"/>
  <c r="R368" i="6"/>
  <c r="F359" i="6"/>
  <c r="K358" i="6"/>
  <c r="F358" i="6"/>
  <c r="K357" i="6"/>
  <c r="F357" i="6"/>
  <c r="K356" i="6"/>
  <c r="F356" i="6"/>
  <c r="K355" i="6"/>
  <c r="F355" i="6"/>
  <c r="K354" i="6"/>
  <c r="F354" i="6"/>
  <c r="K353" i="6"/>
  <c r="F353" i="6"/>
  <c r="K352" i="6"/>
  <c r="F352" i="6"/>
  <c r="K351" i="6"/>
  <c r="F351" i="6"/>
  <c r="K350" i="6"/>
  <c r="F350" i="6"/>
  <c r="K349" i="6"/>
  <c r="F349" i="6"/>
  <c r="K348" i="6"/>
  <c r="F348" i="6"/>
  <c r="K347" i="6"/>
  <c r="F347" i="6"/>
  <c r="K346" i="6"/>
  <c r="F346" i="6"/>
  <c r="K345" i="6"/>
  <c r="F345" i="6"/>
  <c r="K344" i="6"/>
  <c r="F344" i="6"/>
  <c r="K343" i="6"/>
  <c r="F343" i="6"/>
  <c r="K342" i="6"/>
  <c r="F342" i="6"/>
  <c r="K341" i="6"/>
  <c r="F341" i="6"/>
  <c r="K340" i="6"/>
  <c r="F340" i="6"/>
  <c r="K339" i="6"/>
  <c r="F339" i="6"/>
  <c r="K338" i="6"/>
  <c r="F338" i="6"/>
  <c r="K337" i="6"/>
  <c r="F337" i="6"/>
  <c r="K336" i="6"/>
  <c r="F336" i="6"/>
  <c r="K335" i="6"/>
  <c r="F335" i="6"/>
  <c r="K334" i="6"/>
  <c r="F334" i="6"/>
  <c r="K333" i="6"/>
  <c r="F333" i="6"/>
  <c r="K332" i="6"/>
  <c r="F332" i="6"/>
  <c r="K331" i="6"/>
  <c r="F331" i="6"/>
  <c r="K330" i="6"/>
  <c r="F330" i="6"/>
  <c r="K329" i="6"/>
  <c r="F329" i="6"/>
  <c r="K328" i="6"/>
  <c r="F328" i="6"/>
  <c r="K327" i="6"/>
  <c r="L336" i="6"/>
  <c r="R336" i="6"/>
  <c r="F327" i="6"/>
  <c r="K326" i="6"/>
  <c r="F326" i="6"/>
  <c r="K325" i="6"/>
  <c r="F325" i="6"/>
  <c r="K324" i="6"/>
  <c r="F324" i="6"/>
  <c r="K323" i="6"/>
  <c r="F323" i="6"/>
  <c r="K322" i="6"/>
  <c r="F322" i="6"/>
  <c r="K321" i="6"/>
  <c r="F321" i="6"/>
  <c r="K320" i="6"/>
  <c r="F320" i="6"/>
  <c r="K319" i="6"/>
  <c r="L328" i="6"/>
  <c r="R328" i="6" s="1"/>
  <c r="F319" i="6"/>
  <c r="K318" i="6"/>
  <c r="F318" i="6"/>
  <c r="K317" i="6"/>
  <c r="F317" i="6"/>
  <c r="K316" i="6"/>
  <c r="F316" i="6"/>
  <c r="K315" i="6"/>
  <c r="F315" i="6"/>
  <c r="K314" i="6"/>
  <c r="F314" i="6"/>
  <c r="K313" i="6"/>
  <c r="F313" i="6"/>
  <c r="K312" i="6"/>
  <c r="F312" i="6"/>
  <c r="K311" i="6"/>
  <c r="F311" i="6"/>
  <c r="K310" i="6"/>
  <c r="F310" i="6"/>
  <c r="K309" i="6"/>
  <c r="F309" i="6"/>
  <c r="K308" i="6"/>
  <c r="F308" i="6"/>
  <c r="K307" i="6"/>
  <c r="L316" i="6"/>
  <c r="R316" i="6" s="1"/>
  <c r="F307" i="6"/>
  <c r="K306" i="6"/>
  <c r="F306" i="6"/>
  <c r="K305" i="6"/>
  <c r="L314" i="6"/>
  <c r="R314" i="6" s="1"/>
  <c r="F305" i="6"/>
  <c r="K304" i="6"/>
  <c r="F304" i="6"/>
  <c r="K303" i="6"/>
  <c r="F303" i="6"/>
  <c r="K302" i="6"/>
  <c r="F302" i="6"/>
  <c r="K301" i="6"/>
  <c r="L310" i="6"/>
  <c r="R310" i="6" s="1"/>
  <c r="F301" i="6"/>
  <c r="K300" i="6"/>
  <c r="F300" i="6"/>
  <c r="K299" i="6"/>
  <c r="F299" i="6"/>
  <c r="K298" i="6"/>
  <c r="F298" i="6"/>
  <c r="K297" i="6"/>
  <c r="F297" i="6"/>
  <c r="K296" i="6"/>
  <c r="F296" i="6"/>
  <c r="K295" i="6"/>
  <c r="F295" i="6"/>
  <c r="K294" i="6"/>
  <c r="F294" i="6"/>
  <c r="K293" i="6"/>
  <c r="F293" i="6"/>
  <c r="K292" i="6"/>
  <c r="F292" i="6"/>
  <c r="K291" i="6"/>
  <c r="F291" i="6"/>
  <c r="K290" i="6"/>
  <c r="F290" i="6"/>
  <c r="K289" i="6"/>
  <c r="F289" i="6"/>
  <c r="K288" i="6"/>
  <c r="F288" i="6"/>
  <c r="K287" i="6"/>
  <c r="F287" i="6"/>
  <c r="K286" i="6"/>
  <c r="F286" i="6"/>
  <c r="K285" i="6"/>
  <c r="F285" i="6"/>
  <c r="K284" i="6"/>
  <c r="F284" i="6"/>
  <c r="K283" i="6"/>
  <c r="F283" i="6"/>
  <c r="K282" i="6"/>
  <c r="F282" i="6"/>
  <c r="K281" i="6"/>
  <c r="F281" i="6"/>
  <c r="K280" i="6"/>
  <c r="F280" i="6"/>
  <c r="K279" i="6"/>
  <c r="F279" i="6"/>
  <c r="K278" i="6"/>
  <c r="F278" i="6"/>
  <c r="K277" i="6"/>
  <c r="F277" i="6"/>
  <c r="K276" i="6"/>
  <c r="F276" i="6"/>
  <c r="K275" i="6"/>
  <c r="F275" i="6"/>
  <c r="K274" i="6"/>
  <c r="L283" i="6"/>
  <c r="R283" i="6" s="1"/>
  <c r="F274" i="6"/>
  <c r="K273" i="6"/>
  <c r="F273" i="6"/>
  <c r="K272" i="6"/>
  <c r="F272" i="6"/>
  <c r="K271" i="6"/>
  <c r="F271" i="6"/>
  <c r="K270" i="6"/>
  <c r="F270" i="6"/>
  <c r="K269" i="6"/>
  <c r="F269" i="6"/>
  <c r="K268" i="6"/>
  <c r="F268" i="6"/>
  <c r="K267" i="6"/>
  <c r="L276" i="6"/>
  <c r="R276" i="6" s="1"/>
  <c r="F267" i="6"/>
  <c r="K266" i="6"/>
  <c r="F266" i="6"/>
  <c r="K265" i="6"/>
  <c r="F265" i="6"/>
  <c r="K264" i="6"/>
  <c r="F264" i="6"/>
  <c r="K263" i="6"/>
  <c r="F263" i="6"/>
  <c r="K262" i="6"/>
  <c r="F262" i="6"/>
  <c r="K261" i="6"/>
  <c r="F261" i="6"/>
  <c r="K260" i="6"/>
  <c r="F260" i="6"/>
  <c r="K259" i="6"/>
  <c r="F259" i="6"/>
  <c r="K258" i="6"/>
  <c r="L267" i="6"/>
  <c r="R267" i="6" s="1"/>
  <c r="F258" i="6"/>
  <c r="K257" i="6"/>
  <c r="F257" i="6"/>
  <c r="K256" i="6"/>
  <c r="F256" i="6"/>
  <c r="K255" i="6"/>
  <c r="F255" i="6"/>
  <c r="K254" i="6"/>
  <c r="F254" i="6"/>
  <c r="K253" i="6"/>
  <c r="F253" i="6"/>
  <c r="K252" i="6"/>
  <c r="F252" i="6"/>
  <c r="K251" i="6"/>
  <c r="F251" i="6"/>
  <c r="K250" i="6"/>
  <c r="F250" i="6"/>
  <c r="K249" i="6"/>
  <c r="F249" i="6"/>
  <c r="K248" i="6"/>
  <c r="F248" i="6"/>
  <c r="K247" i="6"/>
  <c r="F247" i="6"/>
  <c r="K246" i="6"/>
  <c r="F246" i="6"/>
  <c r="K245" i="6"/>
  <c r="F245" i="6"/>
  <c r="K244" i="6"/>
  <c r="F244" i="6"/>
  <c r="K243" i="6"/>
  <c r="F243" i="6"/>
  <c r="K242" i="6"/>
  <c r="L251" i="6"/>
  <c r="P251" i="6" s="1"/>
  <c r="F242" i="6"/>
  <c r="K241" i="6"/>
  <c r="F241" i="6"/>
  <c r="K240" i="6"/>
  <c r="F240" i="6"/>
  <c r="K239" i="6"/>
  <c r="F239" i="6"/>
  <c r="K238" i="6"/>
  <c r="F238" i="6"/>
  <c r="K237" i="6"/>
  <c r="F237" i="6"/>
  <c r="K236" i="6"/>
  <c r="F236" i="6"/>
  <c r="K235" i="6"/>
  <c r="L244" i="6"/>
  <c r="R244" i="6" s="1"/>
  <c r="F235" i="6"/>
  <c r="K234" i="6"/>
  <c r="F234" i="6"/>
  <c r="K233" i="6"/>
  <c r="F233" i="6"/>
  <c r="K232" i="6"/>
  <c r="F232" i="6"/>
  <c r="K231" i="6"/>
  <c r="F231" i="6"/>
  <c r="K230" i="6"/>
  <c r="F230" i="6"/>
  <c r="K229" i="6"/>
  <c r="F229" i="6"/>
  <c r="K228" i="6"/>
  <c r="F228" i="6"/>
  <c r="K227" i="6"/>
  <c r="F227" i="6"/>
  <c r="K226" i="6"/>
  <c r="F226" i="6"/>
  <c r="K225" i="6"/>
  <c r="F225" i="6"/>
  <c r="K224" i="6"/>
  <c r="F224" i="6"/>
  <c r="K223" i="6"/>
  <c r="F223" i="6"/>
  <c r="K222" i="6"/>
  <c r="F222" i="6"/>
  <c r="K221" i="6"/>
  <c r="F221" i="6"/>
  <c r="K220" i="6"/>
  <c r="F220" i="6"/>
  <c r="K219" i="6"/>
  <c r="F219" i="6"/>
  <c r="K218" i="6"/>
  <c r="F218" i="6"/>
  <c r="K217" i="6"/>
  <c r="F217" i="6"/>
  <c r="K216" i="6"/>
  <c r="F216" i="6"/>
  <c r="K215" i="6"/>
  <c r="F215" i="6"/>
  <c r="K214" i="6"/>
  <c r="F214" i="6"/>
  <c r="K213" i="6"/>
  <c r="F213" i="6"/>
  <c r="K212" i="6"/>
  <c r="F212" i="6"/>
  <c r="K211" i="6"/>
  <c r="L220" i="6"/>
  <c r="R220" i="6" s="1"/>
  <c r="F211" i="6"/>
  <c r="K210" i="6"/>
  <c r="F210" i="6"/>
  <c r="K209" i="6"/>
  <c r="F209" i="6"/>
  <c r="K208" i="6"/>
  <c r="F208" i="6"/>
  <c r="K207" i="6"/>
  <c r="F207" i="6"/>
  <c r="K206" i="6"/>
  <c r="F206" i="6"/>
  <c r="K205" i="6"/>
  <c r="F205" i="6"/>
  <c r="K204" i="6"/>
  <c r="F204" i="6"/>
  <c r="K203" i="6"/>
  <c r="F203" i="6"/>
  <c r="K202" i="6"/>
  <c r="F202" i="6"/>
  <c r="K201" i="6"/>
  <c r="F201" i="6"/>
  <c r="K200" i="6"/>
  <c r="F200" i="6"/>
  <c r="K199" i="6"/>
  <c r="F199" i="6"/>
  <c r="K198" i="6"/>
  <c r="F198" i="6"/>
  <c r="K197" i="6"/>
  <c r="F197" i="6"/>
  <c r="K196" i="6"/>
  <c r="F196" i="6"/>
  <c r="K195" i="6"/>
  <c r="F195" i="6"/>
  <c r="K194" i="6"/>
  <c r="F194" i="6"/>
  <c r="K193" i="6"/>
  <c r="F193" i="6"/>
  <c r="K192" i="6"/>
  <c r="F192" i="6"/>
  <c r="K191" i="6"/>
  <c r="F191" i="6"/>
  <c r="K190" i="6"/>
  <c r="F190" i="6"/>
  <c r="K189" i="6"/>
  <c r="F189" i="6"/>
  <c r="K188" i="6"/>
  <c r="F188" i="6"/>
  <c r="K187" i="6"/>
  <c r="F187" i="6"/>
  <c r="K186" i="6"/>
  <c r="F186" i="6"/>
  <c r="K185" i="6"/>
  <c r="F185" i="6"/>
  <c r="K184" i="6"/>
  <c r="F184" i="6"/>
  <c r="K183" i="6"/>
  <c r="F183" i="6"/>
  <c r="K182" i="6"/>
  <c r="F182" i="6"/>
  <c r="K181" i="6"/>
  <c r="F181" i="6"/>
  <c r="K180" i="6"/>
  <c r="F180" i="6"/>
  <c r="K179" i="6"/>
  <c r="F179" i="6"/>
  <c r="K178" i="6"/>
  <c r="F178" i="6"/>
  <c r="K177" i="6"/>
  <c r="F177" i="6"/>
  <c r="K176" i="6"/>
  <c r="F176" i="6"/>
  <c r="K175" i="6"/>
  <c r="F175" i="6"/>
  <c r="K174" i="6"/>
  <c r="F174" i="6"/>
  <c r="K173" i="6"/>
  <c r="F173" i="6"/>
  <c r="K172" i="6"/>
  <c r="F172" i="6"/>
  <c r="K171" i="6"/>
  <c r="F171" i="6"/>
  <c r="K170" i="6"/>
  <c r="F170" i="6"/>
  <c r="K169" i="6"/>
  <c r="F169" i="6"/>
  <c r="K168" i="6"/>
  <c r="F168" i="6"/>
  <c r="K167" i="6"/>
  <c r="F167" i="6"/>
  <c r="K166" i="6"/>
  <c r="F166" i="6"/>
  <c r="K165" i="6"/>
  <c r="F165" i="6"/>
  <c r="K164" i="6"/>
  <c r="F164" i="6"/>
  <c r="K163" i="6"/>
  <c r="F163" i="6"/>
  <c r="K162" i="6"/>
  <c r="F162" i="6"/>
  <c r="K161" i="6"/>
  <c r="F161" i="6"/>
  <c r="K160" i="6"/>
  <c r="F160" i="6"/>
  <c r="K159" i="6"/>
  <c r="F159" i="6"/>
  <c r="K158" i="6"/>
  <c r="F158" i="6"/>
  <c r="K157" i="6"/>
  <c r="F157" i="6"/>
  <c r="K156" i="6"/>
  <c r="F156" i="6"/>
  <c r="K155" i="6"/>
  <c r="L164" i="6"/>
  <c r="P164" i="6" s="1"/>
  <c r="F155" i="6"/>
  <c r="K154" i="6"/>
  <c r="F154" i="6"/>
  <c r="K153" i="6"/>
  <c r="F153" i="6"/>
  <c r="K152" i="6"/>
  <c r="F152" i="6"/>
  <c r="K151" i="6"/>
  <c r="F151" i="6"/>
  <c r="K150" i="6"/>
  <c r="F150" i="6"/>
  <c r="K149" i="6"/>
  <c r="L158" i="6"/>
  <c r="R158" i="6" s="1"/>
  <c r="F149" i="6"/>
  <c r="K148" i="6"/>
  <c r="F148" i="6"/>
  <c r="K147" i="6"/>
  <c r="F147" i="6"/>
  <c r="K146" i="6"/>
  <c r="L155" i="6"/>
  <c r="R155" i="6" s="1"/>
  <c r="F146" i="6"/>
  <c r="K145" i="6"/>
  <c r="F145" i="6"/>
  <c r="K144" i="6"/>
  <c r="L153" i="6"/>
  <c r="F144" i="6"/>
  <c r="K143" i="6"/>
  <c r="F143" i="6"/>
  <c r="K142" i="6"/>
  <c r="F142" i="6"/>
  <c r="K141" i="6"/>
  <c r="F141" i="6"/>
  <c r="K140" i="6"/>
  <c r="F140" i="6"/>
  <c r="K139" i="6"/>
  <c r="F139" i="6"/>
  <c r="K138" i="6"/>
  <c r="F138" i="6"/>
  <c r="K137" i="6"/>
  <c r="F137" i="6"/>
  <c r="K136" i="6"/>
  <c r="F136" i="6"/>
  <c r="K135" i="6"/>
  <c r="F135" i="6"/>
  <c r="K134" i="6"/>
  <c r="F134" i="6"/>
  <c r="K133" i="6"/>
  <c r="F133" i="6"/>
  <c r="K132" i="6"/>
  <c r="L141" i="6"/>
  <c r="R141" i="6" s="1"/>
  <c r="F132" i="6"/>
  <c r="K131" i="6"/>
  <c r="F131" i="6"/>
  <c r="K130" i="6"/>
  <c r="F130" i="6"/>
  <c r="K129" i="6"/>
  <c r="L138" i="6"/>
  <c r="F129" i="6"/>
  <c r="K128" i="6"/>
  <c r="F128" i="6"/>
  <c r="K127" i="6"/>
  <c r="F127" i="6"/>
  <c r="K126" i="6"/>
  <c r="F126" i="6"/>
  <c r="K125" i="6"/>
  <c r="F125" i="6"/>
  <c r="K124" i="6"/>
  <c r="F124" i="6"/>
  <c r="K123" i="6"/>
  <c r="F123" i="6"/>
  <c r="K122" i="6"/>
  <c r="L131" i="6"/>
  <c r="R131" i="6" s="1"/>
  <c r="F122" i="6"/>
  <c r="K121" i="6"/>
  <c r="F121" i="6"/>
  <c r="K120" i="6"/>
  <c r="F120" i="6"/>
  <c r="K119" i="6"/>
  <c r="L128" i="6"/>
  <c r="F119" i="6"/>
  <c r="K118" i="6"/>
  <c r="L127" i="6"/>
  <c r="F118" i="6"/>
  <c r="K117" i="6"/>
  <c r="L126" i="6"/>
  <c r="R126" i="6" s="1"/>
  <c r="F117" i="6"/>
  <c r="K116" i="6"/>
  <c r="L125" i="6"/>
  <c r="R125" i="6" s="1"/>
  <c r="F116" i="6"/>
  <c r="K115" i="6"/>
  <c r="F115" i="6"/>
  <c r="K114" i="6"/>
  <c r="L123" i="6"/>
  <c r="F114" i="6"/>
  <c r="K113" i="6"/>
  <c r="L122" i="6"/>
  <c r="R122" i="6" s="1"/>
  <c r="F113" i="6"/>
  <c r="K112" i="6"/>
  <c r="L121" i="6"/>
  <c r="F112" i="6"/>
  <c r="K111" i="6"/>
  <c r="F111" i="6"/>
  <c r="K110" i="6"/>
  <c r="F110" i="6"/>
  <c r="K109" i="6"/>
  <c r="F109" i="6"/>
  <c r="K108" i="6"/>
  <c r="F108" i="6"/>
  <c r="K107" i="6"/>
  <c r="F107" i="6"/>
  <c r="K106" i="6"/>
  <c r="F106" i="6"/>
  <c r="K105" i="6"/>
  <c r="F105" i="6"/>
  <c r="K104" i="6"/>
  <c r="F104" i="6"/>
  <c r="K103" i="6"/>
  <c r="F103" i="6"/>
  <c r="K102" i="6"/>
  <c r="L111" i="6"/>
  <c r="R111" i="6" s="1"/>
  <c r="F102" i="6"/>
  <c r="K101" i="6"/>
  <c r="F101" i="6"/>
  <c r="K100" i="6"/>
  <c r="F100" i="6"/>
  <c r="K99" i="6"/>
  <c r="F99" i="6"/>
  <c r="K98" i="6"/>
  <c r="F98" i="6"/>
  <c r="K97" i="6"/>
  <c r="F97" i="6"/>
  <c r="K96" i="6"/>
  <c r="F96" i="6"/>
  <c r="K95" i="6"/>
  <c r="F95" i="6"/>
  <c r="K94" i="6"/>
  <c r="F94" i="6"/>
  <c r="K93" i="6"/>
  <c r="F93" i="6"/>
  <c r="K92" i="6"/>
  <c r="F92" i="6"/>
  <c r="K91" i="6"/>
  <c r="F91" i="6"/>
  <c r="K90" i="6"/>
  <c r="F90" i="6"/>
  <c r="K89" i="6"/>
  <c r="L98" i="6"/>
  <c r="F89" i="6"/>
  <c r="K88" i="6"/>
  <c r="F88" i="6"/>
  <c r="K87" i="6"/>
  <c r="F87" i="6"/>
  <c r="K86" i="6"/>
  <c r="F86" i="6"/>
  <c r="K85" i="6"/>
  <c r="F85" i="6"/>
  <c r="K84" i="6"/>
  <c r="L93" i="6"/>
  <c r="R93" i="6" s="1"/>
  <c r="F84" i="6"/>
  <c r="K83" i="6"/>
  <c r="F83" i="6"/>
  <c r="K82" i="6"/>
  <c r="F82" i="6"/>
  <c r="K81" i="6"/>
  <c r="F81" i="6"/>
  <c r="K80" i="6"/>
  <c r="F80" i="6"/>
  <c r="K79" i="6"/>
  <c r="F79" i="6"/>
  <c r="K78" i="6"/>
  <c r="F78" i="6"/>
  <c r="K77" i="6"/>
  <c r="F77" i="6"/>
  <c r="K76" i="6"/>
  <c r="F76" i="6"/>
  <c r="K75" i="6"/>
  <c r="F75" i="6"/>
  <c r="K74" i="6"/>
  <c r="F74" i="6"/>
  <c r="K73" i="6"/>
  <c r="L82" i="6"/>
  <c r="P82" i="6" s="1"/>
  <c r="F73" i="6"/>
  <c r="K72" i="6"/>
  <c r="F72" i="6"/>
  <c r="K71" i="6"/>
  <c r="F71" i="6"/>
  <c r="K70" i="6"/>
  <c r="F70" i="6"/>
  <c r="K69" i="6"/>
  <c r="F69" i="6"/>
  <c r="K68" i="6"/>
  <c r="L77" i="6"/>
  <c r="R77" i="6" s="1"/>
  <c r="F68" i="6"/>
  <c r="K67" i="6"/>
  <c r="F67" i="6"/>
  <c r="K66" i="6"/>
  <c r="F66" i="6"/>
  <c r="K65" i="6"/>
  <c r="F65" i="6"/>
  <c r="K64" i="6"/>
  <c r="F64" i="6"/>
  <c r="K63" i="6"/>
  <c r="F63" i="6"/>
  <c r="K62" i="6"/>
  <c r="F62" i="6"/>
  <c r="K61" i="6"/>
  <c r="F61" i="6"/>
  <c r="K60" i="6"/>
  <c r="F60" i="6"/>
  <c r="K59" i="6"/>
  <c r="F59" i="6"/>
  <c r="K58" i="6"/>
  <c r="F58" i="6"/>
  <c r="K57" i="6"/>
  <c r="L66" i="6"/>
  <c r="F57" i="6"/>
  <c r="K56" i="6"/>
  <c r="F56" i="6"/>
  <c r="K55" i="6"/>
  <c r="F55" i="6"/>
  <c r="K54" i="6"/>
  <c r="F54" i="6"/>
  <c r="K53" i="6"/>
  <c r="F53" i="6"/>
  <c r="K52" i="6"/>
  <c r="L61" i="6"/>
  <c r="R61" i="6" s="1"/>
  <c r="Q62" i="6" s="1"/>
  <c r="F52" i="6"/>
  <c r="K51" i="6"/>
  <c r="F51" i="6"/>
  <c r="K50" i="6"/>
  <c r="F50" i="6"/>
  <c r="K49" i="6"/>
  <c r="F49" i="6"/>
  <c r="K48" i="6"/>
  <c r="F48" i="6"/>
  <c r="K47" i="6"/>
  <c r="F47" i="6"/>
  <c r="K46" i="6"/>
  <c r="F46" i="6"/>
  <c r="K45" i="6"/>
  <c r="F45" i="6"/>
  <c r="K44" i="6"/>
  <c r="F44" i="6"/>
  <c r="K43" i="6"/>
  <c r="F43" i="6"/>
  <c r="K42" i="6"/>
  <c r="F42" i="6"/>
  <c r="K41" i="6"/>
  <c r="L50" i="6"/>
  <c r="P50" i="6" s="1"/>
  <c r="F41" i="6"/>
  <c r="K40" i="6"/>
  <c r="F40" i="6"/>
  <c r="K39" i="6"/>
  <c r="F39" i="6"/>
  <c r="K38" i="6"/>
  <c r="F38" i="6"/>
  <c r="K37" i="6"/>
  <c r="F37" i="6"/>
  <c r="K36" i="6"/>
  <c r="L45" i="6"/>
  <c r="R45" i="6" s="1"/>
  <c r="F36" i="6"/>
  <c r="K35" i="6"/>
  <c r="F35" i="6"/>
  <c r="K34" i="6"/>
  <c r="F34" i="6"/>
  <c r="K33" i="6"/>
  <c r="F33" i="6"/>
  <c r="K32" i="6"/>
  <c r="F32" i="6"/>
  <c r="K31" i="6"/>
  <c r="F31" i="6"/>
  <c r="K30" i="6"/>
  <c r="F30" i="6"/>
  <c r="K29" i="6"/>
  <c r="F29" i="6"/>
  <c r="K28" i="6"/>
  <c r="F28" i="6"/>
  <c r="K27" i="6"/>
  <c r="F27" i="6"/>
  <c r="K26" i="6"/>
  <c r="F26" i="6"/>
  <c r="K25" i="6"/>
  <c r="L34" i="6"/>
  <c r="F25" i="6"/>
  <c r="K24" i="6"/>
  <c r="F24" i="6"/>
  <c r="K23" i="6"/>
  <c r="F23" i="6"/>
  <c r="K22" i="6"/>
  <c r="F22" i="6"/>
  <c r="K21" i="6"/>
  <c r="F21" i="6"/>
  <c r="K20" i="6"/>
  <c r="L29" i="6"/>
  <c r="R29" i="6"/>
  <c r="F20" i="6"/>
  <c r="K19" i="6"/>
  <c r="F19" i="6"/>
  <c r="K18" i="6"/>
  <c r="F18" i="6"/>
  <c r="K17" i="6"/>
  <c r="L26" i="6"/>
  <c r="P26" i="6" s="1"/>
  <c r="F17" i="6"/>
  <c r="K16" i="6"/>
  <c r="F16" i="6"/>
  <c r="Q15" i="6"/>
  <c r="K15" i="6"/>
  <c r="F15" i="6"/>
  <c r="Q14" i="6"/>
  <c r="L23" i="6"/>
  <c r="R23" i="6" s="1"/>
  <c r="F14" i="6"/>
  <c r="Q13" i="6"/>
  <c r="K13" i="6"/>
  <c r="F13" i="6"/>
  <c r="Q12" i="6"/>
  <c r="K12" i="6"/>
  <c r="F12" i="6"/>
  <c r="Q11" i="6"/>
  <c r="K11" i="6"/>
  <c r="F11" i="6"/>
  <c r="Q10" i="6"/>
  <c r="O10" i="6"/>
  <c r="K10" i="6"/>
  <c r="F10" i="6"/>
  <c r="Q9" i="6"/>
  <c r="O9" i="6"/>
  <c r="K9" i="6"/>
  <c r="F9" i="6"/>
  <c r="Q8" i="6"/>
  <c r="O8" i="6"/>
  <c r="K8" i="6"/>
  <c r="F8" i="6"/>
  <c r="Q7" i="6"/>
  <c r="O7" i="6"/>
  <c r="K7" i="6"/>
  <c r="F7" i="6"/>
  <c r="Q6" i="6"/>
  <c r="O6" i="6"/>
  <c r="K6" i="6"/>
  <c r="L15" i="6"/>
  <c r="P15" i="6" s="1"/>
  <c r="F6" i="6"/>
  <c r="Q5" i="6"/>
  <c r="O5" i="6"/>
  <c r="K5" i="6"/>
  <c r="F5" i="6"/>
  <c r="G5" i="6"/>
  <c r="H5" i="6" s="1"/>
  <c r="J5" i="6"/>
  <c r="Y4" i="6"/>
  <c r="Q4" i="6"/>
  <c r="J4" i="6"/>
  <c r="F4" i="6"/>
  <c r="Y3" i="6"/>
  <c r="Y1" i="6"/>
  <c r="Y4" i="3"/>
  <c r="Y3" i="3"/>
  <c r="Y1" i="3"/>
  <c r="K368" i="3"/>
  <c r="F368" i="3"/>
  <c r="K367" i="3"/>
  <c r="F367" i="3"/>
  <c r="K366" i="3"/>
  <c r="F366" i="3"/>
  <c r="K365" i="3"/>
  <c r="F365" i="3"/>
  <c r="K364" i="3"/>
  <c r="F364" i="3"/>
  <c r="K363" i="3"/>
  <c r="F363" i="3"/>
  <c r="K362" i="3"/>
  <c r="F362" i="3"/>
  <c r="K361" i="3"/>
  <c r="F361" i="3"/>
  <c r="K360" i="3"/>
  <c r="F360" i="3"/>
  <c r="K359" i="3"/>
  <c r="L368" i="3"/>
  <c r="R368" i="3" s="1"/>
  <c r="F359" i="3"/>
  <c r="K358" i="3"/>
  <c r="L367" i="3"/>
  <c r="R367" i="3" s="1"/>
  <c r="F358" i="3"/>
  <c r="K357" i="3"/>
  <c r="L366" i="3"/>
  <c r="F357" i="3"/>
  <c r="K356" i="3"/>
  <c r="F356" i="3"/>
  <c r="K355" i="3"/>
  <c r="L364" i="3"/>
  <c r="R364" i="3" s="1"/>
  <c r="F355" i="3"/>
  <c r="K354" i="3"/>
  <c r="F354" i="3"/>
  <c r="K353" i="3"/>
  <c r="F353" i="3"/>
  <c r="K352" i="3"/>
  <c r="F352" i="3"/>
  <c r="K351" i="3"/>
  <c r="F351" i="3"/>
  <c r="K350" i="3"/>
  <c r="F350" i="3"/>
  <c r="K349" i="3"/>
  <c r="F349" i="3"/>
  <c r="K348" i="3"/>
  <c r="F348" i="3"/>
  <c r="K347" i="3"/>
  <c r="F347" i="3"/>
  <c r="K346" i="3"/>
  <c r="F346" i="3"/>
  <c r="K345" i="3"/>
  <c r="F345" i="3"/>
  <c r="K344" i="3"/>
  <c r="L353" i="3"/>
  <c r="R353" i="3" s="1"/>
  <c r="F344" i="3"/>
  <c r="K343" i="3"/>
  <c r="L352" i="3"/>
  <c r="R352" i="3" s="1"/>
  <c r="F343" i="3"/>
  <c r="K342" i="3"/>
  <c r="L351" i="3"/>
  <c r="F342" i="3"/>
  <c r="K341" i="3"/>
  <c r="L350" i="3"/>
  <c r="F341" i="3"/>
  <c r="K340" i="3"/>
  <c r="F340" i="3"/>
  <c r="K339" i="3"/>
  <c r="L348" i="3"/>
  <c r="P348" i="3" s="1"/>
  <c r="F339" i="3"/>
  <c r="K338" i="3"/>
  <c r="F338" i="3"/>
  <c r="L337" i="3"/>
  <c r="R337" i="3" s="1"/>
  <c r="K337" i="3"/>
  <c r="F337" i="3"/>
  <c r="K336" i="3"/>
  <c r="F336" i="3"/>
  <c r="K335" i="3"/>
  <c r="F335" i="3"/>
  <c r="K334" i="3"/>
  <c r="F334" i="3"/>
  <c r="K333" i="3"/>
  <c r="F333" i="3"/>
  <c r="K332" i="3"/>
  <c r="F332" i="3"/>
  <c r="K331" i="3"/>
  <c r="F331" i="3"/>
  <c r="K330" i="3"/>
  <c r="F330" i="3"/>
  <c r="K329" i="3"/>
  <c r="F329" i="3"/>
  <c r="K328" i="3"/>
  <c r="F328" i="3"/>
  <c r="K327" i="3"/>
  <c r="F327" i="3"/>
  <c r="K326" i="3"/>
  <c r="F326" i="3"/>
  <c r="K325" i="3"/>
  <c r="L334" i="3"/>
  <c r="P334" i="3" s="1"/>
  <c r="F325" i="3"/>
  <c r="K324" i="3"/>
  <c r="L333" i="3"/>
  <c r="R333" i="3"/>
  <c r="F324" i="3"/>
  <c r="K323" i="3"/>
  <c r="L332" i="3"/>
  <c r="F323" i="3"/>
  <c r="K322" i="3"/>
  <c r="L331" i="3"/>
  <c r="P331" i="3" s="1"/>
  <c r="F322" i="3"/>
  <c r="K321" i="3"/>
  <c r="F321" i="3"/>
  <c r="K320" i="3"/>
  <c r="L329" i="3"/>
  <c r="R329" i="3"/>
  <c r="F320" i="3"/>
  <c r="K319" i="3"/>
  <c r="F319" i="3"/>
  <c r="K318" i="3"/>
  <c r="F318" i="3"/>
  <c r="K317" i="3"/>
  <c r="F317" i="3"/>
  <c r="K316" i="3"/>
  <c r="F316" i="3"/>
  <c r="L315" i="3"/>
  <c r="R315" i="3" s="1"/>
  <c r="K315" i="3"/>
  <c r="F315" i="3"/>
  <c r="K314" i="3"/>
  <c r="F314" i="3"/>
  <c r="K313" i="3"/>
  <c r="F313" i="3"/>
  <c r="K312" i="3"/>
  <c r="F312" i="3"/>
  <c r="K311" i="3"/>
  <c r="F311" i="3"/>
  <c r="K310" i="3"/>
  <c r="F310" i="3"/>
  <c r="K309" i="3"/>
  <c r="F309" i="3"/>
  <c r="K308" i="3"/>
  <c r="F308" i="3"/>
  <c r="K307" i="3"/>
  <c r="F307" i="3"/>
  <c r="K306" i="3"/>
  <c r="F306" i="3"/>
  <c r="K305" i="3"/>
  <c r="L314" i="3"/>
  <c r="P314" i="3" s="1"/>
  <c r="F305" i="3"/>
  <c r="K304" i="3"/>
  <c r="L313" i="3"/>
  <c r="R313" i="3" s="1"/>
  <c r="F304" i="3"/>
  <c r="K303" i="3"/>
  <c r="F303" i="3"/>
  <c r="K302" i="3"/>
  <c r="F302" i="3"/>
  <c r="K301" i="3"/>
  <c r="L310" i="3"/>
  <c r="P310" i="3" s="1"/>
  <c r="F301" i="3"/>
  <c r="K300" i="3"/>
  <c r="F300" i="3"/>
  <c r="K299" i="3"/>
  <c r="F299" i="3"/>
  <c r="K298" i="3"/>
  <c r="F298" i="3"/>
  <c r="K297" i="3"/>
  <c r="F297" i="3"/>
  <c r="K296" i="3"/>
  <c r="F296" i="3"/>
  <c r="K295" i="3"/>
  <c r="L304" i="3"/>
  <c r="R304" i="3" s="1"/>
  <c r="F295" i="3"/>
  <c r="K294" i="3"/>
  <c r="F294" i="3"/>
  <c r="K293" i="3"/>
  <c r="L302" i="3"/>
  <c r="P302" i="3" s="1"/>
  <c r="F293" i="3"/>
  <c r="K292" i="3"/>
  <c r="F292" i="3"/>
  <c r="K291" i="3"/>
  <c r="F291" i="3"/>
  <c r="K290" i="3"/>
  <c r="L299" i="3"/>
  <c r="R299" i="3" s="1"/>
  <c r="F290" i="3"/>
  <c r="K289" i="3"/>
  <c r="F289" i="3"/>
  <c r="K288" i="3"/>
  <c r="L297" i="3"/>
  <c r="F288" i="3"/>
  <c r="K287" i="3"/>
  <c r="F287" i="3"/>
  <c r="K286" i="3"/>
  <c r="L295" i="3"/>
  <c r="F286" i="3"/>
  <c r="K285" i="3"/>
  <c r="F285" i="3"/>
  <c r="K284" i="3"/>
  <c r="F284" i="3"/>
  <c r="K283" i="3"/>
  <c r="L292" i="3"/>
  <c r="R292" i="3" s="1"/>
  <c r="F283" i="3"/>
  <c r="K282" i="3"/>
  <c r="F282" i="3"/>
  <c r="K281" i="3"/>
  <c r="F281" i="3"/>
  <c r="K280" i="3"/>
  <c r="F280" i="3"/>
  <c r="K279" i="3"/>
  <c r="F279" i="3"/>
  <c r="K278" i="3"/>
  <c r="F278" i="3"/>
  <c r="K277" i="3"/>
  <c r="F277" i="3"/>
  <c r="K276" i="3"/>
  <c r="F276" i="3"/>
  <c r="K275" i="3"/>
  <c r="F275" i="3"/>
  <c r="K274" i="3"/>
  <c r="L283" i="3"/>
  <c r="R283" i="3" s="1"/>
  <c r="F274" i="3"/>
  <c r="K273" i="3"/>
  <c r="F273" i="3"/>
  <c r="K272" i="3"/>
  <c r="F272" i="3"/>
  <c r="K271" i="3"/>
  <c r="F271" i="3"/>
  <c r="K270" i="3"/>
  <c r="L279" i="3"/>
  <c r="F270" i="3"/>
  <c r="K269" i="3"/>
  <c r="F269" i="3"/>
  <c r="K268" i="3"/>
  <c r="L277" i="3"/>
  <c r="F268" i="3"/>
  <c r="K267" i="3"/>
  <c r="L276" i="3"/>
  <c r="F267" i="3"/>
  <c r="K266" i="3"/>
  <c r="L275" i="3"/>
  <c r="R275" i="3" s="1"/>
  <c r="F266" i="3"/>
  <c r="K265" i="3"/>
  <c r="F265" i="3"/>
  <c r="K264" i="3"/>
  <c r="F264" i="3"/>
  <c r="K263" i="3"/>
  <c r="F263" i="3"/>
  <c r="K262" i="3"/>
  <c r="F262" i="3"/>
  <c r="K261" i="3"/>
  <c r="F261" i="3"/>
  <c r="K260" i="3"/>
  <c r="F260" i="3"/>
  <c r="K259" i="3"/>
  <c r="F259" i="3"/>
  <c r="K258" i="3"/>
  <c r="F258" i="3"/>
  <c r="K257" i="3"/>
  <c r="F257" i="3"/>
  <c r="K256" i="3"/>
  <c r="F256" i="3"/>
  <c r="K255" i="3"/>
  <c r="F255" i="3"/>
  <c r="K254" i="3"/>
  <c r="L263" i="3"/>
  <c r="F254" i="3"/>
  <c r="K253" i="3"/>
  <c r="L262" i="3"/>
  <c r="R262" i="3" s="1"/>
  <c r="F253" i="3"/>
  <c r="K252" i="3"/>
  <c r="L261" i="3"/>
  <c r="R261" i="3" s="1"/>
  <c r="F252" i="3"/>
  <c r="K251" i="3"/>
  <c r="F251" i="3"/>
  <c r="K250" i="3"/>
  <c r="L259" i="3"/>
  <c r="F250" i="3"/>
  <c r="K249" i="3"/>
  <c r="L258" i="3"/>
  <c r="R258" i="3" s="1"/>
  <c r="F249" i="3"/>
  <c r="K248" i="3"/>
  <c r="L257" i="3"/>
  <c r="F248" i="3"/>
  <c r="K247" i="3"/>
  <c r="F247" i="3"/>
  <c r="K246" i="3"/>
  <c r="F246" i="3"/>
  <c r="L245" i="3"/>
  <c r="K245" i="3"/>
  <c r="F245" i="3"/>
  <c r="K244" i="3"/>
  <c r="F244" i="3"/>
  <c r="K243" i="3"/>
  <c r="F243" i="3"/>
  <c r="K242" i="3"/>
  <c r="F242" i="3"/>
  <c r="K241" i="3"/>
  <c r="F241" i="3"/>
  <c r="K240" i="3"/>
  <c r="F240" i="3"/>
  <c r="K239" i="3"/>
  <c r="F239" i="3"/>
  <c r="K238" i="3"/>
  <c r="F238" i="3"/>
  <c r="K237" i="3"/>
  <c r="F237" i="3"/>
  <c r="K236" i="3"/>
  <c r="F236" i="3"/>
  <c r="K235" i="3"/>
  <c r="F235" i="3"/>
  <c r="K234" i="3"/>
  <c r="L243" i="3"/>
  <c r="F234" i="3"/>
  <c r="K233" i="3"/>
  <c r="L242" i="3"/>
  <c r="F233" i="3"/>
  <c r="K232" i="3"/>
  <c r="F232" i="3"/>
  <c r="K231" i="3"/>
  <c r="F231" i="3"/>
  <c r="K230" i="3"/>
  <c r="F230" i="3"/>
  <c r="K229" i="3"/>
  <c r="F229" i="3"/>
  <c r="K228" i="3"/>
  <c r="F228" i="3"/>
  <c r="K227" i="3"/>
  <c r="F227" i="3"/>
  <c r="K226" i="3"/>
  <c r="F226" i="3"/>
  <c r="K225" i="3"/>
  <c r="F225" i="3"/>
  <c r="K224" i="3"/>
  <c r="F224" i="3"/>
  <c r="K223" i="3"/>
  <c r="F223" i="3"/>
  <c r="K222" i="3"/>
  <c r="F222" i="3"/>
  <c r="K221" i="3"/>
  <c r="L230" i="3"/>
  <c r="R230" i="3" s="1"/>
  <c r="F221" i="3"/>
  <c r="K220" i="3"/>
  <c r="F220" i="3"/>
  <c r="K219" i="3"/>
  <c r="F219" i="3"/>
  <c r="K218" i="3"/>
  <c r="L227" i="3"/>
  <c r="F218" i="3"/>
  <c r="K217" i="3"/>
  <c r="L226" i="3"/>
  <c r="P226" i="3" s="1"/>
  <c r="F217" i="3"/>
  <c r="K216" i="3"/>
  <c r="L224" i="3"/>
  <c r="R224" i="3" s="1"/>
  <c r="Q225" i="3" s="1"/>
  <c r="F216" i="3"/>
  <c r="K215" i="3"/>
  <c r="F215" i="3"/>
  <c r="K214" i="3"/>
  <c r="L223" i="3"/>
  <c r="R223" i="3" s="1"/>
  <c r="F214" i="3"/>
  <c r="K213" i="3"/>
  <c r="L222" i="3"/>
  <c r="P222" i="3" s="1"/>
  <c r="F213" i="3"/>
  <c r="K212" i="3"/>
  <c r="F212" i="3"/>
  <c r="K211" i="3"/>
  <c r="F211" i="3"/>
  <c r="K210" i="3"/>
  <c r="F210" i="3"/>
  <c r="K209" i="3"/>
  <c r="F209" i="3"/>
  <c r="K208" i="3"/>
  <c r="L217" i="3"/>
  <c r="F208" i="3"/>
  <c r="K207" i="3"/>
  <c r="F207" i="3"/>
  <c r="K206" i="3"/>
  <c r="F206" i="3"/>
  <c r="K205" i="3"/>
  <c r="F205" i="3"/>
  <c r="K204" i="3"/>
  <c r="F204" i="3"/>
  <c r="K203" i="3"/>
  <c r="F203" i="3"/>
  <c r="K202" i="3"/>
  <c r="L211" i="3"/>
  <c r="P211" i="3" s="1"/>
  <c r="F202" i="3"/>
  <c r="K201" i="3"/>
  <c r="F201" i="3"/>
  <c r="K200" i="3"/>
  <c r="L209" i="3"/>
  <c r="P209" i="3" s="1"/>
  <c r="F200" i="3"/>
  <c r="K199" i="3"/>
  <c r="F199" i="3"/>
  <c r="K198" i="3"/>
  <c r="L207" i="3"/>
  <c r="R207" i="3" s="1"/>
  <c r="F198" i="3"/>
  <c r="K197" i="3"/>
  <c r="L206" i="3"/>
  <c r="P206" i="3" s="1"/>
  <c r="F197" i="3"/>
  <c r="K196" i="3"/>
  <c r="F196" i="3"/>
  <c r="K195" i="3"/>
  <c r="F195" i="3"/>
  <c r="K194" i="3"/>
  <c r="F194" i="3"/>
  <c r="K193" i="3"/>
  <c r="F193" i="3"/>
  <c r="K192" i="3"/>
  <c r="F192" i="3"/>
  <c r="K191" i="3"/>
  <c r="F191" i="3"/>
  <c r="K190" i="3"/>
  <c r="F190" i="3"/>
  <c r="K189" i="3"/>
  <c r="F189" i="3"/>
  <c r="K188" i="3"/>
  <c r="F188" i="3"/>
  <c r="K187" i="3"/>
  <c r="F187" i="3"/>
  <c r="K186" i="3"/>
  <c r="F186" i="3"/>
  <c r="K185" i="3"/>
  <c r="F185" i="3"/>
  <c r="K184" i="3"/>
  <c r="L193" i="3"/>
  <c r="F184" i="3"/>
  <c r="K183" i="3"/>
  <c r="L192" i="3"/>
  <c r="F183" i="3"/>
  <c r="K182" i="3"/>
  <c r="L191" i="3"/>
  <c r="R191" i="3" s="1"/>
  <c r="F182" i="3"/>
  <c r="K181" i="3"/>
  <c r="F181" i="3"/>
  <c r="K180" i="3"/>
  <c r="L189" i="3"/>
  <c r="P189" i="3" s="1"/>
  <c r="F180" i="3"/>
  <c r="K179" i="3"/>
  <c r="L188" i="3"/>
  <c r="P188" i="3" s="1"/>
  <c r="F179" i="3"/>
  <c r="K178" i="3"/>
  <c r="L187" i="3"/>
  <c r="P187" i="3" s="1"/>
  <c r="F178" i="3"/>
  <c r="K177" i="3"/>
  <c r="F177" i="3"/>
  <c r="K176" i="3"/>
  <c r="L185" i="3"/>
  <c r="R185" i="3" s="1"/>
  <c r="F176" i="3"/>
  <c r="K175" i="3"/>
  <c r="L184" i="3"/>
  <c r="F175" i="3"/>
  <c r="K174" i="3"/>
  <c r="L183" i="3"/>
  <c r="P183" i="3" s="1"/>
  <c r="F174" i="3"/>
  <c r="K173" i="3"/>
  <c r="F173" i="3"/>
  <c r="K172" i="3"/>
  <c r="F172" i="3"/>
  <c r="K171" i="3"/>
  <c r="F171" i="3"/>
  <c r="K170" i="3"/>
  <c r="L179" i="3"/>
  <c r="P179" i="3" s="1"/>
  <c r="F170" i="3"/>
  <c r="K169" i="3"/>
  <c r="F169" i="3"/>
  <c r="K168" i="3"/>
  <c r="L177" i="3"/>
  <c r="R177" i="3" s="1"/>
  <c r="F168" i="3"/>
  <c r="K167" i="3"/>
  <c r="L176" i="3"/>
  <c r="F167" i="3"/>
  <c r="K166" i="3"/>
  <c r="F166" i="3"/>
  <c r="K165" i="3"/>
  <c r="F165" i="3"/>
  <c r="K164" i="3"/>
  <c r="L173" i="3"/>
  <c r="F164" i="3"/>
  <c r="K163" i="3"/>
  <c r="F163" i="3"/>
  <c r="L162" i="3"/>
  <c r="K162" i="3"/>
  <c r="F162" i="3"/>
  <c r="K161" i="3"/>
  <c r="F161" i="3"/>
  <c r="K160" i="3"/>
  <c r="F160" i="3"/>
  <c r="K159" i="3"/>
  <c r="F159" i="3"/>
  <c r="K158" i="3"/>
  <c r="F158" i="3"/>
  <c r="K157" i="3"/>
  <c r="F157" i="3"/>
  <c r="K156" i="3"/>
  <c r="F156" i="3"/>
  <c r="K155" i="3"/>
  <c r="F155" i="3"/>
  <c r="K154" i="3"/>
  <c r="F154" i="3"/>
  <c r="K153" i="3"/>
  <c r="F153" i="3"/>
  <c r="K152" i="3"/>
  <c r="F152" i="3"/>
  <c r="K151" i="3"/>
  <c r="L160" i="3"/>
  <c r="F151" i="3"/>
  <c r="K150" i="3"/>
  <c r="F150" i="3"/>
  <c r="K149" i="3"/>
  <c r="F149" i="3"/>
  <c r="K148" i="3"/>
  <c r="F148" i="3"/>
  <c r="K147" i="3"/>
  <c r="F147" i="3"/>
  <c r="L146" i="3"/>
  <c r="K146" i="3"/>
  <c r="F146" i="3"/>
  <c r="K145" i="3"/>
  <c r="F145" i="3"/>
  <c r="K144" i="3"/>
  <c r="F144" i="3"/>
  <c r="K143" i="3"/>
  <c r="F143" i="3"/>
  <c r="K142" i="3"/>
  <c r="F142" i="3"/>
  <c r="K141" i="3"/>
  <c r="F141" i="3"/>
  <c r="K140" i="3"/>
  <c r="F140" i="3"/>
  <c r="K139" i="3"/>
  <c r="F139" i="3"/>
  <c r="K138" i="3"/>
  <c r="F138" i="3"/>
  <c r="K137" i="3"/>
  <c r="F137" i="3"/>
  <c r="K136" i="3"/>
  <c r="F136" i="3"/>
  <c r="K135" i="3"/>
  <c r="L144" i="3"/>
  <c r="R144" i="3" s="1"/>
  <c r="F135" i="3"/>
  <c r="K134" i="3"/>
  <c r="F134" i="3"/>
  <c r="K133" i="3"/>
  <c r="F133" i="3"/>
  <c r="K132" i="3"/>
  <c r="F132" i="3"/>
  <c r="K131" i="3"/>
  <c r="F131" i="3"/>
  <c r="K130" i="3"/>
  <c r="L139" i="3"/>
  <c r="R139" i="3" s="1"/>
  <c r="F130" i="3"/>
  <c r="K129" i="3"/>
  <c r="F129" i="3"/>
  <c r="K128" i="3"/>
  <c r="F128" i="3"/>
  <c r="K127" i="3"/>
  <c r="L136" i="3"/>
  <c r="F127" i="3"/>
  <c r="K126" i="3"/>
  <c r="F126" i="3"/>
  <c r="K125" i="3"/>
  <c r="F125" i="3"/>
  <c r="K124" i="3"/>
  <c r="L133" i="3"/>
  <c r="F124" i="3"/>
  <c r="K123" i="3"/>
  <c r="L132" i="3"/>
  <c r="P132" i="3" s="1"/>
  <c r="F123" i="3"/>
  <c r="K122" i="3"/>
  <c r="F122" i="3"/>
  <c r="K121" i="3"/>
  <c r="L130" i="3"/>
  <c r="F121" i="3"/>
  <c r="K120" i="3"/>
  <c r="L129" i="3"/>
  <c r="R129" i="3" s="1"/>
  <c r="F120" i="3"/>
  <c r="K119" i="3"/>
  <c r="L128" i="3"/>
  <c r="R128" i="3" s="1"/>
  <c r="F119" i="3"/>
  <c r="K118" i="3"/>
  <c r="F118" i="3"/>
  <c r="K117" i="3"/>
  <c r="F117" i="3"/>
  <c r="K116" i="3"/>
  <c r="F116" i="3"/>
  <c r="K115" i="3"/>
  <c r="L124" i="3"/>
  <c r="R124" i="3" s="1"/>
  <c r="F115" i="3"/>
  <c r="K114" i="3"/>
  <c r="F114" i="3"/>
  <c r="K113" i="3"/>
  <c r="F113" i="3"/>
  <c r="K112" i="3"/>
  <c r="L121" i="3"/>
  <c r="F112" i="3"/>
  <c r="K111" i="3"/>
  <c r="L120" i="3"/>
  <c r="F111" i="3"/>
  <c r="K110" i="3"/>
  <c r="F110" i="3"/>
  <c r="K109" i="3"/>
  <c r="F109" i="3"/>
  <c r="K108" i="3"/>
  <c r="L117" i="3"/>
  <c r="P117" i="3" s="1"/>
  <c r="F108" i="3"/>
  <c r="K107" i="3"/>
  <c r="L116" i="3"/>
  <c r="P116" i="3" s="1"/>
  <c r="F107" i="3"/>
  <c r="K106" i="3"/>
  <c r="F106" i="3"/>
  <c r="K105" i="3"/>
  <c r="F105" i="3"/>
  <c r="K104" i="3"/>
  <c r="L113" i="3"/>
  <c r="P113" i="3" s="1"/>
  <c r="R113" i="3"/>
  <c r="F104" i="3"/>
  <c r="K103" i="3"/>
  <c r="L112" i="3"/>
  <c r="F103" i="3"/>
  <c r="K102" i="3"/>
  <c r="F102" i="3"/>
  <c r="K101" i="3"/>
  <c r="I101" i="3"/>
  <c r="M101" i="3" s="1"/>
  <c r="N105" i="3" s="1"/>
  <c r="F101" i="3"/>
  <c r="K100" i="3"/>
  <c r="L109" i="3"/>
  <c r="R109" i="3"/>
  <c r="Q109" i="3" s="1"/>
  <c r="F100" i="3"/>
  <c r="K99" i="3"/>
  <c r="L108" i="3"/>
  <c r="R108" i="3" s="1"/>
  <c r="F99" i="3"/>
  <c r="K98" i="3"/>
  <c r="F98" i="3"/>
  <c r="K97" i="3"/>
  <c r="F97" i="3"/>
  <c r="K96" i="3"/>
  <c r="L105" i="3"/>
  <c r="R105" i="3" s="1"/>
  <c r="F96" i="3"/>
  <c r="K95" i="3"/>
  <c r="L104" i="3"/>
  <c r="R104" i="3" s="1"/>
  <c r="F95" i="3"/>
  <c r="K94" i="3"/>
  <c r="F94" i="3"/>
  <c r="K93" i="3"/>
  <c r="F93" i="3"/>
  <c r="K92" i="3"/>
  <c r="L101" i="3"/>
  <c r="R101" i="3" s="1"/>
  <c r="F92" i="3"/>
  <c r="K91" i="3"/>
  <c r="L100" i="3"/>
  <c r="R100" i="3" s="1"/>
  <c r="Q100" i="3" s="1"/>
  <c r="F91" i="3"/>
  <c r="K90" i="3"/>
  <c r="F90" i="3"/>
  <c r="K89" i="3"/>
  <c r="F89" i="3"/>
  <c r="K88" i="3"/>
  <c r="L97" i="3"/>
  <c r="R97" i="3" s="1"/>
  <c r="F88" i="3"/>
  <c r="K87" i="3"/>
  <c r="L96" i="3"/>
  <c r="F87" i="3"/>
  <c r="K86" i="3"/>
  <c r="F86" i="3"/>
  <c r="K85" i="3"/>
  <c r="F85" i="3"/>
  <c r="K84" i="3"/>
  <c r="L93" i="3"/>
  <c r="F84" i="3"/>
  <c r="K83" i="3"/>
  <c r="L92" i="3"/>
  <c r="F83" i="3"/>
  <c r="K82" i="3"/>
  <c r="F82" i="3"/>
  <c r="K81" i="3"/>
  <c r="F81" i="3"/>
  <c r="K80" i="3"/>
  <c r="L89" i="3"/>
  <c r="R89" i="3" s="1"/>
  <c r="F80" i="3"/>
  <c r="K79" i="3"/>
  <c r="L88" i="3"/>
  <c r="F79" i="3"/>
  <c r="K78" i="3"/>
  <c r="F78" i="3"/>
  <c r="K77" i="3"/>
  <c r="F77" i="3"/>
  <c r="K76" i="3"/>
  <c r="L85" i="3"/>
  <c r="R85" i="3" s="1"/>
  <c r="F76" i="3"/>
  <c r="K75" i="3"/>
  <c r="L84" i="3"/>
  <c r="F75" i="3"/>
  <c r="K74" i="3"/>
  <c r="F74" i="3"/>
  <c r="K73" i="3"/>
  <c r="F73" i="3"/>
  <c r="K72" i="3"/>
  <c r="F72" i="3"/>
  <c r="K71" i="3"/>
  <c r="F71" i="3"/>
  <c r="K70" i="3"/>
  <c r="F70" i="3"/>
  <c r="K69" i="3"/>
  <c r="F69" i="3"/>
  <c r="K68" i="3"/>
  <c r="R77" i="3"/>
  <c r="F68" i="3"/>
  <c r="K67" i="3"/>
  <c r="L76" i="3"/>
  <c r="R76" i="3" s="1"/>
  <c r="F67" i="3"/>
  <c r="K66" i="3"/>
  <c r="L75" i="3"/>
  <c r="R75" i="3" s="1"/>
  <c r="F66" i="3"/>
  <c r="K65" i="3"/>
  <c r="F65" i="3"/>
  <c r="K64" i="3"/>
  <c r="L73" i="3"/>
  <c r="F64" i="3"/>
  <c r="K63" i="3"/>
  <c r="L72" i="3"/>
  <c r="P72" i="3" s="1"/>
  <c r="F63" i="3"/>
  <c r="K62" i="3"/>
  <c r="F62" i="3"/>
  <c r="K61" i="3"/>
  <c r="F61" i="3"/>
  <c r="K60" i="3"/>
  <c r="L69" i="3"/>
  <c r="F60" i="3"/>
  <c r="K59" i="3"/>
  <c r="L68" i="3"/>
  <c r="R68" i="3" s="1"/>
  <c r="F59" i="3"/>
  <c r="K58" i="3"/>
  <c r="F58" i="3"/>
  <c r="K57" i="3"/>
  <c r="F57" i="3"/>
  <c r="K56" i="3"/>
  <c r="L65" i="3"/>
  <c r="P65" i="3" s="1"/>
  <c r="F56" i="3"/>
  <c r="K55" i="3"/>
  <c r="L64" i="3"/>
  <c r="F55" i="3"/>
  <c r="K54" i="3"/>
  <c r="F54" i="3"/>
  <c r="K53" i="3"/>
  <c r="F53" i="3"/>
  <c r="K52" i="3"/>
  <c r="F52" i="3"/>
  <c r="K51" i="3"/>
  <c r="L60" i="3"/>
  <c r="F51" i="3"/>
  <c r="K50" i="3"/>
  <c r="F50" i="3"/>
  <c r="K49" i="3"/>
  <c r="F49" i="3"/>
  <c r="K48" i="3"/>
  <c r="L57" i="3"/>
  <c r="R57" i="3" s="1"/>
  <c r="F48" i="3"/>
  <c r="K47" i="3"/>
  <c r="F47" i="3"/>
  <c r="K46" i="3"/>
  <c r="F46" i="3"/>
  <c r="K45" i="3"/>
  <c r="F45" i="3"/>
  <c r="K44" i="3"/>
  <c r="L53" i="3"/>
  <c r="F44" i="3"/>
  <c r="K43" i="3"/>
  <c r="F43" i="3"/>
  <c r="K42" i="3"/>
  <c r="F42" i="3"/>
  <c r="K41" i="3"/>
  <c r="F41" i="3"/>
  <c r="K40" i="3"/>
  <c r="L49" i="3"/>
  <c r="F40" i="3"/>
  <c r="K39" i="3"/>
  <c r="L48" i="3"/>
  <c r="R48" i="3" s="1"/>
  <c r="F39" i="3"/>
  <c r="K38" i="3"/>
  <c r="F38" i="3"/>
  <c r="K37" i="3"/>
  <c r="F37" i="3"/>
  <c r="K36" i="3"/>
  <c r="L45" i="3"/>
  <c r="R45" i="3" s="1"/>
  <c r="F36" i="3"/>
  <c r="K35" i="3"/>
  <c r="L44" i="3"/>
  <c r="P44" i="3" s="1"/>
  <c r="F35" i="3"/>
  <c r="K34" i="3"/>
  <c r="F34" i="3"/>
  <c r="K33" i="3"/>
  <c r="F33" i="3"/>
  <c r="K32" i="3"/>
  <c r="L41" i="3"/>
  <c r="F32" i="3"/>
  <c r="K31" i="3"/>
  <c r="L40" i="3"/>
  <c r="P40" i="3" s="1"/>
  <c r="F31" i="3"/>
  <c r="K30" i="3"/>
  <c r="F30" i="3"/>
  <c r="K29" i="3"/>
  <c r="F29" i="3"/>
  <c r="K28" i="3"/>
  <c r="L37" i="3"/>
  <c r="P37" i="3" s="1"/>
  <c r="F28" i="3"/>
  <c r="K27" i="3"/>
  <c r="L36" i="3"/>
  <c r="P36" i="3" s="1"/>
  <c r="F27" i="3"/>
  <c r="K26" i="3"/>
  <c r="F26" i="3"/>
  <c r="K25" i="3"/>
  <c r="F25" i="3"/>
  <c r="K24" i="3"/>
  <c r="F24" i="3"/>
  <c r="K23" i="3"/>
  <c r="L32" i="3"/>
  <c r="F23" i="3"/>
  <c r="K22" i="3"/>
  <c r="F22" i="3"/>
  <c r="K21" i="3"/>
  <c r="F21" i="3"/>
  <c r="K20" i="3"/>
  <c r="L29" i="3"/>
  <c r="F20" i="3"/>
  <c r="K19" i="3"/>
  <c r="L28" i="3"/>
  <c r="F19" i="3"/>
  <c r="K18" i="3"/>
  <c r="F18" i="3"/>
  <c r="K17" i="3"/>
  <c r="F17" i="3"/>
  <c r="K16" i="3"/>
  <c r="F16" i="3"/>
  <c r="Q15" i="3"/>
  <c r="K15" i="3"/>
  <c r="F15" i="3"/>
  <c r="Q14" i="3"/>
  <c r="K14" i="3"/>
  <c r="L22" i="3"/>
  <c r="F14" i="3"/>
  <c r="Q13" i="3"/>
  <c r="K13" i="3"/>
  <c r="F13" i="3"/>
  <c r="Q12" i="3"/>
  <c r="K12" i="3"/>
  <c r="F12" i="3"/>
  <c r="Q11" i="3"/>
  <c r="K11" i="3"/>
  <c r="F11" i="3"/>
  <c r="Q10" i="3"/>
  <c r="K10" i="3"/>
  <c r="F10" i="3"/>
  <c r="Q9" i="3"/>
  <c r="K9" i="3"/>
  <c r="F9" i="3"/>
  <c r="Q8" i="3"/>
  <c r="K8" i="3"/>
  <c r="F8" i="3"/>
  <c r="Q7" i="3"/>
  <c r="K7" i="3"/>
  <c r="F7" i="3"/>
  <c r="Q6" i="3"/>
  <c r="O6" i="3"/>
  <c r="K6" i="3"/>
  <c r="F6" i="3"/>
  <c r="Q5" i="3"/>
  <c r="O5" i="3"/>
  <c r="K5" i="3"/>
  <c r="F5" i="3"/>
  <c r="G5" i="3" s="1"/>
  <c r="G6" i="3" s="1"/>
  <c r="H5" i="3"/>
  <c r="J5" i="3" s="1"/>
  <c r="Q4" i="3"/>
  <c r="J4" i="3"/>
  <c r="F4" i="3"/>
  <c r="R82" i="6"/>
  <c r="P98" i="6"/>
  <c r="R98" i="6"/>
  <c r="P121" i="6"/>
  <c r="R121" i="6"/>
  <c r="P128" i="6"/>
  <c r="R128" i="6"/>
  <c r="R164" i="6"/>
  <c r="R44" i="3"/>
  <c r="P48" i="3"/>
  <c r="P76" i="3"/>
  <c r="P100" i="3"/>
  <c r="P112" i="3"/>
  <c r="R112" i="3"/>
  <c r="R116" i="3"/>
  <c r="P124" i="3"/>
  <c r="P128" i="3"/>
  <c r="R132" i="3"/>
  <c r="P162" i="3"/>
  <c r="R162" i="3"/>
  <c r="R222" i="3"/>
  <c r="Q223" i="3" s="1"/>
  <c r="P263" i="3"/>
  <c r="R263" i="3"/>
  <c r="P279" i="3"/>
  <c r="R279" i="3"/>
  <c r="P160" i="3"/>
  <c r="R160" i="3"/>
  <c r="P258" i="3"/>
  <c r="R310" i="3"/>
  <c r="R334" i="3"/>
  <c r="Q334" i="3" s="1"/>
  <c r="P146" i="3"/>
  <c r="R146" i="3"/>
  <c r="R179" i="3"/>
  <c r="P108" i="3"/>
  <c r="N107" i="3"/>
  <c r="N111" i="3"/>
  <c r="P223" i="3"/>
  <c r="L228" i="3"/>
  <c r="L233" i="3"/>
  <c r="R233" i="3" s="1"/>
  <c r="P315" i="3"/>
  <c r="P353" i="3"/>
  <c r="L196" i="3"/>
  <c r="R196" i="3" s="1"/>
  <c r="L20" i="3"/>
  <c r="R20" i="3" s="1"/>
  <c r="P364" i="3"/>
  <c r="P337" i="3"/>
  <c r="L229" i="3"/>
  <c r="R229" i="3" s="1"/>
  <c r="P262" i="3"/>
  <c r="L270" i="3"/>
  <c r="R270" i="3"/>
  <c r="L271" i="3"/>
  <c r="L17" i="3"/>
  <c r="R17" i="3" s="1"/>
  <c r="L24" i="3"/>
  <c r="P24" i="3" s="1"/>
  <c r="P77" i="3"/>
  <c r="L81" i="3"/>
  <c r="R81" i="3" s="1"/>
  <c r="P97" i="3"/>
  <c r="P109" i="3"/>
  <c r="P129" i="3"/>
  <c r="L137" i="3"/>
  <c r="R137" i="3" s="1"/>
  <c r="L145" i="3"/>
  <c r="R145" i="3" s="1"/>
  <c r="L147" i="3"/>
  <c r="R147" i="3" s="1"/>
  <c r="Q147" i="3" s="1"/>
  <c r="P313" i="3"/>
  <c r="L165" i="6"/>
  <c r="R165" i="6" s="1"/>
  <c r="L226" i="6"/>
  <c r="R226" i="6" s="1"/>
  <c r="L252" i="6"/>
  <c r="R252" i="6" s="1"/>
  <c r="L12" i="3"/>
  <c r="P12" i="3" s="1"/>
  <c r="L19" i="3"/>
  <c r="R19" i="3" s="1"/>
  <c r="Q19" i="3" s="1"/>
  <c r="L31" i="3"/>
  <c r="P57" i="3"/>
  <c r="L157" i="3"/>
  <c r="R157" i="3" s="1"/>
  <c r="L161" i="3"/>
  <c r="P161" i="3" s="1"/>
  <c r="L163" i="3"/>
  <c r="R163" i="3" s="1"/>
  <c r="L166" i="3"/>
  <c r="L240" i="3"/>
  <c r="R240" i="3"/>
  <c r="L244" i="3"/>
  <c r="R244" i="3" s="1"/>
  <c r="L246" i="3"/>
  <c r="P329" i="3"/>
  <c r="P333" i="3"/>
  <c r="L338" i="3"/>
  <c r="R338" i="3" s="1"/>
  <c r="Q338" i="3" s="1"/>
  <c r="L341" i="3"/>
  <c r="R341" i="3" s="1"/>
  <c r="L80" i="3"/>
  <c r="R80" i="3" s="1"/>
  <c r="L14" i="6"/>
  <c r="P14" i="6" s="1"/>
  <c r="L22" i="6"/>
  <c r="R22" i="6" s="1"/>
  <c r="L37" i="6"/>
  <c r="L42" i="6"/>
  <c r="L53" i="6"/>
  <c r="R53" i="6" s="1"/>
  <c r="L58" i="6"/>
  <c r="R58" i="6" s="1"/>
  <c r="Q58" i="6" s="1"/>
  <c r="L69" i="6"/>
  <c r="L74" i="6"/>
  <c r="L85" i="6"/>
  <c r="R85" i="6" s="1"/>
  <c r="L90" i="6"/>
  <c r="P90" i="6" s="1"/>
  <c r="L101" i="6"/>
  <c r="R101" i="6" s="1"/>
  <c r="L106" i="6"/>
  <c r="L156" i="6"/>
  <c r="L223" i="6"/>
  <c r="R223" i="6" s="1"/>
  <c r="L227" i="6"/>
  <c r="L268" i="6"/>
  <c r="L284" i="6"/>
  <c r="R284" i="6" s="1"/>
  <c r="L361" i="6"/>
  <c r="R361" i="6" s="1"/>
  <c r="L144" i="6"/>
  <c r="L317" i="6"/>
  <c r="L117" i="6"/>
  <c r="L350" i="6"/>
  <c r="R350" i="6"/>
  <c r="L349" i="6"/>
  <c r="R349" i="6" s="1"/>
  <c r="L348" i="6"/>
  <c r="R348" i="6" s="1"/>
  <c r="L345" i="6"/>
  <c r="R345" i="6" s="1"/>
  <c r="L21" i="6"/>
  <c r="R21" i="6"/>
  <c r="L16" i="6"/>
  <c r="L24" i="6"/>
  <c r="L40" i="6"/>
  <c r="L55" i="6"/>
  <c r="R55" i="6" s="1"/>
  <c r="L56" i="6"/>
  <c r="L63" i="6"/>
  <c r="R63" i="6" s="1"/>
  <c r="L64" i="6"/>
  <c r="R64" i="6" s="1"/>
  <c r="L71" i="6"/>
  <c r="R71" i="6" s="1"/>
  <c r="L72" i="6"/>
  <c r="R72" i="6" s="1"/>
  <c r="L79" i="6"/>
  <c r="R79" i="6" s="1"/>
  <c r="L80" i="6"/>
  <c r="R80" i="6" s="1"/>
  <c r="L87" i="6"/>
  <c r="R87" i="6" s="1"/>
  <c r="L88" i="6"/>
  <c r="L95" i="6"/>
  <c r="L96" i="6"/>
  <c r="L109" i="6"/>
  <c r="R109" i="6" s="1"/>
  <c r="L107" i="6"/>
  <c r="R107" i="6" s="1"/>
  <c r="L103" i="6"/>
  <c r="R103" i="6" s="1"/>
  <c r="L104" i="6"/>
  <c r="R104" i="6" s="1"/>
  <c r="L114" i="6"/>
  <c r="R114" i="6" s="1"/>
  <c r="L116" i="6"/>
  <c r="R116" i="6" s="1"/>
  <c r="P122" i="6"/>
  <c r="P155" i="6"/>
  <c r="L175" i="6"/>
  <c r="L173" i="6"/>
  <c r="R173" i="6" s="1"/>
  <c r="L172" i="6"/>
  <c r="P244" i="6"/>
  <c r="L17" i="6"/>
  <c r="R17" i="6" s="1"/>
  <c r="L162" i="6"/>
  <c r="R162" i="6" s="1"/>
  <c r="L160" i="6"/>
  <c r="R160" i="6" s="1"/>
  <c r="L157" i="6"/>
  <c r="R157" i="6" s="1"/>
  <c r="L120" i="6"/>
  <c r="R120" i="6" s="1"/>
  <c r="P131" i="6"/>
  <c r="L191" i="6"/>
  <c r="L189" i="6"/>
  <c r="L188" i="6"/>
  <c r="L290" i="6"/>
  <c r="R290" i="6" s="1"/>
  <c r="L291" i="6"/>
  <c r="R291" i="6" s="1"/>
  <c r="L294" i="6"/>
  <c r="R294" i="6" s="1"/>
  <c r="L18" i="6"/>
  <c r="R18" i="6" s="1"/>
  <c r="L31" i="6"/>
  <c r="R31" i="6" s="1"/>
  <c r="L32" i="6"/>
  <c r="R32" i="6" s="1"/>
  <c r="L39" i="6"/>
  <c r="R39" i="6" s="1"/>
  <c r="L47" i="6"/>
  <c r="R47" i="6"/>
  <c r="L48" i="6"/>
  <c r="R48" i="6" s="1"/>
  <c r="L11" i="6"/>
  <c r="L13" i="6"/>
  <c r="P13" i="6" s="1"/>
  <c r="L10" i="6"/>
  <c r="G6" i="6"/>
  <c r="L12" i="6"/>
  <c r="P12" i="6" s="1"/>
  <c r="L25" i="6"/>
  <c r="R25" i="6"/>
  <c r="L19" i="6"/>
  <c r="R19" i="6" s="1"/>
  <c r="L20" i="6"/>
  <c r="L30" i="6"/>
  <c r="R30" i="6" s="1"/>
  <c r="L33" i="6"/>
  <c r="R33" i="6" s="1"/>
  <c r="L27" i="6"/>
  <c r="R27" i="6" s="1"/>
  <c r="L28" i="6"/>
  <c r="R28" i="6" s="1"/>
  <c r="L38" i="6"/>
  <c r="P29" i="6"/>
  <c r="L41" i="6"/>
  <c r="R41" i="6" s="1"/>
  <c r="L35" i="6"/>
  <c r="L36" i="6"/>
  <c r="P36" i="6" s="1"/>
  <c r="L46" i="6"/>
  <c r="R46" i="6" s="1"/>
  <c r="L49" i="6"/>
  <c r="L43" i="6"/>
  <c r="R43" i="6" s="1"/>
  <c r="L44" i="6"/>
  <c r="R44" i="6" s="1"/>
  <c r="L54" i="6"/>
  <c r="R54" i="6" s="1"/>
  <c r="P45" i="6"/>
  <c r="L57" i="6"/>
  <c r="R57" i="6" s="1"/>
  <c r="L51" i="6"/>
  <c r="L52" i="6"/>
  <c r="R52" i="6" s="1"/>
  <c r="L62" i="6"/>
  <c r="R62" i="6" s="1"/>
  <c r="L65" i="6"/>
  <c r="R65" i="6" s="1"/>
  <c r="Q65" i="6" s="1"/>
  <c r="L59" i="6"/>
  <c r="R59" i="6" s="1"/>
  <c r="L60" i="6"/>
  <c r="R60" i="6" s="1"/>
  <c r="L70" i="6"/>
  <c r="R70" i="6" s="1"/>
  <c r="L73" i="6"/>
  <c r="R73" i="6" s="1"/>
  <c r="L67" i="6"/>
  <c r="R67" i="6" s="1"/>
  <c r="L68" i="6"/>
  <c r="L78" i="6"/>
  <c r="R78" i="6" s="1"/>
  <c r="L81" i="6"/>
  <c r="R81" i="6"/>
  <c r="Q82" i="6" s="1"/>
  <c r="L75" i="6"/>
  <c r="R75" i="6"/>
  <c r="L76" i="6"/>
  <c r="R76" i="6" s="1"/>
  <c r="L86" i="6"/>
  <c r="R86" i="6" s="1"/>
  <c r="P77" i="6"/>
  <c r="L89" i="6"/>
  <c r="R89" i="6" s="1"/>
  <c r="L83" i="6"/>
  <c r="L84" i="6"/>
  <c r="R84" i="6" s="1"/>
  <c r="L94" i="6"/>
  <c r="L97" i="6"/>
  <c r="R97" i="6" s="1"/>
  <c r="L91" i="6"/>
  <c r="R91" i="6" s="1"/>
  <c r="L92" i="6"/>
  <c r="L102" i="6"/>
  <c r="R102" i="6" s="1"/>
  <c r="L105" i="6"/>
  <c r="R105" i="6" s="1"/>
  <c r="L99" i="6"/>
  <c r="R99" i="6" s="1"/>
  <c r="L100" i="6"/>
  <c r="R100" i="6" s="1"/>
  <c r="Q101" i="6" s="1"/>
  <c r="L110" i="6"/>
  <c r="L112" i="6"/>
  <c r="P112" i="6" s="1"/>
  <c r="L113" i="6"/>
  <c r="R113" i="6" s="1"/>
  <c r="L108" i="6"/>
  <c r="L118" i="6"/>
  <c r="R118" i="6" s="1"/>
  <c r="L119" i="6"/>
  <c r="R119" i="6" s="1"/>
  <c r="Q120" i="6" s="1"/>
  <c r="L147" i="6"/>
  <c r="R147" i="6" s="1"/>
  <c r="Q148" i="6" s="1"/>
  <c r="P158" i="6"/>
  <c r="L151" i="6"/>
  <c r="R151" i="6" s="1"/>
  <c r="L207" i="6"/>
  <c r="R207" i="6" s="1"/>
  <c r="L205" i="6"/>
  <c r="R205" i="6" s="1"/>
  <c r="L204" i="6"/>
  <c r="R204" i="6" s="1"/>
  <c r="P220" i="6"/>
  <c r="L240" i="6"/>
  <c r="L239" i="6"/>
  <c r="R239" i="6" s="1"/>
  <c r="L262" i="6"/>
  <c r="L259" i="6"/>
  <c r="R259" i="6" s="1"/>
  <c r="L260" i="6"/>
  <c r="R260" i="6" s="1"/>
  <c r="L115" i="6"/>
  <c r="R115" i="6" s="1"/>
  <c r="Q116" i="6" s="1"/>
  <c r="L135" i="6"/>
  <c r="R135" i="6" s="1"/>
  <c r="L136" i="6"/>
  <c r="R136" i="6" s="1"/>
  <c r="L148" i="6"/>
  <c r="R148" i="6" s="1"/>
  <c r="L169" i="6"/>
  <c r="R169" i="6" s="1"/>
  <c r="P165" i="6"/>
  <c r="L186" i="6"/>
  <c r="R186" i="6" s="1"/>
  <c r="L185" i="6"/>
  <c r="R185" i="6" s="1"/>
  <c r="L184" i="6"/>
  <c r="L218" i="6"/>
  <c r="R218" i="6" s="1"/>
  <c r="L217" i="6"/>
  <c r="R217" i="6"/>
  <c r="Q218" i="6" s="1"/>
  <c r="L216" i="6"/>
  <c r="R216" i="6" s="1"/>
  <c r="L129" i="6"/>
  <c r="R129" i="6" s="1"/>
  <c r="L130" i="6"/>
  <c r="R130" i="6" s="1"/>
  <c r="L161" i="6"/>
  <c r="R161" i="6"/>
  <c r="L183" i="6"/>
  <c r="R183" i="6" s="1"/>
  <c r="L199" i="6"/>
  <c r="R199" i="6" s="1"/>
  <c r="L215" i="6"/>
  <c r="R215" i="6" s="1"/>
  <c r="L219" i="6"/>
  <c r="R219" i="6" s="1"/>
  <c r="L232" i="6"/>
  <c r="R232" i="6" s="1"/>
  <c r="L246" i="6"/>
  <c r="R246" i="6" s="1"/>
  <c r="L243" i="6"/>
  <c r="R243" i="6" s="1"/>
  <c r="L278" i="6"/>
  <c r="R278" i="6" s="1"/>
  <c r="L275" i="6"/>
  <c r="R275" i="6" s="1"/>
  <c r="L299" i="6"/>
  <c r="R299" i="6" s="1"/>
  <c r="L309" i="6"/>
  <c r="R309" i="6" s="1"/>
  <c r="L313" i="6"/>
  <c r="P313" i="6" s="1"/>
  <c r="P314" i="6"/>
  <c r="L124" i="6"/>
  <c r="R124" i="6" s="1"/>
  <c r="L146" i="6"/>
  <c r="R146" i="6" s="1"/>
  <c r="L149" i="6"/>
  <c r="L143" i="6"/>
  <c r="R143" i="6" s="1"/>
  <c r="L181" i="6"/>
  <c r="R181" i="6" s="1"/>
  <c r="L202" i="6"/>
  <c r="R202" i="6" s="1"/>
  <c r="L201" i="6"/>
  <c r="R201" i="6" s="1"/>
  <c r="L200" i="6"/>
  <c r="R200" i="6" s="1"/>
  <c r="L197" i="6"/>
  <c r="R197" i="6" s="1"/>
  <c r="L213" i="6"/>
  <c r="R213" i="6" s="1"/>
  <c r="L238" i="6"/>
  <c r="R238" i="6" s="1"/>
  <c r="L249" i="6"/>
  <c r="R249" i="6" s="1"/>
  <c r="L248" i="6"/>
  <c r="R248" i="6" s="1"/>
  <c r="L247" i="6"/>
  <c r="R247" i="6" s="1"/>
  <c r="L281" i="6"/>
  <c r="L280" i="6"/>
  <c r="R280" i="6" s="1"/>
  <c r="L279" i="6"/>
  <c r="P283" i="6"/>
  <c r="L296" i="6"/>
  <c r="R296" i="6" s="1"/>
  <c r="L295" i="6"/>
  <c r="R295" i="6" s="1"/>
  <c r="L308" i="6"/>
  <c r="R308" i="6" s="1"/>
  <c r="L307" i="6"/>
  <c r="R307" i="6" s="1"/>
  <c r="L306" i="6"/>
  <c r="R306" i="6" s="1"/>
  <c r="L303" i="6"/>
  <c r="R303" i="6" s="1"/>
  <c r="L133" i="6"/>
  <c r="R133" i="6" s="1"/>
  <c r="L134" i="6"/>
  <c r="R134" i="6" s="1"/>
  <c r="Q135" i="6" s="1"/>
  <c r="P125" i="6"/>
  <c r="L137" i="6"/>
  <c r="L132" i="6"/>
  <c r="L142" i="6"/>
  <c r="R142" i="6" s="1"/>
  <c r="L145" i="6"/>
  <c r="R145" i="6" s="1"/>
  <c r="L139" i="6"/>
  <c r="R139" i="6" s="1"/>
  <c r="L140" i="6"/>
  <c r="R140" i="6" s="1"/>
  <c r="L150" i="6"/>
  <c r="R150" i="6" s="1"/>
  <c r="L152" i="6"/>
  <c r="R152" i="6" s="1"/>
  <c r="L159" i="6"/>
  <c r="L178" i="6"/>
  <c r="P178" i="6" s="1"/>
  <c r="R178" i="6"/>
  <c r="Q178" i="6" s="1"/>
  <c r="L177" i="6"/>
  <c r="R177" i="6" s="1"/>
  <c r="L176" i="6"/>
  <c r="R176" i="6" s="1"/>
  <c r="L180" i="6"/>
  <c r="R180" i="6" s="1"/>
  <c r="L194" i="6"/>
  <c r="R194" i="6"/>
  <c r="L193" i="6"/>
  <c r="R193" i="6" s="1"/>
  <c r="L192" i="6"/>
  <c r="R192" i="6"/>
  <c r="L196" i="6"/>
  <c r="R196" i="6" s="1"/>
  <c r="L210" i="6"/>
  <c r="L209" i="6"/>
  <c r="R209" i="6" s="1"/>
  <c r="L208" i="6"/>
  <c r="L212" i="6"/>
  <c r="L236" i="6"/>
  <c r="R236" i="6"/>
  <c r="Q236" i="6" s="1"/>
  <c r="L235" i="6"/>
  <c r="R235" i="6" s="1"/>
  <c r="L265" i="6"/>
  <c r="R265" i="6" s="1"/>
  <c r="L264" i="6"/>
  <c r="R264" i="6" s="1"/>
  <c r="L263" i="6"/>
  <c r="R263" i="6" s="1"/>
  <c r="P267" i="6"/>
  <c r="L302" i="6"/>
  <c r="R302" i="6" s="1"/>
  <c r="P310" i="6"/>
  <c r="L163" i="6"/>
  <c r="R163" i="6" s="1"/>
  <c r="Q163" i="6" s="1"/>
  <c r="L166" i="6"/>
  <c r="L234" i="6"/>
  <c r="R234" i="6" s="1"/>
  <c r="L237" i="6"/>
  <c r="R237" i="6" s="1"/>
  <c r="L230" i="6"/>
  <c r="L241" i="6"/>
  <c r="R241" i="6" s="1"/>
  <c r="L257" i="6"/>
  <c r="L256" i="6"/>
  <c r="R256" i="6" s="1"/>
  <c r="L255" i="6"/>
  <c r="R255" i="6" s="1"/>
  <c r="L273" i="6"/>
  <c r="R273" i="6" s="1"/>
  <c r="L272" i="6"/>
  <c r="R272" i="6" s="1"/>
  <c r="L271" i="6"/>
  <c r="R271" i="6" s="1"/>
  <c r="Q272" i="6" s="1"/>
  <c r="L289" i="6"/>
  <c r="R289" i="6" s="1"/>
  <c r="L287" i="6"/>
  <c r="P328" i="6"/>
  <c r="L154" i="6"/>
  <c r="P154" i="6" s="1"/>
  <c r="L167" i="6"/>
  <c r="R167" i="6" s="1"/>
  <c r="L170" i="6"/>
  <c r="R170" i="6" s="1"/>
  <c r="L171" i="6"/>
  <c r="R171" i="6" s="1"/>
  <c r="L174" i="6"/>
  <c r="R174" i="6" s="1"/>
  <c r="L168" i="6"/>
  <c r="L179" i="6"/>
  <c r="R179" i="6" s="1"/>
  <c r="L182" i="6"/>
  <c r="R182" i="6" s="1"/>
  <c r="L187" i="6"/>
  <c r="R187" i="6" s="1"/>
  <c r="Q187" i="6" s="1"/>
  <c r="L190" i="6"/>
  <c r="L195" i="6"/>
  <c r="R195" i="6"/>
  <c r="L198" i="6"/>
  <c r="R198" i="6" s="1"/>
  <c r="Q198" i="6" s="1"/>
  <c r="L203" i="6"/>
  <c r="R203" i="6" s="1"/>
  <c r="L206" i="6"/>
  <c r="R206" i="6" s="1"/>
  <c r="L211" i="6"/>
  <c r="R211" i="6" s="1"/>
  <c r="L214" i="6"/>
  <c r="R214" i="6" s="1"/>
  <c r="L222" i="6"/>
  <c r="R222" i="6" s="1"/>
  <c r="L254" i="6"/>
  <c r="R254" i="6" s="1"/>
  <c r="L270" i="6"/>
  <c r="P270" i="6" s="1"/>
  <c r="L286" i="6"/>
  <c r="R286" i="6" s="1"/>
  <c r="L233" i="6"/>
  <c r="L228" i="6"/>
  <c r="R228" i="6" s="1"/>
  <c r="L231" i="6"/>
  <c r="R231" i="6" s="1"/>
  <c r="Q232" i="6" s="1"/>
  <c r="L242" i="6"/>
  <c r="R242" i="6" s="1"/>
  <c r="L245" i="6"/>
  <c r="P245" i="6" s="1"/>
  <c r="L250" i="6"/>
  <c r="R250" i="6" s="1"/>
  <c r="L253" i="6"/>
  <c r="R253" i="6" s="1"/>
  <c r="L258" i="6"/>
  <c r="R258" i="6" s="1"/>
  <c r="L261" i="6"/>
  <c r="R261" i="6" s="1"/>
  <c r="L266" i="6"/>
  <c r="R266" i="6" s="1"/>
  <c r="L269" i="6"/>
  <c r="R269" i="6" s="1"/>
  <c r="L274" i="6"/>
  <c r="P274" i="6" s="1"/>
  <c r="R274" i="6"/>
  <c r="L277" i="6"/>
  <c r="R277" i="6" s="1"/>
  <c r="L282" i="6"/>
  <c r="R282" i="6" s="1"/>
  <c r="L285" i="6"/>
  <c r="R285" i="6" s="1"/>
  <c r="L293" i="6"/>
  <c r="R293" i="6" s="1"/>
  <c r="L326" i="6"/>
  <c r="P336" i="6"/>
  <c r="L344" i="6"/>
  <c r="R344" i="6" s="1"/>
  <c r="L355" i="6"/>
  <c r="R355" i="6" s="1"/>
  <c r="L353" i="6"/>
  <c r="R353" i="6" s="1"/>
  <c r="L352" i="6"/>
  <c r="R352" i="6" s="1"/>
  <c r="L221" i="6"/>
  <c r="R221" i="6" s="1"/>
  <c r="Q221" i="6" s="1"/>
  <c r="L225" i="6"/>
  <c r="L229" i="6"/>
  <c r="R229" i="6" s="1"/>
  <c r="L224" i="6"/>
  <c r="R224" i="6" s="1"/>
  <c r="L305" i="6"/>
  <c r="R305" i="6" s="1"/>
  <c r="L301" i="6"/>
  <c r="R301" i="6" s="1"/>
  <c r="L304" i="6"/>
  <c r="R304" i="6" s="1"/>
  <c r="L298" i="6"/>
  <c r="L312" i="6"/>
  <c r="R312" i="6" s="1"/>
  <c r="L330" i="6"/>
  <c r="R330" i="6" s="1"/>
  <c r="L329" i="6"/>
  <c r="R329" i="6" s="1"/>
  <c r="L360" i="6"/>
  <c r="R360" i="6" s="1"/>
  <c r="Q360" i="6" s="1"/>
  <c r="L288" i="6"/>
  <c r="R288" i="6" s="1"/>
  <c r="L292" i="6"/>
  <c r="L297" i="6"/>
  <c r="R297" i="6" s="1"/>
  <c r="L300" i="6"/>
  <c r="R300" i="6" s="1"/>
  <c r="L324" i="6"/>
  <c r="P324" i="6" s="1"/>
  <c r="L325" i="6"/>
  <c r="R325" i="6" s="1"/>
  <c r="L327" i="6"/>
  <c r="R327" i="6" s="1"/>
  <c r="L320" i="6"/>
  <c r="R320" i="6" s="1"/>
  <c r="L334" i="6"/>
  <c r="L333" i="6"/>
  <c r="L332" i="6"/>
  <c r="R332" i="6" s="1"/>
  <c r="Q332" i="6" s="1"/>
  <c r="L339" i="6"/>
  <c r="R339" i="6" s="1"/>
  <c r="L337" i="6"/>
  <c r="L366" i="6"/>
  <c r="R366" i="6" s="1"/>
  <c r="L365" i="6"/>
  <c r="R365" i="6" s="1"/>
  <c r="L364" i="6"/>
  <c r="R364" i="6" s="1"/>
  <c r="L322" i="6"/>
  <c r="R322" i="6" s="1"/>
  <c r="L323" i="6"/>
  <c r="L318" i="6"/>
  <c r="R318" i="6" s="1"/>
  <c r="L321" i="6"/>
  <c r="L331" i="6"/>
  <c r="R331" i="6"/>
  <c r="L311" i="6"/>
  <c r="R311" i="6" s="1"/>
  <c r="L315" i="6"/>
  <c r="R315" i="6" s="1"/>
  <c r="Q315" i="6" s="1"/>
  <c r="L319" i="6"/>
  <c r="R319" i="6"/>
  <c r="L342" i="6"/>
  <c r="R342" i="6" s="1"/>
  <c r="L341" i="6"/>
  <c r="L340" i="6"/>
  <c r="R340" i="6" s="1"/>
  <c r="L347" i="6"/>
  <c r="R347" i="6" s="1"/>
  <c r="L358" i="6"/>
  <c r="R358" i="6" s="1"/>
  <c r="L357" i="6"/>
  <c r="R357" i="6" s="1"/>
  <c r="L356" i="6"/>
  <c r="R356" i="6" s="1"/>
  <c r="Q356" i="6" s="1"/>
  <c r="L363" i="6"/>
  <c r="R363" i="6" s="1"/>
  <c r="L335" i="6"/>
  <c r="L338" i="6"/>
  <c r="R338" i="6" s="1"/>
  <c r="L343" i="6"/>
  <c r="R343" i="6" s="1"/>
  <c r="L346" i="6"/>
  <c r="R346" i="6" s="1"/>
  <c r="L351" i="6"/>
  <c r="R351" i="6" s="1"/>
  <c r="L354" i="6"/>
  <c r="R354" i="6" s="1"/>
  <c r="L359" i="6"/>
  <c r="R359" i="6" s="1"/>
  <c r="Q359" i="6" s="1"/>
  <c r="L362" i="6"/>
  <c r="R362" i="6" s="1"/>
  <c r="L367" i="6"/>
  <c r="R367" i="6" s="1"/>
  <c r="L27" i="3"/>
  <c r="R27" i="3" s="1"/>
  <c r="L35" i="3"/>
  <c r="R35" i="3" s="1"/>
  <c r="L39" i="3"/>
  <c r="L43" i="3"/>
  <c r="L47" i="3"/>
  <c r="R47" i="3" s="1"/>
  <c r="L10" i="3"/>
  <c r="L15" i="3"/>
  <c r="P15" i="3" s="1"/>
  <c r="L18" i="3"/>
  <c r="R18" i="3" s="1"/>
  <c r="L30" i="3"/>
  <c r="R30" i="3" s="1"/>
  <c r="L52" i="3"/>
  <c r="L46" i="3"/>
  <c r="R46" i="3" s="1"/>
  <c r="L56" i="3"/>
  <c r="L50" i="3"/>
  <c r="R50" i="3" s="1"/>
  <c r="L58" i="3"/>
  <c r="R58" i="3" s="1"/>
  <c r="L62" i="3"/>
  <c r="R62" i="3" s="1"/>
  <c r="L66" i="3"/>
  <c r="L70" i="3"/>
  <c r="P70" i="3" s="1"/>
  <c r="L74" i="3"/>
  <c r="R74" i="3" s="1"/>
  <c r="L78" i="3"/>
  <c r="P78" i="3" s="1"/>
  <c r="L82" i="3"/>
  <c r="L86" i="3"/>
  <c r="R86" i="3" s="1"/>
  <c r="Q86" i="3" s="1"/>
  <c r="L90" i="3"/>
  <c r="L94" i="3"/>
  <c r="R94" i="3" s="1"/>
  <c r="L98" i="3"/>
  <c r="R98" i="3" s="1"/>
  <c r="Q98" i="3" s="1"/>
  <c r="L102" i="3"/>
  <c r="P102" i="3" s="1"/>
  <c r="L106" i="3"/>
  <c r="R106" i="3" s="1"/>
  <c r="Q106" i="3" s="1"/>
  <c r="L110" i="3"/>
  <c r="L114" i="3"/>
  <c r="L118" i="3"/>
  <c r="R118" i="3" s="1"/>
  <c r="L122" i="3"/>
  <c r="R122" i="3" s="1"/>
  <c r="L156" i="3"/>
  <c r="P156" i="3" s="1"/>
  <c r="L154" i="3"/>
  <c r="L150" i="3"/>
  <c r="R150" i="3" s="1"/>
  <c r="L221" i="3"/>
  <c r="R221" i="3" s="1"/>
  <c r="L220" i="3"/>
  <c r="R220" i="3" s="1"/>
  <c r="L11" i="3"/>
  <c r="L21" i="3"/>
  <c r="L25" i="3"/>
  <c r="R25" i="3" s="1"/>
  <c r="L33" i="3"/>
  <c r="P33" i="3" s="1"/>
  <c r="L51" i="3"/>
  <c r="R51" i="3" s="1"/>
  <c r="L55" i="3"/>
  <c r="R55" i="3" s="1"/>
  <c r="L59" i="3"/>
  <c r="L61" i="3"/>
  <c r="L172" i="3"/>
  <c r="R172" i="3" s="1"/>
  <c r="L170" i="3"/>
  <c r="R170" i="3" s="1"/>
  <c r="L201" i="3"/>
  <c r="R201" i="3" s="1"/>
  <c r="L23" i="3"/>
  <c r="R23" i="3" s="1"/>
  <c r="L13" i="3"/>
  <c r="P13" i="3" s="1"/>
  <c r="L26" i="3"/>
  <c r="R26" i="3" s="1"/>
  <c r="L34" i="3"/>
  <c r="R34" i="3" s="1"/>
  <c r="L38" i="3"/>
  <c r="L42" i="3"/>
  <c r="P42" i="3" s="1"/>
  <c r="L54" i="3"/>
  <c r="P54" i="3" s="1"/>
  <c r="L14" i="3"/>
  <c r="P14" i="3" s="1"/>
  <c r="L16" i="3"/>
  <c r="R16" i="3" s="1"/>
  <c r="L63" i="3"/>
  <c r="P63" i="3" s="1"/>
  <c r="L67" i="3"/>
  <c r="R67" i="3" s="1"/>
  <c r="Q68" i="3" s="1"/>
  <c r="L71" i="3"/>
  <c r="R71" i="3" s="1"/>
  <c r="P75" i="3"/>
  <c r="L79" i="3"/>
  <c r="P79" i="3" s="1"/>
  <c r="L83" i="3"/>
  <c r="R83" i="3" s="1"/>
  <c r="L87" i="3"/>
  <c r="P87" i="3" s="1"/>
  <c r="L91" i="3"/>
  <c r="L95" i="3"/>
  <c r="R95" i="3" s="1"/>
  <c r="L99" i="3"/>
  <c r="R99" i="3" s="1"/>
  <c r="L103" i="3"/>
  <c r="R103" i="3" s="1"/>
  <c r="L107" i="3"/>
  <c r="R107" i="3" s="1"/>
  <c r="L111" i="3"/>
  <c r="P111" i="3" s="1"/>
  <c r="L115" i="3"/>
  <c r="L119" i="3"/>
  <c r="P119" i="3" s="1"/>
  <c r="L123" i="3"/>
  <c r="R123" i="3" s="1"/>
  <c r="L125" i="3"/>
  <c r="R125" i="3" s="1"/>
  <c r="L219" i="3"/>
  <c r="R219" i="3" s="1"/>
  <c r="L204" i="3"/>
  <c r="L127" i="3"/>
  <c r="R127" i="3" s="1"/>
  <c r="L131" i="3"/>
  <c r="R131" i="3" s="1"/>
  <c r="L126" i="3"/>
  <c r="L134" i="3"/>
  <c r="R134" i="3" s="1"/>
  <c r="L151" i="3"/>
  <c r="L167" i="3"/>
  <c r="P167" i="3" s="1"/>
  <c r="L215" i="3"/>
  <c r="L249" i="3"/>
  <c r="R249" i="3" s="1"/>
  <c r="L135" i="3"/>
  <c r="R135" i="3" s="1"/>
  <c r="L140" i="3"/>
  <c r="R140" i="3" s="1"/>
  <c r="Q140" i="3" s="1"/>
  <c r="L138" i="3"/>
  <c r="R138" i="3" s="1"/>
  <c r="L148" i="3"/>
  <c r="L149" i="3"/>
  <c r="R149" i="3" s="1"/>
  <c r="L155" i="3"/>
  <c r="P155" i="3" s="1"/>
  <c r="L164" i="3"/>
  <c r="R164" i="3" s="1"/>
  <c r="L165" i="3"/>
  <c r="R165" i="3" s="1"/>
  <c r="L171" i="3"/>
  <c r="R171" i="3" s="1"/>
  <c r="L180" i="3"/>
  <c r="P180" i="3" s="1"/>
  <c r="L181" i="3"/>
  <c r="L200" i="3"/>
  <c r="R200" i="3" s="1"/>
  <c r="L203" i="3"/>
  <c r="R203" i="3" s="1"/>
  <c r="Q203" i="3" s="1"/>
  <c r="L195" i="3"/>
  <c r="L205" i="3"/>
  <c r="R205" i="3" s="1"/>
  <c r="L239" i="3"/>
  <c r="P239" i="3" s="1"/>
  <c r="L237" i="3"/>
  <c r="L141" i="3"/>
  <c r="L143" i="3"/>
  <c r="L142" i="3"/>
  <c r="R142" i="3" s="1"/>
  <c r="L152" i="3"/>
  <c r="R152" i="3" s="1"/>
  <c r="L153" i="3"/>
  <c r="R153" i="3" s="1"/>
  <c r="L159" i="3"/>
  <c r="R159" i="3" s="1"/>
  <c r="L158" i="3"/>
  <c r="P158" i="3" s="1"/>
  <c r="L168" i="3"/>
  <c r="L169" i="3"/>
  <c r="R169" i="3" s="1"/>
  <c r="L175" i="3"/>
  <c r="R175" i="3" s="1"/>
  <c r="L174" i="3"/>
  <c r="L178" i="3"/>
  <c r="L182" i="3"/>
  <c r="R182" i="3" s="1"/>
  <c r="L186" i="3"/>
  <c r="L197" i="3"/>
  <c r="L199" i="3"/>
  <c r="P199" i="3" s="1"/>
  <c r="L213" i="3"/>
  <c r="R213" i="3" s="1"/>
  <c r="L255" i="3"/>
  <c r="R255" i="3" s="1"/>
  <c r="L253" i="3"/>
  <c r="P253" i="3" s="1"/>
  <c r="L210" i="3"/>
  <c r="R210" i="3" s="1"/>
  <c r="L208" i="3"/>
  <c r="R208" i="3" s="1"/>
  <c r="L234" i="3"/>
  <c r="L250" i="3"/>
  <c r="L289" i="3"/>
  <c r="L287" i="3"/>
  <c r="R287" i="3" s="1"/>
  <c r="L281" i="3"/>
  <c r="L291" i="3"/>
  <c r="R291" i="3" s="1"/>
  <c r="L309" i="3"/>
  <c r="P309" i="3" s="1"/>
  <c r="L307" i="3"/>
  <c r="R307" i="3" s="1"/>
  <c r="L303" i="3"/>
  <c r="L190" i="3"/>
  <c r="P190" i="3" s="1"/>
  <c r="L194" i="3"/>
  <c r="R194" i="3" s="1"/>
  <c r="L198" i="3"/>
  <c r="R198" i="3" s="1"/>
  <c r="L214" i="3"/>
  <c r="L212" i="3"/>
  <c r="R212" i="3" s="1"/>
  <c r="L231" i="3"/>
  <c r="L232" i="3"/>
  <c r="P232" i="3" s="1"/>
  <c r="L238" i="3"/>
  <c r="R238" i="3" s="1"/>
  <c r="L247" i="3"/>
  <c r="L248" i="3"/>
  <c r="R248" i="3" s="1"/>
  <c r="L254" i="3"/>
  <c r="P254" i="3" s="1"/>
  <c r="L267" i="3"/>
  <c r="L274" i="3"/>
  <c r="P274" i="3" s="1"/>
  <c r="L285" i="3"/>
  <c r="R285" i="3" s="1"/>
  <c r="L202" i="3"/>
  <c r="R202" i="3" s="1"/>
  <c r="L218" i="3"/>
  <c r="L216" i="3"/>
  <c r="R216" i="3" s="1"/>
  <c r="L225" i="3"/>
  <c r="R225" i="3" s="1"/>
  <c r="L235" i="3"/>
  <c r="P235" i="3" s="1"/>
  <c r="L236" i="3"/>
  <c r="R236" i="3" s="1"/>
  <c r="L241" i="3"/>
  <c r="R241" i="3" s="1"/>
  <c r="Q241" i="3" s="1"/>
  <c r="L251" i="3"/>
  <c r="L252" i="3"/>
  <c r="P252" i="3" s="1"/>
  <c r="L273" i="3"/>
  <c r="L269" i="3"/>
  <c r="P269" i="3" s="1"/>
  <c r="L265" i="3"/>
  <c r="L325" i="3"/>
  <c r="R325" i="3" s="1"/>
  <c r="L319" i="3"/>
  <c r="P319" i="3" s="1"/>
  <c r="L280" i="3"/>
  <c r="R280" i="3" s="1"/>
  <c r="Q280" i="3" s="1"/>
  <c r="L278" i="3"/>
  <c r="R278" i="3" s="1"/>
  <c r="L290" i="3"/>
  <c r="P290" i="3" s="1"/>
  <c r="L293" i="3"/>
  <c r="L268" i="3"/>
  <c r="L266" i="3"/>
  <c r="P266" i="3" s="1"/>
  <c r="L284" i="3"/>
  <c r="P284" i="3" s="1"/>
  <c r="L282" i="3"/>
  <c r="R282" i="3" s="1"/>
  <c r="L305" i="3"/>
  <c r="P305" i="3" s="1"/>
  <c r="L306" i="3"/>
  <c r="L308" i="3"/>
  <c r="L317" i="3"/>
  <c r="P317" i="3" s="1"/>
  <c r="L318" i="3"/>
  <c r="P318" i="3" s="1"/>
  <c r="R318" i="3"/>
  <c r="L256" i="3"/>
  <c r="R256" i="3" s="1"/>
  <c r="Q256" i="3" s="1"/>
  <c r="L260" i="3"/>
  <c r="L264" i="3"/>
  <c r="R264" i="3" s="1"/>
  <c r="Q264" i="3" s="1"/>
  <c r="L272" i="3"/>
  <c r="R272" i="3" s="1"/>
  <c r="L286" i="3"/>
  <c r="R286" i="3" s="1"/>
  <c r="L288" i="3"/>
  <c r="R288" i="3" s="1"/>
  <c r="L311" i="3"/>
  <c r="L321" i="3"/>
  <c r="P321" i="3" s="1"/>
  <c r="L294" i="3"/>
  <c r="L298" i="3"/>
  <c r="L300" i="3"/>
  <c r="R300" i="3" s="1"/>
  <c r="L363" i="3"/>
  <c r="P363" i="3" s="1"/>
  <c r="L361" i="3"/>
  <c r="L312" i="3"/>
  <c r="P312" i="3" s="1"/>
  <c r="L316" i="3"/>
  <c r="L320" i="3"/>
  <c r="L323" i="3"/>
  <c r="P323" i="3" s="1"/>
  <c r="L347" i="3"/>
  <c r="R347" i="3" s="1"/>
  <c r="L345" i="3"/>
  <c r="L296" i="3"/>
  <c r="R296" i="3" s="1"/>
  <c r="L301" i="3"/>
  <c r="R301" i="3" s="1"/>
  <c r="L328" i="3"/>
  <c r="R328" i="3" s="1"/>
  <c r="L324" i="3"/>
  <c r="L335" i="3"/>
  <c r="R335" i="3" s="1"/>
  <c r="L336" i="3"/>
  <c r="L342" i="3"/>
  <c r="P342" i="3" s="1"/>
  <c r="L355" i="3"/>
  <c r="R355" i="3" s="1"/>
  <c r="L356" i="3"/>
  <c r="L349" i="3"/>
  <c r="P349" i="3" s="1"/>
  <c r="L359" i="3"/>
  <c r="P359" i="3" s="1"/>
  <c r="L360" i="3"/>
  <c r="L365" i="3"/>
  <c r="R365" i="3" s="1"/>
  <c r="Q365" i="3" s="1"/>
  <c r="L327" i="3"/>
  <c r="L330" i="3"/>
  <c r="R330" i="3" s="1"/>
  <c r="Q330" i="3" s="1"/>
  <c r="L339" i="3"/>
  <c r="P339" i="3" s="1"/>
  <c r="L340" i="3"/>
  <c r="P340" i="3" s="1"/>
  <c r="L346" i="3"/>
  <c r="R346" i="3" s="1"/>
  <c r="L362" i="3"/>
  <c r="P362" i="3" s="1"/>
  <c r="Q353" i="3"/>
  <c r="L322" i="3"/>
  <c r="R322" i="3" s="1"/>
  <c r="L326" i="3"/>
  <c r="R326" i="3" s="1"/>
  <c r="L343" i="3"/>
  <c r="L344" i="3"/>
  <c r="R344" i="3" s="1"/>
  <c r="L354" i="3"/>
  <c r="R354" i="3" s="1"/>
  <c r="Q354" i="3" s="1"/>
  <c r="L358" i="3"/>
  <c r="R358" i="3" s="1"/>
  <c r="L357" i="3"/>
  <c r="P357" i="3" s="1"/>
  <c r="P223" i="6"/>
  <c r="P226" i="6"/>
  <c r="P22" i="6"/>
  <c r="P101" i="6"/>
  <c r="P85" i="6"/>
  <c r="P317" i="6"/>
  <c r="R317" i="6"/>
  <c r="P156" i="6"/>
  <c r="R156" i="6"/>
  <c r="P42" i="6"/>
  <c r="R42" i="6"/>
  <c r="P284" i="6"/>
  <c r="P227" i="6"/>
  <c r="R227" i="6"/>
  <c r="P252" i="6"/>
  <c r="P354" i="3"/>
  <c r="P55" i="3"/>
  <c r="P365" i="3"/>
  <c r="P95" i="3"/>
  <c r="P30" i="3"/>
  <c r="P300" i="3"/>
  <c r="P170" i="3"/>
  <c r="P278" i="3"/>
  <c r="P50" i="3"/>
  <c r="P249" i="3"/>
  <c r="P233" i="3"/>
  <c r="P198" i="3"/>
  <c r="P213" i="3"/>
  <c r="P159" i="3"/>
  <c r="P67" i="3"/>
  <c r="P172" i="3"/>
  <c r="P244" i="3"/>
  <c r="P20" i="3"/>
  <c r="P301" i="3"/>
  <c r="P286" i="3"/>
  <c r="P236" i="3"/>
  <c r="P255" i="3"/>
  <c r="P205" i="3"/>
  <c r="P164" i="3"/>
  <c r="P149" i="3"/>
  <c r="P131" i="3"/>
  <c r="P103" i="3"/>
  <c r="P71" i="3"/>
  <c r="P23" i="3"/>
  <c r="P220" i="3"/>
  <c r="P150" i="3"/>
  <c r="P74" i="3"/>
  <c r="P58" i="3"/>
  <c r="Q58" i="3"/>
  <c r="Q46" i="3"/>
  <c r="P47" i="3"/>
  <c r="P27" i="3"/>
  <c r="P341" i="3"/>
  <c r="P240" i="3"/>
  <c r="P157" i="3"/>
  <c r="P80" i="3"/>
  <c r="P17" i="3"/>
  <c r="Q17" i="3"/>
  <c r="P229" i="3"/>
  <c r="P163" i="3"/>
  <c r="P137" i="3"/>
  <c r="P335" i="3"/>
  <c r="P216" i="3"/>
  <c r="P307" i="3"/>
  <c r="P200" i="3"/>
  <c r="P51" i="3"/>
  <c r="P81" i="3"/>
  <c r="P326" i="3"/>
  <c r="P346" i="3"/>
  <c r="P272" i="3"/>
  <c r="P282" i="3"/>
  <c r="P238" i="3"/>
  <c r="P212" i="3"/>
  <c r="P210" i="3"/>
  <c r="P134" i="3"/>
  <c r="P127" i="3"/>
  <c r="P201" i="3"/>
  <c r="P221" i="3"/>
  <c r="P118" i="3"/>
  <c r="P338" i="3"/>
  <c r="P145" i="3"/>
  <c r="P270" i="3"/>
  <c r="P196" i="3"/>
  <c r="P366" i="6"/>
  <c r="P325" i="6"/>
  <c r="P330" i="6"/>
  <c r="P301" i="6"/>
  <c r="P355" i="6"/>
  <c r="P277" i="6"/>
  <c r="P261" i="6"/>
  <c r="P222" i="6"/>
  <c r="P203" i="6"/>
  <c r="P174" i="6"/>
  <c r="P272" i="6"/>
  <c r="P234" i="6"/>
  <c r="P236" i="6"/>
  <c r="P194" i="6"/>
  <c r="P150" i="6"/>
  <c r="P306" i="6"/>
  <c r="P296" i="6"/>
  <c r="P280" i="6"/>
  <c r="P249" i="6"/>
  <c r="P278" i="6"/>
  <c r="P183" i="6"/>
  <c r="P129" i="6"/>
  <c r="P204" i="6"/>
  <c r="Q147" i="6"/>
  <c r="P97" i="6"/>
  <c r="P76" i="6"/>
  <c r="P78" i="6"/>
  <c r="P65" i="6"/>
  <c r="P44" i="6"/>
  <c r="P33" i="6"/>
  <c r="P25" i="6"/>
  <c r="P39" i="6"/>
  <c r="P18" i="6"/>
  <c r="P160" i="6"/>
  <c r="P114" i="6"/>
  <c r="P109" i="6"/>
  <c r="P80" i="6"/>
  <c r="P71" i="6"/>
  <c r="P348" i="6"/>
  <c r="P367" i="6"/>
  <c r="P351" i="6"/>
  <c r="Q331" i="6"/>
  <c r="P331" i="6"/>
  <c r="P322" i="6"/>
  <c r="P288" i="6"/>
  <c r="P312" i="6"/>
  <c r="P344" i="6"/>
  <c r="P293" i="6"/>
  <c r="P258" i="6"/>
  <c r="P242" i="6"/>
  <c r="P286" i="6"/>
  <c r="P214" i="6"/>
  <c r="P198" i="6"/>
  <c r="P171" i="6"/>
  <c r="Q368" i="6"/>
  <c r="P273" i="6"/>
  <c r="P241" i="6"/>
  <c r="P302" i="6"/>
  <c r="P196" i="6"/>
  <c r="P140" i="6"/>
  <c r="P307" i="6"/>
  <c r="P238" i="6"/>
  <c r="P201" i="6"/>
  <c r="P143" i="6"/>
  <c r="P309" i="6"/>
  <c r="P243" i="6"/>
  <c r="P219" i="6"/>
  <c r="P161" i="6"/>
  <c r="P216" i="6"/>
  <c r="P185" i="6"/>
  <c r="P169" i="6"/>
  <c r="P260" i="6"/>
  <c r="P205" i="6"/>
  <c r="Q205" i="6"/>
  <c r="Q158" i="6"/>
  <c r="P100" i="6"/>
  <c r="Q102" i="6"/>
  <c r="P102" i="6"/>
  <c r="P89" i="6"/>
  <c r="P75" i="6"/>
  <c r="P70" i="6"/>
  <c r="P43" i="6"/>
  <c r="Q43" i="6"/>
  <c r="P30" i="6"/>
  <c r="P162" i="6"/>
  <c r="P104" i="6"/>
  <c r="P79" i="6"/>
  <c r="P349" i="6"/>
  <c r="Q349" i="6"/>
  <c r="P362" i="6"/>
  <c r="P346" i="6"/>
  <c r="P347" i="6"/>
  <c r="P319" i="6"/>
  <c r="P300" i="6"/>
  <c r="P352" i="6"/>
  <c r="P269" i="6"/>
  <c r="P253" i="6"/>
  <c r="P231" i="6"/>
  <c r="P211" i="6"/>
  <c r="P195" i="6"/>
  <c r="P179" i="6"/>
  <c r="P170" i="6"/>
  <c r="P255" i="6"/>
  <c r="P263" i="6"/>
  <c r="P192" i="6"/>
  <c r="P176" i="6"/>
  <c r="P152" i="6"/>
  <c r="P133" i="6"/>
  <c r="P308" i="6"/>
  <c r="P213" i="6"/>
  <c r="P299" i="6"/>
  <c r="P246" i="6"/>
  <c r="P215" i="6"/>
  <c r="P217" i="6"/>
  <c r="P186" i="6"/>
  <c r="P148" i="6"/>
  <c r="P115" i="6"/>
  <c r="P259" i="6"/>
  <c r="P207" i="6"/>
  <c r="P119" i="6"/>
  <c r="P99" i="6"/>
  <c r="P81" i="6"/>
  <c r="P67" i="6"/>
  <c r="P60" i="6"/>
  <c r="P62" i="6"/>
  <c r="P28" i="6"/>
  <c r="H6" i="6"/>
  <c r="J6" i="6" s="1"/>
  <c r="G7" i="6"/>
  <c r="P48" i="6"/>
  <c r="P32" i="6"/>
  <c r="P291" i="6"/>
  <c r="Q122" i="6"/>
  <c r="P103" i="6"/>
  <c r="Q103" i="6"/>
  <c r="P87" i="6"/>
  <c r="P64" i="6"/>
  <c r="P55" i="6"/>
  <c r="Q55" i="6"/>
  <c r="P21" i="6"/>
  <c r="P350" i="6"/>
  <c r="P359" i="6"/>
  <c r="P343" i="6"/>
  <c r="P356" i="6"/>
  <c r="P340" i="6"/>
  <c r="P315" i="6"/>
  <c r="P318" i="6"/>
  <c r="P332" i="6"/>
  <c r="P327" i="6"/>
  <c r="P297" i="6"/>
  <c r="P329" i="6"/>
  <c r="P229" i="6"/>
  <c r="P353" i="6"/>
  <c r="P282" i="6"/>
  <c r="Q266" i="6"/>
  <c r="P266" i="6"/>
  <c r="P228" i="6"/>
  <c r="P167" i="6"/>
  <c r="P271" i="6"/>
  <c r="P256" i="6"/>
  <c r="P237" i="6"/>
  <c r="Q310" i="6"/>
  <c r="P264" i="6"/>
  <c r="P235" i="6"/>
  <c r="P209" i="6"/>
  <c r="P193" i="6"/>
  <c r="P177" i="6"/>
  <c r="P145" i="6"/>
  <c r="P303" i="6"/>
  <c r="P295" i="6"/>
  <c r="P248" i="6"/>
  <c r="P197" i="6"/>
  <c r="Q197" i="6"/>
  <c r="P181" i="6"/>
  <c r="P146" i="6"/>
  <c r="P275" i="6"/>
  <c r="P199" i="6"/>
  <c r="P130" i="6"/>
  <c r="P218" i="6"/>
  <c r="P136" i="6"/>
  <c r="P151" i="6"/>
  <c r="P118" i="6"/>
  <c r="P105" i="6"/>
  <c r="P91" i="6"/>
  <c r="P84" i="6"/>
  <c r="Q86" i="6"/>
  <c r="P86" i="6"/>
  <c r="P73" i="6"/>
  <c r="P59" i="6"/>
  <c r="P52" i="6"/>
  <c r="P54" i="6"/>
  <c r="P41" i="6"/>
  <c r="P27" i="6"/>
  <c r="P19" i="6"/>
  <c r="P47" i="6"/>
  <c r="P31" i="6"/>
  <c r="P290" i="6"/>
  <c r="P120" i="6"/>
  <c r="P157" i="6"/>
  <c r="P17" i="6"/>
  <c r="P116" i="6"/>
  <c r="P107" i="6"/>
  <c r="P72" i="6"/>
  <c r="P63" i="6"/>
  <c r="Q63" i="6"/>
  <c r="P345" i="6"/>
  <c r="G7" i="3"/>
  <c r="H6" i="3"/>
  <c r="J6" i="3" s="1"/>
  <c r="Q128" i="3"/>
  <c r="Q146" i="3"/>
  <c r="Q145" i="3"/>
  <c r="Q135" i="3"/>
  <c r="Q279" i="3"/>
  <c r="Q160" i="3"/>
  <c r="Q16" i="3"/>
  <c r="Q222" i="3"/>
  <c r="Q48" i="6"/>
  <c r="Q73" i="6"/>
  <c r="Q177" i="6"/>
  <c r="Q22" i="6"/>
  <c r="H7" i="6"/>
  <c r="J7" i="6" s="1"/>
  <c r="G8" i="6"/>
  <c r="H8" i="6" s="1"/>
  <c r="J8" i="6" s="1"/>
  <c r="Q28" i="6"/>
  <c r="Q61" i="6"/>
  <c r="Q309" i="6"/>
  <c r="Q348" i="6"/>
  <c r="Q80" i="6"/>
  <c r="Q44" i="6"/>
  <c r="Q45" i="6"/>
  <c r="Q104" i="6"/>
  <c r="Q98" i="6"/>
  <c r="Q350" i="6"/>
  <c r="Q194" i="6"/>
  <c r="Q31" i="6"/>
  <c r="Q85" i="6"/>
  <c r="Q64" i="6"/>
  <c r="Q121" i="6"/>
  <c r="Q195" i="6"/>
  <c r="Q320" i="6"/>
  <c r="Q196" i="6"/>
  <c r="Q330" i="6"/>
  <c r="Q354" i="6"/>
  <c r="H7" i="3"/>
  <c r="J7" i="3" s="1"/>
  <c r="G8" i="3"/>
  <c r="H8" i="3" s="1"/>
  <c r="J8" i="3" s="1"/>
  <c r="O12" i="14"/>
  <c r="O13" i="14"/>
  <c r="O11" i="14"/>
  <c r="BQ10" i="14"/>
  <c r="K14" i="14"/>
  <c r="G9" i="6"/>
  <c r="G9" i="3"/>
  <c r="H9" i="3" s="1"/>
  <c r="J9" i="3" s="1"/>
  <c r="H9" i="6"/>
  <c r="J9" i="6" s="1"/>
  <c r="G10" i="6"/>
  <c r="G10" i="3"/>
  <c r="G11" i="3" s="1"/>
  <c r="G11" i="6"/>
  <c r="H10" i="6"/>
  <c r="J10" i="6" s="1"/>
  <c r="H10" i="3"/>
  <c r="J10" i="3" s="1"/>
  <c r="AY5" i="14"/>
  <c r="AY6" i="14"/>
  <c r="AY7" i="14"/>
  <c r="AY8" i="14"/>
  <c r="AY9" i="14"/>
  <c r="AY10" i="14"/>
  <c r="BQ5" i="14"/>
  <c r="BQ6" i="14"/>
  <c r="BQ7" i="14"/>
  <c r="BQ8" i="14"/>
  <c r="BQ9" i="14"/>
  <c r="BQ11" i="14"/>
  <c r="CI5" i="14"/>
  <c r="CI6" i="14"/>
  <c r="CI7" i="14"/>
  <c r="CI8" i="14"/>
  <c r="CI9" i="14"/>
  <c r="CI10" i="14"/>
  <c r="O5" i="1"/>
  <c r="O6" i="1"/>
  <c r="O7" i="1"/>
  <c r="O8" i="1"/>
  <c r="O9" i="1"/>
  <c r="O10" i="1"/>
  <c r="O11" i="1"/>
  <c r="O12" i="1"/>
  <c r="O13" i="1"/>
  <c r="O15" i="1"/>
  <c r="O16" i="1"/>
  <c r="R16" i="1" s="1"/>
  <c r="Q16" i="1" s="1"/>
  <c r="O17" i="1"/>
  <c r="O18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8" i="1"/>
  <c r="O79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6" i="1"/>
  <c r="O107" i="1"/>
  <c r="O108" i="1"/>
  <c r="O109" i="1"/>
  <c r="O110" i="1"/>
  <c r="O111" i="1"/>
  <c r="O112" i="1"/>
  <c r="O113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10" i="14"/>
  <c r="AG9" i="14"/>
  <c r="AG8" i="14"/>
  <c r="AG7" i="14"/>
  <c r="AG6" i="14"/>
  <c r="AG5" i="14"/>
  <c r="BZ369" i="14"/>
  <c r="CE368" i="14"/>
  <c r="CC368" i="14"/>
  <c r="CG368" i="14" s="1"/>
  <c r="BZ368" i="14"/>
  <c r="CE367" i="14"/>
  <c r="CC367" i="14"/>
  <c r="CG367" i="14"/>
  <c r="BZ367" i="14"/>
  <c r="CE366" i="14"/>
  <c r="CC366" i="14"/>
  <c r="CG366" i="14" s="1"/>
  <c r="BZ366" i="14"/>
  <c r="CE365" i="14"/>
  <c r="CC365" i="14"/>
  <c r="CG365" i="14" s="1"/>
  <c r="BZ365" i="14"/>
  <c r="CE364" i="14"/>
  <c r="CC364" i="14"/>
  <c r="CG364" i="14"/>
  <c r="BZ364" i="14"/>
  <c r="CE363" i="14"/>
  <c r="CC363" i="14"/>
  <c r="CG363" i="14" s="1"/>
  <c r="BZ363" i="14"/>
  <c r="CE362" i="14"/>
  <c r="CC362" i="14"/>
  <c r="CG362" i="14" s="1"/>
  <c r="BZ362" i="14"/>
  <c r="CE361" i="14"/>
  <c r="CC361" i="14"/>
  <c r="CG361" i="14"/>
  <c r="BZ361" i="14"/>
  <c r="CE360" i="14"/>
  <c r="CC360" i="14"/>
  <c r="CG360" i="14" s="1"/>
  <c r="BZ360" i="14"/>
  <c r="CE359" i="14"/>
  <c r="CC359" i="14"/>
  <c r="BZ359" i="14"/>
  <c r="CE358" i="14"/>
  <c r="CC358" i="14"/>
  <c r="CG358" i="14"/>
  <c r="BZ358" i="14"/>
  <c r="CE357" i="14"/>
  <c r="CC357" i="14"/>
  <c r="CG357" i="14"/>
  <c r="BZ357" i="14"/>
  <c r="CE356" i="14"/>
  <c r="CC356" i="14"/>
  <c r="CG356" i="14" s="1"/>
  <c r="BZ356" i="14"/>
  <c r="CE355" i="14"/>
  <c r="CC355" i="14"/>
  <c r="CG355" i="14"/>
  <c r="BZ355" i="14"/>
  <c r="CE354" i="14"/>
  <c r="CC354" i="14"/>
  <c r="CG354" i="14"/>
  <c r="BZ354" i="14"/>
  <c r="CE353" i="14"/>
  <c r="CC353" i="14"/>
  <c r="CG353" i="14" s="1"/>
  <c r="BZ353" i="14"/>
  <c r="CE352" i="14"/>
  <c r="CC352" i="14"/>
  <c r="CG352" i="14"/>
  <c r="BZ352" i="14"/>
  <c r="CE351" i="14"/>
  <c r="CC351" i="14"/>
  <c r="CG351" i="14"/>
  <c r="BZ351" i="14"/>
  <c r="CE350" i="14"/>
  <c r="CC350" i="14"/>
  <c r="CG350" i="14" s="1"/>
  <c r="BZ350" i="14"/>
  <c r="CE349" i="14"/>
  <c r="CC349" i="14"/>
  <c r="CG349" i="14"/>
  <c r="BZ349" i="14"/>
  <c r="CE348" i="14"/>
  <c r="CC348" i="14"/>
  <c r="CG348" i="14"/>
  <c r="BZ348" i="14"/>
  <c r="CE347" i="14"/>
  <c r="CC347" i="14"/>
  <c r="CG347" i="14" s="1"/>
  <c r="BZ347" i="14"/>
  <c r="CE346" i="14"/>
  <c r="CC346" i="14"/>
  <c r="CG346" i="14"/>
  <c r="BZ346" i="14"/>
  <c r="CE345" i="14"/>
  <c r="CC345" i="14"/>
  <c r="CG345" i="14"/>
  <c r="BZ345" i="14"/>
  <c r="CE344" i="14"/>
  <c r="CC344" i="14"/>
  <c r="BZ344" i="14"/>
  <c r="CE343" i="14"/>
  <c r="CC343" i="14"/>
  <c r="CG343" i="14"/>
  <c r="BZ343" i="14"/>
  <c r="CE342" i="14"/>
  <c r="CC342" i="14"/>
  <c r="CG342" i="14" s="1"/>
  <c r="BZ342" i="14"/>
  <c r="CE341" i="14"/>
  <c r="CC341" i="14"/>
  <c r="BZ341" i="14"/>
  <c r="CE340" i="14"/>
  <c r="CC340" i="14"/>
  <c r="CG340" i="14" s="1"/>
  <c r="BZ340" i="14"/>
  <c r="CE339" i="14"/>
  <c r="CC339" i="14"/>
  <c r="CG339" i="14"/>
  <c r="BZ339" i="14"/>
  <c r="CE338" i="14"/>
  <c r="CC338" i="14"/>
  <c r="CG338" i="14" s="1"/>
  <c r="BZ338" i="14"/>
  <c r="CE337" i="14"/>
  <c r="CC337" i="14"/>
  <c r="CG337" i="14" s="1"/>
  <c r="BZ337" i="14"/>
  <c r="CE336" i="14"/>
  <c r="CC336" i="14"/>
  <c r="CG336" i="14"/>
  <c r="BZ336" i="14"/>
  <c r="CE335" i="14"/>
  <c r="CC335" i="14"/>
  <c r="CG335" i="14" s="1"/>
  <c r="BZ335" i="14"/>
  <c r="CE334" i="14"/>
  <c r="CC334" i="14"/>
  <c r="CG334" i="14" s="1"/>
  <c r="BZ334" i="14"/>
  <c r="CE333" i="14"/>
  <c r="CC333" i="14"/>
  <c r="CG333" i="14"/>
  <c r="BZ333" i="14"/>
  <c r="CE332" i="14"/>
  <c r="CC332" i="14"/>
  <c r="CG332" i="14"/>
  <c r="BZ332" i="14"/>
  <c r="CE331" i="14"/>
  <c r="CC331" i="14"/>
  <c r="CG331" i="14"/>
  <c r="BZ331" i="14"/>
  <c r="CE330" i="14"/>
  <c r="CC330" i="14"/>
  <c r="CG330" i="14"/>
  <c r="BZ330" i="14"/>
  <c r="CE329" i="14"/>
  <c r="CC329" i="14"/>
  <c r="CG329" i="14"/>
  <c r="BZ329" i="14"/>
  <c r="CE328" i="14"/>
  <c r="CC328" i="14"/>
  <c r="CG328" i="14" s="1"/>
  <c r="CH339" i="14" s="1"/>
  <c r="BZ328" i="14"/>
  <c r="CE327" i="14"/>
  <c r="CC327" i="14"/>
  <c r="CF336" i="14" s="1"/>
  <c r="BZ327" i="14"/>
  <c r="CE326" i="14"/>
  <c r="CC326" i="14"/>
  <c r="CG326" i="14"/>
  <c r="BZ326" i="14"/>
  <c r="CE325" i="14"/>
  <c r="CC325" i="14"/>
  <c r="CG325" i="14" s="1"/>
  <c r="BZ325" i="14"/>
  <c r="CE324" i="14"/>
  <c r="CC324" i="14"/>
  <c r="CG324" i="14" s="1"/>
  <c r="BZ324" i="14"/>
  <c r="CE323" i="14"/>
  <c r="CC323" i="14"/>
  <c r="CG323" i="14" s="1"/>
  <c r="BZ323" i="14"/>
  <c r="CE322" i="14"/>
  <c r="CC322" i="14"/>
  <c r="CG322" i="14"/>
  <c r="BZ322" i="14"/>
  <c r="CE321" i="14"/>
  <c r="CC321" i="14"/>
  <c r="CG321" i="14" s="1"/>
  <c r="BZ321" i="14"/>
  <c r="CE320" i="14"/>
  <c r="CC320" i="14"/>
  <c r="CG320" i="14" s="1"/>
  <c r="BZ320" i="14"/>
  <c r="CE319" i="14"/>
  <c r="CC319" i="14"/>
  <c r="CG319" i="14"/>
  <c r="BZ319" i="14"/>
  <c r="CE318" i="14"/>
  <c r="CC318" i="14"/>
  <c r="CG318" i="14" s="1"/>
  <c r="BZ318" i="14"/>
  <c r="CE317" i="14"/>
  <c r="CC317" i="14"/>
  <c r="CG317" i="14" s="1"/>
  <c r="BZ317" i="14"/>
  <c r="CE316" i="14"/>
  <c r="CC316" i="14"/>
  <c r="CG316" i="14" s="1"/>
  <c r="BZ316" i="14"/>
  <c r="CE315" i="14"/>
  <c r="CC315" i="14"/>
  <c r="CG315" i="14"/>
  <c r="BZ315" i="14"/>
  <c r="CE314" i="14"/>
  <c r="CC314" i="14"/>
  <c r="CG314" i="14"/>
  <c r="BZ314" i="14"/>
  <c r="CE313" i="14"/>
  <c r="CC313" i="14"/>
  <c r="CG313" i="14" s="1"/>
  <c r="BZ313" i="14"/>
  <c r="CE312" i="14"/>
  <c r="CC312" i="14"/>
  <c r="CG312" i="14"/>
  <c r="BZ312" i="14"/>
  <c r="CE311" i="14"/>
  <c r="CC311" i="14"/>
  <c r="CG311" i="14" s="1"/>
  <c r="BZ311" i="14"/>
  <c r="CE310" i="14"/>
  <c r="CC310" i="14"/>
  <c r="BZ310" i="14"/>
  <c r="CE309" i="14"/>
  <c r="CC309" i="14"/>
  <c r="CG309" i="14"/>
  <c r="BZ309" i="14"/>
  <c r="CE308" i="14"/>
  <c r="CC308" i="14"/>
  <c r="CG308" i="14"/>
  <c r="BZ308" i="14"/>
  <c r="CE307" i="14"/>
  <c r="CC307" i="14"/>
  <c r="CG307" i="14" s="1"/>
  <c r="BZ307" i="14"/>
  <c r="CE306" i="14"/>
  <c r="CC306" i="14"/>
  <c r="CG306" i="14" s="1"/>
  <c r="BZ306" i="14"/>
  <c r="CE305" i="14"/>
  <c r="CC305" i="14"/>
  <c r="CG305" i="14"/>
  <c r="BZ305" i="14"/>
  <c r="CE304" i="14"/>
  <c r="CC304" i="14"/>
  <c r="CG304" i="14" s="1"/>
  <c r="BZ304" i="14"/>
  <c r="CE303" i="14"/>
  <c r="CC303" i="14"/>
  <c r="CG303" i="14" s="1"/>
  <c r="BZ303" i="14"/>
  <c r="CE302" i="14"/>
  <c r="CC302" i="14"/>
  <c r="CG302" i="14"/>
  <c r="BZ302" i="14"/>
  <c r="CE301" i="14"/>
  <c r="CC301" i="14"/>
  <c r="CG301" i="14" s="1"/>
  <c r="BZ301" i="14"/>
  <c r="CE300" i="14"/>
  <c r="CC300" i="14"/>
  <c r="CG300" i="14"/>
  <c r="BZ300" i="14"/>
  <c r="CE299" i="14"/>
  <c r="CC299" i="14"/>
  <c r="CG299" i="14" s="1"/>
  <c r="BZ299" i="14"/>
  <c r="CE298" i="14"/>
  <c r="CC298" i="14"/>
  <c r="CG298" i="14"/>
  <c r="BZ298" i="14"/>
  <c r="CE297" i="14"/>
  <c r="CC297" i="14"/>
  <c r="CG297" i="14"/>
  <c r="BZ297" i="14"/>
  <c r="CE296" i="14"/>
  <c r="CC296" i="14"/>
  <c r="BZ296" i="14"/>
  <c r="CE295" i="14"/>
  <c r="CC295" i="14"/>
  <c r="CG295" i="14"/>
  <c r="BZ295" i="14"/>
  <c r="CE294" i="14"/>
  <c r="CC294" i="14"/>
  <c r="CG294" i="14" s="1"/>
  <c r="BZ294" i="14"/>
  <c r="CE293" i="14"/>
  <c r="CC293" i="14"/>
  <c r="BZ293" i="14"/>
  <c r="CE292" i="14"/>
  <c r="CC292" i="14"/>
  <c r="CG292" i="14" s="1"/>
  <c r="BZ292" i="14"/>
  <c r="CE291" i="14"/>
  <c r="CC291" i="14"/>
  <c r="CG291" i="14"/>
  <c r="BZ291" i="14"/>
  <c r="CE290" i="14"/>
  <c r="CC290" i="14"/>
  <c r="CG290" i="14" s="1"/>
  <c r="BZ290" i="14"/>
  <c r="CE289" i="14"/>
  <c r="CC289" i="14"/>
  <c r="CG289" i="14" s="1"/>
  <c r="BZ289" i="14"/>
  <c r="CE288" i="14"/>
  <c r="CC288" i="14"/>
  <c r="CG288" i="14"/>
  <c r="BZ288" i="14"/>
  <c r="CE287" i="14"/>
  <c r="CC287" i="14"/>
  <c r="CG287" i="14"/>
  <c r="BZ287" i="14"/>
  <c r="CE286" i="14"/>
  <c r="CC286" i="14"/>
  <c r="CG286" i="14" s="1"/>
  <c r="BZ286" i="14"/>
  <c r="CE285" i="14"/>
  <c r="CC285" i="14"/>
  <c r="CG285" i="14"/>
  <c r="BZ285" i="14"/>
  <c r="CE284" i="14"/>
  <c r="CC284" i="14"/>
  <c r="CG284" i="14"/>
  <c r="BZ284" i="14"/>
  <c r="CE283" i="14"/>
  <c r="CC283" i="14"/>
  <c r="CG283" i="14"/>
  <c r="BZ283" i="14"/>
  <c r="CE282" i="14"/>
  <c r="CC282" i="14"/>
  <c r="BZ282" i="14"/>
  <c r="CE281" i="14"/>
  <c r="CC281" i="14"/>
  <c r="CG281" i="14"/>
  <c r="BZ281" i="14"/>
  <c r="CE280" i="14"/>
  <c r="CC280" i="14"/>
  <c r="CG280" i="14" s="1"/>
  <c r="BZ280" i="14"/>
  <c r="CE279" i="14"/>
  <c r="CC279" i="14"/>
  <c r="BZ279" i="14"/>
  <c r="CE278" i="14"/>
  <c r="CC278" i="14"/>
  <c r="CG278" i="14"/>
  <c r="BZ278" i="14"/>
  <c r="CE277" i="14"/>
  <c r="CC277" i="14"/>
  <c r="CG277" i="14" s="1"/>
  <c r="BZ277" i="14"/>
  <c r="CE276" i="14"/>
  <c r="CC276" i="14"/>
  <c r="CG276" i="14" s="1"/>
  <c r="BZ276" i="14"/>
  <c r="CE275" i="14"/>
  <c r="CC275" i="14"/>
  <c r="CG275" i="14" s="1"/>
  <c r="BZ275" i="14"/>
  <c r="CE274" i="14"/>
  <c r="CC274" i="14"/>
  <c r="CG274" i="14"/>
  <c r="BZ274" i="14"/>
  <c r="CE273" i="14"/>
  <c r="CC273" i="14"/>
  <c r="CG273" i="14" s="1"/>
  <c r="BZ273" i="14"/>
  <c r="CE272" i="14"/>
  <c r="CC272" i="14"/>
  <c r="CG272" i="14" s="1"/>
  <c r="BZ272" i="14"/>
  <c r="CE271" i="14"/>
  <c r="CC271" i="14"/>
  <c r="CG271" i="14"/>
  <c r="BZ271" i="14"/>
  <c r="CE270" i="14"/>
  <c r="CC270" i="14"/>
  <c r="CG270" i="14"/>
  <c r="BZ270" i="14"/>
  <c r="CE269" i="14"/>
  <c r="CC269" i="14"/>
  <c r="CG269" i="14" s="1"/>
  <c r="BZ269" i="14"/>
  <c r="CE268" i="14"/>
  <c r="CC268" i="14"/>
  <c r="BZ268" i="14"/>
  <c r="CE267" i="14"/>
  <c r="CC267" i="14"/>
  <c r="CG267" i="14"/>
  <c r="BZ267" i="14"/>
  <c r="CE266" i="14"/>
  <c r="CC266" i="14"/>
  <c r="CG266" i="14"/>
  <c r="BZ266" i="14"/>
  <c r="CE265" i="14"/>
  <c r="CC265" i="14"/>
  <c r="BZ265" i="14"/>
  <c r="CE264" i="14"/>
  <c r="CC264" i="14"/>
  <c r="CG264" i="14"/>
  <c r="BZ264" i="14"/>
  <c r="CE263" i="14"/>
  <c r="CC263" i="14"/>
  <c r="CG263" i="14" s="1"/>
  <c r="BZ263" i="14"/>
  <c r="CE262" i="14"/>
  <c r="CC262" i="14"/>
  <c r="BZ262" i="14"/>
  <c r="CE261" i="14"/>
  <c r="CC261" i="14"/>
  <c r="CG261" i="14"/>
  <c r="BZ261" i="14"/>
  <c r="CE260" i="14"/>
  <c r="CC260" i="14"/>
  <c r="CG260" i="14"/>
  <c r="BZ260" i="14"/>
  <c r="CE259" i="14"/>
  <c r="CC259" i="14"/>
  <c r="CG259" i="14" s="1"/>
  <c r="BZ259" i="14"/>
  <c r="CE258" i="14"/>
  <c r="CC258" i="14"/>
  <c r="CG258" i="14" s="1"/>
  <c r="BZ258" i="14"/>
  <c r="CE257" i="14"/>
  <c r="CC257" i="14"/>
  <c r="CG257" i="14"/>
  <c r="BZ257" i="14"/>
  <c r="CE256" i="14"/>
  <c r="CC256" i="14"/>
  <c r="CG256" i="14"/>
  <c r="BZ256" i="14"/>
  <c r="CE255" i="14"/>
  <c r="CC255" i="14"/>
  <c r="CG255" i="14" s="1"/>
  <c r="BZ255" i="14"/>
  <c r="CE254" i="14"/>
  <c r="CC254" i="14"/>
  <c r="CG254" i="14"/>
  <c r="BZ254" i="14"/>
  <c r="CE253" i="14"/>
  <c r="CC253" i="14"/>
  <c r="CG253" i="14"/>
  <c r="BZ253" i="14"/>
  <c r="CE252" i="14"/>
  <c r="CC252" i="14"/>
  <c r="CG252" i="14"/>
  <c r="BZ252" i="14"/>
  <c r="CE251" i="14"/>
  <c r="CC251" i="14"/>
  <c r="CG251" i="14"/>
  <c r="CH261" i="14" s="1"/>
  <c r="BZ251" i="14"/>
  <c r="CE250" i="14"/>
  <c r="CC250" i="14"/>
  <c r="CG250" i="14"/>
  <c r="BZ250" i="14"/>
  <c r="CE249" i="14"/>
  <c r="CC249" i="14"/>
  <c r="CG249" i="14"/>
  <c r="CH260" i="14" s="1"/>
  <c r="BZ249" i="14"/>
  <c r="CE248" i="14"/>
  <c r="CC248" i="14"/>
  <c r="BZ248" i="14"/>
  <c r="CE247" i="14"/>
  <c r="CC247" i="14"/>
  <c r="CG247" i="14"/>
  <c r="BZ247" i="14"/>
  <c r="CE246" i="14"/>
  <c r="CC246" i="14"/>
  <c r="CG246" i="14" s="1"/>
  <c r="BZ246" i="14"/>
  <c r="CE245" i="14"/>
  <c r="CC245" i="14"/>
  <c r="BZ245" i="14"/>
  <c r="CE244" i="14"/>
  <c r="CC244" i="14"/>
  <c r="CG244" i="14" s="1"/>
  <c r="BZ244" i="14"/>
  <c r="CE243" i="14"/>
  <c r="CC243" i="14"/>
  <c r="CG243" i="14"/>
  <c r="BZ243" i="14"/>
  <c r="CE242" i="14"/>
  <c r="CC242" i="14"/>
  <c r="CG242" i="14" s="1"/>
  <c r="BZ242" i="14"/>
  <c r="CE241" i="14"/>
  <c r="CC241" i="14"/>
  <c r="CG241" i="14" s="1"/>
  <c r="BZ241" i="14"/>
  <c r="CE240" i="14"/>
  <c r="CC240" i="14"/>
  <c r="CG240" i="14"/>
  <c r="BZ240" i="14"/>
  <c r="CE239" i="14"/>
  <c r="CC239" i="14"/>
  <c r="CG239" i="14"/>
  <c r="BZ239" i="14"/>
  <c r="CE238" i="14"/>
  <c r="CC238" i="14"/>
  <c r="CG238" i="14" s="1"/>
  <c r="BZ238" i="14"/>
  <c r="CE237" i="14"/>
  <c r="CC237" i="14"/>
  <c r="CG237" i="14"/>
  <c r="BZ237" i="14"/>
  <c r="CE236" i="14"/>
  <c r="CC236" i="14"/>
  <c r="CG236" i="14"/>
  <c r="BZ236" i="14"/>
  <c r="CE235" i="14"/>
  <c r="CC235" i="14"/>
  <c r="CG235" i="14"/>
  <c r="BZ235" i="14"/>
  <c r="CE234" i="14"/>
  <c r="CC234" i="14"/>
  <c r="CG234" i="14"/>
  <c r="BZ234" i="14"/>
  <c r="CE233" i="14"/>
  <c r="CC233" i="14"/>
  <c r="CG233" i="14"/>
  <c r="BZ233" i="14"/>
  <c r="CE232" i="14"/>
  <c r="CC232" i="14"/>
  <c r="CG232" i="14" s="1"/>
  <c r="BZ232" i="14"/>
  <c r="CE231" i="14"/>
  <c r="CC231" i="14"/>
  <c r="BZ231" i="14"/>
  <c r="CE230" i="14"/>
  <c r="CC230" i="14"/>
  <c r="CG230" i="14"/>
  <c r="BZ230" i="14"/>
  <c r="CE229" i="14"/>
  <c r="CC229" i="14"/>
  <c r="CG229" i="14" s="1"/>
  <c r="BZ229" i="14"/>
  <c r="CE228" i="14"/>
  <c r="CC228" i="14"/>
  <c r="CG228" i="14" s="1"/>
  <c r="BZ228" i="14"/>
  <c r="CE227" i="14"/>
  <c r="CC227" i="14"/>
  <c r="CG227" i="14" s="1"/>
  <c r="BZ227" i="14"/>
  <c r="CE226" i="14"/>
  <c r="CC226" i="14"/>
  <c r="CG226" i="14"/>
  <c r="BZ226" i="14"/>
  <c r="CE225" i="14"/>
  <c r="CC225" i="14"/>
  <c r="CG225" i="14" s="1"/>
  <c r="BZ225" i="14"/>
  <c r="CE224" i="14"/>
  <c r="CC224" i="14"/>
  <c r="CG224" i="14" s="1"/>
  <c r="BZ224" i="14"/>
  <c r="CE223" i="14"/>
  <c r="CC223" i="14"/>
  <c r="CG223" i="14"/>
  <c r="BZ223" i="14"/>
  <c r="CE222" i="14"/>
  <c r="CC222" i="14"/>
  <c r="CG222" i="14"/>
  <c r="BZ222" i="14"/>
  <c r="CE221" i="14"/>
  <c r="CC221" i="14"/>
  <c r="CG221" i="14" s="1"/>
  <c r="CH227" i="14" s="1"/>
  <c r="BZ221" i="14"/>
  <c r="CE220" i="14"/>
  <c r="CC220" i="14"/>
  <c r="CG220" i="14"/>
  <c r="BZ220" i="14"/>
  <c r="CE219" i="14"/>
  <c r="CC219" i="14"/>
  <c r="CG219" i="14"/>
  <c r="BZ219" i="14"/>
  <c r="CE218" i="14"/>
  <c r="CC218" i="14"/>
  <c r="CG218" i="14"/>
  <c r="BZ218" i="14"/>
  <c r="CE217" i="14"/>
  <c r="CC217" i="14"/>
  <c r="CG217" i="14"/>
  <c r="BZ217" i="14"/>
  <c r="CE216" i="14"/>
  <c r="CC216" i="14"/>
  <c r="CG216" i="14"/>
  <c r="BZ216" i="14"/>
  <c r="CE215" i="14"/>
  <c r="CC215" i="14"/>
  <c r="CG215" i="14" s="1"/>
  <c r="BZ215" i="14"/>
  <c r="CE214" i="14"/>
  <c r="CC214" i="14"/>
  <c r="BZ214" i="14"/>
  <c r="CE213" i="14"/>
  <c r="CC213" i="14"/>
  <c r="CG213" i="14"/>
  <c r="BZ213" i="14"/>
  <c r="CE212" i="14"/>
  <c r="CC212" i="14"/>
  <c r="CG212" i="14"/>
  <c r="BZ212" i="14"/>
  <c r="CE211" i="14"/>
  <c r="CC211" i="14"/>
  <c r="CG211" i="14" s="1"/>
  <c r="BZ211" i="14"/>
  <c r="CE210" i="14"/>
  <c r="CC210" i="14"/>
  <c r="CG210" i="14" s="1"/>
  <c r="BZ210" i="14"/>
  <c r="CE209" i="14"/>
  <c r="CC209" i="14"/>
  <c r="CG209" i="14"/>
  <c r="BZ209" i="14"/>
  <c r="CE208" i="14"/>
  <c r="CC208" i="14"/>
  <c r="CG208" i="14"/>
  <c r="BZ208" i="14"/>
  <c r="CE207" i="14"/>
  <c r="CC207" i="14"/>
  <c r="CG207" i="14" s="1"/>
  <c r="BZ207" i="14"/>
  <c r="CE206" i="14"/>
  <c r="CC206" i="14"/>
  <c r="CG206" i="14"/>
  <c r="BZ206" i="14"/>
  <c r="CE205" i="14"/>
  <c r="CC205" i="14"/>
  <c r="CG205" i="14"/>
  <c r="BZ205" i="14"/>
  <c r="CE204" i="14"/>
  <c r="CC204" i="14"/>
  <c r="CG204" i="14"/>
  <c r="BZ204" i="14"/>
  <c r="CE203" i="14"/>
  <c r="CC203" i="14"/>
  <c r="CG203" i="14" s="1"/>
  <c r="BZ203" i="14"/>
  <c r="CE202" i="14"/>
  <c r="CC202" i="14"/>
  <c r="CG202" i="14"/>
  <c r="BZ202" i="14"/>
  <c r="CE201" i="14"/>
  <c r="CC201" i="14"/>
  <c r="CG201" i="14"/>
  <c r="BZ201" i="14"/>
  <c r="CE200" i="14"/>
  <c r="CC200" i="14"/>
  <c r="BZ200" i="14"/>
  <c r="CE199" i="14"/>
  <c r="CC199" i="14"/>
  <c r="CG199" i="14"/>
  <c r="BZ199" i="14"/>
  <c r="CE198" i="14"/>
  <c r="CC198" i="14"/>
  <c r="CG198" i="14" s="1"/>
  <c r="BZ198" i="14"/>
  <c r="CE197" i="14"/>
  <c r="CC197" i="14"/>
  <c r="CF200" i="14" s="1"/>
  <c r="BZ197" i="14"/>
  <c r="CE196" i="14"/>
  <c r="CC196" i="14"/>
  <c r="CG196" i="14" s="1"/>
  <c r="BZ196" i="14"/>
  <c r="CE195" i="14"/>
  <c r="CC195" i="14"/>
  <c r="CG195" i="14"/>
  <c r="BZ195" i="14"/>
  <c r="CE194" i="14"/>
  <c r="CC194" i="14"/>
  <c r="CG194" i="14" s="1"/>
  <c r="BZ194" i="14"/>
  <c r="CE193" i="14"/>
  <c r="CC193" i="14"/>
  <c r="CG193" i="14" s="1"/>
  <c r="BZ193" i="14"/>
  <c r="CE192" i="14"/>
  <c r="CC192" i="14"/>
  <c r="CG192" i="14"/>
  <c r="BZ192" i="14"/>
  <c r="CE191" i="14"/>
  <c r="CC191" i="14"/>
  <c r="CG191" i="14"/>
  <c r="BZ191" i="14"/>
  <c r="CE190" i="14"/>
  <c r="CC190" i="14"/>
  <c r="CG190" i="14" s="1"/>
  <c r="BZ190" i="14"/>
  <c r="CE189" i="14"/>
  <c r="CC189" i="14"/>
  <c r="CG189" i="14"/>
  <c r="BZ189" i="14"/>
  <c r="CE188" i="14"/>
  <c r="CC188" i="14"/>
  <c r="CG188" i="14"/>
  <c r="BZ188" i="14"/>
  <c r="CE187" i="14"/>
  <c r="CC187" i="14"/>
  <c r="CG187" i="14"/>
  <c r="BZ187" i="14"/>
  <c r="CE186" i="14"/>
  <c r="CC186" i="14"/>
  <c r="BZ186" i="14"/>
  <c r="CE185" i="14"/>
  <c r="CC185" i="14"/>
  <c r="CG185" i="14"/>
  <c r="BZ185" i="14"/>
  <c r="CE184" i="14"/>
  <c r="CC184" i="14"/>
  <c r="CG184" i="14" s="1"/>
  <c r="BZ184" i="14"/>
  <c r="CE183" i="14"/>
  <c r="CC183" i="14"/>
  <c r="BZ183" i="14"/>
  <c r="CE182" i="14"/>
  <c r="CC182" i="14"/>
  <c r="CG182" i="14"/>
  <c r="BZ182" i="14"/>
  <c r="CE181" i="14"/>
  <c r="CC181" i="14"/>
  <c r="CG181" i="14" s="1"/>
  <c r="BZ181" i="14"/>
  <c r="CE180" i="14"/>
  <c r="CC180" i="14"/>
  <c r="CG180" i="14" s="1"/>
  <c r="BZ180" i="14"/>
  <c r="CE179" i="14"/>
  <c r="CC179" i="14"/>
  <c r="CG179" i="14" s="1"/>
  <c r="BZ179" i="14"/>
  <c r="CE178" i="14"/>
  <c r="CC178" i="14"/>
  <c r="CG178" i="14"/>
  <c r="BZ178" i="14"/>
  <c r="CE177" i="14"/>
  <c r="CC177" i="14"/>
  <c r="CG177" i="14" s="1"/>
  <c r="BZ177" i="14"/>
  <c r="CE176" i="14"/>
  <c r="CC176" i="14"/>
  <c r="CG176" i="14" s="1"/>
  <c r="BZ176" i="14"/>
  <c r="CE175" i="14"/>
  <c r="CC175" i="14"/>
  <c r="CF184" i="14" s="1"/>
  <c r="CG175" i="14"/>
  <c r="BZ175" i="14"/>
  <c r="CE174" i="14"/>
  <c r="CC174" i="14"/>
  <c r="CG174" i="14" s="1"/>
  <c r="BZ174" i="14"/>
  <c r="CE173" i="14"/>
  <c r="CC173" i="14"/>
  <c r="CG173" i="14" s="1"/>
  <c r="BZ173" i="14"/>
  <c r="CE172" i="14"/>
  <c r="CC172" i="14"/>
  <c r="CG172" i="14"/>
  <c r="BZ172" i="14"/>
  <c r="CE171" i="14"/>
  <c r="CC171" i="14"/>
  <c r="CG171" i="14"/>
  <c r="BZ171" i="14"/>
  <c r="CE170" i="14"/>
  <c r="CC170" i="14"/>
  <c r="CG170" i="14"/>
  <c r="BZ170" i="14"/>
  <c r="CE169" i="14"/>
  <c r="CC169" i="14"/>
  <c r="CG169" i="14"/>
  <c r="BZ169" i="14"/>
  <c r="CE168" i="14"/>
  <c r="CC168" i="14"/>
  <c r="CG168" i="14"/>
  <c r="BZ168" i="14"/>
  <c r="CE167" i="14"/>
  <c r="CC167" i="14"/>
  <c r="CG167" i="14" s="1"/>
  <c r="BZ167" i="14"/>
  <c r="CE166" i="14"/>
  <c r="CC166" i="14"/>
  <c r="BZ166" i="14"/>
  <c r="CE165" i="14"/>
  <c r="CC165" i="14"/>
  <c r="CG165" i="14"/>
  <c r="BZ165" i="14"/>
  <c r="CE164" i="14"/>
  <c r="CC164" i="14"/>
  <c r="CG164" i="14"/>
  <c r="BZ164" i="14"/>
  <c r="CE163" i="14"/>
  <c r="CC163" i="14"/>
  <c r="CG163" i="14" s="1"/>
  <c r="BZ163" i="14"/>
  <c r="CE162" i="14"/>
  <c r="CC162" i="14"/>
  <c r="CG162" i="14" s="1"/>
  <c r="BZ162" i="14"/>
  <c r="CE161" i="14"/>
  <c r="CC161" i="14"/>
  <c r="CG161" i="14"/>
  <c r="BZ161" i="14"/>
  <c r="CE160" i="14"/>
  <c r="CC160" i="14"/>
  <c r="CG160" i="14" s="1"/>
  <c r="BZ160" i="14"/>
  <c r="CE159" i="14"/>
  <c r="CC159" i="14"/>
  <c r="CG159" i="14" s="1"/>
  <c r="BZ159" i="14"/>
  <c r="CE158" i="14"/>
  <c r="CC158" i="14"/>
  <c r="CG158" i="14"/>
  <c r="BZ158" i="14"/>
  <c r="CE157" i="14"/>
  <c r="CC157" i="14"/>
  <c r="CG157" i="14" s="1"/>
  <c r="BZ157" i="14"/>
  <c r="CE156" i="14"/>
  <c r="CC156" i="14"/>
  <c r="CG156" i="14"/>
  <c r="BZ156" i="14"/>
  <c r="CE155" i="14"/>
  <c r="CC155" i="14"/>
  <c r="BZ155" i="14"/>
  <c r="CE154" i="14"/>
  <c r="CC154" i="14"/>
  <c r="CG154" i="14"/>
  <c r="BZ154" i="14"/>
  <c r="CE153" i="14"/>
  <c r="CC153" i="14"/>
  <c r="CG153" i="14"/>
  <c r="BZ153" i="14"/>
  <c r="CE152" i="14"/>
  <c r="CC152" i="14"/>
  <c r="BZ152" i="14"/>
  <c r="CE151" i="14"/>
  <c r="CC151" i="14"/>
  <c r="CG151" i="14"/>
  <c r="BZ151" i="14"/>
  <c r="CE150" i="14"/>
  <c r="CC150" i="14"/>
  <c r="CG150" i="14" s="1"/>
  <c r="BZ150" i="14"/>
  <c r="CE149" i="14"/>
  <c r="CC149" i="14"/>
  <c r="BZ149" i="14"/>
  <c r="CE148" i="14"/>
  <c r="CC148" i="14"/>
  <c r="CG148" i="14" s="1"/>
  <c r="BZ148" i="14"/>
  <c r="CE147" i="14"/>
  <c r="CC147" i="14"/>
  <c r="CG147" i="14"/>
  <c r="BZ147" i="14"/>
  <c r="CE146" i="14"/>
  <c r="CC146" i="14"/>
  <c r="CG146" i="14" s="1"/>
  <c r="BZ146" i="14"/>
  <c r="CE145" i="14"/>
  <c r="CC145" i="14"/>
  <c r="CG145" i="14" s="1"/>
  <c r="BZ145" i="14"/>
  <c r="CE144" i="14"/>
  <c r="CC144" i="14"/>
  <c r="CG144" i="14"/>
  <c r="BZ144" i="14"/>
  <c r="CE143" i="14"/>
  <c r="CC143" i="14"/>
  <c r="CG143" i="14"/>
  <c r="BZ143" i="14"/>
  <c r="CE142" i="14"/>
  <c r="CC142" i="14"/>
  <c r="CG142" i="14" s="1"/>
  <c r="BZ142" i="14"/>
  <c r="CE141" i="14"/>
  <c r="CC141" i="14"/>
  <c r="CF150" i="14" s="1"/>
  <c r="CG141" i="14"/>
  <c r="BZ141" i="14"/>
  <c r="CE140" i="14"/>
  <c r="CC140" i="14"/>
  <c r="CG140" i="14"/>
  <c r="BZ140" i="14"/>
  <c r="CE139" i="14"/>
  <c r="CC139" i="14"/>
  <c r="CG139" i="14"/>
  <c r="BZ139" i="14"/>
  <c r="CE138" i="14"/>
  <c r="CC138" i="14"/>
  <c r="CG138" i="14" s="1"/>
  <c r="BZ138" i="14"/>
  <c r="CE137" i="14"/>
  <c r="CC137" i="14"/>
  <c r="CG137" i="14"/>
  <c r="BZ137" i="14"/>
  <c r="CE136" i="14"/>
  <c r="CC136" i="14"/>
  <c r="CG136" i="14" s="1"/>
  <c r="BZ136" i="14"/>
  <c r="CE135" i="14"/>
  <c r="CC135" i="14"/>
  <c r="CF141" i="14" s="1"/>
  <c r="BZ135" i="14"/>
  <c r="CE134" i="14"/>
  <c r="CC134" i="14"/>
  <c r="CG134" i="14"/>
  <c r="BZ134" i="14"/>
  <c r="CE133" i="14"/>
  <c r="CC133" i="14"/>
  <c r="CG133" i="14" s="1"/>
  <c r="BZ133" i="14"/>
  <c r="CE132" i="14"/>
  <c r="CC132" i="14"/>
  <c r="CG132" i="14" s="1"/>
  <c r="BZ132" i="14"/>
  <c r="CE131" i="14"/>
  <c r="CC131" i="14"/>
  <c r="CG131" i="14" s="1"/>
  <c r="BZ131" i="14"/>
  <c r="CE130" i="14"/>
  <c r="CC130" i="14"/>
  <c r="CG130" i="14"/>
  <c r="BZ130" i="14"/>
  <c r="CE129" i="14"/>
  <c r="CC129" i="14"/>
  <c r="CG129" i="14" s="1"/>
  <c r="BZ129" i="14"/>
  <c r="CE128" i="14"/>
  <c r="CC128" i="14"/>
  <c r="CG128" i="14" s="1"/>
  <c r="BZ128" i="14"/>
  <c r="CE127" i="14"/>
  <c r="CC127" i="14"/>
  <c r="CG127" i="14"/>
  <c r="BZ127" i="14"/>
  <c r="CE126" i="14"/>
  <c r="CC126" i="14"/>
  <c r="CG126" i="14"/>
  <c r="BZ126" i="14"/>
  <c r="CE125" i="14"/>
  <c r="CC125" i="14"/>
  <c r="CG125" i="14" s="1"/>
  <c r="BZ125" i="14"/>
  <c r="CE124" i="14"/>
  <c r="CC124" i="14"/>
  <c r="CG124" i="14" s="1"/>
  <c r="BZ124" i="14"/>
  <c r="CE123" i="14"/>
  <c r="CC123" i="14"/>
  <c r="CG123" i="14"/>
  <c r="BZ123" i="14"/>
  <c r="CE122" i="14"/>
  <c r="CC122" i="14"/>
  <c r="CG122" i="14"/>
  <c r="BZ122" i="14"/>
  <c r="CE121" i="14"/>
  <c r="CC121" i="14"/>
  <c r="CG121" i="14" s="1"/>
  <c r="BZ121" i="14"/>
  <c r="CE120" i="14"/>
  <c r="CC120" i="14"/>
  <c r="CG120" i="14"/>
  <c r="BZ120" i="14"/>
  <c r="CE119" i="14"/>
  <c r="CC119" i="14"/>
  <c r="CG119" i="14" s="1"/>
  <c r="BZ119" i="14"/>
  <c r="CE118" i="14"/>
  <c r="CC118" i="14"/>
  <c r="CF126" i="14" s="1"/>
  <c r="BZ118" i="14"/>
  <c r="CE117" i="14"/>
  <c r="CC117" i="14"/>
  <c r="CG117" i="14"/>
  <c r="BZ117" i="14"/>
  <c r="CE116" i="14"/>
  <c r="CC116" i="14"/>
  <c r="CG116" i="14"/>
  <c r="BZ116" i="14"/>
  <c r="CE115" i="14"/>
  <c r="CC115" i="14"/>
  <c r="CG115" i="14" s="1"/>
  <c r="BZ115" i="14"/>
  <c r="CE114" i="14"/>
  <c r="CC114" i="14"/>
  <c r="CG114" i="14" s="1"/>
  <c r="BZ114" i="14"/>
  <c r="CE113" i="14"/>
  <c r="CC113" i="14"/>
  <c r="CG113" i="14"/>
  <c r="BZ113" i="14"/>
  <c r="CE112" i="14"/>
  <c r="CC112" i="14"/>
  <c r="CG112" i="14" s="1"/>
  <c r="BZ112" i="14"/>
  <c r="CE111" i="14"/>
  <c r="CC111" i="14"/>
  <c r="CG111" i="14" s="1"/>
  <c r="BZ111" i="14"/>
  <c r="CE110" i="14"/>
  <c r="CC110" i="14"/>
  <c r="CG110" i="14"/>
  <c r="BZ110" i="14"/>
  <c r="CE109" i="14"/>
  <c r="CC109" i="14"/>
  <c r="CG109" i="14" s="1"/>
  <c r="BZ109" i="14"/>
  <c r="CE108" i="14"/>
  <c r="CC108" i="14"/>
  <c r="CG108" i="14" s="1"/>
  <c r="BZ108" i="14"/>
  <c r="CE107" i="14"/>
  <c r="CC107" i="14"/>
  <c r="CG107" i="14"/>
  <c r="BZ107" i="14"/>
  <c r="CE106" i="14"/>
  <c r="CC106" i="14"/>
  <c r="CG106" i="14" s="1"/>
  <c r="BZ106" i="14"/>
  <c r="CE105" i="14"/>
  <c r="CC105" i="14"/>
  <c r="CG105" i="14" s="1"/>
  <c r="BZ105" i="14"/>
  <c r="CE104" i="14"/>
  <c r="CC104" i="14"/>
  <c r="CF111" i="14" s="1"/>
  <c r="CG104" i="14"/>
  <c r="BZ104" i="14"/>
  <c r="CE103" i="14"/>
  <c r="CC103" i="14"/>
  <c r="CG103" i="14"/>
  <c r="BZ103" i="14"/>
  <c r="CE102" i="14"/>
  <c r="CC102" i="14"/>
  <c r="CG102" i="14" s="1"/>
  <c r="BZ102" i="14"/>
  <c r="CE101" i="14"/>
  <c r="CC101" i="14"/>
  <c r="CF109" i="14" s="1"/>
  <c r="CG101" i="14"/>
  <c r="BZ101" i="14"/>
  <c r="CE100" i="14"/>
  <c r="CC100" i="14"/>
  <c r="CG100" i="14"/>
  <c r="BZ100" i="14"/>
  <c r="CE99" i="14"/>
  <c r="CC99" i="14"/>
  <c r="CG99" i="14"/>
  <c r="BZ99" i="14"/>
  <c r="CE98" i="14"/>
  <c r="CC98" i="14"/>
  <c r="BZ98" i="14"/>
  <c r="CE97" i="14"/>
  <c r="CC97" i="14"/>
  <c r="CG97" i="14"/>
  <c r="BZ97" i="14"/>
  <c r="CE96" i="14"/>
  <c r="CC96" i="14"/>
  <c r="BZ96" i="14"/>
  <c r="CE95" i="14"/>
  <c r="CC95" i="14"/>
  <c r="BZ95" i="14"/>
  <c r="CE94" i="14"/>
  <c r="CC94" i="14"/>
  <c r="CG94" i="14"/>
  <c r="BZ94" i="14"/>
  <c r="CE93" i="14"/>
  <c r="CC93" i="14"/>
  <c r="CG93" i="14" s="1"/>
  <c r="BZ93" i="14"/>
  <c r="CE92" i="14"/>
  <c r="CC92" i="14"/>
  <c r="CG92" i="14" s="1"/>
  <c r="BZ92" i="14"/>
  <c r="CE91" i="14"/>
  <c r="CC91" i="14"/>
  <c r="CG91" i="14" s="1"/>
  <c r="BZ91" i="14"/>
  <c r="CE90" i="14"/>
  <c r="CC90" i="14"/>
  <c r="CG90" i="14"/>
  <c r="BZ90" i="14"/>
  <c r="CE89" i="14"/>
  <c r="CC89" i="14"/>
  <c r="CG89" i="14" s="1"/>
  <c r="BZ89" i="14"/>
  <c r="CE88" i="14"/>
  <c r="CC88" i="14"/>
  <c r="CG88" i="14" s="1"/>
  <c r="BZ88" i="14"/>
  <c r="CE87" i="14"/>
  <c r="CC87" i="14"/>
  <c r="CF94" i="14" s="1"/>
  <c r="CG87" i="14"/>
  <c r="BZ87" i="14"/>
  <c r="CE86" i="14"/>
  <c r="CC86" i="14"/>
  <c r="CG86" i="14"/>
  <c r="BZ86" i="14"/>
  <c r="CE85" i="14"/>
  <c r="CC85" i="14"/>
  <c r="CG85" i="14" s="1"/>
  <c r="BZ85" i="14"/>
  <c r="CE84" i="14"/>
  <c r="CC84" i="14"/>
  <c r="BZ84" i="14"/>
  <c r="CE83" i="14"/>
  <c r="CC83" i="14"/>
  <c r="CG83" i="14"/>
  <c r="BZ83" i="14"/>
  <c r="CE82" i="14"/>
  <c r="CC82" i="14"/>
  <c r="CG82" i="14"/>
  <c r="BZ82" i="14"/>
  <c r="CE81" i="14"/>
  <c r="CC81" i="14"/>
  <c r="CF90" i="14" s="1"/>
  <c r="CJ90" i="14" s="1"/>
  <c r="BZ81" i="14"/>
  <c r="CE80" i="14"/>
  <c r="CC80" i="14"/>
  <c r="CG80" i="14"/>
  <c r="BZ80" i="14"/>
  <c r="CE79" i="14"/>
  <c r="CC79" i="14"/>
  <c r="BZ79" i="14"/>
  <c r="CE78" i="14"/>
  <c r="CC78" i="14"/>
  <c r="BZ78" i="14"/>
  <c r="CE77" i="14"/>
  <c r="CC77" i="14"/>
  <c r="CG77" i="14"/>
  <c r="BZ77" i="14"/>
  <c r="CE76" i="14"/>
  <c r="CC76" i="14"/>
  <c r="CG76" i="14"/>
  <c r="BZ76" i="14"/>
  <c r="CE75" i="14"/>
  <c r="CC75" i="14"/>
  <c r="CG75" i="14" s="1"/>
  <c r="BZ75" i="14"/>
  <c r="CE74" i="14"/>
  <c r="CC74" i="14"/>
  <c r="CG74" i="14" s="1"/>
  <c r="BZ74" i="14"/>
  <c r="CE73" i="14"/>
  <c r="CC73" i="14"/>
  <c r="CG73" i="14"/>
  <c r="BZ73" i="14"/>
  <c r="CE72" i="14"/>
  <c r="CC72" i="14"/>
  <c r="CG72" i="14"/>
  <c r="BZ72" i="14"/>
  <c r="CE71" i="14"/>
  <c r="CC71" i="14"/>
  <c r="CG71" i="14" s="1"/>
  <c r="BZ71" i="14"/>
  <c r="CE70" i="14"/>
  <c r="CC70" i="14"/>
  <c r="CF77" i="14" s="1"/>
  <c r="CG70" i="14"/>
  <c r="BZ70" i="14"/>
  <c r="CE69" i="14"/>
  <c r="CC69" i="14"/>
  <c r="CG69" i="14"/>
  <c r="BZ69" i="14"/>
  <c r="CE68" i="14"/>
  <c r="CC68" i="14"/>
  <c r="CG68" i="14"/>
  <c r="BZ68" i="14"/>
  <c r="CE67" i="14"/>
  <c r="CC67" i="14"/>
  <c r="CG67" i="14" s="1"/>
  <c r="BZ67" i="14"/>
  <c r="CE66" i="14"/>
  <c r="CC66" i="14"/>
  <c r="CG66" i="14"/>
  <c r="BZ66" i="14"/>
  <c r="CE65" i="14"/>
  <c r="CC65" i="14"/>
  <c r="CG65" i="14"/>
  <c r="BZ65" i="14"/>
  <c r="CE64" i="14"/>
  <c r="CC64" i="14"/>
  <c r="BZ64" i="14"/>
  <c r="CE63" i="14"/>
  <c r="CC63" i="14"/>
  <c r="CG63" i="14"/>
  <c r="BZ63" i="14"/>
  <c r="CE62" i="14"/>
  <c r="CC62" i="14"/>
  <c r="CG62" i="14" s="1"/>
  <c r="BZ62" i="14"/>
  <c r="CE61" i="14"/>
  <c r="CC61" i="14"/>
  <c r="BZ61" i="14"/>
  <c r="CE60" i="14"/>
  <c r="CC60" i="14"/>
  <c r="CG60" i="14" s="1"/>
  <c r="BZ60" i="14"/>
  <c r="CE59" i="14"/>
  <c r="CC59" i="14"/>
  <c r="CG59" i="14"/>
  <c r="BZ59" i="14"/>
  <c r="CE58" i="14"/>
  <c r="CC58" i="14"/>
  <c r="CG58" i="14" s="1"/>
  <c r="BZ58" i="14"/>
  <c r="CE57" i="14"/>
  <c r="CC57" i="14"/>
  <c r="CG57" i="14" s="1"/>
  <c r="BZ57" i="14"/>
  <c r="CE56" i="14"/>
  <c r="CC56" i="14"/>
  <c r="CG56" i="14"/>
  <c r="BZ56" i="14"/>
  <c r="CE55" i="14"/>
  <c r="CC55" i="14"/>
  <c r="CG55" i="14"/>
  <c r="BZ55" i="14"/>
  <c r="CE54" i="14"/>
  <c r="CC54" i="14"/>
  <c r="CG54" i="14" s="1"/>
  <c r="BZ54" i="14"/>
  <c r="CE53" i="14"/>
  <c r="CC53" i="14"/>
  <c r="CG53" i="14"/>
  <c r="BZ53" i="14"/>
  <c r="CE52" i="14"/>
  <c r="CC52" i="14"/>
  <c r="CG52" i="14"/>
  <c r="BZ52" i="14"/>
  <c r="CE51" i="14"/>
  <c r="CC51" i="14"/>
  <c r="CG51" i="14"/>
  <c r="BZ51" i="14"/>
  <c r="CE50" i="14"/>
  <c r="CC50" i="14"/>
  <c r="CG50" i="14"/>
  <c r="BZ50" i="14"/>
  <c r="CE49" i="14"/>
  <c r="CC49" i="14"/>
  <c r="CG49" i="14"/>
  <c r="BZ49" i="14"/>
  <c r="CE48" i="14"/>
  <c r="CC48" i="14"/>
  <c r="CG48" i="14" s="1"/>
  <c r="BZ48" i="14"/>
  <c r="CE47" i="14"/>
  <c r="CC47" i="14"/>
  <c r="BZ47" i="14"/>
  <c r="CE46" i="14"/>
  <c r="CC46" i="14"/>
  <c r="CG46" i="14"/>
  <c r="BZ46" i="14"/>
  <c r="CE45" i="14"/>
  <c r="CC45" i="14"/>
  <c r="CG45" i="14" s="1"/>
  <c r="BZ45" i="14"/>
  <c r="CE44" i="14"/>
  <c r="CC44" i="14"/>
  <c r="CG44" i="14" s="1"/>
  <c r="BZ44" i="14"/>
  <c r="CE43" i="14"/>
  <c r="CC43" i="14"/>
  <c r="CG43" i="14" s="1"/>
  <c r="BZ43" i="14"/>
  <c r="CE42" i="14"/>
  <c r="CC42" i="14"/>
  <c r="CG42" i="14"/>
  <c r="BZ42" i="14"/>
  <c r="CE41" i="14"/>
  <c r="CC41" i="14"/>
  <c r="CG41" i="14" s="1"/>
  <c r="BZ41" i="14"/>
  <c r="CE40" i="14"/>
  <c r="CC40" i="14"/>
  <c r="CG40" i="14" s="1"/>
  <c r="BZ40" i="14"/>
  <c r="CE39" i="14"/>
  <c r="CC39" i="14"/>
  <c r="CF46" i="14" s="1"/>
  <c r="CG39" i="14"/>
  <c r="BZ39" i="14"/>
  <c r="CE38" i="14"/>
  <c r="CC38" i="14"/>
  <c r="CG38" i="14"/>
  <c r="BZ38" i="14"/>
  <c r="CE37" i="14"/>
  <c r="CC37" i="14"/>
  <c r="CG37" i="14" s="1"/>
  <c r="BZ37" i="14"/>
  <c r="CE36" i="14"/>
  <c r="CC36" i="14"/>
  <c r="CG36" i="14"/>
  <c r="BZ36" i="14"/>
  <c r="CE35" i="14"/>
  <c r="CC35" i="14"/>
  <c r="CG35" i="14"/>
  <c r="BZ35" i="14"/>
  <c r="CE34" i="14"/>
  <c r="CC34" i="14"/>
  <c r="CG34" i="14"/>
  <c r="BZ34" i="14"/>
  <c r="CE33" i="14"/>
  <c r="CC33" i="14"/>
  <c r="CG33" i="14"/>
  <c r="BZ33" i="14"/>
  <c r="CE32" i="14"/>
  <c r="CC32" i="14"/>
  <c r="CG32" i="14"/>
  <c r="BZ32" i="14"/>
  <c r="CE31" i="14"/>
  <c r="CC31" i="14"/>
  <c r="CF40" i="14" s="1"/>
  <c r="BZ31" i="14"/>
  <c r="CE30" i="14"/>
  <c r="CC30" i="14"/>
  <c r="BZ30" i="14"/>
  <c r="CE29" i="14"/>
  <c r="CC29" i="14"/>
  <c r="CG29" i="14"/>
  <c r="BZ29" i="14"/>
  <c r="CE28" i="14"/>
  <c r="CC28" i="14"/>
  <c r="CG28" i="14"/>
  <c r="BZ28" i="14"/>
  <c r="CE27" i="14"/>
  <c r="CC27" i="14"/>
  <c r="CG27" i="14" s="1"/>
  <c r="BZ27" i="14"/>
  <c r="CE26" i="14"/>
  <c r="CC26" i="14"/>
  <c r="CG26" i="14" s="1"/>
  <c r="BZ26" i="14"/>
  <c r="CE25" i="14"/>
  <c r="CC25" i="14"/>
  <c r="CG25" i="14"/>
  <c r="BZ25" i="14"/>
  <c r="CE24" i="14"/>
  <c r="CC24" i="14"/>
  <c r="CG24" i="14" s="1"/>
  <c r="BZ24" i="14"/>
  <c r="CE23" i="14"/>
  <c r="CC23" i="14"/>
  <c r="CG23" i="14" s="1"/>
  <c r="BZ23" i="14"/>
  <c r="CE22" i="14"/>
  <c r="CC22" i="14"/>
  <c r="CF29" i="14" s="1"/>
  <c r="CG22" i="14"/>
  <c r="BZ22" i="14"/>
  <c r="CE21" i="14"/>
  <c r="CC21" i="14"/>
  <c r="CG21" i="14" s="1"/>
  <c r="BZ21" i="14"/>
  <c r="CE20" i="14"/>
  <c r="CC20" i="14"/>
  <c r="CG20" i="14"/>
  <c r="BZ20" i="14"/>
  <c r="CE19" i="14"/>
  <c r="CC19" i="14"/>
  <c r="CG19" i="14"/>
  <c r="BZ19" i="14"/>
  <c r="CE18" i="14"/>
  <c r="CC18" i="14"/>
  <c r="CG18" i="14"/>
  <c r="BZ18" i="14"/>
  <c r="CE17" i="14"/>
  <c r="CC17" i="14"/>
  <c r="CG17" i="14"/>
  <c r="BZ17" i="14"/>
  <c r="CE16" i="14"/>
  <c r="CC16" i="14"/>
  <c r="BZ16" i="14"/>
  <c r="CK15" i="14"/>
  <c r="CE15" i="14"/>
  <c r="CC15" i="14"/>
  <c r="CG15" i="14" s="1"/>
  <c r="BZ15" i="14"/>
  <c r="CK14" i="14"/>
  <c r="CE14" i="14"/>
  <c r="CC14" i="14"/>
  <c r="BZ14" i="14"/>
  <c r="CK13" i="14"/>
  <c r="CE13" i="14"/>
  <c r="CC13" i="14"/>
  <c r="CG13" i="14" s="1"/>
  <c r="BZ13" i="14"/>
  <c r="CK12" i="14"/>
  <c r="CE12" i="14"/>
  <c r="CC12" i="14"/>
  <c r="BZ12" i="14"/>
  <c r="CK11" i="14"/>
  <c r="CE11" i="14"/>
  <c r="CC11" i="14"/>
  <c r="CG11" i="14" s="1"/>
  <c r="BZ11" i="14"/>
  <c r="CK10" i="14"/>
  <c r="CE10" i="14"/>
  <c r="CC10" i="14"/>
  <c r="BZ10" i="14"/>
  <c r="CK9" i="14"/>
  <c r="CE9" i="14"/>
  <c r="CC9" i="14"/>
  <c r="BZ9" i="14"/>
  <c r="CK8" i="14"/>
  <c r="CE8" i="14"/>
  <c r="CC8" i="14"/>
  <c r="BZ8" i="14"/>
  <c r="CK7" i="14"/>
  <c r="CE7" i="14"/>
  <c r="CC7" i="14"/>
  <c r="BZ7" i="14"/>
  <c r="CK6" i="14"/>
  <c r="CE6" i="14"/>
  <c r="CC6" i="14"/>
  <c r="CF15" i="14" s="1"/>
  <c r="CJ15" i="14" s="1"/>
  <c r="BZ6" i="14"/>
  <c r="CA6" i="14" s="1"/>
  <c r="CK5" i="14"/>
  <c r="CE5" i="14"/>
  <c r="CC5" i="14"/>
  <c r="CF14" i="14" s="1"/>
  <c r="CJ14" i="14" s="1"/>
  <c r="BZ5" i="14"/>
  <c r="CA5" i="14"/>
  <c r="CB5" i="14"/>
  <c r="CD5" i="14"/>
  <c r="CK4" i="14"/>
  <c r="CD4" i="14"/>
  <c r="CC4" i="14"/>
  <c r="CF13" i="14" s="1"/>
  <c r="CJ13" i="14" s="1"/>
  <c r="BZ4" i="14"/>
  <c r="CF30" i="14"/>
  <c r="CF34" i="14"/>
  <c r="CF114" i="14"/>
  <c r="CF134" i="14"/>
  <c r="CF174" i="14"/>
  <c r="CF178" i="14"/>
  <c r="CL178" i="14" s="1"/>
  <c r="CF182" i="14"/>
  <c r="CF222" i="14"/>
  <c r="CF226" i="14"/>
  <c r="CL226" i="14" s="1"/>
  <c r="CF230" i="14"/>
  <c r="CF278" i="14"/>
  <c r="CF196" i="14"/>
  <c r="CF244" i="14"/>
  <c r="CF248" i="14"/>
  <c r="CF252" i="14"/>
  <c r="CL252" i="14" s="1"/>
  <c r="CF297" i="14"/>
  <c r="CF301" i="14"/>
  <c r="CF309" i="14"/>
  <c r="CF345" i="14"/>
  <c r="CF53" i="14"/>
  <c r="CF57" i="14"/>
  <c r="CF113" i="14"/>
  <c r="CF233" i="14"/>
  <c r="CJ233" i="14" s="1"/>
  <c r="CF28" i="14"/>
  <c r="CJ28" i="14" s="1"/>
  <c r="CF60" i="14"/>
  <c r="CF72" i="14"/>
  <c r="CF112" i="14"/>
  <c r="CF116" i="14"/>
  <c r="CF47" i="14"/>
  <c r="CF51" i="14"/>
  <c r="CF143" i="14"/>
  <c r="CF239" i="14"/>
  <c r="CF243" i="14"/>
  <c r="CF292" i="14"/>
  <c r="CF340" i="14"/>
  <c r="CF10" i="14"/>
  <c r="CF89" i="14"/>
  <c r="CJ89" i="14" s="1"/>
  <c r="CF165" i="14"/>
  <c r="CF197" i="14"/>
  <c r="CF213" i="14"/>
  <c r="CL213" i="14" s="1"/>
  <c r="CF261" i="14"/>
  <c r="CF310" i="14"/>
  <c r="CF326" i="14"/>
  <c r="CF359" i="14"/>
  <c r="CJ359" i="14" s="1"/>
  <c r="CF363" i="14"/>
  <c r="BH369" i="14"/>
  <c r="BM368" i="14"/>
  <c r="BK368" i="14"/>
  <c r="BO368" i="14" s="1"/>
  <c r="BH368" i="14"/>
  <c r="AU368" i="14"/>
  <c r="AS368" i="14"/>
  <c r="AW368" i="14"/>
  <c r="AP368" i="14"/>
  <c r="AC368" i="14"/>
  <c r="AA368" i="14"/>
  <c r="AE368" i="14"/>
  <c r="X368" i="14"/>
  <c r="K368" i="14"/>
  <c r="I368" i="14"/>
  <c r="M368" i="14" s="1"/>
  <c r="F368" i="14"/>
  <c r="BM367" i="14"/>
  <c r="BK367" i="14"/>
  <c r="BO367" i="14"/>
  <c r="BH367" i="14"/>
  <c r="AU367" i="14"/>
  <c r="AS367" i="14"/>
  <c r="AW367" i="14"/>
  <c r="AP367" i="14"/>
  <c r="AC367" i="14"/>
  <c r="AA367" i="14"/>
  <c r="AE367" i="14" s="1"/>
  <c r="X367" i="14"/>
  <c r="K367" i="14"/>
  <c r="I367" i="14"/>
  <c r="M367" i="14"/>
  <c r="F367" i="14"/>
  <c r="BM366" i="14"/>
  <c r="BK366" i="14"/>
  <c r="BO366" i="14"/>
  <c r="BH366" i="14"/>
  <c r="AU366" i="14"/>
  <c r="AS366" i="14"/>
  <c r="AW366" i="14" s="1"/>
  <c r="AP366" i="14"/>
  <c r="AC366" i="14"/>
  <c r="AA366" i="14"/>
  <c r="AE366" i="14"/>
  <c r="X366" i="14"/>
  <c r="K366" i="14"/>
  <c r="I366" i="14"/>
  <c r="M366" i="14"/>
  <c r="F366" i="14"/>
  <c r="BM365" i="14"/>
  <c r="BK365" i="14"/>
  <c r="BO365" i="14" s="1"/>
  <c r="BH365" i="14"/>
  <c r="AU365" i="14"/>
  <c r="AS365" i="14"/>
  <c r="AW365" i="14"/>
  <c r="AP365" i="14"/>
  <c r="AC365" i="14"/>
  <c r="AA365" i="14"/>
  <c r="AE365" i="14"/>
  <c r="X365" i="14"/>
  <c r="K365" i="14"/>
  <c r="I365" i="14"/>
  <c r="M365" i="14" s="1"/>
  <c r="F365" i="14"/>
  <c r="BM364" i="14"/>
  <c r="BK364" i="14"/>
  <c r="BO364" i="14"/>
  <c r="BH364" i="14"/>
  <c r="AU364" i="14"/>
  <c r="AS364" i="14"/>
  <c r="AW364" i="14"/>
  <c r="AP364" i="14"/>
  <c r="AC364" i="14"/>
  <c r="AA364" i="14"/>
  <c r="AE364" i="14" s="1"/>
  <c r="X364" i="14"/>
  <c r="K364" i="14"/>
  <c r="I364" i="14"/>
  <c r="M364" i="14"/>
  <c r="F364" i="14"/>
  <c r="BM363" i="14"/>
  <c r="BK363" i="14"/>
  <c r="BO363" i="14"/>
  <c r="BH363" i="14"/>
  <c r="AU363" i="14"/>
  <c r="AS363" i="14"/>
  <c r="AW363" i="14" s="1"/>
  <c r="AP363" i="14"/>
  <c r="AC363" i="14"/>
  <c r="AA363" i="14"/>
  <c r="AE363" i="14"/>
  <c r="X363" i="14"/>
  <c r="K363" i="14"/>
  <c r="I363" i="14"/>
  <c r="M363" i="14"/>
  <c r="F363" i="14"/>
  <c r="BM362" i="14"/>
  <c r="BK362" i="14"/>
  <c r="BO362" i="14" s="1"/>
  <c r="BH362" i="14"/>
  <c r="AU362" i="14"/>
  <c r="AS362" i="14"/>
  <c r="AW362" i="14"/>
  <c r="AP362" i="14"/>
  <c r="AC362" i="14"/>
  <c r="AA362" i="14"/>
  <c r="AE362" i="14"/>
  <c r="X362" i="14"/>
  <c r="K362" i="14"/>
  <c r="I362" i="14"/>
  <c r="M362" i="14" s="1"/>
  <c r="F362" i="14"/>
  <c r="BM361" i="14"/>
  <c r="BK361" i="14"/>
  <c r="BO361" i="14"/>
  <c r="BH361" i="14"/>
  <c r="AU361" i="14"/>
  <c r="AS361" i="14"/>
  <c r="AW361" i="14"/>
  <c r="AP361" i="14"/>
  <c r="AC361" i="14"/>
  <c r="AA361" i="14"/>
  <c r="AE361" i="14" s="1"/>
  <c r="X361" i="14"/>
  <c r="K361" i="14"/>
  <c r="I361" i="14"/>
  <c r="M361" i="14"/>
  <c r="F361" i="14"/>
  <c r="BM360" i="14"/>
  <c r="BK360" i="14"/>
  <c r="BO360" i="14"/>
  <c r="BH360" i="14"/>
  <c r="AU360" i="14"/>
  <c r="AS360" i="14"/>
  <c r="AW360" i="14" s="1"/>
  <c r="AP360" i="14"/>
  <c r="AC360" i="14"/>
  <c r="AA360" i="14"/>
  <c r="AE360" i="14"/>
  <c r="X360" i="14"/>
  <c r="K360" i="14"/>
  <c r="I360" i="14"/>
  <c r="M360" i="14"/>
  <c r="F360" i="14"/>
  <c r="BM359" i="14"/>
  <c r="BK359" i="14"/>
  <c r="BO359" i="14" s="1"/>
  <c r="BH359" i="14"/>
  <c r="AU359" i="14"/>
  <c r="AS359" i="14"/>
  <c r="AP359" i="14"/>
  <c r="AC359" i="14"/>
  <c r="AA359" i="14"/>
  <c r="X359" i="14"/>
  <c r="K359" i="14"/>
  <c r="I359" i="14"/>
  <c r="M359" i="14"/>
  <c r="F359" i="14"/>
  <c r="BM358" i="14"/>
  <c r="BK358" i="14"/>
  <c r="BO358" i="14" s="1"/>
  <c r="BH358" i="14"/>
  <c r="AU358" i="14"/>
  <c r="AS358" i="14"/>
  <c r="AW358" i="14" s="1"/>
  <c r="AP358" i="14"/>
  <c r="AC358" i="14"/>
  <c r="AA358" i="14"/>
  <c r="AE358" i="14"/>
  <c r="X358" i="14"/>
  <c r="K358" i="14"/>
  <c r="I358" i="14"/>
  <c r="F358" i="14"/>
  <c r="BM357" i="14"/>
  <c r="BK357" i="14"/>
  <c r="BO357" i="14"/>
  <c r="BH357" i="14"/>
  <c r="AU357" i="14"/>
  <c r="AS357" i="14"/>
  <c r="AW357" i="14"/>
  <c r="AP357" i="14"/>
  <c r="AC357" i="14"/>
  <c r="AA357" i="14"/>
  <c r="X357" i="14"/>
  <c r="K357" i="14"/>
  <c r="I357" i="14"/>
  <c r="M357" i="14"/>
  <c r="F357" i="14"/>
  <c r="BM356" i="14"/>
  <c r="BK356" i="14"/>
  <c r="BH356" i="14"/>
  <c r="AU356" i="14"/>
  <c r="AS356" i="14"/>
  <c r="AW356" i="14" s="1"/>
  <c r="AP356" i="14"/>
  <c r="AC356" i="14"/>
  <c r="AA356" i="14"/>
  <c r="X356" i="14"/>
  <c r="K356" i="14"/>
  <c r="I356" i="14"/>
  <c r="M356" i="14" s="1"/>
  <c r="F356" i="14"/>
  <c r="BM355" i="14"/>
  <c r="BK355" i="14"/>
  <c r="BO355" i="14"/>
  <c r="BH355" i="14"/>
  <c r="AU355" i="14"/>
  <c r="AS355" i="14"/>
  <c r="AP355" i="14"/>
  <c r="AC355" i="14"/>
  <c r="AA355" i="14"/>
  <c r="X355" i="14"/>
  <c r="K355" i="14"/>
  <c r="I355" i="14"/>
  <c r="M355" i="14"/>
  <c r="F355" i="14"/>
  <c r="BM354" i="14"/>
  <c r="BK354" i="14"/>
  <c r="BO354" i="14" s="1"/>
  <c r="BP368" i="14" s="1"/>
  <c r="BH354" i="14"/>
  <c r="AU354" i="14"/>
  <c r="AS354" i="14"/>
  <c r="AW354" i="14" s="1"/>
  <c r="AP354" i="14"/>
  <c r="AC354" i="14"/>
  <c r="AA354" i="14"/>
  <c r="AE354" i="14"/>
  <c r="X354" i="14"/>
  <c r="K354" i="14"/>
  <c r="I354" i="14"/>
  <c r="F354" i="14"/>
  <c r="BM353" i="14"/>
  <c r="BK353" i="14"/>
  <c r="BO353" i="14"/>
  <c r="BH353" i="14"/>
  <c r="AU353" i="14"/>
  <c r="AS353" i="14"/>
  <c r="AW353" i="14" s="1"/>
  <c r="AP353" i="14"/>
  <c r="AC353" i="14"/>
  <c r="AA353" i="14"/>
  <c r="X353" i="14"/>
  <c r="K353" i="14"/>
  <c r="I353" i="14"/>
  <c r="M353" i="14" s="1"/>
  <c r="F353" i="14"/>
  <c r="BM352" i="14"/>
  <c r="BK352" i="14"/>
  <c r="BH352" i="14"/>
  <c r="AU352" i="14"/>
  <c r="AS352" i="14"/>
  <c r="AW352" i="14"/>
  <c r="AP352" i="14"/>
  <c r="AC352" i="14"/>
  <c r="AA352" i="14"/>
  <c r="X352" i="14"/>
  <c r="K352" i="14"/>
  <c r="I352" i="14"/>
  <c r="M352" i="14" s="1"/>
  <c r="F352" i="14"/>
  <c r="BM351" i="14"/>
  <c r="BK351" i="14"/>
  <c r="BO351" i="14"/>
  <c r="BH351" i="14"/>
  <c r="AU351" i="14"/>
  <c r="AS351" i="14"/>
  <c r="AP351" i="14"/>
  <c r="AC351" i="14"/>
  <c r="AA351" i="14"/>
  <c r="X351" i="14"/>
  <c r="K351" i="14"/>
  <c r="I351" i="14"/>
  <c r="M351" i="14" s="1"/>
  <c r="F351" i="14"/>
  <c r="BM350" i="14"/>
  <c r="BK350" i="14"/>
  <c r="BO350" i="14"/>
  <c r="BH350" i="14"/>
  <c r="AU350" i="14"/>
  <c r="AS350" i="14"/>
  <c r="AW350" i="14" s="1"/>
  <c r="AP350" i="14"/>
  <c r="AC350" i="14"/>
  <c r="AA350" i="14"/>
  <c r="AE350" i="14" s="1"/>
  <c r="X350" i="14"/>
  <c r="K350" i="14"/>
  <c r="I350" i="14"/>
  <c r="F350" i="14"/>
  <c r="BM349" i="14"/>
  <c r="BK349" i="14"/>
  <c r="BO349" i="14"/>
  <c r="BH349" i="14"/>
  <c r="AU349" i="14"/>
  <c r="AS349" i="14"/>
  <c r="AW349" i="14"/>
  <c r="AP349" i="14"/>
  <c r="AC349" i="14"/>
  <c r="AA349" i="14"/>
  <c r="X349" i="14"/>
  <c r="K349" i="14"/>
  <c r="I349" i="14"/>
  <c r="M349" i="14" s="1"/>
  <c r="F349" i="14"/>
  <c r="BM348" i="14"/>
  <c r="BK348" i="14"/>
  <c r="BH348" i="14"/>
  <c r="AU348" i="14"/>
  <c r="AS348" i="14"/>
  <c r="AW348" i="14" s="1"/>
  <c r="AP348" i="14"/>
  <c r="AC348" i="14"/>
  <c r="AA348" i="14"/>
  <c r="X348" i="14"/>
  <c r="K348" i="14"/>
  <c r="I348" i="14"/>
  <c r="M348" i="14" s="1"/>
  <c r="F348" i="14"/>
  <c r="BM347" i="14"/>
  <c r="BK347" i="14"/>
  <c r="BO347" i="14" s="1"/>
  <c r="BH347" i="14"/>
  <c r="AU347" i="14"/>
  <c r="AS347" i="14"/>
  <c r="AP347" i="14"/>
  <c r="AC347" i="14"/>
  <c r="AA347" i="14"/>
  <c r="X347" i="14"/>
  <c r="K347" i="14"/>
  <c r="I347" i="14"/>
  <c r="M347" i="14"/>
  <c r="F347" i="14"/>
  <c r="BM346" i="14"/>
  <c r="BK346" i="14"/>
  <c r="BO346" i="14"/>
  <c r="BH346" i="14"/>
  <c r="AU346" i="14"/>
  <c r="AS346" i="14"/>
  <c r="AW346" i="14" s="1"/>
  <c r="AP346" i="14"/>
  <c r="AC346" i="14"/>
  <c r="AA346" i="14"/>
  <c r="X346" i="14"/>
  <c r="K346" i="14"/>
  <c r="I346" i="14"/>
  <c r="M346" i="14" s="1"/>
  <c r="F346" i="14"/>
  <c r="BM345" i="14"/>
  <c r="BK345" i="14"/>
  <c r="BH345" i="14"/>
  <c r="AU345" i="14"/>
  <c r="AS345" i="14"/>
  <c r="AW345" i="14" s="1"/>
  <c r="AP345" i="14"/>
  <c r="AC345" i="14"/>
  <c r="AA345" i="14"/>
  <c r="X345" i="14"/>
  <c r="K345" i="14"/>
  <c r="I345" i="14"/>
  <c r="M345" i="14"/>
  <c r="F345" i="14"/>
  <c r="BM344" i="14"/>
  <c r="BK344" i="14"/>
  <c r="BO344" i="14"/>
  <c r="BH344" i="14"/>
  <c r="AU344" i="14"/>
  <c r="AS344" i="14"/>
  <c r="AP344" i="14"/>
  <c r="AC344" i="14"/>
  <c r="AA344" i="14"/>
  <c r="X344" i="14"/>
  <c r="K344" i="14"/>
  <c r="I344" i="14"/>
  <c r="M344" i="14" s="1"/>
  <c r="F344" i="14"/>
  <c r="BM343" i="14"/>
  <c r="BK343" i="14"/>
  <c r="BO343" i="14"/>
  <c r="BH343" i="14"/>
  <c r="AU343" i="14"/>
  <c r="AS343" i="14"/>
  <c r="AW343" i="14" s="1"/>
  <c r="AP343" i="14"/>
  <c r="AC343" i="14"/>
  <c r="AA343" i="14"/>
  <c r="AE343" i="14" s="1"/>
  <c r="X343" i="14"/>
  <c r="K343" i="14"/>
  <c r="I343" i="14"/>
  <c r="M343" i="14"/>
  <c r="F343" i="14"/>
  <c r="BM342" i="14"/>
  <c r="BK342" i="14"/>
  <c r="BO342" i="14" s="1"/>
  <c r="BH342" i="14"/>
  <c r="AU342" i="14"/>
  <c r="AS342" i="14"/>
  <c r="AW342" i="14" s="1"/>
  <c r="AP342" i="14"/>
  <c r="AC342" i="14"/>
  <c r="AA342" i="14"/>
  <c r="X342" i="14"/>
  <c r="K342" i="14"/>
  <c r="I342" i="14"/>
  <c r="F342" i="14"/>
  <c r="BM341" i="14"/>
  <c r="BK341" i="14"/>
  <c r="BH341" i="14"/>
  <c r="AU341" i="14"/>
  <c r="AS341" i="14"/>
  <c r="AW341" i="14"/>
  <c r="AP341" i="14"/>
  <c r="AC341" i="14"/>
  <c r="AA341" i="14"/>
  <c r="X341" i="14"/>
  <c r="K341" i="14"/>
  <c r="I341" i="14"/>
  <c r="M341" i="14"/>
  <c r="F341" i="14"/>
  <c r="BM340" i="14"/>
  <c r="BK340" i="14"/>
  <c r="BO340" i="14" s="1"/>
  <c r="BH340" i="14"/>
  <c r="AU340" i="14"/>
  <c r="AS340" i="14"/>
  <c r="AP340" i="14"/>
  <c r="AC340" i="14"/>
  <c r="AA340" i="14"/>
  <c r="X340" i="14"/>
  <c r="K340" i="14"/>
  <c r="I340" i="14"/>
  <c r="M340" i="14"/>
  <c r="F340" i="14"/>
  <c r="BM339" i="14"/>
  <c r="BK339" i="14"/>
  <c r="BO339" i="14" s="1"/>
  <c r="BH339" i="14"/>
  <c r="AU339" i="14"/>
  <c r="AS339" i="14"/>
  <c r="AW339" i="14" s="1"/>
  <c r="AP339" i="14"/>
  <c r="AC339" i="14"/>
  <c r="AA339" i="14"/>
  <c r="AE339" i="14"/>
  <c r="X339" i="14"/>
  <c r="K339" i="14"/>
  <c r="I339" i="14"/>
  <c r="F339" i="14"/>
  <c r="BM338" i="14"/>
  <c r="BK338" i="14"/>
  <c r="BO338" i="14"/>
  <c r="BH338" i="14"/>
  <c r="AU338" i="14"/>
  <c r="AS338" i="14"/>
  <c r="AW338" i="14"/>
  <c r="AP338" i="14"/>
  <c r="AC338" i="14"/>
  <c r="AA338" i="14"/>
  <c r="X338" i="14"/>
  <c r="K338" i="14"/>
  <c r="I338" i="14"/>
  <c r="M338" i="14"/>
  <c r="F338" i="14"/>
  <c r="BM337" i="14"/>
  <c r="BK337" i="14"/>
  <c r="BH337" i="14"/>
  <c r="AU337" i="14"/>
  <c r="AS337" i="14"/>
  <c r="AW337" i="14" s="1"/>
  <c r="AP337" i="14"/>
  <c r="AC337" i="14"/>
  <c r="AA337" i="14"/>
  <c r="X337" i="14"/>
  <c r="K337" i="14"/>
  <c r="I337" i="14"/>
  <c r="M337" i="14" s="1"/>
  <c r="F337" i="14"/>
  <c r="BM336" i="14"/>
  <c r="BK336" i="14"/>
  <c r="BO336" i="14"/>
  <c r="BH336" i="14"/>
  <c r="AU336" i="14"/>
  <c r="AS336" i="14"/>
  <c r="AP336" i="14"/>
  <c r="AC336" i="14"/>
  <c r="AA336" i="14"/>
  <c r="X336" i="14"/>
  <c r="K336" i="14"/>
  <c r="I336" i="14"/>
  <c r="M336" i="14"/>
  <c r="F336" i="14"/>
  <c r="BM335" i="14"/>
  <c r="BK335" i="14"/>
  <c r="BO335" i="14" s="1"/>
  <c r="BH335" i="14"/>
  <c r="AU335" i="14"/>
  <c r="AS335" i="14"/>
  <c r="AW335" i="14" s="1"/>
  <c r="AP335" i="14"/>
  <c r="AC335" i="14"/>
  <c r="AA335" i="14"/>
  <c r="AE335" i="14"/>
  <c r="X335" i="14"/>
  <c r="K335" i="14"/>
  <c r="I335" i="14"/>
  <c r="M335" i="14" s="1"/>
  <c r="F335" i="14"/>
  <c r="BM334" i="14"/>
  <c r="BK334" i="14"/>
  <c r="BO334" i="14"/>
  <c r="BH334" i="14"/>
  <c r="AU334" i="14"/>
  <c r="AS334" i="14"/>
  <c r="AW334" i="14"/>
  <c r="AP334" i="14"/>
  <c r="AC334" i="14"/>
  <c r="AA334" i="14"/>
  <c r="X334" i="14"/>
  <c r="K334" i="14"/>
  <c r="I334" i="14"/>
  <c r="M334" i="14"/>
  <c r="F334" i="14"/>
  <c r="BM333" i="14"/>
  <c r="BK333" i="14"/>
  <c r="BH333" i="14"/>
  <c r="AU333" i="14"/>
  <c r="AS333" i="14"/>
  <c r="AW333" i="14"/>
  <c r="AP333" i="14"/>
  <c r="AC333" i="14"/>
  <c r="AA333" i="14"/>
  <c r="X333" i="14"/>
  <c r="K333" i="14"/>
  <c r="I333" i="14"/>
  <c r="M333" i="14" s="1"/>
  <c r="F333" i="14"/>
  <c r="BM332" i="14"/>
  <c r="BK332" i="14"/>
  <c r="BO332" i="14"/>
  <c r="BH332" i="14"/>
  <c r="AU332" i="14"/>
  <c r="AS332" i="14"/>
  <c r="AP332" i="14"/>
  <c r="AC332" i="14"/>
  <c r="AA332" i="14"/>
  <c r="X332" i="14"/>
  <c r="K332" i="14"/>
  <c r="I332" i="14"/>
  <c r="M332" i="14" s="1"/>
  <c r="F332" i="14"/>
  <c r="BM331" i="14"/>
  <c r="BK331" i="14"/>
  <c r="BO331" i="14" s="1"/>
  <c r="BH331" i="14"/>
  <c r="AU331" i="14"/>
  <c r="AS331" i="14"/>
  <c r="AW331" i="14"/>
  <c r="AP331" i="14"/>
  <c r="AC331" i="14"/>
  <c r="AA331" i="14"/>
  <c r="AE331" i="14" s="1"/>
  <c r="X331" i="14"/>
  <c r="K331" i="14"/>
  <c r="I331" i="14"/>
  <c r="F331" i="14"/>
  <c r="BM330" i="14"/>
  <c r="BK330" i="14"/>
  <c r="BO330" i="14" s="1"/>
  <c r="BH330" i="14"/>
  <c r="AU330" i="14"/>
  <c r="AS330" i="14"/>
  <c r="AP330" i="14"/>
  <c r="AC330" i="14"/>
  <c r="AA330" i="14"/>
  <c r="X330" i="14"/>
  <c r="K330" i="14"/>
  <c r="I330" i="14"/>
  <c r="M330" i="14"/>
  <c r="F330" i="14"/>
  <c r="BM329" i="14"/>
  <c r="BK329" i="14"/>
  <c r="BH329" i="14"/>
  <c r="AU329" i="14"/>
  <c r="AS329" i="14"/>
  <c r="AW329" i="14"/>
  <c r="AP329" i="14"/>
  <c r="AC329" i="14"/>
  <c r="AA329" i="14"/>
  <c r="X329" i="14"/>
  <c r="K329" i="14"/>
  <c r="I329" i="14"/>
  <c r="M329" i="14"/>
  <c r="F329" i="14"/>
  <c r="BM328" i="14"/>
  <c r="BK328" i="14"/>
  <c r="BO328" i="14" s="1"/>
  <c r="BH328" i="14"/>
  <c r="AU328" i="14"/>
  <c r="AS328" i="14"/>
  <c r="AP328" i="14"/>
  <c r="AC328" i="14"/>
  <c r="AA328" i="14"/>
  <c r="X328" i="14"/>
  <c r="K328" i="14"/>
  <c r="I328" i="14"/>
  <c r="M328" i="14"/>
  <c r="F328" i="14"/>
  <c r="BM327" i="14"/>
  <c r="BK327" i="14"/>
  <c r="BO327" i="14"/>
  <c r="BH327" i="14"/>
  <c r="AU327" i="14"/>
  <c r="AS327" i="14"/>
  <c r="AW327" i="14"/>
  <c r="AP327" i="14"/>
  <c r="AC327" i="14"/>
  <c r="AA327" i="14"/>
  <c r="AE327" i="14"/>
  <c r="X327" i="14"/>
  <c r="K327" i="14"/>
  <c r="I327" i="14"/>
  <c r="F327" i="14"/>
  <c r="BM326" i="14"/>
  <c r="BK326" i="14"/>
  <c r="BO326" i="14" s="1"/>
  <c r="BH326" i="14"/>
  <c r="AU326" i="14"/>
  <c r="AS326" i="14"/>
  <c r="AW326" i="14"/>
  <c r="AP326" i="14"/>
  <c r="AC326" i="14"/>
  <c r="AA326" i="14"/>
  <c r="X326" i="14"/>
  <c r="K326" i="14"/>
  <c r="I326" i="14"/>
  <c r="M326" i="14" s="1"/>
  <c r="F326" i="14"/>
  <c r="BM325" i="14"/>
  <c r="BK325" i="14"/>
  <c r="BH325" i="14"/>
  <c r="AU325" i="14"/>
  <c r="AS325" i="14"/>
  <c r="AW325" i="14" s="1"/>
  <c r="AP325" i="14"/>
  <c r="AC325" i="14"/>
  <c r="AA325" i="14"/>
  <c r="X325" i="14"/>
  <c r="K325" i="14"/>
  <c r="I325" i="14"/>
  <c r="M325" i="14"/>
  <c r="F325" i="14"/>
  <c r="BM324" i="14"/>
  <c r="BK324" i="14"/>
  <c r="BO324" i="14"/>
  <c r="BH324" i="14"/>
  <c r="AU324" i="14"/>
  <c r="AS324" i="14"/>
  <c r="AP324" i="14"/>
  <c r="AC324" i="14"/>
  <c r="AA324" i="14"/>
  <c r="AE324" i="14" s="1"/>
  <c r="X324" i="14"/>
  <c r="K324" i="14"/>
  <c r="I324" i="14"/>
  <c r="F324" i="14"/>
  <c r="BM323" i="14"/>
  <c r="BK323" i="14"/>
  <c r="BO323" i="14" s="1"/>
  <c r="BH323" i="14"/>
  <c r="AU323" i="14"/>
  <c r="AS323" i="14"/>
  <c r="AW323" i="14" s="1"/>
  <c r="AP323" i="14"/>
  <c r="AC323" i="14"/>
  <c r="AA323" i="14"/>
  <c r="X323" i="14"/>
  <c r="K323" i="14"/>
  <c r="I323" i="14"/>
  <c r="M323" i="14" s="1"/>
  <c r="F323" i="14"/>
  <c r="BM322" i="14"/>
  <c r="BK322" i="14"/>
  <c r="BH322" i="14"/>
  <c r="AU322" i="14"/>
  <c r="AS322" i="14"/>
  <c r="AW322" i="14"/>
  <c r="AP322" i="14"/>
  <c r="AC322" i="14"/>
  <c r="AA322" i="14"/>
  <c r="X322" i="14"/>
  <c r="K322" i="14"/>
  <c r="I322" i="14"/>
  <c r="M322" i="14"/>
  <c r="F322" i="14"/>
  <c r="BM321" i="14"/>
  <c r="BK321" i="14"/>
  <c r="BO321" i="14" s="1"/>
  <c r="BH321" i="14"/>
  <c r="AU321" i="14"/>
  <c r="AS321" i="14"/>
  <c r="AP321" i="14"/>
  <c r="AC321" i="14"/>
  <c r="AA321" i="14"/>
  <c r="X321" i="14"/>
  <c r="K321" i="14"/>
  <c r="I321" i="14"/>
  <c r="M321" i="14"/>
  <c r="F321" i="14"/>
  <c r="BM320" i="14"/>
  <c r="BK320" i="14"/>
  <c r="BO320" i="14" s="1"/>
  <c r="BH320" i="14"/>
  <c r="AU320" i="14"/>
  <c r="AS320" i="14"/>
  <c r="AW320" i="14" s="1"/>
  <c r="AP320" i="14"/>
  <c r="AC320" i="14"/>
  <c r="AA320" i="14"/>
  <c r="AE320" i="14"/>
  <c r="X320" i="14"/>
  <c r="K320" i="14"/>
  <c r="I320" i="14"/>
  <c r="F320" i="14"/>
  <c r="BM319" i="14"/>
  <c r="BK319" i="14"/>
  <c r="BO319" i="14"/>
  <c r="BH319" i="14"/>
  <c r="AU319" i="14"/>
  <c r="AS319" i="14"/>
  <c r="AW319" i="14"/>
  <c r="AP319" i="14"/>
  <c r="AC319" i="14"/>
  <c r="AA319" i="14"/>
  <c r="X319" i="14"/>
  <c r="K319" i="14"/>
  <c r="I319" i="14"/>
  <c r="M319" i="14" s="1"/>
  <c r="F319" i="14"/>
  <c r="BM318" i="14"/>
  <c r="BK318" i="14"/>
  <c r="BH318" i="14"/>
  <c r="AU318" i="14"/>
  <c r="AS318" i="14"/>
  <c r="AW318" i="14" s="1"/>
  <c r="AP318" i="14"/>
  <c r="AC318" i="14"/>
  <c r="AA318" i="14"/>
  <c r="X318" i="14"/>
  <c r="K318" i="14"/>
  <c r="I318" i="14"/>
  <c r="M318" i="14" s="1"/>
  <c r="F318" i="14"/>
  <c r="BM317" i="14"/>
  <c r="BK317" i="14"/>
  <c r="BO317" i="14"/>
  <c r="BH317" i="14"/>
  <c r="AU317" i="14"/>
  <c r="AS317" i="14"/>
  <c r="AP317" i="14"/>
  <c r="AC317" i="14"/>
  <c r="AA317" i="14"/>
  <c r="X317" i="14"/>
  <c r="K317" i="14"/>
  <c r="I317" i="14"/>
  <c r="M317" i="14"/>
  <c r="F317" i="14"/>
  <c r="BM316" i="14"/>
  <c r="BK316" i="14"/>
  <c r="BO316" i="14" s="1"/>
  <c r="BH316" i="14"/>
  <c r="AU316" i="14"/>
  <c r="AS316" i="14"/>
  <c r="AW316" i="14"/>
  <c r="AP316" i="14"/>
  <c r="AC316" i="14"/>
  <c r="AA316" i="14"/>
  <c r="X316" i="14"/>
  <c r="K316" i="14"/>
  <c r="I316" i="14"/>
  <c r="F316" i="14"/>
  <c r="BM315" i="14"/>
  <c r="BK315" i="14"/>
  <c r="BO315" i="14" s="1"/>
  <c r="BH315" i="14"/>
  <c r="AU315" i="14"/>
  <c r="AS315" i="14"/>
  <c r="AW315" i="14" s="1"/>
  <c r="AP315" i="14"/>
  <c r="AC315" i="14"/>
  <c r="AA315" i="14"/>
  <c r="X315" i="14"/>
  <c r="K315" i="14"/>
  <c r="I315" i="14"/>
  <c r="M315" i="14"/>
  <c r="F315" i="14"/>
  <c r="BM314" i="14"/>
  <c r="BK314" i="14"/>
  <c r="BH314" i="14"/>
  <c r="AU314" i="14"/>
  <c r="AS314" i="14"/>
  <c r="AW314" i="14"/>
  <c r="AP314" i="14"/>
  <c r="AC314" i="14"/>
  <c r="AA314" i="14"/>
  <c r="X314" i="14"/>
  <c r="K314" i="14"/>
  <c r="I314" i="14"/>
  <c r="M314" i="14"/>
  <c r="F314" i="14"/>
  <c r="BM313" i="14"/>
  <c r="BK313" i="14"/>
  <c r="BO313" i="14" s="1"/>
  <c r="BH313" i="14"/>
  <c r="AU313" i="14"/>
  <c r="AS313" i="14"/>
  <c r="AP313" i="14"/>
  <c r="AC313" i="14"/>
  <c r="AA313" i="14"/>
  <c r="X313" i="14"/>
  <c r="K313" i="14"/>
  <c r="I313" i="14"/>
  <c r="M313" i="14" s="1"/>
  <c r="F313" i="14"/>
  <c r="BM312" i="14"/>
  <c r="BK312" i="14"/>
  <c r="BO312" i="14"/>
  <c r="BH312" i="14"/>
  <c r="AU312" i="14"/>
  <c r="AS312" i="14"/>
  <c r="AW312" i="14"/>
  <c r="AP312" i="14"/>
  <c r="AC312" i="14"/>
  <c r="AA312" i="14"/>
  <c r="AE312" i="14" s="1"/>
  <c r="X312" i="14"/>
  <c r="K312" i="14"/>
  <c r="I312" i="14"/>
  <c r="F312" i="14"/>
  <c r="BM311" i="14"/>
  <c r="BK311" i="14"/>
  <c r="BO311" i="14" s="1"/>
  <c r="BH311" i="14"/>
  <c r="AU311" i="14"/>
  <c r="AS311" i="14"/>
  <c r="AW311" i="14" s="1"/>
  <c r="AP311" i="14"/>
  <c r="AC311" i="14"/>
  <c r="AA311" i="14"/>
  <c r="X311" i="14"/>
  <c r="K311" i="14"/>
  <c r="I311" i="14"/>
  <c r="M311" i="14" s="1"/>
  <c r="F311" i="14"/>
  <c r="BM310" i="14"/>
  <c r="BK310" i="14"/>
  <c r="BH310" i="14"/>
  <c r="AU310" i="14"/>
  <c r="AS310" i="14"/>
  <c r="AW310" i="14" s="1"/>
  <c r="AP310" i="14"/>
  <c r="AC310" i="14"/>
  <c r="AA310" i="14"/>
  <c r="X310" i="14"/>
  <c r="K310" i="14"/>
  <c r="I310" i="14"/>
  <c r="M310" i="14"/>
  <c r="F310" i="14"/>
  <c r="BM309" i="14"/>
  <c r="BK309" i="14"/>
  <c r="BO309" i="14"/>
  <c r="BH309" i="14"/>
  <c r="AU309" i="14"/>
  <c r="AS309" i="14"/>
  <c r="AP309" i="14"/>
  <c r="AC309" i="14"/>
  <c r="AA309" i="14"/>
  <c r="X309" i="14"/>
  <c r="K309" i="14"/>
  <c r="I309" i="14"/>
  <c r="M309" i="14"/>
  <c r="F309" i="14"/>
  <c r="BM308" i="14"/>
  <c r="BK308" i="14"/>
  <c r="BO308" i="14" s="1"/>
  <c r="BH308" i="14"/>
  <c r="AU308" i="14"/>
  <c r="AS308" i="14"/>
  <c r="AW308" i="14" s="1"/>
  <c r="AP308" i="14"/>
  <c r="AC308" i="14"/>
  <c r="AA308" i="14"/>
  <c r="AE308" i="14"/>
  <c r="X308" i="14"/>
  <c r="K308" i="14"/>
  <c r="I308" i="14"/>
  <c r="F308" i="14"/>
  <c r="BM307" i="14"/>
  <c r="BK307" i="14"/>
  <c r="BO307" i="14"/>
  <c r="BH307" i="14"/>
  <c r="AU307" i="14"/>
  <c r="AS307" i="14"/>
  <c r="AW307" i="14" s="1"/>
  <c r="AP307" i="14"/>
  <c r="AC307" i="14"/>
  <c r="AA307" i="14"/>
  <c r="X307" i="14"/>
  <c r="K307" i="14"/>
  <c r="I307" i="14"/>
  <c r="M307" i="14"/>
  <c r="F307" i="14"/>
  <c r="BM306" i="14"/>
  <c r="BK306" i="14"/>
  <c r="BH306" i="14"/>
  <c r="AU306" i="14"/>
  <c r="AS306" i="14"/>
  <c r="AW306" i="14" s="1"/>
  <c r="AP306" i="14"/>
  <c r="AC306" i="14"/>
  <c r="AA306" i="14"/>
  <c r="X306" i="14"/>
  <c r="K306" i="14"/>
  <c r="I306" i="14"/>
  <c r="M306" i="14" s="1"/>
  <c r="F306" i="14"/>
  <c r="BM305" i="14"/>
  <c r="BK305" i="14"/>
  <c r="BO305" i="14"/>
  <c r="BH305" i="14"/>
  <c r="AU305" i="14"/>
  <c r="AS305" i="14"/>
  <c r="AP305" i="14"/>
  <c r="AC305" i="14"/>
  <c r="AA305" i="14"/>
  <c r="X305" i="14"/>
  <c r="K305" i="14"/>
  <c r="I305" i="14"/>
  <c r="M305" i="14"/>
  <c r="F305" i="14"/>
  <c r="BM304" i="14"/>
  <c r="BK304" i="14"/>
  <c r="BO304" i="14" s="1"/>
  <c r="BH304" i="14"/>
  <c r="AU304" i="14"/>
  <c r="AS304" i="14"/>
  <c r="AW304" i="14"/>
  <c r="AP304" i="14"/>
  <c r="AC304" i="14"/>
  <c r="AA304" i="14"/>
  <c r="AE304" i="14"/>
  <c r="X304" i="14"/>
  <c r="K304" i="14"/>
  <c r="I304" i="14"/>
  <c r="F304" i="14"/>
  <c r="BM303" i="14"/>
  <c r="BK303" i="14"/>
  <c r="BO303" i="14"/>
  <c r="BH303" i="14"/>
  <c r="AU303" i="14"/>
  <c r="AS303" i="14"/>
  <c r="AW303" i="14" s="1"/>
  <c r="AP303" i="14"/>
  <c r="AC303" i="14"/>
  <c r="AA303" i="14"/>
  <c r="X303" i="14"/>
  <c r="K303" i="14"/>
  <c r="I303" i="14"/>
  <c r="M303" i="14" s="1"/>
  <c r="F303" i="14"/>
  <c r="BM302" i="14"/>
  <c r="BK302" i="14"/>
  <c r="BH302" i="14"/>
  <c r="AU302" i="14"/>
  <c r="AS302" i="14"/>
  <c r="AW302" i="14" s="1"/>
  <c r="AP302" i="14"/>
  <c r="AC302" i="14"/>
  <c r="AA302" i="14"/>
  <c r="X302" i="14"/>
  <c r="K302" i="14"/>
  <c r="I302" i="14"/>
  <c r="M302" i="14"/>
  <c r="F302" i="14"/>
  <c r="BM301" i="14"/>
  <c r="BK301" i="14"/>
  <c r="BO301" i="14"/>
  <c r="BH301" i="14"/>
  <c r="AU301" i="14"/>
  <c r="AS301" i="14"/>
  <c r="AP301" i="14"/>
  <c r="AC301" i="14"/>
  <c r="AA301" i="14"/>
  <c r="X301" i="14"/>
  <c r="K301" i="14"/>
  <c r="I301" i="14"/>
  <c r="M301" i="14" s="1"/>
  <c r="F301" i="14"/>
  <c r="BM300" i="14"/>
  <c r="BK300" i="14"/>
  <c r="BO300" i="14"/>
  <c r="BH300" i="14"/>
  <c r="AU300" i="14"/>
  <c r="AS300" i="14"/>
  <c r="AW300" i="14" s="1"/>
  <c r="AP300" i="14"/>
  <c r="AC300" i="14"/>
  <c r="AA300" i="14"/>
  <c r="AE300" i="14" s="1"/>
  <c r="X300" i="14"/>
  <c r="K300" i="14"/>
  <c r="I300" i="14"/>
  <c r="F300" i="14"/>
  <c r="BM299" i="14"/>
  <c r="BK299" i="14"/>
  <c r="BO299" i="14" s="1"/>
  <c r="BH299" i="14"/>
  <c r="AU299" i="14"/>
  <c r="AS299" i="14"/>
  <c r="AW299" i="14"/>
  <c r="AP299" i="14"/>
  <c r="AC299" i="14"/>
  <c r="AA299" i="14"/>
  <c r="X299" i="14"/>
  <c r="K299" i="14"/>
  <c r="I299" i="14"/>
  <c r="M299" i="14" s="1"/>
  <c r="F299" i="14"/>
  <c r="BM298" i="14"/>
  <c r="BK298" i="14"/>
  <c r="BH298" i="14"/>
  <c r="AU298" i="14"/>
  <c r="AS298" i="14"/>
  <c r="AW298" i="14" s="1"/>
  <c r="AP298" i="14"/>
  <c r="AC298" i="14"/>
  <c r="AA298" i="14"/>
  <c r="X298" i="14"/>
  <c r="K298" i="14"/>
  <c r="I298" i="14"/>
  <c r="M298" i="14" s="1"/>
  <c r="F298" i="14"/>
  <c r="BM297" i="14"/>
  <c r="BK297" i="14"/>
  <c r="BO297" i="14" s="1"/>
  <c r="BH297" i="14"/>
  <c r="AU297" i="14"/>
  <c r="AS297" i="14"/>
  <c r="AP297" i="14"/>
  <c r="AC297" i="14"/>
  <c r="AA297" i="14"/>
  <c r="AD302" i="14" s="1"/>
  <c r="X297" i="14"/>
  <c r="K297" i="14"/>
  <c r="I297" i="14"/>
  <c r="M297" i="14"/>
  <c r="F297" i="14"/>
  <c r="BM296" i="14"/>
  <c r="BK296" i="14"/>
  <c r="BO296" i="14"/>
  <c r="BH296" i="14"/>
  <c r="AU296" i="14"/>
  <c r="AS296" i="14"/>
  <c r="AP296" i="14"/>
  <c r="AC296" i="14"/>
  <c r="AA296" i="14"/>
  <c r="AE296" i="14"/>
  <c r="X296" i="14"/>
  <c r="K296" i="14"/>
  <c r="I296" i="14"/>
  <c r="F296" i="14"/>
  <c r="BM295" i="14"/>
  <c r="BK295" i="14"/>
  <c r="BO295" i="14"/>
  <c r="BH295" i="14"/>
  <c r="AU295" i="14"/>
  <c r="AS295" i="14"/>
  <c r="AW295" i="14"/>
  <c r="AP295" i="14"/>
  <c r="AC295" i="14"/>
  <c r="AA295" i="14"/>
  <c r="X295" i="14"/>
  <c r="K295" i="14"/>
  <c r="I295" i="14"/>
  <c r="M295" i="14"/>
  <c r="F295" i="14"/>
  <c r="BM294" i="14"/>
  <c r="BK294" i="14"/>
  <c r="BH294" i="14"/>
  <c r="AU294" i="14"/>
  <c r="AS294" i="14"/>
  <c r="AW294" i="14"/>
  <c r="AP294" i="14"/>
  <c r="AC294" i="14"/>
  <c r="AA294" i="14"/>
  <c r="X294" i="14"/>
  <c r="K294" i="14"/>
  <c r="I294" i="14"/>
  <c r="F294" i="14"/>
  <c r="BM293" i="14"/>
  <c r="BK293" i="14"/>
  <c r="BO293" i="14"/>
  <c r="BH293" i="14"/>
  <c r="AU293" i="14"/>
  <c r="AS293" i="14"/>
  <c r="AP293" i="14"/>
  <c r="AC293" i="14"/>
  <c r="AA293" i="14"/>
  <c r="X293" i="14"/>
  <c r="K293" i="14"/>
  <c r="I293" i="14"/>
  <c r="M293" i="14" s="1"/>
  <c r="F293" i="14"/>
  <c r="BM292" i="14"/>
  <c r="BK292" i="14"/>
  <c r="BO292" i="14" s="1"/>
  <c r="BH292" i="14"/>
  <c r="AU292" i="14"/>
  <c r="AS292" i="14"/>
  <c r="AW292" i="14"/>
  <c r="AP292" i="14"/>
  <c r="AC292" i="14"/>
  <c r="AA292" i="14"/>
  <c r="X292" i="14"/>
  <c r="K292" i="14"/>
  <c r="I292" i="14"/>
  <c r="F292" i="14"/>
  <c r="BM291" i="14"/>
  <c r="BK291" i="14"/>
  <c r="BO291" i="14" s="1"/>
  <c r="BH291" i="14"/>
  <c r="AU291" i="14"/>
  <c r="AS291" i="14"/>
  <c r="AW291" i="14"/>
  <c r="AP291" i="14"/>
  <c r="AC291" i="14"/>
  <c r="AA291" i="14"/>
  <c r="X291" i="14"/>
  <c r="K291" i="14"/>
  <c r="I291" i="14"/>
  <c r="M291" i="14"/>
  <c r="F291" i="14"/>
  <c r="BM290" i="14"/>
  <c r="BK290" i="14"/>
  <c r="BH290" i="14"/>
  <c r="AU290" i="14"/>
  <c r="AS290" i="14"/>
  <c r="AW290" i="14"/>
  <c r="AP290" i="14"/>
  <c r="AC290" i="14"/>
  <c r="AA290" i="14"/>
  <c r="X290" i="14"/>
  <c r="K290" i="14"/>
  <c r="I290" i="14"/>
  <c r="M290" i="14"/>
  <c r="F290" i="14"/>
  <c r="BM289" i="14"/>
  <c r="BK289" i="14"/>
  <c r="BO289" i="14" s="1"/>
  <c r="BH289" i="14"/>
  <c r="AU289" i="14"/>
  <c r="AS289" i="14"/>
  <c r="AV293" i="14" s="1"/>
  <c r="AP289" i="14"/>
  <c r="AC289" i="14"/>
  <c r="AA289" i="14"/>
  <c r="X289" i="14"/>
  <c r="K289" i="14"/>
  <c r="I289" i="14"/>
  <c r="M289" i="14"/>
  <c r="F289" i="14"/>
  <c r="BM288" i="14"/>
  <c r="BK288" i="14"/>
  <c r="BO288" i="14"/>
  <c r="BH288" i="14"/>
  <c r="AU288" i="14"/>
  <c r="AS288" i="14"/>
  <c r="AW288" i="14"/>
  <c r="AP288" i="14"/>
  <c r="AC288" i="14"/>
  <c r="AA288" i="14"/>
  <c r="AE288" i="14"/>
  <c r="X288" i="14"/>
  <c r="K288" i="14"/>
  <c r="I288" i="14"/>
  <c r="F288" i="14"/>
  <c r="BM287" i="14"/>
  <c r="BK287" i="14"/>
  <c r="BO287" i="14" s="1"/>
  <c r="BH287" i="14"/>
  <c r="AU287" i="14"/>
  <c r="AS287" i="14"/>
  <c r="AW287" i="14" s="1"/>
  <c r="AP287" i="14"/>
  <c r="AC287" i="14"/>
  <c r="AA287" i="14"/>
  <c r="X287" i="14"/>
  <c r="K287" i="14"/>
  <c r="I287" i="14"/>
  <c r="F287" i="14"/>
  <c r="BM286" i="14"/>
  <c r="BK286" i="14"/>
  <c r="BH286" i="14"/>
  <c r="AU286" i="14"/>
  <c r="AS286" i="14"/>
  <c r="AW286" i="14"/>
  <c r="AP286" i="14"/>
  <c r="AC286" i="14"/>
  <c r="AA286" i="14"/>
  <c r="X286" i="14"/>
  <c r="K286" i="14"/>
  <c r="I286" i="14"/>
  <c r="M286" i="14"/>
  <c r="F286" i="14"/>
  <c r="BM285" i="14"/>
  <c r="BK285" i="14"/>
  <c r="BO285" i="14" s="1"/>
  <c r="BH285" i="14"/>
  <c r="AU285" i="14"/>
  <c r="AS285" i="14"/>
  <c r="AP285" i="14"/>
  <c r="AC285" i="14"/>
  <c r="AA285" i="14"/>
  <c r="X285" i="14"/>
  <c r="K285" i="14"/>
  <c r="I285" i="14"/>
  <c r="M285" i="14"/>
  <c r="F285" i="14"/>
  <c r="BM284" i="14"/>
  <c r="BK284" i="14"/>
  <c r="BO284" i="14" s="1"/>
  <c r="BH284" i="14"/>
  <c r="AU284" i="14"/>
  <c r="AS284" i="14"/>
  <c r="AW284" i="14" s="1"/>
  <c r="AP284" i="14"/>
  <c r="AC284" i="14"/>
  <c r="AA284" i="14"/>
  <c r="X284" i="14"/>
  <c r="K284" i="14"/>
  <c r="I284" i="14"/>
  <c r="F284" i="14"/>
  <c r="BM283" i="14"/>
  <c r="BK283" i="14"/>
  <c r="BO283" i="14" s="1"/>
  <c r="BH283" i="14"/>
  <c r="AU283" i="14"/>
  <c r="AS283" i="14"/>
  <c r="AW283" i="14"/>
  <c r="AP283" i="14"/>
  <c r="AC283" i="14"/>
  <c r="AA283" i="14"/>
  <c r="X283" i="14"/>
  <c r="K283" i="14"/>
  <c r="I283" i="14"/>
  <c r="M283" i="14"/>
  <c r="F283" i="14"/>
  <c r="BM282" i="14"/>
  <c r="BK282" i="14"/>
  <c r="BO282" i="14" s="1"/>
  <c r="BH282" i="14"/>
  <c r="AU282" i="14"/>
  <c r="AS282" i="14"/>
  <c r="AP282" i="14"/>
  <c r="AC282" i="14"/>
  <c r="AA282" i="14"/>
  <c r="X282" i="14"/>
  <c r="K282" i="14"/>
  <c r="I282" i="14"/>
  <c r="M282" i="14" s="1"/>
  <c r="F282" i="14"/>
  <c r="BM281" i="14"/>
  <c r="BK281" i="14"/>
  <c r="BO281" i="14"/>
  <c r="BH281" i="14"/>
  <c r="AU281" i="14"/>
  <c r="AS281" i="14"/>
  <c r="AP281" i="14"/>
  <c r="AC281" i="14"/>
  <c r="AA281" i="14"/>
  <c r="X281" i="14"/>
  <c r="K281" i="14"/>
  <c r="I281" i="14"/>
  <c r="M281" i="14"/>
  <c r="F281" i="14"/>
  <c r="BM280" i="14"/>
  <c r="BK280" i="14"/>
  <c r="BH280" i="14"/>
  <c r="AU280" i="14"/>
  <c r="AS280" i="14"/>
  <c r="AW280" i="14" s="1"/>
  <c r="AP280" i="14"/>
  <c r="AC280" i="14"/>
  <c r="AA280" i="14"/>
  <c r="X280" i="14"/>
  <c r="K280" i="14"/>
  <c r="I280" i="14"/>
  <c r="F280" i="14"/>
  <c r="BM279" i="14"/>
  <c r="BK279" i="14"/>
  <c r="BO279" i="14" s="1"/>
  <c r="BH279" i="14"/>
  <c r="AU279" i="14"/>
  <c r="AS279" i="14"/>
  <c r="AW279" i="14" s="1"/>
  <c r="AP279" i="14"/>
  <c r="AC279" i="14"/>
  <c r="AA279" i="14"/>
  <c r="X279" i="14"/>
  <c r="K279" i="14"/>
  <c r="I279" i="14"/>
  <c r="M279" i="14" s="1"/>
  <c r="F279" i="14"/>
  <c r="BM278" i="14"/>
  <c r="BK278" i="14"/>
  <c r="BO278" i="14"/>
  <c r="BH278" i="14"/>
  <c r="AU278" i="14"/>
  <c r="AS278" i="14"/>
  <c r="AW278" i="14" s="1"/>
  <c r="AP278" i="14"/>
  <c r="AC278" i="14"/>
  <c r="AA278" i="14"/>
  <c r="X278" i="14"/>
  <c r="K278" i="14"/>
  <c r="I278" i="14"/>
  <c r="M278" i="14" s="1"/>
  <c r="F278" i="14"/>
  <c r="BM277" i="14"/>
  <c r="BK277" i="14"/>
  <c r="BO277" i="14"/>
  <c r="BH277" i="14"/>
  <c r="AU277" i="14"/>
  <c r="AS277" i="14"/>
  <c r="AP277" i="14"/>
  <c r="AC277" i="14"/>
  <c r="AA277" i="14"/>
  <c r="X277" i="14"/>
  <c r="K277" i="14"/>
  <c r="I277" i="14"/>
  <c r="M277" i="14" s="1"/>
  <c r="F277" i="14"/>
  <c r="BM276" i="14"/>
  <c r="BK276" i="14"/>
  <c r="BO276" i="14"/>
  <c r="BH276" i="14"/>
  <c r="AU276" i="14"/>
  <c r="AS276" i="14"/>
  <c r="AW276" i="14" s="1"/>
  <c r="AP276" i="14"/>
  <c r="AC276" i="14"/>
  <c r="AA276" i="14"/>
  <c r="X276" i="14"/>
  <c r="K276" i="14"/>
  <c r="I276" i="14"/>
  <c r="F276" i="14"/>
  <c r="BM275" i="14"/>
  <c r="BK275" i="14"/>
  <c r="BO275" i="14" s="1"/>
  <c r="BH275" i="14"/>
  <c r="AU275" i="14"/>
  <c r="AS275" i="14"/>
  <c r="AW275" i="14" s="1"/>
  <c r="AP275" i="14"/>
  <c r="AC275" i="14"/>
  <c r="AA275" i="14"/>
  <c r="X275" i="14"/>
  <c r="K275" i="14"/>
  <c r="I275" i="14"/>
  <c r="M275" i="14" s="1"/>
  <c r="F275" i="14"/>
  <c r="BM274" i="14"/>
  <c r="BK274" i="14"/>
  <c r="BO274" i="14"/>
  <c r="BH274" i="14"/>
  <c r="AU274" i="14"/>
  <c r="AS274" i="14"/>
  <c r="AW274" i="14" s="1"/>
  <c r="AP274" i="14"/>
  <c r="AC274" i="14"/>
  <c r="AA274" i="14"/>
  <c r="X274" i="14"/>
  <c r="K274" i="14"/>
  <c r="I274" i="14"/>
  <c r="M274" i="14" s="1"/>
  <c r="F274" i="14"/>
  <c r="BM273" i="14"/>
  <c r="BK273" i="14"/>
  <c r="BO273" i="14" s="1"/>
  <c r="BH273" i="14"/>
  <c r="AU273" i="14"/>
  <c r="AS273" i="14"/>
  <c r="AP273" i="14"/>
  <c r="AC273" i="14"/>
  <c r="AA273" i="14"/>
  <c r="X273" i="14"/>
  <c r="K273" i="14"/>
  <c r="I273" i="14"/>
  <c r="M273" i="14" s="1"/>
  <c r="F273" i="14"/>
  <c r="BM272" i="14"/>
  <c r="BK272" i="14"/>
  <c r="BO272" i="14"/>
  <c r="BH272" i="14"/>
  <c r="AU272" i="14"/>
  <c r="AS272" i="14"/>
  <c r="AP272" i="14"/>
  <c r="AC272" i="14"/>
  <c r="AA272" i="14"/>
  <c r="X272" i="14"/>
  <c r="K272" i="14"/>
  <c r="I272" i="14"/>
  <c r="F272" i="14"/>
  <c r="BM271" i="14"/>
  <c r="BK271" i="14"/>
  <c r="BO271" i="14"/>
  <c r="BH271" i="14"/>
  <c r="AU271" i="14"/>
  <c r="AS271" i="14"/>
  <c r="AW271" i="14" s="1"/>
  <c r="AP271" i="14"/>
  <c r="AC271" i="14"/>
  <c r="AA271" i="14"/>
  <c r="X271" i="14"/>
  <c r="K271" i="14"/>
  <c r="I271" i="14"/>
  <c r="M271" i="14" s="1"/>
  <c r="F271" i="14"/>
  <c r="BM270" i="14"/>
  <c r="BK270" i="14"/>
  <c r="BO270" i="14"/>
  <c r="BH270" i="14"/>
  <c r="AU270" i="14"/>
  <c r="AS270" i="14"/>
  <c r="AW270" i="14"/>
  <c r="AP270" i="14"/>
  <c r="AC270" i="14"/>
  <c r="AA270" i="14"/>
  <c r="X270" i="14"/>
  <c r="K270" i="14"/>
  <c r="I270" i="14"/>
  <c r="M270" i="14" s="1"/>
  <c r="F270" i="14"/>
  <c r="BM269" i="14"/>
  <c r="BK269" i="14"/>
  <c r="BO269" i="14" s="1"/>
  <c r="BH269" i="14"/>
  <c r="AU269" i="14"/>
  <c r="AS269" i="14"/>
  <c r="AP269" i="14"/>
  <c r="AC269" i="14"/>
  <c r="AA269" i="14"/>
  <c r="X269" i="14"/>
  <c r="K269" i="14"/>
  <c r="I269" i="14"/>
  <c r="M269" i="14"/>
  <c r="F269" i="14"/>
  <c r="BM268" i="14"/>
  <c r="BK268" i="14"/>
  <c r="BO268" i="14" s="1"/>
  <c r="BH268" i="14"/>
  <c r="AU268" i="14"/>
  <c r="AS268" i="14"/>
  <c r="AW268" i="14" s="1"/>
  <c r="AP268" i="14"/>
  <c r="AC268" i="14"/>
  <c r="AA268" i="14"/>
  <c r="AE268" i="14" s="1"/>
  <c r="X268" i="14"/>
  <c r="K268" i="14"/>
  <c r="I268" i="14"/>
  <c r="F268" i="14"/>
  <c r="BM267" i="14"/>
  <c r="BK267" i="14"/>
  <c r="BO267" i="14"/>
  <c r="BH267" i="14"/>
  <c r="AU267" i="14"/>
  <c r="AS267" i="14"/>
  <c r="AW267" i="14" s="1"/>
  <c r="AP267" i="14"/>
  <c r="AC267" i="14"/>
  <c r="AA267" i="14"/>
  <c r="X267" i="14"/>
  <c r="K267" i="14"/>
  <c r="I267" i="14"/>
  <c r="M267" i="14" s="1"/>
  <c r="N277" i="14" s="1"/>
  <c r="F267" i="14"/>
  <c r="BM266" i="14"/>
  <c r="BK266" i="14"/>
  <c r="BH266" i="14"/>
  <c r="AU266" i="14"/>
  <c r="AS266" i="14"/>
  <c r="AP266" i="14"/>
  <c r="AC266" i="14"/>
  <c r="AA266" i="14"/>
  <c r="X266" i="14"/>
  <c r="K266" i="14"/>
  <c r="I266" i="14"/>
  <c r="M266" i="14"/>
  <c r="F266" i="14"/>
  <c r="BM265" i="14"/>
  <c r="BK265" i="14"/>
  <c r="BO265" i="14"/>
  <c r="BH265" i="14"/>
  <c r="AU265" i="14"/>
  <c r="AS265" i="14"/>
  <c r="AP265" i="14"/>
  <c r="AC265" i="14"/>
  <c r="AA265" i="14"/>
  <c r="X265" i="14"/>
  <c r="K265" i="14"/>
  <c r="I265" i="14"/>
  <c r="M265" i="14"/>
  <c r="F265" i="14"/>
  <c r="BM264" i="14"/>
  <c r="BK264" i="14"/>
  <c r="BO264" i="14" s="1"/>
  <c r="BH264" i="14"/>
  <c r="AU264" i="14"/>
  <c r="AS264" i="14"/>
  <c r="AW264" i="14" s="1"/>
  <c r="AP264" i="14"/>
  <c r="AC264" i="14"/>
  <c r="AA264" i="14"/>
  <c r="AE264" i="14"/>
  <c r="X264" i="14"/>
  <c r="K264" i="14"/>
  <c r="I264" i="14"/>
  <c r="F264" i="14"/>
  <c r="BM263" i="14"/>
  <c r="BK263" i="14"/>
  <c r="BO263" i="14"/>
  <c r="BH263" i="14"/>
  <c r="AU263" i="14"/>
  <c r="AS263" i="14"/>
  <c r="AW263" i="14" s="1"/>
  <c r="AP263" i="14"/>
  <c r="AC263" i="14"/>
  <c r="AA263" i="14"/>
  <c r="X263" i="14"/>
  <c r="K263" i="14"/>
  <c r="I263" i="14"/>
  <c r="M263" i="14" s="1"/>
  <c r="F263" i="14"/>
  <c r="BM262" i="14"/>
  <c r="BK262" i="14"/>
  <c r="BH262" i="14"/>
  <c r="AU262" i="14"/>
  <c r="AS262" i="14"/>
  <c r="AW262" i="14" s="1"/>
  <c r="AP262" i="14"/>
  <c r="AC262" i="14"/>
  <c r="AA262" i="14"/>
  <c r="X262" i="14"/>
  <c r="K262" i="14"/>
  <c r="I262" i="14"/>
  <c r="L267" i="14" s="1"/>
  <c r="F262" i="14"/>
  <c r="BM261" i="14"/>
  <c r="BK261" i="14"/>
  <c r="BO261" i="14"/>
  <c r="BH261" i="14"/>
  <c r="AU261" i="14"/>
  <c r="AS261" i="14"/>
  <c r="AP261" i="14"/>
  <c r="AC261" i="14"/>
  <c r="AA261" i="14"/>
  <c r="X261" i="14"/>
  <c r="K261" i="14"/>
  <c r="I261" i="14"/>
  <c r="M261" i="14"/>
  <c r="F261" i="14"/>
  <c r="BM260" i="14"/>
  <c r="BK260" i="14"/>
  <c r="BO260" i="14"/>
  <c r="BH260" i="14"/>
  <c r="AU260" i="14"/>
  <c r="AS260" i="14"/>
  <c r="AW260" i="14" s="1"/>
  <c r="AP260" i="14"/>
  <c r="AC260" i="14"/>
  <c r="AA260" i="14"/>
  <c r="X260" i="14"/>
  <c r="K260" i="14"/>
  <c r="I260" i="14"/>
  <c r="F260" i="14"/>
  <c r="BM259" i="14"/>
  <c r="BK259" i="14"/>
  <c r="BO259" i="14"/>
  <c r="BH259" i="14"/>
  <c r="AU259" i="14"/>
  <c r="AS259" i="14"/>
  <c r="AW259" i="14"/>
  <c r="AP259" i="14"/>
  <c r="AC259" i="14"/>
  <c r="AA259" i="14"/>
  <c r="X259" i="14"/>
  <c r="K259" i="14"/>
  <c r="I259" i="14"/>
  <c r="M259" i="14" s="1"/>
  <c r="F259" i="14"/>
  <c r="BM258" i="14"/>
  <c r="BK258" i="14"/>
  <c r="BH258" i="14"/>
  <c r="AU258" i="14"/>
  <c r="AS258" i="14"/>
  <c r="AP258" i="14"/>
  <c r="AC258" i="14"/>
  <c r="AA258" i="14"/>
  <c r="X258" i="14"/>
  <c r="K258" i="14"/>
  <c r="I258" i="14"/>
  <c r="M258" i="14" s="1"/>
  <c r="F258" i="14"/>
  <c r="BM257" i="14"/>
  <c r="BK257" i="14"/>
  <c r="BO257" i="14" s="1"/>
  <c r="BH257" i="14"/>
  <c r="AU257" i="14"/>
  <c r="AS257" i="14"/>
  <c r="AP257" i="14"/>
  <c r="AC257" i="14"/>
  <c r="AA257" i="14"/>
  <c r="X257" i="14"/>
  <c r="K257" i="14"/>
  <c r="I257" i="14"/>
  <c r="M257" i="14" s="1"/>
  <c r="F257" i="14"/>
  <c r="BM256" i="14"/>
  <c r="BK256" i="14"/>
  <c r="BO256" i="14"/>
  <c r="BH256" i="14"/>
  <c r="AU256" i="14"/>
  <c r="AS256" i="14"/>
  <c r="AW256" i="14" s="1"/>
  <c r="AP256" i="14"/>
  <c r="AC256" i="14"/>
  <c r="AA256" i="14"/>
  <c r="AE256" i="14"/>
  <c r="X256" i="14"/>
  <c r="K256" i="14"/>
  <c r="I256" i="14"/>
  <c r="M256" i="14"/>
  <c r="F256" i="14"/>
  <c r="BM255" i="14"/>
  <c r="BK255" i="14"/>
  <c r="BO255" i="14" s="1"/>
  <c r="BH255" i="14"/>
  <c r="AU255" i="14"/>
  <c r="AS255" i="14"/>
  <c r="AW255" i="14"/>
  <c r="AP255" i="14"/>
  <c r="AC255" i="14"/>
  <c r="AA255" i="14"/>
  <c r="X255" i="14"/>
  <c r="K255" i="14"/>
  <c r="I255" i="14"/>
  <c r="F255" i="14"/>
  <c r="BM254" i="14"/>
  <c r="BK254" i="14"/>
  <c r="BH254" i="14"/>
  <c r="AU254" i="14"/>
  <c r="AS254" i="14"/>
  <c r="AW254" i="14"/>
  <c r="AP254" i="14"/>
  <c r="AC254" i="14"/>
  <c r="AA254" i="14"/>
  <c r="X254" i="14"/>
  <c r="K254" i="14"/>
  <c r="I254" i="14"/>
  <c r="M254" i="14"/>
  <c r="F254" i="14"/>
  <c r="BM253" i="14"/>
  <c r="BK253" i="14"/>
  <c r="BO253" i="14"/>
  <c r="BH253" i="14"/>
  <c r="AU253" i="14"/>
  <c r="AS253" i="14"/>
  <c r="AP253" i="14"/>
  <c r="AC253" i="14"/>
  <c r="AA253" i="14"/>
  <c r="X253" i="14"/>
  <c r="K253" i="14"/>
  <c r="I253" i="14"/>
  <c r="M253" i="14"/>
  <c r="F253" i="14"/>
  <c r="BM252" i="14"/>
  <c r="BK252" i="14"/>
  <c r="BO252" i="14" s="1"/>
  <c r="BH252" i="14"/>
  <c r="AU252" i="14"/>
  <c r="AS252" i="14"/>
  <c r="AW252" i="14" s="1"/>
  <c r="AP252" i="14"/>
  <c r="AC252" i="14"/>
  <c r="AA252" i="14"/>
  <c r="AE252" i="14"/>
  <c r="X252" i="14"/>
  <c r="K252" i="14"/>
  <c r="I252" i="14"/>
  <c r="F252" i="14"/>
  <c r="BM251" i="14"/>
  <c r="BK251" i="14"/>
  <c r="BO251" i="14"/>
  <c r="BH251" i="14"/>
  <c r="AU251" i="14"/>
  <c r="AS251" i="14"/>
  <c r="AP251" i="14"/>
  <c r="AC251" i="14"/>
  <c r="AA251" i="14"/>
  <c r="X251" i="14"/>
  <c r="K251" i="14"/>
  <c r="I251" i="14"/>
  <c r="M251" i="14" s="1"/>
  <c r="F251" i="14"/>
  <c r="BM250" i="14"/>
  <c r="BK250" i="14"/>
  <c r="BH250" i="14"/>
  <c r="AU250" i="14"/>
  <c r="AS250" i="14"/>
  <c r="AP250" i="14"/>
  <c r="AC250" i="14"/>
  <c r="AA250" i="14"/>
  <c r="X250" i="14"/>
  <c r="K250" i="14"/>
  <c r="I250" i="14"/>
  <c r="M250" i="14" s="1"/>
  <c r="F250" i="14"/>
  <c r="BM249" i="14"/>
  <c r="BK249" i="14"/>
  <c r="BO249" i="14"/>
  <c r="BH249" i="14"/>
  <c r="AU249" i="14"/>
  <c r="AS249" i="14"/>
  <c r="AP249" i="14"/>
  <c r="AC249" i="14"/>
  <c r="AA249" i="14"/>
  <c r="X249" i="14"/>
  <c r="K249" i="14"/>
  <c r="I249" i="14"/>
  <c r="M249" i="14"/>
  <c r="F249" i="14"/>
  <c r="BM248" i="14"/>
  <c r="BK248" i="14"/>
  <c r="BH248" i="14"/>
  <c r="AU248" i="14"/>
  <c r="AS248" i="14"/>
  <c r="AW248" i="14" s="1"/>
  <c r="AP248" i="14"/>
  <c r="AC248" i="14"/>
  <c r="AA248" i="14"/>
  <c r="AE248" i="14"/>
  <c r="X248" i="14"/>
  <c r="K248" i="14"/>
  <c r="I248" i="14"/>
  <c r="F248" i="14"/>
  <c r="BM247" i="14"/>
  <c r="BK247" i="14"/>
  <c r="BO247" i="14"/>
  <c r="BH247" i="14"/>
  <c r="AU247" i="14"/>
  <c r="AS247" i="14"/>
  <c r="AW247" i="14" s="1"/>
  <c r="AP247" i="14"/>
  <c r="AC247" i="14"/>
  <c r="AA247" i="14"/>
  <c r="X247" i="14"/>
  <c r="K247" i="14"/>
  <c r="I247" i="14"/>
  <c r="M247" i="14" s="1"/>
  <c r="F247" i="14"/>
  <c r="BM246" i="14"/>
  <c r="BK246" i="14"/>
  <c r="BH246" i="14"/>
  <c r="AU246" i="14"/>
  <c r="AS246" i="14"/>
  <c r="AW246" i="14" s="1"/>
  <c r="AP246" i="14"/>
  <c r="AC246" i="14"/>
  <c r="AA246" i="14"/>
  <c r="X246" i="14"/>
  <c r="K246" i="14"/>
  <c r="I246" i="14"/>
  <c r="F246" i="14"/>
  <c r="BM245" i="14"/>
  <c r="BK245" i="14"/>
  <c r="BO245" i="14"/>
  <c r="BH245" i="14"/>
  <c r="AU245" i="14"/>
  <c r="AS245" i="14"/>
  <c r="AP245" i="14"/>
  <c r="AC245" i="14"/>
  <c r="AA245" i="14"/>
  <c r="X245" i="14"/>
  <c r="K245" i="14"/>
  <c r="I245" i="14"/>
  <c r="M245" i="14" s="1"/>
  <c r="F245" i="14"/>
  <c r="BM244" i="14"/>
  <c r="BK244" i="14"/>
  <c r="BO244" i="14"/>
  <c r="BH244" i="14"/>
  <c r="AU244" i="14"/>
  <c r="AS244" i="14"/>
  <c r="AW244" i="14" s="1"/>
  <c r="AP244" i="14"/>
  <c r="AC244" i="14"/>
  <c r="AA244" i="14"/>
  <c r="X244" i="14"/>
  <c r="K244" i="14"/>
  <c r="I244" i="14"/>
  <c r="F244" i="14"/>
  <c r="BM243" i="14"/>
  <c r="BK243" i="14"/>
  <c r="BO243" i="14"/>
  <c r="BH243" i="14"/>
  <c r="AU243" i="14"/>
  <c r="AS243" i="14"/>
  <c r="AW243" i="14"/>
  <c r="AP243" i="14"/>
  <c r="AC243" i="14"/>
  <c r="AA243" i="14"/>
  <c r="X243" i="14"/>
  <c r="K243" i="14"/>
  <c r="I243" i="14"/>
  <c r="M243" i="14" s="1"/>
  <c r="F243" i="14"/>
  <c r="BM242" i="14"/>
  <c r="BK242" i="14"/>
  <c r="BH242" i="14"/>
  <c r="AU242" i="14"/>
  <c r="AS242" i="14"/>
  <c r="AW242" i="14" s="1"/>
  <c r="AP242" i="14"/>
  <c r="AC242" i="14"/>
  <c r="AA242" i="14"/>
  <c r="X242" i="14"/>
  <c r="K242" i="14"/>
  <c r="I242" i="14"/>
  <c r="M242" i="14" s="1"/>
  <c r="F242" i="14"/>
  <c r="BM241" i="14"/>
  <c r="BK241" i="14"/>
  <c r="BO241" i="14" s="1"/>
  <c r="BH241" i="14"/>
  <c r="AU241" i="14"/>
  <c r="AS241" i="14"/>
  <c r="AW241" i="14" s="1"/>
  <c r="AP241" i="14"/>
  <c r="AC241" i="14"/>
  <c r="AA241" i="14"/>
  <c r="X241" i="14"/>
  <c r="K241" i="14"/>
  <c r="I241" i="14"/>
  <c r="M241" i="14" s="1"/>
  <c r="F241" i="14"/>
  <c r="BM240" i="14"/>
  <c r="BK240" i="14"/>
  <c r="BO240" i="14"/>
  <c r="BH240" i="14"/>
  <c r="AU240" i="14"/>
  <c r="AS240" i="14"/>
  <c r="AP240" i="14"/>
  <c r="AC240" i="14"/>
  <c r="AA240" i="14"/>
  <c r="AE240" i="14" s="1"/>
  <c r="X240" i="14"/>
  <c r="K240" i="14"/>
  <c r="I240" i="14"/>
  <c r="F240" i="14"/>
  <c r="BM239" i="14"/>
  <c r="BK239" i="14"/>
  <c r="BO239" i="14"/>
  <c r="BH239" i="14"/>
  <c r="AU239" i="14"/>
  <c r="AS239" i="14"/>
  <c r="AW239" i="14"/>
  <c r="AP239" i="14"/>
  <c r="AC239" i="14"/>
  <c r="AA239" i="14"/>
  <c r="X239" i="14"/>
  <c r="K239" i="14"/>
  <c r="I239" i="14"/>
  <c r="M239" i="14" s="1"/>
  <c r="F239" i="14"/>
  <c r="BM238" i="14"/>
  <c r="BK238" i="14"/>
  <c r="BO238" i="14" s="1"/>
  <c r="BH238" i="14"/>
  <c r="AU238" i="14"/>
  <c r="AS238" i="14"/>
  <c r="AW238" i="14" s="1"/>
  <c r="AP238" i="14"/>
  <c r="AC238" i="14"/>
  <c r="AA238" i="14"/>
  <c r="X238" i="14"/>
  <c r="K238" i="14"/>
  <c r="I238" i="14"/>
  <c r="M238" i="14"/>
  <c r="F238" i="14"/>
  <c r="BM237" i="14"/>
  <c r="BK237" i="14"/>
  <c r="BO237" i="14"/>
  <c r="BH237" i="14"/>
  <c r="AU237" i="14"/>
  <c r="AS237" i="14"/>
  <c r="AW237" i="14"/>
  <c r="AP237" i="14"/>
  <c r="AC237" i="14"/>
  <c r="AA237" i="14"/>
  <c r="X237" i="14"/>
  <c r="K237" i="14"/>
  <c r="I237" i="14"/>
  <c r="M237" i="14" s="1"/>
  <c r="F237" i="14"/>
  <c r="BM236" i="14"/>
  <c r="BK236" i="14"/>
  <c r="BO236" i="14"/>
  <c r="BH236" i="14"/>
  <c r="AU236" i="14"/>
  <c r="AS236" i="14"/>
  <c r="AW236" i="14"/>
  <c r="AP236" i="14"/>
  <c r="AC236" i="14"/>
  <c r="AA236" i="14"/>
  <c r="AE236" i="14" s="1"/>
  <c r="X236" i="14"/>
  <c r="K236" i="14"/>
  <c r="I236" i="14"/>
  <c r="F236" i="14"/>
  <c r="BM235" i="14"/>
  <c r="BK235" i="14"/>
  <c r="BO235" i="14"/>
  <c r="BH235" i="14"/>
  <c r="AU235" i="14"/>
  <c r="AS235" i="14"/>
  <c r="AW235" i="14"/>
  <c r="AP235" i="14"/>
  <c r="AC235" i="14"/>
  <c r="AA235" i="14"/>
  <c r="X235" i="14"/>
  <c r="K235" i="14"/>
  <c r="I235" i="14"/>
  <c r="M235" i="14"/>
  <c r="F235" i="14"/>
  <c r="BM234" i="14"/>
  <c r="BK234" i="14"/>
  <c r="BH234" i="14"/>
  <c r="AU234" i="14"/>
  <c r="AS234" i="14"/>
  <c r="AP234" i="14"/>
  <c r="AC234" i="14"/>
  <c r="AA234" i="14"/>
  <c r="X234" i="14"/>
  <c r="K234" i="14"/>
  <c r="I234" i="14"/>
  <c r="M234" i="14" s="1"/>
  <c r="F234" i="14"/>
  <c r="BM233" i="14"/>
  <c r="BK233" i="14"/>
  <c r="BO233" i="14" s="1"/>
  <c r="BH233" i="14"/>
  <c r="AU233" i="14"/>
  <c r="AS233" i="14"/>
  <c r="AP233" i="14"/>
  <c r="AC233" i="14"/>
  <c r="AA233" i="14"/>
  <c r="X233" i="14"/>
  <c r="K233" i="14"/>
  <c r="I233" i="14"/>
  <c r="M233" i="14" s="1"/>
  <c r="F233" i="14"/>
  <c r="BM232" i="14"/>
  <c r="BK232" i="14"/>
  <c r="BO232" i="14"/>
  <c r="BH232" i="14"/>
  <c r="AU232" i="14"/>
  <c r="AS232" i="14"/>
  <c r="AW232" i="14"/>
  <c r="AP232" i="14"/>
  <c r="AC232" i="14"/>
  <c r="AA232" i="14"/>
  <c r="AE232" i="14" s="1"/>
  <c r="X232" i="14"/>
  <c r="K232" i="14"/>
  <c r="I232" i="14"/>
  <c r="F232" i="14"/>
  <c r="BM231" i="14"/>
  <c r="BK231" i="14"/>
  <c r="BO231" i="14" s="1"/>
  <c r="BH231" i="14"/>
  <c r="AU231" i="14"/>
  <c r="AS231" i="14"/>
  <c r="AW231" i="14"/>
  <c r="AP231" i="14"/>
  <c r="AC231" i="14"/>
  <c r="AA231" i="14"/>
  <c r="X231" i="14"/>
  <c r="K231" i="14"/>
  <c r="I231" i="14"/>
  <c r="M231" i="14"/>
  <c r="F231" i="14"/>
  <c r="BM230" i="14"/>
  <c r="BK230" i="14"/>
  <c r="BH230" i="14"/>
  <c r="AU230" i="14"/>
  <c r="AS230" i="14"/>
  <c r="AW230" i="14"/>
  <c r="AP230" i="14"/>
  <c r="AC230" i="14"/>
  <c r="AA230" i="14"/>
  <c r="X230" i="14"/>
  <c r="K230" i="14"/>
  <c r="I230" i="14"/>
  <c r="M230" i="14"/>
  <c r="F230" i="14"/>
  <c r="BM229" i="14"/>
  <c r="BK229" i="14"/>
  <c r="BO229" i="14" s="1"/>
  <c r="BP245" i="14" s="1"/>
  <c r="BH229" i="14"/>
  <c r="AU229" i="14"/>
  <c r="AS229" i="14"/>
  <c r="AP229" i="14"/>
  <c r="AC229" i="14"/>
  <c r="AA229" i="14"/>
  <c r="X229" i="14"/>
  <c r="K229" i="14"/>
  <c r="I229" i="14"/>
  <c r="M229" i="14" s="1"/>
  <c r="F229" i="14"/>
  <c r="BM228" i="14"/>
  <c r="BK228" i="14"/>
  <c r="BH228" i="14"/>
  <c r="AU228" i="14"/>
  <c r="AS228" i="14"/>
  <c r="AW228" i="14"/>
  <c r="AP228" i="14"/>
  <c r="AC228" i="14"/>
  <c r="AA228" i="14"/>
  <c r="AE228" i="14" s="1"/>
  <c r="X228" i="14"/>
  <c r="K228" i="14"/>
  <c r="I228" i="14"/>
  <c r="F228" i="14"/>
  <c r="BM227" i="14"/>
  <c r="BK227" i="14"/>
  <c r="BO227" i="14" s="1"/>
  <c r="BH227" i="14"/>
  <c r="AU227" i="14"/>
  <c r="AS227" i="14"/>
  <c r="AW227" i="14"/>
  <c r="AP227" i="14"/>
  <c r="AC227" i="14"/>
  <c r="AA227" i="14"/>
  <c r="X227" i="14"/>
  <c r="K227" i="14"/>
  <c r="I227" i="14"/>
  <c r="M227" i="14"/>
  <c r="F227" i="14"/>
  <c r="BM226" i="14"/>
  <c r="BK226" i="14"/>
  <c r="BH226" i="14"/>
  <c r="AU226" i="14"/>
  <c r="AS226" i="14"/>
  <c r="AW226" i="14"/>
  <c r="AP226" i="14"/>
  <c r="AC226" i="14"/>
  <c r="AA226" i="14"/>
  <c r="X226" i="14"/>
  <c r="K226" i="14"/>
  <c r="I226" i="14"/>
  <c r="M226" i="14"/>
  <c r="F226" i="14"/>
  <c r="BM225" i="14"/>
  <c r="BK225" i="14"/>
  <c r="BO225" i="14" s="1"/>
  <c r="BH225" i="14"/>
  <c r="AU225" i="14"/>
  <c r="AS225" i="14"/>
  <c r="AP225" i="14"/>
  <c r="AC225" i="14"/>
  <c r="AA225" i="14"/>
  <c r="X225" i="14"/>
  <c r="K225" i="14"/>
  <c r="I225" i="14"/>
  <c r="M225" i="14"/>
  <c r="F225" i="14"/>
  <c r="BM224" i="14"/>
  <c r="BK224" i="14"/>
  <c r="BO224" i="14" s="1"/>
  <c r="BH224" i="14"/>
  <c r="AU224" i="14"/>
  <c r="AS224" i="14"/>
  <c r="AW224" i="14"/>
  <c r="AP224" i="14"/>
  <c r="AC224" i="14"/>
  <c r="AA224" i="14"/>
  <c r="AE224" i="14"/>
  <c r="X224" i="14"/>
  <c r="K224" i="14"/>
  <c r="I224" i="14"/>
  <c r="F224" i="14"/>
  <c r="BM223" i="14"/>
  <c r="BK223" i="14"/>
  <c r="BH223" i="14"/>
  <c r="AU223" i="14"/>
  <c r="AS223" i="14"/>
  <c r="AW223" i="14" s="1"/>
  <c r="AP223" i="14"/>
  <c r="AC223" i="14"/>
  <c r="AA223" i="14"/>
  <c r="X223" i="14"/>
  <c r="K223" i="14"/>
  <c r="I223" i="14"/>
  <c r="M223" i="14"/>
  <c r="F223" i="14"/>
  <c r="BM222" i="14"/>
  <c r="BK222" i="14"/>
  <c r="BH222" i="14"/>
  <c r="AU222" i="14"/>
  <c r="AS222" i="14"/>
  <c r="AW222" i="14"/>
  <c r="AP222" i="14"/>
  <c r="AC222" i="14"/>
  <c r="AA222" i="14"/>
  <c r="X222" i="14"/>
  <c r="K222" i="14"/>
  <c r="I222" i="14"/>
  <c r="M222" i="14"/>
  <c r="F222" i="14"/>
  <c r="BM221" i="14"/>
  <c r="BK221" i="14"/>
  <c r="BO221" i="14"/>
  <c r="BH221" i="14"/>
  <c r="AU221" i="14"/>
  <c r="AS221" i="14"/>
  <c r="AP221" i="14"/>
  <c r="AC221" i="14"/>
  <c r="AA221" i="14"/>
  <c r="X221" i="14"/>
  <c r="K221" i="14"/>
  <c r="I221" i="14"/>
  <c r="M221" i="14"/>
  <c r="F221" i="14"/>
  <c r="BM220" i="14"/>
  <c r="BK220" i="14"/>
  <c r="BO220" i="14" s="1"/>
  <c r="BH220" i="14"/>
  <c r="AU220" i="14"/>
  <c r="AS220" i="14"/>
  <c r="AW220" i="14" s="1"/>
  <c r="AP220" i="14"/>
  <c r="AC220" i="14"/>
  <c r="AA220" i="14"/>
  <c r="AE220" i="14"/>
  <c r="X220" i="14"/>
  <c r="K220" i="14"/>
  <c r="I220" i="14"/>
  <c r="F220" i="14"/>
  <c r="BM219" i="14"/>
  <c r="BK219" i="14"/>
  <c r="BO219" i="14"/>
  <c r="BH219" i="14"/>
  <c r="AU219" i="14"/>
  <c r="AS219" i="14"/>
  <c r="AW219" i="14" s="1"/>
  <c r="AP219" i="14"/>
  <c r="AC219" i="14"/>
  <c r="AA219" i="14"/>
  <c r="X219" i="14"/>
  <c r="K219" i="14"/>
  <c r="I219" i="14"/>
  <c r="M219" i="14" s="1"/>
  <c r="F219" i="14"/>
  <c r="BM218" i="14"/>
  <c r="BK218" i="14"/>
  <c r="BH218" i="14"/>
  <c r="AU218" i="14"/>
  <c r="AS218" i="14"/>
  <c r="AW218" i="14" s="1"/>
  <c r="AP218" i="14"/>
  <c r="AC218" i="14"/>
  <c r="AA218" i="14"/>
  <c r="X218" i="14"/>
  <c r="K218" i="14"/>
  <c r="I218" i="14"/>
  <c r="L226" i="14" s="1"/>
  <c r="M218" i="14"/>
  <c r="F218" i="14"/>
  <c r="BM217" i="14"/>
  <c r="BK217" i="14"/>
  <c r="BO217" i="14"/>
  <c r="BH217" i="14"/>
  <c r="AU217" i="14"/>
  <c r="AS217" i="14"/>
  <c r="AP217" i="14"/>
  <c r="AC217" i="14"/>
  <c r="AA217" i="14"/>
  <c r="X217" i="14"/>
  <c r="K217" i="14"/>
  <c r="I217" i="14"/>
  <c r="M217" i="14"/>
  <c r="F217" i="14"/>
  <c r="BM216" i="14"/>
  <c r="BK216" i="14"/>
  <c r="BO216" i="14"/>
  <c r="BH216" i="14"/>
  <c r="AU216" i="14"/>
  <c r="AS216" i="14"/>
  <c r="AW216" i="14" s="1"/>
  <c r="AP216" i="14"/>
  <c r="AC216" i="14"/>
  <c r="AA216" i="14"/>
  <c r="AE216" i="14"/>
  <c r="X216" i="14"/>
  <c r="K216" i="14"/>
  <c r="I216" i="14"/>
  <c r="M216" i="14"/>
  <c r="F216" i="14"/>
  <c r="BM215" i="14"/>
  <c r="BK215" i="14"/>
  <c r="BO215" i="14" s="1"/>
  <c r="BH215" i="14"/>
  <c r="AU215" i="14"/>
  <c r="AS215" i="14"/>
  <c r="AW215" i="14"/>
  <c r="AP215" i="14"/>
  <c r="AC215" i="14"/>
  <c r="AA215" i="14"/>
  <c r="X215" i="14"/>
  <c r="K215" i="14"/>
  <c r="I215" i="14"/>
  <c r="M215" i="14"/>
  <c r="F215" i="14"/>
  <c r="BM214" i="14"/>
  <c r="BK214" i="14"/>
  <c r="BO214" i="14" s="1"/>
  <c r="BH214" i="14"/>
  <c r="AU214" i="14"/>
  <c r="AS214" i="14"/>
  <c r="AW214" i="14"/>
  <c r="AP214" i="14"/>
  <c r="AC214" i="14"/>
  <c r="AA214" i="14"/>
  <c r="X214" i="14"/>
  <c r="K214" i="14"/>
  <c r="I214" i="14"/>
  <c r="M214" i="14"/>
  <c r="N225" i="14" s="1"/>
  <c r="F214" i="14"/>
  <c r="BM213" i="14"/>
  <c r="BK213" i="14"/>
  <c r="BO213" i="14" s="1"/>
  <c r="BH213" i="14"/>
  <c r="AU213" i="14"/>
  <c r="AS213" i="14"/>
  <c r="AP213" i="14"/>
  <c r="AC213" i="14"/>
  <c r="AA213" i="14"/>
  <c r="X213" i="14"/>
  <c r="K213" i="14"/>
  <c r="I213" i="14"/>
  <c r="F213" i="14"/>
  <c r="BM212" i="14"/>
  <c r="BK212" i="14"/>
  <c r="BO212" i="14" s="1"/>
  <c r="BH212" i="14"/>
  <c r="AU212" i="14"/>
  <c r="AS212" i="14"/>
  <c r="AW212" i="14"/>
  <c r="AP212" i="14"/>
  <c r="AC212" i="14"/>
  <c r="AA212" i="14"/>
  <c r="X212" i="14"/>
  <c r="K212" i="14"/>
  <c r="I212" i="14"/>
  <c r="M212" i="14" s="1"/>
  <c r="F212" i="14"/>
  <c r="BM211" i="14"/>
  <c r="BK211" i="14"/>
  <c r="BO211" i="14"/>
  <c r="BH211" i="14"/>
  <c r="AU211" i="14"/>
  <c r="AS211" i="14"/>
  <c r="AP211" i="14"/>
  <c r="AC211" i="14"/>
  <c r="AA211" i="14"/>
  <c r="X211" i="14"/>
  <c r="K211" i="14"/>
  <c r="I211" i="14"/>
  <c r="M211" i="14" s="1"/>
  <c r="F211" i="14"/>
  <c r="BM210" i="14"/>
  <c r="BK210" i="14"/>
  <c r="BH210" i="14"/>
  <c r="AU210" i="14"/>
  <c r="AS210" i="14"/>
  <c r="AW210" i="14" s="1"/>
  <c r="AP210" i="14"/>
  <c r="AC210" i="14"/>
  <c r="AA210" i="14"/>
  <c r="X210" i="14"/>
  <c r="K210" i="14"/>
  <c r="I210" i="14"/>
  <c r="M210" i="14" s="1"/>
  <c r="F210" i="14"/>
  <c r="BM209" i="14"/>
  <c r="BK209" i="14"/>
  <c r="BO209" i="14"/>
  <c r="BH209" i="14"/>
  <c r="AU209" i="14"/>
  <c r="AS209" i="14"/>
  <c r="AP209" i="14"/>
  <c r="AC209" i="14"/>
  <c r="AA209" i="14"/>
  <c r="X209" i="14"/>
  <c r="K209" i="14"/>
  <c r="I209" i="14"/>
  <c r="M209" i="14" s="1"/>
  <c r="F209" i="14"/>
  <c r="BM208" i="14"/>
  <c r="BK208" i="14"/>
  <c r="BO208" i="14"/>
  <c r="BH208" i="14"/>
  <c r="AU208" i="14"/>
  <c r="AS208" i="14"/>
  <c r="AW208" i="14" s="1"/>
  <c r="AP208" i="14"/>
  <c r="AC208" i="14"/>
  <c r="AA208" i="14"/>
  <c r="AE208" i="14"/>
  <c r="X208" i="14"/>
  <c r="K208" i="14"/>
  <c r="I208" i="14"/>
  <c r="F208" i="14"/>
  <c r="BM207" i="14"/>
  <c r="BK207" i="14"/>
  <c r="BO207" i="14"/>
  <c r="BH207" i="14"/>
  <c r="AU207" i="14"/>
  <c r="AS207" i="14"/>
  <c r="AW207" i="14"/>
  <c r="AP207" i="14"/>
  <c r="AC207" i="14"/>
  <c r="AA207" i="14"/>
  <c r="X207" i="14"/>
  <c r="K207" i="14"/>
  <c r="I207" i="14"/>
  <c r="M207" i="14"/>
  <c r="F207" i="14"/>
  <c r="BM206" i="14"/>
  <c r="BK206" i="14"/>
  <c r="BH206" i="14"/>
  <c r="AU206" i="14"/>
  <c r="AS206" i="14"/>
  <c r="AP206" i="14"/>
  <c r="AC206" i="14"/>
  <c r="AA206" i="14"/>
  <c r="X206" i="14"/>
  <c r="K206" i="14"/>
  <c r="I206" i="14"/>
  <c r="M206" i="14" s="1"/>
  <c r="F206" i="14"/>
  <c r="BM205" i="14"/>
  <c r="BK205" i="14"/>
  <c r="BH205" i="14"/>
  <c r="AU205" i="14"/>
  <c r="AS205" i="14"/>
  <c r="AW205" i="14"/>
  <c r="AP205" i="14"/>
  <c r="AC205" i="14"/>
  <c r="AA205" i="14"/>
  <c r="X205" i="14"/>
  <c r="K205" i="14"/>
  <c r="I205" i="14"/>
  <c r="F205" i="14"/>
  <c r="BM204" i="14"/>
  <c r="BK204" i="14"/>
  <c r="BO204" i="14"/>
  <c r="BH204" i="14"/>
  <c r="AU204" i="14"/>
  <c r="AS204" i="14"/>
  <c r="AW204" i="14"/>
  <c r="AP204" i="14"/>
  <c r="AC204" i="14"/>
  <c r="AA204" i="14"/>
  <c r="X204" i="14"/>
  <c r="K204" i="14"/>
  <c r="I204" i="14"/>
  <c r="F204" i="14"/>
  <c r="BM203" i="14"/>
  <c r="BK203" i="14"/>
  <c r="BH203" i="14"/>
  <c r="AU203" i="14"/>
  <c r="AS203" i="14"/>
  <c r="AW203" i="14" s="1"/>
  <c r="AP203" i="14"/>
  <c r="AC203" i="14"/>
  <c r="AA203" i="14"/>
  <c r="X203" i="14"/>
  <c r="K203" i="14"/>
  <c r="I203" i="14"/>
  <c r="M203" i="14" s="1"/>
  <c r="F203" i="14"/>
  <c r="BM202" i="14"/>
  <c r="BK202" i="14"/>
  <c r="BO202" i="14"/>
  <c r="BH202" i="14"/>
  <c r="AU202" i="14"/>
  <c r="AS202" i="14"/>
  <c r="AP202" i="14"/>
  <c r="AC202" i="14"/>
  <c r="AA202" i="14"/>
  <c r="X202" i="14"/>
  <c r="K202" i="14"/>
  <c r="I202" i="14"/>
  <c r="M202" i="14" s="1"/>
  <c r="F202" i="14"/>
  <c r="BM201" i="14"/>
  <c r="BK201" i="14"/>
  <c r="BO201" i="14"/>
  <c r="BH201" i="14"/>
  <c r="AU201" i="14"/>
  <c r="AS201" i="14"/>
  <c r="AP201" i="14"/>
  <c r="AC201" i="14"/>
  <c r="AA201" i="14"/>
  <c r="AE201" i="14" s="1"/>
  <c r="X201" i="14"/>
  <c r="K201" i="14"/>
  <c r="I201" i="14"/>
  <c r="M201" i="14"/>
  <c r="F201" i="14"/>
  <c r="BM200" i="14"/>
  <c r="BK200" i="14"/>
  <c r="BH200" i="14"/>
  <c r="AU200" i="14"/>
  <c r="AS200" i="14"/>
  <c r="AW200" i="14" s="1"/>
  <c r="AP200" i="14"/>
  <c r="AC200" i="14"/>
  <c r="AA200" i="14"/>
  <c r="X200" i="14"/>
  <c r="K200" i="14"/>
  <c r="I200" i="14"/>
  <c r="M200" i="14"/>
  <c r="F200" i="14"/>
  <c r="BM199" i="14"/>
  <c r="BK199" i="14"/>
  <c r="BH199" i="14"/>
  <c r="AU199" i="14"/>
  <c r="AS199" i="14"/>
  <c r="AW199" i="14"/>
  <c r="AP199" i="14"/>
  <c r="AC199" i="14"/>
  <c r="AA199" i="14"/>
  <c r="X199" i="14"/>
  <c r="K199" i="14"/>
  <c r="I199" i="14"/>
  <c r="M199" i="14"/>
  <c r="F199" i="14"/>
  <c r="BM198" i="14"/>
  <c r="BK198" i="14"/>
  <c r="BO198" i="14"/>
  <c r="BH198" i="14"/>
  <c r="AU198" i="14"/>
  <c r="AS198" i="14"/>
  <c r="AP198" i="14"/>
  <c r="AC198" i="14"/>
  <c r="AA198" i="14"/>
  <c r="X198" i="14"/>
  <c r="K198" i="14"/>
  <c r="I198" i="14"/>
  <c r="M198" i="14"/>
  <c r="F198" i="14"/>
  <c r="BM197" i="14"/>
  <c r="BK197" i="14"/>
  <c r="BO197" i="14" s="1"/>
  <c r="BH197" i="14"/>
  <c r="AU197" i="14"/>
  <c r="AS197" i="14"/>
  <c r="AW197" i="14" s="1"/>
  <c r="AP197" i="14"/>
  <c r="AC197" i="14"/>
  <c r="AA197" i="14"/>
  <c r="X197" i="14"/>
  <c r="K197" i="14"/>
  <c r="I197" i="14"/>
  <c r="M197" i="14"/>
  <c r="F197" i="14"/>
  <c r="BM196" i="14"/>
  <c r="BK196" i="14"/>
  <c r="BO196" i="14"/>
  <c r="BH196" i="14"/>
  <c r="AU196" i="14"/>
  <c r="AS196" i="14"/>
  <c r="AW196" i="14" s="1"/>
  <c r="AP196" i="14"/>
  <c r="AC196" i="14"/>
  <c r="AA196" i="14"/>
  <c r="X196" i="14"/>
  <c r="K196" i="14"/>
  <c r="I196" i="14"/>
  <c r="M196" i="14" s="1"/>
  <c r="F196" i="14"/>
  <c r="BM195" i="14"/>
  <c r="BK195" i="14"/>
  <c r="BH195" i="14"/>
  <c r="AU195" i="14"/>
  <c r="AS195" i="14"/>
  <c r="AW195" i="14" s="1"/>
  <c r="AP195" i="14"/>
  <c r="AC195" i="14"/>
  <c r="AA195" i="14"/>
  <c r="X195" i="14"/>
  <c r="K195" i="14"/>
  <c r="I195" i="14"/>
  <c r="F195" i="14"/>
  <c r="BM194" i="14"/>
  <c r="BK194" i="14"/>
  <c r="BO194" i="14"/>
  <c r="BH194" i="14"/>
  <c r="AU194" i="14"/>
  <c r="AS194" i="14"/>
  <c r="AP194" i="14"/>
  <c r="AC194" i="14"/>
  <c r="AA194" i="14"/>
  <c r="X194" i="14"/>
  <c r="K194" i="14"/>
  <c r="I194" i="14"/>
  <c r="M194" i="14"/>
  <c r="F194" i="14"/>
  <c r="BM193" i="14"/>
  <c r="BK193" i="14"/>
  <c r="BO193" i="14"/>
  <c r="BH193" i="14"/>
  <c r="AU193" i="14"/>
  <c r="AS193" i="14"/>
  <c r="AW193" i="14" s="1"/>
  <c r="AP193" i="14"/>
  <c r="AC193" i="14"/>
  <c r="AA193" i="14"/>
  <c r="AE193" i="14"/>
  <c r="X193" i="14"/>
  <c r="K193" i="14"/>
  <c r="I193" i="14"/>
  <c r="M193" i="14"/>
  <c r="F193" i="14"/>
  <c r="BM192" i="14"/>
  <c r="BK192" i="14"/>
  <c r="BO192" i="14"/>
  <c r="BH192" i="14"/>
  <c r="AU192" i="14"/>
  <c r="AS192" i="14"/>
  <c r="AW192" i="14" s="1"/>
  <c r="AP192" i="14"/>
  <c r="AC192" i="14"/>
  <c r="AA192" i="14"/>
  <c r="X192" i="14"/>
  <c r="K192" i="14"/>
  <c r="I192" i="14"/>
  <c r="M192" i="14" s="1"/>
  <c r="F192" i="14"/>
  <c r="BM191" i="14"/>
  <c r="BK191" i="14"/>
  <c r="BH191" i="14"/>
  <c r="AU191" i="14"/>
  <c r="AS191" i="14"/>
  <c r="AW191" i="14"/>
  <c r="AP191" i="14"/>
  <c r="AC191" i="14"/>
  <c r="AA191" i="14"/>
  <c r="X191" i="14"/>
  <c r="K191" i="14"/>
  <c r="I191" i="14"/>
  <c r="F191" i="14"/>
  <c r="BM190" i="14"/>
  <c r="BK190" i="14"/>
  <c r="BO190" i="14"/>
  <c r="BH190" i="14"/>
  <c r="AU190" i="14"/>
  <c r="AS190" i="14"/>
  <c r="AP190" i="14"/>
  <c r="AC190" i="14"/>
  <c r="AA190" i="14"/>
  <c r="X190" i="14"/>
  <c r="K190" i="14"/>
  <c r="I190" i="14"/>
  <c r="M190" i="14"/>
  <c r="F190" i="14"/>
  <c r="BM189" i="14"/>
  <c r="BK189" i="14"/>
  <c r="BO189" i="14"/>
  <c r="BH189" i="14"/>
  <c r="AU189" i="14"/>
  <c r="AS189" i="14"/>
  <c r="AP189" i="14"/>
  <c r="AC189" i="14"/>
  <c r="AA189" i="14"/>
  <c r="AE189" i="14" s="1"/>
  <c r="X189" i="14"/>
  <c r="K189" i="14"/>
  <c r="I189" i="14"/>
  <c r="F189" i="14"/>
  <c r="BM188" i="14"/>
  <c r="BK188" i="14"/>
  <c r="BN195" i="14" s="1"/>
  <c r="BT195" i="14" s="1"/>
  <c r="BH188" i="14"/>
  <c r="AU188" i="14"/>
  <c r="AS188" i="14"/>
  <c r="AW188" i="14"/>
  <c r="AP188" i="14"/>
  <c r="AC188" i="14"/>
  <c r="AA188" i="14"/>
  <c r="X188" i="14"/>
  <c r="K188" i="14"/>
  <c r="I188" i="14"/>
  <c r="M188" i="14"/>
  <c r="F188" i="14"/>
  <c r="BM187" i="14"/>
  <c r="BK187" i="14"/>
  <c r="BH187" i="14"/>
  <c r="AU187" i="14"/>
  <c r="AS187" i="14"/>
  <c r="AW187" i="14"/>
  <c r="AP187" i="14"/>
  <c r="AC187" i="14"/>
  <c r="AA187" i="14"/>
  <c r="X187" i="14"/>
  <c r="K187" i="14"/>
  <c r="I187" i="14"/>
  <c r="F187" i="14"/>
  <c r="BM186" i="14"/>
  <c r="BK186" i="14"/>
  <c r="BO186" i="14" s="1"/>
  <c r="BH186" i="14"/>
  <c r="AU186" i="14"/>
  <c r="AS186" i="14"/>
  <c r="AP186" i="14"/>
  <c r="AC186" i="14"/>
  <c r="AA186" i="14"/>
  <c r="AE186" i="14" s="1"/>
  <c r="X186" i="14"/>
  <c r="K186" i="14"/>
  <c r="I186" i="14"/>
  <c r="M186" i="14" s="1"/>
  <c r="F186" i="14"/>
  <c r="BM185" i="14"/>
  <c r="BK185" i="14"/>
  <c r="BO185" i="14"/>
  <c r="BH185" i="14"/>
  <c r="AU185" i="14"/>
  <c r="AS185" i="14"/>
  <c r="AW185" i="14"/>
  <c r="AP185" i="14"/>
  <c r="AC185" i="14"/>
  <c r="AA185" i="14"/>
  <c r="AE185" i="14" s="1"/>
  <c r="X185" i="14"/>
  <c r="K185" i="14"/>
  <c r="I185" i="14"/>
  <c r="F185" i="14"/>
  <c r="BM184" i="14"/>
  <c r="BK184" i="14"/>
  <c r="BO184" i="14" s="1"/>
  <c r="BH184" i="14"/>
  <c r="AU184" i="14"/>
  <c r="AS184" i="14"/>
  <c r="AW184" i="14"/>
  <c r="AP184" i="14"/>
  <c r="AC184" i="14"/>
  <c r="AA184" i="14"/>
  <c r="X184" i="14"/>
  <c r="K184" i="14"/>
  <c r="I184" i="14"/>
  <c r="M184" i="14"/>
  <c r="F184" i="14"/>
  <c r="BM183" i="14"/>
  <c r="BK183" i="14"/>
  <c r="BH183" i="14"/>
  <c r="AU183" i="14"/>
  <c r="AS183" i="14"/>
  <c r="AW183" i="14"/>
  <c r="AP183" i="14"/>
  <c r="AC183" i="14"/>
  <c r="AA183" i="14"/>
  <c r="X183" i="14"/>
  <c r="K183" i="14"/>
  <c r="I183" i="14"/>
  <c r="M183" i="14"/>
  <c r="F183" i="14"/>
  <c r="BM182" i="14"/>
  <c r="BK182" i="14"/>
  <c r="BO182" i="14" s="1"/>
  <c r="BH182" i="14"/>
  <c r="AU182" i="14"/>
  <c r="AS182" i="14"/>
  <c r="AP182" i="14"/>
  <c r="AC182" i="14"/>
  <c r="AA182" i="14"/>
  <c r="X182" i="14"/>
  <c r="K182" i="14"/>
  <c r="I182" i="14"/>
  <c r="F182" i="14"/>
  <c r="BM181" i="14"/>
  <c r="BK181" i="14"/>
  <c r="BO181" i="14" s="1"/>
  <c r="BH181" i="14"/>
  <c r="AU181" i="14"/>
  <c r="AS181" i="14"/>
  <c r="AW181" i="14"/>
  <c r="AP181" i="14"/>
  <c r="AC181" i="14"/>
  <c r="AA181" i="14"/>
  <c r="X181" i="14"/>
  <c r="K181" i="14"/>
  <c r="I181" i="14"/>
  <c r="F181" i="14"/>
  <c r="BM180" i="14"/>
  <c r="BK180" i="14"/>
  <c r="BO180" i="14" s="1"/>
  <c r="BH180" i="14"/>
  <c r="AU180" i="14"/>
  <c r="AS180" i="14"/>
  <c r="AW180" i="14" s="1"/>
  <c r="AP180" i="14"/>
  <c r="AC180" i="14"/>
  <c r="AA180" i="14"/>
  <c r="X180" i="14"/>
  <c r="K180" i="14"/>
  <c r="I180" i="14"/>
  <c r="M180" i="14"/>
  <c r="F180" i="14"/>
  <c r="BM179" i="14"/>
  <c r="BK179" i="14"/>
  <c r="BO179" i="14"/>
  <c r="BH179" i="14"/>
  <c r="AU179" i="14"/>
  <c r="AS179" i="14"/>
  <c r="AW179" i="14" s="1"/>
  <c r="AP179" i="14"/>
  <c r="AC179" i="14"/>
  <c r="AA179" i="14"/>
  <c r="X179" i="14"/>
  <c r="K179" i="14"/>
  <c r="I179" i="14"/>
  <c r="M179" i="14" s="1"/>
  <c r="F179" i="14"/>
  <c r="BM178" i="14"/>
  <c r="BK178" i="14"/>
  <c r="BO178" i="14"/>
  <c r="BH178" i="14"/>
  <c r="AU178" i="14"/>
  <c r="AS178" i="14"/>
  <c r="AP178" i="14"/>
  <c r="AC178" i="14"/>
  <c r="AA178" i="14"/>
  <c r="X178" i="14"/>
  <c r="K178" i="14"/>
  <c r="I178" i="14"/>
  <c r="M178" i="14" s="1"/>
  <c r="F178" i="14"/>
  <c r="BM177" i="14"/>
  <c r="BK177" i="14"/>
  <c r="BO177" i="14"/>
  <c r="BH177" i="14"/>
  <c r="AU177" i="14"/>
  <c r="AS177" i="14"/>
  <c r="AW177" i="14" s="1"/>
  <c r="AP177" i="14"/>
  <c r="AC177" i="14"/>
  <c r="AA177" i="14"/>
  <c r="X177" i="14"/>
  <c r="K177" i="14"/>
  <c r="I177" i="14"/>
  <c r="F177" i="14"/>
  <c r="BM176" i="14"/>
  <c r="BK176" i="14"/>
  <c r="BO176" i="14"/>
  <c r="BH176" i="14"/>
  <c r="AU176" i="14"/>
  <c r="AS176" i="14"/>
  <c r="AW176" i="14" s="1"/>
  <c r="AX187" i="14" s="1"/>
  <c r="AP176" i="14"/>
  <c r="AC176" i="14"/>
  <c r="AA176" i="14"/>
  <c r="X176" i="14"/>
  <c r="K176" i="14"/>
  <c r="I176" i="14"/>
  <c r="M176" i="14" s="1"/>
  <c r="F176" i="14"/>
  <c r="BM175" i="14"/>
  <c r="BK175" i="14"/>
  <c r="BH175" i="14"/>
  <c r="AU175" i="14"/>
  <c r="AS175" i="14"/>
  <c r="AP175" i="14"/>
  <c r="AC175" i="14"/>
  <c r="AA175" i="14"/>
  <c r="X175" i="14"/>
  <c r="K175" i="14"/>
  <c r="I175" i="14"/>
  <c r="M175" i="14"/>
  <c r="F175" i="14"/>
  <c r="BM174" i="14"/>
  <c r="BK174" i="14"/>
  <c r="BO174" i="14"/>
  <c r="BH174" i="14"/>
  <c r="AU174" i="14"/>
  <c r="AS174" i="14"/>
  <c r="AP174" i="14"/>
  <c r="AC174" i="14"/>
  <c r="AA174" i="14"/>
  <c r="X174" i="14"/>
  <c r="K174" i="14"/>
  <c r="I174" i="14"/>
  <c r="M174" i="14"/>
  <c r="F174" i="14"/>
  <c r="BM173" i="14"/>
  <c r="BK173" i="14"/>
  <c r="BH173" i="14"/>
  <c r="AU173" i="14"/>
  <c r="AS173" i="14"/>
  <c r="AW173" i="14" s="1"/>
  <c r="AP173" i="14"/>
  <c r="AC173" i="14"/>
  <c r="AA173" i="14"/>
  <c r="AE173" i="14"/>
  <c r="X173" i="14"/>
  <c r="K173" i="14"/>
  <c r="I173" i="14"/>
  <c r="F173" i="14"/>
  <c r="BM172" i="14"/>
  <c r="BK172" i="14"/>
  <c r="BO172" i="14"/>
  <c r="BH172" i="14"/>
  <c r="AU172" i="14"/>
  <c r="AS172" i="14"/>
  <c r="AW172" i="14" s="1"/>
  <c r="AP172" i="14"/>
  <c r="AC172" i="14"/>
  <c r="AA172" i="14"/>
  <c r="X172" i="14"/>
  <c r="K172" i="14"/>
  <c r="I172" i="14"/>
  <c r="M172" i="14" s="1"/>
  <c r="F172" i="14"/>
  <c r="BM171" i="14"/>
  <c r="BK171" i="14"/>
  <c r="BH171" i="14"/>
  <c r="AU171" i="14"/>
  <c r="AS171" i="14"/>
  <c r="AW171" i="14" s="1"/>
  <c r="AP171" i="14"/>
  <c r="AC171" i="14"/>
  <c r="AA171" i="14"/>
  <c r="X171" i="14"/>
  <c r="K171" i="14"/>
  <c r="I171" i="14"/>
  <c r="M171" i="14" s="1"/>
  <c r="F171" i="14"/>
  <c r="BM170" i="14"/>
  <c r="BK170" i="14"/>
  <c r="BO170" i="14"/>
  <c r="BH170" i="14"/>
  <c r="AU170" i="14"/>
  <c r="AS170" i="14"/>
  <c r="AP170" i="14"/>
  <c r="AC170" i="14"/>
  <c r="AA170" i="14"/>
  <c r="X170" i="14"/>
  <c r="K170" i="14"/>
  <c r="I170" i="14"/>
  <c r="M170" i="14"/>
  <c r="F170" i="14"/>
  <c r="BM169" i="14"/>
  <c r="BK169" i="14"/>
  <c r="BO169" i="14"/>
  <c r="BH169" i="14"/>
  <c r="AU169" i="14"/>
  <c r="AS169" i="14"/>
  <c r="AW169" i="14" s="1"/>
  <c r="AP169" i="14"/>
  <c r="AC169" i="14"/>
  <c r="AA169" i="14"/>
  <c r="AE169" i="14"/>
  <c r="X169" i="14"/>
  <c r="K169" i="14"/>
  <c r="I169" i="14"/>
  <c r="F169" i="14"/>
  <c r="BM168" i="14"/>
  <c r="BK168" i="14"/>
  <c r="BO168" i="14"/>
  <c r="BH168" i="14"/>
  <c r="AU168" i="14"/>
  <c r="AS168" i="14"/>
  <c r="AW168" i="14"/>
  <c r="AP168" i="14"/>
  <c r="AC168" i="14"/>
  <c r="AA168" i="14"/>
  <c r="X168" i="14"/>
  <c r="K168" i="14"/>
  <c r="I168" i="14"/>
  <c r="F168" i="14"/>
  <c r="BM167" i="14"/>
  <c r="BK167" i="14"/>
  <c r="BH167" i="14"/>
  <c r="AU167" i="14"/>
  <c r="AS167" i="14"/>
  <c r="AW167" i="14" s="1"/>
  <c r="AP167" i="14"/>
  <c r="AC167" i="14"/>
  <c r="AA167" i="14"/>
  <c r="X167" i="14"/>
  <c r="K167" i="14"/>
  <c r="I167" i="14"/>
  <c r="M167" i="14" s="1"/>
  <c r="F167" i="14"/>
  <c r="BM166" i="14"/>
  <c r="BK166" i="14"/>
  <c r="BO166" i="14"/>
  <c r="BH166" i="14"/>
  <c r="AU166" i="14"/>
  <c r="AS166" i="14"/>
  <c r="AP166" i="14"/>
  <c r="AC166" i="14"/>
  <c r="AA166" i="14"/>
  <c r="X166" i="14"/>
  <c r="K166" i="14"/>
  <c r="I166" i="14"/>
  <c r="M166" i="14" s="1"/>
  <c r="F166" i="14"/>
  <c r="BM165" i="14"/>
  <c r="BK165" i="14"/>
  <c r="BO165" i="14"/>
  <c r="BH165" i="14"/>
  <c r="AU165" i="14"/>
  <c r="AS165" i="14"/>
  <c r="AP165" i="14"/>
  <c r="AC165" i="14"/>
  <c r="AA165" i="14"/>
  <c r="AE165" i="14" s="1"/>
  <c r="X165" i="14"/>
  <c r="K165" i="14"/>
  <c r="I165" i="14"/>
  <c r="F165" i="14"/>
  <c r="BM164" i="14"/>
  <c r="BK164" i="14"/>
  <c r="BO164" i="14"/>
  <c r="BH164" i="14"/>
  <c r="AU164" i="14"/>
  <c r="AS164" i="14"/>
  <c r="AW164" i="14"/>
  <c r="AP164" i="14"/>
  <c r="AC164" i="14"/>
  <c r="AA164" i="14"/>
  <c r="X164" i="14"/>
  <c r="K164" i="14"/>
  <c r="I164" i="14"/>
  <c r="M164" i="14"/>
  <c r="F164" i="14"/>
  <c r="BM163" i="14"/>
  <c r="BK163" i="14"/>
  <c r="BH163" i="14"/>
  <c r="AU163" i="14"/>
  <c r="AS163" i="14"/>
  <c r="AW163" i="14"/>
  <c r="AP163" i="14"/>
  <c r="AC163" i="14"/>
  <c r="AA163" i="14"/>
  <c r="X163" i="14"/>
  <c r="K163" i="14"/>
  <c r="I163" i="14"/>
  <c r="F163" i="14"/>
  <c r="BM162" i="14"/>
  <c r="BK162" i="14"/>
  <c r="BO162" i="14" s="1"/>
  <c r="BH162" i="14"/>
  <c r="AU162" i="14"/>
  <c r="AS162" i="14"/>
  <c r="AP162" i="14"/>
  <c r="AC162" i="14"/>
  <c r="AA162" i="14"/>
  <c r="X162" i="14"/>
  <c r="K162" i="14"/>
  <c r="I162" i="14"/>
  <c r="M162" i="14" s="1"/>
  <c r="F162" i="14"/>
  <c r="BM161" i="14"/>
  <c r="BK161" i="14"/>
  <c r="BO161" i="14"/>
  <c r="BH161" i="14"/>
  <c r="AU161" i="14"/>
  <c r="AS161" i="14"/>
  <c r="AW161" i="14"/>
  <c r="AP161" i="14"/>
  <c r="AC161" i="14"/>
  <c r="AA161" i="14"/>
  <c r="AE161" i="14" s="1"/>
  <c r="X161" i="14"/>
  <c r="K161" i="14"/>
  <c r="I161" i="14"/>
  <c r="F161" i="14"/>
  <c r="BM160" i="14"/>
  <c r="BK160" i="14"/>
  <c r="BO160" i="14" s="1"/>
  <c r="BH160" i="14"/>
  <c r="AU160" i="14"/>
  <c r="AS160" i="14"/>
  <c r="AW160" i="14"/>
  <c r="AP160" i="14"/>
  <c r="AC160" i="14"/>
  <c r="AA160" i="14"/>
  <c r="X160" i="14"/>
  <c r="K160" i="14"/>
  <c r="I160" i="14"/>
  <c r="M160" i="14"/>
  <c r="F160" i="14"/>
  <c r="BM159" i="14"/>
  <c r="BK159" i="14"/>
  <c r="BH159" i="14"/>
  <c r="AU159" i="14"/>
  <c r="AS159" i="14"/>
  <c r="AW159" i="14"/>
  <c r="AP159" i="14"/>
  <c r="AC159" i="14"/>
  <c r="AA159" i="14"/>
  <c r="X159" i="14"/>
  <c r="K159" i="14"/>
  <c r="I159" i="14"/>
  <c r="M159" i="14"/>
  <c r="F159" i="14"/>
  <c r="BM158" i="14"/>
  <c r="BK158" i="14"/>
  <c r="BO158" i="14" s="1"/>
  <c r="BH158" i="14"/>
  <c r="AU158" i="14"/>
  <c r="AS158" i="14"/>
  <c r="AP158" i="14"/>
  <c r="AC158" i="14"/>
  <c r="AA158" i="14"/>
  <c r="X158" i="14"/>
  <c r="K158" i="14"/>
  <c r="I158" i="14"/>
  <c r="F158" i="14"/>
  <c r="BM157" i="14"/>
  <c r="BK157" i="14"/>
  <c r="BO157" i="14" s="1"/>
  <c r="BH157" i="14"/>
  <c r="AU157" i="14"/>
  <c r="AS157" i="14"/>
  <c r="AW157" i="14"/>
  <c r="AP157" i="14"/>
  <c r="AC157" i="14"/>
  <c r="AA157" i="14"/>
  <c r="X157" i="14"/>
  <c r="K157" i="14"/>
  <c r="I157" i="14"/>
  <c r="F157" i="14"/>
  <c r="BM156" i="14"/>
  <c r="BK156" i="14"/>
  <c r="BO156" i="14" s="1"/>
  <c r="BH156" i="14"/>
  <c r="AU156" i="14"/>
  <c r="AS156" i="14"/>
  <c r="AW156" i="14" s="1"/>
  <c r="AP156" i="14"/>
  <c r="AC156" i="14"/>
  <c r="AA156" i="14"/>
  <c r="X156" i="14"/>
  <c r="K156" i="14"/>
  <c r="I156" i="14"/>
  <c r="M156" i="14"/>
  <c r="F156" i="14"/>
  <c r="BM155" i="14"/>
  <c r="BK155" i="14"/>
  <c r="BH155" i="14"/>
  <c r="AU155" i="14"/>
  <c r="AS155" i="14"/>
  <c r="AW155" i="14"/>
  <c r="AP155" i="14"/>
  <c r="AC155" i="14"/>
  <c r="AA155" i="14"/>
  <c r="X155" i="14"/>
  <c r="K155" i="14"/>
  <c r="I155" i="14"/>
  <c r="M155" i="14"/>
  <c r="F155" i="14"/>
  <c r="BM154" i="14"/>
  <c r="BK154" i="14"/>
  <c r="BH154" i="14"/>
  <c r="AU154" i="14"/>
  <c r="AS154" i="14"/>
  <c r="AP154" i="14"/>
  <c r="AC154" i="14"/>
  <c r="AA154" i="14"/>
  <c r="X154" i="14"/>
  <c r="K154" i="14"/>
  <c r="I154" i="14"/>
  <c r="M154" i="14"/>
  <c r="F154" i="14"/>
  <c r="BM153" i="14"/>
  <c r="BK153" i="14"/>
  <c r="BO153" i="14" s="1"/>
  <c r="BH153" i="14"/>
  <c r="AU153" i="14"/>
  <c r="AS153" i="14"/>
  <c r="AW153" i="14"/>
  <c r="AP153" i="14"/>
  <c r="AC153" i="14"/>
  <c r="AA153" i="14"/>
  <c r="AE153" i="14"/>
  <c r="X153" i="14"/>
  <c r="K153" i="14"/>
  <c r="I153" i="14"/>
  <c r="F153" i="14"/>
  <c r="BM152" i="14"/>
  <c r="BK152" i="14"/>
  <c r="BO152" i="14"/>
  <c r="BH152" i="14"/>
  <c r="AU152" i="14"/>
  <c r="AS152" i="14"/>
  <c r="AW152" i="14" s="1"/>
  <c r="AP152" i="14"/>
  <c r="AC152" i="14"/>
  <c r="AA152" i="14"/>
  <c r="X152" i="14"/>
  <c r="K152" i="14"/>
  <c r="I152" i="14"/>
  <c r="M152" i="14" s="1"/>
  <c r="F152" i="14"/>
  <c r="BM151" i="14"/>
  <c r="BK151" i="14"/>
  <c r="BH151" i="14"/>
  <c r="AU151" i="14"/>
  <c r="AS151" i="14"/>
  <c r="AW151" i="14" s="1"/>
  <c r="AP151" i="14"/>
  <c r="AC151" i="14"/>
  <c r="AA151" i="14"/>
  <c r="X151" i="14"/>
  <c r="K151" i="14"/>
  <c r="I151" i="14"/>
  <c r="M151" i="14"/>
  <c r="F151" i="14"/>
  <c r="BM150" i="14"/>
  <c r="BK150" i="14"/>
  <c r="BO150" i="14"/>
  <c r="BH150" i="14"/>
  <c r="AU150" i="14"/>
  <c r="AS150" i="14"/>
  <c r="AP150" i="14"/>
  <c r="AC150" i="14"/>
  <c r="AA150" i="14"/>
  <c r="X150" i="14"/>
  <c r="K150" i="14"/>
  <c r="I150" i="14"/>
  <c r="M150" i="14"/>
  <c r="F150" i="14"/>
  <c r="BM149" i="14"/>
  <c r="BK149" i="14"/>
  <c r="BH149" i="14"/>
  <c r="AU149" i="14"/>
  <c r="AS149" i="14"/>
  <c r="AW149" i="14" s="1"/>
  <c r="AP149" i="14"/>
  <c r="AC149" i="14"/>
  <c r="X149" i="14"/>
  <c r="K149" i="14"/>
  <c r="I149" i="14"/>
  <c r="M149" i="14"/>
  <c r="F149" i="14"/>
  <c r="BM148" i="14"/>
  <c r="BK148" i="14"/>
  <c r="BO148" i="14" s="1"/>
  <c r="BH148" i="14"/>
  <c r="AU148" i="14"/>
  <c r="AS148" i="14"/>
  <c r="AW148" i="14"/>
  <c r="AP148" i="14"/>
  <c r="AC148" i="14"/>
  <c r="X148" i="14"/>
  <c r="K148" i="14"/>
  <c r="I148" i="14"/>
  <c r="F148" i="14"/>
  <c r="BM147" i="14"/>
  <c r="BK147" i="14"/>
  <c r="BH147" i="14"/>
  <c r="AU147" i="14"/>
  <c r="AS147" i="14"/>
  <c r="AW147" i="14" s="1"/>
  <c r="AP147" i="14"/>
  <c r="AC147" i="14"/>
  <c r="X147" i="14"/>
  <c r="K147" i="14"/>
  <c r="I147" i="14"/>
  <c r="M147" i="14"/>
  <c r="F147" i="14"/>
  <c r="BM146" i="14"/>
  <c r="BK146" i="14"/>
  <c r="BO146" i="14"/>
  <c r="BH146" i="14"/>
  <c r="AU146" i="14"/>
  <c r="AS146" i="14"/>
  <c r="AP146" i="14"/>
  <c r="AC146" i="14"/>
  <c r="X146" i="14"/>
  <c r="K146" i="14"/>
  <c r="I146" i="14"/>
  <c r="M146" i="14" s="1"/>
  <c r="F146" i="14"/>
  <c r="BM145" i="14"/>
  <c r="BK145" i="14"/>
  <c r="BO145" i="14"/>
  <c r="BH145" i="14"/>
  <c r="AU145" i="14"/>
  <c r="AS145" i="14"/>
  <c r="AW145" i="14"/>
  <c r="AP145" i="14"/>
  <c r="AC145" i="14"/>
  <c r="X145" i="14"/>
  <c r="K145" i="14"/>
  <c r="I145" i="14"/>
  <c r="F145" i="14"/>
  <c r="BM144" i="14"/>
  <c r="BH144" i="14"/>
  <c r="AU144" i="14"/>
  <c r="AS144" i="14"/>
  <c r="AW144" i="14" s="1"/>
  <c r="AP144" i="14"/>
  <c r="AC144" i="14"/>
  <c r="X144" i="14"/>
  <c r="K144" i="14"/>
  <c r="I144" i="14"/>
  <c r="M144" i="14"/>
  <c r="F144" i="14"/>
  <c r="BM143" i="14"/>
  <c r="BH143" i="14"/>
  <c r="AU143" i="14"/>
  <c r="AS143" i="14"/>
  <c r="AW143" i="14" s="1"/>
  <c r="AP143" i="14"/>
  <c r="AC143" i="14"/>
  <c r="X143" i="14"/>
  <c r="K143" i="14"/>
  <c r="I143" i="14"/>
  <c r="M143" i="14"/>
  <c r="F143" i="14"/>
  <c r="BM142" i="14"/>
  <c r="BH142" i="14"/>
  <c r="AU142" i="14"/>
  <c r="AS142" i="14"/>
  <c r="AP142" i="14"/>
  <c r="AC142" i="14"/>
  <c r="X142" i="14"/>
  <c r="K142" i="14"/>
  <c r="I142" i="14"/>
  <c r="M142" i="14" s="1"/>
  <c r="F142" i="14"/>
  <c r="BM141" i="14"/>
  <c r="BH141" i="14"/>
  <c r="AU141" i="14"/>
  <c r="AS141" i="14"/>
  <c r="AW141" i="14"/>
  <c r="AP141" i="14"/>
  <c r="AC141" i="14"/>
  <c r="X141" i="14"/>
  <c r="K141" i="14"/>
  <c r="I141" i="14"/>
  <c r="F141" i="14"/>
  <c r="BM140" i="14"/>
  <c r="BH140" i="14"/>
  <c r="AU140" i="14"/>
  <c r="AS140" i="14"/>
  <c r="AW140" i="14" s="1"/>
  <c r="AP140" i="14"/>
  <c r="AC140" i="14"/>
  <c r="X140" i="14"/>
  <c r="K140" i="14"/>
  <c r="I140" i="14"/>
  <c r="M140" i="14"/>
  <c r="F140" i="14"/>
  <c r="BM139" i="14"/>
  <c r="BH139" i="14"/>
  <c r="AU139" i="14"/>
  <c r="AS139" i="14"/>
  <c r="AW139" i="14" s="1"/>
  <c r="AP139" i="14"/>
  <c r="AC139" i="14"/>
  <c r="X139" i="14"/>
  <c r="K139" i="14"/>
  <c r="I139" i="14"/>
  <c r="M139" i="14"/>
  <c r="F139" i="14"/>
  <c r="BM138" i="14"/>
  <c r="BH138" i="14"/>
  <c r="AU138" i="14"/>
  <c r="AS138" i="14"/>
  <c r="AP138" i="14"/>
  <c r="AC138" i="14"/>
  <c r="X138" i="14"/>
  <c r="K138" i="14"/>
  <c r="I138" i="14"/>
  <c r="F138" i="14"/>
  <c r="BM137" i="14"/>
  <c r="BH137" i="14"/>
  <c r="AU137" i="14"/>
  <c r="AS137" i="14"/>
  <c r="AW137" i="14"/>
  <c r="AP137" i="14"/>
  <c r="AC137" i="14"/>
  <c r="AA137" i="14"/>
  <c r="AE137" i="14"/>
  <c r="X137" i="14"/>
  <c r="K137" i="14"/>
  <c r="I137" i="14"/>
  <c r="F137" i="14"/>
  <c r="BM136" i="14"/>
  <c r="BH136" i="14"/>
  <c r="AU136" i="14"/>
  <c r="AS136" i="14"/>
  <c r="AW136" i="14" s="1"/>
  <c r="AP136" i="14"/>
  <c r="AC136" i="14"/>
  <c r="AA136" i="14"/>
  <c r="AD145" i="14" s="1"/>
  <c r="X136" i="14"/>
  <c r="K136" i="14"/>
  <c r="I136" i="14"/>
  <c r="M136" i="14" s="1"/>
  <c r="F136" i="14"/>
  <c r="BM135" i="14"/>
  <c r="BH135" i="14"/>
  <c r="AU135" i="14"/>
  <c r="AS135" i="14"/>
  <c r="AW135" i="14"/>
  <c r="AP135" i="14"/>
  <c r="AC135" i="14"/>
  <c r="AA135" i="14"/>
  <c r="AE135" i="14" s="1"/>
  <c r="X135" i="14"/>
  <c r="K135" i="14"/>
  <c r="I135" i="14"/>
  <c r="M135" i="14"/>
  <c r="F135" i="14"/>
  <c r="BM134" i="14"/>
  <c r="BH134" i="14"/>
  <c r="AU134" i="14"/>
  <c r="AS134" i="14"/>
  <c r="AP134" i="14"/>
  <c r="AC134" i="14"/>
  <c r="AA134" i="14"/>
  <c r="X134" i="14"/>
  <c r="K134" i="14"/>
  <c r="I134" i="14"/>
  <c r="M134" i="14"/>
  <c r="F134" i="14"/>
  <c r="BM133" i="14"/>
  <c r="BH133" i="14"/>
  <c r="AU133" i="14"/>
  <c r="AP133" i="14"/>
  <c r="AC133" i="14"/>
  <c r="AA133" i="14"/>
  <c r="AE133" i="14" s="1"/>
  <c r="X133" i="14"/>
  <c r="K133" i="14"/>
  <c r="I133" i="14"/>
  <c r="F133" i="14"/>
  <c r="BM132" i="14"/>
  <c r="BH132" i="14"/>
  <c r="AU132" i="14"/>
  <c r="AP132" i="14"/>
  <c r="AC132" i="14"/>
  <c r="AA132" i="14"/>
  <c r="X132" i="14"/>
  <c r="K132" i="14"/>
  <c r="I132" i="14"/>
  <c r="M132" i="14"/>
  <c r="F132" i="14"/>
  <c r="BM131" i="14"/>
  <c r="BH131" i="14"/>
  <c r="AU131" i="14"/>
  <c r="AP131" i="14"/>
  <c r="AC131" i="14"/>
  <c r="AA131" i="14"/>
  <c r="X131" i="14"/>
  <c r="K131" i="14"/>
  <c r="I131" i="14"/>
  <c r="M131" i="14" s="1"/>
  <c r="F131" i="14"/>
  <c r="BM130" i="14"/>
  <c r="BH130" i="14"/>
  <c r="AU130" i="14"/>
  <c r="AP130" i="14"/>
  <c r="AC130" i="14"/>
  <c r="AA130" i="14"/>
  <c r="X130" i="14"/>
  <c r="K130" i="14"/>
  <c r="I130" i="14"/>
  <c r="M130" i="14"/>
  <c r="F130" i="14"/>
  <c r="BM129" i="14"/>
  <c r="BH129" i="14"/>
  <c r="AU129" i="14"/>
  <c r="AP129" i="14"/>
  <c r="AC129" i="14"/>
  <c r="AA129" i="14"/>
  <c r="AE129" i="14" s="1"/>
  <c r="X129" i="14"/>
  <c r="K129" i="14"/>
  <c r="I129" i="14"/>
  <c r="F129" i="14"/>
  <c r="BM128" i="14"/>
  <c r="BH128" i="14"/>
  <c r="AU128" i="14"/>
  <c r="AP128" i="14"/>
  <c r="AC128" i="14"/>
  <c r="AA128" i="14"/>
  <c r="X128" i="14"/>
  <c r="K128" i="14"/>
  <c r="I128" i="14"/>
  <c r="M128" i="14" s="1"/>
  <c r="F128" i="14"/>
  <c r="BM127" i="14"/>
  <c r="BK127" i="14"/>
  <c r="BH127" i="14"/>
  <c r="AU127" i="14"/>
  <c r="AP127" i="14"/>
  <c r="AC127" i="14"/>
  <c r="AA127" i="14"/>
  <c r="X127" i="14"/>
  <c r="K127" i="14"/>
  <c r="I127" i="14"/>
  <c r="M127" i="14" s="1"/>
  <c r="F127" i="14"/>
  <c r="BM126" i="14"/>
  <c r="BK126" i="14"/>
  <c r="BO126" i="14"/>
  <c r="BH126" i="14"/>
  <c r="AU126" i="14"/>
  <c r="AP126" i="14"/>
  <c r="AC126" i="14"/>
  <c r="AA126" i="14"/>
  <c r="X126" i="14"/>
  <c r="K126" i="14"/>
  <c r="I126" i="14"/>
  <c r="M126" i="14"/>
  <c r="F126" i="14"/>
  <c r="BM125" i="14"/>
  <c r="BK125" i="14"/>
  <c r="BO125" i="14" s="1"/>
  <c r="BH125" i="14"/>
  <c r="AU125" i="14"/>
  <c r="AP125" i="14"/>
  <c r="AC125" i="14"/>
  <c r="AA125" i="14"/>
  <c r="X125" i="14"/>
  <c r="K125" i="14"/>
  <c r="I125" i="14"/>
  <c r="F125" i="14"/>
  <c r="BM124" i="14"/>
  <c r="BK124" i="14"/>
  <c r="BO124" i="14" s="1"/>
  <c r="BH124" i="14"/>
  <c r="AU124" i="14"/>
  <c r="AP124" i="14"/>
  <c r="AC124" i="14"/>
  <c r="AA124" i="14"/>
  <c r="X124" i="14"/>
  <c r="K124" i="14"/>
  <c r="F124" i="14"/>
  <c r="BM123" i="14"/>
  <c r="BK123" i="14"/>
  <c r="BH123" i="14"/>
  <c r="AU123" i="14"/>
  <c r="AP123" i="14"/>
  <c r="AC123" i="14"/>
  <c r="AA123" i="14"/>
  <c r="X123" i="14"/>
  <c r="K123" i="14"/>
  <c r="F123" i="14"/>
  <c r="BM122" i="14"/>
  <c r="BK122" i="14"/>
  <c r="BO122" i="14" s="1"/>
  <c r="BH122" i="14"/>
  <c r="AU122" i="14"/>
  <c r="AP122" i="14"/>
  <c r="AC122" i="14"/>
  <c r="AA122" i="14"/>
  <c r="X122" i="14"/>
  <c r="K122" i="14"/>
  <c r="F122" i="14"/>
  <c r="BM121" i="14"/>
  <c r="BK121" i="14"/>
  <c r="BO121" i="14"/>
  <c r="BH121" i="14"/>
  <c r="AU121" i="14"/>
  <c r="AS121" i="14"/>
  <c r="AW121" i="14" s="1"/>
  <c r="AX129" i="14" s="1"/>
  <c r="AP121" i="14"/>
  <c r="AC121" i="14"/>
  <c r="AA121" i="14"/>
  <c r="X121" i="14"/>
  <c r="K121" i="14"/>
  <c r="F121" i="14"/>
  <c r="BM120" i="14"/>
  <c r="BK120" i="14"/>
  <c r="BH120" i="14"/>
  <c r="AU120" i="14"/>
  <c r="AS120" i="14"/>
  <c r="AW120" i="14"/>
  <c r="AP120" i="14"/>
  <c r="AC120" i="14"/>
  <c r="AA120" i="14"/>
  <c r="X120" i="14"/>
  <c r="K120" i="14"/>
  <c r="F120" i="14"/>
  <c r="BM119" i="14"/>
  <c r="BK119" i="14"/>
  <c r="BH119" i="14"/>
  <c r="AU119" i="14"/>
  <c r="AS119" i="14"/>
  <c r="AW119" i="14"/>
  <c r="AP119" i="14"/>
  <c r="AC119" i="14"/>
  <c r="AA119" i="14"/>
  <c r="X119" i="14"/>
  <c r="K119" i="14"/>
  <c r="F119" i="14"/>
  <c r="BM118" i="14"/>
  <c r="BK118" i="14"/>
  <c r="BO118" i="14" s="1"/>
  <c r="BH118" i="14"/>
  <c r="AU118" i="14"/>
  <c r="AS118" i="14"/>
  <c r="AP118" i="14"/>
  <c r="AC118" i="14"/>
  <c r="AA118" i="14"/>
  <c r="X118" i="14"/>
  <c r="K118" i="14"/>
  <c r="F118" i="14"/>
  <c r="BM117" i="14"/>
  <c r="BK117" i="14"/>
  <c r="BH117" i="14"/>
  <c r="AU117" i="14"/>
  <c r="AS117" i="14"/>
  <c r="AW117" i="14" s="1"/>
  <c r="AP117" i="14"/>
  <c r="AC117" i="14"/>
  <c r="AA117" i="14"/>
  <c r="AE117" i="14"/>
  <c r="X117" i="14"/>
  <c r="K117" i="14"/>
  <c r="F117" i="14"/>
  <c r="BM116" i="14"/>
  <c r="BK116" i="14"/>
  <c r="BO116" i="14" s="1"/>
  <c r="BH116" i="14"/>
  <c r="AU116" i="14"/>
  <c r="AS116" i="14"/>
  <c r="AW116" i="14"/>
  <c r="AP116" i="14"/>
  <c r="AC116" i="14"/>
  <c r="AA116" i="14"/>
  <c r="X116" i="14"/>
  <c r="K116" i="14"/>
  <c r="F116" i="14"/>
  <c r="BM115" i="14"/>
  <c r="BK115" i="14"/>
  <c r="BO115" i="14"/>
  <c r="BH115" i="14"/>
  <c r="AU115" i="14"/>
  <c r="AS115" i="14"/>
  <c r="AW115" i="14" s="1"/>
  <c r="AP115" i="14"/>
  <c r="AC115" i="14"/>
  <c r="AA115" i="14"/>
  <c r="X115" i="14"/>
  <c r="K115" i="14"/>
  <c r="F115" i="14"/>
  <c r="BM114" i="14"/>
  <c r="BK114" i="14"/>
  <c r="BO114" i="14" s="1"/>
  <c r="BH114" i="14"/>
  <c r="AU114" i="14"/>
  <c r="AS114" i="14"/>
  <c r="AP114" i="14"/>
  <c r="AC114" i="14"/>
  <c r="AA114" i="14"/>
  <c r="X114" i="14"/>
  <c r="K114" i="14"/>
  <c r="F114" i="14"/>
  <c r="BM113" i="14"/>
  <c r="BK113" i="14"/>
  <c r="BO113" i="14" s="1"/>
  <c r="BH113" i="14"/>
  <c r="AU113" i="14"/>
  <c r="AS113" i="14"/>
  <c r="AW113" i="14"/>
  <c r="AP113" i="14"/>
  <c r="AC113" i="14"/>
  <c r="AA113" i="14"/>
  <c r="X113" i="14"/>
  <c r="K113" i="14"/>
  <c r="F113" i="14"/>
  <c r="BM112" i="14"/>
  <c r="BK112" i="14"/>
  <c r="BO112" i="14"/>
  <c r="BH112" i="14"/>
  <c r="AU112" i="14"/>
  <c r="AS112" i="14"/>
  <c r="AW112" i="14" s="1"/>
  <c r="AP112" i="14"/>
  <c r="AC112" i="14"/>
  <c r="AA112" i="14"/>
  <c r="X112" i="14"/>
  <c r="K112" i="14"/>
  <c r="I112" i="14"/>
  <c r="M112" i="14" s="1"/>
  <c r="F112" i="14"/>
  <c r="BM111" i="14"/>
  <c r="BK111" i="14"/>
  <c r="BH111" i="14"/>
  <c r="AU111" i="14"/>
  <c r="AS111" i="14"/>
  <c r="AW111" i="14" s="1"/>
  <c r="AP111" i="14"/>
  <c r="AC111" i="14"/>
  <c r="AA111" i="14"/>
  <c r="X111" i="14"/>
  <c r="K111" i="14"/>
  <c r="I111" i="14"/>
  <c r="M111" i="14"/>
  <c r="F111" i="14"/>
  <c r="BM110" i="14"/>
  <c r="BK110" i="14"/>
  <c r="BO110" i="14"/>
  <c r="BH110" i="14"/>
  <c r="AU110" i="14"/>
  <c r="AS110" i="14"/>
  <c r="AP110" i="14"/>
  <c r="AC110" i="14"/>
  <c r="AA110" i="14"/>
  <c r="X110" i="14"/>
  <c r="K110" i="14"/>
  <c r="I110" i="14"/>
  <c r="M110" i="14"/>
  <c r="F110" i="14"/>
  <c r="BM109" i="14"/>
  <c r="BK109" i="14"/>
  <c r="BH109" i="14"/>
  <c r="AU109" i="14"/>
  <c r="AS109" i="14"/>
  <c r="AW109" i="14" s="1"/>
  <c r="AP109" i="14"/>
  <c r="AC109" i="14"/>
  <c r="AA109" i="14"/>
  <c r="X109" i="14"/>
  <c r="K109" i="14"/>
  <c r="I109" i="14"/>
  <c r="F109" i="14"/>
  <c r="BM108" i="14"/>
  <c r="BK108" i="14"/>
  <c r="BO108" i="14" s="1"/>
  <c r="BH108" i="14"/>
  <c r="AU108" i="14"/>
  <c r="AS108" i="14"/>
  <c r="AW108" i="14"/>
  <c r="AP108" i="14"/>
  <c r="AC108" i="14"/>
  <c r="AA108" i="14"/>
  <c r="X108" i="14"/>
  <c r="K108" i="14"/>
  <c r="I108" i="14"/>
  <c r="M108" i="14"/>
  <c r="F108" i="14"/>
  <c r="BM107" i="14"/>
  <c r="BK107" i="14"/>
  <c r="BH107" i="14"/>
  <c r="AU107" i="14"/>
  <c r="AS107" i="14"/>
  <c r="AW107" i="14"/>
  <c r="AP107" i="14"/>
  <c r="AC107" i="14"/>
  <c r="AA107" i="14"/>
  <c r="X107" i="14"/>
  <c r="K107" i="14"/>
  <c r="I107" i="14"/>
  <c r="M107" i="14"/>
  <c r="F107" i="14"/>
  <c r="BM106" i="14"/>
  <c r="BK106" i="14"/>
  <c r="BO106" i="14" s="1"/>
  <c r="BH106" i="14"/>
  <c r="AU106" i="14"/>
  <c r="AS106" i="14"/>
  <c r="AP106" i="14"/>
  <c r="AC106" i="14"/>
  <c r="AA106" i="14"/>
  <c r="X106" i="14"/>
  <c r="K106" i="14"/>
  <c r="I106" i="14"/>
  <c r="M106" i="14"/>
  <c r="F106" i="14"/>
  <c r="BM105" i="14"/>
  <c r="BK105" i="14"/>
  <c r="BO105" i="14" s="1"/>
  <c r="BH105" i="14"/>
  <c r="AU105" i="14"/>
  <c r="AS105" i="14"/>
  <c r="AW105" i="14"/>
  <c r="AP105" i="14"/>
  <c r="AC105" i="14"/>
  <c r="AA105" i="14"/>
  <c r="X105" i="14"/>
  <c r="K105" i="14"/>
  <c r="I105" i="14"/>
  <c r="F105" i="14"/>
  <c r="BM104" i="14"/>
  <c r="BK104" i="14"/>
  <c r="BO104" i="14"/>
  <c r="BH104" i="14"/>
  <c r="AU104" i="14"/>
  <c r="AS104" i="14"/>
  <c r="AW104" i="14"/>
  <c r="AP104" i="14"/>
  <c r="AC104" i="14"/>
  <c r="AA104" i="14"/>
  <c r="X104" i="14"/>
  <c r="K104" i="14"/>
  <c r="I104" i="14"/>
  <c r="M104" i="14"/>
  <c r="F104" i="14"/>
  <c r="BM103" i="14"/>
  <c r="BK103" i="14"/>
  <c r="BH103" i="14"/>
  <c r="AU103" i="14"/>
  <c r="AS103" i="14"/>
  <c r="AW103" i="14"/>
  <c r="AP103" i="14"/>
  <c r="AC103" i="14"/>
  <c r="AA103" i="14"/>
  <c r="X103" i="14"/>
  <c r="K103" i="14"/>
  <c r="I103" i="14"/>
  <c r="F103" i="14"/>
  <c r="BM102" i="14"/>
  <c r="BK102" i="14"/>
  <c r="BO102" i="14" s="1"/>
  <c r="BH102" i="14"/>
  <c r="AU102" i="14"/>
  <c r="AS102" i="14"/>
  <c r="AP102" i="14"/>
  <c r="AC102" i="14"/>
  <c r="AA102" i="14"/>
  <c r="X102" i="14"/>
  <c r="K102" i="14"/>
  <c r="I102" i="14"/>
  <c r="M102" i="14" s="1"/>
  <c r="F102" i="14"/>
  <c r="BM101" i="14"/>
  <c r="BK101" i="14"/>
  <c r="BO101" i="14"/>
  <c r="BH101" i="14"/>
  <c r="AU101" i="14"/>
  <c r="AS101" i="14"/>
  <c r="AW101" i="14"/>
  <c r="AP101" i="14"/>
  <c r="AC101" i="14"/>
  <c r="AA101" i="14"/>
  <c r="AE101" i="14" s="1"/>
  <c r="X101" i="14"/>
  <c r="K101" i="14"/>
  <c r="I101" i="14"/>
  <c r="F101" i="14"/>
  <c r="BM100" i="14"/>
  <c r="BK100" i="14"/>
  <c r="BO100" i="14" s="1"/>
  <c r="BH100" i="14"/>
  <c r="AU100" i="14"/>
  <c r="AS100" i="14"/>
  <c r="AW100" i="14"/>
  <c r="AP100" i="14"/>
  <c r="AC100" i="14"/>
  <c r="AA100" i="14"/>
  <c r="X100" i="14"/>
  <c r="K100" i="14"/>
  <c r="I100" i="14"/>
  <c r="M100" i="14"/>
  <c r="F100" i="14"/>
  <c r="BM99" i="14"/>
  <c r="BK99" i="14"/>
  <c r="BH99" i="14"/>
  <c r="AU99" i="14"/>
  <c r="AS99" i="14"/>
  <c r="AW99" i="14"/>
  <c r="AP99" i="14"/>
  <c r="AC99" i="14"/>
  <c r="AA99" i="14"/>
  <c r="X99" i="14"/>
  <c r="K99" i="14"/>
  <c r="I99" i="14"/>
  <c r="M99" i="14"/>
  <c r="F99" i="14"/>
  <c r="BM98" i="14"/>
  <c r="BK98" i="14"/>
  <c r="BO98" i="14" s="1"/>
  <c r="BH98" i="14"/>
  <c r="AU98" i="14"/>
  <c r="AS98" i="14"/>
  <c r="AP98" i="14"/>
  <c r="AC98" i="14"/>
  <c r="AA98" i="14"/>
  <c r="X98" i="14"/>
  <c r="K98" i="14"/>
  <c r="I98" i="14"/>
  <c r="F98" i="14"/>
  <c r="BM97" i="14"/>
  <c r="BK97" i="14"/>
  <c r="BO97" i="14" s="1"/>
  <c r="BH97" i="14"/>
  <c r="AU97" i="14"/>
  <c r="AS97" i="14"/>
  <c r="AW97" i="14"/>
  <c r="AP97" i="14"/>
  <c r="AC97" i="14"/>
  <c r="AA97" i="14"/>
  <c r="X97" i="14"/>
  <c r="K97" i="14"/>
  <c r="I97" i="14"/>
  <c r="F97" i="14"/>
  <c r="BM96" i="14"/>
  <c r="BK96" i="14"/>
  <c r="BO96" i="14" s="1"/>
  <c r="BH96" i="14"/>
  <c r="AU96" i="14"/>
  <c r="AS96" i="14"/>
  <c r="AP96" i="14"/>
  <c r="AC96" i="14"/>
  <c r="AA96" i="14"/>
  <c r="X96" i="14"/>
  <c r="K96" i="14"/>
  <c r="I96" i="14"/>
  <c r="M96" i="14"/>
  <c r="F96" i="14"/>
  <c r="BM95" i="14"/>
  <c r="BK95" i="14"/>
  <c r="BH95" i="14"/>
  <c r="AU95" i="14"/>
  <c r="AS95" i="14"/>
  <c r="AW95" i="14"/>
  <c r="AP95" i="14"/>
  <c r="AC95" i="14"/>
  <c r="AA95" i="14"/>
  <c r="X95" i="14"/>
  <c r="K95" i="14"/>
  <c r="I95" i="14"/>
  <c r="M95" i="14"/>
  <c r="F95" i="14"/>
  <c r="BM94" i="14"/>
  <c r="BK94" i="14"/>
  <c r="BH94" i="14"/>
  <c r="AU94" i="14"/>
  <c r="AS94" i="14"/>
  <c r="AP94" i="14"/>
  <c r="AC94" i="14"/>
  <c r="AA94" i="14"/>
  <c r="X94" i="14"/>
  <c r="K94" i="14"/>
  <c r="I94" i="14"/>
  <c r="M94" i="14"/>
  <c r="F94" i="14"/>
  <c r="BM93" i="14"/>
  <c r="BK93" i="14"/>
  <c r="BO93" i="14" s="1"/>
  <c r="BH93" i="14"/>
  <c r="AU93" i="14"/>
  <c r="AS93" i="14"/>
  <c r="AW93" i="14"/>
  <c r="AP93" i="14"/>
  <c r="AC93" i="14"/>
  <c r="AA93" i="14"/>
  <c r="AE93" i="14"/>
  <c r="X93" i="14"/>
  <c r="K93" i="14"/>
  <c r="I93" i="14"/>
  <c r="F93" i="14"/>
  <c r="BM92" i="14"/>
  <c r="BK92" i="14"/>
  <c r="BO92" i="14"/>
  <c r="BH92" i="14"/>
  <c r="AU92" i="14"/>
  <c r="AS92" i="14"/>
  <c r="AW92" i="14" s="1"/>
  <c r="AP92" i="14"/>
  <c r="AC92" i="14"/>
  <c r="AA92" i="14"/>
  <c r="X92" i="14"/>
  <c r="K92" i="14"/>
  <c r="I92" i="14"/>
  <c r="M92" i="14" s="1"/>
  <c r="F92" i="14"/>
  <c r="BM91" i="14"/>
  <c r="BK91" i="14"/>
  <c r="BH91" i="14"/>
  <c r="AU91" i="14"/>
  <c r="AS91" i="14"/>
  <c r="AW91" i="14" s="1"/>
  <c r="AP91" i="14"/>
  <c r="AC91" i="14"/>
  <c r="AA91" i="14"/>
  <c r="X91" i="14"/>
  <c r="K91" i="14"/>
  <c r="I91" i="14"/>
  <c r="M91" i="14"/>
  <c r="F91" i="14"/>
  <c r="BM90" i="14"/>
  <c r="BK90" i="14"/>
  <c r="BO90" i="14"/>
  <c r="BH90" i="14"/>
  <c r="AU90" i="14"/>
  <c r="AS90" i="14"/>
  <c r="AP90" i="14"/>
  <c r="AC90" i="14"/>
  <c r="AA90" i="14"/>
  <c r="X90" i="14"/>
  <c r="K90" i="14"/>
  <c r="I90" i="14"/>
  <c r="M90" i="14"/>
  <c r="F90" i="14"/>
  <c r="BM89" i="14"/>
  <c r="BK89" i="14"/>
  <c r="BH89" i="14"/>
  <c r="AU89" i="14"/>
  <c r="AS89" i="14"/>
  <c r="AW89" i="14" s="1"/>
  <c r="AP89" i="14"/>
  <c r="AC89" i="14"/>
  <c r="AA89" i="14"/>
  <c r="AE89" i="14"/>
  <c r="X89" i="14"/>
  <c r="K89" i="14"/>
  <c r="I89" i="14"/>
  <c r="F89" i="14"/>
  <c r="BM88" i="14"/>
  <c r="BK88" i="14"/>
  <c r="BO88" i="14"/>
  <c r="BH88" i="14"/>
  <c r="AU88" i="14"/>
  <c r="AS88" i="14"/>
  <c r="AW88" i="14" s="1"/>
  <c r="AP88" i="14"/>
  <c r="AC88" i="14"/>
  <c r="AA88" i="14"/>
  <c r="X88" i="14"/>
  <c r="K88" i="14"/>
  <c r="I88" i="14"/>
  <c r="M88" i="14" s="1"/>
  <c r="F88" i="14"/>
  <c r="BM87" i="14"/>
  <c r="BK87" i="14"/>
  <c r="BH87" i="14"/>
  <c r="AU87" i="14"/>
  <c r="AS87" i="14"/>
  <c r="AW87" i="14" s="1"/>
  <c r="AP87" i="14"/>
  <c r="AC87" i="14"/>
  <c r="AA87" i="14"/>
  <c r="X87" i="14"/>
  <c r="K87" i="14"/>
  <c r="I87" i="14"/>
  <c r="M87" i="14" s="1"/>
  <c r="F87" i="14"/>
  <c r="BM86" i="14"/>
  <c r="BK86" i="14"/>
  <c r="BO86" i="14"/>
  <c r="BH86" i="14"/>
  <c r="AU86" i="14"/>
  <c r="AS86" i="14"/>
  <c r="AP86" i="14"/>
  <c r="AC86" i="14"/>
  <c r="AA86" i="14"/>
  <c r="X86" i="14"/>
  <c r="K86" i="14"/>
  <c r="I86" i="14"/>
  <c r="M86" i="14"/>
  <c r="F86" i="14"/>
  <c r="BM85" i="14"/>
  <c r="BK85" i="14"/>
  <c r="BO85" i="14"/>
  <c r="BH85" i="14"/>
  <c r="AU85" i="14"/>
  <c r="AS85" i="14"/>
  <c r="AW85" i="14" s="1"/>
  <c r="AP85" i="14"/>
  <c r="AC85" i="14"/>
  <c r="AA85" i="14"/>
  <c r="AE85" i="14"/>
  <c r="X85" i="14"/>
  <c r="K85" i="14"/>
  <c r="I85" i="14"/>
  <c r="F85" i="14"/>
  <c r="BM84" i="14"/>
  <c r="BK84" i="14"/>
  <c r="BH84" i="14"/>
  <c r="AU84" i="14"/>
  <c r="AS84" i="14"/>
  <c r="AW84" i="14" s="1"/>
  <c r="AP84" i="14"/>
  <c r="AC84" i="14"/>
  <c r="AA84" i="14"/>
  <c r="X84" i="14"/>
  <c r="K84" i="14"/>
  <c r="I84" i="14"/>
  <c r="F84" i="14"/>
  <c r="BM83" i="14"/>
  <c r="BK83" i="14"/>
  <c r="BH83" i="14"/>
  <c r="AU83" i="14"/>
  <c r="AS83" i="14"/>
  <c r="AW83" i="14"/>
  <c r="AP83" i="14"/>
  <c r="AC83" i="14"/>
  <c r="AA83" i="14"/>
  <c r="X83" i="14"/>
  <c r="K83" i="14"/>
  <c r="I83" i="14"/>
  <c r="M83" i="14"/>
  <c r="F83" i="14"/>
  <c r="BM82" i="14"/>
  <c r="BK82" i="14"/>
  <c r="BO82" i="14"/>
  <c r="BH82" i="14"/>
  <c r="AU82" i="14"/>
  <c r="AS82" i="14"/>
  <c r="AP82" i="14"/>
  <c r="AC82" i="14"/>
  <c r="AA82" i="14"/>
  <c r="X82" i="14"/>
  <c r="K82" i="14"/>
  <c r="I82" i="14"/>
  <c r="M82" i="14"/>
  <c r="F82" i="14"/>
  <c r="BM81" i="14"/>
  <c r="BK81" i="14"/>
  <c r="BO81" i="14" s="1"/>
  <c r="BH81" i="14"/>
  <c r="AU81" i="14"/>
  <c r="AS81" i="14"/>
  <c r="AW81" i="14"/>
  <c r="AP81" i="14"/>
  <c r="AC81" i="14"/>
  <c r="AA81" i="14"/>
  <c r="AE81" i="14"/>
  <c r="X81" i="14"/>
  <c r="K81" i="14"/>
  <c r="I81" i="14"/>
  <c r="M81" i="14" s="1"/>
  <c r="F81" i="14"/>
  <c r="BM80" i="14"/>
  <c r="BK80" i="14"/>
  <c r="BO80" i="14"/>
  <c r="BH80" i="14"/>
  <c r="AU80" i="14"/>
  <c r="AS80" i="14"/>
  <c r="AW80" i="14" s="1"/>
  <c r="AP80" i="14"/>
  <c r="AC80" i="14"/>
  <c r="AA80" i="14"/>
  <c r="X80" i="14"/>
  <c r="K80" i="14"/>
  <c r="I80" i="14"/>
  <c r="M80" i="14" s="1"/>
  <c r="F80" i="14"/>
  <c r="BM79" i="14"/>
  <c r="BK79" i="14"/>
  <c r="BH79" i="14"/>
  <c r="AU79" i="14"/>
  <c r="AS79" i="14"/>
  <c r="AW79" i="14" s="1"/>
  <c r="AP79" i="14"/>
  <c r="AC79" i="14"/>
  <c r="AA79" i="14"/>
  <c r="X79" i="14"/>
  <c r="K79" i="14"/>
  <c r="I79" i="14"/>
  <c r="M79" i="14" s="1"/>
  <c r="N80" i="14" s="1"/>
  <c r="F79" i="14"/>
  <c r="BM78" i="14"/>
  <c r="BK78" i="14"/>
  <c r="BO78" i="14"/>
  <c r="BH78" i="14"/>
  <c r="AU78" i="14"/>
  <c r="AS78" i="14"/>
  <c r="AP78" i="14"/>
  <c r="AC78" i="14"/>
  <c r="AA78" i="14"/>
  <c r="X78" i="14"/>
  <c r="K78" i="14"/>
  <c r="I78" i="14"/>
  <c r="M78" i="14"/>
  <c r="F78" i="14"/>
  <c r="BM77" i="14"/>
  <c r="BK77" i="14"/>
  <c r="BO77" i="14"/>
  <c r="BH77" i="14"/>
  <c r="AU77" i="14"/>
  <c r="AS77" i="14"/>
  <c r="AW77" i="14" s="1"/>
  <c r="AP77" i="14"/>
  <c r="AC77" i="14"/>
  <c r="AA77" i="14"/>
  <c r="AE77" i="14"/>
  <c r="X77" i="14"/>
  <c r="K77" i="14"/>
  <c r="I77" i="14"/>
  <c r="F77" i="14"/>
  <c r="BM76" i="14"/>
  <c r="BK76" i="14"/>
  <c r="BO76" i="14"/>
  <c r="BH76" i="14"/>
  <c r="AU76" i="14"/>
  <c r="AS76" i="14"/>
  <c r="AP76" i="14"/>
  <c r="AC76" i="14"/>
  <c r="AA76" i="14"/>
  <c r="X76" i="14"/>
  <c r="K76" i="14"/>
  <c r="I76" i="14"/>
  <c r="F76" i="14"/>
  <c r="BM75" i="14"/>
  <c r="BK75" i="14"/>
  <c r="BO75" i="14"/>
  <c r="BH75" i="14"/>
  <c r="AU75" i="14"/>
  <c r="AS75" i="14"/>
  <c r="AW75" i="14" s="1"/>
  <c r="AP75" i="14"/>
  <c r="AC75" i="14"/>
  <c r="AA75" i="14"/>
  <c r="X75" i="14"/>
  <c r="K75" i="14"/>
  <c r="I75" i="14"/>
  <c r="M75" i="14" s="1"/>
  <c r="F75" i="14"/>
  <c r="BM74" i="14"/>
  <c r="BK74" i="14"/>
  <c r="BH74" i="14"/>
  <c r="AU74" i="14"/>
  <c r="AS74" i="14"/>
  <c r="AW74" i="14" s="1"/>
  <c r="AP74" i="14"/>
  <c r="AC74" i="14"/>
  <c r="AA74" i="14"/>
  <c r="X74" i="14"/>
  <c r="K74" i="14"/>
  <c r="I74" i="14"/>
  <c r="M74" i="14" s="1"/>
  <c r="F74" i="14"/>
  <c r="BM73" i="14"/>
  <c r="BK73" i="14"/>
  <c r="BO73" i="14"/>
  <c r="BH73" i="14"/>
  <c r="AU73" i="14"/>
  <c r="AS73" i="14"/>
  <c r="AP73" i="14"/>
  <c r="AC73" i="14"/>
  <c r="AA73" i="14"/>
  <c r="X73" i="14"/>
  <c r="K73" i="14"/>
  <c r="I73" i="14"/>
  <c r="M73" i="14"/>
  <c r="F73" i="14"/>
  <c r="BM72" i="14"/>
  <c r="BK72" i="14"/>
  <c r="BO72" i="14"/>
  <c r="BH72" i="14"/>
  <c r="AU72" i="14"/>
  <c r="AS72" i="14"/>
  <c r="AW72" i="14" s="1"/>
  <c r="AP72" i="14"/>
  <c r="AC72" i="14"/>
  <c r="AA72" i="14"/>
  <c r="AE72" i="14"/>
  <c r="X72" i="14"/>
  <c r="K72" i="14"/>
  <c r="I72" i="14"/>
  <c r="F72" i="14"/>
  <c r="BM71" i="14"/>
  <c r="BK71" i="14"/>
  <c r="BO71" i="14"/>
  <c r="BH71" i="14"/>
  <c r="AU71" i="14"/>
  <c r="AS71" i="14"/>
  <c r="AP71" i="14"/>
  <c r="AC71" i="14"/>
  <c r="AA71" i="14"/>
  <c r="X71" i="14"/>
  <c r="K71" i="14"/>
  <c r="I71" i="14"/>
  <c r="M71" i="14" s="1"/>
  <c r="F71" i="14"/>
  <c r="BM70" i="14"/>
  <c r="BK70" i="14"/>
  <c r="BH70" i="14"/>
  <c r="AU70" i="14"/>
  <c r="AS70" i="14"/>
  <c r="AW70" i="14" s="1"/>
  <c r="AP70" i="14"/>
  <c r="AC70" i="14"/>
  <c r="AA70" i="14"/>
  <c r="X70" i="14"/>
  <c r="K70" i="14"/>
  <c r="I70" i="14"/>
  <c r="M70" i="14" s="1"/>
  <c r="F70" i="14"/>
  <c r="BM69" i="14"/>
  <c r="BK69" i="14"/>
  <c r="BO69" i="14"/>
  <c r="BH69" i="14"/>
  <c r="AU69" i="14"/>
  <c r="AS69" i="14"/>
  <c r="AP69" i="14"/>
  <c r="AC69" i="14"/>
  <c r="AA69" i="14"/>
  <c r="X69" i="14"/>
  <c r="K69" i="14"/>
  <c r="I69" i="14"/>
  <c r="M69" i="14"/>
  <c r="F69" i="14"/>
  <c r="BM68" i="14"/>
  <c r="BK68" i="14"/>
  <c r="BO68" i="14"/>
  <c r="BH68" i="14"/>
  <c r="AU68" i="14"/>
  <c r="AS68" i="14"/>
  <c r="AW68" i="14" s="1"/>
  <c r="AP68" i="14"/>
  <c r="AC68" i="14"/>
  <c r="AA68" i="14"/>
  <c r="AE68" i="14" s="1"/>
  <c r="X68" i="14"/>
  <c r="K68" i="14"/>
  <c r="I68" i="14"/>
  <c r="F68" i="14"/>
  <c r="BM67" i="14"/>
  <c r="BK67" i="14"/>
  <c r="BO67" i="14"/>
  <c r="BH67" i="14"/>
  <c r="AU67" i="14"/>
  <c r="AS67" i="14"/>
  <c r="AW67" i="14"/>
  <c r="AP67" i="14"/>
  <c r="AC67" i="14"/>
  <c r="AA67" i="14"/>
  <c r="X67" i="14"/>
  <c r="K67" i="14"/>
  <c r="I67" i="14"/>
  <c r="M67" i="14"/>
  <c r="F67" i="14"/>
  <c r="BM66" i="14"/>
  <c r="BK66" i="14"/>
  <c r="BH66" i="14"/>
  <c r="AU66" i="14"/>
  <c r="AS66" i="14"/>
  <c r="AP66" i="14"/>
  <c r="AC66" i="14"/>
  <c r="AA66" i="14"/>
  <c r="X66" i="14"/>
  <c r="K66" i="14"/>
  <c r="I66" i="14"/>
  <c r="M66" i="14" s="1"/>
  <c r="F66" i="14"/>
  <c r="BM65" i="14"/>
  <c r="BK65" i="14"/>
  <c r="BO65" i="14" s="1"/>
  <c r="BH65" i="14"/>
  <c r="AU65" i="14"/>
  <c r="AS65" i="14"/>
  <c r="AP65" i="14"/>
  <c r="AC65" i="14"/>
  <c r="AA65" i="14"/>
  <c r="X65" i="14"/>
  <c r="K65" i="14"/>
  <c r="I65" i="14"/>
  <c r="M65" i="14" s="1"/>
  <c r="F65" i="14"/>
  <c r="BM64" i="14"/>
  <c r="BK64" i="14"/>
  <c r="BO64" i="14"/>
  <c r="BH64" i="14"/>
  <c r="AU64" i="14"/>
  <c r="AS64" i="14"/>
  <c r="AW64" i="14"/>
  <c r="AP64" i="14"/>
  <c r="AC64" i="14"/>
  <c r="AA64" i="14"/>
  <c r="AE64" i="14" s="1"/>
  <c r="X64" i="14"/>
  <c r="K64" i="14"/>
  <c r="I64" i="14"/>
  <c r="F64" i="14"/>
  <c r="BM63" i="14"/>
  <c r="BK63" i="14"/>
  <c r="BO63" i="14" s="1"/>
  <c r="BH63" i="14"/>
  <c r="AU63" i="14"/>
  <c r="AS63" i="14"/>
  <c r="AW63" i="14"/>
  <c r="AP63" i="14"/>
  <c r="AC63" i="14"/>
  <c r="AA63" i="14"/>
  <c r="X63" i="14"/>
  <c r="K63" i="14"/>
  <c r="I63" i="14"/>
  <c r="M63" i="14"/>
  <c r="F63" i="14"/>
  <c r="BM62" i="14"/>
  <c r="BK62" i="14"/>
  <c r="BO62" i="14" s="1"/>
  <c r="BH62" i="14"/>
  <c r="AU62" i="14"/>
  <c r="AS62" i="14"/>
  <c r="AW62" i="14"/>
  <c r="AP62" i="14"/>
  <c r="AC62" i="14"/>
  <c r="AA62" i="14"/>
  <c r="X62" i="14"/>
  <c r="K62" i="14"/>
  <c r="I62" i="14"/>
  <c r="M62" i="14"/>
  <c r="F62" i="14"/>
  <c r="BM61" i="14"/>
  <c r="BK61" i="14"/>
  <c r="BO61" i="14" s="1"/>
  <c r="BH61" i="14"/>
  <c r="AU61" i="14"/>
  <c r="AS61" i="14"/>
  <c r="AP61" i="14"/>
  <c r="AC61" i="14"/>
  <c r="AA61" i="14"/>
  <c r="X61" i="14"/>
  <c r="K61" i="14"/>
  <c r="I61" i="14"/>
  <c r="M61" i="14" s="1"/>
  <c r="F61" i="14"/>
  <c r="BM60" i="14"/>
  <c r="BK60" i="14"/>
  <c r="BO60" i="14"/>
  <c r="BH60" i="14"/>
  <c r="AU60" i="14"/>
  <c r="AS60" i="14"/>
  <c r="AW60" i="14"/>
  <c r="AP60" i="14"/>
  <c r="AC60" i="14"/>
  <c r="AA60" i="14"/>
  <c r="AE60" i="14" s="1"/>
  <c r="X60" i="14"/>
  <c r="K60" i="14"/>
  <c r="I60" i="14"/>
  <c r="F60" i="14"/>
  <c r="BM59" i="14"/>
  <c r="BK59" i="14"/>
  <c r="BO59" i="14" s="1"/>
  <c r="BH59" i="14"/>
  <c r="AU59" i="14"/>
  <c r="AS59" i="14"/>
  <c r="AW59" i="14"/>
  <c r="AP59" i="14"/>
  <c r="AC59" i="14"/>
  <c r="AA59" i="14"/>
  <c r="X59" i="14"/>
  <c r="K59" i="14"/>
  <c r="I59" i="14"/>
  <c r="M59" i="14"/>
  <c r="F59" i="14"/>
  <c r="BM58" i="14"/>
  <c r="BK58" i="14"/>
  <c r="BH58" i="14"/>
  <c r="AU58" i="14"/>
  <c r="AS58" i="14"/>
  <c r="AW58" i="14"/>
  <c r="AP58" i="14"/>
  <c r="AC58" i="14"/>
  <c r="AA58" i="14"/>
  <c r="X58" i="14"/>
  <c r="K58" i="14"/>
  <c r="I58" i="14"/>
  <c r="M58" i="14"/>
  <c r="F58" i="14"/>
  <c r="BM57" i="14"/>
  <c r="BK57" i="14"/>
  <c r="BO57" i="14" s="1"/>
  <c r="BH57" i="14"/>
  <c r="AU57" i="14"/>
  <c r="AS57" i="14"/>
  <c r="AP57" i="14"/>
  <c r="AC57" i="14"/>
  <c r="AA57" i="14"/>
  <c r="X57" i="14"/>
  <c r="K57" i="14"/>
  <c r="I57" i="14"/>
  <c r="M57" i="14"/>
  <c r="F57" i="14"/>
  <c r="BM56" i="14"/>
  <c r="BK56" i="14"/>
  <c r="BO56" i="14" s="1"/>
  <c r="BH56" i="14"/>
  <c r="AU56" i="14"/>
  <c r="AS56" i="14"/>
  <c r="AW56" i="14"/>
  <c r="AP56" i="14"/>
  <c r="AC56" i="14"/>
  <c r="AA56" i="14"/>
  <c r="AE56" i="14"/>
  <c r="X56" i="14"/>
  <c r="K56" i="14"/>
  <c r="I56" i="14"/>
  <c r="M56" i="14" s="1"/>
  <c r="F56" i="14"/>
  <c r="BM55" i="14"/>
  <c r="BK55" i="14"/>
  <c r="BO55" i="14"/>
  <c r="BH55" i="14"/>
  <c r="AU55" i="14"/>
  <c r="AS55" i="14"/>
  <c r="AW55" i="14"/>
  <c r="AP55" i="14"/>
  <c r="AC55" i="14"/>
  <c r="AA55" i="14"/>
  <c r="X55" i="14"/>
  <c r="K55" i="14"/>
  <c r="I55" i="14"/>
  <c r="F55" i="14"/>
  <c r="BM54" i="14"/>
  <c r="BK54" i="14"/>
  <c r="BN63" i="14" s="1"/>
  <c r="BH54" i="14"/>
  <c r="AU54" i="14"/>
  <c r="AS54" i="14"/>
  <c r="AW54" i="14" s="1"/>
  <c r="AP54" i="14"/>
  <c r="AC54" i="14"/>
  <c r="AA54" i="14"/>
  <c r="X54" i="14"/>
  <c r="K54" i="14"/>
  <c r="I54" i="14"/>
  <c r="M54" i="14" s="1"/>
  <c r="F54" i="14"/>
  <c r="BM53" i="14"/>
  <c r="BK53" i="14"/>
  <c r="BO53" i="14"/>
  <c r="BH53" i="14"/>
  <c r="AU53" i="14"/>
  <c r="AS53" i="14"/>
  <c r="AP53" i="14"/>
  <c r="AC53" i="14"/>
  <c r="AA53" i="14"/>
  <c r="X53" i="14"/>
  <c r="K53" i="14"/>
  <c r="I53" i="14"/>
  <c r="M53" i="14" s="1"/>
  <c r="F53" i="14"/>
  <c r="BM52" i="14"/>
  <c r="BK52" i="14"/>
  <c r="BO52" i="14"/>
  <c r="BH52" i="14"/>
  <c r="AU52" i="14"/>
  <c r="AS52" i="14"/>
  <c r="AP52" i="14"/>
  <c r="AC52" i="14"/>
  <c r="AA52" i="14"/>
  <c r="AE52" i="14" s="1"/>
  <c r="X52" i="14"/>
  <c r="K52" i="14"/>
  <c r="I52" i="14"/>
  <c r="F52" i="14"/>
  <c r="BM51" i="14"/>
  <c r="BK51" i="14"/>
  <c r="BO51" i="14" s="1"/>
  <c r="BH51" i="14"/>
  <c r="AU51" i="14"/>
  <c r="AS51" i="14"/>
  <c r="AW51" i="14"/>
  <c r="AP51" i="14"/>
  <c r="AC51" i="14"/>
  <c r="AA51" i="14"/>
  <c r="X51" i="14"/>
  <c r="K51" i="14"/>
  <c r="I51" i="14"/>
  <c r="M51" i="14"/>
  <c r="F51" i="14"/>
  <c r="BM50" i="14"/>
  <c r="BK50" i="14"/>
  <c r="BH50" i="14"/>
  <c r="AU50" i="14"/>
  <c r="AS50" i="14"/>
  <c r="AW50" i="14"/>
  <c r="AP50" i="14"/>
  <c r="AC50" i="14"/>
  <c r="AA50" i="14"/>
  <c r="X50" i="14"/>
  <c r="K50" i="14"/>
  <c r="I50" i="14"/>
  <c r="F50" i="14"/>
  <c r="BM49" i="14"/>
  <c r="BK49" i="14"/>
  <c r="BO49" i="14" s="1"/>
  <c r="BH49" i="14"/>
  <c r="AU49" i="14"/>
  <c r="AS49" i="14"/>
  <c r="AP49" i="14"/>
  <c r="AC49" i="14"/>
  <c r="AA49" i="14"/>
  <c r="X49" i="14"/>
  <c r="K49" i="14"/>
  <c r="I49" i="14"/>
  <c r="M49" i="14" s="1"/>
  <c r="F49" i="14"/>
  <c r="BM48" i="14"/>
  <c r="BK48" i="14"/>
  <c r="BO48" i="14"/>
  <c r="BH48" i="14"/>
  <c r="AU48" i="14"/>
  <c r="AS48" i="14"/>
  <c r="AW48" i="14"/>
  <c r="AP48" i="14"/>
  <c r="AC48" i="14"/>
  <c r="AA48" i="14"/>
  <c r="AE48" i="14" s="1"/>
  <c r="X48" i="14"/>
  <c r="K48" i="14"/>
  <c r="I48" i="14"/>
  <c r="F48" i="14"/>
  <c r="BM47" i="14"/>
  <c r="BK47" i="14"/>
  <c r="BO47" i="14" s="1"/>
  <c r="BH47" i="14"/>
  <c r="AU47" i="14"/>
  <c r="AS47" i="14"/>
  <c r="AW47" i="14"/>
  <c r="AP47" i="14"/>
  <c r="AC47" i="14"/>
  <c r="AA47" i="14"/>
  <c r="X47" i="14"/>
  <c r="K47" i="14"/>
  <c r="I47" i="14"/>
  <c r="M47" i="14"/>
  <c r="F47" i="14"/>
  <c r="BM46" i="14"/>
  <c r="BK46" i="14"/>
  <c r="BH46" i="14"/>
  <c r="AU46" i="14"/>
  <c r="AS46" i="14"/>
  <c r="AW46" i="14"/>
  <c r="AP46" i="14"/>
  <c r="AC46" i="14"/>
  <c r="AA46" i="14"/>
  <c r="X46" i="14"/>
  <c r="K46" i="14"/>
  <c r="I46" i="14"/>
  <c r="M46" i="14"/>
  <c r="F46" i="14"/>
  <c r="BM45" i="14"/>
  <c r="BK45" i="14"/>
  <c r="BO45" i="14" s="1"/>
  <c r="BH45" i="14"/>
  <c r="AU45" i="14"/>
  <c r="AS45" i="14"/>
  <c r="AP45" i="14"/>
  <c r="AC45" i="14"/>
  <c r="AA45" i="14"/>
  <c r="X45" i="14"/>
  <c r="K45" i="14"/>
  <c r="I45" i="14"/>
  <c r="F45" i="14"/>
  <c r="BM44" i="14"/>
  <c r="BK44" i="14"/>
  <c r="BO44" i="14" s="1"/>
  <c r="BH44" i="14"/>
  <c r="AU44" i="14"/>
  <c r="AS44" i="14"/>
  <c r="AW44" i="14"/>
  <c r="AP44" i="14"/>
  <c r="AC44" i="14"/>
  <c r="AA44" i="14"/>
  <c r="X44" i="14"/>
  <c r="K44" i="14"/>
  <c r="I44" i="14"/>
  <c r="L53" i="14" s="1"/>
  <c r="F44" i="14"/>
  <c r="BM43" i="14"/>
  <c r="BK43" i="14"/>
  <c r="BO43" i="14" s="1"/>
  <c r="BH43" i="14"/>
  <c r="AU43" i="14"/>
  <c r="AS43" i="14"/>
  <c r="AW43" i="14" s="1"/>
  <c r="AP43" i="14"/>
  <c r="AC43" i="14"/>
  <c r="AA43" i="14"/>
  <c r="X43" i="14"/>
  <c r="K43" i="14"/>
  <c r="I43" i="14"/>
  <c r="M43" i="14"/>
  <c r="F43" i="14"/>
  <c r="BM42" i="14"/>
  <c r="BK42" i="14"/>
  <c r="BH42" i="14"/>
  <c r="AU42" i="14"/>
  <c r="AS42" i="14"/>
  <c r="AW42" i="14"/>
  <c r="AP42" i="14"/>
  <c r="AC42" i="14"/>
  <c r="AA42" i="14"/>
  <c r="X42" i="14"/>
  <c r="K42" i="14"/>
  <c r="I42" i="14"/>
  <c r="M42" i="14"/>
  <c r="F42" i="14"/>
  <c r="BM41" i="14"/>
  <c r="BK41" i="14"/>
  <c r="BH41" i="14"/>
  <c r="AU41" i="14"/>
  <c r="AS41" i="14"/>
  <c r="AP41" i="14"/>
  <c r="AC41" i="14"/>
  <c r="AA41" i="14"/>
  <c r="X41" i="14"/>
  <c r="K41" i="14"/>
  <c r="I41" i="14"/>
  <c r="M41" i="14"/>
  <c r="F41" i="14"/>
  <c r="BM40" i="14"/>
  <c r="BK40" i="14"/>
  <c r="BO40" i="14" s="1"/>
  <c r="BH40" i="14"/>
  <c r="AU40" i="14"/>
  <c r="AS40" i="14"/>
  <c r="AW40" i="14"/>
  <c r="AP40" i="14"/>
  <c r="AC40" i="14"/>
  <c r="AA40" i="14"/>
  <c r="AE40" i="14"/>
  <c r="X40" i="14"/>
  <c r="K40" i="14"/>
  <c r="I40" i="14"/>
  <c r="F40" i="14"/>
  <c r="BM39" i="14"/>
  <c r="BK39" i="14"/>
  <c r="BO39" i="14"/>
  <c r="BH39" i="14"/>
  <c r="AU39" i="14"/>
  <c r="AS39" i="14"/>
  <c r="AW39" i="14" s="1"/>
  <c r="AP39" i="14"/>
  <c r="AC39" i="14"/>
  <c r="AA39" i="14"/>
  <c r="X39" i="14"/>
  <c r="K39" i="14"/>
  <c r="I39" i="14"/>
  <c r="M39" i="14" s="1"/>
  <c r="F39" i="14"/>
  <c r="BM38" i="14"/>
  <c r="BK38" i="14"/>
  <c r="BH38" i="14"/>
  <c r="AU38" i="14"/>
  <c r="AS38" i="14"/>
  <c r="AW38" i="14" s="1"/>
  <c r="AP38" i="14"/>
  <c r="AC38" i="14"/>
  <c r="AA38" i="14"/>
  <c r="X38" i="14"/>
  <c r="K38" i="14"/>
  <c r="I38" i="14"/>
  <c r="M38" i="14"/>
  <c r="F38" i="14"/>
  <c r="BM37" i="14"/>
  <c r="BK37" i="14"/>
  <c r="BO37" i="14"/>
  <c r="BH37" i="14"/>
  <c r="AU37" i="14"/>
  <c r="AS37" i="14"/>
  <c r="AW37" i="14" s="1"/>
  <c r="AP37" i="14"/>
  <c r="AC37" i="14"/>
  <c r="AA37" i="14"/>
  <c r="X37" i="14"/>
  <c r="K37" i="14"/>
  <c r="I37" i="14"/>
  <c r="M37" i="14"/>
  <c r="F37" i="14"/>
  <c r="BM36" i="14"/>
  <c r="BK36" i="14"/>
  <c r="BH36" i="14"/>
  <c r="AU36" i="14"/>
  <c r="AS36" i="14"/>
  <c r="AW36" i="14" s="1"/>
  <c r="AP36" i="14"/>
  <c r="AC36" i="14"/>
  <c r="AA36" i="14"/>
  <c r="AE36" i="14"/>
  <c r="X36" i="14"/>
  <c r="K36" i="14"/>
  <c r="I36" i="14"/>
  <c r="F36" i="14"/>
  <c r="BM35" i="14"/>
  <c r="BK35" i="14"/>
  <c r="BO35" i="14"/>
  <c r="BH35" i="14"/>
  <c r="AU35" i="14"/>
  <c r="AS35" i="14"/>
  <c r="AW35" i="14" s="1"/>
  <c r="AP35" i="14"/>
  <c r="AC35" i="14"/>
  <c r="AA35" i="14"/>
  <c r="X35" i="14"/>
  <c r="K35" i="14"/>
  <c r="I35" i="14"/>
  <c r="M35" i="14" s="1"/>
  <c r="F35" i="14"/>
  <c r="BM34" i="14"/>
  <c r="BK34" i="14"/>
  <c r="BH34" i="14"/>
  <c r="AU34" i="14"/>
  <c r="AS34" i="14"/>
  <c r="AW34" i="14" s="1"/>
  <c r="AP34" i="14"/>
  <c r="AC34" i="14"/>
  <c r="AA34" i="14"/>
  <c r="X34" i="14"/>
  <c r="K34" i="14"/>
  <c r="I34" i="14"/>
  <c r="M34" i="14" s="1"/>
  <c r="F34" i="14"/>
  <c r="BM33" i="14"/>
  <c r="BK33" i="14"/>
  <c r="BO33" i="14"/>
  <c r="BH33" i="14"/>
  <c r="AU33" i="14"/>
  <c r="AS33" i="14"/>
  <c r="AP33" i="14"/>
  <c r="AC33" i="14"/>
  <c r="AA33" i="14"/>
  <c r="X33" i="14"/>
  <c r="K33" i="14"/>
  <c r="I33" i="14"/>
  <c r="M33" i="14"/>
  <c r="F33" i="14"/>
  <c r="BM32" i="14"/>
  <c r="BK32" i="14"/>
  <c r="BO32" i="14"/>
  <c r="BH32" i="14"/>
  <c r="AU32" i="14"/>
  <c r="AS32" i="14"/>
  <c r="AW32" i="14" s="1"/>
  <c r="AP32" i="14"/>
  <c r="AC32" i="14"/>
  <c r="AA32" i="14"/>
  <c r="AE32" i="14"/>
  <c r="X32" i="14"/>
  <c r="K32" i="14"/>
  <c r="I32" i="14"/>
  <c r="F32" i="14"/>
  <c r="BM31" i="14"/>
  <c r="BK31" i="14"/>
  <c r="BO31" i="14"/>
  <c r="BH31" i="14"/>
  <c r="AU31" i="14"/>
  <c r="AS31" i="14"/>
  <c r="AW31" i="14"/>
  <c r="AP31" i="14"/>
  <c r="AC31" i="14"/>
  <c r="AA31" i="14"/>
  <c r="X31" i="14"/>
  <c r="K31" i="14"/>
  <c r="I31" i="14"/>
  <c r="F31" i="14"/>
  <c r="BM30" i="14"/>
  <c r="BK30" i="14"/>
  <c r="BN39" i="14" s="1"/>
  <c r="BH30" i="14"/>
  <c r="AU30" i="14"/>
  <c r="AS30" i="14"/>
  <c r="AW30" i="14" s="1"/>
  <c r="AP30" i="14"/>
  <c r="AC30" i="14"/>
  <c r="AA30" i="14"/>
  <c r="X30" i="14"/>
  <c r="K30" i="14"/>
  <c r="I30" i="14"/>
  <c r="M30" i="14" s="1"/>
  <c r="F30" i="14"/>
  <c r="BM29" i="14"/>
  <c r="BK29" i="14"/>
  <c r="BO29" i="14"/>
  <c r="BH29" i="14"/>
  <c r="AU29" i="14"/>
  <c r="AS29" i="14"/>
  <c r="AP29" i="14"/>
  <c r="AC29" i="14"/>
  <c r="AA29" i="14"/>
  <c r="X29" i="14"/>
  <c r="K29" i="14"/>
  <c r="I29" i="14"/>
  <c r="M29" i="14" s="1"/>
  <c r="F29" i="14"/>
  <c r="BM28" i="14"/>
  <c r="BK28" i="14"/>
  <c r="BO28" i="14"/>
  <c r="BH28" i="14"/>
  <c r="AU28" i="14"/>
  <c r="AS28" i="14"/>
  <c r="AP28" i="14"/>
  <c r="AC28" i="14"/>
  <c r="AA28" i="14"/>
  <c r="AE28" i="14" s="1"/>
  <c r="X28" i="14"/>
  <c r="K28" i="14"/>
  <c r="I28" i="14"/>
  <c r="F28" i="14"/>
  <c r="BM27" i="14"/>
  <c r="BK27" i="14"/>
  <c r="BH27" i="14"/>
  <c r="AU27" i="14"/>
  <c r="AS27" i="14"/>
  <c r="AW27" i="14"/>
  <c r="AP27" i="14"/>
  <c r="AC27" i="14"/>
  <c r="AA27" i="14"/>
  <c r="X27" i="14"/>
  <c r="K27" i="14"/>
  <c r="I27" i="14"/>
  <c r="M27" i="14"/>
  <c r="F27" i="14"/>
  <c r="BM26" i="14"/>
  <c r="BK26" i="14"/>
  <c r="BO26" i="14" s="1"/>
  <c r="BH26" i="14"/>
  <c r="AU26" i="14"/>
  <c r="AS26" i="14"/>
  <c r="AW26" i="14"/>
  <c r="AP26" i="14"/>
  <c r="AC26" i="14"/>
  <c r="AA26" i="14"/>
  <c r="X26" i="14"/>
  <c r="K26" i="14"/>
  <c r="I26" i="14"/>
  <c r="F26" i="14"/>
  <c r="BM25" i="14"/>
  <c r="BK25" i="14"/>
  <c r="BO25" i="14" s="1"/>
  <c r="BH25" i="14"/>
  <c r="AU25" i="14"/>
  <c r="AS25" i="14"/>
  <c r="AP25" i="14"/>
  <c r="AC25" i="14"/>
  <c r="AA25" i="14"/>
  <c r="X25" i="14"/>
  <c r="K25" i="14"/>
  <c r="I25" i="14"/>
  <c r="M25" i="14" s="1"/>
  <c r="F25" i="14"/>
  <c r="BM24" i="14"/>
  <c r="BK24" i="14"/>
  <c r="BO24" i="14"/>
  <c r="BH24" i="14"/>
  <c r="AU24" i="14"/>
  <c r="AS24" i="14"/>
  <c r="AW24" i="14"/>
  <c r="AP24" i="14"/>
  <c r="AC24" i="14"/>
  <c r="AA24" i="14"/>
  <c r="AE24" i="14" s="1"/>
  <c r="X24" i="14"/>
  <c r="K24" i="14"/>
  <c r="I24" i="14"/>
  <c r="M24" i="14" s="1"/>
  <c r="F24" i="14"/>
  <c r="BM23" i="14"/>
  <c r="BK23" i="14"/>
  <c r="BO23" i="14" s="1"/>
  <c r="BH23" i="14"/>
  <c r="AU23" i="14"/>
  <c r="AS23" i="14"/>
  <c r="AW23" i="14"/>
  <c r="AP23" i="14"/>
  <c r="AC23" i="14"/>
  <c r="AA23" i="14"/>
  <c r="X23" i="14"/>
  <c r="K23" i="14"/>
  <c r="I23" i="14"/>
  <c r="M23" i="14"/>
  <c r="F23" i="14"/>
  <c r="BM22" i="14"/>
  <c r="BK22" i="14"/>
  <c r="BH22" i="14"/>
  <c r="AU22" i="14"/>
  <c r="AS22" i="14"/>
  <c r="AW22" i="14"/>
  <c r="AP22" i="14"/>
  <c r="AC22" i="14"/>
  <c r="AA22" i="14"/>
  <c r="X22" i="14"/>
  <c r="K22" i="14"/>
  <c r="I22" i="14"/>
  <c r="M22" i="14"/>
  <c r="F22" i="14"/>
  <c r="BM21" i="14"/>
  <c r="BK21" i="14"/>
  <c r="BO21" i="14" s="1"/>
  <c r="BH21" i="14"/>
  <c r="AU21" i="14"/>
  <c r="AS21" i="14"/>
  <c r="AP21" i="14"/>
  <c r="AC21" i="14"/>
  <c r="AA21" i="14"/>
  <c r="X21" i="14"/>
  <c r="K21" i="14"/>
  <c r="I21" i="14"/>
  <c r="F21" i="14"/>
  <c r="BM20" i="14"/>
  <c r="BK20" i="14"/>
  <c r="BO20" i="14" s="1"/>
  <c r="BH20" i="14"/>
  <c r="AU20" i="14"/>
  <c r="AS20" i="14"/>
  <c r="AW20" i="14"/>
  <c r="AP20" i="14"/>
  <c r="AC20" i="14"/>
  <c r="AA20" i="14"/>
  <c r="X20" i="14"/>
  <c r="K20" i="14"/>
  <c r="I20" i="14"/>
  <c r="M20" i="14" s="1"/>
  <c r="F20" i="14"/>
  <c r="BM19" i="14"/>
  <c r="BK19" i="14"/>
  <c r="BO19" i="14" s="1"/>
  <c r="BH19" i="14"/>
  <c r="AU19" i="14"/>
  <c r="AS19" i="14"/>
  <c r="AW19" i="14"/>
  <c r="AP19" i="14"/>
  <c r="AC19" i="14"/>
  <c r="AA19" i="14"/>
  <c r="X19" i="14"/>
  <c r="K19" i="14"/>
  <c r="I19" i="14"/>
  <c r="M19" i="14"/>
  <c r="F19" i="14"/>
  <c r="BM18" i="14"/>
  <c r="BK18" i="14"/>
  <c r="BH18" i="14"/>
  <c r="AU18" i="14"/>
  <c r="AS18" i="14"/>
  <c r="AW18" i="14"/>
  <c r="AP18" i="14"/>
  <c r="AC18" i="14"/>
  <c r="AA18" i="14"/>
  <c r="X18" i="14"/>
  <c r="K18" i="14"/>
  <c r="I18" i="14"/>
  <c r="M18" i="14"/>
  <c r="F18" i="14"/>
  <c r="BM17" i="14"/>
  <c r="BK17" i="14"/>
  <c r="BH17" i="14"/>
  <c r="AU17" i="14"/>
  <c r="AS17" i="14"/>
  <c r="AV26" i="14" s="1"/>
  <c r="AP17" i="14"/>
  <c r="AC17" i="14"/>
  <c r="AA17" i="14"/>
  <c r="X17" i="14"/>
  <c r="K17" i="14"/>
  <c r="I17" i="14"/>
  <c r="M17" i="14"/>
  <c r="F17" i="14"/>
  <c r="BM16" i="14"/>
  <c r="BK16" i="14"/>
  <c r="BO16" i="14" s="1"/>
  <c r="BH16" i="14"/>
  <c r="AU16" i="14"/>
  <c r="AS16" i="14"/>
  <c r="AW16" i="14"/>
  <c r="AP16" i="14"/>
  <c r="AC16" i="14"/>
  <c r="AA16" i="14"/>
  <c r="AE16" i="14"/>
  <c r="X16" i="14"/>
  <c r="K16" i="14"/>
  <c r="I16" i="14"/>
  <c r="M16" i="14" s="1"/>
  <c r="F16" i="14"/>
  <c r="BS15" i="14"/>
  <c r="BM15" i="14"/>
  <c r="BK15" i="14"/>
  <c r="BO15" i="14" s="1"/>
  <c r="BH15" i="14"/>
  <c r="BA15" i="14"/>
  <c r="AU15" i="14"/>
  <c r="AS15" i="14"/>
  <c r="AP15" i="14"/>
  <c r="AI15" i="14"/>
  <c r="AC15" i="14"/>
  <c r="AA15" i="14"/>
  <c r="AE15" i="14"/>
  <c r="X15" i="14"/>
  <c r="Q15" i="14"/>
  <c r="K15" i="14"/>
  <c r="I15" i="14"/>
  <c r="M15" i="14"/>
  <c r="F15" i="14"/>
  <c r="BS14" i="14"/>
  <c r="BM14" i="14"/>
  <c r="BK14" i="14"/>
  <c r="BO14" i="14"/>
  <c r="BH14" i="14"/>
  <c r="BA14" i="14"/>
  <c r="AU14" i="14"/>
  <c r="AS14" i="14"/>
  <c r="AW14" i="14"/>
  <c r="AP14" i="14"/>
  <c r="AI14" i="14"/>
  <c r="AC14" i="14"/>
  <c r="AA14" i="14"/>
  <c r="AE14" i="14"/>
  <c r="X14" i="14"/>
  <c r="Q14" i="14"/>
  <c r="I14" i="14"/>
  <c r="M14" i="14"/>
  <c r="F14" i="14"/>
  <c r="BS13" i="14"/>
  <c r="BM13" i="14"/>
  <c r="BK13" i="14"/>
  <c r="BO13" i="14"/>
  <c r="BH13" i="14"/>
  <c r="BA13" i="14"/>
  <c r="AU13" i="14"/>
  <c r="AS13" i="14"/>
  <c r="AW13" i="14"/>
  <c r="AP13" i="14"/>
  <c r="AI13" i="14"/>
  <c r="AC13" i="14"/>
  <c r="AA13" i="14"/>
  <c r="AE13" i="14"/>
  <c r="X13" i="14"/>
  <c r="Q13" i="14"/>
  <c r="K13" i="14"/>
  <c r="I13" i="14"/>
  <c r="M13" i="14"/>
  <c r="F13" i="14"/>
  <c r="BS12" i="14"/>
  <c r="BM12" i="14"/>
  <c r="BK12" i="14"/>
  <c r="BO12" i="14"/>
  <c r="BH12" i="14"/>
  <c r="BA12" i="14"/>
  <c r="AU12" i="14"/>
  <c r="AS12" i="14"/>
  <c r="AW12" i="14"/>
  <c r="AP12" i="14"/>
  <c r="AI12" i="14"/>
  <c r="AC12" i="14"/>
  <c r="AA12" i="14"/>
  <c r="AE12" i="14" s="1"/>
  <c r="X12" i="14"/>
  <c r="Q12" i="14"/>
  <c r="K12" i="14"/>
  <c r="I12" i="14"/>
  <c r="M12" i="14" s="1"/>
  <c r="F12" i="14"/>
  <c r="BS11" i="14"/>
  <c r="BM11" i="14"/>
  <c r="BK11" i="14"/>
  <c r="BO11" i="14" s="1"/>
  <c r="BH11" i="14"/>
  <c r="BA11" i="14"/>
  <c r="AU11" i="14"/>
  <c r="AS11" i="14"/>
  <c r="AW11" i="14" s="1"/>
  <c r="AP11" i="14"/>
  <c r="AI11" i="14"/>
  <c r="AC11" i="14"/>
  <c r="AA11" i="14"/>
  <c r="X11" i="14"/>
  <c r="Q11" i="14"/>
  <c r="K11" i="14"/>
  <c r="I11" i="14"/>
  <c r="M11" i="14"/>
  <c r="F11" i="14"/>
  <c r="BS10" i="14"/>
  <c r="BM10" i="14"/>
  <c r="BK10" i="14"/>
  <c r="BH10" i="14"/>
  <c r="BA10" i="14"/>
  <c r="AU10" i="14"/>
  <c r="AS10" i="14"/>
  <c r="AP10" i="14"/>
  <c r="AI10" i="14"/>
  <c r="AC10" i="14"/>
  <c r="AA10" i="14"/>
  <c r="X10" i="14"/>
  <c r="Q10" i="14"/>
  <c r="O10" i="14"/>
  <c r="K10" i="14"/>
  <c r="I10" i="14"/>
  <c r="F10" i="14"/>
  <c r="BS9" i="14"/>
  <c r="BM9" i="14"/>
  <c r="BK9" i="14"/>
  <c r="BH9" i="14"/>
  <c r="BA9" i="14"/>
  <c r="AU9" i="14"/>
  <c r="AS9" i="14"/>
  <c r="AP9" i="14"/>
  <c r="AI9" i="14"/>
  <c r="AC9" i="14"/>
  <c r="AA9" i="14"/>
  <c r="X9" i="14"/>
  <c r="Q9" i="14"/>
  <c r="O9" i="14"/>
  <c r="K9" i="14"/>
  <c r="I9" i="14"/>
  <c r="F9" i="14"/>
  <c r="BS8" i="14"/>
  <c r="BM8" i="14"/>
  <c r="BK8" i="14"/>
  <c r="BH8" i="14"/>
  <c r="BA8" i="14"/>
  <c r="AU8" i="14"/>
  <c r="AS8" i="14"/>
  <c r="AP8" i="14"/>
  <c r="AI8" i="14"/>
  <c r="AC8" i="14"/>
  <c r="AA8" i="14"/>
  <c r="X8" i="14"/>
  <c r="Q8" i="14"/>
  <c r="O8" i="14"/>
  <c r="K8" i="14"/>
  <c r="I8" i="14"/>
  <c r="F8" i="14"/>
  <c r="BS7" i="14"/>
  <c r="BM7" i="14"/>
  <c r="BK7" i="14"/>
  <c r="BH7" i="14"/>
  <c r="BA7" i="14"/>
  <c r="AU7" i="14"/>
  <c r="AS7" i="14"/>
  <c r="AP7" i="14"/>
  <c r="AI7" i="14"/>
  <c r="AC7" i="14"/>
  <c r="AA7" i="14"/>
  <c r="X7" i="14"/>
  <c r="Q7" i="14"/>
  <c r="O7" i="14"/>
  <c r="K7" i="14"/>
  <c r="I7" i="14"/>
  <c r="F7" i="14"/>
  <c r="BS6" i="14"/>
  <c r="BM6" i="14"/>
  <c r="BK6" i="14"/>
  <c r="BH6" i="14"/>
  <c r="BA6" i="14"/>
  <c r="AU6" i="14"/>
  <c r="AS6" i="14"/>
  <c r="AP6" i="14"/>
  <c r="AI6" i="14"/>
  <c r="AC6" i="14"/>
  <c r="AA6" i="14"/>
  <c r="X6" i="14"/>
  <c r="Q6" i="14"/>
  <c r="O6" i="14"/>
  <c r="K6" i="14"/>
  <c r="I6" i="14"/>
  <c r="L12" i="14" s="1"/>
  <c r="P12" i="14" s="1"/>
  <c r="F6" i="14"/>
  <c r="BS5" i="14"/>
  <c r="BM5" i="14"/>
  <c r="BK5" i="14"/>
  <c r="BH5" i="14"/>
  <c r="BI5" i="14" s="1"/>
  <c r="BA5" i="14"/>
  <c r="AU5" i="14"/>
  <c r="AS5" i="14"/>
  <c r="AP5" i="14"/>
  <c r="AQ5" i="14"/>
  <c r="AI5" i="14"/>
  <c r="AC5" i="14"/>
  <c r="AA5" i="14"/>
  <c r="X5" i="14"/>
  <c r="Y5" i="14"/>
  <c r="Q5" i="14"/>
  <c r="O5" i="14"/>
  <c r="K5" i="14"/>
  <c r="I5" i="14"/>
  <c r="F5" i="14"/>
  <c r="G5" i="14" s="1"/>
  <c r="CQ4" i="14"/>
  <c r="BS4" i="14"/>
  <c r="BL4" i="14"/>
  <c r="BK4" i="14"/>
  <c r="BH4" i="14"/>
  <c r="BA4" i="14"/>
  <c r="AT4" i="14"/>
  <c r="AS4" i="14"/>
  <c r="AP4" i="14"/>
  <c r="AI4" i="14"/>
  <c r="AB4" i="14"/>
  <c r="AA4" i="14"/>
  <c r="X4" i="14"/>
  <c r="Q4" i="14"/>
  <c r="J4" i="14"/>
  <c r="I4" i="14"/>
  <c r="F4" i="14"/>
  <c r="CQ3" i="14"/>
  <c r="Q3" i="14"/>
  <c r="CQ1" i="14"/>
  <c r="M32" i="14"/>
  <c r="M40" i="14"/>
  <c r="L49" i="14"/>
  <c r="P49" i="14" s="1"/>
  <c r="M48" i="14"/>
  <c r="M52" i="14"/>
  <c r="M64" i="14"/>
  <c r="M68" i="14"/>
  <c r="M85" i="14"/>
  <c r="M93" i="14"/>
  <c r="L98" i="14"/>
  <c r="M97" i="14"/>
  <c r="M101" i="14"/>
  <c r="M28" i="14"/>
  <c r="M72" i="14"/>
  <c r="N72" i="14"/>
  <c r="L73" i="14"/>
  <c r="M76" i="14"/>
  <c r="M77" i="14"/>
  <c r="M232" i="14"/>
  <c r="N241" i="14" s="1"/>
  <c r="M236" i="14"/>
  <c r="L241" i="14"/>
  <c r="P241" i="14" s="1"/>
  <c r="M240" i="14"/>
  <c r="L245" i="14"/>
  <c r="L249" i="14"/>
  <c r="M244" i="14"/>
  <c r="M252" i="14"/>
  <c r="L269" i="14"/>
  <c r="R269" i="14" s="1"/>
  <c r="M260" i="14"/>
  <c r="M264" i="14"/>
  <c r="N275" i="14" s="1"/>
  <c r="M268" i="14"/>
  <c r="L273" i="14"/>
  <c r="M272" i="14"/>
  <c r="M276" i="14"/>
  <c r="L285" i="14"/>
  <c r="M280" i="14"/>
  <c r="M284" i="14"/>
  <c r="M288" i="14"/>
  <c r="M292" i="14"/>
  <c r="M296" i="14"/>
  <c r="M300" i="14"/>
  <c r="L305" i="14"/>
  <c r="M304" i="14"/>
  <c r="L309" i="14"/>
  <c r="M308" i="14"/>
  <c r="L313" i="14"/>
  <c r="P313" i="14" s="1"/>
  <c r="L317" i="14"/>
  <c r="M312" i="14"/>
  <c r="M316" i="14"/>
  <c r="N325" i="14" s="1"/>
  <c r="L321" i="14"/>
  <c r="M320" i="14"/>
  <c r="L325" i="14"/>
  <c r="P325" i="14" s="1"/>
  <c r="M324" i="14"/>
  <c r="L329" i="14"/>
  <c r="L333" i="14"/>
  <c r="L336" i="14"/>
  <c r="M327" i="14"/>
  <c r="M331" i="14"/>
  <c r="N338" i="14"/>
  <c r="L340" i="14"/>
  <c r="M339" i="14"/>
  <c r="M350" i="14"/>
  <c r="N356" i="14" s="1"/>
  <c r="M354" i="14"/>
  <c r="L363" i="14"/>
  <c r="P363" i="14" s="1"/>
  <c r="L367" i="14"/>
  <c r="M358" i="14"/>
  <c r="CJ213" i="14"/>
  <c r="CJ239" i="14"/>
  <c r="CL239" i="14"/>
  <c r="CJ111" i="14"/>
  <c r="CL111" i="14"/>
  <c r="CJ47" i="14"/>
  <c r="CL47" i="14"/>
  <c r="CJ112" i="14"/>
  <c r="CL112" i="14"/>
  <c r="CK112" i="14" s="1"/>
  <c r="CJ113" i="14"/>
  <c r="CL113" i="14"/>
  <c r="CJ278" i="14"/>
  <c r="CL278" i="14"/>
  <c r="CJ230" i="14"/>
  <c r="CL230" i="14"/>
  <c r="CJ114" i="14"/>
  <c r="CL114" i="14"/>
  <c r="CJ34" i="14"/>
  <c r="CL34" i="14"/>
  <c r="BO22" i="14"/>
  <c r="BO30" i="14"/>
  <c r="BO54" i="14"/>
  <c r="BO58" i="14"/>
  <c r="BO74" i="14"/>
  <c r="BO79" i="14"/>
  <c r="BP88" i="14" s="1"/>
  <c r="BO87" i="14"/>
  <c r="BO91" i="14"/>
  <c r="BO95" i="14"/>
  <c r="BO103" i="14"/>
  <c r="BO111" i="14"/>
  <c r="BO119" i="14"/>
  <c r="BN132" i="14"/>
  <c r="BO123" i="14"/>
  <c r="BN136" i="14"/>
  <c r="BO127" i="14"/>
  <c r="BP143" i="14" s="1"/>
  <c r="BN140" i="14"/>
  <c r="BP145" i="14"/>
  <c r="BN144" i="14"/>
  <c r="BO147" i="14"/>
  <c r="BP148" i="14" s="1"/>
  <c r="BN148" i="14"/>
  <c r="BN152" i="14"/>
  <c r="BO151" i="14"/>
  <c r="BO155" i="14"/>
  <c r="BO163" i="14"/>
  <c r="BO167" i="14"/>
  <c r="BN168" i="14"/>
  <c r="BO171" i="14"/>
  <c r="BO175" i="14"/>
  <c r="BN192" i="14"/>
  <c r="BN196" i="14"/>
  <c r="BO187" i="14"/>
  <c r="BO191" i="14"/>
  <c r="BO195" i="14"/>
  <c r="BO199" i="14"/>
  <c r="BO203" i="14"/>
  <c r="BO206" i="14"/>
  <c r="BO210" i="14"/>
  <c r="BP222" i="14" s="1"/>
  <c r="BO218" i="14"/>
  <c r="BO222" i="14"/>
  <c r="BN223" i="14"/>
  <c r="BN227" i="14"/>
  <c r="BO226" i="14"/>
  <c r="BO230" i="14"/>
  <c r="BO234" i="14"/>
  <c r="BN243" i="14"/>
  <c r="BO242" i="14"/>
  <c r="BO246" i="14"/>
  <c r="BO250" i="14"/>
  <c r="BO254" i="14"/>
  <c r="BO258" i="14"/>
  <c r="BN259" i="14"/>
  <c r="BN263" i="14"/>
  <c r="BR263" i="14" s="1"/>
  <c r="BO262" i="14"/>
  <c r="BO266" i="14"/>
  <c r="BN267" i="14"/>
  <c r="BN271" i="14"/>
  <c r="BN275" i="14"/>
  <c r="BO286" i="14"/>
  <c r="BO290" i="14"/>
  <c r="BO294" i="14"/>
  <c r="BN295" i="14"/>
  <c r="BN299" i="14"/>
  <c r="BO298" i="14"/>
  <c r="BO302" i="14"/>
  <c r="BN303" i="14"/>
  <c r="BN307" i="14"/>
  <c r="BN311" i="14"/>
  <c r="BO306" i="14"/>
  <c r="BO310" i="14"/>
  <c r="BO314" i="14"/>
  <c r="BP330" i="14" s="1"/>
  <c r="BN315" i="14"/>
  <c r="BO318" i="14"/>
  <c r="BN319" i="14"/>
  <c r="BN323" i="14"/>
  <c r="BO322" i="14"/>
  <c r="BP336" i="14" s="1"/>
  <c r="BO325" i="14"/>
  <c r="BP339" i="14" s="1"/>
  <c r="BO329" i="14"/>
  <c r="BN327" i="14"/>
  <c r="BN331" i="14"/>
  <c r="BO333" i="14"/>
  <c r="BN334" i="14"/>
  <c r="BO337" i="14"/>
  <c r="BN338" i="14"/>
  <c r="BN342" i="14"/>
  <c r="BO341" i="14"/>
  <c r="BO345" i="14"/>
  <c r="BP355" i="14" s="1"/>
  <c r="BO348" i="14"/>
  <c r="BN346" i="14"/>
  <c r="BN350" i="14"/>
  <c r="BO352" i="14"/>
  <c r="BN354" i="14"/>
  <c r="BN357" i="14"/>
  <c r="BN361" i="14"/>
  <c r="BO356" i="14"/>
  <c r="BN365" i="14"/>
  <c r="CJ363" i="14"/>
  <c r="CL363" i="14"/>
  <c r="CJ197" i="14"/>
  <c r="CL197" i="14"/>
  <c r="CJ165" i="14"/>
  <c r="CL165" i="14"/>
  <c r="CJ29" i="14"/>
  <c r="CL29" i="14"/>
  <c r="CJ57" i="14"/>
  <c r="CL57" i="14"/>
  <c r="CJ301" i="14"/>
  <c r="CL301" i="14"/>
  <c r="CJ252" i="14"/>
  <c r="CJ226" i="14"/>
  <c r="CJ178" i="14"/>
  <c r="CJ46" i="14"/>
  <c r="CL46" i="14"/>
  <c r="L114" i="14"/>
  <c r="M105" i="14"/>
  <c r="L134" i="14"/>
  <c r="M133" i="14"/>
  <c r="M137" i="14"/>
  <c r="M141" i="14"/>
  <c r="M145" i="14"/>
  <c r="M153" i="14"/>
  <c r="M157" i="14"/>
  <c r="M161" i="14"/>
  <c r="M165" i="14"/>
  <c r="M169" i="14"/>
  <c r="M173" i="14"/>
  <c r="M177" i="14"/>
  <c r="M181" i="14"/>
  <c r="M185" i="14"/>
  <c r="L190" i="14"/>
  <c r="R190" i="14" s="1"/>
  <c r="M189" i="14"/>
  <c r="M205" i="14"/>
  <c r="M208" i="14"/>
  <c r="M220" i="14"/>
  <c r="M224" i="14"/>
  <c r="AW61" i="14"/>
  <c r="AW65" i="14"/>
  <c r="AW69" i="14"/>
  <c r="AW73" i="14"/>
  <c r="AW78" i="14"/>
  <c r="AV87" i="14"/>
  <c r="AW90" i="14"/>
  <c r="AW94" i="14"/>
  <c r="AW98" i="14"/>
  <c r="AW102" i="14"/>
  <c r="AW110" i="14"/>
  <c r="AV115" i="14"/>
  <c r="AW114" i="14"/>
  <c r="AW118" i="14"/>
  <c r="AV123" i="14"/>
  <c r="AV127" i="14"/>
  <c r="AV135" i="14"/>
  <c r="AW134" i="14"/>
  <c r="AX135" i="14"/>
  <c r="AV139" i="14"/>
  <c r="AV143" i="14"/>
  <c r="AW138" i="14"/>
  <c r="AW142" i="14"/>
  <c r="AV147" i="14"/>
  <c r="AW146" i="14"/>
  <c r="AW150" i="14"/>
  <c r="AV155" i="14"/>
  <c r="AW154" i="14"/>
  <c r="AW158" i="14"/>
  <c r="AW162" i="14"/>
  <c r="AW166" i="14"/>
  <c r="AV171" i="14"/>
  <c r="AW174" i="14"/>
  <c r="AW178" i="14"/>
  <c r="AW182" i="14"/>
  <c r="AV191" i="14"/>
  <c r="AW186" i="14"/>
  <c r="AW190" i="14"/>
  <c r="AW194" i="14"/>
  <c r="AW198" i="14"/>
  <c r="AW202" i="14"/>
  <c r="AW209" i="14"/>
  <c r="AW213" i="14"/>
  <c r="AW217" i="14"/>
  <c r="AW221" i="14"/>
  <c r="AV226" i="14"/>
  <c r="AW229" i="14"/>
  <c r="AW233" i="14"/>
  <c r="AV242" i="14"/>
  <c r="AV250" i="14"/>
  <c r="AW245" i="14"/>
  <c r="AW249" i="14"/>
  <c r="AW253" i="14"/>
  <c r="AW257" i="14"/>
  <c r="AV262" i="14"/>
  <c r="AV266" i="14"/>
  <c r="AW261" i="14"/>
  <c r="AW265" i="14"/>
  <c r="AW269" i="14"/>
  <c r="AW273" i="14"/>
  <c r="AV282" i="14"/>
  <c r="AZ282" i="14" s="1"/>
  <c r="AW277" i="14"/>
  <c r="AW281" i="14"/>
  <c r="AW285" i="14"/>
  <c r="AW293" i="14"/>
  <c r="AW297" i="14"/>
  <c r="AW301" i="14"/>
  <c r="AV306" i="14"/>
  <c r="AW305" i="14"/>
  <c r="AV310" i="14"/>
  <c r="AV314" i="14"/>
  <c r="AW309" i="14"/>
  <c r="AW313" i="14"/>
  <c r="AV318" i="14"/>
  <c r="AW317" i="14"/>
  <c r="AW324" i="14"/>
  <c r="AW328" i="14"/>
  <c r="AW332" i="14"/>
  <c r="AW336" i="14"/>
  <c r="AV341" i="14"/>
  <c r="AW340" i="14"/>
  <c r="AV345" i="14"/>
  <c r="AV349" i="14"/>
  <c r="AW344" i="14"/>
  <c r="AX353" i="14" s="1"/>
  <c r="AW347" i="14"/>
  <c r="AX358" i="14" s="1"/>
  <c r="AW351" i="14"/>
  <c r="AV353" i="14"/>
  <c r="AV356" i="14"/>
  <c r="AW355" i="14"/>
  <c r="AW359" i="14"/>
  <c r="AX368" i="14" s="1"/>
  <c r="AV360" i="14"/>
  <c r="AX364" i="14"/>
  <c r="AX365" i="14"/>
  <c r="AV364" i="14"/>
  <c r="AX367" i="14"/>
  <c r="AV368" i="14"/>
  <c r="CJ72" i="14"/>
  <c r="CL72" i="14"/>
  <c r="CJ40" i="14"/>
  <c r="CL40" i="14"/>
  <c r="CL233" i="14"/>
  <c r="CJ53" i="14"/>
  <c r="CL53" i="14"/>
  <c r="CJ297" i="14"/>
  <c r="CL297" i="14"/>
  <c r="CJ200" i="14"/>
  <c r="CL200" i="14"/>
  <c r="CJ184" i="14"/>
  <c r="CL184" i="14"/>
  <c r="CJ174" i="14"/>
  <c r="CL174" i="14"/>
  <c r="CL90" i="14"/>
  <c r="L122" i="14"/>
  <c r="R122" i="14" s="1"/>
  <c r="BO18" i="14"/>
  <c r="BO34" i="14"/>
  <c r="BO38" i="14"/>
  <c r="BO42" i="14"/>
  <c r="BO50" i="14"/>
  <c r="BN55" i="14"/>
  <c r="BO66" i="14"/>
  <c r="BN79" i="14"/>
  <c r="BN83" i="14"/>
  <c r="BN88" i="14"/>
  <c r="BO83" i="14"/>
  <c r="BO84" i="14"/>
  <c r="BN100" i="14"/>
  <c r="BO107" i="14"/>
  <c r="BN112" i="14"/>
  <c r="N20" i="14"/>
  <c r="AW17" i="14"/>
  <c r="AW21" i="14"/>
  <c r="AW25" i="14"/>
  <c r="AW29" i="14"/>
  <c r="AV34" i="14"/>
  <c r="AZ34" i="14" s="1"/>
  <c r="AW33" i="14"/>
  <c r="AW41" i="14"/>
  <c r="AW45" i="14"/>
  <c r="AV50" i="14"/>
  <c r="AV54" i="14"/>
  <c r="AW49" i="14"/>
  <c r="AW53" i="14"/>
  <c r="AV66" i="14"/>
  <c r="AW82" i="14"/>
  <c r="AV82" i="14"/>
  <c r="AD27" i="14"/>
  <c r="AE18" i="14"/>
  <c r="AE19" i="14"/>
  <c r="AE21" i="14"/>
  <c r="AE22" i="14"/>
  <c r="AE23" i="14"/>
  <c r="AE25" i="14"/>
  <c r="AE26" i="14"/>
  <c r="AE27" i="14"/>
  <c r="AE29" i="14"/>
  <c r="AE31" i="14"/>
  <c r="AE33" i="14"/>
  <c r="AE34" i="14"/>
  <c r="AE35" i="14"/>
  <c r="AD35" i="14"/>
  <c r="AJ35" i="14" s="1"/>
  <c r="AD40" i="14"/>
  <c r="AJ40" i="14" s="1"/>
  <c r="AD42" i="14"/>
  <c r="AJ42" i="14" s="1"/>
  <c r="AD43" i="14"/>
  <c r="AJ43" i="14" s="1"/>
  <c r="AE37" i="14"/>
  <c r="AE38" i="14"/>
  <c r="AE39" i="14"/>
  <c r="AE41" i="14"/>
  <c r="AE42" i="14"/>
  <c r="AE43" i="14"/>
  <c r="AE45" i="14"/>
  <c r="AE46" i="14"/>
  <c r="AE47" i="14"/>
  <c r="AD50" i="14"/>
  <c r="AJ50" i="14" s="1"/>
  <c r="AD51" i="14"/>
  <c r="AJ51" i="14" s="1"/>
  <c r="AD52" i="14"/>
  <c r="AD58" i="14"/>
  <c r="AJ58" i="14" s="1"/>
  <c r="AE49" i="14"/>
  <c r="AE50" i="14"/>
  <c r="AE51" i="14"/>
  <c r="AE53" i="14"/>
  <c r="AE54" i="14"/>
  <c r="AE55" i="14"/>
  <c r="AE57" i="14"/>
  <c r="AE59" i="14"/>
  <c r="AE61" i="14"/>
  <c r="AE62" i="14"/>
  <c r="AE63" i="14"/>
  <c r="AD64" i="14"/>
  <c r="AJ64" i="14"/>
  <c r="AD70" i="14"/>
  <c r="AD72" i="14"/>
  <c r="AE65" i="14"/>
  <c r="AD75" i="14"/>
  <c r="AJ75" i="14" s="1"/>
  <c r="AE66" i="14"/>
  <c r="AE67" i="14"/>
  <c r="AE69" i="14"/>
  <c r="AE70" i="14"/>
  <c r="AE71" i="14"/>
  <c r="AE73" i="14"/>
  <c r="AE74" i="14"/>
  <c r="AE75" i="14"/>
  <c r="AD78" i="14"/>
  <c r="AJ78" i="14" s="1"/>
  <c r="AE76" i="14"/>
  <c r="AE78" i="14"/>
  <c r="AE79" i="14"/>
  <c r="AD79" i="14"/>
  <c r="AD80" i="14"/>
  <c r="AJ80" i="14" s="1"/>
  <c r="AE80" i="14"/>
  <c r="AE83" i="14"/>
  <c r="AD84" i="14"/>
  <c r="AJ84" i="14" s="1"/>
  <c r="AE84" i="14"/>
  <c r="AE86" i="14"/>
  <c r="AE87" i="14"/>
  <c r="AD89" i="14"/>
  <c r="AD91" i="14"/>
  <c r="AJ91" i="14" s="1"/>
  <c r="AE90" i="14"/>
  <c r="AE91" i="14"/>
  <c r="AE92" i="14"/>
  <c r="AD95" i="14"/>
  <c r="AJ95" i="14" s="1"/>
  <c r="AD96" i="14"/>
  <c r="AJ96" i="14" s="1"/>
  <c r="AD97" i="14"/>
  <c r="AE94" i="14"/>
  <c r="AE95" i="14"/>
  <c r="AE96" i="14"/>
  <c r="AE98" i="14"/>
  <c r="AE99" i="14"/>
  <c r="AE100" i="14"/>
  <c r="AD103" i="14"/>
  <c r="AJ103" i="14" s="1"/>
  <c r="AE103" i="14"/>
  <c r="AE104" i="14"/>
  <c r="AE105" i="14"/>
  <c r="AE106" i="14"/>
  <c r="AE108" i="14"/>
  <c r="AE109" i="14"/>
  <c r="AE110" i="14"/>
  <c r="AE111" i="14"/>
  <c r="AD113" i="14"/>
  <c r="AD114" i="14"/>
  <c r="AJ114" i="14" s="1"/>
  <c r="AD115" i="14"/>
  <c r="AJ115" i="14" s="1"/>
  <c r="AD119" i="14"/>
  <c r="AJ119" i="14" s="1"/>
  <c r="AD120" i="14"/>
  <c r="AJ120" i="14" s="1"/>
  <c r="AD121" i="14"/>
  <c r="AJ121" i="14" s="1"/>
  <c r="AE112" i="14"/>
  <c r="AD122" i="14"/>
  <c r="AJ122" i="14" s="1"/>
  <c r="AE114" i="14"/>
  <c r="AD125" i="14"/>
  <c r="AJ125" i="14" s="1"/>
  <c r="AE116" i="14"/>
  <c r="AD127" i="14"/>
  <c r="AE118" i="14"/>
  <c r="AD128" i="14"/>
  <c r="AE119" i="14"/>
  <c r="AD129" i="14"/>
  <c r="AJ129" i="14" s="1"/>
  <c r="AE120" i="14"/>
  <c r="AD130" i="14"/>
  <c r="AE121" i="14"/>
  <c r="AD131" i="14"/>
  <c r="AJ131" i="14" s="1"/>
  <c r="AE122" i="14"/>
  <c r="AD132" i="14"/>
  <c r="AJ132" i="14" s="1"/>
  <c r="AE123" i="14"/>
  <c r="AE124" i="14"/>
  <c r="AD134" i="14"/>
  <c r="AE125" i="14"/>
  <c r="AD135" i="14"/>
  <c r="AE126" i="14"/>
  <c r="AE127" i="14"/>
  <c r="AE128" i="14"/>
  <c r="AD139" i="14"/>
  <c r="AJ139" i="14" s="1"/>
  <c r="AE130" i="14"/>
  <c r="AE131" i="14"/>
  <c r="AE132" i="14"/>
  <c r="AE136" i="14"/>
  <c r="AD144" i="14"/>
  <c r="AJ144" i="14" s="1"/>
  <c r="AD147" i="14"/>
  <c r="AH147" i="14" s="1"/>
  <c r="AD148" i="14"/>
  <c r="AD149" i="14"/>
  <c r="AJ149" i="14" s="1"/>
  <c r="AD151" i="14"/>
  <c r="AJ151" i="14" s="1"/>
  <c r="AI152" i="14" s="1"/>
  <c r="AD152" i="14"/>
  <c r="AJ152" i="14" s="1"/>
  <c r="AD153" i="14"/>
  <c r="AJ153" i="14" s="1"/>
  <c r="AD155" i="14"/>
  <c r="AJ155" i="14" s="1"/>
  <c r="AE150" i="14"/>
  <c r="AE151" i="14"/>
  <c r="AF156" i="14" s="1"/>
  <c r="AE152" i="14"/>
  <c r="AE154" i="14"/>
  <c r="AE155" i="14"/>
  <c r="AE156" i="14"/>
  <c r="AD156" i="14"/>
  <c r="AJ156" i="14" s="1"/>
  <c r="AD159" i="14"/>
  <c r="AE158" i="14"/>
  <c r="AE159" i="14"/>
  <c r="AE160" i="14"/>
  <c r="AD164" i="14"/>
  <c r="AJ164" i="14" s="1"/>
  <c r="AD165" i="14"/>
  <c r="AJ165" i="14" s="1"/>
  <c r="AD167" i="14"/>
  <c r="AJ167" i="14" s="1"/>
  <c r="AE162" i="14"/>
  <c r="AE163" i="14"/>
  <c r="AE164" i="14"/>
  <c r="AE166" i="14"/>
  <c r="AE167" i="14"/>
  <c r="AE168" i="14"/>
  <c r="AE170" i="14"/>
  <c r="AE171" i="14"/>
  <c r="AD173" i="14"/>
  <c r="AJ173" i="14" s="1"/>
  <c r="AD175" i="14"/>
  <c r="AJ175" i="14" s="1"/>
  <c r="AE174" i="14"/>
  <c r="AE175" i="14"/>
  <c r="AE176" i="14"/>
  <c r="AD179" i="14"/>
  <c r="AJ179" i="14" s="1"/>
  <c r="AD180" i="14"/>
  <c r="AD181" i="14"/>
  <c r="AD186" i="14"/>
  <c r="AJ186" i="14" s="1"/>
  <c r="AE177" i="14"/>
  <c r="AE178" i="14"/>
  <c r="AE179" i="14"/>
  <c r="AE180" i="14"/>
  <c r="AD191" i="14"/>
  <c r="AE182" i="14"/>
  <c r="AE183" i="14"/>
  <c r="AE184" i="14"/>
  <c r="AE187" i="14"/>
  <c r="AE188" i="14"/>
  <c r="AE191" i="14"/>
  <c r="AE192" i="14"/>
  <c r="AD192" i="14"/>
  <c r="AD193" i="14"/>
  <c r="AD195" i="14"/>
  <c r="AJ195" i="14" s="1"/>
  <c r="AD200" i="14"/>
  <c r="AJ200" i="14" s="1"/>
  <c r="AD201" i="14"/>
  <c r="AJ201" i="14" s="1"/>
  <c r="AD203" i="14"/>
  <c r="AE194" i="14"/>
  <c r="AD204" i="14"/>
  <c r="AJ204" i="14" s="1"/>
  <c r="AE195" i="14"/>
  <c r="AE196" i="14"/>
  <c r="AE197" i="14"/>
  <c r="AE198" i="14"/>
  <c r="AE199" i="14"/>
  <c r="AE200" i="14"/>
  <c r="AF208" i="14" s="1"/>
  <c r="AE202" i="14"/>
  <c r="AE203" i="14"/>
  <c r="AE204" i="14"/>
  <c r="AE205" i="14"/>
  <c r="AE206" i="14"/>
  <c r="AD206" i="14"/>
  <c r="AJ206" i="14" s="1"/>
  <c r="AE207" i="14"/>
  <c r="AD209" i="14"/>
  <c r="AE209" i="14"/>
  <c r="AE210" i="14"/>
  <c r="AE211" i="14"/>
  <c r="AD214" i="14"/>
  <c r="AD216" i="14"/>
  <c r="AH216" i="14" s="1"/>
  <c r="AD222" i="14"/>
  <c r="AJ222" i="14" s="1"/>
  <c r="AE213" i="14"/>
  <c r="AE214" i="14"/>
  <c r="AE215" i="14"/>
  <c r="AE217" i="14"/>
  <c r="AE218" i="14"/>
  <c r="AE219" i="14"/>
  <c r="AE222" i="14"/>
  <c r="AE223" i="14"/>
  <c r="AD223" i="14"/>
  <c r="AJ223" i="14" s="1"/>
  <c r="AD226" i="14"/>
  <c r="AD231" i="14"/>
  <c r="AJ231" i="14" s="1"/>
  <c r="AD234" i="14"/>
  <c r="AJ234" i="14" s="1"/>
  <c r="AE225" i="14"/>
  <c r="AD235" i="14"/>
  <c r="AJ235" i="14" s="1"/>
  <c r="AE226" i="14"/>
  <c r="AE227" i="14"/>
  <c r="AE229" i="14"/>
  <c r="AE230" i="14"/>
  <c r="AE231" i="14"/>
  <c r="AE233" i="14"/>
  <c r="AE234" i="14"/>
  <c r="AE235" i="14"/>
  <c r="AE237" i="14"/>
  <c r="AE238" i="14"/>
  <c r="AE239" i="14"/>
  <c r="AD242" i="14"/>
  <c r="AJ242" i="14" s="1"/>
  <c r="AD243" i="14"/>
  <c r="AD244" i="14"/>
  <c r="AD250" i="14"/>
  <c r="AE241" i="14"/>
  <c r="AE242" i="14"/>
  <c r="AE243" i="14"/>
  <c r="AE245" i="14"/>
  <c r="AE246" i="14"/>
  <c r="AE247" i="14"/>
  <c r="AE249" i="14"/>
  <c r="AE250" i="14"/>
  <c r="AE251" i="14"/>
  <c r="AD252" i="14"/>
  <c r="AJ252" i="14" s="1"/>
  <c r="AD254" i="14"/>
  <c r="AJ254" i="14" s="1"/>
  <c r="AE253" i="14"/>
  <c r="AE254" i="14"/>
  <c r="AE255" i="14"/>
  <c r="AD255" i="14"/>
  <c r="AJ255" i="14" s="1"/>
  <c r="AD256" i="14"/>
  <c r="AJ256" i="14" s="1"/>
  <c r="AD258" i="14"/>
  <c r="AJ258" i="14" s="1"/>
  <c r="AD259" i="14"/>
  <c r="AJ259" i="14" s="1"/>
  <c r="AD264" i="14"/>
  <c r="AJ264" i="14" s="1"/>
  <c r="AD266" i="14"/>
  <c r="AE257" i="14"/>
  <c r="AE258" i="14"/>
  <c r="AE259" i="14"/>
  <c r="AD270" i="14"/>
  <c r="AE261" i="14"/>
  <c r="AE262" i="14"/>
  <c r="AE263" i="14"/>
  <c r="AE265" i="14"/>
  <c r="AE266" i="14"/>
  <c r="AE267" i="14"/>
  <c r="AE269" i="14"/>
  <c r="AF278" i="14" s="1"/>
  <c r="AE270" i="14"/>
  <c r="AE271" i="14"/>
  <c r="AD271" i="14"/>
  <c r="AH271" i="14" s="1"/>
  <c r="AD272" i="14"/>
  <c r="AJ272" i="14" s="1"/>
  <c r="AD274" i="14"/>
  <c r="AJ274" i="14" s="1"/>
  <c r="AD275" i="14"/>
  <c r="AJ275" i="14" s="1"/>
  <c r="AD276" i="14"/>
  <c r="AE272" i="14"/>
  <c r="AE273" i="14"/>
  <c r="AE274" i="14"/>
  <c r="AE275" i="14"/>
  <c r="AE276" i="14"/>
  <c r="AE277" i="14"/>
  <c r="AE278" i="14"/>
  <c r="AD278" i="14"/>
  <c r="AD279" i="14"/>
  <c r="AJ279" i="14" s="1"/>
  <c r="AD280" i="14"/>
  <c r="AJ280" i="14" s="1"/>
  <c r="AD281" i="14"/>
  <c r="AJ281" i="14" s="1"/>
  <c r="AD282" i="14"/>
  <c r="AJ282" i="14" s="1"/>
  <c r="AD283" i="14"/>
  <c r="AJ283" i="14" s="1"/>
  <c r="AD284" i="14"/>
  <c r="AJ284" i="14" s="1"/>
  <c r="AD285" i="14"/>
  <c r="AJ285" i="14" s="1"/>
  <c r="AD286" i="14"/>
  <c r="AJ286" i="14" s="1"/>
  <c r="AD287" i="14"/>
  <c r="AJ287" i="14" s="1"/>
  <c r="AD288" i="14"/>
  <c r="AJ288" i="14" s="1"/>
  <c r="AE279" i="14"/>
  <c r="AD289" i="14"/>
  <c r="AJ289" i="14" s="1"/>
  <c r="AE280" i="14"/>
  <c r="AD290" i="14"/>
  <c r="AE281" i="14"/>
  <c r="AD291" i="14"/>
  <c r="AJ291" i="14"/>
  <c r="AE282" i="14"/>
  <c r="AE283" i="14"/>
  <c r="AD293" i="14"/>
  <c r="AJ293" i="14" s="1"/>
  <c r="AE284" i="14"/>
  <c r="AD294" i="14"/>
  <c r="AE285" i="14"/>
  <c r="AE286" i="14"/>
  <c r="AE287" i="14"/>
  <c r="AD298" i="14"/>
  <c r="AE289" i="14"/>
  <c r="AD299" i="14"/>
  <c r="AJ299" i="14" s="1"/>
  <c r="AE290" i="14"/>
  <c r="AE291" i="14"/>
  <c r="AJ302" i="14"/>
  <c r="AE293" i="14"/>
  <c r="AE294" i="14"/>
  <c r="AE295" i="14"/>
  <c r="AE298" i="14"/>
  <c r="AE301" i="14"/>
  <c r="AE302" i="14"/>
  <c r="AE303" i="14"/>
  <c r="AD307" i="14"/>
  <c r="AD310" i="14"/>
  <c r="AH310" i="14" s="1"/>
  <c r="AE305" i="14"/>
  <c r="AE306" i="14"/>
  <c r="AD316" i="14"/>
  <c r="AJ316" i="14" s="1"/>
  <c r="AD318" i="14"/>
  <c r="AJ318" i="14" s="1"/>
  <c r="AE309" i="14"/>
  <c r="AE310" i="14"/>
  <c r="AE311" i="14"/>
  <c r="AE313" i="14"/>
  <c r="AE314" i="14"/>
  <c r="AE315" i="14"/>
  <c r="AE316" i="14"/>
  <c r="AE317" i="14"/>
  <c r="AE318" i="14"/>
  <c r="AE319" i="14"/>
  <c r="AF319" i="14"/>
  <c r="AD319" i="14"/>
  <c r="AJ319" i="14" s="1"/>
  <c r="AI319" i="14" s="1"/>
  <c r="AD320" i="14"/>
  <c r="AD322" i="14"/>
  <c r="AJ322" i="14" s="1"/>
  <c r="AD323" i="14"/>
  <c r="AJ323" i="14" s="1"/>
  <c r="AD324" i="14"/>
  <c r="AJ324" i="14" s="1"/>
  <c r="AD325" i="14"/>
  <c r="AJ325" i="14"/>
  <c r="AD326" i="14"/>
  <c r="AJ326" i="14" s="1"/>
  <c r="AD327" i="14"/>
  <c r="AJ327" i="14" s="1"/>
  <c r="AD328" i="14"/>
  <c r="AJ328" i="14" s="1"/>
  <c r="AD330" i="14"/>
  <c r="AH330" i="14" s="1"/>
  <c r="AE321" i="14"/>
  <c r="AD331" i="14"/>
  <c r="AE322" i="14"/>
  <c r="AD332" i="14"/>
  <c r="AJ332" i="14" s="1"/>
  <c r="AE323" i="14"/>
  <c r="AE325" i="14"/>
  <c r="AE326" i="14"/>
  <c r="AD337" i="14"/>
  <c r="AE328" i="14"/>
  <c r="AE329" i="14"/>
  <c r="AE330" i="14"/>
  <c r="AE332" i="14"/>
  <c r="AD342" i="14"/>
  <c r="AE333" i="14"/>
  <c r="AD343" i="14"/>
  <c r="AJ343" i="14" s="1"/>
  <c r="AE334" i="14"/>
  <c r="AD345" i="14"/>
  <c r="AJ345" i="14" s="1"/>
  <c r="AI345" i="14" s="1"/>
  <c r="AE336" i="14"/>
  <c r="AE337" i="14"/>
  <c r="AE338" i="14"/>
  <c r="AE340" i="14"/>
  <c r="AE341" i="14"/>
  <c r="AE342" i="14"/>
  <c r="AE344" i="14"/>
  <c r="AE345" i="14"/>
  <c r="AE346" i="14"/>
  <c r="AD346" i="14"/>
  <c r="AJ346" i="14" s="1"/>
  <c r="AD347" i="14"/>
  <c r="AJ347" i="14" s="1"/>
  <c r="AD349" i="14"/>
  <c r="AJ349" i="14" s="1"/>
  <c r="AD350" i="14"/>
  <c r="AD351" i="14"/>
  <c r="AJ351" i="14" s="1"/>
  <c r="AD353" i="14"/>
  <c r="AD354" i="14"/>
  <c r="AJ354" i="14" s="1"/>
  <c r="AE347" i="14"/>
  <c r="AD357" i="14"/>
  <c r="AJ357" i="14" s="1"/>
  <c r="AE348" i="14"/>
  <c r="AD358" i="14"/>
  <c r="AJ358" i="14" s="1"/>
  <c r="AE349" i="14"/>
  <c r="AD360" i="14"/>
  <c r="AJ360" i="14" s="1"/>
  <c r="AE351" i="14"/>
  <c r="AD361" i="14"/>
  <c r="AJ361" i="14" s="1"/>
  <c r="AI361" i="14" s="1"/>
  <c r="AE352" i="14"/>
  <c r="AD362" i="14"/>
  <c r="AE353" i="14"/>
  <c r="AE355" i="14"/>
  <c r="AE356" i="14"/>
  <c r="AE357" i="14"/>
  <c r="AE359" i="14"/>
  <c r="AD364" i="14"/>
  <c r="AH364" i="14" s="1"/>
  <c r="AD365" i="14"/>
  <c r="AJ365" i="14" s="1"/>
  <c r="AD366" i="14"/>
  <c r="AJ366" i="14" s="1"/>
  <c r="AD368" i="14"/>
  <c r="AJ368" i="14" s="1"/>
  <c r="CJ261" i="14"/>
  <c r="CL261" i="14"/>
  <c r="CJ340" i="14"/>
  <c r="CL340" i="14"/>
  <c r="CJ292" i="14"/>
  <c r="CL292" i="14"/>
  <c r="CJ243" i="14"/>
  <c r="CL243" i="14"/>
  <c r="CJ116" i="14"/>
  <c r="CL116" i="14"/>
  <c r="CJ196" i="14"/>
  <c r="CL196" i="14"/>
  <c r="CJ134" i="14"/>
  <c r="CL134" i="14"/>
  <c r="AD12" i="14"/>
  <c r="AH12" i="14" s="1"/>
  <c r="AD11" i="14"/>
  <c r="AD37" i="14"/>
  <c r="AD45" i="14"/>
  <c r="AD53" i="14"/>
  <c r="AD57" i="14"/>
  <c r="AH57" i="14" s="1"/>
  <c r="AD65" i="14"/>
  <c r="AD110" i="14"/>
  <c r="AH110" i="14" s="1"/>
  <c r="AD146" i="14"/>
  <c r="AD150" i="14"/>
  <c r="AD154" i="14"/>
  <c r="AD202" i="14"/>
  <c r="AD237" i="14"/>
  <c r="AD245" i="14"/>
  <c r="AD253" i="14"/>
  <c r="AD277" i="14"/>
  <c r="AD297" i="14"/>
  <c r="AD313" i="14"/>
  <c r="AH313" i="14" s="1"/>
  <c r="AD317" i="14"/>
  <c r="AD321" i="14"/>
  <c r="AH321" i="14" s="1"/>
  <c r="AD340" i="14"/>
  <c r="AD348" i="14"/>
  <c r="AD352" i="14"/>
  <c r="AD359" i="14"/>
  <c r="AD23" i="14"/>
  <c r="BN23" i="14"/>
  <c r="AD73" i="14"/>
  <c r="AD77" i="14"/>
  <c r="AJ77" i="14" s="1"/>
  <c r="AD81" i="14"/>
  <c r="AD98" i="14"/>
  <c r="AD102" i="14"/>
  <c r="AD106" i="14"/>
  <c r="AJ126" i="14"/>
  <c r="AD158" i="14"/>
  <c r="AJ158" i="14" s="1"/>
  <c r="AD162" i="14"/>
  <c r="AD166" i="14"/>
  <c r="AD190" i="14"/>
  <c r="AJ190" i="14" s="1"/>
  <c r="AD194" i="14"/>
  <c r="AD198" i="14"/>
  <c r="AJ198" i="14" s="1"/>
  <c r="AD225" i="14"/>
  <c r="AD229" i="14"/>
  <c r="AD241" i="14"/>
  <c r="AJ241" i="14" s="1"/>
  <c r="AD257" i="14"/>
  <c r="AJ257" i="14" s="1"/>
  <c r="AD269" i="14"/>
  <c r="AD273" i="14"/>
  <c r="AJ273" i="14" s="1"/>
  <c r="AD301" i="14"/>
  <c r="AD329" i="14"/>
  <c r="AJ329" i="14" s="1"/>
  <c r="AI329" i="14" s="1"/>
  <c r="AD344" i="14"/>
  <c r="AJ344" i="14" s="1"/>
  <c r="AD363" i="14"/>
  <c r="AJ363" i="14" s="1"/>
  <c r="AD367" i="14"/>
  <c r="AD17" i="14"/>
  <c r="AJ17" i="14" s="1"/>
  <c r="BN15" i="14"/>
  <c r="BR15" i="14" s="1"/>
  <c r="L16" i="14"/>
  <c r="AV19" i="14"/>
  <c r="L20" i="14"/>
  <c r="AD20" i="14"/>
  <c r="L24" i="14"/>
  <c r="AV14" i="14"/>
  <c r="AZ14" i="14" s="1"/>
  <c r="BN14" i="14"/>
  <c r="BR14" i="14" s="1"/>
  <c r="BN18" i="14"/>
  <c r="AV22" i="14"/>
  <c r="BN22" i="14"/>
  <c r="BR22" i="14" s="1"/>
  <c r="BN26" i="14"/>
  <c r="AV29" i="14"/>
  <c r="AV33" i="14"/>
  <c r="BN38" i="14"/>
  <c r="BN42" i="14"/>
  <c r="AV45" i="14"/>
  <c r="AZ45" i="14" s="1"/>
  <c r="AV49" i="14"/>
  <c r="L52" i="14"/>
  <c r="BN54" i="14"/>
  <c r="L56" i="14"/>
  <c r="BN58" i="14"/>
  <c r="AV61" i="14"/>
  <c r="AZ61" i="14" s="1"/>
  <c r="AV65" i="14"/>
  <c r="L68" i="14"/>
  <c r="L72" i="14"/>
  <c r="AV77" i="14"/>
  <c r="AV81" i="14"/>
  <c r="BN82" i="14"/>
  <c r="BR82" i="14" s="1"/>
  <c r="BN87" i="14"/>
  <c r="BN91" i="14"/>
  <c r="AV94" i="14"/>
  <c r="L101" i="14"/>
  <c r="L225" i="14"/>
  <c r="BN188" i="14"/>
  <c r="L210" i="14"/>
  <c r="L105" i="14"/>
  <c r="BN107" i="14"/>
  <c r="AV110" i="14"/>
  <c r="BN111" i="14"/>
  <c r="AV114" i="14"/>
  <c r="AZ114" i="14" s="1"/>
  <c r="L117" i="14"/>
  <c r="L121" i="14"/>
  <c r="AV122" i="14"/>
  <c r="AV126" i="14"/>
  <c r="AV130" i="14"/>
  <c r="L133" i="14"/>
  <c r="R133" i="14" s="1"/>
  <c r="AV134" i="14"/>
  <c r="AZ134" i="14" s="1"/>
  <c r="BN135" i="14"/>
  <c r="L137" i="14"/>
  <c r="AV138" i="14"/>
  <c r="BN139" i="14"/>
  <c r="BT139" i="14" s="1"/>
  <c r="AV142" i="14"/>
  <c r="AZ142" i="14" s="1"/>
  <c r="BN143" i="14"/>
  <c r="AV146" i="14"/>
  <c r="BN147" i="14"/>
  <c r="L149" i="14"/>
  <c r="AV150" i="14"/>
  <c r="L153" i="14"/>
  <c r="BN155" i="14"/>
  <c r="BT155" i="14" s="1"/>
  <c r="AV158" i="14"/>
  <c r="BN159" i="14"/>
  <c r="AV162" i="14"/>
  <c r="L165" i="14"/>
  <c r="P165" i="14" s="1"/>
  <c r="BN171" i="14"/>
  <c r="BR171" i="14" s="1"/>
  <c r="AV174" i="14"/>
  <c r="BN175" i="14"/>
  <c r="L181" i="14"/>
  <c r="R181" i="14" s="1"/>
  <c r="L185" i="14"/>
  <c r="BN187" i="14"/>
  <c r="AV190" i="14"/>
  <c r="BB190" i="14" s="1"/>
  <c r="BN191" i="14"/>
  <c r="BR191" i="14" s="1"/>
  <c r="AV194" i="14"/>
  <c r="L197" i="14"/>
  <c r="BN199" i="14"/>
  <c r="BN203" i="14"/>
  <c r="AV206" i="14"/>
  <c r="AZ206" i="14" s="1"/>
  <c r="AV210" i="14"/>
  <c r="AV217" i="14"/>
  <c r="BN222" i="14"/>
  <c r="L224" i="14"/>
  <c r="BN226" i="14"/>
  <c r="BR226" i="14" s="1"/>
  <c r="AV229" i="14"/>
  <c r="AZ229" i="14" s="1"/>
  <c r="AV233" i="14"/>
  <c r="BB233" i="14" s="1"/>
  <c r="L236" i="14"/>
  <c r="BN238" i="14"/>
  <c r="L240" i="14"/>
  <c r="BN242" i="14"/>
  <c r="L244" i="14"/>
  <c r="P244" i="14" s="1"/>
  <c r="AV245" i="14"/>
  <c r="BN246" i="14"/>
  <c r="AV249" i="14"/>
  <c r="L252" i="14"/>
  <c r="BN254" i="14"/>
  <c r="L256" i="14"/>
  <c r="BN258" i="14"/>
  <c r="AV261" i="14"/>
  <c r="BN262" i="14"/>
  <c r="AV265" i="14"/>
  <c r="BN266" i="14"/>
  <c r="L268" i="14"/>
  <c r="P268" i="14" s="1"/>
  <c r="BN270" i="14"/>
  <c r="L272" i="14"/>
  <c r="BN274" i="14"/>
  <c r="BT274" i="14" s="1"/>
  <c r="L276" i="14"/>
  <c r="AV277" i="14"/>
  <c r="BN278" i="14"/>
  <c r="AV281" i="14"/>
  <c r="L284" i="14"/>
  <c r="BN286" i="14"/>
  <c r="L288" i="14"/>
  <c r="BN290" i="14"/>
  <c r="L352" i="14"/>
  <c r="P352" i="14" s="1"/>
  <c r="BN247" i="14"/>
  <c r="L265" i="14"/>
  <c r="BN283" i="14"/>
  <c r="BR283" i="14" s="1"/>
  <c r="BN291" i="14"/>
  <c r="L13" i="14"/>
  <c r="P13" i="14" s="1"/>
  <c r="L11" i="14"/>
  <c r="AV12" i="14"/>
  <c r="AZ12" i="14" s="1"/>
  <c r="AV10" i="14"/>
  <c r="BN13" i="14"/>
  <c r="BR13" i="14" s="1"/>
  <c r="BN11" i="14"/>
  <c r="AV16" i="14"/>
  <c r="BN16" i="14"/>
  <c r="BT16" i="14" s="1"/>
  <c r="AV20" i="14"/>
  <c r="L21" i="14"/>
  <c r="BN24" i="14"/>
  <c r="L25" i="14"/>
  <c r="BN25" i="14"/>
  <c r="AV27" i="14"/>
  <c r="AV31" i="14"/>
  <c r="BB31" i="14" s="1"/>
  <c r="L34" i="14"/>
  <c r="BN40" i="14"/>
  <c r="AV43" i="14"/>
  <c r="AV47" i="14"/>
  <c r="L50" i="14"/>
  <c r="P50" i="14" s="1"/>
  <c r="BN52" i="14"/>
  <c r="L54" i="14"/>
  <c r="BN56" i="14"/>
  <c r="AV59" i="14"/>
  <c r="AV63" i="14"/>
  <c r="L66" i="14"/>
  <c r="BN68" i="14"/>
  <c r="BR68" i="14" s="1"/>
  <c r="L70" i="14"/>
  <c r="AV75" i="14"/>
  <c r="AV79" i="14"/>
  <c r="BN80" i="14"/>
  <c r="L82" i="14"/>
  <c r="BN84" i="14"/>
  <c r="BN85" i="14"/>
  <c r="AV88" i="14"/>
  <c r="L99" i="14"/>
  <c r="BN101" i="14"/>
  <c r="L103" i="14"/>
  <c r="BN105" i="14"/>
  <c r="BT105" i="14" s="1"/>
  <c r="AV108" i="14"/>
  <c r="AV112" i="14"/>
  <c r="L115" i="14"/>
  <c r="L119" i="14"/>
  <c r="L123" i="14"/>
  <c r="P123" i="14" s="1"/>
  <c r="AV124" i="14"/>
  <c r="AV128" i="14"/>
  <c r="L131" i="14"/>
  <c r="P131" i="14" s="1"/>
  <c r="BN133" i="14"/>
  <c r="L135" i="14"/>
  <c r="AV136" i="14"/>
  <c r="BB136" i="14" s="1"/>
  <c r="BN137" i="14"/>
  <c r="L139" i="14"/>
  <c r="AV140" i="14"/>
  <c r="BN141" i="14"/>
  <c r="L143" i="14"/>
  <c r="AV144" i="14"/>
  <c r="BB144" i="14" s="1"/>
  <c r="BA144" i="14" s="1"/>
  <c r="BN145" i="14"/>
  <c r="AV148" i="14"/>
  <c r="BN149" i="14"/>
  <c r="BR149" i="14" s="1"/>
  <c r="AV152" i="14"/>
  <c r="L155" i="14"/>
  <c r="L159" i="14"/>
  <c r="BN161" i="14"/>
  <c r="AV164" i="14"/>
  <c r="BN165" i="14"/>
  <c r="AV168" i="14"/>
  <c r="L175" i="14"/>
  <c r="BN177" i="14"/>
  <c r="BR177" i="14" s="1"/>
  <c r="BN181" i="14"/>
  <c r="BN17" i="14"/>
  <c r="BN21" i="14"/>
  <c r="BR21" i="14" s="1"/>
  <c r="L27" i="14"/>
  <c r="P27" i="14" s="1"/>
  <c r="L31" i="14"/>
  <c r="P31" i="14" s="1"/>
  <c r="AV36" i="14"/>
  <c r="AV40" i="14"/>
  <c r="BN45" i="14"/>
  <c r="L47" i="14"/>
  <c r="BN49" i="14"/>
  <c r="AV52" i="14"/>
  <c r="AV56" i="14"/>
  <c r="AZ56" i="14" s="1"/>
  <c r="L59" i="14"/>
  <c r="R59" i="14" s="1"/>
  <c r="BN61" i="14"/>
  <c r="L63" i="14"/>
  <c r="BN65" i="14"/>
  <c r="AV68" i="14"/>
  <c r="AZ68" i="14" s="1"/>
  <c r="AV72" i="14"/>
  <c r="L75" i="14"/>
  <c r="L79" i="14"/>
  <c r="BN81" i="14"/>
  <c r="AV84" i="14"/>
  <c r="BN86" i="14"/>
  <c r="BN90" i="14"/>
  <c r="BR90" i="14" s="1"/>
  <c r="AV93" i="14"/>
  <c r="BN94" i="14"/>
  <c r="L100" i="14"/>
  <c r="L104" i="14"/>
  <c r="BN106" i="14"/>
  <c r="AV109" i="14"/>
  <c r="BN110" i="14"/>
  <c r="AV113" i="14"/>
  <c r="L116" i="14"/>
  <c r="L120" i="14"/>
  <c r="AV121" i="14"/>
  <c r="L124" i="14"/>
  <c r="P124" i="14" s="1"/>
  <c r="AV125" i="14"/>
  <c r="AV129" i="14"/>
  <c r="L132" i="14"/>
  <c r="P132" i="14" s="1"/>
  <c r="AV133" i="14"/>
  <c r="BN134" i="14"/>
  <c r="L136" i="14"/>
  <c r="R136" i="14" s="1"/>
  <c r="AV137" i="14"/>
  <c r="BB137" i="14" s="1"/>
  <c r="BN138" i="14"/>
  <c r="L140" i="14"/>
  <c r="AV141" i="14"/>
  <c r="BN142" i="14"/>
  <c r="L144" i="14"/>
  <c r="P144" i="14" s="1"/>
  <c r="AV145" i="14"/>
  <c r="BN146" i="14"/>
  <c r="AV149" i="14"/>
  <c r="BN150" i="14"/>
  <c r="AV153" i="14"/>
  <c r="BB153" i="14" s="1"/>
  <c r="L156" i="14"/>
  <c r="AV157" i="14"/>
  <c r="L160" i="14"/>
  <c r="BN162" i="14"/>
  <c r="BN166" i="14"/>
  <c r="AV169" i="14"/>
  <c r="AV173" i="14"/>
  <c r="AZ173" i="14" s="1"/>
  <c r="L176" i="14"/>
  <c r="BN178" i="14"/>
  <c r="BN182" i="14"/>
  <c r="BR182" i="14" s="1"/>
  <c r="AV185" i="14"/>
  <c r="L188" i="14"/>
  <c r="AV189" i="14"/>
  <c r="L192" i="14"/>
  <c r="BN194" i="14"/>
  <c r="BN198" i="14"/>
  <c r="AV201" i="14"/>
  <c r="AV205" i="14"/>
  <c r="L208" i="14"/>
  <c r="P208" i="14" s="1"/>
  <c r="BN217" i="14"/>
  <c r="AV220" i="14"/>
  <c r="BN221" i="14"/>
  <c r="L223" i="14"/>
  <c r="AV224" i="14"/>
  <c r="L227" i="14"/>
  <c r="L231" i="14"/>
  <c r="AV236" i="14"/>
  <c r="L239" i="14"/>
  <c r="AV240" i="14"/>
  <c r="L243" i="14"/>
  <c r="BN245" i="14"/>
  <c r="L247" i="14"/>
  <c r="AV252" i="14"/>
  <c r="L255" i="14"/>
  <c r="AV256" i="14"/>
  <c r="L259" i="14"/>
  <c r="BN261" i="14"/>
  <c r="L263" i="14"/>
  <c r="BN265" i="14"/>
  <c r="AV268" i="14"/>
  <c r="BN269" i="14"/>
  <c r="L271" i="14"/>
  <c r="R271" i="14" s="1"/>
  <c r="AV272" i="14"/>
  <c r="AZ272" i="14" s="1"/>
  <c r="BN273" i="14"/>
  <c r="L275" i="14"/>
  <c r="BN277" i="14"/>
  <c r="BT277" i="14" s="1"/>
  <c r="L279" i="14"/>
  <c r="BN281" i="14"/>
  <c r="AV284" i="14"/>
  <c r="BN285" i="14"/>
  <c r="L287" i="14"/>
  <c r="AV288" i="14"/>
  <c r="L291" i="14"/>
  <c r="BN293" i="14"/>
  <c r="L295" i="14"/>
  <c r="P295" i="14" s="1"/>
  <c r="BN297" i="14"/>
  <c r="AV300" i="14"/>
  <c r="BN301" i="14"/>
  <c r="L303" i="14"/>
  <c r="AV304" i="14"/>
  <c r="AZ304" i="14" s="1"/>
  <c r="BN305" i="14"/>
  <c r="BR305" i="14" s="1"/>
  <c r="L307" i="14"/>
  <c r="AV308" i="14"/>
  <c r="BN309" i="14"/>
  <c r="L311" i="14"/>
  <c r="P311" i="14" s="1"/>
  <c r="AV312" i="14"/>
  <c r="BN313" i="14"/>
  <c r="BR313" i="14" s="1"/>
  <c r="L315" i="14"/>
  <c r="AV316" i="14"/>
  <c r="BN317" i="14"/>
  <c r="L319" i="14"/>
  <c r="AV320" i="14"/>
  <c r="AZ320" i="14" s="1"/>
  <c r="BN321" i="14"/>
  <c r="L323" i="14"/>
  <c r="BN325" i="14"/>
  <c r="L327" i="14"/>
  <c r="BN329" i="14"/>
  <c r="L331" i="14"/>
  <c r="AV332" i="14"/>
  <c r="AZ332" i="14" s="1"/>
  <c r="L334" i="14"/>
  <c r="AV335" i="14"/>
  <c r="BN336" i="14"/>
  <c r="L338" i="14"/>
  <c r="AV339" i="14"/>
  <c r="BN340" i="14"/>
  <c r="L342" i="14"/>
  <c r="AV343" i="14"/>
  <c r="BN344" i="14"/>
  <c r="L346" i="14"/>
  <c r="P346" i="14" s="1"/>
  <c r="AV347" i="14"/>
  <c r="AZ347" i="14" s="1"/>
  <c r="BN348" i="14"/>
  <c r="BR348" i="14" s="1"/>
  <c r="L350" i="14"/>
  <c r="AV351" i="14"/>
  <c r="BN352" i="14"/>
  <c r="L354" i="14"/>
  <c r="BN355" i="14"/>
  <c r="L357" i="14"/>
  <c r="AV358" i="14"/>
  <c r="BN359" i="14"/>
  <c r="L361" i="14"/>
  <c r="AV362" i="14"/>
  <c r="BN363" i="14"/>
  <c r="BT363" i="14" s="1"/>
  <c r="L365" i="14"/>
  <c r="P365" i="14" s="1"/>
  <c r="AV366" i="14"/>
  <c r="BN367" i="14"/>
  <c r="L292" i="14"/>
  <c r="P292" i="14" s="1"/>
  <c r="BN294" i="14"/>
  <c r="AV297" i="14"/>
  <c r="AZ297" i="14" s="1"/>
  <c r="BN298" i="14"/>
  <c r="BT298" i="14" s="1"/>
  <c r="AV301" i="14"/>
  <c r="BN302" i="14"/>
  <c r="L304" i="14"/>
  <c r="AV305" i="14"/>
  <c r="BB305" i="14" s="1"/>
  <c r="BN306" i="14"/>
  <c r="L308" i="14"/>
  <c r="P308" i="14" s="1"/>
  <c r="AV309" i="14"/>
  <c r="BN310" i="14"/>
  <c r="L312" i="14"/>
  <c r="R312" i="14" s="1"/>
  <c r="AV313" i="14"/>
  <c r="BN314" i="14"/>
  <c r="L316" i="14"/>
  <c r="AV317" i="14"/>
  <c r="BN318" i="14"/>
  <c r="L320" i="14"/>
  <c r="AV321" i="14"/>
  <c r="BN322" i="14"/>
  <c r="L324" i="14"/>
  <c r="P324" i="14" s="1"/>
  <c r="BN326" i="14"/>
  <c r="L328" i="14"/>
  <c r="AV329" i="14"/>
  <c r="BN330" i="14"/>
  <c r="L332" i="14"/>
  <c r="BN333" i="14"/>
  <c r="BT333" i="14" s="1"/>
  <c r="L335" i="14"/>
  <c r="AV336" i="14"/>
  <c r="BN337" i="14"/>
  <c r="L339" i="14"/>
  <c r="R339" i="14" s="1"/>
  <c r="AV340" i="14"/>
  <c r="AZ340" i="14" s="1"/>
  <c r="BN341" i="14"/>
  <c r="BT341" i="14" s="1"/>
  <c r="BS342" i="14" s="1"/>
  <c r="L343" i="14"/>
  <c r="AV344" i="14"/>
  <c r="BN345" i="14"/>
  <c r="L347" i="14"/>
  <c r="AV348" i="14"/>
  <c r="BN349" i="14"/>
  <c r="AV352" i="14"/>
  <c r="BN353" i="14"/>
  <c r="L355" i="14"/>
  <c r="AV355" i="14"/>
  <c r="BN356" i="14"/>
  <c r="L358" i="14"/>
  <c r="R358" i="14" s="1"/>
  <c r="AV359" i="14"/>
  <c r="BN360" i="14"/>
  <c r="L362" i="14"/>
  <c r="R362" i="14" s="1"/>
  <c r="AV363" i="14"/>
  <c r="BN364" i="14"/>
  <c r="BT364" i="14" s="1"/>
  <c r="L366" i="14"/>
  <c r="AV367" i="14"/>
  <c r="BN368" i="14"/>
  <c r="L183" i="14"/>
  <c r="AV184" i="14"/>
  <c r="L187" i="14"/>
  <c r="BN189" i="14"/>
  <c r="BR189" i="14" s="1"/>
  <c r="L191" i="14"/>
  <c r="BN193" i="14"/>
  <c r="AV196" i="14"/>
  <c r="BN197" i="14"/>
  <c r="AV200" i="14"/>
  <c r="BB200" i="14" s="1"/>
  <c r="L207" i="14"/>
  <c r="BN209" i="14"/>
  <c r="BT209" i="14" s="1"/>
  <c r="AV212" i="14"/>
  <c r="AV215" i="14"/>
  <c r="BN220" i="14"/>
  <c r="BN224" i="14"/>
  <c r="AV227" i="14"/>
  <c r="AZ227" i="14" s="1"/>
  <c r="L230" i="14"/>
  <c r="AV231" i="14"/>
  <c r="L234" i="14"/>
  <c r="P234" i="14" s="1"/>
  <c r="L238" i="14"/>
  <c r="BN240" i="14"/>
  <c r="BR240" i="14" s="1"/>
  <c r="L242" i="14"/>
  <c r="AV243" i="14"/>
  <c r="BN244" i="14"/>
  <c r="L246" i="14"/>
  <c r="AV247" i="14"/>
  <c r="L250" i="14"/>
  <c r="L254" i="14"/>
  <c r="R254" i="14" s="1"/>
  <c r="AV259" i="14"/>
  <c r="BN260" i="14"/>
  <c r="L262" i="14"/>
  <c r="AV263" i="14"/>
  <c r="BN264" i="14"/>
  <c r="BR264" i="14" s="1"/>
  <c r="L266" i="14"/>
  <c r="P266" i="14" s="1"/>
  <c r="BN268" i="14"/>
  <c r="L270" i="14"/>
  <c r="BN272" i="14"/>
  <c r="L274" i="14"/>
  <c r="AV275" i="14"/>
  <c r="BN276" i="14"/>
  <c r="L278" i="14"/>
  <c r="AV279" i="14"/>
  <c r="L282" i="14"/>
  <c r="BN284" i="14"/>
  <c r="L286" i="14"/>
  <c r="R286" i="14" s="1"/>
  <c r="BN288" i="14"/>
  <c r="BR288" i="14" s="1"/>
  <c r="AV291" i="14"/>
  <c r="BN292" i="14"/>
  <c r="L294" i="14"/>
  <c r="AV295" i="14"/>
  <c r="BN296" i="14"/>
  <c r="BT296" i="14" s="1"/>
  <c r="L298" i="14"/>
  <c r="P298" i="14" s="1"/>
  <c r="BN300" i="14"/>
  <c r="L302" i="14"/>
  <c r="BN304" i="14"/>
  <c r="L306" i="14"/>
  <c r="AV307" i="14"/>
  <c r="BN308" i="14"/>
  <c r="L310" i="14"/>
  <c r="AV311" i="14"/>
  <c r="BN312" i="14"/>
  <c r="L314" i="14"/>
  <c r="AV315" i="14"/>
  <c r="BN316" i="14"/>
  <c r="BR316" i="14" s="1"/>
  <c r="L318" i="14"/>
  <c r="AV319" i="14"/>
  <c r="BN320" i="14"/>
  <c r="L322" i="14"/>
  <c r="AV323" i="14"/>
  <c r="BN324" i="14"/>
  <c r="L326" i="14"/>
  <c r="AV327" i="14"/>
  <c r="BN328" i="14"/>
  <c r="L330" i="14"/>
  <c r="BN332" i="14"/>
  <c r="AV334" i="14"/>
  <c r="AZ334" i="14" s="1"/>
  <c r="BN335" i="14"/>
  <c r="L337" i="14"/>
  <c r="BN339" i="14"/>
  <c r="BR339" i="14" s="1"/>
  <c r="L341" i="14"/>
  <c r="AV342" i="14"/>
  <c r="BN343" i="14"/>
  <c r="AV346" i="14"/>
  <c r="BN347" i="14"/>
  <c r="L349" i="14"/>
  <c r="AV350" i="14"/>
  <c r="BN351" i="14"/>
  <c r="L353" i="14"/>
  <c r="P353" i="14" s="1"/>
  <c r="AV354" i="14"/>
  <c r="L356" i="14"/>
  <c r="AV357" i="14"/>
  <c r="AZ357" i="14" s="1"/>
  <c r="BN358" i="14"/>
  <c r="L360" i="14"/>
  <c r="AV361" i="14"/>
  <c r="BN362" i="14"/>
  <c r="L364" i="14"/>
  <c r="AV365" i="14"/>
  <c r="BN366" i="14"/>
  <c r="L368" i="14"/>
  <c r="CA7" i="14"/>
  <c r="CB6" i="14"/>
  <c r="CD6" i="14" s="1"/>
  <c r="Z5" i="14"/>
  <c r="AB5" i="14" s="1"/>
  <c r="Y6" i="14"/>
  <c r="AR5" i="14"/>
  <c r="AT5" i="14"/>
  <c r="AQ6" i="14"/>
  <c r="H5" i="14"/>
  <c r="J5" i="14"/>
  <c r="G6" i="14"/>
  <c r="AH84" i="14"/>
  <c r="AH258" i="14"/>
  <c r="AH357" i="14"/>
  <c r="AH326" i="14"/>
  <c r="AH322" i="14"/>
  <c r="AH328" i="14"/>
  <c r="AH324" i="14"/>
  <c r="AH319" i="14"/>
  <c r="AH132" i="14"/>
  <c r="AH50" i="14"/>
  <c r="AH201" i="14"/>
  <c r="AH173" i="14"/>
  <c r="AH234" i="14"/>
  <c r="AH252" i="14"/>
  <c r="AH165" i="14"/>
  <c r="AH360" i="14"/>
  <c r="AH242" i="14"/>
  <c r="AH144" i="14"/>
  <c r="AH316" i="14"/>
  <c r="AH152" i="14"/>
  <c r="AH58" i="14"/>
  <c r="AH149" i="14"/>
  <c r="AH349" i="14"/>
  <c r="AH156" i="14"/>
  <c r="AH323" i="14"/>
  <c r="AH131" i="14"/>
  <c r="AH293" i="14"/>
  <c r="AH153" i="14"/>
  <c r="AH129" i="14"/>
  <c r="AH190" i="14"/>
  <c r="AH241" i="14"/>
  <c r="AH327" i="14"/>
  <c r="AH299" i="14"/>
  <c r="AH275" i="14"/>
  <c r="AH198" i="14"/>
  <c r="AH158" i="14"/>
  <c r="AH43" i="14"/>
  <c r="AH186" i="14"/>
  <c r="AH363" i="14"/>
  <c r="AH346" i="14"/>
  <c r="AH259" i="14"/>
  <c r="AH51" i="14"/>
  <c r="AH344" i="14"/>
  <c r="AH77" i="14"/>
  <c r="AH286" i="14"/>
  <c r="AH282" i="14"/>
  <c r="AH195" i="14"/>
  <c r="AH361" i="14"/>
  <c r="AH235" i="14"/>
  <c r="AH329" i="14"/>
  <c r="AH273" i="14"/>
  <c r="AH257" i="14"/>
  <c r="AH126" i="14"/>
  <c r="AH351" i="14"/>
  <c r="AH332" i="14"/>
  <c r="AH35" i="14"/>
  <c r="AH167" i="14"/>
  <c r="AH91" i="14"/>
  <c r="AH288" i="14"/>
  <c r="AH284" i="14"/>
  <c r="AH280" i="14"/>
  <c r="AH345" i="14"/>
  <c r="AH274" i="14"/>
  <c r="AH343" i="14"/>
  <c r="AH255" i="14"/>
  <c r="AH204" i="14"/>
  <c r="AH119" i="14"/>
  <c r="AH115" i="14"/>
  <c r="AH103" i="14"/>
  <c r="AH95" i="14"/>
  <c r="AH125" i="14"/>
  <c r="AH121" i="14"/>
  <c r="AI122" i="14"/>
  <c r="AI96" i="14"/>
  <c r="AH366" i="14"/>
  <c r="AH223" i="14"/>
  <c r="AH75" i="14"/>
  <c r="AH179" i="14"/>
  <c r="AH175" i="14"/>
  <c r="AH42" i="14"/>
  <c r="AH325" i="14"/>
  <c r="AH264" i="14"/>
  <c r="AH206" i="14"/>
  <c r="AH40" i="14"/>
  <c r="CK114" i="14"/>
  <c r="CK47" i="14"/>
  <c r="AZ359" i="14"/>
  <c r="BB359" i="14"/>
  <c r="AZ335" i="14"/>
  <c r="BB335" i="14"/>
  <c r="AZ93" i="14"/>
  <c r="BB93" i="14"/>
  <c r="P139" i="14"/>
  <c r="R139" i="14"/>
  <c r="BR87" i="14"/>
  <c r="BT87" i="14"/>
  <c r="BR312" i="14"/>
  <c r="BT312" i="14"/>
  <c r="BR272" i="14"/>
  <c r="BT272" i="14"/>
  <c r="P238" i="14"/>
  <c r="R238" i="14"/>
  <c r="P230" i="14"/>
  <c r="R230" i="14"/>
  <c r="P226" i="14"/>
  <c r="R226" i="14"/>
  <c r="AZ351" i="14"/>
  <c r="BB351" i="14"/>
  <c r="BB347" i="14"/>
  <c r="AZ343" i="14"/>
  <c r="BB343" i="14"/>
  <c r="P279" i="14"/>
  <c r="R279" i="14"/>
  <c r="P275" i="14"/>
  <c r="R275" i="14"/>
  <c r="P271" i="14"/>
  <c r="P267" i="14"/>
  <c r="R267" i="14"/>
  <c r="P143" i="14"/>
  <c r="R143" i="14"/>
  <c r="AZ43" i="14"/>
  <c r="BB43" i="14"/>
  <c r="BR247" i="14"/>
  <c r="BT247" i="14"/>
  <c r="BR91" i="14"/>
  <c r="BT91" i="14"/>
  <c r="BR328" i="14"/>
  <c r="BT328" i="14"/>
  <c r="P246" i="14"/>
  <c r="R246" i="14"/>
  <c r="AZ344" i="14"/>
  <c r="BB344" i="14"/>
  <c r="BA344" i="14" s="1"/>
  <c r="AZ336" i="14"/>
  <c r="BB336" i="14"/>
  <c r="BR363" i="14"/>
  <c r="BR359" i="14"/>
  <c r="BT359" i="14"/>
  <c r="P231" i="14"/>
  <c r="R231" i="14"/>
  <c r="P223" i="14"/>
  <c r="R223" i="14"/>
  <c r="P160" i="14"/>
  <c r="R160" i="14"/>
  <c r="AZ113" i="14"/>
  <c r="BB113" i="14"/>
  <c r="BR49" i="14"/>
  <c r="BT49" i="14"/>
  <c r="BR45" i="14"/>
  <c r="BT45" i="14"/>
  <c r="AZ59" i="14"/>
  <c r="BB59" i="14"/>
  <c r="AZ47" i="14"/>
  <c r="BB47" i="14"/>
  <c r="P252" i="14"/>
  <c r="R252" i="14"/>
  <c r="P225" i="14"/>
  <c r="R225" i="14"/>
  <c r="P56" i="14"/>
  <c r="R56" i="14"/>
  <c r="P52" i="14"/>
  <c r="R52" i="14"/>
  <c r="BR300" i="14"/>
  <c r="BT300" i="14"/>
  <c r="BR292" i="14"/>
  <c r="BT292" i="14"/>
  <c r="BR268" i="14"/>
  <c r="BT268" i="14"/>
  <c r="BR260" i="14"/>
  <c r="BT260" i="14"/>
  <c r="AZ367" i="14"/>
  <c r="BB367" i="14"/>
  <c r="AZ363" i="14"/>
  <c r="BB363" i="14"/>
  <c r="BR285" i="14"/>
  <c r="BT285" i="14"/>
  <c r="P263" i="14"/>
  <c r="R263" i="14"/>
  <c r="P192" i="14"/>
  <c r="R192" i="14"/>
  <c r="AZ121" i="14"/>
  <c r="BB121" i="14"/>
  <c r="BR81" i="14"/>
  <c r="BT81" i="14"/>
  <c r="AZ79" i="14"/>
  <c r="BB79" i="14"/>
  <c r="AZ20" i="14"/>
  <c r="BB20" i="14"/>
  <c r="P288" i="14"/>
  <c r="R288" i="14"/>
  <c r="P284" i="14"/>
  <c r="R284" i="14"/>
  <c r="P276" i="14"/>
  <c r="R276" i="14"/>
  <c r="AZ365" i="14"/>
  <c r="BB365" i="14"/>
  <c r="AZ352" i="14"/>
  <c r="BB352" i="14"/>
  <c r="BA352" i="14" s="1"/>
  <c r="BR367" i="14"/>
  <c r="BT367" i="14"/>
  <c r="P247" i="14"/>
  <c r="R247" i="14"/>
  <c r="P243" i="14"/>
  <c r="R243" i="14"/>
  <c r="P239" i="14"/>
  <c r="R239" i="14"/>
  <c r="Q239" i="14" s="1"/>
  <c r="P176" i="14"/>
  <c r="R176" i="14"/>
  <c r="BR65" i="14"/>
  <c r="BT65" i="14"/>
  <c r="BR61" i="14"/>
  <c r="BT61" i="14"/>
  <c r="P175" i="14"/>
  <c r="R175" i="14"/>
  <c r="AZ75" i="14"/>
  <c r="BB75" i="14"/>
  <c r="AZ63" i="14"/>
  <c r="BB63" i="14"/>
  <c r="P272" i="14"/>
  <c r="R272" i="14"/>
  <c r="R268" i="14"/>
  <c r="Q268" i="14" s="1"/>
  <c r="AZ126" i="14"/>
  <c r="BB126" i="14"/>
  <c r="BR111" i="14"/>
  <c r="BT111" i="14"/>
  <c r="BR107" i="14"/>
  <c r="BT107" i="14"/>
  <c r="P72" i="14"/>
  <c r="R72" i="14"/>
  <c r="P68" i="14"/>
  <c r="R68" i="14"/>
  <c r="AZ22" i="14"/>
  <c r="BB22" i="14"/>
  <c r="AZ19" i="14"/>
  <c r="BB19" i="14"/>
  <c r="AH23" i="14"/>
  <c r="AJ23" i="14"/>
  <c r="AH146" i="14"/>
  <c r="AJ146" i="14"/>
  <c r="AF362" i="14"/>
  <c r="AF344" i="14"/>
  <c r="AF342" i="14"/>
  <c r="AF337" i="14"/>
  <c r="AF335" i="14"/>
  <c r="AF328" i="14"/>
  <c r="AF154" i="14"/>
  <c r="AF152" i="14"/>
  <c r="AF147" i="14"/>
  <c r="AF132" i="14"/>
  <c r="AF43" i="14"/>
  <c r="AZ353" i="14"/>
  <c r="BB353" i="14"/>
  <c r="AX348" i="14"/>
  <c r="AX345" i="14"/>
  <c r="AX313" i="14"/>
  <c r="AX142" i="14"/>
  <c r="AX123" i="14"/>
  <c r="AZ115" i="14"/>
  <c r="BB115" i="14"/>
  <c r="BP365" i="14"/>
  <c r="BP362" i="14"/>
  <c r="BP356" i="14"/>
  <c r="BP346" i="14"/>
  <c r="BP343" i="14"/>
  <c r="BP337" i="14"/>
  <c r="BR327" i="14"/>
  <c r="BT327" i="14"/>
  <c r="BR295" i="14"/>
  <c r="BT295" i="14"/>
  <c r="BS296" i="14" s="1"/>
  <c r="BP267" i="14"/>
  <c r="BP140" i="14"/>
  <c r="N366" i="14"/>
  <c r="N363" i="14"/>
  <c r="N360" i="14"/>
  <c r="P340" i="14"/>
  <c r="R340" i="14"/>
  <c r="Q340" i="14" s="1"/>
  <c r="N335" i="14"/>
  <c r="N332" i="14"/>
  <c r="N329" i="14"/>
  <c r="N326" i="14"/>
  <c r="P321" i="14"/>
  <c r="R321" i="14"/>
  <c r="N316" i="14"/>
  <c r="N313" i="14"/>
  <c r="P305" i="14"/>
  <c r="R305" i="14"/>
  <c r="Q305" i="14" s="1"/>
  <c r="N278" i="14"/>
  <c r="P273" i="14"/>
  <c r="R273" i="14"/>
  <c r="N245" i="14"/>
  <c r="N242" i="14"/>
  <c r="P98" i="14"/>
  <c r="R98" i="14"/>
  <c r="Q99" i="14" s="1"/>
  <c r="CK113" i="14"/>
  <c r="AH368" i="14"/>
  <c r="P349" i="14"/>
  <c r="R349" i="14"/>
  <c r="P341" i="14"/>
  <c r="R341" i="14"/>
  <c r="P337" i="14"/>
  <c r="R337" i="14"/>
  <c r="AZ327" i="14"/>
  <c r="BB327" i="14"/>
  <c r="AZ319" i="14"/>
  <c r="BB319" i="14"/>
  <c r="AZ315" i="14"/>
  <c r="BB315" i="14"/>
  <c r="AZ311" i="14"/>
  <c r="BB311" i="14"/>
  <c r="AZ295" i="14"/>
  <c r="BB295" i="14"/>
  <c r="AZ291" i="14"/>
  <c r="BB291" i="14"/>
  <c r="P286" i="14"/>
  <c r="AZ279" i="14"/>
  <c r="BB279" i="14"/>
  <c r="AZ263" i="14"/>
  <c r="BB263" i="14"/>
  <c r="AZ259" i="14"/>
  <c r="BB259" i="14"/>
  <c r="BR244" i="14"/>
  <c r="BT244" i="14"/>
  <c r="BR224" i="14"/>
  <c r="BT224" i="14"/>
  <c r="BR220" i="14"/>
  <c r="BT220" i="14"/>
  <c r="BR209" i="14"/>
  <c r="P191" i="14"/>
  <c r="R191" i="14"/>
  <c r="P187" i="14"/>
  <c r="R187" i="14"/>
  <c r="P183" i="14"/>
  <c r="R183" i="14"/>
  <c r="AH358" i="14"/>
  <c r="AH347" i="14"/>
  <c r="P328" i="14"/>
  <c r="R328" i="14"/>
  <c r="R324" i="14"/>
  <c r="Q324" i="14" s="1"/>
  <c r="P320" i="14"/>
  <c r="R320" i="14"/>
  <c r="P312" i="14"/>
  <c r="P304" i="14"/>
  <c r="R304" i="14"/>
  <c r="AZ366" i="14"/>
  <c r="BB366" i="14"/>
  <c r="BA366" i="14" s="1"/>
  <c r="AZ358" i="14"/>
  <c r="BB358" i="14"/>
  <c r="AH354" i="14"/>
  <c r="P331" i="14"/>
  <c r="R331" i="14"/>
  <c r="P327" i="14"/>
  <c r="R327" i="14"/>
  <c r="P323" i="14"/>
  <c r="R323" i="14"/>
  <c r="P319" i="14"/>
  <c r="R319" i="14"/>
  <c r="P315" i="14"/>
  <c r="R315" i="14"/>
  <c r="R311" i="14"/>
  <c r="P307" i="14"/>
  <c r="R307" i="14"/>
  <c r="P303" i="14"/>
  <c r="R303" i="14"/>
  <c r="AH291" i="14"/>
  <c r="AZ288" i="14"/>
  <c r="BB288" i="14"/>
  <c r="BR277" i="14"/>
  <c r="BR273" i="14"/>
  <c r="BT273" i="14"/>
  <c r="BS273" i="14" s="1"/>
  <c r="BR265" i="14"/>
  <c r="BT265" i="14"/>
  <c r="BS266" i="14" s="1"/>
  <c r="BR198" i="14"/>
  <c r="BT198" i="14"/>
  <c r="BR194" i="14"/>
  <c r="BT194" i="14"/>
  <c r="BT182" i="14"/>
  <c r="BR178" i="14"/>
  <c r="BT178" i="14"/>
  <c r="BR166" i="14"/>
  <c r="BT166" i="14"/>
  <c r="BS166" i="14" s="1"/>
  <c r="BR162" i="14"/>
  <c r="BT162" i="14"/>
  <c r="P140" i="14"/>
  <c r="R140" i="14"/>
  <c r="R132" i="14"/>
  <c r="AH120" i="14"/>
  <c r="AH96" i="14"/>
  <c r="AZ84" i="14"/>
  <c r="BB84" i="14"/>
  <c r="AZ52" i="14"/>
  <c r="BB52" i="14"/>
  <c r="AZ40" i="14"/>
  <c r="BB40" i="14"/>
  <c r="BT21" i="14"/>
  <c r="BR17" i="14"/>
  <c r="BT17" i="14"/>
  <c r="BR181" i="14"/>
  <c r="BT181" i="14"/>
  <c r="BR165" i="14"/>
  <c r="BT165" i="14"/>
  <c r="BT149" i="14"/>
  <c r="BR145" i="14"/>
  <c r="BT145" i="14"/>
  <c r="BR141" i="14"/>
  <c r="BT141" i="14"/>
  <c r="BR133" i="14"/>
  <c r="BT133" i="14"/>
  <c r="BS133" i="14" s="1"/>
  <c r="P119" i="14"/>
  <c r="R119" i="14"/>
  <c r="P99" i="14"/>
  <c r="R99" i="14"/>
  <c r="AH281" i="14"/>
  <c r="BR290" i="14"/>
  <c r="BT290" i="14"/>
  <c r="BS291" i="14" s="1"/>
  <c r="BR286" i="14"/>
  <c r="BT286" i="14"/>
  <c r="BR274" i="14"/>
  <c r="BR270" i="14"/>
  <c r="BT270" i="14"/>
  <c r="BR266" i="14"/>
  <c r="BT266" i="14"/>
  <c r="BR262" i="14"/>
  <c r="BT262" i="14"/>
  <c r="R244" i="14"/>
  <c r="Q245" i="14" s="1"/>
  <c r="P240" i="14"/>
  <c r="R240" i="14"/>
  <c r="P236" i="14"/>
  <c r="R236" i="14"/>
  <c r="P224" i="14"/>
  <c r="R224" i="14"/>
  <c r="Q224" i="14" s="1"/>
  <c r="P185" i="14"/>
  <c r="R185" i="14"/>
  <c r="P181" i="14"/>
  <c r="R165" i="14"/>
  <c r="P149" i="14"/>
  <c r="R149" i="14"/>
  <c r="P137" i="14"/>
  <c r="R137" i="14"/>
  <c r="AZ122" i="14"/>
  <c r="BB122" i="14"/>
  <c r="AZ110" i="14"/>
  <c r="BB110" i="14"/>
  <c r="AH122" i="14"/>
  <c r="BT82" i="14"/>
  <c r="BS83" i="14" s="1"/>
  <c r="BR58" i="14"/>
  <c r="BT58" i="14"/>
  <c r="BR54" i="14"/>
  <c r="BT54" i="14"/>
  <c r="BR42" i="14"/>
  <c r="BT42" i="14"/>
  <c r="BR38" i="14"/>
  <c r="BT38" i="14"/>
  <c r="AH348" i="14"/>
  <c r="AJ348" i="14"/>
  <c r="AI348" i="14" s="1"/>
  <c r="AH317" i="14"/>
  <c r="AJ317" i="14"/>
  <c r="AI318" i="14" s="1"/>
  <c r="AH245" i="14"/>
  <c r="AJ245" i="14"/>
  <c r="AJ57" i="14"/>
  <c r="AF368" i="14"/>
  <c r="AF366" i="14"/>
  <c r="AF359" i="14"/>
  <c r="AF341" i="14"/>
  <c r="AF339" i="14"/>
  <c r="AF334" i="14"/>
  <c r="AF332" i="14"/>
  <c r="AF321" i="14"/>
  <c r="AF288" i="14"/>
  <c r="AF280" i="14"/>
  <c r="AF234" i="14"/>
  <c r="AF151" i="14"/>
  <c r="AF127" i="14"/>
  <c r="AF81" i="14"/>
  <c r="AF56" i="14"/>
  <c r="AF42" i="14"/>
  <c r="AZ54" i="14"/>
  <c r="BB54" i="14"/>
  <c r="BP84" i="14"/>
  <c r="AX366" i="14"/>
  <c r="AX363" i="14"/>
  <c r="AX360" i="14"/>
  <c r="AX357" i="14"/>
  <c r="AX354" i="14"/>
  <c r="AZ349" i="14"/>
  <c r="BB349" i="14"/>
  <c r="AX347" i="14"/>
  <c r="AX344" i="14"/>
  <c r="AZ314" i="14"/>
  <c r="BB314" i="14"/>
  <c r="BA315" i="14" s="1"/>
  <c r="AX312" i="14"/>
  <c r="AX309" i="14"/>
  <c r="BB282" i="14"/>
  <c r="AZ266" i="14"/>
  <c r="BB266" i="14"/>
  <c r="AZ250" i="14"/>
  <c r="BB250" i="14"/>
  <c r="AZ191" i="14"/>
  <c r="BB191" i="14"/>
  <c r="AZ143" i="14"/>
  <c r="BB143" i="14"/>
  <c r="AX141" i="14"/>
  <c r="AX138" i="14"/>
  <c r="AX132" i="14"/>
  <c r="AZ127" i="14"/>
  <c r="BB127" i="14"/>
  <c r="BA128" i="14" s="1"/>
  <c r="AX125" i="14"/>
  <c r="N226" i="14"/>
  <c r="BR361" i="14"/>
  <c r="BT361" i="14"/>
  <c r="BP364" i="14"/>
  <c r="BP361" i="14"/>
  <c r="BP358" i="14"/>
  <c r="BP352" i="14"/>
  <c r="BR342" i="14"/>
  <c r="BT342" i="14"/>
  <c r="BP345" i="14"/>
  <c r="BP342" i="14"/>
  <c r="BP333" i="14"/>
  <c r="BR323" i="14"/>
  <c r="BT323" i="14"/>
  <c r="BP323" i="14"/>
  <c r="BR307" i="14"/>
  <c r="BT307" i="14"/>
  <c r="BP310" i="14"/>
  <c r="BP307" i="14"/>
  <c r="BP279" i="14"/>
  <c r="BP276" i="14"/>
  <c r="BP273" i="14"/>
  <c r="BR243" i="14"/>
  <c r="BT243" i="14"/>
  <c r="BR227" i="14"/>
  <c r="BT227" i="14"/>
  <c r="BR192" i="14"/>
  <c r="BT192" i="14"/>
  <c r="BP146" i="14"/>
  <c r="BR136" i="14"/>
  <c r="BT136" i="14"/>
  <c r="BP139" i="14"/>
  <c r="BR63" i="14"/>
  <c r="BT63" i="14"/>
  <c r="P367" i="14"/>
  <c r="R367" i="14"/>
  <c r="N365" i="14"/>
  <c r="N362" i="14"/>
  <c r="N359" i="14"/>
  <c r="N355" i="14"/>
  <c r="N341" i="14"/>
  <c r="P336" i="14"/>
  <c r="R336" i="14"/>
  <c r="P333" i="14"/>
  <c r="R333" i="14"/>
  <c r="N331" i="14"/>
  <c r="N328" i="14"/>
  <c r="N322" i="14"/>
  <c r="P317" i="14"/>
  <c r="R317" i="14"/>
  <c r="N315" i="14"/>
  <c r="N312" i="14"/>
  <c r="P285" i="14"/>
  <c r="R285" i="14"/>
  <c r="N274" i="14"/>
  <c r="P269" i="14"/>
  <c r="P249" i="14"/>
  <c r="R249" i="14"/>
  <c r="Q250" i="14" s="1"/>
  <c r="N244" i="14"/>
  <c r="AH352" i="14"/>
  <c r="AJ352" i="14"/>
  <c r="AI352" i="14" s="1"/>
  <c r="AF351" i="14"/>
  <c r="AF330" i="14"/>
  <c r="AF324" i="14"/>
  <c r="AF130" i="14"/>
  <c r="AF128" i="14"/>
  <c r="AX342" i="14"/>
  <c r="AZ147" i="14"/>
  <c r="BB147" i="14"/>
  <c r="AX136" i="14"/>
  <c r="BP340" i="14"/>
  <c r="BP308" i="14"/>
  <c r="BR267" i="14"/>
  <c r="BT267" i="14"/>
  <c r="BR144" i="14"/>
  <c r="BT144" i="14"/>
  <c r="P368" i="14"/>
  <c r="R368" i="14"/>
  <c r="BR351" i="14"/>
  <c r="BT351" i="14"/>
  <c r="BR284" i="14"/>
  <c r="BT284" i="14"/>
  <c r="AH254" i="14"/>
  <c r="AZ247" i="14"/>
  <c r="BB247" i="14"/>
  <c r="AZ243" i="14"/>
  <c r="BB243" i="14"/>
  <c r="AZ212" i="14"/>
  <c r="BB212" i="14"/>
  <c r="BR197" i="14"/>
  <c r="BT197" i="14"/>
  <c r="P362" i="14"/>
  <c r="P343" i="14"/>
  <c r="R343" i="14"/>
  <c r="P335" i="14"/>
  <c r="R335" i="14"/>
  <c r="BR326" i="14"/>
  <c r="BT326" i="14"/>
  <c r="BS327" i="14" s="1"/>
  <c r="BR318" i="14"/>
  <c r="BT318" i="14"/>
  <c r="BR310" i="14"/>
  <c r="BT310" i="14"/>
  <c r="BR302" i="14"/>
  <c r="BT302" i="14"/>
  <c r="BR294" i="14"/>
  <c r="BT294" i="14"/>
  <c r="P354" i="14"/>
  <c r="R354" i="14"/>
  <c r="R346" i="14"/>
  <c r="P338" i="14"/>
  <c r="R338" i="14"/>
  <c r="BT305" i="14"/>
  <c r="BR297" i="14"/>
  <c r="BT297" i="14"/>
  <c r="AH287" i="14"/>
  <c r="AZ252" i="14"/>
  <c r="BB252" i="14"/>
  <c r="AZ240" i="14"/>
  <c r="BB240" i="14"/>
  <c r="BR217" i="14"/>
  <c r="BT217" i="14"/>
  <c r="AZ205" i="14"/>
  <c r="BB205" i="14"/>
  <c r="AZ201" i="14"/>
  <c r="BB201" i="14"/>
  <c r="AZ185" i="14"/>
  <c r="BB185" i="14"/>
  <c r="BR150" i="14"/>
  <c r="BT150" i="14"/>
  <c r="BR146" i="14"/>
  <c r="BT146" i="14"/>
  <c r="BS146" i="14" s="1"/>
  <c r="BR142" i="14"/>
  <c r="BT142" i="14"/>
  <c r="BS142" i="14" s="1"/>
  <c r="BR138" i="14"/>
  <c r="BT138" i="14"/>
  <c r="P116" i="14"/>
  <c r="R116" i="14"/>
  <c r="P104" i="14"/>
  <c r="R104" i="14"/>
  <c r="P100" i="14"/>
  <c r="R100" i="14"/>
  <c r="Q100" i="14" s="1"/>
  <c r="AZ168" i="14"/>
  <c r="BB168" i="14"/>
  <c r="BA169" i="14" s="1"/>
  <c r="AZ164" i="14"/>
  <c r="BB164" i="14"/>
  <c r="AZ152" i="14"/>
  <c r="BB152" i="14"/>
  <c r="AZ148" i="14"/>
  <c r="BB148" i="14"/>
  <c r="AZ144" i="14"/>
  <c r="AZ140" i="14"/>
  <c r="BB140" i="14"/>
  <c r="BA140" i="14" s="1"/>
  <c r="AZ136" i="14"/>
  <c r="AZ128" i="14"/>
  <c r="BB128" i="14"/>
  <c r="AZ124" i="14"/>
  <c r="BB124" i="14"/>
  <c r="BR101" i="14"/>
  <c r="BT101" i="14"/>
  <c r="BR85" i="14"/>
  <c r="BT85" i="14"/>
  <c r="BS85" i="14" s="1"/>
  <c r="P70" i="14"/>
  <c r="R70" i="14"/>
  <c r="P54" i="14"/>
  <c r="R54" i="14"/>
  <c r="P34" i="14"/>
  <c r="R34" i="14"/>
  <c r="P25" i="14"/>
  <c r="R25" i="14"/>
  <c r="P21" i="14"/>
  <c r="R21" i="14"/>
  <c r="BR291" i="14"/>
  <c r="BT291" i="14"/>
  <c r="AH285" i="14"/>
  <c r="AZ265" i="14"/>
  <c r="BB265" i="14"/>
  <c r="AZ261" i="14"/>
  <c r="BB261" i="14"/>
  <c r="AZ249" i="14"/>
  <c r="BB249" i="14"/>
  <c r="BR246" i="14"/>
  <c r="BT246" i="14"/>
  <c r="BR242" i="14"/>
  <c r="BT242" i="14"/>
  <c r="BS243" i="14" s="1"/>
  <c r="BR238" i="14"/>
  <c r="BT238" i="14"/>
  <c r="BT226" i="14"/>
  <c r="BS227" i="14" s="1"/>
  <c r="BR222" i="14"/>
  <c r="BT222" i="14"/>
  <c r="AZ210" i="14"/>
  <c r="BB210" i="14"/>
  <c r="BR203" i="14"/>
  <c r="BT203" i="14"/>
  <c r="BR199" i="14"/>
  <c r="BT199" i="14"/>
  <c r="BR195" i="14"/>
  <c r="BR187" i="14"/>
  <c r="BT187" i="14"/>
  <c r="BR175" i="14"/>
  <c r="BT175" i="14"/>
  <c r="BR159" i="14"/>
  <c r="BT159" i="14"/>
  <c r="BR155" i="14"/>
  <c r="BR147" i="14"/>
  <c r="BT147" i="14"/>
  <c r="BR143" i="14"/>
  <c r="BT143" i="14"/>
  <c r="BR139" i="14"/>
  <c r="BR135" i="14"/>
  <c r="BT135" i="14"/>
  <c r="AZ81" i="14"/>
  <c r="BB81" i="14"/>
  <c r="AZ77" i="14"/>
  <c r="BB77" i="14"/>
  <c r="BB61" i="14"/>
  <c r="AZ49" i="14"/>
  <c r="BB49" i="14"/>
  <c r="AZ29" i="14"/>
  <c r="BB29" i="14"/>
  <c r="BR18" i="14"/>
  <c r="BT18" i="14"/>
  <c r="P24" i="14"/>
  <c r="R24" i="14"/>
  <c r="P20" i="14"/>
  <c r="R20" i="14"/>
  <c r="Q21" i="14" s="1"/>
  <c r="P16" i="14"/>
  <c r="R16" i="14"/>
  <c r="Q16" i="14" s="1"/>
  <c r="BR23" i="14"/>
  <c r="BT23" i="14"/>
  <c r="AH340" i="14"/>
  <c r="AJ340" i="14"/>
  <c r="AJ313" i="14"/>
  <c r="AH277" i="14"/>
  <c r="AJ277" i="14"/>
  <c r="AH237" i="14"/>
  <c r="AJ237" i="14"/>
  <c r="AH154" i="14"/>
  <c r="AJ154" i="14"/>
  <c r="AH37" i="14"/>
  <c r="AJ37" i="14"/>
  <c r="AF363" i="14"/>
  <c r="AF361" i="14"/>
  <c r="AF345" i="14"/>
  <c r="AF343" i="14"/>
  <c r="AF336" i="14"/>
  <c r="AF329" i="14"/>
  <c r="AF327" i="14"/>
  <c r="AF325" i="14"/>
  <c r="AF323" i="14"/>
  <c r="AF277" i="14"/>
  <c r="AF275" i="14"/>
  <c r="AF243" i="14"/>
  <c r="AF155" i="14"/>
  <c r="AF153" i="14"/>
  <c r="AF146" i="14"/>
  <c r="AF133" i="14"/>
  <c r="AF131" i="14"/>
  <c r="AF129" i="14"/>
  <c r="AZ50" i="14"/>
  <c r="BB50" i="14"/>
  <c r="BP86" i="14"/>
  <c r="BR55" i="14"/>
  <c r="BT55" i="14"/>
  <c r="BR39" i="14"/>
  <c r="BT39" i="14"/>
  <c r="P122" i="14"/>
  <c r="AZ368" i="14"/>
  <c r="BB368" i="14"/>
  <c r="AZ364" i="14"/>
  <c r="BB364" i="14"/>
  <c r="AX359" i="14"/>
  <c r="AX356" i="14"/>
  <c r="AX350" i="14"/>
  <c r="AZ345" i="14"/>
  <c r="BB345" i="14"/>
  <c r="AX343" i="14"/>
  <c r="AX318" i="14"/>
  <c r="AZ310" i="14"/>
  <c r="BB310" i="14"/>
  <c r="AX308" i="14"/>
  <c r="AZ262" i="14"/>
  <c r="BB262" i="14"/>
  <c r="AZ226" i="14"/>
  <c r="BB226" i="14"/>
  <c r="AZ171" i="14"/>
  <c r="BB171" i="14"/>
  <c r="AX150" i="14"/>
  <c r="AZ139" i="14"/>
  <c r="BB139" i="14"/>
  <c r="AX137" i="14"/>
  <c r="AX134" i="14"/>
  <c r="AX131" i="14"/>
  <c r="AX128" i="14"/>
  <c r="AZ123" i="14"/>
  <c r="BB123" i="14"/>
  <c r="AX118" i="14"/>
  <c r="P114" i="14"/>
  <c r="R114" i="14"/>
  <c r="BP367" i="14"/>
  <c r="BR357" i="14"/>
  <c r="BT357" i="14"/>
  <c r="BR354" i="14"/>
  <c r="BT354" i="14"/>
  <c r="BP357" i="14"/>
  <c r="BP354" i="14"/>
  <c r="BP348" i="14"/>
  <c r="BR338" i="14"/>
  <c r="BT338" i="14"/>
  <c r="BP341" i="14"/>
  <c r="BP338" i="14"/>
  <c r="BP335" i="14"/>
  <c r="BP329" i="14"/>
  <c r="BR319" i="14"/>
  <c r="BT319" i="14"/>
  <c r="BS319" i="14" s="1"/>
  <c r="BR303" i="14"/>
  <c r="BT303" i="14"/>
  <c r="BR275" i="14"/>
  <c r="BT275" i="14"/>
  <c r="BP275" i="14"/>
  <c r="BR168" i="14"/>
  <c r="BT168" i="14"/>
  <c r="BR152" i="14"/>
  <c r="BT152" i="14"/>
  <c r="BP142" i="14"/>
  <c r="BR132" i="14"/>
  <c r="BT132" i="14"/>
  <c r="BP87" i="14"/>
  <c r="N368" i="14"/>
  <c r="N361" i="14"/>
  <c r="N358" i="14"/>
  <c r="N354" i="14"/>
  <c r="N340" i="14"/>
  <c r="N337" i="14"/>
  <c r="N334" i="14"/>
  <c r="P329" i="14"/>
  <c r="R329" i="14"/>
  <c r="Q330" i="14" s="1"/>
  <c r="N327" i="14"/>
  <c r="N324" i="14"/>
  <c r="N321" i="14"/>
  <c r="N318" i="14"/>
  <c r="R313" i="14"/>
  <c r="N311" i="14"/>
  <c r="N276" i="14"/>
  <c r="P245" i="14"/>
  <c r="R245" i="14"/>
  <c r="N243" i="14"/>
  <c r="N240" i="14"/>
  <c r="N73" i="14"/>
  <c r="AH202" i="14"/>
  <c r="AJ202" i="14"/>
  <c r="AI202" i="14" s="1"/>
  <c r="AH45" i="14"/>
  <c r="AJ45" i="14"/>
  <c r="AF326" i="14"/>
  <c r="AZ26" i="14"/>
  <c r="BB26" i="14"/>
  <c r="BR83" i="14"/>
  <c r="BT83" i="14"/>
  <c r="AZ356" i="14"/>
  <c r="BB356" i="14"/>
  <c r="AZ318" i="14"/>
  <c r="BB318" i="14"/>
  <c r="AX310" i="14"/>
  <c r="AX139" i="14"/>
  <c r="AX126" i="14"/>
  <c r="BP359" i="14"/>
  <c r="BR311" i="14"/>
  <c r="BT311" i="14"/>
  <c r="BR196" i="14"/>
  <c r="BT196" i="14"/>
  <c r="P364" i="14"/>
  <c r="R364" i="14"/>
  <c r="P356" i="14"/>
  <c r="R356" i="14"/>
  <c r="BR347" i="14"/>
  <c r="BT347" i="14"/>
  <c r="BT339" i="14"/>
  <c r="BR335" i="14"/>
  <c r="BT335" i="14"/>
  <c r="AH318" i="14"/>
  <c r="AH302" i="14"/>
  <c r="P282" i="14"/>
  <c r="R282" i="14"/>
  <c r="AZ215" i="14"/>
  <c r="BB215" i="14"/>
  <c r="BR193" i="14"/>
  <c r="BT193" i="14"/>
  <c r="P355" i="14"/>
  <c r="R355" i="14"/>
  <c r="P347" i="14"/>
  <c r="R347" i="14"/>
  <c r="P339" i="14"/>
  <c r="BR330" i="14"/>
  <c r="BT330" i="14"/>
  <c r="BR322" i="14"/>
  <c r="BT322" i="14"/>
  <c r="BS323" i="14" s="1"/>
  <c r="BR306" i="14"/>
  <c r="BT306" i="14"/>
  <c r="AH365" i="14"/>
  <c r="P350" i="14"/>
  <c r="R350" i="14"/>
  <c r="P342" i="14"/>
  <c r="R342" i="14"/>
  <c r="P334" i="14"/>
  <c r="R334" i="14"/>
  <c r="BR325" i="14"/>
  <c r="BT325" i="14"/>
  <c r="BR317" i="14"/>
  <c r="BT317" i="14"/>
  <c r="BS318" i="14" s="1"/>
  <c r="BR309" i="14"/>
  <c r="BT309" i="14"/>
  <c r="BR301" i="14"/>
  <c r="BT301" i="14"/>
  <c r="BR293" i="14"/>
  <c r="BT293" i="14"/>
  <c r="AZ268" i="14"/>
  <c r="BB268" i="14"/>
  <c r="AZ256" i="14"/>
  <c r="BB256" i="14"/>
  <c r="AZ236" i="14"/>
  <c r="BB236" i="14"/>
  <c r="AZ169" i="14"/>
  <c r="BB169" i="14"/>
  <c r="BR366" i="14"/>
  <c r="BT366" i="14"/>
  <c r="BR362" i="14"/>
  <c r="BT362" i="14"/>
  <c r="BR358" i="14"/>
  <c r="BT358" i="14"/>
  <c r="AZ354" i="14"/>
  <c r="BB354" i="14"/>
  <c r="AZ350" i="14"/>
  <c r="BB350" i="14"/>
  <c r="BA351" i="14" s="1"/>
  <c r="AZ346" i="14"/>
  <c r="BB346" i="14"/>
  <c r="P330" i="14"/>
  <c r="R330" i="14"/>
  <c r="P326" i="14"/>
  <c r="R326" i="14"/>
  <c r="P322" i="14"/>
  <c r="R322" i="14"/>
  <c r="P318" i="14"/>
  <c r="R318" i="14"/>
  <c r="Q319" i="14" s="1"/>
  <c r="P314" i="14"/>
  <c r="R314" i="14"/>
  <c r="P310" i="14"/>
  <c r="R310" i="14"/>
  <c r="P306" i="14"/>
  <c r="R306" i="14"/>
  <c r="P302" i="14"/>
  <c r="R302" i="14"/>
  <c r="Q303" i="14" s="1"/>
  <c r="P294" i="14"/>
  <c r="R294" i="14"/>
  <c r="P278" i="14"/>
  <c r="R278" i="14"/>
  <c r="P274" i="14"/>
  <c r="R274" i="14"/>
  <c r="P270" i="14"/>
  <c r="R270" i="14"/>
  <c r="P262" i="14"/>
  <c r="R262" i="14"/>
  <c r="P250" i="14"/>
  <c r="R250" i="14"/>
  <c r="AH222" i="14"/>
  <c r="AZ196" i="14"/>
  <c r="BB196" i="14"/>
  <c r="BR368" i="14"/>
  <c r="BT368" i="14"/>
  <c r="BR360" i="14"/>
  <c r="BT360" i="14"/>
  <c r="BS360" i="14" s="1"/>
  <c r="BR356" i="14"/>
  <c r="BT356" i="14"/>
  <c r="BR353" i="14"/>
  <c r="BT353" i="14"/>
  <c r="BR345" i="14"/>
  <c r="BT345" i="14"/>
  <c r="BS345" i="14" s="1"/>
  <c r="BR341" i="14"/>
  <c r="BR337" i="14"/>
  <c r="BT337" i="14"/>
  <c r="BS338" i="14" s="1"/>
  <c r="AZ329" i="14"/>
  <c r="BB329" i="14"/>
  <c r="AZ317" i="14"/>
  <c r="BB317" i="14"/>
  <c r="AZ313" i="14"/>
  <c r="BB313" i="14"/>
  <c r="BA313" i="14" s="1"/>
  <c r="AZ309" i="14"/>
  <c r="BB309" i="14"/>
  <c r="BA310" i="14" s="1"/>
  <c r="AZ305" i="14"/>
  <c r="AZ301" i="14"/>
  <c r="BB301" i="14"/>
  <c r="BB297" i="14"/>
  <c r="P361" i="14"/>
  <c r="R361" i="14"/>
  <c r="BR352" i="14"/>
  <c r="BT352" i="14"/>
  <c r="BS353" i="14" s="1"/>
  <c r="BR344" i="14"/>
  <c r="BT344" i="14"/>
  <c r="BR336" i="14"/>
  <c r="BT336" i="14"/>
  <c r="BS337" i="14" s="1"/>
  <c r="AZ316" i="14"/>
  <c r="BB316" i="14"/>
  <c r="AZ312" i="14"/>
  <c r="BB312" i="14"/>
  <c r="AZ308" i="14"/>
  <c r="BB308" i="14"/>
  <c r="AZ300" i="14"/>
  <c r="BB300" i="14"/>
  <c r="P287" i="14"/>
  <c r="R287" i="14"/>
  <c r="Q288" i="14" s="1"/>
  <c r="AH283" i="14"/>
  <c r="AH279" i="14"/>
  <c r="AH231" i="14"/>
  <c r="AZ220" i="14"/>
  <c r="BB220" i="14"/>
  <c r="AH200" i="14"/>
  <c r="AH164" i="14"/>
  <c r="AZ153" i="14"/>
  <c r="AZ149" i="14"/>
  <c r="BB149" i="14"/>
  <c r="BA149" i="14" s="1"/>
  <c r="AZ145" i="14"/>
  <c r="BB145" i="14"/>
  <c r="AZ141" i="14"/>
  <c r="BB141" i="14"/>
  <c r="AZ137" i="14"/>
  <c r="AZ133" i="14"/>
  <c r="BB133" i="14"/>
  <c r="AZ129" i="14"/>
  <c r="BB129" i="14"/>
  <c r="BA129" i="14" s="1"/>
  <c r="AZ125" i="14"/>
  <c r="BB125" i="14"/>
  <c r="BR110" i="14"/>
  <c r="BT110" i="14"/>
  <c r="BR94" i="14"/>
  <c r="BT94" i="14"/>
  <c r="BR86" i="14"/>
  <c r="BT86" i="14"/>
  <c r="P79" i="14"/>
  <c r="R79" i="14"/>
  <c r="P75" i="14"/>
  <c r="R75" i="14"/>
  <c r="P63" i="14"/>
  <c r="R63" i="14"/>
  <c r="P59" i="14"/>
  <c r="P47" i="14"/>
  <c r="R47" i="14"/>
  <c r="R27" i="14"/>
  <c r="AH155" i="14"/>
  <c r="AH139" i="14"/>
  <c r="AZ112" i="14"/>
  <c r="BB112" i="14"/>
  <c r="BA113" i="14" s="1"/>
  <c r="AZ108" i="14"/>
  <c r="BB108" i="14"/>
  <c r="AZ88" i="14"/>
  <c r="BB88" i="14"/>
  <c r="BR84" i="14"/>
  <c r="BT84" i="14"/>
  <c r="BR80" i="14"/>
  <c r="BT80" i="14"/>
  <c r="BT68" i="14"/>
  <c r="BR56" i="14"/>
  <c r="BT56" i="14"/>
  <c r="BS56" i="14" s="1"/>
  <c r="BR40" i="14"/>
  <c r="BT40" i="14"/>
  <c r="BR25" i="14"/>
  <c r="BT25" i="14"/>
  <c r="AZ16" i="14"/>
  <c r="BB16" i="14"/>
  <c r="BA16" i="14" s="1"/>
  <c r="AH289" i="14"/>
  <c r="P265" i="14"/>
  <c r="R265" i="14"/>
  <c r="AH272" i="14"/>
  <c r="AH256" i="14"/>
  <c r="AZ245" i="14"/>
  <c r="BB245" i="14"/>
  <c r="AZ217" i="14"/>
  <c r="BB217" i="14"/>
  <c r="AZ194" i="14"/>
  <c r="BB194" i="14"/>
  <c r="AZ174" i="14"/>
  <c r="BB174" i="14"/>
  <c r="AZ162" i="14"/>
  <c r="BB162" i="14"/>
  <c r="AZ158" i="14"/>
  <c r="BB158" i="14"/>
  <c r="AZ150" i="14"/>
  <c r="BB150" i="14"/>
  <c r="AZ146" i="14"/>
  <c r="BB146" i="14"/>
  <c r="AZ138" i="14"/>
  <c r="BB138" i="14"/>
  <c r="BA139" i="14" s="1"/>
  <c r="AZ130" i="14"/>
  <c r="BB130" i="14"/>
  <c r="P121" i="14"/>
  <c r="R121" i="14"/>
  <c r="Q122" i="14" s="1"/>
  <c r="P105" i="14"/>
  <c r="R105" i="14"/>
  <c r="P101" i="14"/>
  <c r="R101" i="14"/>
  <c r="AH80" i="14"/>
  <c r="AH64" i="14"/>
  <c r="AH359" i="14"/>
  <c r="AJ359" i="14"/>
  <c r="AI359" i="14" s="1"/>
  <c r="AH253" i="14"/>
  <c r="AJ253" i="14"/>
  <c r="AI254" i="14" s="1"/>
  <c r="AH150" i="14"/>
  <c r="AJ150" i="14"/>
  <c r="AF367" i="14"/>
  <c r="AF365" i="14"/>
  <c r="AF360" i="14"/>
  <c r="AF358" i="14"/>
  <c r="AF347" i="14"/>
  <c r="AF340" i="14"/>
  <c r="AF338" i="14"/>
  <c r="AF333" i="14"/>
  <c r="AF331" i="14"/>
  <c r="AF322" i="14"/>
  <c r="AF320" i="14"/>
  <c r="AF281" i="14"/>
  <c r="AF279" i="14"/>
  <c r="AF242" i="14"/>
  <c r="AF233" i="14"/>
  <c r="AF150" i="14"/>
  <c r="AF148" i="14"/>
  <c r="AF80" i="14"/>
  <c r="AF57" i="14"/>
  <c r="AX41" i="14"/>
  <c r="BR112" i="14"/>
  <c r="BT112" i="14"/>
  <c r="BS112" i="14" s="1"/>
  <c r="BR100" i="14"/>
  <c r="BT100" i="14"/>
  <c r="BR88" i="14"/>
  <c r="BT88" i="14"/>
  <c r="BP85" i="14"/>
  <c r="AZ360" i="14"/>
  <c r="BB360" i="14"/>
  <c r="BA360" i="14" s="1"/>
  <c r="AX355" i="14"/>
  <c r="AX352" i="14"/>
  <c r="AX349" i="14"/>
  <c r="AX346" i="14"/>
  <c r="AZ341" i="14"/>
  <c r="BB341" i="14"/>
  <c r="AX311" i="14"/>
  <c r="AZ306" i="14"/>
  <c r="BB306" i="14"/>
  <c r="BA306" i="14" s="1"/>
  <c r="AX159" i="14"/>
  <c r="AX140" i="14"/>
  <c r="AZ135" i="14"/>
  <c r="BB135" i="14"/>
  <c r="AX130" i="14"/>
  <c r="AX127" i="14"/>
  <c r="AX124" i="14"/>
  <c r="P190" i="14"/>
  <c r="P134" i="14"/>
  <c r="R134" i="14"/>
  <c r="N123" i="14"/>
  <c r="BR365" i="14"/>
  <c r="BT365" i="14"/>
  <c r="BS366" i="14" s="1"/>
  <c r="BP366" i="14"/>
  <c r="BP363" i="14"/>
  <c r="BP360" i="14"/>
  <c r="BR350" i="14"/>
  <c r="BT350" i="14"/>
  <c r="BP353" i="14"/>
  <c r="BP350" i="14"/>
  <c r="BP347" i="14"/>
  <c r="BP344" i="14"/>
  <c r="BR334" i="14"/>
  <c r="BT334" i="14"/>
  <c r="BS335" i="14" s="1"/>
  <c r="BR331" i="14"/>
  <c r="BT331" i="14"/>
  <c r="BP334" i="14"/>
  <c r="BP331" i="14"/>
  <c r="BP328" i="14"/>
  <c r="BR315" i="14"/>
  <c r="BT315" i="14"/>
  <c r="BP312" i="14"/>
  <c r="BP309" i="14"/>
  <c r="BR299" i="14"/>
  <c r="BT299" i="14"/>
  <c r="BS300" i="14" s="1"/>
  <c r="BP299" i="14"/>
  <c r="BR271" i="14"/>
  <c r="BT271" i="14"/>
  <c r="BS271" i="14" s="1"/>
  <c r="BP268" i="14"/>
  <c r="BR148" i="14"/>
  <c r="BT148" i="14"/>
  <c r="BS149" i="14" s="1"/>
  <c r="BP147" i="14"/>
  <c r="BP141" i="14"/>
  <c r="BP83" i="14"/>
  <c r="BP59" i="14"/>
  <c r="N367" i="14"/>
  <c r="N339" i="14"/>
  <c r="N336" i="14"/>
  <c r="N333" i="14"/>
  <c r="N330" i="14"/>
  <c r="N320" i="14"/>
  <c r="N317" i="14"/>
  <c r="N314" i="14"/>
  <c r="P309" i="14"/>
  <c r="R309" i="14"/>
  <c r="R241" i="14"/>
  <c r="Q241" i="14" s="1"/>
  <c r="N78" i="14"/>
  <c r="P53" i="14"/>
  <c r="R53" i="14"/>
  <c r="Q53" i="14" s="1"/>
  <c r="AX27" i="14"/>
  <c r="AI289" i="14"/>
  <c r="AI121" i="14"/>
  <c r="AI120" i="14"/>
  <c r="AI242" i="14"/>
  <c r="AI223" i="14"/>
  <c r="CB7" i="14"/>
  <c r="CD7" i="14"/>
  <c r="CA8" i="14"/>
  <c r="CA9" i="14" s="1"/>
  <c r="AI201" i="14"/>
  <c r="AI126" i="14"/>
  <c r="AI280" i="14"/>
  <c r="AI43" i="14"/>
  <c r="AI165" i="14"/>
  <c r="AI256" i="14"/>
  <c r="H6" i="14"/>
  <c r="J6" i="14"/>
  <c r="G7" i="14"/>
  <c r="AI323" i="14"/>
  <c r="AI259" i="14"/>
  <c r="AI255" i="14"/>
  <c r="AI273" i="14"/>
  <c r="Z6" i="14"/>
  <c r="AB6" i="14"/>
  <c r="Y7" i="14"/>
  <c r="AI51" i="14"/>
  <c r="AR6" i="14"/>
  <c r="AT6" i="14"/>
  <c r="AQ7" i="14"/>
  <c r="BS39" i="14"/>
  <c r="Q246" i="14"/>
  <c r="BA364" i="14"/>
  <c r="BS292" i="14"/>
  <c r="Q329" i="14"/>
  <c r="BA368" i="14"/>
  <c r="BA262" i="14"/>
  <c r="BA148" i="14"/>
  <c r="Q336" i="14"/>
  <c r="BS368" i="14"/>
  <c r="BS195" i="14"/>
  <c r="BS357" i="14"/>
  <c r="BA345" i="14"/>
  <c r="BS55" i="14"/>
  <c r="BS310" i="14"/>
  <c r="Q285" i="14"/>
  <c r="BS199" i="14"/>
  <c r="BS198" i="14"/>
  <c r="Q133" i="14"/>
  <c r="BS339" i="14"/>
  <c r="Q275" i="14"/>
  <c r="Q322" i="14"/>
  <c r="BA346" i="14"/>
  <c r="BS362" i="14"/>
  <c r="BS311" i="14"/>
  <c r="Q343" i="14"/>
  <c r="BS307" i="14"/>
  <c r="BA122" i="14"/>
  <c r="Q244" i="14"/>
  <c r="Q247" i="14"/>
  <c r="Q231" i="14"/>
  <c r="Q25" i="14"/>
  <c r="BS84" i="14"/>
  <c r="Q274" i="14"/>
  <c r="Q356" i="14"/>
  <c r="BS150" i="14"/>
  <c r="Q191" i="14"/>
  <c r="Q350" i="14"/>
  <c r="Q304" i="14"/>
  <c r="Q328" i="14"/>
  <c r="BA263" i="14"/>
  <c r="BA319" i="14"/>
  <c r="Q338" i="14"/>
  <c r="BA365" i="14"/>
  <c r="BS81" i="14"/>
  <c r="BS268" i="14"/>
  <c r="BS301" i="14"/>
  <c r="BA347" i="14"/>
  <c r="Q226" i="14"/>
  <c r="BA312" i="14"/>
  <c r="AI154" i="14"/>
  <c r="BA50" i="14"/>
  <c r="Q342" i="14"/>
  <c r="Q341" i="14"/>
  <c r="Q192" i="14"/>
  <c r="BS297" i="14"/>
  <c r="Q140" i="14"/>
  <c r="BS293" i="14"/>
  <c r="Q339" i="14"/>
  <c r="Q355" i="14"/>
  <c r="BA127" i="14"/>
  <c r="BA126" i="14"/>
  <c r="BA314" i="14"/>
  <c r="Q311" i="14"/>
  <c r="BS196" i="14"/>
  <c r="BS197" i="14"/>
  <c r="BA301" i="14"/>
  <c r="BA316" i="14"/>
  <c r="BA311" i="14"/>
  <c r="BA309" i="14"/>
  <c r="BS111" i="14"/>
  <c r="BS367" i="14"/>
  <c r="BS364" i="14"/>
  <c r="BS363" i="14"/>
  <c r="BS272" i="14"/>
  <c r="BA359" i="14"/>
  <c r="BA123" i="14"/>
  <c r="Q337" i="14"/>
  <c r="Q279" i="14"/>
  <c r="BS244" i="14"/>
  <c r="BA354" i="14"/>
  <c r="Q334" i="14"/>
  <c r="Q347" i="14"/>
  <c r="Q321" i="14"/>
  <c r="BS286" i="14"/>
  <c r="BS40" i="14"/>
  <c r="Q105" i="14"/>
  <c r="BS302" i="14"/>
  <c r="Q335" i="14"/>
  <c r="BS351" i="14"/>
  <c r="Q368" i="14"/>
  <c r="BS145" i="14"/>
  <c r="BS267" i="14"/>
  <c r="Q271" i="14"/>
  <c r="BS87" i="14"/>
  <c r="BS303" i="14"/>
  <c r="BS136" i="14"/>
  <c r="BS328" i="14"/>
  <c r="BS88" i="14"/>
  <c r="BS359" i="14"/>
  <c r="BS148" i="14"/>
  <c r="Q176" i="14"/>
  <c r="BS247" i="14"/>
  <c r="BS352" i="14"/>
  <c r="BS294" i="14"/>
  <c r="Q263" i="14"/>
  <c r="BS144" i="14"/>
  <c r="BS285" i="14"/>
  <c r="BS312" i="14"/>
  <c r="AI58" i="14"/>
  <c r="Q272" i="14"/>
  <c r="BS354" i="14"/>
  <c r="BA250" i="14"/>
  <c r="Q307" i="14"/>
  <c r="Q315" i="14"/>
  <c r="Q323" i="14"/>
  <c r="Q331" i="14"/>
  <c r="CB8" i="14"/>
  <c r="CD8" i="14" s="1"/>
  <c r="H7" i="14"/>
  <c r="J7" i="14"/>
  <c r="G8" i="14"/>
  <c r="AQ8" i="14"/>
  <c r="AR8" i="14" s="1"/>
  <c r="AT8" i="14" s="1"/>
  <c r="AR7" i="14"/>
  <c r="AT7" i="14"/>
  <c r="Y8" i="14"/>
  <c r="Z7" i="14"/>
  <c r="AB7" i="14" s="1"/>
  <c r="H8" i="14"/>
  <c r="J8" i="14" s="1"/>
  <c r="G9" i="14"/>
  <c r="AQ9" i="14"/>
  <c r="Z8" i="14"/>
  <c r="AB8" i="14"/>
  <c r="Y9" i="14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6" i="1"/>
  <c r="K7" i="1"/>
  <c r="K8" i="1"/>
  <c r="K9" i="1"/>
  <c r="K10" i="1"/>
  <c r="K11" i="1"/>
  <c r="K12" i="1"/>
  <c r="K13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6" i="1"/>
  <c r="AC5" i="1"/>
  <c r="K5" i="1"/>
  <c r="AQ10" i="14"/>
  <c r="AR9" i="14"/>
  <c r="AT9" i="14" s="1"/>
  <c r="Z9" i="14"/>
  <c r="AB9" i="14" s="1"/>
  <c r="Y10" i="14"/>
  <c r="Z10" i="14" s="1"/>
  <c r="AB10" i="14" s="1"/>
  <c r="H9" i="14"/>
  <c r="J9" i="14" s="1"/>
  <c r="G10" i="14"/>
  <c r="H10" i="14" s="1"/>
  <c r="J10" i="14" s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342" i="1"/>
  <c r="X341" i="1"/>
  <c r="X340" i="1"/>
  <c r="X339" i="1"/>
  <c r="X338" i="1"/>
  <c r="X337" i="1"/>
  <c r="X336" i="1"/>
  <c r="X335" i="1"/>
  <c r="X334" i="1"/>
  <c r="X333" i="1"/>
  <c r="X332" i="1"/>
  <c r="X331" i="1"/>
  <c r="X330" i="1"/>
  <c r="X329" i="1"/>
  <c r="X328" i="1"/>
  <c r="X327" i="1"/>
  <c r="X326" i="1"/>
  <c r="X325" i="1"/>
  <c r="X324" i="1"/>
  <c r="X323" i="1"/>
  <c r="X322" i="1"/>
  <c r="X321" i="1"/>
  <c r="X320" i="1"/>
  <c r="X319" i="1"/>
  <c r="X318" i="1"/>
  <c r="X317" i="1"/>
  <c r="X316" i="1"/>
  <c r="X315" i="1"/>
  <c r="X314" i="1"/>
  <c r="X313" i="1"/>
  <c r="X312" i="1"/>
  <c r="X311" i="1"/>
  <c r="X310" i="1"/>
  <c r="X309" i="1"/>
  <c r="X308" i="1"/>
  <c r="X307" i="1"/>
  <c r="X306" i="1"/>
  <c r="X305" i="1"/>
  <c r="X304" i="1"/>
  <c r="X303" i="1"/>
  <c r="X302" i="1"/>
  <c r="X301" i="1"/>
  <c r="X300" i="1"/>
  <c r="X299" i="1"/>
  <c r="X298" i="1"/>
  <c r="X297" i="1"/>
  <c r="X296" i="1"/>
  <c r="X295" i="1"/>
  <c r="X294" i="1"/>
  <c r="X293" i="1"/>
  <c r="X292" i="1"/>
  <c r="X291" i="1"/>
  <c r="X290" i="1"/>
  <c r="X289" i="1"/>
  <c r="X288" i="1"/>
  <c r="X287" i="1"/>
  <c r="X286" i="1"/>
  <c r="X285" i="1"/>
  <c r="X284" i="1"/>
  <c r="X283" i="1"/>
  <c r="X282" i="1"/>
  <c r="X281" i="1"/>
  <c r="X280" i="1"/>
  <c r="X279" i="1"/>
  <c r="X278" i="1"/>
  <c r="X277" i="1"/>
  <c r="X276" i="1"/>
  <c r="X275" i="1"/>
  <c r="X274" i="1"/>
  <c r="X273" i="1"/>
  <c r="X272" i="1"/>
  <c r="X271" i="1"/>
  <c r="X270" i="1"/>
  <c r="X269" i="1"/>
  <c r="X268" i="1"/>
  <c r="X267" i="1"/>
  <c r="X266" i="1"/>
  <c r="X265" i="1"/>
  <c r="X264" i="1"/>
  <c r="X263" i="1"/>
  <c r="X262" i="1"/>
  <c r="X261" i="1"/>
  <c r="X260" i="1"/>
  <c r="X259" i="1"/>
  <c r="X258" i="1"/>
  <c r="X257" i="1"/>
  <c r="X256" i="1"/>
  <c r="X255" i="1"/>
  <c r="X254" i="1"/>
  <c r="X253" i="1"/>
  <c r="X252" i="1"/>
  <c r="X251" i="1"/>
  <c r="X250" i="1"/>
  <c r="X249" i="1"/>
  <c r="X248" i="1"/>
  <c r="X247" i="1"/>
  <c r="X246" i="1"/>
  <c r="X245" i="1"/>
  <c r="X244" i="1"/>
  <c r="X243" i="1"/>
  <c r="X242" i="1"/>
  <c r="X241" i="1"/>
  <c r="X240" i="1"/>
  <c r="X239" i="1"/>
  <c r="X238" i="1"/>
  <c r="X237" i="1"/>
  <c r="X236" i="1"/>
  <c r="X235" i="1"/>
  <c r="X234" i="1"/>
  <c r="X233" i="1"/>
  <c r="X232" i="1"/>
  <c r="X231" i="1"/>
  <c r="X230" i="1"/>
  <c r="X229" i="1"/>
  <c r="X228" i="1"/>
  <c r="X22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177" i="1"/>
  <c r="X176" i="1"/>
  <c r="X175" i="1"/>
  <c r="X174" i="1"/>
  <c r="X173" i="1"/>
  <c r="X172" i="1"/>
  <c r="X171" i="1"/>
  <c r="X170" i="1"/>
  <c r="X169" i="1"/>
  <c r="X168" i="1"/>
  <c r="X16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7" i="1"/>
  <c r="X126" i="1"/>
  <c r="X125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Y5" i="1"/>
  <c r="Y6" i="1" s="1"/>
  <c r="X4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G5" i="1" s="1"/>
  <c r="F4" i="1"/>
  <c r="AQ11" i="14"/>
  <c r="AQ12" i="14" s="1"/>
  <c r="AR10" i="14"/>
  <c r="AT10" i="14" s="1"/>
  <c r="G11" i="14"/>
  <c r="H11" i="14" s="1"/>
  <c r="J11" i="14" s="1"/>
  <c r="Z5" i="1"/>
  <c r="AA15" i="1"/>
  <c r="AD22" i="1" s="1"/>
  <c r="AA14" i="1"/>
  <c r="AA13" i="1"/>
  <c r="AD16" i="1" s="1"/>
  <c r="AJ16" i="1" s="1"/>
  <c r="AA12" i="1"/>
  <c r="AA11" i="1"/>
  <c r="AA10" i="1"/>
  <c r="AD17" i="1" s="1"/>
  <c r="AH17" i="1" s="1"/>
  <c r="AA9" i="1"/>
  <c r="AA8" i="1"/>
  <c r="AA6" i="1"/>
  <c r="AA5" i="1"/>
  <c r="AA4" i="1"/>
  <c r="I15" i="1"/>
  <c r="L24" i="1" s="1"/>
  <c r="L36" i="1"/>
  <c r="L32" i="1"/>
  <c r="L66" i="1"/>
  <c r="L58" i="1"/>
  <c r="L101" i="1"/>
  <c r="R101" i="1" s="1"/>
  <c r="L85" i="1"/>
  <c r="P85" i="1" s="1"/>
  <c r="L131" i="1"/>
  <c r="L123" i="1"/>
  <c r="L119" i="1"/>
  <c r="R119" i="1" s="1"/>
  <c r="L161" i="1"/>
  <c r="L153" i="1"/>
  <c r="P153" i="1" s="1"/>
  <c r="L164" i="1"/>
  <c r="P164" i="1" s="1"/>
  <c r="L174" i="1"/>
  <c r="L196" i="1"/>
  <c r="L200" i="1"/>
  <c r="L208" i="1"/>
  <c r="L212" i="1"/>
  <c r="P212" i="1" s="1"/>
  <c r="L220" i="1"/>
  <c r="P220" i="1" s="1"/>
  <c r="L224" i="1"/>
  <c r="L232" i="1"/>
  <c r="L236" i="1"/>
  <c r="R236" i="1" s="1"/>
  <c r="L244" i="1"/>
  <c r="L252" i="1"/>
  <c r="L256" i="1"/>
  <c r="P256" i="1" s="1"/>
  <c r="L264" i="1"/>
  <c r="L268" i="1"/>
  <c r="L276" i="1"/>
  <c r="L284" i="1"/>
  <c r="L324" i="1"/>
  <c r="R324" i="1" s="1"/>
  <c r="L40" i="1"/>
  <c r="P40" i="1" s="1"/>
  <c r="L89" i="1"/>
  <c r="L157" i="1"/>
  <c r="L190" i="1"/>
  <c r="R190" i="1" s="1"/>
  <c r="L204" i="1"/>
  <c r="L216" i="1"/>
  <c r="P216" i="1" s="1"/>
  <c r="L228" i="1"/>
  <c r="P228" i="1" s="1"/>
  <c r="L240" i="1"/>
  <c r="L248" i="1"/>
  <c r="L260" i="1"/>
  <c r="L272" i="1"/>
  <c r="L280" i="1"/>
  <c r="R280" i="1" s="1"/>
  <c r="L288" i="1"/>
  <c r="P288" i="1" s="1"/>
  <c r="L292" i="1"/>
  <c r="L296" i="1"/>
  <c r="L300" i="1"/>
  <c r="R300" i="1" s="1"/>
  <c r="L304" i="1"/>
  <c r="L308" i="1"/>
  <c r="L312" i="1"/>
  <c r="P312" i="1" s="1"/>
  <c r="L316" i="1"/>
  <c r="L320" i="1"/>
  <c r="L328" i="1"/>
  <c r="L332" i="1"/>
  <c r="L336" i="1"/>
  <c r="L340" i="1"/>
  <c r="P340" i="1" s="1"/>
  <c r="L344" i="1"/>
  <c r="L348" i="1"/>
  <c r="L352" i="1"/>
  <c r="P352" i="1" s="1"/>
  <c r="L356" i="1"/>
  <c r="L360" i="1"/>
  <c r="P360" i="1" s="1"/>
  <c r="L364" i="1"/>
  <c r="P364" i="1" s="1"/>
  <c r="L368" i="1"/>
  <c r="AD25" i="1"/>
  <c r="AD29" i="1"/>
  <c r="AD33" i="1"/>
  <c r="AD37" i="1"/>
  <c r="AJ37" i="1" s="1"/>
  <c r="AD41" i="1"/>
  <c r="AH41" i="1" s="1"/>
  <c r="AD45" i="1"/>
  <c r="AD49" i="1"/>
  <c r="AD53" i="1"/>
  <c r="AJ53" i="1" s="1"/>
  <c r="AD57" i="1"/>
  <c r="AD61" i="1"/>
  <c r="AD65" i="1"/>
  <c r="AD69" i="1"/>
  <c r="AD73" i="1"/>
  <c r="AD77" i="1"/>
  <c r="AD81" i="1"/>
  <c r="AD85" i="1"/>
  <c r="AH85" i="1" s="1"/>
  <c r="AD89" i="1"/>
  <c r="AH89" i="1" s="1"/>
  <c r="AD93" i="1"/>
  <c r="AD97" i="1"/>
  <c r="AD101" i="1"/>
  <c r="AH101" i="1" s="1"/>
  <c r="AD105" i="1"/>
  <c r="AD109" i="1"/>
  <c r="AJ109" i="1" s="1"/>
  <c r="AD113" i="1"/>
  <c r="AD117" i="1"/>
  <c r="AD121" i="1"/>
  <c r="AD125" i="1"/>
  <c r="AD129" i="1"/>
  <c r="AJ129" i="1" s="1"/>
  <c r="AD133" i="1"/>
  <c r="AH133" i="1" s="1"/>
  <c r="AD137" i="1"/>
  <c r="AH137" i="1" s="1"/>
  <c r="AD141" i="1"/>
  <c r="AD145" i="1"/>
  <c r="AD149" i="1"/>
  <c r="AH149" i="1" s="1"/>
  <c r="AD153" i="1"/>
  <c r="AD157" i="1"/>
  <c r="AD161" i="1"/>
  <c r="AD165" i="1"/>
  <c r="AD169" i="1"/>
  <c r="AD173" i="1"/>
  <c r="AD177" i="1"/>
  <c r="AJ177" i="1" s="1"/>
  <c r="AD181" i="1"/>
  <c r="AH181" i="1" s="1"/>
  <c r="AD185" i="1"/>
  <c r="AH185" i="1" s="1"/>
  <c r="AD189" i="1"/>
  <c r="AD193" i="1"/>
  <c r="AD197" i="1"/>
  <c r="AH197" i="1" s="1"/>
  <c r="AD201" i="1"/>
  <c r="AD205" i="1"/>
  <c r="AD209" i="1"/>
  <c r="AD213" i="1"/>
  <c r="AD217" i="1"/>
  <c r="AD221" i="1"/>
  <c r="AD225" i="1"/>
  <c r="AJ225" i="1" s="1"/>
  <c r="AD229" i="1"/>
  <c r="AH229" i="1" s="1"/>
  <c r="AD233" i="1"/>
  <c r="AH233" i="1" s="1"/>
  <c r="AD237" i="1"/>
  <c r="AD241" i="1"/>
  <c r="AD245" i="1"/>
  <c r="AH245" i="1" s="1"/>
  <c r="AD249" i="1"/>
  <c r="AD253" i="1"/>
  <c r="AD257" i="1"/>
  <c r="AD261" i="1"/>
  <c r="AD265" i="1"/>
  <c r="AD269" i="1"/>
  <c r="AD273" i="1"/>
  <c r="AJ273" i="1" s="1"/>
  <c r="AD277" i="1"/>
  <c r="AH277" i="1" s="1"/>
  <c r="AD281" i="1"/>
  <c r="AH281" i="1" s="1"/>
  <c r="AD285" i="1"/>
  <c r="AD289" i="1"/>
  <c r="AD293" i="1"/>
  <c r="AH293" i="1" s="1"/>
  <c r="AD297" i="1"/>
  <c r="AD301" i="1"/>
  <c r="AD305" i="1"/>
  <c r="AD309" i="1"/>
  <c r="AD313" i="1"/>
  <c r="AD317" i="1"/>
  <c r="AD321" i="1"/>
  <c r="AJ321" i="1" s="1"/>
  <c r="AD325" i="1"/>
  <c r="AJ325" i="1" s="1"/>
  <c r="AD329" i="1"/>
  <c r="AH329" i="1" s="1"/>
  <c r="AD333" i="1"/>
  <c r="AD337" i="1"/>
  <c r="AD341" i="1"/>
  <c r="AH341" i="1" s="1"/>
  <c r="AD345" i="1"/>
  <c r="AD349" i="1"/>
  <c r="AJ349" i="1" s="1"/>
  <c r="AD353" i="1"/>
  <c r="AD357" i="1"/>
  <c r="AD361" i="1"/>
  <c r="AD365" i="1"/>
  <c r="L28" i="1"/>
  <c r="R28" i="1" s="1"/>
  <c r="L16" i="1"/>
  <c r="P16" i="1" s="1"/>
  <c r="L70" i="1"/>
  <c r="P70" i="1" s="1"/>
  <c r="L62" i="1"/>
  <c r="L50" i="1"/>
  <c r="L97" i="1"/>
  <c r="P97" i="1" s="1"/>
  <c r="L93" i="1"/>
  <c r="L81" i="1"/>
  <c r="R81" i="1" s="1"/>
  <c r="L77" i="1"/>
  <c r="R77" i="1" s="1"/>
  <c r="L73" i="1"/>
  <c r="L127" i="1"/>
  <c r="L115" i="1"/>
  <c r="P115" i="1" s="1"/>
  <c r="L111" i="1"/>
  <c r="L107" i="1"/>
  <c r="P107" i="1" s="1"/>
  <c r="L103" i="1"/>
  <c r="P103" i="1" s="1"/>
  <c r="L149" i="1"/>
  <c r="L145" i="1"/>
  <c r="L137" i="1"/>
  <c r="R137" i="1" s="1"/>
  <c r="L186" i="1"/>
  <c r="L182" i="1"/>
  <c r="P182" i="1" s="1"/>
  <c r="L178" i="1"/>
  <c r="R178" i="1" s="1"/>
  <c r="L170" i="1"/>
  <c r="L166" i="1"/>
  <c r="L13" i="1"/>
  <c r="P13" i="1" s="1"/>
  <c r="L35" i="1"/>
  <c r="L27" i="1"/>
  <c r="P27" i="1" s="1"/>
  <c r="L69" i="1"/>
  <c r="P69" i="1" s="1"/>
  <c r="L57" i="1"/>
  <c r="L42" i="1"/>
  <c r="L34" i="1"/>
  <c r="P34" i="1" s="1"/>
  <c r="L30" i="1"/>
  <c r="R30" i="1" s="1"/>
  <c r="L26" i="1"/>
  <c r="L68" i="1"/>
  <c r="L60" i="1"/>
  <c r="L56" i="1"/>
  <c r="L52" i="1"/>
  <c r="L44" i="1"/>
  <c r="L99" i="1"/>
  <c r="P99" i="1" s="1"/>
  <c r="L91" i="1"/>
  <c r="P91" i="1" s="1"/>
  <c r="L87" i="1"/>
  <c r="L79" i="1"/>
  <c r="P79" i="1" s="1"/>
  <c r="L41" i="1"/>
  <c r="P41" i="1" s="1"/>
  <c r="L37" i="1"/>
  <c r="L33" i="1"/>
  <c r="R33" i="1" s="1"/>
  <c r="L29" i="1"/>
  <c r="L25" i="1"/>
  <c r="L43" i="1"/>
  <c r="L67" i="1"/>
  <c r="L63" i="1"/>
  <c r="L59" i="1"/>
  <c r="P59" i="1" s="1"/>
  <c r="L55" i="1"/>
  <c r="R55" i="1" s="1"/>
  <c r="L51" i="1"/>
  <c r="L47" i="1"/>
  <c r="L71" i="1"/>
  <c r="P71" i="1" s="1"/>
  <c r="L54" i="1"/>
  <c r="L46" i="1"/>
  <c r="L31" i="1"/>
  <c r="L61" i="1"/>
  <c r="L53" i="1"/>
  <c r="L49" i="1"/>
  <c r="L45" i="1"/>
  <c r="P45" i="1" s="1"/>
  <c r="L100" i="1"/>
  <c r="P100" i="1" s="1"/>
  <c r="L96" i="1"/>
  <c r="P96" i="1" s="1"/>
  <c r="L92" i="1"/>
  <c r="P92" i="1" s="1"/>
  <c r="L88" i="1"/>
  <c r="L84" i="1"/>
  <c r="P84" i="1" s="1"/>
  <c r="L80" i="1"/>
  <c r="L76" i="1"/>
  <c r="P76" i="1" s="1"/>
  <c r="L72" i="1"/>
  <c r="L130" i="1"/>
  <c r="L126" i="1"/>
  <c r="L122" i="1"/>
  <c r="L118" i="1"/>
  <c r="P118" i="1" s="1"/>
  <c r="L114" i="1"/>
  <c r="P114" i="1" s="1"/>
  <c r="L110" i="1"/>
  <c r="P110" i="1" s="1"/>
  <c r="L106" i="1"/>
  <c r="P106" i="1" s="1"/>
  <c r="L133" i="1"/>
  <c r="L160" i="1"/>
  <c r="P160" i="1" s="1"/>
  <c r="L156" i="1"/>
  <c r="L152" i="1"/>
  <c r="P152" i="1" s="1"/>
  <c r="L39" i="1"/>
  <c r="L65" i="1"/>
  <c r="L38" i="1"/>
  <c r="L22" i="1"/>
  <c r="P22" i="1" s="1"/>
  <c r="L64" i="1"/>
  <c r="L48" i="1"/>
  <c r="P48" i="1" s="1"/>
  <c r="L95" i="1"/>
  <c r="R95" i="1" s="1"/>
  <c r="L83" i="1"/>
  <c r="L75" i="1"/>
  <c r="R75" i="1" s="1"/>
  <c r="L102" i="1"/>
  <c r="P102" i="1" s="1"/>
  <c r="L129" i="1"/>
  <c r="L125" i="1"/>
  <c r="P125" i="1" s="1"/>
  <c r="L121" i="1"/>
  <c r="L117" i="1"/>
  <c r="L113" i="1"/>
  <c r="P113" i="1" s="1"/>
  <c r="L109" i="1"/>
  <c r="L105" i="1"/>
  <c r="L163" i="1"/>
  <c r="P163" i="1" s="1"/>
  <c r="L159" i="1"/>
  <c r="P159" i="1" s="1"/>
  <c r="L155" i="1"/>
  <c r="R155" i="1" s="1"/>
  <c r="L151" i="1"/>
  <c r="L98" i="1"/>
  <c r="R98" i="1" s="1"/>
  <c r="L94" i="1"/>
  <c r="L90" i="1"/>
  <c r="P90" i="1" s="1"/>
  <c r="L86" i="1"/>
  <c r="L82" i="1"/>
  <c r="L78" i="1"/>
  <c r="P78" i="1" s="1"/>
  <c r="L74" i="1"/>
  <c r="L132" i="1"/>
  <c r="L128" i="1"/>
  <c r="P128" i="1" s="1"/>
  <c r="L124" i="1"/>
  <c r="R124" i="1" s="1"/>
  <c r="L120" i="1"/>
  <c r="L116" i="1"/>
  <c r="L112" i="1"/>
  <c r="P112" i="1" s="1"/>
  <c r="L108" i="1"/>
  <c r="L104" i="1"/>
  <c r="R104" i="1" s="1"/>
  <c r="L162" i="1"/>
  <c r="L158" i="1"/>
  <c r="L154" i="1"/>
  <c r="P154" i="1" s="1"/>
  <c r="L150" i="1"/>
  <c r="L146" i="1"/>
  <c r="L142" i="1"/>
  <c r="P142" i="1" s="1"/>
  <c r="L138" i="1"/>
  <c r="P138" i="1" s="1"/>
  <c r="L134" i="1"/>
  <c r="L191" i="1"/>
  <c r="L187" i="1"/>
  <c r="P187" i="1" s="1"/>
  <c r="L183" i="1"/>
  <c r="L179" i="1"/>
  <c r="P179" i="1" s="1"/>
  <c r="L175" i="1"/>
  <c r="L171" i="1"/>
  <c r="L167" i="1"/>
  <c r="P167" i="1" s="1"/>
  <c r="L195" i="1"/>
  <c r="L199" i="1"/>
  <c r="L203" i="1"/>
  <c r="P203" i="1" s="1"/>
  <c r="L207" i="1"/>
  <c r="P207" i="1" s="1"/>
  <c r="L211" i="1"/>
  <c r="P211" i="1" s="1"/>
  <c r="L215" i="1"/>
  <c r="L219" i="1"/>
  <c r="R219" i="1" s="1"/>
  <c r="L223" i="1"/>
  <c r="L227" i="1"/>
  <c r="P227" i="1" s="1"/>
  <c r="L231" i="1"/>
  <c r="L235" i="1"/>
  <c r="L239" i="1"/>
  <c r="P239" i="1" s="1"/>
  <c r="L243" i="1"/>
  <c r="L247" i="1"/>
  <c r="L251" i="1"/>
  <c r="P251" i="1" s="1"/>
  <c r="L255" i="1"/>
  <c r="R255" i="1" s="1"/>
  <c r="L259" i="1"/>
  <c r="R259" i="1" s="1"/>
  <c r="L263" i="1"/>
  <c r="L267" i="1"/>
  <c r="P267" i="1" s="1"/>
  <c r="L271" i="1"/>
  <c r="L275" i="1"/>
  <c r="L279" i="1"/>
  <c r="L283" i="1"/>
  <c r="L287" i="1"/>
  <c r="P287" i="1" s="1"/>
  <c r="L291" i="1"/>
  <c r="L295" i="1"/>
  <c r="L299" i="1"/>
  <c r="P299" i="1" s="1"/>
  <c r="L303" i="1"/>
  <c r="P303" i="1" s="1"/>
  <c r="L307" i="1"/>
  <c r="P307" i="1" s="1"/>
  <c r="L311" i="1"/>
  <c r="L315" i="1"/>
  <c r="P315" i="1" s="1"/>
  <c r="L319" i="1"/>
  <c r="L323" i="1"/>
  <c r="P323" i="1" s="1"/>
  <c r="L327" i="1"/>
  <c r="L331" i="1"/>
  <c r="L335" i="1"/>
  <c r="P335" i="1" s="1"/>
  <c r="L339" i="1"/>
  <c r="L343" i="1"/>
  <c r="L347" i="1"/>
  <c r="P347" i="1" s="1"/>
  <c r="L351" i="1"/>
  <c r="P351" i="1" s="1"/>
  <c r="L355" i="1"/>
  <c r="R355" i="1" s="1"/>
  <c r="L359" i="1"/>
  <c r="L363" i="1"/>
  <c r="R363" i="1" s="1"/>
  <c r="L367" i="1"/>
  <c r="AD20" i="1"/>
  <c r="AJ20" i="1" s="1"/>
  <c r="AD24" i="1"/>
  <c r="AD28" i="1"/>
  <c r="AD32" i="1"/>
  <c r="AD36" i="1"/>
  <c r="AD40" i="1"/>
  <c r="AH40" i="1" s="1"/>
  <c r="AD44" i="1"/>
  <c r="AH44" i="1" s="1"/>
  <c r="AD48" i="1"/>
  <c r="AH48" i="1" s="1"/>
  <c r="AD52" i="1"/>
  <c r="AD56" i="1"/>
  <c r="AD60" i="1"/>
  <c r="AH60" i="1" s="1"/>
  <c r="AD64" i="1"/>
  <c r="AD68" i="1"/>
  <c r="AJ68" i="1" s="1"/>
  <c r="AD72" i="1"/>
  <c r="AD76" i="1"/>
  <c r="AD80" i="1"/>
  <c r="AD84" i="1"/>
  <c r="AD88" i="1"/>
  <c r="AH88" i="1" s="1"/>
  <c r="AD92" i="1"/>
  <c r="AH92" i="1" s="1"/>
  <c r="AD96" i="1"/>
  <c r="AH96" i="1" s="1"/>
  <c r="AD100" i="1"/>
  <c r="AD104" i="1"/>
  <c r="AD108" i="1"/>
  <c r="AH108" i="1" s="1"/>
  <c r="AD112" i="1"/>
  <c r="AD116" i="1"/>
  <c r="AH116" i="1" s="1"/>
  <c r="AD120" i="1"/>
  <c r="AD124" i="1"/>
  <c r="AD128" i="1"/>
  <c r="AD132" i="1"/>
  <c r="AD136" i="1"/>
  <c r="AH136" i="1" s="1"/>
  <c r="AD140" i="1"/>
  <c r="AH140" i="1" s="1"/>
  <c r="AD144" i="1"/>
  <c r="AH144" i="1" s="1"/>
  <c r="AD148" i="1"/>
  <c r="AD152" i="1"/>
  <c r="AD156" i="1"/>
  <c r="AJ156" i="1" s="1"/>
  <c r="AD160" i="1"/>
  <c r="AD164" i="1"/>
  <c r="AJ164" i="1" s="1"/>
  <c r="AD168" i="1"/>
  <c r="AD172" i="1"/>
  <c r="AD176" i="1"/>
  <c r="AD180" i="1"/>
  <c r="AD184" i="1"/>
  <c r="AH184" i="1" s="1"/>
  <c r="AD188" i="1"/>
  <c r="AH188" i="1" s="1"/>
  <c r="AD192" i="1"/>
  <c r="AJ192" i="1" s="1"/>
  <c r="AD196" i="1"/>
  <c r="AD200" i="1"/>
  <c r="AD204" i="1"/>
  <c r="AH204" i="1" s="1"/>
  <c r="AD208" i="1"/>
  <c r="AD212" i="1"/>
  <c r="AJ212" i="1" s="1"/>
  <c r="AD216" i="1"/>
  <c r="AD220" i="1"/>
  <c r="AD224" i="1"/>
  <c r="AD228" i="1"/>
  <c r="AD232" i="1"/>
  <c r="AH232" i="1" s="1"/>
  <c r="AD236" i="1"/>
  <c r="AH236" i="1" s="1"/>
  <c r="AD240" i="1"/>
  <c r="AH240" i="1" s="1"/>
  <c r="AD244" i="1"/>
  <c r="AD248" i="1"/>
  <c r="AD252" i="1"/>
  <c r="AH252" i="1" s="1"/>
  <c r="AD256" i="1"/>
  <c r="AD260" i="1"/>
  <c r="AJ260" i="1" s="1"/>
  <c r="AD264" i="1"/>
  <c r="AD268" i="1"/>
  <c r="AD272" i="1"/>
  <c r="AD276" i="1"/>
  <c r="AD280" i="1"/>
  <c r="AH280" i="1" s="1"/>
  <c r="AD284" i="1"/>
  <c r="AH284" i="1" s="1"/>
  <c r="AD288" i="1"/>
  <c r="AH288" i="1" s="1"/>
  <c r="AD292" i="1"/>
  <c r="AD296" i="1"/>
  <c r="AD300" i="1"/>
  <c r="AJ300" i="1" s="1"/>
  <c r="AD304" i="1"/>
  <c r="AD308" i="1"/>
  <c r="AH308" i="1" s="1"/>
  <c r="AD312" i="1"/>
  <c r="AD316" i="1"/>
  <c r="AD320" i="1"/>
  <c r="AD324" i="1"/>
  <c r="AD328" i="1"/>
  <c r="AH328" i="1" s="1"/>
  <c r="AD332" i="1"/>
  <c r="AH332" i="1" s="1"/>
  <c r="AD336" i="1"/>
  <c r="AH336" i="1" s="1"/>
  <c r="AD340" i="1"/>
  <c r="AD344" i="1"/>
  <c r="AD348" i="1"/>
  <c r="AH348" i="1" s="1"/>
  <c r="AD352" i="1"/>
  <c r="AD356" i="1"/>
  <c r="AJ356" i="1" s="1"/>
  <c r="AD360" i="1"/>
  <c r="AD364" i="1"/>
  <c r="AD368" i="1"/>
  <c r="L148" i="1"/>
  <c r="L144" i="1"/>
  <c r="P144" i="1" s="1"/>
  <c r="L140" i="1"/>
  <c r="P140" i="1" s="1"/>
  <c r="L136" i="1"/>
  <c r="R136" i="1" s="1"/>
  <c r="Q137" i="1" s="1"/>
  <c r="L193" i="1"/>
  <c r="L189" i="1"/>
  <c r="L185" i="1"/>
  <c r="P185" i="1" s="1"/>
  <c r="L181" i="1"/>
  <c r="L177" i="1"/>
  <c r="R177" i="1" s="1"/>
  <c r="L173" i="1"/>
  <c r="L169" i="1"/>
  <c r="L165" i="1"/>
  <c r="L197" i="1"/>
  <c r="L201" i="1"/>
  <c r="P201" i="1" s="1"/>
  <c r="L205" i="1"/>
  <c r="R205" i="1" s="1"/>
  <c r="L209" i="1"/>
  <c r="P209" i="1" s="1"/>
  <c r="L213" i="1"/>
  <c r="L217" i="1"/>
  <c r="L221" i="1"/>
  <c r="R221" i="1" s="1"/>
  <c r="L225" i="1"/>
  <c r="L229" i="1"/>
  <c r="P229" i="1" s="1"/>
  <c r="L233" i="1"/>
  <c r="L237" i="1"/>
  <c r="L241" i="1"/>
  <c r="L245" i="1"/>
  <c r="L249" i="1"/>
  <c r="R249" i="1" s="1"/>
  <c r="L253" i="1"/>
  <c r="P253" i="1" s="1"/>
  <c r="L257" i="1"/>
  <c r="R257" i="1" s="1"/>
  <c r="L261" i="1"/>
  <c r="L265" i="1"/>
  <c r="L269" i="1"/>
  <c r="P269" i="1" s="1"/>
  <c r="L273" i="1"/>
  <c r="L277" i="1"/>
  <c r="R277" i="1" s="1"/>
  <c r="L281" i="1"/>
  <c r="L285" i="1"/>
  <c r="L289" i="1"/>
  <c r="L293" i="1"/>
  <c r="L297" i="1"/>
  <c r="P297" i="1" s="1"/>
  <c r="L301" i="1"/>
  <c r="R301" i="1" s="1"/>
  <c r="L305" i="1"/>
  <c r="P305" i="1" s="1"/>
  <c r="L309" i="1"/>
  <c r="L313" i="1"/>
  <c r="L317" i="1"/>
  <c r="P317" i="1" s="1"/>
  <c r="L321" i="1"/>
  <c r="L325" i="1"/>
  <c r="P325" i="1" s="1"/>
  <c r="L329" i="1"/>
  <c r="L333" i="1"/>
  <c r="L337" i="1"/>
  <c r="L341" i="1"/>
  <c r="L345" i="1"/>
  <c r="R345" i="1" s="1"/>
  <c r="L349" i="1"/>
  <c r="P349" i="1" s="1"/>
  <c r="L353" i="1"/>
  <c r="R353" i="1" s="1"/>
  <c r="L357" i="1"/>
  <c r="L361" i="1"/>
  <c r="L365" i="1"/>
  <c r="R365" i="1" s="1"/>
  <c r="AD26" i="1"/>
  <c r="AH26" i="1" s="1"/>
  <c r="AD30" i="1"/>
  <c r="AH30" i="1" s="1"/>
  <c r="AD34" i="1"/>
  <c r="AD38" i="1"/>
  <c r="AD42" i="1"/>
  <c r="AD46" i="1"/>
  <c r="AD50" i="1"/>
  <c r="AD54" i="1"/>
  <c r="AH54" i="1" s="1"/>
  <c r="AD58" i="1"/>
  <c r="AH58" i="1" s="1"/>
  <c r="AD62" i="1"/>
  <c r="AJ62" i="1" s="1"/>
  <c r="AD66" i="1"/>
  <c r="AD70" i="1"/>
  <c r="AH70" i="1" s="1"/>
  <c r="AD74" i="1"/>
  <c r="AH74" i="1" s="1"/>
  <c r="AD78" i="1"/>
  <c r="AJ78" i="1" s="1"/>
  <c r="AD82" i="1"/>
  <c r="AJ82" i="1" s="1"/>
  <c r="AD86" i="1"/>
  <c r="AD90" i="1"/>
  <c r="AD94" i="1"/>
  <c r="AD98" i="1"/>
  <c r="AD102" i="1"/>
  <c r="AH102" i="1" s="1"/>
  <c r="AD106" i="1"/>
  <c r="AH106" i="1" s="1"/>
  <c r="AD110" i="1"/>
  <c r="AJ110" i="1" s="1"/>
  <c r="AD114" i="1"/>
  <c r="AD118" i="1"/>
  <c r="AH118" i="1" s="1"/>
  <c r="AD122" i="1"/>
  <c r="AD126" i="1"/>
  <c r="AD130" i="1"/>
  <c r="AD134" i="1"/>
  <c r="AD138" i="1"/>
  <c r="AD142" i="1"/>
  <c r="AD146" i="1"/>
  <c r="AD150" i="1"/>
  <c r="AH150" i="1" s="1"/>
  <c r="AD154" i="1"/>
  <c r="AH154" i="1" s="1"/>
  <c r="AD158" i="1"/>
  <c r="AD162" i="1"/>
  <c r="AD166" i="1"/>
  <c r="AH166" i="1" s="1"/>
  <c r="AD170" i="1"/>
  <c r="AD174" i="1"/>
  <c r="AJ174" i="1" s="1"/>
  <c r="AD178" i="1"/>
  <c r="AD182" i="1"/>
  <c r="AD186" i="1"/>
  <c r="AD190" i="1"/>
  <c r="AD194" i="1"/>
  <c r="AD198" i="1"/>
  <c r="AH198" i="1" s="1"/>
  <c r="AD202" i="1"/>
  <c r="AJ202" i="1" s="1"/>
  <c r="AD206" i="1"/>
  <c r="AD210" i="1"/>
  <c r="AD214" i="1"/>
  <c r="AH214" i="1" s="1"/>
  <c r="AD218" i="1"/>
  <c r="AD222" i="1"/>
  <c r="AD226" i="1"/>
  <c r="AD230" i="1"/>
  <c r="AD234" i="1"/>
  <c r="AD238" i="1"/>
  <c r="AD242" i="1"/>
  <c r="AD246" i="1"/>
  <c r="AH246" i="1" s="1"/>
  <c r="AD250" i="1"/>
  <c r="AH250" i="1" s="1"/>
  <c r="AD254" i="1"/>
  <c r="AD258" i="1"/>
  <c r="AD262" i="1"/>
  <c r="AH262" i="1" s="1"/>
  <c r="AD266" i="1"/>
  <c r="AD270" i="1"/>
  <c r="AJ270" i="1" s="1"/>
  <c r="AD274" i="1"/>
  <c r="AD278" i="1"/>
  <c r="AD282" i="1"/>
  <c r="AH282" i="1" s="1"/>
  <c r="AD286" i="1"/>
  <c r="AD290" i="1"/>
  <c r="AD294" i="1"/>
  <c r="AH294" i="1" s="1"/>
  <c r="AD298" i="1"/>
  <c r="AJ298" i="1" s="1"/>
  <c r="AD302" i="1"/>
  <c r="AD306" i="1"/>
  <c r="AD310" i="1"/>
  <c r="AH310" i="1" s="1"/>
  <c r="AD314" i="1"/>
  <c r="AD318" i="1"/>
  <c r="AD322" i="1"/>
  <c r="AD326" i="1"/>
  <c r="AD330" i="1"/>
  <c r="AJ330" i="1" s="1"/>
  <c r="AD334" i="1"/>
  <c r="AD338" i="1"/>
  <c r="AD342" i="1"/>
  <c r="AH342" i="1" s="1"/>
  <c r="AD346" i="1"/>
  <c r="AH346" i="1" s="1"/>
  <c r="AD350" i="1"/>
  <c r="AD354" i="1"/>
  <c r="AD358" i="1"/>
  <c r="AH358" i="1" s="1"/>
  <c r="AD362" i="1"/>
  <c r="AH362" i="1" s="1"/>
  <c r="AD366" i="1"/>
  <c r="AJ366" i="1" s="1"/>
  <c r="L147" i="1"/>
  <c r="L143" i="1"/>
  <c r="L139" i="1"/>
  <c r="P139" i="1" s="1"/>
  <c r="L135" i="1"/>
  <c r="L192" i="1"/>
  <c r="L188" i="1"/>
  <c r="P188" i="1" s="1"/>
  <c r="L184" i="1"/>
  <c r="R184" i="1" s="1"/>
  <c r="L180" i="1"/>
  <c r="L176" i="1"/>
  <c r="L172" i="1"/>
  <c r="P172" i="1" s="1"/>
  <c r="L168" i="1"/>
  <c r="L194" i="1"/>
  <c r="L198" i="1"/>
  <c r="L202" i="1"/>
  <c r="L206" i="1"/>
  <c r="R206" i="1" s="1"/>
  <c r="L210" i="1"/>
  <c r="L214" i="1"/>
  <c r="L218" i="1"/>
  <c r="P218" i="1" s="1"/>
  <c r="L222" i="1"/>
  <c r="P222" i="1" s="1"/>
  <c r="L226" i="1"/>
  <c r="L230" i="1"/>
  <c r="L234" i="1"/>
  <c r="P234" i="1" s="1"/>
  <c r="L238" i="1"/>
  <c r="L242" i="1"/>
  <c r="R242" i="1" s="1"/>
  <c r="L246" i="1"/>
  <c r="L250" i="1"/>
  <c r="L254" i="1"/>
  <c r="P254" i="1" s="1"/>
  <c r="L258" i="1"/>
  <c r="L262" i="1"/>
  <c r="L266" i="1"/>
  <c r="P266" i="1" s="1"/>
  <c r="L270" i="1"/>
  <c r="R270" i="1" s="1"/>
  <c r="Q271" i="1" s="1"/>
  <c r="L274" i="1"/>
  <c r="L278" i="1"/>
  <c r="L282" i="1"/>
  <c r="P282" i="1" s="1"/>
  <c r="L286" i="1"/>
  <c r="R286" i="1" s="1"/>
  <c r="L290" i="1"/>
  <c r="L294" i="1"/>
  <c r="L298" i="1"/>
  <c r="L302" i="1"/>
  <c r="R302" i="1" s="1"/>
  <c r="L306" i="1"/>
  <c r="L310" i="1"/>
  <c r="L314" i="1"/>
  <c r="P314" i="1" s="1"/>
  <c r="L318" i="1"/>
  <c r="P318" i="1" s="1"/>
  <c r="L322" i="1"/>
  <c r="L326" i="1"/>
  <c r="L330" i="1"/>
  <c r="P330" i="1" s="1"/>
  <c r="L334" i="1"/>
  <c r="P334" i="1" s="1"/>
  <c r="L338" i="1"/>
  <c r="R338" i="1" s="1"/>
  <c r="Q339" i="1" s="1"/>
  <c r="L342" i="1"/>
  <c r="L346" i="1"/>
  <c r="L350" i="1"/>
  <c r="P350" i="1" s="1"/>
  <c r="L354" i="1"/>
  <c r="L358" i="1"/>
  <c r="L362" i="1"/>
  <c r="P362" i="1" s="1"/>
  <c r="L366" i="1"/>
  <c r="R366" i="1" s="1"/>
  <c r="AD23" i="1"/>
  <c r="AH23" i="1" s="1"/>
  <c r="AD27" i="1"/>
  <c r="AD31" i="1"/>
  <c r="AH31" i="1" s="1"/>
  <c r="AD35" i="1"/>
  <c r="AD39" i="1"/>
  <c r="AH39" i="1" s="1"/>
  <c r="AD43" i="1"/>
  <c r="AD47" i="1"/>
  <c r="AD51" i="1"/>
  <c r="AD55" i="1"/>
  <c r="AH55" i="1" s="1"/>
  <c r="AD59" i="1"/>
  <c r="AD63" i="1"/>
  <c r="AH63" i="1" s="1"/>
  <c r="AD67" i="1"/>
  <c r="AJ67" i="1" s="1"/>
  <c r="AD71" i="1"/>
  <c r="AH71" i="1" s="1"/>
  <c r="AD75" i="1"/>
  <c r="AD79" i="1"/>
  <c r="AH79" i="1" s="1"/>
  <c r="AD83" i="1"/>
  <c r="AD87" i="1"/>
  <c r="AH87" i="1" s="1"/>
  <c r="AD91" i="1"/>
  <c r="AD95" i="1"/>
  <c r="AD99" i="1"/>
  <c r="AD103" i="1"/>
  <c r="AH103" i="1" s="1"/>
  <c r="AD107" i="1"/>
  <c r="AJ107" i="1" s="1"/>
  <c r="AD111" i="1"/>
  <c r="AH111" i="1" s="1"/>
  <c r="AD115" i="1"/>
  <c r="AH115" i="1" s="1"/>
  <c r="AD119" i="1"/>
  <c r="AH119" i="1" s="1"/>
  <c r="AD123" i="1"/>
  <c r="AD127" i="1"/>
  <c r="AJ127" i="1" s="1"/>
  <c r="AD131" i="1"/>
  <c r="AD135" i="1"/>
  <c r="AH135" i="1" s="1"/>
  <c r="AD139" i="1"/>
  <c r="AD143" i="1"/>
  <c r="AD147" i="1"/>
  <c r="AD151" i="1"/>
  <c r="AJ151" i="1" s="1"/>
  <c r="AD155" i="1"/>
  <c r="AD159" i="1"/>
  <c r="AH159" i="1" s="1"/>
  <c r="AD163" i="1"/>
  <c r="AH163" i="1" s="1"/>
  <c r="AD167" i="1"/>
  <c r="AH167" i="1" s="1"/>
  <c r="AD171" i="1"/>
  <c r="AD175" i="1"/>
  <c r="AH175" i="1" s="1"/>
  <c r="AD179" i="1"/>
  <c r="AD183" i="1"/>
  <c r="AH183" i="1" s="1"/>
  <c r="AD187" i="1"/>
  <c r="AD191" i="1"/>
  <c r="AD195" i="1"/>
  <c r="AD199" i="1"/>
  <c r="AH199" i="1" s="1"/>
  <c r="AD203" i="1"/>
  <c r="AD207" i="1"/>
  <c r="AH207" i="1" s="1"/>
  <c r="AD211" i="1"/>
  <c r="AJ211" i="1" s="1"/>
  <c r="AI211" i="1" s="1"/>
  <c r="AD215" i="1"/>
  <c r="AH215" i="1" s="1"/>
  <c r="AD219" i="1"/>
  <c r="AD223" i="1"/>
  <c r="AH223" i="1" s="1"/>
  <c r="AD227" i="1"/>
  <c r="AD231" i="1"/>
  <c r="AJ231" i="1" s="1"/>
  <c r="AD235" i="1"/>
  <c r="AD239" i="1"/>
  <c r="AD243" i="1"/>
  <c r="AD247" i="1"/>
  <c r="AJ247" i="1" s="1"/>
  <c r="AD251" i="1"/>
  <c r="AD255" i="1"/>
  <c r="AH255" i="1" s="1"/>
  <c r="AD259" i="1"/>
  <c r="AH259" i="1" s="1"/>
  <c r="AD263" i="1"/>
  <c r="AH263" i="1" s="1"/>
  <c r="AD267" i="1"/>
  <c r="AD271" i="1"/>
  <c r="AH271" i="1" s="1"/>
  <c r="AD275" i="1"/>
  <c r="AD279" i="1"/>
  <c r="AH279" i="1" s="1"/>
  <c r="AD283" i="1"/>
  <c r="AD287" i="1"/>
  <c r="AH287" i="1" s="1"/>
  <c r="AD291" i="1"/>
  <c r="AD295" i="1"/>
  <c r="AH295" i="1" s="1"/>
  <c r="AD299" i="1"/>
  <c r="AD303" i="1"/>
  <c r="AJ303" i="1" s="1"/>
  <c r="AD307" i="1"/>
  <c r="AH307" i="1" s="1"/>
  <c r="AD311" i="1"/>
  <c r="AH311" i="1" s="1"/>
  <c r="AD315" i="1"/>
  <c r="AD319" i="1"/>
  <c r="AH319" i="1" s="1"/>
  <c r="AD323" i="1"/>
  <c r="AD327" i="1"/>
  <c r="AH327" i="1" s="1"/>
  <c r="AD331" i="1"/>
  <c r="AD335" i="1"/>
  <c r="AD339" i="1"/>
  <c r="AD343" i="1"/>
  <c r="AJ343" i="1" s="1"/>
  <c r="AD347" i="1"/>
  <c r="AD351" i="1"/>
  <c r="AH351" i="1" s="1"/>
  <c r="AD355" i="1"/>
  <c r="AJ355" i="1" s="1"/>
  <c r="AI355" i="1" s="1"/>
  <c r="AD359" i="1"/>
  <c r="AH359" i="1" s="1"/>
  <c r="AD363" i="1"/>
  <c r="AD367" i="1"/>
  <c r="AJ367" i="1" s="1"/>
  <c r="BO12" i="1"/>
  <c r="AI10" i="1"/>
  <c r="AI9" i="1"/>
  <c r="Q9" i="1"/>
  <c r="AI8" i="1"/>
  <c r="Q8" i="1"/>
  <c r="AI7" i="1"/>
  <c r="Q7" i="1"/>
  <c r="AI6" i="1"/>
  <c r="Q6" i="1"/>
  <c r="AI5" i="1"/>
  <c r="Q5" i="1"/>
  <c r="AO4" i="1"/>
  <c r="AI4" i="1"/>
  <c r="AB4" i="1"/>
  <c r="Q4" i="1"/>
  <c r="J4" i="1"/>
  <c r="AO3" i="1"/>
  <c r="Q3" i="1"/>
  <c r="AO1" i="1"/>
  <c r="AH335" i="1"/>
  <c r="AJ335" i="1"/>
  <c r="AJ287" i="1"/>
  <c r="AJ55" i="1"/>
  <c r="P286" i="1"/>
  <c r="P238" i="1"/>
  <c r="R238" i="1"/>
  <c r="P168" i="1"/>
  <c r="R168" i="1"/>
  <c r="AJ362" i="1"/>
  <c r="AH330" i="1"/>
  <c r="AH314" i="1"/>
  <c r="AJ314" i="1"/>
  <c r="AJ282" i="1"/>
  <c r="AH266" i="1"/>
  <c r="AJ266" i="1"/>
  <c r="AH234" i="1"/>
  <c r="AJ234" i="1"/>
  <c r="AH218" i="1"/>
  <c r="AJ218" i="1"/>
  <c r="AH186" i="1"/>
  <c r="AJ186" i="1"/>
  <c r="AH170" i="1"/>
  <c r="AJ170" i="1"/>
  <c r="AH138" i="1"/>
  <c r="AJ138" i="1"/>
  <c r="AH122" i="1"/>
  <c r="AJ122" i="1"/>
  <c r="AH90" i="1"/>
  <c r="AJ90" i="1"/>
  <c r="AH42" i="1"/>
  <c r="AJ42" i="1"/>
  <c r="P333" i="1"/>
  <c r="R333" i="1"/>
  <c r="Q333" i="1" s="1"/>
  <c r="P285" i="1"/>
  <c r="R285" i="1"/>
  <c r="P237" i="1"/>
  <c r="R237" i="1"/>
  <c r="P169" i="1"/>
  <c r="R169" i="1"/>
  <c r="AH364" i="1"/>
  <c r="AJ364" i="1"/>
  <c r="AH316" i="1"/>
  <c r="AJ316" i="1"/>
  <c r="AH300" i="1"/>
  <c r="AH268" i="1"/>
  <c r="AJ268" i="1"/>
  <c r="AH220" i="1"/>
  <c r="AJ220" i="1"/>
  <c r="AJ204" i="1"/>
  <c r="AH172" i="1"/>
  <c r="AJ172" i="1"/>
  <c r="AH124" i="1"/>
  <c r="AJ124" i="1"/>
  <c r="AH76" i="1"/>
  <c r="AJ76" i="1"/>
  <c r="AH28" i="1"/>
  <c r="AJ28" i="1"/>
  <c r="P355" i="1"/>
  <c r="P339" i="1"/>
  <c r="R339" i="1"/>
  <c r="P291" i="1"/>
  <c r="R291" i="1"/>
  <c r="P275" i="1"/>
  <c r="R275" i="1"/>
  <c r="Q276" i="1" s="1"/>
  <c r="P259" i="1"/>
  <c r="P243" i="1"/>
  <c r="R243" i="1"/>
  <c r="R227" i="1"/>
  <c r="P195" i="1"/>
  <c r="R195" i="1"/>
  <c r="P150" i="1"/>
  <c r="R150" i="1"/>
  <c r="P104" i="1"/>
  <c r="P74" i="1"/>
  <c r="R74" i="1"/>
  <c r="Q74" i="1" s="1"/>
  <c r="R90" i="1"/>
  <c r="P155" i="1"/>
  <c r="P109" i="1"/>
  <c r="R109" i="1"/>
  <c r="P83" i="1"/>
  <c r="R83" i="1"/>
  <c r="P39" i="1"/>
  <c r="R39" i="1"/>
  <c r="P133" i="1"/>
  <c r="R133" i="1"/>
  <c r="P72" i="1"/>
  <c r="R72" i="1"/>
  <c r="P88" i="1"/>
  <c r="R88" i="1"/>
  <c r="P54" i="1"/>
  <c r="R54" i="1"/>
  <c r="P43" i="1"/>
  <c r="R43" i="1"/>
  <c r="Q44" i="1" s="1"/>
  <c r="P29" i="1"/>
  <c r="R29" i="1"/>
  <c r="P44" i="1"/>
  <c r="R44" i="1"/>
  <c r="P68" i="1"/>
  <c r="R68" i="1"/>
  <c r="P30" i="1"/>
  <c r="P149" i="1"/>
  <c r="R149" i="1"/>
  <c r="P81" i="1"/>
  <c r="P62" i="1"/>
  <c r="R62" i="1"/>
  <c r="AH357" i="1"/>
  <c r="AJ357" i="1"/>
  <c r="AH309" i="1"/>
  <c r="AJ309" i="1"/>
  <c r="AH261" i="1"/>
  <c r="AJ261" i="1"/>
  <c r="AH213" i="1"/>
  <c r="AJ213" i="1"/>
  <c r="AI213" i="1" s="1"/>
  <c r="AH165" i="1"/>
  <c r="AJ165" i="1"/>
  <c r="AH117" i="1"/>
  <c r="AJ117" i="1"/>
  <c r="AH69" i="1"/>
  <c r="AJ69" i="1"/>
  <c r="P348" i="1"/>
  <c r="R348" i="1"/>
  <c r="P332" i="1"/>
  <c r="R332" i="1"/>
  <c r="R312" i="1"/>
  <c r="P296" i="1"/>
  <c r="R296" i="1"/>
  <c r="P272" i="1"/>
  <c r="R272" i="1"/>
  <c r="P157" i="1"/>
  <c r="R157" i="1"/>
  <c r="P284" i="1"/>
  <c r="R284" i="1"/>
  <c r="R256" i="1"/>
  <c r="P232" i="1"/>
  <c r="R232" i="1"/>
  <c r="P208" i="1"/>
  <c r="R208" i="1"/>
  <c r="P123" i="1"/>
  <c r="R123" i="1"/>
  <c r="P58" i="1"/>
  <c r="R58" i="1"/>
  <c r="AH323" i="1"/>
  <c r="AJ323" i="1"/>
  <c r="AH275" i="1"/>
  <c r="AJ275" i="1"/>
  <c r="AH227" i="1"/>
  <c r="AJ227" i="1"/>
  <c r="AH179" i="1"/>
  <c r="AJ179" i="1"/>
  <c r="AH131" i="1"/>
  <c r="AJ131" i="1"/>
  <c r="AH83" i="1"/>
  <c r="AJ83" i="1"/>
  <c r="AI83" i="1" s="1"/>
  <c r="AH35" i="1"/>
  <c r="AJ35" i="1"/>
  <c r="P346" i="1"/>
  <c r="R346" i="1"/>
  <c r="P298" i="1"/>
  <c r="R298" i="1"/>
  <c r="P250" i="1"/>
  <c r="R250" i="1"/>
  <c r="P202" i="1"/>
  <c r="R202" i="1"/>
  <c r="P143" i="1"/>
  <c r="R143" i="1"/>
  <c r="AH326" i="1"/>
  <c r="AJ326" i="1"/>
  <c r="AH278" i="1"/>
  <c r="AJ278" i="1"/>
  <c r="AH230" i="1"/>
  <c r="AJ230" i="1"/>
  <c r="AH182" i="1"/>
  <c r="AJ182" i="1"/>
  <c r="AH134" i="1"/>
  <c r="AJ134" i="1"/>
  <c r="AH86" i="1"/>
  <c r="AJ86" i="1"/>
  <c r="AH38" i="1"/>
  <c r="AJ38" i="1"/>
  <c r="P361" i="1"/>
  <c r="R361" i="1"/>
  <c r="P345" i="1"/>
  <c r="P329" i="1"/>
  <c r="R329" i="1"/>
  <c r="P313" i="1"/>
  <c r="R313" i="1"/>
  <c r="R297" i="1"/>
  <c r="P281" i="1"/>
  <c r="R281" i="1"/>
  <c r="P265" i="1"/>
  <c r="R265" i="1"/>
  <c r="P249" i="1"/>
  <c r="P233" i="1"/>
  <c r="R233" i="1"/>
  <c r="P217" i="1"/>
  <c r="R217" i="1"/>
  <c r="R201" i="1"/>
  <c r="P173" i="1"/>
  <c r="R173" i="1"/>
  <c r="P189" i="1"/>
  <c r="R189" i="1"/>
  <c r="AH360" i="1"/>
  <c r="AJ360" i="1"/>
  <c r="AH344" i="1"/>
  <c r="AJ344" i="1"/>
  <c r="AJ328" i="1"/>
  <c r="AH312" i="1"/>
  <c r="AJ312" i="1"/>
  <c r="AH296" i="1"/>
  <c r="AJ296" i="1"/>
  <c r="AH264" i="1"/>
  <c r="AJ264" i="1"/>
  <c r="AH248" i="1"/>
  <c r="AJ248" i="1"/>
  <c r="AJ232" i="1"/>
  <c r="AH216" i="1"/>
  <c r="AJ216" i="1"/>
  <c r="AH200" i="1"/>
  <c r="AJ200" i="1"/>
  <c r="AH168" i="1"/>
  <c r="AJ168" i="1"/>
  <c r="AH152" i="1"/>
  <c r="AJ152" i="1"/>
  <c r="AJ136" i="1"/>
  <c r="AH120" i="1"/>
  <c r="AJ120" i="1"/>
  <c r="AH104" i="1"/>
  <c r="AJ104" i="1"/>
  <c r="AH72" i="1"/>
  <c r="AJ72" i="1"/>
  <c r="AH56" i="1"/>
  <c r="AJ56" i="1"/>
  <c r="AJ40" i="1"/>
  <c r="AH24" i="1"/>
  <c r="AJ24" i="1"/>
  <c r="P367" i="1"/>
  <c r="R367" i="1"/>
  <c r="P319" i="1"/>
  <c r="R319" i="1"/>
  <c r="P271" i="1"/>
  <c r="R271" i="1"/>
  <c r="P223" i="1"/>
  <c r="R223" i="1"/>
  <c r="P183" i="1"/>
  <c r="R183" i="1"/>
  <c r="P108" i="1"/>
  <c r="R108" i="1"/>
  <c r="P94" i="1"/>
  <c r="R94" i="1"/>
  <c r="R113" i="1"/>
  <c r="P129" i="1"/>
  <c r="R129" i="1"/>
  <c r="P38" i="1"/>
  <c r="R38" i="1"/>
  <c r="R152" i="1"/>
  <c r="R106" i="1"/>
  <c r="P122" i="1"/>
  <c r="R122" i="1"/>
  <c r="R92" i="1"/>
  <c r="P49" i="1"/>
  <c r="R49" i="1"/>
  <c r="P31" i="1"/>
  <c r="R31" i="1"/>
  <c r="Q31" i="1" s="1"/>
  <c r="P33" i="1"/>
  <c r="P87" i="1"/>
  <c r="R87" i="1"/>
  <c r="P52" i="1"/>
  <c r="R52" i="1"/>
  <c r="P166" i="1"/>
  <c r="R166" i="1"/>
  <c r="P186" i="1"/>
  <c r="R186" i="1"/>
  <c r="P127" i="1"/>
  <c r="R127" i="1"/>
  <c r="P93" i="1"/>
  <c r="R93" i="1"/>
  <c r="P28" i="1"/>
  <c r="AH353" i="1"/>
  <c r="AJ353" i="1"/>
  <c r="AH337" i="1"/>
  <c r="AJ337" i="1"/>
  <c r="AH305" i="1"/>
  <c r="AJ305" i="1"/>
  <c r="AH289" i="1"/>
  <c r="AJ289" i="1"/>
  <c r="AH273" i="1"/>
  <c r="AH257" i="1"/>
  <c r="AJ257" i="1"/>
  <c r="AH241" i="1"/>
  <c r="AJ241" i="1"/>
  <c r="AH209" i="1"/>
  <c r="AJ209" i="1"/>
  <c r="AH193" i="1"/>
  <c r="AJ193" i="1"/>
  <c r="AH177" i="1"/>
  <c r="AH161" i="1"/>
  <c r="AJ161" i="1"/>
  <c r="AH145" i="1"/>
  <c r="AJ145" i="1"/>
  <c r="AH113" i="1"/>
  <c r="AJ113" i="1"/>
  <c r="AH97" i="1"/>
  <c r="AJ97" i="1"/>
  <c r="AH81" i="1"/>
  <c r="AJ81" i="1"/>
  <c r="AH65" i="1"/>
  <c r="AJ65" i="1"/>
  <c r="AH49" i="1"/>
  <c r="AJ49" i="1"/>
  <c r="AH33" i="1"/>
  <c r="AJ33" i="1"/>
  <c r="R360" i="1"/>
  <c r="Q361" i="1" s="1"/>
  <c r="P344" i="1"/>
  <c r="R344" i="1"/>
  <c r="P328" i="1"/>
  <c r="R328" i="1"/>
  <c r="P308" i="1"/>
  <c r="R308" i="1"/>
  <c r="P292" i="1"/>
  <c r="R292" i="1"/>
  <c r="Q292" i="1" s="1"/>
  <c r="P260" i="1"/>
  <c r="R260" i="1"/>
  <c r="Q260" i="1" s="1"/>
  <c r="R216" i="1"/>
  <c r="P89" i="1"/>
  <c r="R89" i="1"/>
  <c r="Q89" i="1" s="1"/>
  <c r="P276" i="1"/>
  <c r="R276" i="1"/>
  <c r="P252" i="1"/>
  <c r="R252" i="1"/>
  <c r="P224" i="1"/>
  <c r="R224" i="1"/>
  <c r="P200" i="1"/>
  <c r="R200" i="1"/>
  <c r="R153" i="1"/>
  <c r="P131" i="1"/>
  <c r="R131" i="1"/>
  <c r="P66" i="1"/>
  <c r="R66" i="1"/>
  <c r="AH239" i="1"/>
  <c r="AJ239" i="1"/>
  <c r="AH191" i="1"/>
  <c r="AJ191" i="1"/>
  <c r="AH143" i="1"/>
  <c r="AJ143" i="1"/>
  <c r="AH95" i="1"/>
  <c r="AJ95" i="1"/>
  <c r="AH47" i="1"/>
  <c r="AJ47" i="1"/>
  <c r="P358" i="1"/>
  <c r="R358" i="1"/>
  <c r="P342" i="1"/>
  <c r="R342" i="1"/>
  <c r="Q342" i="1" s="1"/>
  <c r="P326" i="1"/>
  <c r="R326" i="1"/>
  <c r="P310" i="1"/>
  <c r="R310" i="1"/>
  <c r="P294" i="1"/>
  <c r="R294" i="1"/>
  <c r="P278" i="1"/>
  <c r="R278" i="1"/>
  <c r="P262" i="1"/>
  <c r="R262" i="1"/>
  <c r="P246" i="1"/>
  <c r="R246" i="1"/>
  <c r="P230" i="1"/>
  <c r="R230" i="1"/>
  <c r="P214" i="1"/>
  <c r="R214" i="1"/>
  <c r="P198" i="1"/>
  <c r="R198" i="1"/>
  <c r="P176" i="1"/>
  <c r="R176" i="1"/>
  <c r="P192" i="1"/>
  <c r="R192" i="1"/>
  <c r="P147" i="1"/>
  <c r="R147" i="1"/>
  <c r="AH354" i="1"/>
  <c r="AJ354" i="1"/>
  <c r="AH338" i="1"/>
  <c r="AJ338" i="1"/>
  <c r="AH322" i="1"/>
  <c r="AJ322" i="1"/>
  <c r="AI322" i="1" s="1"/>
  <c r="AH306" i="1"/>
  <c r="AJ306" i="1"/>
  <c r="AH290" i="1"/>
  <c r="AJ290" i="1"/>
  <c r="AH274" i="1"/>
  <c r="AJ274" i="1"/>
  <c r="AI275" i="1" s="1"/>
  <c r="AH258" i="1"/>
  <c r="AJ258" i="1"/>
  <c r="AI258" i="1" s="1"/>
  <c r="AH242" i="1"/>
  <c r="AJ242" i="1"/>
  <c r="AH226" i="1"/>
  <c r="AJ226" i="1"/>
  <c r="AH210" i="1"/>
  <c r="AJ210" i="1"/>
  <c r="AH194" i="1"/>
  <c r="AJ194" i="1"/>
  <c r="AH178" i="1"/>
  <c r="AJ178" i="1"/>
  <c r="AH162" i="1"/>
  <c r="AJ162" i="1"/>
  <c r="AH146" i="1"/>
  <c r="AJ146" i="1"/>
  <c r="AH130" i="1"/>
  <c r="AJ130" i="1"/>
  <c r="AI130" i="1" s="1"/>
  <c r="AH114" i="1"/>
  <c r="AJ114" i="1"/>
  <c r="AH98" i="1"/>
  <c r="AJ98" i="1"/>
  <c r="AH66" i="1"/>
  <c r="AJ66" i="1"/>
  <c r="AH50" i="1"/>
  <c r="AJ50" i="1"/>
  <c r="AH34" i="1"/>
  <c r="AJ34" i="1"/>
  <c r="P357" i="1"/>
  <c r="R357" i="1"/>
  <c r="P341" i="1"/>
  <c r="R341" i="1"/>
  <c r="P309" i="1"/>
  <c r="R309" i="1"/>
  <c r="P293" i="1"/>
  <c r="R293" i="1"/>
  <c r="Q294" i="1" s="1"/>
  <c r="P261" i="1"/>
  <c r="R261" i="1"/>
  <c r="P245" i="1"/>
  <c r="R245" i="1"/>
  <c r="P213" i="1"/>
  <c r="R213" i="1"/>
  <c r="P197" i="1"/>
  <c r="R197" i="1"/>
  <c r="Q198" i="1" s="1"/>
  <c r="P193" i="1"/>
  <c r="R193" i="1"/>
  <c r="P148" i="1"/>
  <c r="R148" i="1"/>
  <c r="AH340" i="1"/>
  <c r="AJ340" i="1"/>
  <c r="AH324" i="1"/>
  <c r="AJ324" i="1"/>
  <c r="AH292" i="1"/>
  <c r="AJ292" i="1"/>
  <c r="AH276" i="1"/>
  <c r="AJ276" i="1"/>
  <c r="AH260" i="1"/>
  <c r="AH244" i="1"/>
  <c r="AJ244" i="1"/>
  <c r="AH228" i="1"/>
  <c r="AJ228" i="1"/>
  <c r="AH196" i="1"/>
  <c r="AJ196" i="1"/>
  <c r="AH180" i="1"/>
  <c r="AJ180" i="1"/>
  <c r="AH148" i="1"/>
  <c r="AJ148" i="1"/>
  <c r="AH132" i="1"/>
  <c r="AJ132" i="1"/>
  <c r="AH100" i="1"/>
  <c r="AJ100" i="1"/>
  <c r="AH84" i="1"/>
  <c r="AJ84" i="1"/>
  <c r="AH68" i="1"/>
  <c r="AH52" i="1"/>
  <c r="AJ52" i="1"/>
  <c r="AH36" i="1"/>
  <c r="AJ36" i="1"/>
  <c r="AH20" i="1"/>
  <c r="P363" i="1"/>
  <c r="P331" i="1"/>
  <c r="R331" i="1"/>
  <c r="Q332" i="1" s="1"/>
  <c r="P283" i="1"/>
  <c r="R283" i="1"/>
  <c r="Q284" i="1" s="1"/>
  <c r="P235" i="1"/>
  <c r="R235" i="1"/>
  <c r="P171" i="1"/>
  <c r="R171" i="1"/>
  <c r="P158" i="1"/>
  <c r="R158" i="1"/>
  <c r="P82" i="1"/>
  <c r="R82" i="1"/>
  <c r="Q82" i="1" s="1"/>
  <c r="P98" i="1"/>
  <c r="P117" i="1"/>
  <c r="R117" i="1"/>
  <c r="P65" i="1"/>
  <c r="R65" i="1"/>
  <c r="Q66" i="1" s="1"/>
  <c r="P156" i="1"/>
  <c r="R156" i="1"/>
  <c r="P126" i="1"/>
  <c r="R126" i="1"/>
  <c r="Q127" i="1" s="1"/>
  <c r="P80" i="1"/>
  <c r="R80" i="1"/>
  <c r="P53" i="1"/>
  <c r="R53" i="1"/>
  <c r="P47" i="1"/>
  <c r="R47" i="1"/>
  <c r="P63" i="1"/>
  <c r="R63" i="1"/>
  <c r="Q63" i="1" s="1"/>
  <c r="P37" i="1"/>
  <c r="R37" i="1"/>
  <c r="P56" i="1"/>
  <c r="R56" i="1"/>
  <c r="P42" i="1"/>
  <c r="R42" i="1"/>
  <c r="P170" i="1"/>
  <c r="R170" i="1"/>
  <c r="P73" i="1"/>
  <c r="R73" i="1"/>
  <c r="R97" i="1"/>
  <c r="AH365" i="1"/>
  <c r="AJ365" i="1"/>
  <c r="AH349" i="1"/>
  <c r="AH333" i="1"/>
  <c r="AJ333" i="1"/>
  <c r="AH317" i="1"/>
  <c r="AJ317" i="1"/>
  <c r="AH301" i="1"/>
  <c r="AJ301" i="1"/>
  <c r="AH285" i="1"/>
  <c r="AJ285" i="1"/>
  <c r="AH269" i="1"/>
  <c r="AJ269" i="1"/>
  <c r="AH253" i="1"/>
  <c r="AJ253" i="1"/>
  <c r="AH237" i="1"/>
  <c r="AJ237" i="1"/>
  <c r="AH221" i="1"/>
  <c r="AJ221" i="1"/>
  <c r="AI221" i="1" s="1"/>
  <c r="AH205" i="1"/>
  <c r="AJ205" i="1"/>
  <c r="AH189" i="1"/>
  <c r="AJ189" i="1"/>
  <c r="AH173" i="1"/>
  <c r="AJ173" i="1"/>
  <c r="AH157" i="1"/>
  <c r="AJ157" i="1"/>
  <c r="AH141" i="1"/>
  <c r="AJ141" i="1"/>
  <c r="AH125" i="1"/>
  <c r="AJ125" i="1"/>
  <c r="AI125" i="1" s="1"/>
  <c r="AH109" i="1"/>
  <c r="AH93" i="1"/>
  <c r="AJ93" i="1"/>
  <c r="AH77" i="1"/>
  <c r="AJ77" i="1"/>
  <c r="AH61" i="1"/>
  <c r="AJ61" i="1"/>
  <c r="AH45" i="1"/>
  <c r="AJ45" i="1"/>
  <c r="AH29" i="1"/>
  <c r="AJ29" i="1"/>
  <c r="P356" i="1"/>
  <c r="R356" i="1"/>
  <c r="P320" i="1"/>
  <c r="R320" i="1"/>
  <c r="P304" i="1"/>
  <c r="R304" i="1"/>
  <c r="P248" i="1"/>
  <c r="R248" i="1"/>
  <c r="P204" i="1"/>
  <c r="R204" i="1"/>
  <c r="P268" i="1"/>
  <c r="R268" i="1"/>
  <c r="P244" i="1"/>
  <c r="R244" i="1"/>
  <c r="P196" i="1"/>
  <c r="R196" i="1"/>
  <c r="Q196" i="1" s="1"/>
  <c r="P161" i="1"/>
  <c r="R161" i="1"/>
  <c r="P32" i="1"/>
  <c r="R32" i="1"/>
  <c r="AH363" i="1"/>
  <c r="AJ363" i="1"/>
  <c r="AI364" i="1" s="1"/>
  <c r="AH347" i="1"/>
  <c r="AJ347" i="1"/>
  <c r="AH331" i="1"/>
  <c r="AJ331" i="1"/>
  <c r="AH315" i="1"/>
  <c r="AJ315" i="1"/>
  <c r="AH299" i="1"/>
  <c r="AJ299" i="1"/>
  <c r="AH283" i="1"/>
  <c r="AJ283" i="1"/>
  <c r="AH267" i="1"/>
  <c r="AJ267" i="1"/>
  <c r="AI268" i="1" s="1"/>
  <c r="AH251" i="1"/>
  <c r="AJ251" i="1"/>
  <c r="AH235" i="1"/>
  <c r="AJ235" i="1"/>
  <c r="AH219" i="1"/>
  <c r="AJ219" i="1"/>
  <c r="AI220" i="1" s="1"/>
  <c r="AH203" i="1"/>
  <c r="AJ203" i="1"/>
  <c r="AH187" i="1"/>
  <c r="AJ187" i="1"/>
  <c r="AH171" i="1"/>
  <c r="AJ171" i="1"/>
  <c r="AI171" i="1" s="1"/>
  <c r="AH155" i="1"/>
  <c r="AJ155" i="1"/>
  <c r="AH139" i="1"/>
  <c r="AJ139" i="1"/>
  <c r="AH123" i="1"/>
  <c r="AJ123" i="1"/>
  <c r="AI123" i="1" s="1"/>
  <c r="AH107" i="1"/>
  <c r="AH91" i="1"/>
  <c r="AJ91" i="1"/>
  <c r="AH75" i="1"/>
  <c r="AJ75" i="1"/>
  <c r="AH59" i="1"/>
  <c r="AJ59" i="1"/>
  <c r="AH43" i="1"/>
  <c r="AJ43" i="1"/>
  <c r="AI43" i="1" s="1"/>
  <c r="AH27" i="1"/>
  <c r="AJ27" i="1"/>
  <c r="P354" i="1"/>
  <c r="R354" i="1"/>
  <c r="P338" i="1"/>
  <c r="P322" i="1"/>
  <c r="R322" i="1"/>
  <c r="P306" i="1"/>
  <c r="R306" i="1"/>
  <c r="P290" i="1"/>
  <c r="R290" i="1"/>
  <c r="Q291" i="1" s="1"/>
  <c r="P274" i="1"/>
  <c r="R274" i="1"/>
  <c r="P258" i="1"/>
  <c r="R258" i="1"/>
  <c r="Q259" i="1" s="1"/>
  <c r="P242" i="1"/>
  <c r="P226" i="1"/>
  <c r="R226" i="1"/>
  <c r="P210" i="1"/>
  <c r="R210" i="1"/>
  <c r="P194" i="1"/>
  <c r="R194" i="1"/>
  <c r="Q194" i="1" s="1"/>
  <c r="P180" i="1"/>
  <c r="R180" i="1"/>
  <c r="P135" i="1"/>
  <c r="R135" i="1"/>
  <c r="AH366" i="1"/>
  <c r="AH350" i="1"/>
  <c r="AJ350" i="1"/>
  <c r="AH334" i="1"/>
  <c r="AJ334" i="1"/>
  <c r="AI334" i="1" s="1"/>
  <c r="AH318" i="1"/>
  <c r="AJ318" i="1"/>
  <c r="AH302" i="1"/>
  <c r="AJ302" i="1"/>
  <c r="AH286" i="1"/>
  <c r="AJ286" i="1"/>
  <c r="AH270" i="1"/>
  <c r="AH254" i="1"/>
  <c r="AJ254" i="1"/>
  <c r="AH238" i="1"/>
  <c r="AJ238" i="1"/>
  <c r="AI238" i="1" s="1"/>
  <c r="AH222" i="1"/>
  <c r="AJ222" i="1"/>
  <c r="AI222" i="1" s="1"/>
  <c r="AH206" i="1"/>
  <c r="AJ206" i="1"/>
  <c r="AH190" i="1"/>
  <c r="AJ190" i="1"/>
  <c r="AH174" i="1"/>
  <c r="AH158" i="1"/>
  <c r="AJ158" i="1"/>
  <c r="AI158" i="1" s="1"/>
  <c r="AH142" i="1"/>
  <c r="AJ142" i="1"/>
  <c r="AH126" i="1"/>
  <c r="AJ126" i="1"/>
  <c r="AH94" i="1"/>
  <c r="AJ94" i="1"/>
  <c r="AH78" i="1"/>
  <c r="AH62" i="1"/>
  <c r="AH46" i="1"/>
  <c r="AJ46" i="1"/>
  <c r="AJ30" i="1"/>
  <c r="P337" i="1"/>
  <c r="R337" i="1"/>
  <c r="P321" i="1"/>
  <c r="R321" i="1"/>
  <c r="Q322" i="1" s="1"/>
  <c r="P289" i="1"/>
  <c r="R289" i="1"/>
  <c r="P273" i="1"/>
  <c r="R273" i="1"/>
  <c r="P241" i="1"/>
  <c r="R241" i="1"/>
  <c r="P225" i="1"/>
  <c r="R225" i="1"/>
  <c r="P165" i="1"/>
  <c r="R165" i="1"/>
  <c r="P181" i="1"/>
  <c r="R181" i="1"/>
  <c r="AH368" i="1"/>
  <c r="AJ368" i="1"/>
  <c r="AH352" i="1"/>
  <c r="AJ352" i="1"/>
  <c r="AH320" i="1"/>
  <c r="AJ320" i="1"/>
  <c r="AH304" i="1"/>
  <c r="AJ304" i="1"/>
  <c r="AH272" i="1"/>
  <c r="AJ272" i="1"/>
  <c r="AH256" i="1"/>
  <c r="AJ256" i="1"/>
  <c r="AH224" i="1"/>
  <c r="AJ224" i="1"/>
  <c r="AH208" i="1"/>
  <c r="AJ208" i="1"/>
  <c r="AH176" i="1"/>
  <c r="AJ176" i="1"/>
  <c r="AH160" i="1"/>
  <c r="AJ160" i="1"/>
  <c r="AH128" i="1"/>
  <c r="AJ128" i="1"/>
  <c r="AH112" i="1"/>
  <c r="AJ112" i="1"/>
  <c r="AH80" i="1"/>
  <c r="AJ80" i="1"/>
  <c r="AI81" i="1" s="1"/>
  <c r="AH64" i="1"/>
  <c r="AJ64" i="1"/>
  <c r="AI65" i="1" s="1"/>
  <c r="AH32" i="1"/>
  <c r="AJ32" i="1"/>
  <c r="AH16" i="1"/>
  <c r="AI16" i="1"/>
  <c r="P359" i="1"/>
  <c r="R359" i="1"/>
  <c r="Q360" i="1" s="1"/>
  <c r="P343" i="1"/>
  <c r="R343" i="1"/>
  <c r="P327" i="1"/>
  <c r="R327" i="1"/>
  <c r="Q327" i="1" s="1"/>
  <c r="P311" i="1"/>
  <c r="R311" i="1"/>
  <c r="Q311" i="1" s="1"/>
  <c r="P295" i="1"/>
  <c r="R295" i="1"/>
  <c r="P279" i="1"/>
  <c r="R279" i="1"/>
  <c r="Q279" i="1" s="1"/>
  <c r="P263" i="1"/>
  <c r="R263" i="1"/>
  <c r="P247" i="1"/>
  <c r="R247" i="1"/>
  <c r="P231" i="1"/>
  <c r="R231" i="1"/>
  <c r="Q231" i="1" s="1"/>
  <c r="P215" i="1"/>
  <c r="R215" i="1"/>
  <c r="P199" i="1"/>
  <c r="R199" i="1"/>
  <c r="P175" i="1"/>
  <c r="R175" i="1"/>
  <c r="P191" i="1"/>
  <c r="R191" i="1"/>
  <c r="P146" i="1"/>
  <c r="R146" i="1"/>
  <c r="P162" i="1"/>
  <c r="R162" i="1"/>
  <c r="P116" i="1"/>
  <c r="R116" i="1"/>
  <c r="P132" i="1"/>
  <c r="R132" i="1"/>
  <c r="P86" i="1"/>
  <c r="R86" i="1"/>
  <c r="Q87" i="1" s="1"/>
  <c r="P151" i="1"/>
  <c r="R151" i="1"/>
  <c r="Q151" i="1" s="1"/>
  <c r="P105" i="1"/>
  <c r="R105" i="1"/>
  <c r="Q106" i="1" s="1"/>
  <c r="P121" i="1"/>
  <c r="R121" i="1"/>
  <c r="Q122" i="1" s="1"/>
  <c r="P75" i="1"/>
  <c r="P64" i="1"/>
  <c r="R64" i="1"/>
  <c r="P130" i="1"/>
  <c r="R130" i="1"/>
  <c r="R84" i="1"/>
  <c r="P61" i="1"/>
  <c r="R61" i="1"/>
  <c r="Q62" i="1" s="1"/>
  <c r="P46" i="1"/>
  <c r="R46" i="1"/>
  <c r="P51" i="1"/>
  <c r="R51" i="1"/>
  <c r="Q52" i="1" s="1"/>
  <c r="P67" i="1"/>
  <c r="R67" i="1"/>
  <c r="P25" i="1"/>
  <c r="R25" i="1"/>
  <c r="R41" i="1"/>
  <c r="P60" i="1"/>
  <c r="R60" i="1"/>
  <c r="P26" i="1"/>
  <c r="R26" i="1"/>
  <c r="P57" i="1"/>
  <c r="R57" i="1"/>
  <c r="P35" i="1"/>
  <c r="R35" i="1"/>
  <c r="P178" i="1"/>
  <c r="P145" i="1"/>
  <c r="R145" i="1"/>
  <c r="P111" i="1"/>
  <c r="R111" i="1"/>
  <c r="P50" i="1"/>
  <c r="R50" i="1"/>
  <c r="Q50" i="1" s="1"/>
  <c r="AH361" i="1"/>
  <c r="AJ361" i="1"/>
  <c r="AI361" i="1" s="1"/>
  <c r="AH345" i="1"/>
  <c r="AJ345" i="1"/>
  <c r="AI345" i="1" s="1"/>
  <c r="AH313" i="1"/>
  <c r="AJ313" i="1"/>
  <c r="AH297" i="1"/>
  <c r="AJ297" i="1"/>
  <c r="AH265" i="1"/>
  <c r="AJ265" i="1"/>
  <c r="AH249" i="1"/>
  <c r="AJ249" i="1"/>
  <c r="AI249" i="1" s="1"/>
  <c r="AH217" i="1"/>
  <c r="AJ217" i="1"/>
  <c r="AI218" i="1" s="1"/>
  <c r="AH201" i="1"/>
  <c r="AJ201" i="1"/>
  <c r="AH169" i="1"/>
  <c r="AJ169" i="1"/>
  <c r="AI170" i="1" s="1"/>
  <c r="AH153" i="1"/>
  <c r="AJ153" i="1"/>
  <c r="AI153" i="1" s="1"/>
  <c r="AH121" i="1"/>
  <c r="AJ121" i="1"/>
  <c r="AI121" i="1" s="1"/>
  <c r="AH105" i="1"/>
  <c r="AJ105" i="1"/>
  <c r="AH73" i="1"/>
  <c r="AJ73" i="1"/>
  <c r="AH57" i="1"/>
  <c r="AJ57" i="1"/>
  <c r="AI57" i="1" s="1"/>
  <c r="AH25" i="1"/>
  <c r="AJ25" i="1"/>
  <c r="P368" i="1"/>
  <c r="R368" i="1"/>
  <c r="P336" i="1"/>
  <c r="R336" i="1"/>
  <c r="P316" i="1"/>
  <c r="R316" i="1"/>
  <c r="P280" i="1"/>
  <c r="P240" i="1"/>
  <c r="R240" i="1"/>
  <c r="P324" i="1"/>
  <c r="P264" i="1"/>
  <c r="R264" i="1"/>
  <c r="Q264" i="1" s="1"/>
  <c r="P236" i="1"/>
  <c r="R212" i="1"/>
  <c r="Q213" i="1" s="1"/>
  <c r="P174" i="1"/>
  <c r="R174" i="1"/>
  <c r="Q174" i="1" s="1"/>
  <c r="P101" i="1"/>
  <c r="P36" i="1"/>
  <c r="R36" i="1"/>
  <c r="AI142" i="1"/>
  <c r="Q320" i="1"/>
  <c r="Q73" i="1"/>
  <c r="Q170" i="1"/>
  <c r="Q176" i="1"/>
  <c r="Q227" i="1"/>
  <c r="AI76" i="1"/>
  <c r="Q237" i="1"/>
  <c r="Q238" i="1"/>
  <c r="AI235" i="1"/>
  <c r="Q156" i="1"/>
  <c r="AI47" i="1"/>
  <c r="AI33" i="1"/>
  <c r="Q233" i="1"/>
  <c r="Q298" i="1"/>
  <c r="Q123" i="1"/>
  <c r="Q88" i="1"/>
  <c r="Q285" i="1"/>
  <c r="AB5" i="1"/>
  <c r="BB2" i="1" a="1"/>
  <c r="BB6" i="1" s="1"/>
  <c r="BC2" i="1" a="1"/>
  <c r="BC5" i="1" s="1"/>
  <c r="G3" i="25"/>
  <c r="C6" i="25"/>
  <c r="D6" i="25" s="1"/>
  <c r="C5" i="25"/>
  <c r="D5" i="25"/>
  <c r="C3" i="25"/>
  <c r="D3" i="25"/>
  <c r="C4" i="25"/>
  <c r="D4" i="25" s="1"/>
  <c r="C10" i="25"/>
  <c r="D10" i="25"/>
  <c r="C9" i="25"/>
  <c r="D9" i="25" s="1"/>
  <c r="C7" i="25"/>
  <c r="D7" i="25" s="1"/>
  <c r="C8" i="25"/>
  <c r="D8" i="25"/>
  <c r="BS277" i="14" l="1"/>
  <c r="BS275" i="14"/>
  <c r="BS274" i="14"/>
  <c r="BS16" i="14"/>
  <c r="BS17" i="14"/>
  <c r="Q270" i="14"/>
  <c r="Q269" i="14"/>
  <c r="AI201" i="1"/>
  <c r="AI73" i="1"/>
  <c r="Q47" i="1"/>
  <c r="Q247" i="1"/>
  <c r="AI139" i="1"/>
  <c r="P277" i="1"/>
  <c r="AI56" i="1"/>
  <c r="AJ60" i="1"/>
  <c r="Q54" i="14"/>
  <c r="BS295" i="14"/>
  <c r="P358" i="14"/>
  <c r="BR16" i="14"/>
  <c r="BR296" i="14"/>
  <c r="P250" i="3"/>
  <c r="R250" i="3"/>
  <c r="R148" i="3"/>
  <c r="P148" i="3"/>
  <c r="R204" i="3"/>
  <c r="P204" i="3"/>
  <c r="R51" i="6"/>
  <c r="Q52" i="6" s="1"/>
  <c r="P51" i="6"/>
  <c r="R38" i="6"/>
  <c r="P38" i="6"/>
  <c r="R188" i="6"/>
  <c r="P188" i="6"/>
  <c r="Q329" i="3"/>
  <c r="AJ57" i="4"/>
  <c r="AL57" i="4"/>
  <c r="AK57" i="4" s="1"/>
  <c r="P187" i="4"/>
  <c r="R187" i="4"/>
  <c r="Q188" i="4" s="1"/>
  <c r="R192" i="4"/>
  <c r="P192" i="4"/>
  <c r="AI67" i="1"/>
  <c r="BR276" i="14"/>
  <c r="BT276" i="14"/>
  <c r="BS276" i="14" s="1"/>
  <c r="AJ106" i="14"/>
  <c r="AH106" i="14"/>
  <c r="CJ60" i="14"/>
  <c r="CL60" i="14"/>
  <c r="CJ244" i="14"/>
  <c r="CL244" i="14"/>
  <c r="CK244" i="14" s="1"/>
  <c r="CJ30" i="14"/>
  <c r="CL30" i="14"/>
  <c r="CK30" i="14" s="1"/>
  <c r="CJ150" i="14"/>
  <c r="CL150" i="14"/>
  <c r="R218" i="3"/>
  <c r="P218" i="3"/>
  <c r="R214" i="3"/>
  <c r="P214" i="3"/>
  <c r="AJ17" i="4"/>
  <c r="AL17" i="4"/>
  <c r="AK17" i="4" s="1"/>
  <c r="AI66" i="19"/>
  <c r="AI67" i="19"/>
  <c r="P255" i="1"/>
  <c r="AH211" i="1"/>
  <c r="BT348" i="14"/>
  <c r="BS348" i="14" s="1"/>
  <c r="BB173" i="14"/>
  <c r="BA174" i="14" s="1"/>
  <c r="R131" i="14"/>
  <c r="Q132" i="14" s="1"/>
  <c r="AJ214" i="14"/>
  <c r="AH214" i="14"/>
  <c r="AJ193" i="14"/>
  <c r="AH193" i="14"/>
  <c r="Q208" i="3"/>
  <c r="R183" i="4"/>
  <c r="P183" i="4"/>
  <c r="BA120" i="19"/>
  <c r="BA121" i="19"/>
  <c r="BA61" i="19"/>
  <c r="BA60" i="19"/>
  <c r="P177" i="1"/>
  <c r="AJ319" i="1"/>
  <c r="AI319" i="1" s="1"/>
  <c r="R125" i="1"/>
  <c r="P365" i="1"/>
  <c r="Q306" i="14"/>
  <c r="R352" i="14"/>
  <c r="Q353" i="14" s="1"/>
  <c r="BS86" i="14"/>
  <c r="R208" i="14"/>
  <c r="R298" i="14"/>
  <c r="Q313" i="14"/>
  <c r="BB227" i="14"/>
  <c r="BA227" i="14" s="1"/>
  <c r="R292" i="14"/>
  <c r="BB357" i="14"/>
  <c r="R94" i="6"/>
  <c r="Q94" i="6" s="1"/>
  <c r="P94" i="6"/>
  <c r="R350" i="3"/>
  <c r="P350" i="3"/>
  <c r="AL88" i="4"/>
  <c r="AK88" i="4" s="1"/>
  <c r="AJ88" i="4"/>
  <c r="Q141" i="4"/>
  <c r="Q142" i="4"/>
  <c r="R93" i="4"/>
  <c r="P93" i="4"/>
  <c r="R135" i="4"/>
  <c r="P135" i="4"/>
  <c r="Q224" i="4"/>
  <c r="Q223" i="4"/>
  <c r="AI265" i="1"/>
  <c r="Q84" i="1"/>
  <c r="AJ245" i="1"/>
  <c r="R182" i="1"/>
  <c r="Q183" i="1" s="1"/>
  <c r="R179" i="1"/>
  <c r="Q180" i="1" s="1"/>
  <c r="AJ348" i="1"/>
  <c r="BA367" i="14"/>
  <c r="BS326" i="14"/>
  <c r="AJ321" i="14"/>
  <c r="AI322" i="14" s="1"/>
  <c r="R363" i="14"/>
  <c r="BT171" i="14"/>
  <c r="R124" i="14"/>
  <c r="BB272" i="14"/>
  <c r="R234" i="14"/>
  <c r="Q156" i="6"/>
  <c r="Q157" i="6"/>
  <c r="R262" i="6"/>
  <c r="P262" i="6"/>
  <c r="R49" i="3"/>
  <c r="P49" i="3"/>
  <c r="R136" i="3"/>
  <c r="Q136" i="3" s="1"/>
  <c r="P136" i="3"/>
  <c r="R193" i="3"/>
  <c r="Q194" i="3" s="1"/>
  <c r="P193" i="3"/>
  <c r="R244" i="4"/>
  <c r="P244" i="4"/>
  <c r="R64" i="4"/>
  <c r="P64" i="4"/>
  <c r="BA103" i="19"/>
  <c r="BA104" i="19"/>
  <c r="Q83" i="1"/>
  <c r="Q42" i="1"/>
  <c r="R76" i="1"/>
  <c r="Q77" i="1" s="1"/>
  <c r="R323" i="1"/>
  <c r="Q323" i="1" s="1"/>
  <c r="AH156" i="1"/>
  <c r="BS82" i="14"/>
  <c r="R325" i="14"/>
  <c r="Q325" i="14" s="1"/>
  <c r="BB142" i="14"/>
  <c r="BT90" i="14"/>
  <c r="BS91" i="14" s="1"/>
  <c r="R295" i="14"/>
  <c r="Q295" i="14" s="1"/>
  <c r="AJ181" i="14"/>
  <c r="AH181" i="14"/>
  <c r="R281" i="6"/>
  <c r="P281" i="6"/>
  <c r="R149" i="6"/>
  <c r="Q149" i="6" s="1"/>
  <c r="P149" i="6"/>
  <c r="R184" i="6"/>
  <c r="Q184" i="6" s="1"/>
  <c r="P184" i="6"/>
  <c r="P29" i="4"/>
  <c r="R29" i="4"/>
  <c r="Q29" i="4" s="1"/>
  <c r="R98" i="4"/>
  <c r="P98" i="4"/>
  <c r="R109" i="4"/>
  <c r="Q110" i="4" s="1"/>
  <c r="P109" i="4"/>
  <c r="R274" i="4"/>
  <c r="Q275" i="4" s="1"/>
  <c r="P274" i="4"/>
  <c r="Q33" i="1"/>
  <c r="Q318" i="14"/>
  <c r="BA141" i="14"/>
  <c r="Q362" i="14"/>
  <c r="R49" i="14"/>
  <c r="BB114" i="14"/>
  <c r="R144" i="14"/>
  <c r="Q144" i="14" s="1"/>
  <c r="R287" i="6"/>
  <c r="P287" i="6"/>
  <c r="R166" i="6"/>
  <c r="Q166" i="6" s="1"/>
  <c r="P166" i="6"/>
  <c r="R208" i="6"/>
  <c r="Q208" i="6" s="1"/>
  <c r="P208" i="6"/>
  <c r="Q65" i="1"/>
  <c r="P219" i="1"/>
  <c r="P124" i="1"/>
  <c r="Q367" i="1"/>
  <c r="AJ70" i="1"/>
  <c r="AI70" i="1" s="1"/>
  <c r="AH53" i="1"/>
  <c r="Q101" i="14"/>
  <c r="BB206" i="14"/>
  <c r="BA206" i="14" s="1"/>
  <c r="R50" i="14"/>
  <c r="R308" i="14"/>
  <c r="Q308" i="14" s="1"/>
  <c r="BA336" i="14"/>
  <c r="AJ337" i="14"/>
  <c r="AH337" i="14"/>
  <c r="AJ298" i="14"/>
  <c r="AI299" i="14" s="1"/>
  <c r="AH298" i="14"/>
  <c r="AJ290" i="14"/>
  <c r="AH290" i="14"/>
  <c r="R225" i="6"/>
  <c r="P225" i="6"/>
  <c r="R233" i="6"/>
  <c r="Q233" i="6" s="1"/>
  <c r="P233" i="6"/>
  <c r="BA284" i="19"/>
  <c r="Q153" i="1"/>
  <c r="BA353" i="14"/>
  <c r="BA145" i="14"/>
  <c r="BB332" i="14"/>
  <c r="R365" i="14"/>
  <c r="Q365" i="14" s="1"/>
  <c r="R123" i="14"/>
  <c r="Q123" i="14" s="1"/>
  <c r="BT177" i="14"/>
  <c r="BS178" i="14" s="1"/>
  <c r="BB56" i="14"/>
  <c r="R337" i="6"/>
  <c r="Q337" i="6" s="1"/>
  <c r="P337" i="6"/>
  <c r="AL337" i="4"/>
  <c r="AK338" i="4" s="1"/>
  <c r="AJ337" i="4"/>
  <c r="AL341" i="4"/>
  <c r="AK342" i="4" s="1"/>
  <c r="AJ341" i="4"/>
  <c r="R82" i="4"/>
  <c r="P82" i="4"/>
  <c r="R42" i="4"/>
  <c r="P42" i="4"/>
  <c r="R18" i="4"/>
  <c r="P18" i="4"/>
  <c r="Q258" i="4"/>
  <c r="Q259" i="4"/>
  <c r="AI77" i="1"/>
  <c r="AH212" i="1"/>
  <c r="AI338" i="1"/>
  <c r="AH151" i="1"/>
  <c r="BA150" i="14"/>
  <c r="BB334" i="14"/>
  <c r="BA335" i="14" s="1"/>
  <c r="BB45" i="14"/>
  <c r="BS305" i="14"/>
  <c r="BT189" i="14"/>
  <c r="AJ110" i="14"/>
  <c r="R353" i="14"/>
  <c r="Q354" i="14" s="1"/>
  <c r="BB340" i="14"/>
  <c r="BA341" i="14" s="1"/>
  <c r="R69" i="6"/>
  <c r="P69" i="6"/>
  <c r="R118" i="4"/>
  <c r="Q118" i="4" s="1"/>
  <c r="P118" i="4"/>
  <c r="R253" i="4"/>
  <c r="P253" i="4"/>
  <c r="R151" i="4"/>
  <c r="Q152" i="4" s="1"/>
  <c r="P151" i="4"/>
  <c r="BT313" i="14"/>
  <c r="BS313" i="14" s="1"/>
  <c r="BR320" i="14"/>
  <c r="BT320" i="14"/>
  <c r="BS320" i="14" s="1"/>
  <c r="BR304" i="14"/>
  <c r="BT304" i="14"/>
  <c r="P255" i="14"/>
  <c r="R255" i="14"/>
  <c r="R43" i="3"/>
  <c r="P43" i="3"/>
  <c r="R335" i="6"/>
  <c r="P335" i="6"/>
  <c r="R172" i="6"/>
  <c r="P172" i="6"/>
  <c r="R95" i="6"/>
  <c r="Q95" i="6" s="1"/>
  <c r="P95" i="6"/>
  <c r="R24" i="6"/>
  <c r="P24" i="6"/>
  <c r="AL126" i="4"/>
  <c r="AK126" i="4" s="1"/>
  <c r="AJ126" i="4"/>
  <c r="AL130" i="4"/>
  <c r="AJ130" i="4"/>
  <c r="AL138" i="4"/>
  <c r="AK138" i="4" s="1"/>
  <c r="AJ138" i="4"/>
  <c r="AL142" i="4"/>
  <c r="AK143" i="4" s="1"/>
  <c r="AJ142" i="4"/>
  <c r="AL150" i="4"/>
  <c r="AJ150" i="4"/>
  <c r="AL158" i="4"/>
  <c r="AJ158" i="4"/>
  <c r="AL162" i="4"/>
  <c r="AK162" i="4" s="1"/>
  <c r="AJ162" i="4"/>
  <c r="AL166" i="4"/>
  <c r="AK167" i="4" s="1"/>
  <c r="AJ166" i="4"/>
  <c r="AL174" i="4"/>
  <c r="AK174" i="4" s="1"/>
  <c r="AJ174" i="4"/>
  <c r="AL178" i="4"/>
  <c r="AJ178" i="4"/>
  <c r="AL182" i="4"/>
  <c r="AJ182" i="4"/>
  <c r="AL186" i="4"/>
  <c r="AJ186" i="4"/>
  <c r="AL190" i="4"/>
  <c r="AK191" i="4" s="1"/>
  <c r="AJ190" i="4"/>
  <c r="AL194" i="4"/>
  <c r="AJ194" i="4"/>
  <c r="AL198" i="4"/>
  <c r="AJ198" i="4"/>
  <c r="AL202" i="4"/>
  <c r="AJ202" i="4"/>
  <c r="AL206" i="4"/>
  <c r="AJ206" i="4"/>
  <c r="AL245" i="4"/>
  <c r="AJ245" i="4"/>
  <c r="AL249" i="4"/>
  <c r="AJ249" i="4"/>
  <c r="AL253" i="4"/>
  <c r="AK253" i="4" s="1"/>
  <c r="AJ253" i="4"/>
  <c r="AL257" i="4"/>
  <c r="AK257" i="4" s="1"/>
  <c r="AJ257" i="4"/>
  <c r="AL261" i="4"/>
  <c r="AK262" i="4" s="1"/>
  <c r="AJ261" i="4"/>
  <c r="AK269" i="4"/>
  <c r="AK270" i="4"/>
  <c r="AL306" i="4"/>
  <c r="AK306" i="4" s="1"/>
  <c r="AJ306" i="4"/>
  <c r="AL310" i="4"/>
  <c r="AJ310" i="4"/>
  <c r="R300" i="4"/>
  <c r="P300" i="4"/>
  <c r="R132" i="4"/>
  <c r="P132" i="4"/>
  <c r="R232" i="4"/>
  <c r="P232" i="4"/>
  <c r="R155" i="4"/>
  <c r="Q155" i="4" s="1"/>
  <c r="P155" i="4"/>
  <c r="Q208" i="4"/>
  <c r="Q209" i="4"/>
  <c r="BA115" i="19"/>
  <c r="BA114" i="19"/>
  <c r="R71" i="1"/>
  <c r="AI317" i="14"/>
  <c r="BS147" i="14"/>
  <c r="BT283" i="14"/>
  <c r="BS284" i="14" s="1"/>
  <c r="BT316" i="14"/>
  <c r="BS317" i="14" s="1"/>
  <c r="R110" i="3"/>
  <c r="P110" i="3"/>
  <c r="R228" i="3"/>
  <c r="Q229" i="3" s="1"/>
  <c r="P228" i="3"/>
  <c r="Q257" i="19"/>
  <c r="Q256" i="19"/>
  <c r="AI177" i="19"/>
  <c r="AI178" i="19"/>
  <c r="AK154" i="4"/>
  <c r="AI136" i="19"/>
  <c r="Q40" i="19"/>
  <c r="BA330" i="19"/>
  <c r="AZ94" i="19"/>
  <c r="Q214" i="19"/>
  <c r="AH172" i="19"/>
  <c r="AH224" i="19"/>
  <c r="AH318" i="19"/>
  <c r="AH317" i="19"/>
  <c r="AZ22" i="19"/>
  <c r="P43" i="19"/>
  <c r="AH233" i="19"/>
  <c r="Q234" i="19"/>
  <c r="BA306" i="19"/>
  <c r="AZ107" i="19"/>
  <c r="P173" i="6"/>
  <c r="P250" i="6"/>
  <c r="P365" i="6"/>
  <c r="P180" i="6"/>
  <c r="P124" i="6"/>
  <c r="P265" i="6"/>
  <c r="P152" i="3"/>
  <c r="P19" i="3"/>
  <c r="P344" i="3"/>
  <c r="P361" i="6"/>
  <c r="Q335" i="3"/>
  <c r="Q75" i="3"/>
  <c r="Q237" i="6"/>
  <c r="P23" i="6"/>
  <c r="AJ305" i="4"/>
  <c r="AJ268" i="4"/>
  <c r="AJ185" i="4"/>
  <c r="AJ167" i="4"/>
  <c r="AJ147" i="4"/>
  <c r="P342" i="4"/>
  <c r="P349" i="4"/>
  <c r="P167" i="4"/>
  <c r="Q254" i="4"/>
  <c r="Q124" i="4"/>
  <c r="Q31" i="4"/>
  <c r="AZ133" i="19"/>
  <c r="P214" i="19"/>
  <c r="AH193" i="19"/>
  <c r="AH313" i="19"/>
  <c r="P184" i="19"/>
  <c r="BA319" i="19"/>
  <c r="BA92" i="19"/>
  <c r="BA190" i="19"/>
  <c r="P139" i="6"/>
  <c r="P200" i="6"/>
  <c r="P86" i="3"/>
  <c r="P175" i="3"/>
  <c r="P358" i="3"/>
  <c r="P26" i="3"/>
  <c r="Q338" i="6"/>
  <c r="P316" i="6"/>
  <c r="P45" i="3"/>
  <c r="AJ318" i="4"/>
  <c r="AK227" i="4"/>
  <c r="AJ281" i="4"/>
  <c r="AJ218" i="4"/>
  <c r="P306" i="4"/>
  <c r="P150" i="4"/>
  <c r="P200" i="4"/>
  <c r="P163" i="4"/>
  <c r="Q92" i="4"/>
  <c r="Q99" i="4"/>
  <c r="P39" i="19"/>
  <c r="AZ162" i="19"/>
  <c r="AZ284" i="19"/>
  <c r="AZ181" i="19"/>
  <c r="AH104" i="19"/>
  <c r="P289" i="19"/>
  <c r="P70" i="19"/>
  <c r="AH152" i="19"/>
  <c r="Q324" i="19"/>
  <c r="R293" i="19"/>
  <c r="Q294" i="19" s="1"/>
  <c r="BA263" i="19"/>
  <c r="R144" i="19"/>
  <c r="Q145" i="19" s="1"/>
  <c r="AJ84" i="19"/>
  <c r="Q360" i="19"/>
  <c r="AI349" i="14"/>
  <c r="Q288" i="6"/>
  <c r="R256" i="4"/>
  <c r="Q257" i="4" s="1"/>
  <c r="Q107" i="4"/>
  <c r="AH59" i="19"/>
  <c r="AH285" i="19"/>
  <c r="AH63" i="19"/>
  <c r="AZ278" i="19"/>
  <c r="P100" i="19"/>
  <c r="AH128" i="19"/>
  <c r="AZ242" i="19"/>
  <c r="P16" i="19"/>
  <c r="BA338" i="19"/>
  <c r="BA244" i="19"/>
  <c r="BA344" i="19"/>
  <c r="P285" i="6"/>
  <c r="P147" i="6"/>
  <c r="P187" i="6"/>
  <c r="P25" i="3"/>
  <c r="P287" i="3"/>
  <c r="P62" i="3"/>
  <c r="P207" i="3"/>
  <c r="AJ314" i="4"/>
  <c r="AJ214" i="4"/>
  <c r="AJ197" i="4"/>
  <c r="AJ161" i="4"/>
  <c r="Q151" i="4"/>
  <c r="Q82" i="4"/>
  <c r="AI134" i="19"/>
  <c r="AI48" i="19"/>
  <c r="BA153" i="19"/>
  <c r="AZ262" i="19"/>
  <c r="AH203" i="19"/>
  <c r="AH146" i="19"/>
  <c r="AZ339" i="19"/>
  <c r="Q268" i="19"/>
  <c r="AI291" i="19"/>
  <c r="Q91" i="19"/>
  <c r="P113" i="6"/>
  <c r="P342" i="6"/>
  <c r="P311" i="6"/>
  <c r="P99" i="3"/>
  <c r="P106" i="3"/>
  <c r="P58" i="6"/>
  <c r="Q267" i="6"/>
  <c r="Q152" i="6"/>
  <c r="P61" i="6"/>
  <c r="R348" i="3"/>
  <c r="AK242" i="4"/>
  <c r="AJ260" i="4"/>
  <c r="P339" i="4"/>
  <c r="P213" i="4"/>
  <c r="Q121" i="4"/>
  <c r="AZ153" i="19"/>
  <c r="P77" i="19"/>
  <c r="P59" i="19"/>
  <c r="BA247" i="19"/>
  <c r="P305" i="19"/>
  <c r="P367" i="19"/>
  <c r="AH27" i="19"/>
  <c r="AH108" i="19"/>
  <c r="Q316" i="19"/>
  <c r="Q221" i="19"/>
  <c r="Q197" i="19"/>
  <c r="Q164" i="6"/>
  <c r="P304" i="6"/>
  <c r="P360" i="6"/>
  <c r="P294" i="6"/>
  <c r="P239" i="6"/>
  <c r="P142" i="6"/>
  <c r="P357" i="6"/>
  <c r="P34" i="3"/>
  <c r="P147" i="3"/>
  <c r="P122" i="3"/>
  <c r="P194" i="3"/>
  <c r="P125" i="3"/>
  <c r="R90" i="6"/>
  <c r="Q90" i="6" s="1"/>
  <c r="P53" i="6"/>
  <c r="P141" i="6"/>
  <c r="Q162" i="6"/>
  <c r="Q284" i="6"/>
  <c r="AJ312" i="4"/>
  <c r="AJ244" i="4"/>
  <c r="AJ137" i="4"/>
  <c r="AK315" i="4"/>
  <c r="AK354" i="4"/>
  <c r="P351" i="4"/>
  <c r="Q238" i="4"/>
  <c r="Q184" i="4"/>
  <c r="Q65" i="4"/>
  <c r="BA188" i="19"/>
  <c r="AI318" i="19"/>
  <c r="Q290" i="19"/>
  <c r="AH71" i="19"/>
  <c r="P220" i="19"/>
  <c r="P166" i="19"/>
  <c r="P338" i="19"/>
  <c r="AH252" i="19"/>
  <c r="P347" i="19"/>
  <c r="P53" i="19"/>
  <c r="BA26" i="19"/>
  <c r="BA148" i="19"/>
  <c r="P163" i="6"/>
  <c r="P354" i="6"/>
  <c r="P107" i="3"/>
  <c r="P202" i="3"/>
  <c r="P219" i="3"/>
  <c r="P98" i="3"/>
  <c r="Q326" i="3"/>
  <c r="Q221" i="3"/>
  <c r="Q39" i="6"/>
  <c r="P276" i="6"/>
  <c r="P230" i="3"/>
  <c r="R331" i="3"/>
  <c r="Q331" i="3" s="1"/>
  <c r="Q263" i="3"/>
  <c r="AJ92" i="4"/>
  <c r="AJ21" i="4"/>
  <c r="AJ209" i="4"/>
  <c r="AJ111" i="4"/>
  <c r="AJ49" i="4"/>
  <c r="AK327" i="4"/>
  <c r="P40" i="4"/>
  <c r="P344" i="4"/>
  <c r="P107" i="4"/>
  <c r="P202" i="19"/>
  <c r="AZ359" i="19"/>
  <c r="AH80" i="19"/>
  <c r="AH25" i="19"/>
  <c r="P341" i="19"/>
  <c r="AH121" i="19"/>
  <c r="Q321" i="19"/>
  <c r="AI198" i="19"/>
  <c r="Q326" i="19"/>
  <c r="P202" i="6"/>
  <c r="P339" i="6"/>
  <c r="P221" i="6"/>
  <c r="P46" i="6"/>
  <c r="P241" i="3"/>
  <c r="Q172" i="6"/>
  <c r="Q265" i="6"/>
  <c r="Q105" i="6"/>
  <c r="R161" i="3"/>
  <c r="P299" i="3"/>
  <c r="P224" i="3"/>
  <c r="AK318" i="4"/>
  <c r="AL23" i="4"/>
  <c r="AJ353" i="4"/>
  <c r="AJ273" i="4"/>
  <c r="AJ256" i="4"/>
  <c r="AJ236" i="4"/>
  <c r="AJ227" i="4"/>
  <c r="AJ173" i="4"/>
  <c r="AJ155" i="4"/>
  <c r="AJ39" i="4"/>
  <c r="AL63" i="4"/>
  <c r="AK71" i="4"/>
  <c r="AK156" i="4"/>
  <c r="P289" i="4"/>
  <c r="P228" i="4"/>
  <c r="P227" i="4"/>
  <c r="Q28" i="4"/>
  <c r="P223" i="4"/>
  <c r="AH356" i="20"/>
  <c r="AH262" i="19"/>
  <c r="AZ246" i="19"/>
  <c r="P137" i="19"/>
  <c r="AH134" i="19"/>
  <c r="AH350" i="19"/>
  <c r="P31" i="19"/>
  <c r="AZ187" i="19"/>
  <c r="AH136" i="19"/>
  <c r="P212" i="19"/>
  <c r="AH278" i="19"/>
  <c r="P107" i="19"/>
  <c r="AH223" i="19"/>
  <c r="P305" i="6"/>
  <c r="Q275" i="6"/>
  <c r="Q129" i="6"/>
  <c r="P93" i="6"/>
  <c r="P292" i="3"/>
  <c r="P104" i="3"/>
  <c r="R314" i="3"/>
  <c r="R26" i="6"/>
  <c r="Q26" i="6" s="1"/>
  <c r="AJ222" i="4"/>
  <c r="AJ153" i="4"/>
  <c r="P307" i="4"/>
  <c r="Q306" i="19"/>
  <c r="AH65" i="20"/>
  <c r="AZ126" i="19"/>
  <c r="AH113" i="19"/>
  <c r="AZ152" i="19"/>
  <c r="AH182" i="19"/>
  <c r="P299" i="19"/>
  <c r="AH47" i="19"/>
  <c r="P304" i="19"/>
  <c r="P241" i="19"/>
  <c r="AI317" i="19"/>
  <c r="BA197" i="19"/>
  <c r="AH151" i="14"/>
  <c r="P206" i="6"/>
  <c r="P247" i="6"/>
  <c r="P134" i="6"/>
  <c r="P182" i="6"/>
  <c r="P135" i="3"/>
  <c r="P355" i="3"/>
  <c r="Q104" i="3"/>
  <c r="Q351" i="6"/>
  <c r="Q203" i="6"/>
  <c r="Q146" i="6"/>
  <c r="P283" i="3"/>
  <c r="P368" i="3"/>
  <c r="R206" i="3"/>
  <c r="Q207" i="3" s="1"/>
  <c r="AJ365" i="4"/>
  <c r="AJ285" i="4"/>
  <c r="AJ252" i="4"/>
  <c r="AJ189" i="4"/>
  <c r="AJ171" i="4"/>
  <c r="P241" i="4"/>
  <c r="P143" i="4"/>
  <c r="P43" i="4"/>
  <c r="P302" i="4"/>
  <c r="Q207" i="4"/>
  <c r="Q145" i="4"/>
  <c r="Q306" i="4"/>
  <c r="AZ125" i="19"/>
  <c r="AH238" i="19"/>
  <c r="P218" i="19"/>
  <c r="AH284" i="19"/>
  <c r="AH161" i="19"/>
  <c r="AH211" i="19"/>
  <c r="Q264" i="19"/>
  <c r="AI174" i="19"/>
  <c r="BA137" i="19"/>
  <c r="AI124" i="19"/>
  <c r="AI311" i="19"/>
  <c r="AI312" i="19"/>
  <c r="AZ131" i="14"/>
  <c r="BB131" i="14"/>
  <c r="BA131" i="14" s="1"/>
  <c r="BA150" i="19"/>
  <c r="BA151" i="19"/>
  <c r="AK334" i="4"/>
  <c r="AK333" i="4"/>
  <c r="Q310" i="19"/>
  <c r="Q309" i="19"/>
  <c r="BA193" i="19"/>
  <c r="BA194" i="19"/>
  <c r="AI181" i="19"/>
  <c r="AI180" i="19"/>
  <c r="BA36" i="19"/>
  <c r="BA35" i="19"/>
  <c r="BA39" i="19"/>
  <c r="BA40" i="19"/>
  <c r="Q36" i="19"/>
  <c r="Q37" i="19"/>
  <c r="Q71" i="19"/>
  <c r="Q72" i="19"/>
  <c r="Q135" i="4"/>
  <c r="Q136" i="4"/>
  <c r="BA279" i="19"/>
  <c r="BA278" i="19"/>
  <c r="BA162" i="19"/>
  <c r="BA163" i="19"/>
  <c r="Q77" i="19"/>
  <c r="Q78" i="19"/>
  <c r="BA23" i="19"/>
  <c r="BA22" i="19"/>
  <c r="Q317" i="6"/>
  <c r="Q316" i="6"/>
  <c r="Q293" i="19"/>
  <c r="Q292" i="19"/>
  <c r="BA287" i="19"/>
  <c r="BA286" i="19"/>
  <c r="BA58" i="19"/>
  <c r="BA59" i="19"/>
  <c r="BA76" i="19"/>
  <c r="BA75" i="19"/>
  <c r="Q54" i="19"/>
  <c r="Q55" i="19"/>
  <c r="BA118" i="19"/>
  <c r="BA117" i="19"/>
  <c r="AI118" i="19"/>
  <c r="AI117" i="19"/>
  <c r="AI297" i="19"/>
  <c r="AI298" i="19"/>
  <c r="AI129" i="19"/>
  <c r="AI130" i="19"/>
  <c r="BA67" i="19"/>
  <c r="BA68" i="19"/>
  <c r="BA110" i="19"/>
  <c r="BA109" i="19"/>
  <c r="AI52" i="19"/>
  <c r="AI339" i="19"/>
  <c r="AI340" i="19"/>
  <c r="Q100" i="6"/>
  <c r="Q99" i="6"/>
  <c r="Q232" i="4"/>
  <c r="Q231" i="4"/>
  <c r="AI323" i="19"/>
  <c r="AI324" i="19"/>
  <c r="AI17" i="19"/>
  <c r="AI18" i="19"/>
  <c r="BA97" i="19"/>
  <c r="BA98" i="19"/>
  <c r="Q207" i="6"/>
  <c r="Q206" i="6"/>
  <c r="BA101" i="19"/>
  <c r="BA100" i="19"/>
  <c r="Q71" i="4"/>
  <c r="Q72" i="4"/>
  <c r="BA320" i="19"/>
  <c r="BA321" i="19"/>
  <c r="Q244" i="19"/>
  <c r="Q245" i="19"/>
  <c r="BA166" i="19"/>
  <c r="BA165" i="19"/>
  <c r="AI363" i="1"/>
  <c r="Q281" i="1"/>
  <c r="Q324" i="1"/>
  <c r="Q72" i="6"/>
  <c r="Q124" i="3"/>
  <c r="Q61" i="4"/>
  <c r="BA189" i="19"/>
  <c r="Q197" i="1"/>
  <c r="AH127" i="1"/>
  <c r="Q109" i="1"/>
  <c r="AH67" i="1"/>
  <c r="AI323" i="1"/>
  <c r="BA147" i="14"/>
  <c r="BS334" i="14"/>
  <c r="BS298" i="14"/>
  <c r="BA136" i="14"/>
  <c r="BA191" i="14"/>
  <c r="Q134" i="14"/>
  <c r="Q343" i="6"/>
  <c r="P250" i="4"/>
  <c r="Q189" i="4"/>
  <c r="Q280" i="19"/>
  <c r="AI261" i="19"/>
  <c r="AI277" i="19"/>
  <c r="Q138" i="19"/>
  <c r="Q326" i="14"/>
  <c r="Q287" i="14"/>
  <c r="BA201" i="14"/>
  <c r="BS365" i="14"/>
  <c r="BA153" i="14"/>
  <c r="Q366" i="6"/>
  <c r="Q19" i="6"/>
  <c r="AJ78" i="4"/>
  <c r="AK131" i="4"/>
  <c r="AK222" i="4"/>
  <c r="Q290" i="4"/>
  <c r="BA345" i="19"/>
  <c r="BA249" i="19"/>
  <c r="BA169" i="19"/>
  <c r="BA180" i="19"/>
  <c r="Q31" i="19"/>
  <c r="Q106" i="19"/>
  <c r="AI255" i="19"/>
  <c r="Q265" i="1"/>
  <c r="Q57" i="1"/>
  <c r="AI94" i="1"/>
  <c r="AH355" i="1"/>
  <c r="AJ58" i="1"/>
  <c r="AI58" i="1" s="1"/>
  <c r="Q320" i="14"/>
  <c r="AI358" i="14"/>
  <c r="AI132" i="14"/>
  <c r="Q301" i="6"/>
  <c r="Q256" i="6"/>
  <c r="Q185" i="6"/>
  <c r="Q292" i="3"/>
  <c r="AL60" i="4"/>
  <c r="BA297" i="19"/>
  <c r="Q108" i="19"/>
  <c r="AI104" i="19"/>
  <c r="Q313" i="19"/>
  <c r="AD11" i="1"/>
  <c r="AI267" i="1"/>
  <c r="Q133" i="1"/>
  <c r="P221" i="1"/>
  <c r="BS331" i="14"/>
  <c r="BS18" i="14"/>
  <c r="Q306" i="6"/>
  <c r="Q104" i="4"/>
  <c r="Q339" i="4"/>
  <c r="BA29" i="19"/>
  <c r="BA243" i="19"/>
  <c r="AI304" i="19"/>
  <c r="BA366" i="19"/>
  <c r="Q224" i="1"/>
  <c r="P322" i="3"/>
  <c r="Q291" i="6"/>
  <c r="AJ241" i="4"/>
  <c r="AJ69" i="4"/>
  <c r="AK144" i="4"/>
  <c r="R317" i="4"/>
  <c r="R217" i="4"/>
  <c r="R304" i="4"/>
  <c r="Q305" i="4" s="1"/>
  <c r="AI358" i="19"/>
  <c r="AI201" i="19"/>
  <c r="AI146" i="19"/>
  <c r="AI88" i="19"/>
  <c r="AI179" i="1"/>
  <c r="BS182" i="14"/>
  <c r="AI153" i="14"/>
  <c r="Q165" i="3"/>
  <c r="AK241" i="4"/>
  <c r="AJ106" i="4"/>
  <c r="AJ67" i="4"/>
  <c r="AK168" i="4"/>
  <c r="AK278" i="4"/>
  <c r="AK349" i="4"/>
  <c r="Q304" i="4"/>
  <c r="Q36" i="4"/>
  <c r="Q325" i="19"/>
  <c r="AI56" i="19"/>
  <c r="AI41" i="19"/>
  <c r="BA261" i="19"/>
  <c r="Q131" i="19"/>
  <c r="AI276" i="1"/>
  <c r="AI98" i="1"/>
  <c r="Q262" i="1"/>
  <c r="R269" i="1"/>
  <c r="Q269" i="1" s="1"/>
  <c r="Q286" i="1"/>
  <c r="Q170" i="3"/>
  <c r="Q311" i="6"/>
  <c r="AK192" i="4"/>
  <c r="Q183" i="4"/>
  <c r="R198" i="4"/>
  <c r="Q24" i="4"/>
  <c r="P324" i="4"/>
  <c r="Q355" i="19"/>
  <c r="AJ353" i="19"/>
  <c r="AI353" i="19" s="1"/>
  <c r="BA298" i="19"/>
  <c r="AI217" i="19"/>
  <c r="Q99" i="19"/>
  <c r="AI282" i="19"/>
  <c r="BA127" i="19"/>
  <c r="AI156" i="1"/>
  <c r="AI53" i="1"/>
  <c r="Q236" i="1"/>
  <c r="AI151" i="14"/>
  <c r="Q202" i="3"/>
  <c r="Q296" i="6"/>
  <c r="Q87" i="6"/>
  <c r="Q230" i="3"/>
  <c r="Q283" i="3"/>
  <c r="Q171" i="4"/>
  <c r="Q253" i="4"/>
  <c r="Q74" i="4"/>
  <c r="Q55" i="4"/>
  <c r="Q96" i="4"/>
  <c r="P272" i="4"/>
  <c r="Q368" i="19"/>
  <c r="AI183" i="19"/>
  <c r="Q171" i="1"/>
  <c r="AI283" i="14"/>
  <c r="R239" i="3"/>
  <c r="Q81" i="6"/>
  <c r="AJ47" i="4"/>
  <c r="AL51" i="4"/>
  <c r="AK178" i="4"/>
  <c r="R336" i="4"/>
  <c r="Q242" i="4"/>
  <c r="Q301" i="4"/>
  <c r="AH340" i="19"/>
  <c r="Q242" i="19"/>
  <c r="BA228" i="19"/>
  <c r="BA255" i="19"/>
  <c r="AI63" i="19"/>
  <c r="AI62" i="19"/>
  <c r="R190" i="3"/>
  <c r="Q191" i="3" s="1"/>
  <c r="Q318" i="6"/>
  <c r="Q226" i="6"/>
  <c r="AK190" i="4"/>
  <c r="AK261" i="4"/>
  <c r="AK339" i="4"/>
  <c r="AI350" i="19"/>
  <c r="AI259" i="19"/>
  <c r="BA218" i="19"/>
  <c r="Q213" i="19"/>
  <c r="BA136" i="19"/>
  <c r="AI158" i="19"/>
  <c r="AV132" i="14"/>
  <c r="AI353" i="1"/>
  <c r="Q257" i="1"/>
  <c r="BA266" i="14"/>
  <c r="AI115" i="14"/>
  <c r="AI78" i="14"/>
  <c r="Q355" i="6"/>
  <c r="AL300" i="4"/>
  <c r="AL48" i="4"/>
  <c r="AK49" i="4" s="1"/>
  <c r="AL66" i="4"/>
  <c r="R358" i="4"/>
  <c r="Q358" i="4" s="1"/>
  <c r="AH361" i="19"/>
  <c r="BA329" i="19"/>
  <c r="BA312" i="19"/>
  <c r="Q256" i="1"/>
  <c r="AI193" i="1"/>
  <c r="AI192" i="1"/>
  <c r="Q249" i="6"/>
  <c r="Q248" i="6"/>
  <c r="AI362" i="1"/>
  <c r="AJ185" i="1"/>
  <c r="AI186" i="1" s="1"/>
  <c r="Q286" i="14"/>
  <c r="AZ190" i="14"/>
  <c r="BB320" i="14"/>
  <c r="BA320" i="14" s="1"/>
  <c r="BT191" i="14"/>
  <c r="AZ293" i="14"/>
  <c r="BB293" i="14"/>
  <c r="CJ326" i="14"/>
  <c r="CL326" i="14"/>
  <c r="CL143" i="14"/>
  <c r="CJ143" i="14"/>
  <c r="CJ345" i="14"/>
  <c r="CL345" i="14"/>
  <c r="CJ182" i="14"/>
  <c r="CL182" i="14"/>
  <c r="CJ77" i="14"/>
  <c r="CL77" i="14"/>
  <c r="CJ94" i="14"/>
  <c r="CL94" i="14"/>
  <c r="R267" i="3"/>
  <c r="P267" i="3"/>
  <c r="R323" i="6"/>
  <c r="Q323" i="6" s="1"/>
  <c r="P323" i="6"/>
  <c r="R137" i="6"/>
  <c r="P137" i="6"/>
  <c r="Q60" i="6"/>
  <c r="Q59" i="6"/>
  <c r="R49" i="6"/>
  <c r="P49" i="6"/>
  <c r="Q223" i="6"/>
  <c r="Q329" i="6"/>
  <c r="Q328" i="6"/>
  <c r="AJ281" i="1"/>
  <c r="AI282" i="1" s="1"/>
  <c r="R91" i="1"/>
  <c r="Q91" i="1" s="1"/>
  <c r="Q327" i="14"/>
  <c r="BS361" i="14"/>
  <c r="Q328" i="1"/>
  <c r="P300" i="1"/>
  <c r="Q275" i="1"/>
  <c r="R103" i="1"/>
  <c r="Q104" i="1" s="1"/>
  <c r="BS306" i="14"/>
  <c r="AH114" i="14"/>
  <c r="AH78" i="14"/>
  <c r="AJ98" i="14"/>
  <c r="AH98" i="14"/>
  <c r="CJ310" i="14"/>
  <c r="CL310" i="14"/>
  <c r="CJ51" i="14"/>
  <c r="CL51" i="14"/>
  <c r="CJ309" i="14"/>
  <c r="CL309" i="14"/>
  <c r="R251" i="3"/>
  <c r="Q251" i="3" s="1"/>
  <c r="P251" i="3"/>
  <c r="R38" i="3"/>
  <c r="P38" i="3"/>
  <c r="Q344" i="6"/>
  <c r="Q345" i="6"/>
  <c r="Q222" i="6"/>
  <c r="Q46" i="6"/>
  <c r="Q47" i="6"/>
  <c r="Q115" i="6"/>
  <c r="Q114" i="6"/>
  <c r="P243" i="3"/>
  <c r="R243" i="3"/>
  <c r="Q244" i="3" s="1"/>
  <c r="P366" i="14"/>
  <c r="R366" i="14"/>
  <c r="R134" i="1"/>
  <c r="Q134" i="1" s="1"/>
  <c r="P134" i="1"/>
  <c r="R120" i="1"/>
  <c r="P120" i="1"/>
  <c r="Q225" i="14"/>
  <c r="AH297" i="14"/>
  <c r="AJ297" i="14"/>
  <c r="AI298" i="14" s="1"/>
  <c r="AH53" i="14"/>
  <c r="AJ53" i="14"/>
  <c r="AJ72" i="14"/>
  <c r="AH72" i="14"/>
  <c r="AZ66" i="14"/>
  <c r="BB66" i="14"/>
  <c r="Q302" i="6"/>
  <c r="R92" i="6"/>
  <c r="Q93" i="6" s="1"/>
  <c r="P92" i="6"/>
  <c r="P106" i="6"/>
  <c r="R106" i="6"/>
  <c r="P227" i="3"/>
  <c r="R227" i="3"/>
  <c r="Q228" i="3" s="1"/>
  <c r="P210" i="14"/>
  <c r="R210" i="14"/>
  <c r="BR333" i="14"/>
  <c r="R266" i="14"/>
  <c r="P136" i="14"/>
  <c r="AZ31" i="14"/>
  <c r="P360" i="14"/>
  <c r="R360" i="14"/>
  <c r="Q361" i="14" s="1"/>
  <c r="AZ342" i="14"/>
  <c r="BB342" i="14"/>
  <c r="AZ323" i="14"/>
  <c r="BB323" i="14"/>
  <c r="AZ307" i="14"/>
  <c r="BB307" i="14"/>
  <c r="BA308" i="14" s="1"/>
  <c r="AZ348" i="14"/>
  <c r="BB348" i="14"/>
  <c r="BA348" i="14" s="1"/>
  <c r="P332" i="14"/>
  <c r="R332" i="14"/>
  <c r="BR314" i="14"/>
  <c r="BT314" i="14"/>
  <c r="BS314" i="14" s="1"/>
  <c r="BR355" i="14"/>
  <c r="BT355" i="14"/>
  <c r="AZ339" i="14"/>
  <c r="BB339" i="14"/>
  <c r="BA340" i="14" s="1"/>
  <c r="BR281" i="14"/>
  <c r="BT281" i="14"/>
  <c r="P259" i="14"/>
  <c r="R259" i="14"/>
  <c r="AZ224" i="14"/>
  <c r="BB224" i="14"/>
  <c r="P188" i="14"/>
  <c r="R188" i="14"/>
  <c r="Q188" i="14" s="1"/>
  <c r="BR134" i="14"/>
  <c r="BT134" i="14"/>
  <c r="BS134" i="14" s="1"/>
  <c r="BR106" i="14"/>
  <c r="BT106" i="14"/>
  <c r="P155" i="14"/>
  <c r="R155" i="14"/>
  <c r="P135" i="14"/>
  <c r="R135" i="14"/>
  <c r="Q135" i="14" s="1"/>
  <c r="P103" i="14"/>
  <c r="R103" i="14"/>
  <c r="Q104" i="14" s="1"/>
  <c r="P66" i="14"/>
  <c r="R66" i="14"/>
  <c r="AZ27" i="14"/>
  <c r="BB27" i="14"/>
  <c r="BA27" i="14" s="1"/>
  <c r="BR278" i="14"/>
  <c r="BT278" i="14"/>
  <c r="BS278" i="14" s="1"/>
  <c r="P256" i="14"/>
  <c r="R256" i="14"/>
  <c r="Q256" i="14" s="1"/>
  <c r="P153" i="14"/>
  <c r="R153" i="14"/>
  <c r="BR188" i="14"/>
  <c r="BT188" i="14"/>
  <c r="BS188" i="14" s="1"/>
  <c r="AJ367" i="14"/>
  <c r="AH367" i="14"/>
  <c r="AJ180" i="14"/>
  <c r="AH180" i="14"/>
  <c r="AJ134" i="14"/>
  <c r="AH134" i="14"/>
  <c r="BR259" i="14"/>
  <c r="BT259" i="14"/>
  <c r="Q47" i="3"/>
  <c r="Q48" i="3"/>
  <c r="Q264" i="6"/>
  <c r="Q263" i="6"/>
  <c r="R108" i="6"/>
  <c r="Q108" i="6" s="1"/>
  <c r="P108" i="6"/>
  <c r="R56" i="6"/>
  <c r="P56" i="6"/>
  <c r="R117" i="6"/>
  <c r="Q117" i="6" s="1"/>
  <c r="P117" i="6"/>
  <c r="P88" i="3"/>
  <c r="R88" i="3"/>
  <c r="P130" i="3"/>
  <c r="R130" i="3"/>
  <c r="AZ361" i="14"/>
  <c r="BB361" i="14"/>
  <c r="BA361" i="14" s="1"/>
  <c r="P357" i="14"/>
  <c r="R357" i="14"/>
  <c r="AZ284" i="14"/>
  <c r="BB284" i="14"/>
  <c r="AZ36" i="14"/>
  <c r="BB36" i="14"/>
  <c r="BR258" i="14"/>
  <c r="BT258" i="14"/>
  <c r="AJ128" i="14"/>
  <c r="AH128" i="14"/>
  <c r="Q273" i="6"/>
  <c r="Q274" i="6"/>
  <c r="AJ288" i="1"/>
  <c r="R110" i="1"/>
  <c r="Q110" i="1" s="1"/>
  <c r="Q152" i="1"/>
  <c r="AH192" i="1"/>
  <c r="P136" i="1"/>
  <c r="P257" i="1"/>
  <c r="P353" i="1"/>
  <c r="P137" i="1"/>
  <c r="P55" i="1"/>
  <c r="AH17" i="14"/>
  <c r="BB304" i="14"/>
  <c r="BA305" i="14" s="1"/>
  <c r="BR364" i="14"/>
  <c r="BT263" i="14"/>
  <c r="BS263" i="14" s="1"/>
  <c r="BT288" i="14"/>
  <c r="AJ270" i="14"/>
  <c r="AH270" i="14"/>
  <c r="R115" i="3"/>
  <c r="Q116" i="3" s="1"/>
  <c r="P115" i="3"/>
  <c r="Q297" i="6"/>
  <c r="Q239" i="6"/>
  <c r="Q238" i="6"/>
  <c r="P64" i="3"/>
  <c r="R64" i="3"/>
  <c r="AJ96" i="1"/>
  <c r="AI96" i="1" s="1"/>
  <c r="AI335" i="1"/>
  <c r="Q368" i="1"/>
  <c r="AJ137" i="1"/>
  <c r="AI137" i="1" s="1"/>
  <c r="AJ233" i="1"/>
  <c r="AJ329" i="1"/>
  <c r="AI329" i="1" s="1"/>
  <c r="AI305" i="1"/>
  <c r="Q182" i="1"/>
  <c r="R112" i="1"/>
  <c r="R267" i="1"/>
  <c r="AI180" i="1"/>
  <c r="AJ31" i="1"/>
  <c r="AI32" i="1" s="1"/>
  <c r="P95" i="1"/>
  <c r="R138" i="1"/>
  <c r="Q138" i="1" s="1"/>
  <c r="R303" i="1"/>
  <c r="Q304" i="1" s="1"/>
  <c r="AJ115" i="1"/>
  <c r="AI115" i="1" s="1"/>
  <c r="AJ259" i="1"/>
  <c r="AJ101" i="1"/>
  <c r="AI101" i="1" s="1"/>
  <c r="R69" i="1"/>
  <c r="Q55" i="1"/>
  <c r="AI360" i="14"/>
  <c r="P133" i="14"/>
  <c r="BT264" i="14"/>
  <c r="AJ278" i="14"/>
  <c r="AI279" i="14" s="1"/>
  <c r="AH278" i="14"/>
  <c r="R324" i="3"/>
  <c r="P324" i="3"/>
  <c r="R151" i="3"/>
  <c r="Q151" i="3" s="1"/>
  <c r="P151" i="3"/>
  <c r="P39" i="3"/>
  <c r="R39" i="3"/>
  <c r="Q39" i="3" s="1"/>
  <c r="Q336" i="6"/>
  <c r="Q224" i="6"/>
  <c r="Q225" i="6"/>
  <c r="R257" i="6"/>
  <c r="Q257" i="6" s="1"/>
  <c r="P257" i="6"/>
  <c r="Q151" i="6"/>
  <c r="Q150" i="6"/>
  <c r="Q199" i="6"/>
  <c r="Q200" i="6"/>
  <c r="R240" i="6"/>
  <c r="Q240" i="6" s="1"/>
  <c r="P240" i="6"/>
  <c r="R29" i="3"/>
  <c r="P29" i="3"/>
  <c r="P207" i="14"/>
  <c r="R207" i="14"/>
  <c r="Q208" i="14" s="1"/>
  <c r="AZ72" i="14"/>
  <c r="BB72" i="14"/>
  <c r="BR346" i="14"/>
  <c r="BT346" i="14"/>
  <c r="BS347" i="14" s="1"/>
  <c r="R160" i="1"/>
  <c r="R70" i="1"/>
  <c r="R34" i="1"/>
  <c r="AJ108" i="1"/>
  <c r="AI108" i="1" s="1"/>
  <c r="AJ252" i="1"/>
  <c r="R185" i="1"/>
  <c r="Q185" i="1" s="1"/>
  <c r="R317" i="1"/>
  <c r="Q317" i="1" s="1"/>
  <c r="AJ106" i="1"/>
  <c r="BT22" i="14"/>
  <c r="BB229" i="14"/>
  <c r="R31" i="14"/>
  <c r="BT240" i="14"/>
  <c r="AJ320" i="14"/>
  <c r="AI320" i="14" s="1"/>
  <c r="AH320" i="14"/>
  <c r="AI288" i="14"/>
  <c r="Q18" i="6"/>
  <c r="Q277" i="6"/>
  <c r="Q278" i="6"/>
  <c r="BR340" i="14"/>
  <c r="BT340" i="14"/>
  <c r="P227" i="14"/>
  <c r="R227" i="14"/>
  <c r="Q227" i="14" s="1"/>
  <c r="P159" i="14"/>
  <c r="R159" i="14"/>
  <c r="Q160" i="14" s="1"/>
  <c r="AJ148" i="14"/>
  <c r="AH148" i="14"/>
  <c r="Q290" i="1"/>
  <c r="P190" i="1"/>
  <c r="AI128" i="1"/>
  <c r="AI320" i="1"/>
  <c r="Q166" i="1"/>
  <c r="Q43" i="1"/>
  <c r="Q201" i="1"/>
  <c r="AJ341" i="1"/>
  <c r="AI341" i="1" s="1"/>
  <c r="BB134" i="14"/>
  <c r="BR105" i="14"/>
  <c r="AJ342" i="14"/>
  <c r="AH342" i="14"/>
  <c r="R141" i="3"/>
  <c r="P141" i="3"/>
  <c r="R56" i="3"/>
  <c r="P56" i="3"/>
  <c r="BR349" i="14"/>
  <c r="BT349" i="14"/>
  <c r="BR321" i="14"/>
  <c r="BT321" i="14"/>
  <c r="BS321" i="14" s="1"/>
  <c r="Q136" i="14"/>
  <c r="BR26" i="14"/>
  <c r="BT26" i="14"/>
  <c r="R210" i="6"/>
  <c r="Q211" i="6" s="1"/>
  <c r="P210" i="6"/>
  <c r="AI217" i="1"/>
  <c r="Q232" i="1"/>
  <c r="AZ233" i="14"/>
  <c r="BB68" i="14"/>
  <c r="Q132" i="3"/>
  <c r="Q131" i="3"/>
  <c r="R191" i="6"/>
  <c r="Q192" i="6" s="1"/>
  <c r="P191" i="6"/>
  <c r="R175" i="6"/>
  <c r="Q176" i="6" s="1"/>
  <c r="P175" i="6"/>
  <c r="Q54" i="6"/>
  <c r="Q53" i="6"/>
  <c r="Q276" i="6"/>
  <c r="BR343" i="14"/>
  <c r="BT343" i="14"/>
  <c r="BR308" i="14"/>
  <c r="BT308" i="14"/>
  <c r="P242" i="14"/>
  <c r="R242" i="14"/>
  <c r="Q243" i="14" s="1"/>
  <c r="P316" i="14"/>
  <c r="R316" i="14"/>
  <c r="BR261" i="14"/>
  <c r="BT261" i="14"/>
  <c r="AZ109" i="14"/>
  <c r="BB109" i="14"/>
  <c r="BA109" i="14" s="1"/>
  <c r="AJ225" i="14"/>
  <c r="AH225" i="14"/>
  <c r="AJ70" i="14"/>
  <c r="AH70" i="14"/>
  <c r="BR223" i="14"/>
  <c r="BT223" i="14"/>
  <c r="Q304" i="6"/>
  <c r="Q305" i="6"/>
  <c r="Q117" i="1"/>
  <c r="AJ48" i="1"/>
  <c r="AJ144" i="1"/>
  <c r="AI145" i="1" s="1"/>
  <c r="AJ240" i="1"/>
  <c r="AI240" i="1" s="1"/>
  <c r="AJ336" i="1"/>
  <c r="R209" i="1"/>
  <c r="Q209" i="1" s="1"/>
  <c r="R305" i="1"/>
  <c r="Q306" i="1" s="1"/>
  <c r="R96" i="1"/>
  <c r="Q96" i="1" s="1"/>
  <c r="R102" i="1"/>
  <c r="R187" i="1"/>
  <c r="Q187" i="1" s="1"/>
  <c r="R315" i="1"/>
  <c r="Q316" i="1" s="1"/>
  <c r="AI84" i="1"/>
  <c r="Q310" i="1"/>
  <c r="AJ79" i="1"/>
  <c r="AI80" i="1" s="1"/>
  <c r="AJ271" i="1"/>
  <c r="R159" i="1"/>
  <c r="Q159" i="1" s="1"/>
  <c r="R207" i="1"/>
  <c r="Q208" i="1" s="1"/>
  <c r="R351" i="1"/>
  <c r="AJ163" i="1"/>
  <c r="AJ307" i="1"/>
  <c r="AI307" i="1" s="1"/>
  <c r="AJ149" i="1"/>
  <c r="AI149" i="1" s="1"/>
  <c r="Q137" i="14"/>
  <c r="AZ200" i="14"/>
  <c r="BR298" i="14"/>
  <c r="AJ362" i="14"/>
  <c r="AH362" i="14"/>
  <c r="R234" i="3"/>
  <c r="P234" i="3"/>
  <c r="R174" i="3"/>
  <c r="P174" i="3"/>
  <c r="R154" i="3"/>
  <c r="Q154" i="3" s="1"/>
  <c r="P154" i="3"/>
  <c r="R334" i="6"/>
  <c r="Q335" i="6" s="1"/>
  <c r="P334" i="6"/>
  <c r="R190" i="6"/>
  <c r="P190" i="6"/>
  <c r="BR324" i="14"/>
  <c r="BT324" i="14"/>
  <c r="P156" i="14"/>
  <c r="R156" i="14"/>
  <c r="Q156" i="14" s="1"/>
  <c r="AZ281" i="14"/>
  <c r="BB281" i="14"/>
  <c r="BA282" i="14" s="1"/>
  <c r="AJ89" i="14"/>
  <c r="AH89" i="14"/>
  <c r="BR140" i="14"/>
  <c r="BT140" i="14"/>
  <c r="R260" i="3"/>
  <c r="Q261" i="3" s="1"/>
  <c r="P260" i="3"/>
  <c r="R326" i="6"/>
  <c r="P326" i="6"/>
  <c r="P119" i="1"/>
  <c r="Q195" i="1"/>
  <c r="Q135" i="1"/>
  <c r="AI203" i="1"/>
  <c r="AI299" i="1"/>
  <c r="AI253" i="14"/>
  <c r="BS304" i="14"/>
  <c r="Q347" i="3"/>
  <c r="Q348" i="3"/>
  <c r="R59" i="3"/>
  <c r="Q59" i="3" s="1"/>
  <c r="P59" i="3"/>
  <c r="R279" i="6"/>
  <c r="P279" i="6"/>
  <c r="R20" i="6"/>
  <c r="P20" i="6"/>
  <c r="R166" i="3"/>
  <c r="P166" i="3"/>
  <c r="P295" i="3"/>
  <c r="R295" i="3"/>
  <c r="Q296" i="3" s="1"/>
  <c r="Q30" i="6"/>
  <c r="Q29" i="6"/>
  <c r="Q274" i="4"/>
  <c r="Q273" i="4"/>
  <c r="BA204" i="19"/>
  <c r="BA203" i="19"/>
  <c r="Q122" i="19"/>
  <c r="Q121" i="19"/>
  <c r="AI248" i="19"/>
  <c r="AI247" i="19"/>
  <c r="AI105" i="19"/>
  <c r="AI106" i="19"/>
  <c r="Q61" i="19"/>
  <c r="Q62" i="19"/>
  <c r="Q270" i="19"/>
  <c r="Q269" i="19"/>
  <c r="AI360" i="19"/>
  <c r="AI359" i="19"/>
  <c r="AI92" i="19"/>
  <c r="AI91" i="19"/>
  <c r="AI121" i="19"/>
  <c r="AI120" i="19"/>
  <c r="P285" i="3"/>
  <c r="R254" i="3"/>
  <c r="Q255" i="3" s="1"/>
  <c r="R111" i="3"/>
  <c r="R156" i="3"/>
  <c r="Q157" i="3" s="1"/>
  <c r="Q253" i="6"/>
  <c r="Q242" i="6"/>
  <c r="Q16" i="4"/>
  <c r="Q17" i="4"/>
  <c r="Q198" i="19"/>
  <c r="Q199" i="19"/>
  <c r="AI51" i="19"/>
  <c r="AI50" i="19"/>
  <c r="Q272" i="19"/>
  <c r="Q273" i="19"/>
  <c r="AI278" i="19"/>
  <c r="AI279" i="19"/>
  <c r="AI357" i="19"/>
  <c r="AI356" i="19"/>
  <c r="AI108" i="19"/>
  <c r="AI109" i="19"/>
  <c r="P347" i="3"/>
  <c r="Q27" i="3"/>
  <c r="Q319" i="6"/>
  <c r="Q365" i="6"/>
  <c r="Q174" i="4"/>
  <c r="Q175" i="4"/>
  <c r="AI296" i="19"/>
  <c r="AI295" i="19"/>
  <c r="Q85" i="19"/>
  <c r="Q84" i="19"/>
  <c r="AI68" i="19"/>
  <c r="AI69" i="19"/>
  <c r="BA334" i="19"/>
  <c r="BA333" i="19"/>
  <c r="Q363" i="19"/>
  <c r="Q362" i="19"/>
  <c r="AI328" i="14"/>
  <c r="P16" i="3"/>
  <c r="R235" i="3"/>
  <c r="Q236" i="3" s="1"/>
  <c r="Q249" i="3"/>
  <c r="R63" i="3"/>
  <c r="Q63" i="3" s="1"/>
  <c r="R33" i="3"/>
  <c r="Q34" i="3" s="1"/>
  <c r="Q123" i="3"/>
  <c r="Q30" i="3"/>
  <c r="Q134" i="6"/>
  <c r="P139" i="3"/>
  <c r="P144" i="3"/>
  <c r="R65" i="3"/>
  <c r="AI269" i="19"/>
  <c r="AI270" i="19"/>
  <c r="Q25" i="19"/>
  <c r="Q26" i="19"/>
  <c r="BA24" i="19"/>
  <c r="BA25" i="19"/>
  <c r="Q361" i="19"/>
  <c r="AI264" i="19"/>
  <c r="AI265" i="19"/>
  <c r="Q240" i="14"/>
  <c r="AI368" i="14"/>
  <c r="P325" i="3"/>
  <c r="P264" i="3"/>
  <c r="R321" i="3"/>
  <c r="Q322" i="3" s="1"/>
  <c r="R158" i="3"/>
  <c r="Q362" i="6"/>
  <c r="Q179" i="6"/>
  <c r="Q193" i="6"/>
  <c r="Q45" i="3"/>
  <c r="R209" i="3"/>
  <c r="AL296" i="4"/>
  <c r="AK297" i="4" s="1"/>
  <c r="AJ296" i="4"/>
  <c r="Q34" i="4"/>
  <c r="Q33" i="4"/>
  <c r="Q181" i="4"/>
  <c r="Q182" i="4"/>
  <c r="Q222" i="19"/>
  <c r="Q223" i="19"/>
  <c r="Q126" i="19"/>
  <c r="Q127" i="19"/>
  <c r="AI321" i="19"/>
  <c r="AI322" i="19"/>
  <c r="AI321" i="14"/>
  <c r="R357" i="3"/>
  <c r="Q358" i="3" s="1"/>
  <c r="Q42" i="6"/>
  <c r="Q211" i="4"/>
  <c r="Q212" i="4"/>
  <c r="Q143" i="19"/>
  <c r="Q144" i="19"/>
  <c r="BA49" i="19"/>
  <c r="BA48" i="19"/>
  <c r="Q76" i="19"/>
  <c r="Q75" i="19"/>
  <c r="Q68" i="19"/>
  <c r="Q69" i="19"/>
  <c r="BA30" i="19"/>
  <c r="BA31" i="19"/>
  <c r="BA143" i="19"/>
  <c r="BA144" i="19"/>
  <c r="Q204" i="3"/>
  <c r="Q95" i="3"/>
  <c r="Q352" i="6"/>
  <c r="Q20" i="3"/>
  <c r="P191" i="3"/>
  <c r="R211" i="3"/>
  <c r="Q211" i="3" s="1"/>
  <c r="R72" i="3"/>
  <c r="Q72" i="3" s="1"/>
  <c r="R50" i="6"/>
  <c r="Q51" i="6" s="1"/>
  <c r="Q129" i="3"/>
  <c r="AL234" i="4"/>
  <c r="AJ234" i="4"/>
  <c r="Q194" i="19"/>
  <c r="Q195" i="19"/>
  <c r="Q177" i="19"/>
  <c r="Q176" i="19"/>
  <c r="BA159" i="19"/>
  <c r="BA158" i="19"/>
  <c r="AI95" i="19"/>
  <c r="AI94" i="19"/>
  <c r="BA79" i="19"/>
  <c r="BA80" i="19"/>
  <c r="BA20" i="14"/>
  <c r="Q276" i="14"/>
  <c r="R342" i="3"/>
  <c r="Q342" i="3" s="1"/>
  <c r="Q288" i="3"/>
  <c r="P304" i="3"/>
  <c r="P177" i="3"/>
  <c r="R37" i="3"/>
  <c r="Q105" i="3"/>
  <c r="Q140" i="4"/>
  <c r="Q262" i="4"/>
  <c r="Q261" i="4"/>
  <c r="AI173" i="19"/>
  <c r="AI172" i="19"/>
  <c r="BA85" i="19"/>
  <c r="BA84" i="19"/>
  <c r="BA182" i="19"/>
  <c r="BA181" i="19"/>
  <c r="BS135" i="14"/>
  <c r="Q227" i="6"/>
  <c r="R269" i="3"/>
  <c r="Q270" i="3" s="1"/>
  <c r="R54" i="3"/>
  <c r="Q55" i="3" s="1"/>
  <c r="Q76" i="3"/>
  <c r="AI263" i="19"/>
  <c r="AI262" i="19"/>
  <c r="BA250" i="19"/>
  <c r="BA251" i="19"/>
  <c r="AI169" i="19"/>
  <c r="AI170" i="19"/>
  <c r="Q100" i="19"/>
  <c r="Q101" i="19"/>
  <c r="AI43" i="19"/>
  <c r="AI42" i="19"/>
  <c r="R284" i="3"/>
  <c r="Q214" i="3"/>
  <c r="R180" i="3"/>
  <c r="Q180" i="3" s="1"/>
  <c r="Q125" i="3"/>
  <c r="Q214" i="6"/>
  <c r="R251" i="6"/>
  <c r="Q252" i="6" s="1"/>
  <c r="AK357" i="4"/>
  <c r="AK358" i="4"/>
  <c r="BA147" i="19"/>
  <c r="BA146" i="19"/>
  <c r="AI184" i="19"/>
  <c r="AI185" i="19"/>
  <c r="AI132" i="19"/>
  <c r="AI131" i="19"/>
  <c r="Q116" i="19"/>
  <c r="Q115" i="19"/>
  <c r="Q97" i="19"/>
  <c r="Q98" i="19"/>
  <c r="BA74" i="19"/>
  <c r="BA73" i="19"/>
  <c r="AI57" i="19"/>
  <c r="AI58" i="19"/>
  <c r="AI23" i="19"/>
  <c r="AI24" i="19"/>
  <c r="BA41" i="19"/>
  <c r="BA42" i="19"/>
  <c r="AI147" i="19"/>
  <c r="AI148" i="19"/>
  <c r="Q250" i="3"/>
  <c r="Q142" i="6"/>
  <c r="Q265" i="4"/>
  <c r="Q266" i="4"/>
  <c r="Q282" i="19"/>
  <c r="Q281" i="19"/>
  <c r="Q246" i="19"/>
  <c r="Q247" i="19"/>
  <c r="AI80" i="19"/>
  <c r="AI79" i="19"/>
  <c r="AI54" i="19"/>
  <c r="AI55" i="19"/>
  <c r="Q21" i="19"/>
  <c r="Q20" i="19"/>
  <c r="Q24" i="19"/>
  <c r="Q23" i="19"/>
  <c r="BS143" i="14"/>
  <c r="AI274" i="14"/>
  <c r="P182" i="3"/>
  <c r="Q171" i="3"/>
  <c r="Q150" i="3"/>
  <c r="Q167" i="6"/>
  <c r="Q300" i="6"/>
  <c r="Q69" i="4"/>
  <c r="Q68" i="4"/>
  <c r="Q38" i="4"/>
  <c r="Q37" i="4"/>
  <c r="Q95" i="4"/>
  <c r="Q94" i="4"/>
  <c r="Q330" i="19"/>
  <c r="Q331" i="19"/>
  <c r="Q34" i="19"/>
  <c r="Q35" i="19"/>
  <c r="BA93" i="19"/>
  <c r="BA94" i="19"/>
  <c r="AJ44" i="4"/>
  <c r="AJ29" i="4"/>
  <c r="AL27" i="4"/>
  <c r="AK27" i="4" s="1"/>
  <c r="AL30" i="4"/>
  <c r="AK30" i="4" s="1"/>
  <c r="AL33" i="4"/>
  <c r="AL36" i="4"/>
  <c r="AL45" i="4"/>
  <c r="AK45" i="4" s="1"/>
  <c r="AK148" i="4"/>
  <c r="Q143" i="4"/>
  <c r="Q235" i="4"/>
  <c r="Q41" i="4"/>
  <c r="AH312" i="19"/>
  <c r="BA326" i="19"/>
  <c r="AI204" i="19"/>
  <c r="BA313" i="19"/>
  <c r="AJ65" i="4"/>
  <c r="AK132" i="4"/>
  <c r="AK186" i="4"/>
  <c r="P281" i="4"/>
  <c r="R112" i="4"/>
  <c r="Q112" i="4" s="1"/>
  <c r="AZ304" i="19"/>
  <c r="Q365" i="19"/>
  <c r="AI242" i="19"/>
  <c r="BA232" i="19"/>
  <c r="AI292" i="19"/>
  <c r="AJ200" i="4"/>
  <c r="AJ148" i="4"/>
  <c r="AJ38" i="4"/>
  <c r="AJ59" i="4"/>
  <c r="AL77" i="4"/>
  <c r="AK172" i="4"/>
  <c r="P263" i="4"/>
  <c r="P280" i="4"/>
  <c r="P218" i="4"/>
  <c r="P139" i="4"/>
  <c r="R332" i="4"/>
  <c r="R309" i="4"/>
  <c r="R292" i="4"/>
  <c r="R138" i="4"/>
  <c r="Q138" i="4" s="1"/>
  <c r="R156" i="4"/>
  <c r="Q156" i="4" s="1"/>
  <c r="R158" i="4"/>
  <c r="Q159" i="4" s="1"/>
  <c r="Q77" i="4"/>
  <c r="Q115" i="4"/>
  <c r="BA302" i="19"/>
  <c r="BA290" i="19"/>
  <c r="AJ32" i="4"/>
  <c r="Q241" i="4"/>
  <c r="BA46" i="19"/>
  <c r="BA27" i="19"/>
  <c r="BA310" i="19"/>
  <c r="AJ146" i="4"/>
  <c r="AJ26" i="4"/>
  <c r="AJ53" i="4"/>
  <c r="AL25" i="4"/>
  <c r="AL28" i="4"/>
  <c r="AL31" i="4"/>
  <c r="AL34" i="4"/>
  <c r="AL37" i="4"/>
  <c r="AK38" i="4" s="1"/>
  <c r="AL40" i="4"/>
  <c r="AL43" i="4"/>
  <c r="AK43" i="4" s="1"/>
  <c r="AL46" i="4"/>
  <c r="AK47" i="4" s="1"/>
  <c r="AL52" i="4"/>
  <c r="AL55" i="4"/>
  <c r="AL58" i="4"/>
  <c r="AL61" i="4"/>
  <c r="AL64" i="4"/>
  <c r="AK65" i="4" s="1"/>
  <c r="AK129" i="4"/>
  <c r="AK368" i="4"/>
  <c r="Q295" i="4"/>
  <c r="Q287" i="4"/>
  <c r="Q319" i="4"/>
  <c r="Q137" i="4"/>
  <c r="AI320" i="19"/>
  <c r="Q155" i="19"/>
  <c r="AI144" i="19"/>
  <c r="Q137" i="19"/>
  <c r="R361" i="4"/>
  <c r="Q361" i="4" s="1"/>
  <c r="AI313" i="19"/>
  <c r="Q267" i="19"/>
  <c r="Q129" i="19"/>
  <c r="Q27" i="19"/>
  <c r="AK203" i="4"/>
  <c r="AK310" i="4"/>
  <c r="AK331" i="4"/>
  <c r="Q265" i="19"/>
  <c r="Q276" i="19"/>
  <c r="BA252" i="19"/>
  <c r="BA90" i="19"/>
  <c r="Q18" i="19"/>
  <c r="AJ176" i="4"/>
  <c r="AJ118" i="4"/>
  <c r="AK313" i="4"/>
  <c r="Q334" i="4"/>
  <c r="R196" i="4"/>
  <c r="Q197" i="4" s="1"/>
  <c r="Q148" i="4"/>
  <c r="Q338" i="19"/>
  <c r="Q320" i="19"/>
  <c r="AI281" i="19"/>
  <c r="BA274" i="19"/>
  <c r="Q225" i="19"/>
  <c r="Q183" i="19"/>
  <c r="AI72" i="19"/>
  <c r="AJ62" i="4"/>
  <c r="AJ41" i="4"/>
  <c r="AL35" i="4"/>
  <c r="AL50" i="4"/>
  <c r="AK51" i="4" s="1"/>
  <c r="AK112" i="4"/>
  <c r="AK165" i="4"/>
  <c r="AK220" i="4"/>
  <c r="R352" i="4"/>
  <c r="Q352" i="4" s="1"/>
  <c r="R201" i="4"/>
  <c r="Q50" i="4"/>
  <c r="Q351" i="19"/>
  <c r="BA318" i="19"/>
  <c r="Q184" i="19"/>
  <c r="Q149" i="19"/>
  <c r="Q113" i="19"/>
  <c r="BA309" i="19"/>
  <c r="AK150" i="4"/>
  <c r="AK204" i="4"/>
  <c r="BA301" i="19"/>
  <c r="Q165" i="19"/>
  <c r="AJ154" i="4"/>
  <c r="AJ70" i="4"/>
  <c r="AL83" i="4"/>
  <c r="AK83" i="4" s="1"/>
  <c r="Q64" i="4"/>
  <c r="AI245" i="19"/>
  <c r="AL120" i="4"/>
  <c r="Q245" i="4"/>
  <c r="BA363" i="19"/>
  <c r="AI366" i="14"/>
  <c r="AI367" i="14"/>
  <c r="Q139" i="3"/>
  <c r="Q138" i="3"/>
  <c r="Q234" i="6"/>
  <c r="Q235" i="6"/>
  <c r="Q111" i="3"/>
  <c r="Q110" i="3"/>
  <c r="Q358" i="6"/>
  <c r="Q357" i="6"/>
  <c r="Q140" i="6"/>
  <c r="Q141" i="6"/>
  <c r="Q307" i="6"/>
  <c r="Q308" i="6"/>
  <c r="Q294" i="6"/>
  <c r="Q295" i="6"/>
  <c r="AI285" i="14"/>
  <c r="AI284" i="14"/>
  <c r="Q153" i="3"/>
  <c r="Q201" i="3"/>
  <c r="Q228" i="6"/>
  <c r="Q229" i="6"/>
  <c r="Q180" i="6"/>
  <c r="Q181" i="6"/>
  <c r="Q125" i="6"/>
  <c r="Q219" i="6"/>
  <c r="Q220" i="6"/>
  <c r="Q287" i="3"/>
  <c r="Q286" i="3"/>
  <c r="Q213" i="3"/>
  <c r="Q152" i="3"/>
  <c r="Q219" i="3"/>
  <c r="Q339" i="6"/>
  <c r="Q340" i="6"/>
  <c r="Q215" i="6"/>
  <c r="Q216" i="6"/>
  <c r="Q260" i="6"/>
  <c r="Q259" i="6"/>
  <c r="AI347" i="14"/>
  <c r="AI346" i="14"/>
  <c r="AI258" i="14"/>
  <c r="AI257" i="14"/>
  <c r="AI275" i="14"/>
  <c r="AI150" i="14"/>
  <c r="AI149" i="14"/>
  <c r="AI129" i="14"/>
  <c r="Q44" i="3"/>
  <c r="Q346" i="6"/>
  <c r="Q347" i="6"/>
  <c r="Q262" i="6"/>
  <c r="Q261" i="6"/>
  <c r="Q287" i="6"/>
  <c r="Q286" i="6"/>
  <c r="Q119" i="6"/>
  <c r="Q71" i="6"/>
  <c r="Q70" i="6"/>
  <c r="BA138" i="14"/>
  <c r="BA137" i="14"/>
  <c r="Q209" i="6"/>
  <c r="Q210" i="6"/>
  <c r="Q76" i="6"/>
  <c r="Q77" i="6"/>
  <c r="Q56" i="3"/>
  <c r="Q57" i="3"/>
  <c r="Q279" i="6"/>
  <c r="Q280" i="6"/>
  <c r="Q49" i="6"/>
  <c r="AI362" i="14"/>
  <c r="AI363" i="14"/>
  <c r="Q301" i="3"/>
  <c r="Q300" i="3"/>
  <c r="Q175" i="3"/>
  <c r="Q35" i="3"/>
  <c r="Q91" i="6"/>
  <c r="Q92" i="6"/>
  <c r="Q250" i="6"/>
  <c r="Q131" i="6"/>
  <c r="Q130" i="6"/>
  <c r="Q107" i="3"/>
  <c r="Q108" i="3"/>
  <c r="Q283" i="6"/>
  <c r="Q282" i="6"/>
  <c r="Q183" i="6"/>
  <c r="Q182" i="6"/>
  <c r="Q206" i="3"/>
  <c r="Q205" i="3"/>
  <c r="Q148" i="3"/>
  <c r="Q149" i="3"/>
  <c r="Q243" i="6"/>
  <c r="Q244" i="6"/>
  <c r="BS101" i="14"/>
  <c r="P135" i="6"/>
  <c r="P338" i="6"/>
  <c r="P123" i="3"/>
  <c r="P35" i="3"/>
  <c r="P153" i="3"/>
  <c r="P280" i="3"/>
  <c r="P171" i="3"/>
  <c r="P142" i="3"/>
  <c r="P203" i="3"/>
  <c r="R317" i="3"/>
  <c r="Q318" i="3" s="1"/>
  <c r="Q164" i="3"/>
  <c r="Q172" i="3"/>
  <c r="P111" i="6"/>
  <c r="R153" i="6"/>
  <c r="Q153" i="6" s="1"/>
  <c r="P153" i="6"/>
  <c r="AK260" i="4"/>
  <c r="AJ134" i="4"/>
  <c r="AL116" i="4"/>
  <c r="AJ116" i="4"/>
  <c r="AL170" i="4"/>
  <c r="AJ170" i="4"/>
  <c r="AL229" i="4"/>
  <c r="AJ229" i="4"/>
  <c r="P215" i="4"/>
  <c r="Q330" i="4"/>
  <c r="Q331" i="4"/>
  <c r="Q177" i="4"/>
  <c r="Q176" i="4"/>
  <c r="P127" i="4"/>
  <c r="R127" i="4"/>
  <c r="Q127" i="4" s="1"/>
  <c r="R25" i="4"/>
  <c r="Q25" i="4" s="1"/>
  <c r="P25" i="4"/>
  <c r="BS299" i="14"/>
  <c r="Q314" i="14"/>
  <c r="Q255" i="14"/>
  <c r="P288" i="3"/>
  <c r="R362" i="3"/>
  <c r="R359" i="3"/>
  <c r="Q359" i="3" s="1"/>
  <c r="R312" i="3"/>
  <c r="Q313" i="3" s="1"/>
  <c r="R290" i="3"/>
  <c r="Q291" i="3" s="1"/>
  <c r="R252" i="3"/>
  <c r="R232" i="3"/>
  <c r="Q233" i="3" s="1"/>
  <c r="R155" i="3"/>
  <c r="Q155" i="3" s="1"/>
  <c r="R167" i="3"/>
  <c r="Q167" i="3" s="1"/>
  <c r="R78" i="3"/>
  <c r="Q78" i="3" s="1"/>
  <c r="R123" i="6"/>
  <c r="Q124" i="6" s="1"/>
  <c r="P123" i="6"/>
  <c r="P127" i="6"/>
  <c r="R127" i="6"/>
  <c r="Q128" i="6" s="1"/>
  <c r="AK202" i="4"/>
  <c r="AK201" i="4"/>
  <c r="AK263" i="4"/>
  <c r="AK264" i="4"/>
  <c r="AJ290" i="4"/>
  <c r="AL290" i="4"/>
  <c r="AK290" i="4" s="1"/>
  <c r="AL303" i="4"/>
  <c r="AK303" i="4" s="1"/>
  <c r="AJ303" i="4"/>
  <c r="Q206" i="4"/>
  <c r="Q205" i="4"/>
  <c r="Q312" i="1"/>
  <c r="Q69" i="1"/>
  <c r="BA307" i="14"/>
  <c r="BS358" i="14"/>
  <c r="Q220" i="3"/>
  <c r="Q241" i="6"/>
  <c r="P351" i="3"/>
  <c r="R351" i="3"/>
  <c r="Q351" i="3" s="1"/>
  <c r="AJ105" i="4"/>
  <c r="AL105" i="4"/>
  <c r="AJ159" i="4"/>
  <c r="AL159" i="4"/>
  <c r="AK160" i="4" s="1"/>
  <c r="AJ213" i="4"/>
  <c r="AL213" i="4"/>
  <c r="R249" i="4"/>
  <c r="P249" i="4"/>
  <c r="Q57" i="4"/>
  <c r="Q58" i="4"/>
  <c r="Q80" i="4"/>
  <c r="Q81" i="4"/>
  <c r="BS336" i="14"/>
  <c r="P248" i="3"/>
  <c r="P296" i="3"/>
  <c r="P138" i="3"/>
  <c r="R349" i="3"/>
  <c r="R309" i="3"/>
  <c r="Q310" i="3" s="1"/>
  <c r="Q303" i="6"/>
  <c r="Q281" i="6"/>
  <c r="Q201" i="6"/>
  <c r="P85" i="3"/>
  <c r="Q163" i="3"/>
  <c r="P34" i="6"/>
  <c r="R34" i="6"/>
  <c r="Q34" i="6" s="1"/>
  <c r="AJ232" i="4"/>
  <c r="AL232" i="4"/>
  <c r="AL283" i="4"/>
  <c r="AK283" i="4" s="1"/>
  <c r="AJ283" i="4"/>
  <c r="Q144" i="4"/>
  <c r="R161" i="4"/>
  <c r="P161" i="4"/>
  <c r="R59" i="4"/>
  <c r="P59" i="4"/>
  <c r="AI266" i="1"/>
  <c r="AI169" i="1"/>
  <c r="Q53" i="1"/>
  <c r="BA124" i="14"/>
  <c r="Q273" i="14"/>
  <c r="BS139" i="14"/>
  <c r="P328" i="3"/>
  <c r="R340" i="3"/>
  <c r="Q341" i="3" s="1"/>
  <c r="R363" i="3"/>
  <c r="R305" i="3"/>
  <c r="Q305" i="3" s="1"/>
  <c r="R274" i="3"/>
  <c r="Q275" i="3" s="1"/>
  <c r="R253" i="3"/>
  <c r="R119" i="3"/>
  <c r="Q119" i="3" s="1"/>
  <c r="R87" i="3"/>
  <c r="R102" i="3"/>
  <c r="Q217" i="6"/>
  <c r="P261" i="3"/>
  <c r="R93" i="3"/>
  <c r="Q94" i="3" s="1"/>
  <c r="P93" i="3"/>
  <c r="AL98" i="4"/>
  <c r="AK99" i="4" s="1"/>
  <c r="AJ98" i="4"/>
  <c r="AL152" i="4"/>
  <c r="AK153" i="4" s="1"/>
  <c r="AJ152" i="4"/>
  <c r="AK207" i="4"/>
  <c r="P255" i="4"/>
  <c r="R255" i="4"/>
  <c r="Q20" i="4"/>
  <c r="Q21" i="4"/>
  <c r="P69" i="3"/>
  <c r="R69" i="3"/>
  <c r="Q69" i="3" s="1"/>
  <c r="R84" i="3"/>
  <c r="P84" i="3"/>
  <c r="R184" i="3"/>
  <c r="Q185" i="3" s="1"/>
  <c r="P184" i="3"/>
  <c r="AK52" i="4"/>
  <c r="AK53" i="4"/>
  <c r="AK184" i="4"/>
  <c r="AK183" i="4"/>
  <c r="AK246" i="4"/>
  <c r="AK245" i="4"/>
  <c r="AJ272" i="4"/>
  <c r="AL272" i="4"/>
  <c r="AK272" i="4" s="1"/>
  <c r="AK345" i="4"/>
  <c r="AK346" i="4"/>
  <c r="R278" i="4"/>
  <c r="P278" i="4"/>
  <c r="Q289" i="4"/>
  <c r="Q288" i="4"/>
  <c r="Q214" i="1"/>
  <c r="AI272" i="1"/>
  <c r="AI161" i="1"/>
  <c r="Q312" i="14"/>
  <c r="P83" i="3"/>
  <c r="R339" i="3"/>
  <c r="Q339" i="3" s="1"/>
  <c r="Q355" i="3"/>
  <c r="R319" i="3"/>
  <c r="Q319" i="3" s="1"/>
  <c r="Q18" i="3"/>
  <c r="Q353" i="6"/>
  <c r="Q289" i="6"/>
  <c r="Q202" i="6"/>
  <c r="Q65" i="3"/>
  <c r="P276" i="3"/>
  <c r="R276" i="3"/>
  <c r="Q276" i="3" s="1"/>
  <c r="AK166" i="4"/>
  <c r="AJ304" i="4"/>
  <c r="AL304" i="4"/>
  <c r="AK304" i="4" s="1"/>
  <c r="AJ177" i="4"/>
  <c r="AJ141" i="4"/>
  <c r="AL141" i="4"/>
  <c r="AK142" i="4" s="1"/>
  <c r="AJ195" i="4"/>
  <c r="AL195" i="4"/>
  <c r="AK196" i="4" s="1"/>
  <c r="AK285" i="4"/>
  <c r="Q132" i="4"/>
  <c r="Q131" i="4"/>
  <c r="Q248" i="4"/>
  <c r="Q43" i="4"/>
  <c r="Q42" i="4"/>
  <c r="Q225" i="4"/>
  <c r="Q226" i="4"/>
  <c r="Q26" i="1"/>
  <c r="AI156" i="14"/>
  <c r="Q255" i="6"/>
  <c r="AL265" i="4"/>
  <c r="AK266" i="4" s="1"/>
  <c r="AJ265" i="4"/>
  <c r="Q199" i="4"/>
  <c r="Q198" i="4"/>
  <c r="BS192" i="14"/>
  <c r="Q325" i="3"/>
  <c r="R297" i="3"/>
  <c r="Q297" i="3" s="1"/>
  <c r="P297" i="3"/>
  <c r="AJ24" i="4"/>
  <c r="AL24" i="4"/>
  <c r="AK24" i="4" s="1"/>
  <c r="AL188" i="4"/>
  <c r="AJ188" i="4"/>
  <c r="R293" i="4"/>
  <c r="Q293" i="4" s="1"/>
  <c r="P293" i="4"/>
  <c r="Q168" i="4"/>
  <c r="Q167" i="4"/>
  <c r="P216" i="4"/>
  <c r="R216" i="4"/>
  <c r="Q216" i="4" s="1"/>
  <c r="R165" i="4"/>
  <c r="Q166" i="4" s="1"/>
  <c r="P165" i="4"/>
  <c r="Q78" i="4"/>
  <c r="Q79" i="4"/>
  <c r="R119" i="4"/>
  <c r="P119" i="4"/>
  <c r="R334" i="1"/>
  <c r="Q334" i="1" s="1"/>
  <c r="BA130" i="14"/>
  <c r="P330" i="3"/>
  <c r="P208" i="3"/>
  <c r="R323" i="3"/>
  <c r="Q323" i="3" s="1"/>
  <c r="R266" i="3"/>
  <c r="R199" i="3"/>
  <c r="Q199" i="3" s="1"/>
  <c r="R42" i="3"/>
  <c r="Q43" i="3" s="1"/>
  <c r="P257" i="3"/>
  <c r="R257" i="3"/>
  <c r="P277" i="3"/>
  <c r="R277" i="3"/>
  <c r="AJ254" i="4"/>
  <c r="AL254" i="4"/>
  <c r="AK254" i="4" s="1"/>
  <c r="AK281" i="4"/>
  <c r="AK282" i="4"/>
  <c r="Q332" i="4"/>
  <c r="Q333" i="4"/>
  <c r="Q309" i="4"/>
  <c r="Q310" i="4"/>
  <c r="P214" i="4"/>
  <c r="R214" i="4"/>
  <c r="Q214" i="4" s="1"/>
  <c r="AI105" i="1"/>
  <c r="AI66" i="1"/>
  <c r="Q297" i="1"/>
  <c r="Q150" i="1"/>
  <c r="Q51" i="3"/>
  <c r="AJ123" i="4"/>
  <c r="AL123" i="4"/>
  <c r="AK124" i="4" s="1"/>
  <c r="P362" i="4"/>
  <c r="R362" i="4"/>
  <c r="Q362" i="4" s="1"/>
  <c r="Q215" i="4"/>
  <c r="P85" i="4"/>
  <c r="R85" i="4"/>
  <c r="Q114" i="4"/>
  <c r="R116" i="4"/>
  <c r="P116" i="4"/>
  <c r="Q313" i="1"/>
  <c r="AI278" i="14"/>
  <c r="Q262" i="3"/>
  <c r="P66" i="6"/>
  <c r="R66" i="6"/>
  <c r="AK337" i="4"/>
  <c r="AK336" i="4"/>
  <c r="Q284" i="4"/>
  <c r="Q283" i="4"/>
  <c r="R311" i="4"/>
  <c r="P311" i="4"/>
  <c r="Q186" i="4"/>
  <c r="Q185" i="4"/>
  <c r="Q97" i="4"/>
  <c r="Q98" i="4"/>
  <c r="P195" i="4"/>
  <c r="R195" i="4"/>
  <c r="Q149" i="4"/>
  <c r="Q109" i="4"/>
  <c r="Q108" i="4"/>
  <c r="P185" i="3"/>
  <c r="Q130" i="3"/>
  <c r="Q224" i="3"/>
  <c r="AJ238" i="4"/>
  <c r="AJ164" i="4"/>
  <c r="AJ135" i="4"/>
  <c r="AJ104" i="4"/>
  <c r="AK130" i="4"/>
  <c r="P176" i="4"/>
  <c r="Q66" i="4"/>
  <c r="BA221" i="19"/>
  <c r="BA220" i="19"/>
  <c r="BA199" i="19"/>
  <c r="BA198" i="19"/>
  <c r="Q163" i="19"/>
  <c r="Q164" i="19"/>
  <c r="BA139" i="19"/>
  <c r="BA140" i="19"/>
  <c r="AI290" i="19"/>
  <c r="AI289" i="19"/>
  <c r="AI142" i="19"/>
  <c r="AI143" i="19"/>
  <c r="BA124" i="19"/>
  <c r="BA125" i="19"/>
  <c r="Q90" i="19"/>
  <c r="Q89" i="19"/>
  <c r="Q93" i="19"/>
  <c r="Q92" i="19"/>
  <c r="BA82" i="19"/>
  <c r="BA81" i="19"/>
  <c r="AI44" i="19"/>
  <c r="AI45" i="19"/>
  <c r="AI39" i="19"/>
  <c r="AI40" i="19"/>
  <c r="AI77" i="19"/>
  <c r="AI78" i="19"/>
  <c r="BA34" i="19"/>
  <c r="BA33" i="19"/>
  <c r="BA323" i="19"/>
  <c r="BA322" i="19"/>
  <c r="Q165" i="6"/>
  <c r="Q23" i="6"/>
  <c r="Q317" i="4"/>
  <c r="Q187" i="4"/>
  <c r="Q188" i="6"/>
  <c r="R183" i="3"/>
  <c r="Q183" i="3" s="1"/>
  <c r="P68" i="3"/>
  <c r="Q89" i="3"/>
  <c r="Q347" i="4"/>
  <c r="Q352" i="3"/>
  <c r="Q368" i="3"/>
  <c r="AK92" i="4"/>
  <c r="AJ99" i="4"/>
  <c r="AJ75" i="4"/>
  <c r="AK106" i="4"/>
  <c r="P282" i="4"/>
  <c r="R122" i="4"/>
  <c r="AK147" i="4"/>
  <c r="AK219" i="4"/>
  <c r="AK355" i="4"/>
  <c r="Q308" i="4"/>
  <c r="P105" i="3"/>
  <c r="R117" i="3"/>
  <c r="AK18" i="4"/>
  <c r="AJ128" i="4"/>
  <c r="AJ96" i="4"/>
  <c r="AL19" i="4"/>
  <c r="AK19" i="4" s="1"/>
  <c r="AK324" i="4"/>
  <c r="R367" i="4"/>
  <c r="R353" i="4"/>
  <c r="Q353" i="4" s="1"/>
  <c r="Q277" i="4"/>
  <c r="Q311" i="4"/>
  <c r="Q179" i="4"/>
  <c r="Q93" i="4"/>
  <c r="AJ91" i="4"/>
  <c r="Q49" i="3"/>
  <c r="R189" i="3"/>
  <c r="AJ110" i="4"/>
  <c r="AK249" i="4"/>
  <c r="AK356" i="4"/>
  <c r="R279" i="4"/>
  <c r="R84" i="4"/>
  <c r="Q84" i="4" s="1"/>
  <c r="AK33" i="4"/>
  <c r="AK39" i="4"/>
  <c r="AK42" i="4"/>
  <c r="AK48" i="4"/>
  <c r="AK54" i="4"/>
  <c r="AK60" i="4"/>
  <c r="AK63" i="4"/>
  <c r="AK66" i="4"/>
  <c r="AK69" i="4"/>
  <c r="AK177" i="4"/>
  <c r="Q81" i="3"/>
  <c r="P275" i="3"/>
  <c r="AJ302" i="4"/>
  <c r="Q326" i="4"/>
  <c r="Q217" i="4"/>
  <c r="Q318" i="4"/>
  <c r="Q285" i="6"/>
  <c r="AJ122" i="4"/>
  <c r="AK155" i="4"/>
  <c r="Q337" i="4"/>
  <c r="Q236" i="4"/>
  <c r="Q56" i="4"/>
  <c r="R190" i="4"/>
  <c r="Q190" i="4" s="1"/>
  <c r="AI37" i="19"/>
  <c r="AI36" i="19"/>
  <c r="AI60" i="19"/>
  <c r="AI61" i="19"/>
  <c r="Q32" i="4"/>
  <c r="P162" i="4"/>
  <c r="Q322" i="4"/>
  <c r="Q147" i="19"/>
  <c r="Q146" i="19"/>
  <c r="Q263" i="19"/>
  <c r="Q262" i="19"/>
  <c r="AI28" i="19"/>
  <c r="AI29" i="19"/>
  <c r="Q210" i="19"/>
  <c r="AI332" i="19"/>
  <c r="Q29" i="19"/>
  <c r="Q28" i="19"/>
  <c r="Q160" i="19"/>
  <c r="Q161" i="19"/>
  <c r="AI368" i="19"/>
  <c r="BA260" i="19"/>
  <c r="BA259" i="19"/>
  <c r="AI286" i="19"/>
  <c r="AI25" i="19"/>
  <c r="AI26" i="19"/>
  <c r="AI240" i="19"/>
  <c r="AZ330" i="19"/>
  <c r="BA355" i="19"/>
  <c r="BA332" i="19"/>
  <c r="Q304" i="19"/>
  <c r="Q211" i="19"/>
  <c r="AI206" i="19"/>
  <c r="BA275" i="19"/>
  <c r="AI159" i="19"/>
  <c r="Q217" i="19"/>
  <c r="AO5" i="20"/>
  <c r="AD157" i="20"/>
  <c r="AD331" i="20"/>
  <c r="AD26" i="20"/>
  <c r="AD104" i="20"/>
  <c r="AD25" i="20"/>
  <c r="AD112" i="20"/>
  <c r="AD348" i="20"/>
  <c r="AD41" i="20"/>
  <c r="AD46" i="20"/>
  <c r="AD44" i="20"/>
  <c r="AD138" i="20"/>
  <c r="AD114" i="20"/>
  <c r="AD27" i="20"/>
  <c r="AD39" i="20"/>
  <c r="AD59" i="20"/>
  <c r="AD79" i="20"/>
  <c r="AD111" i="20"/>
  <c r="AD139" i="20"/>
  <c r="AD187" i="20"/>
  <c r="AD212" i="20"/>
  <c r="AD281" i="20"/>
  <c r="AD186" i="20"/>
  <c r="AD181" i="20"/>
  <c r="AD217" i="20"/>
  <c r="AD272" i="20"/>
  <c r="AD227" i="20"/>
  <c r="AD263" i="20"/>
  <c r="AD278" i="20"/>
  <c r="AD323" i="20"/>
  <c r="AD302" i="20"/>
  <c r="AD296" i="20"/>
  <c r="AD299" i="20"/>
  <c r="AD327" i="20"/>
  <c r="AD362" i="20"/>
  <c r="AD101" i="20"/>
  <c r="AD129" i="20"/>
  <c r="AD36" i="20"/>
  <c r="AD128" i="20"/>
  <c r="AD116" i="20"/>
  <c r="AD37" i="20"/>
  <c r="AD52" i="20"/>
  <c r="AD42" i="20"/>
  <c r="AD77" i="20"/>
  <c r="AD17" i="20"/>
  <c r="AD66" i="20"/>
  <c r="AD98" i="20"/>
  <c r="AD31" i="20"/>
  <c r="AD167" i="20"/>
  <c r="AD246" i="20"/>
  <c r="AD279" i="20"/>
  <c r="AD189" i="20"/>
  <c r="AD205" i="20"/>
  <c r="AD256" i="20"/>
  <c r="AD271" i="20"/>
  <c r="AD303" i="20"/>
  <c r="AD247" i="20"/>
  <c r="AD280" i="20"/>
  <c r="AD330" i="20"/>
  <c r="AD343" i="20"/>
  <c r="AD133" i="20"/>
  <c r="AD161" i="20"/>
  <c r="AD349" i="20"/>
  <c r="AD136" i="20"/>
  <c r="AD38" i="20"/>
  <c r="AD69" i="20"/>
  <c r="AD53" i="20"/>
  <c r="AD56" i="20"/>
  <c r="AD15" i="20"/>
  <c r="AH15" i="20" s="1"/>
  <c r="AD76" i="20"/>
  <c r="AD102" i="20"/>
  <c r="AD195" i="20"/>
  <c r="AD82" i="20"/>
  <c r="AD122" i="20"/>
  <c r="AD158" i="20"/>
  <c r="AD43" i="20"/>
  <c r="AD63" i="20"/>
  <c r="AD83" i="20"/>
  <c r="AD127" i="20"/>
  <c r="AD155" i="20"/>
  <c r="AD180" i="20"/>
  <c r="AD214" i="20"/>
  <c r="AD210" i="20"/>
  <c r="AD193" i="20"/>
  <c r="AD240" i="20"/>
  <c r="AD231" i="20"/>
  <c r="AD277" i="20"/>
  <c r="AD301" i="20"/>
  <c r="AD340" i="20"/>
  <c r="AD367" i="20"/>
  <c r="AD345" i="20"/>
  <c r="AD365" i="20"/>
  <c r="AD105" i="20"/>
  <c r="AD48" i="20"/>
  <c r="AD148" i="20"/>
  <c r="AD54" i="20"/>
  <c r="AD120" i="20"/>
  <c r="AD360" i="20"/>
  <c r="AD21" i="20"/>
  <c r="AD146" i="20"/>
  <c r="AD126" i="20"/>
  <c r="AD99" i="20"/>
  <c r="AD115" i="20"/>
  <c r="AD184" i="20"/>
  <c r="AD311" i="20"/>
  <c r="AD171" i="20"/>
  <c r="AD257" i="20"/>
  <c r="AD270" i="20"/>
  <c r="AD329" i="20"/>
  <c r="AD308" i="20"/>
  <c r="AD324" i="20"/>
  <c r="AD347" i="20"/>
  <c r="AD258" i="20"/>
  <c r="AD109" i="20"/>
  <c r="AD137" i="20"/>
  <c r="AD165" i="20"/>
  <c r="AD64" i="20"/>
  <c r="AD152" i="20"/>
  <c r="AD211" i="20"/>
  <c r="AD124" i="20"/>
  <c r="AD190" i="20"/>
  <c r="AD364" i="20"/>
  <c r="AD30" i="20"/>
  <c r="AD22" i="20"/>
  <c r="AD49" i="20"/>
  <c r="AD74" i="20"/>
  <c r="AD150" i="20"/>
  <c r="AD194" i="20"/>
  <c r="AD267" i="20"/>
  <c r="AD86" i="20"/>
  <c r="AD162" i="20"/>
  <c r="AD87" i="20"/>
  <c r="AD143" i="20"/>
  <c r="AD260" i="20"/>
  <c r="AD315" i="20"/>
  <c r="AD204" i="20"/>
  <c r="AD224" i="20"/>
  <c r="AD241" i="20"/>
  <c r="AD215" i="20"/>
  <c r="AD251" i="20"/>
  <c r="AD310" i="20"/>
  <c r="AD284" i="20"/>
  <c r="AD304" i="20"/>
  <c r="AD307" i="20"/>
  <c r="AD335" i="20"/>
  <c r="AD366" i="20"/>
  <c r="AD81" i="20"/>
  <c r="AD169" i="20"/>
  <c r="AD160" i="20"/>
  <c r="AD252" i="20"/>
  <c r="AD132" i="20"/>
  <c r="AD226" i="20"/>
  <c r="AD222" i="20"/>
  <c r="AD58" i="20"/>
  <c r="AD154" i="20"/>
  <c r="AD90" i="20"/>
  <c r="AD130" i="20"/>
  <c r="AD170" i="20"/>
  <c r="AD47" i="20"/>
  <c r="AD67" i="20"/>
  <c r="AD131" i="20"/>
  <c r="AD199" i="20"/>
  <c r="AD228" i="20"/>
  <c r="AD218" i="20"/>
  <c r="AD173" i="20"/>
  <c r="AD197" i="20"/>
  <c r="AD209" i="20"/>
  <c r="AD225" i="20"/>
  <c r="AD290" i="20"/>
  <c r="AD235" i="20"/>
  <c r="AD269" i="20"/>
  <c r="AD286" i="20"/>
  <c r="AD309" i="20"/>
  <c r="AD344" i="20"/>
  <c r="AD368" i="20"/>
  <c r="AD355" i="20"/>
  <c r="AD85" i="20"/>
  <c r="AD113" i="20"/>
  <c r="AD141" i="20"/>
  <c r="AD68" i="20"/>
  <c r="AD172" i="20"/>
  <c r="AD305" i="20"/>
  <c r="AD140" i="20"/>
  <c r="AD342" i="20"/>
  <c r="AD144" i="20"/>
  <c r="AD229" i="20"/>
  <c r="AD20" i="20"/>
  <c r="AD40" i="20"/>
  <c r="AD61" i="20"/>
  <c r="AD50" i="20"/>
  <c r="AD118" i="20"/>
  <c r="AD203" i="20"/>
  <c r="AD268" i="20"/>
  <c r="AD94" i="20"/>
  <c r="AD103" i="20"/>
  <c r="AD159" i="20"/>
  <c r="AD262" i="20"/>
  <c r="AD234" i="20"/>
  <c r="AD208" i="20"/>
  <c r="AD264" i="20"/>
  <c r="AD219" i="20"/>
  <c r="AD255" i="20"/>
  <c r="AD285" i="20"/>
  <c r="AD338" i="20"/>
  <c r="AD328" i="20"/>
  <c r="AD145" i="20"/>
  <c r="AD213" i="20"/>
  <c r="AD245" i="20"/>
  <c r="AD70" i="20"/>
  <c r="AD220" i="20"/>
  <c r="AD92" i="20"/>
  <c r="AD156" i="20"/>
  <c r="AD346" i="20"/>
  <c r="AD16" i="20"/>
  <c r="AD238" i="20"/>
  <c r="AD23" i="20"/>
  <c r="AD32" i="20"/>
  <c r="AD60" i="20"/>
  <c r="AD202" i="20"/>
  <c r="AD134" i="20"/>
  <c r="AD51" i="20"/>
  <c r="AD71" i="20"/>
  <c r="AD119" i="20"/>
  <c r="AD147" i="20"/>
  <c r="AD178" i="20"/>
  <c r="AD198" i="20"/>
  <c r="AD230" i="20"/>
  <c r="AD12" i="20"/>
  <c r="AH12" i="20" s="1"/>
  <c r="AD250" i="20"/>
  <c r="AD175" i="20"/>
  <c r="AD289" i="20"/>
  <c r="AD359" i="20"/>
  <c r="AD288" i="20"/>
  <c r="AD317" i="20"/>
  <c r="AD313" i="20"/>
  <c r="AD351" i="20"/>
  <c r="AD354" i="20"/>
  <c r="AD89" i="20"/>
  <c r="AD117" i="20"/>
  <c r="AD283" i="20"/>
  <c r="AD253" i="20"/>
  <c r="AD164" i="20"/>
  <c r="AD254" i="20"/>
  <c r="AD62" i="20"/>
  <c r="AD166" i="20"/>
  <c r="AD298" i="20"/>
  <c r="AD106" i="20"/>
  <c r="AD188" i="20"/>
  <c r="AD10" i="20"/>
  <c r="AD91" i="20"/>
  <c r="AD192" i="20"/>
  <c r="AD183" i="20"/>
  <c r="AD201" i="20"/>
  <c r="AD248" i="20"/>
  <c r="AD265" i="20"/>
  <c r="AD287" i="20"/>
  <c r="AD239" i="20"/>
  <c r="AD274" i="20"/>
  <c r="AD294" i="20"/>
  <c r="AD334" i="20"/>
  <c r="AD322" i="20"/>
  <c r="AD337" i="20"/>
  <c r="AD318" i="20"/>
  <c r="AD332" i="20"/>
  <c r="AD350" i="20"/>
  <c r="AD357" i="20"/>
  <c r="AD121" i="20"/>
  <c r="AD149" i="20"/>
  <c r="AD221" i="20"/>
  <c r="AD316" i="20"/>
  <c r="AD242" i="20"/>
  <c r="AD13" i="20"/>
  <c r="AH13" i="20" s="1"/>
  <c r="AD96" i="20"/>
  <c r="AD168" i="20"/>
  <c r="AD182" i="20"/>
  <c r="AD11" i="20"/>
  <c r="AD80" i="20"/>
  <c r="AD18" i="20"/>
  <c r="AD33" i="20"/>
  <c r="AD297" i="20"/>
  <c r="AD19" i="20"/>
  <c r="AD55" i="20"/>
  <c r="AD75" i="20"/>
  <c r="AD107" i="20"/>
  <c r="AD135" i="20"/>
  <c r="AD163" i="20"/>
  <c r="AD207" i="20"/>
  <c r="AD276" i="20"/>
  <c r="AD29" i="20"/>
  <c r="AD14" i="20"/>
  <c r="AH14" i="20" s="1"/>
  <c r="AD266" i="20"/>
  <c r="AD177" i="20"/>
  <c r="AD232" i="20"/>
  <c r="AD249" i="20"/>
  <c r="AD223" i="20"/>
  <c r="AD259" i="20"/>
  <c r="AD273" i="20"/>
  <c r="AD358" i="20"/>
  <c r="AD292" i="20"/>
  <c r="AD321" i="20"/>
  <c r="AD319" i="20"/>
  <c r="AD314" i="20"/>
  <c r="AD353" i="20"/>
  <c r="AD339" i="20"/>
  <c r="AD93" i="20"/>
  <c r="AD237" i="20"/>
  <c r="AD300" i="20"/>
  <c r="AD84" i="20"/>
  <c r="AD100" i="20"/>
  <c r="AD176" i="20"/>
  <c r="AD28" i="20"/>
  <c r="AD261" i="20"/>
  <c r="AD78" i="20"/>
  <c r="AD45" i="20"/>
  <c r="AD72" i="20"/>
  <c r="AD57" i="20"/>
  <c r="AD295" i="20"/>
  <c r="AD110" i="20"/>
  <c r="AD142" i="20"/>
  <c r="AD196" i="20"/>
  <c r="AD35" i="20"/>
  <c r="AD123" i="20"/>
  <c r="AD185" i="20"/>
  <c r="AD206" i="20"/>
  <c r="AD275" i="20"/>
  <c r="AD174" i="20"/>
  <c r="AD216" i="20"/>
  <c r="AD243" i="20"/>
  <c r="AD326" i="20"/>
  <c r="AD293" i="20"/>
  <c r="AD333" i="20"/>
  <c r="AD312" i="20"/>
  <c r="AD352" i="20"/>
  <c r="AI341" i="19"/>
  <c r="AI127" i="19"/>
  <c r="BA314" i="19"/>
  <c r="AJ267" i="19"/>
  <c r="AI267" i="19" s="1"/>
  <c r="AH267" i="19"/>
  <c r="R283" i="19"/>
  <c r="Q283" i="19" s="1"/>
  <c r="P283" i="19"/>
  <c r="BB265" i="19"/>
  <c r="BA307" i="19"/>
  <c r="BA185" i="19"/>
  <c r="AI193" i="19"/>
  <c r="AI151" i="19"/>
  <c r="AI328" i="19"/>
  <c r="AI314" i="19"/>
  <c r="Q251" i="19"/>
  <c r="BA256" i="19"/>
  <c r="BA240" i="19"/>
  <c r="Q336" i="19"/>
  <c r="Q253" i="19"/>
  <c r="P342" i="19"/>
  <c r="AI363" i="19"/>
  <c r="Q352" i="19"/>
  <c r="AI330" i="19"/>
  <c r="Q318" i="19"/>
  <c r="Q277" i="19"/>
  <c r="Q230" i="19"/>
  <c r="Q297" i="19"/>
  <c r="AI257" i="19"/>
  <c r="BA164" i="19"/>
  <c r="AI197" i="19"/>
  <c r="AH263" i="19"/>
  <c r="AI352" i="19"/>
  <c r="AH365" i="19"/>
  <c r="AI367" i="19"/>
  <c r="AI161" i="19"/>
  <c r="BA343" i="19"/>
  <c r="BA339" i="19"/>
  <c r="Q302" i="19"/>
  <c r="BA267" i="19"/>
  <c r="BA233" i="19"/>
  <c r="AI333" i="19"/>
  <c r="AI309" i="19"/>
  <c r="Q250" i="19"/>
  <c r="AI152" i="19"/>
  <c r="Q205" i="1"/>
  <c r="AI325" i="1"/>
  <c r="Q225" i="1"/>
  <c r="AI206" i="1"/>
  <c r="AI302" i="1"/>
  <c r="AI162" i="1"/>
  <c r="AI354" i="1"/>
  <c r="Q258" i="1"/>
  <c r="Q293" i="1"/>
  <c r="AI126" i="1"/>
  <c r="AI318" i="1"/>
  <c r="Q357" i="1"/>
  <c r="Q39" i="1"/>
  <c r="Q243" i="1"/>
  <c r="AI29" i="1"/>
  <c r="AI172" i="1"/>
  <c r="AI317" i="1"/>
  <c r="AI314" i="1"/>
  <c r="Q72" i="1"/>
  <c r="Q157" i="1"/>
  <c r="AI245" i="1"/>
  <c r="R350" i="1"/>
  <c r="AI290" i="1"/>
  <c r="AI143" i="1"/>
  <c r="Q344" i="1"/>
  <c r="AI122" i="1"/>
  <c r="Q36" i="1"/>
  <c r="AI233" i="1"/>
  <c r="Q268" i="1"/>
  <c r="Q329" i="1"/>
  <c r="AI271" i="1"/>
  <c r="Q242" i="1"/>
  <c r="Q248" i="1"/>
  <c r="Q215" i="1"/>
  <c r="Q90" i="1"/>
  <c r="Q309" i="1"/>
  <c r="AI144" i="1"/>
  <c r="Q305" i="1"/>
  <c r="R48" i="1"/>
  <c r="Q49" i="1" s="1"/>
  <c r="Q158" i="1"/>
  <c r="Q244" i="1"/>
  <c r="Q162" i="1"/>
  <c r="AI313" i="1"/>
  <c r="Q217" i="1"/>
  <c r="AI61" i="1"/>
  <c r="AI348" i="1"/>
  <c r="Q149" i="1"/>
  <c r="Q249" i="1"/>
  <c r="Q32" i="1"/>
  <c r="AI173" i="1"/>
  <c r="Q61" i="1"/>
  <c r="Q181" i="1"/>
  <c r="AI28" i="1"/>
  <c r="AI315" i="1"/>
  <c r="AJ17" i="1"/>
  <c r="AI17" i="1" s="1"/>
  <c r="AI257" i="1"/>
  <c r="Q71" i="1"/>
  <c r="Q126" i="1"/>
  <c r="AJ87" i="1"/>
  <c r="AI87" i="1" s="1"/>
  <c r="Q216" i="1"/>
  <c r="Q226" i="1"/>
  <c r="AI297" i="1"/>
  <c r="AI242" i="1"/>
  <c r="AI34" i="1"/>
  <c r="AH325" i="1"/>
  <c r="R139" i="1"/>
  <c r="AJ103" i="1"/>
  <c r="AI104" i="1" s="1"/>
  <c r="Q64" i="1"/>
  <c r="AI252" i="1"/>
  <c r="Q263" i="1"/>
  <c r="Q359" i="1"/>
  <c r="R203" i="1"/>
  <c r="Q204" i="1" s="1"/>
  <c r="AJ295" i="1"/>
  <c r="AI296" i="1" s="1"/>
  <c r="Q193" i="1"/>
  <c r="Q169" i="1"/>
  <c r="R128" i="1"/>
  <c r="Q129" i="1" s="1"/>
  <c r="P205" i="1"/>
  <c r="P301" i="1"/>
  <c r="AI124" i="1"/>
  <c r="R107" i="1"/>
  <c r="AJ102" i="1"/>
  <c r="AJ246" i="1"/>
  <c r="AI246" i="1" s="1"/>
  <c r="R188" i="1"/>
  <c r="Q189" i="1" s="1"/>
  <c r="R314" i="1"/>
  <c r="Q314" i="1" s="1"/>
  <c r="Q70" i="1"/>
  <c r="R299" i="1"/>
  <c r="Q299" i="1" s="1"/>
  <c r="AJ229" i="1"/>
  <c r="AI60" i="1"/>
  <c r="R114" i="1"/>
  <c r="Q114" i="1" s="1"/>
  <c r="AJ111" i="1"/>
  <c r="AI112" i="1" s="1"/>
  <c r="AJ89" i="1"/>
  <c r="AI90" i="1" s="1"/>
  <c r="R220" i="1"/>
  <c r="R288" i="1"/>
  <c r="Q289" i="1" s="1"/>
  <c r="AJ92" i="1"/>
  <c r="AI92" i="1" s="1"/>
  <c r="AJ188" i="1"/>
  <c r="AJ284" i="1"/>
  <c r="R140" i="1"/>
  <c r="P206" i="1"/>
  <c r="AH231" i="1"/>
  <c r="AI202" i="1"/>
  <c r="Q112" i="1"/>
  <c r="Q161" i="1"/>
  <c r="Q274" i="1"/>
  <c r="AI157" i="1"/>
  <c r="AI253" i="1"/>
  <c r="AI349" i="1"/>
  <c r="AJ150" i="1"/>
  <c r="AI150" i="1" s="1"/>
  <c r="AJ294" i="1"/>
  <c r="R218" i="1"/>
  <c r="R362" i="1"/>
  <c r="AJ133" i="1"/>
  <c r="R253" i="1"/>
  <c r="Q253" i="1" s="1"/>
  <c r="R349" i="1"/>
  <c r="AJ279" i="1"/>
  <c r="AI259" i="1"/>
  <c r="Q48" i="1"/>
  <c r="Q105" i="1"/>
  <c r="Q125" i="1"/>
  <c r="R163" i="1"/>
  <c r="Q163" i="1" s="1"/>
  <c r="R142" i="1"/>
  <c r="Q143" i="1" s="1"/>
  <c r="AI316" i="1"/>
  <c r="AI163" i="1"/>
  <c r="AI138" i="1"/>
  <c r="R99" i="1"/>
  <c r="Q99" i="1" s="1"/>
  <c r="Q200" i="1"/>
  <c r="R27" i="1"/>
  <c r="Q27" i="1" s="1"/>
  <c r="R251" i="1"/>
  <c r="AJ54" i="1"/>
  <c r="AI54" i="1" s="1"/>
  <c r="AJ277" i="1"/>
  <c r="AH343" i="1"/>
  <c r="R347" i="1"/>
  <c r="R59" i="1"/>
  <c r="Q59" i="1" s="1"/>
  <c r="AI219" i="1"/>
  <c r="R100" i="1"/>
  <c r="Q261" i="1"/>
  <c r="AI146" i="1"/>
  <c r="Q124" i="1"/>
  <c r="AJ198" i="1"/>
  <c r="AJ342" i="1"/>
  <c r="AI343" i="1" s="1"/>
  <c r="R266" i="1"/>
  <c r="Q266" i="1" s="1"/>
  <c r="AJ41" i="1"/>
  <c r="AI42" i="1" s="1"/>
  <c r="R85" i="1"/>
  <c r="Q85" i="1" s="1"/>
  <c r="R40" i="1"/>
  <c r="Q40" i="1" s="1"/>
  <c r="R340" i="1"/>
  <c r="Q340" i="1" s="1"/>
  <c r="AJ207" i="1"/>
  <c r="AI208" i="1" s="1"/>
  <c r="AJ181" i="1"/>
  <c r="AJ44" i="1"/>
  <c r="AJ140" i="1"/>
  <c r="AJ236" i="1"/>
  <c r="AJ332" i="1"/>
  <c r="Q321" i="1"/>
  <c r="AI50" i="1"/>
  <c r="AI368" i="1"/>
  <c r="AI367" i="1"/>
  <c r="AI46" i="1"/>
  <c r="AI174" i="1"/>
  <c r="AJ135" i="1"/>
  <c r="AI136" i="1" s="1"/>
  <c r="AJ327" i="1"/>
  <c r="AI328" i="1" s="1"/>
  <c r="AH367" i="1"/>
  <c r="Q366" i="1"/>
  <c r="Q270" i="1"/>
  <c r="Q184" i="1"/>
  <c r="Q95" i="1"/>
  <c r="Q56" i="1"/>
  <c r="AI127" i="1"/>
  <c r="Q210" i="1"/>
  <c r="P302" i="1"/>
  <c r="Q245" i="1"/>
  <c r="AI239" i="1"/>
  <c r="AI231" i="1"/>
  <c r="Q250" i="1"/>
  <c r="AI321" i="1"/>
  <c r="AI129" i="1"/>
  <c r="AI37" i="1"/>
  <c r="Q280" i="1"/>
  <c r="Q136" i="1"/>
  <c r="AJ183" i="1"/>
  <c r="AI183" i="1" s="1"/>
  <c r="AJ175" i="1"/>
  <c r="AI176" i="1" s="1"/>
  <c r="AI194" i="1"/>
  <c r="Q206" i="1"/>
  <c r="Q146" i="1"/>
  <c r="AJ39" i="1"/>
  <c r="AI40" i="1" s="1"/>
  <c r="AJ199" i="1"/>
  <c r="AJ223" i="1"/>
  <c r="AI223" i="1" s="1"/>
  <c r="Q147" i="1"/>
  <c r="Q246" i="1"/>
  <c r="Q343" i="1"/>
  <c r="Q92" i="1"/>
  <c r="AI82" i="1"/>
  <c r="Q113" i="1"/>
  <c r="Q177" i="1"/>
  <c r="AI212" i="1"/>
  <c r="Q51" i="1"/>
  <c r="Q192" i="1"/>
  <c r="Q358" i="1"/>
  <c r="AI306" i="1"/>
  <c r="AI232" i="1"/>
  <c r="AH247" i="1"/>
  <c r="AH303" i="1"/>
  <c r="Q30" i="1"/>
  <c r="AI205" i="1"/>
  <c r="AI301" i="1"/>
  <c r="AI279" i="1"/>
  <c r="Q132" i="1"/>
  <c r="AI36" i="1"/>
  <c r="AI324" i="1"/>
  <c r="AI283" i="1"/>
  <c r="R254" i="1"/>
  <c r="Q255" i="1" s="1"/>
  <c r="Q301" i="1"/>
  <c r="Q190" i="1"/>
  <c r="AI62" i="1"/>
  <c r="AH2" i="24"/>
  <c r="AD2" i="24"/>
  <c r="AF2" i="24"/>
  <c r="Q10" i="24"/>
  <c r="AE2" i="24"/>
  <c r="AC2" i="24"/>
  <c r="AG2" i="24"/>
  <c r="AM2" i="24"/>
  <c r="BC4" i="1"/>
  <c r="BC7" i="1"/>
  <c r="BC10" i="1"/>
  <c r="BC8" i="1"/>
  <c r="BC6" i="1"/>
  <c r="BC2" i="1"/>
  <c r="BC9" i="1"/>
  <c r="BC3" i="1"/>
  <c r="G4" i="25"/>
  <c r="AJ339" i="1"/>
  <c r="AI339" i="1" s="1"/>
  <c r="AH339" i="1"/>
  <c r="AH291" i="1"/>
  <c r="AJ291" i="1"/>
  <c r="AJ243" i="1"/>
  <c r="AH243" i="1"/>
  <c r="AH195" i="1"/>
  <c r="AJ195" i="1"/>
  <c r="AJ147" i="1"/>
  <c r="AI147" i="1" s="1"/>
  <c r="AH147" i="1"/>
  <c r="AH99" i="1"/>
  <c r="AJ99" i="1"/>
  <c r="AJ51" i="1"/>
  <c r="AH51" i="1"/>
  <c r="Q303" i="1"/>
  <c r="Q302" i="1"/>
  <c r="AI331" i="1"/>
  <c r="BB7" i="1"/>
  <c r="BB5" i="1"/>
  <c r="BB4" i="1"/>
  <c r="BB10" i="1"/>
  <c r="BB9" i="1"/>
  <c r="AI95" i="1"/>
  <c r="BB8" i="1"/>
  <c r="BB3" i="1"/>
  <c r="BB2" i="1"/>
  <c r="Q102" i="1"/>
  <c r="Q38" i="1"/>
  <c r="Q37" i="1"/>
  <c r="Q199" i="1"/>
  <c r="AI326" i="1"/>
  <c r="Q296" i="1"/>
  <c r="Q295" i="1"/>
  <c r="Q175" i="1"/>
  <c r="Q58" i="1"/>
  <c r="AI204" i="1"/>
  <c r="Q207" i="1"/>
  <c r="AI38" i="1"/>
  <c r="AI30" i="1"/>
  <c r="AI31" i="1"/>
  <c r="Q179" i="1"/>
  <c r="Q178" i="1"/>
  <c r="Y7" i="1"/>
  <c r="Z6" i="1"/>
  <c r="AB6" i="1" s="1"/>
  <c r="Q278" i="1"/>
  <c r="Q277" i="1"/>
  <c r="AI356" i="1"/>
  <c r="AI357" i="1"/>
  <c r="AI261" i="1"/>
  <c r="AI260" i="1"/>
  <c r="AI164" i="1"/>
  <c r="AI165" i="1"/>
  <c r="AI69" i="1"/>
  <c r="AI68" i="1"/>
  <c r="Q81" i="1"/>
  <c r="P24" i="1"/>
  <c r="R24" i="1"/>
  <c r="AH22" i="1"/>
  <c r="AJ22" i="1"/>
  <c r="Q241" i="1"/>
  <c r="AI270" i="1"/>
  <c r="AI269" i="1"/>
  <c r="AI365" i="1"/>
  <c r="AI366" i="1"/>
  <c r="AI210" i="1"/>
  <c r="AI209" i="1"/>
  <c r="AI48" i="1"/>
  <c r="AI49" i="1"/>
  <c r="AI336" i="1"/>
  <c r="AI337" i="1"/>
  <c r="Q97" i="1"/>
  <c r="Q98" i="1"/>
  <c r="Q75" i="1"/>
  <c r="Q76" i="1"/>
  <c r="CA10" i="14"/>
  <c r="CB9" i="14"/>
  <c r="CD9" i="14" s="1"/>
  <c r="AI79" i="1"/>
  <c r="AI78" i="1"/>
  <c r="AI191" i="1"/>
  <c r="AI190" i="1"/>
  <c r="AI286" i="1"/>
  <c r="AI287" i="1"/>
  <c r="Q354" i="1"/>
  <c r="AI113" i="1"/>
  <c r="AI114" i="1"/>
  <c r="AI228" i="1"/>
  <c r="AI227" i="1"/>
  <c r="AI110" i="1"/>
  <c r="Q356" i="1"/>
  <c r="Q355" i="1"/>
  <c r="AQ13" i="14"/>
  <c r="AR12" i="14"/>
  <c r="AT12" i="14" s="1"/>
  <c r="AI35" i="1"/>
  <c r="Q67" i="1"/>
  <c r="Q68" i="1"/>
  <c r="Q131" i="1"/>
  <c r="Q130" i="1"/>
  <c r="Q34" i="1"/>
  <c r="Q35" i="1"/>
  <c r="Q273" i="1"/>
  <c r="Q272" i="1"/>
  <c r="AI187" i="1"/>
  <c r="AI298" i="1"/>
  <c r="AI304" i="1"/>
  <c r="AI303" i="1"/>
  <c r="H5" i="1"/>
  <c r="J5" i="1" s="1"/>
  <c r="G6" i="1"/>
  <c r="AI300" i="1"/>
  <c r="Q338" i="1"/>
  <c r="Q337" i="1"/>
  <c r="Q94" i="1"/>
  <c r="Q93" i="1"/>
  <c r="AI91" i="1"/>
  <c r="Q139" i="1"/>
  <c r="Q345" i="1"/>
  <c r="Q346" i="1"/>
  <c r="Q29" i="1"/>
  <c r="AI274" i="1"/>
  <c r="AI273" i="1"/>
  <c r="AI225" i="1"/>
  <c r="AI226" i="1"/>
  <c r="AI177" i="1"/>
  <c r="AI178" i="1"/>
  <c r="Q191" i="1"/>
  <c r="Q202" i="1"/>
  <c r="AI132" i="1"/>
  <c r="AI131" i="1"/>
  <c r="AI344" i="1"/>
  <c r="AI248" i="1"/>
  <c r="AI152" i="1"/>
  <c r="AI350" i="1"/>
  <c r="P77" i="1"/>
  <c r="AH110" i="1"/>
  <c r="AH164" i="1"/>
  <c r="AH356" i="1"/>
  <c r="AH82" i="1"/>
  <c r="AJ63" i="1"/>
  <c r="AJ159" i="1"/>
  <c r="AJ351" i="1"/>
  <c r="AH129" i="1"/>
  <c r="AH225" i="1"/>
  <c r="AH321" i="1"/>
  <c r="AJ88" i="1"/>
  <c r="AJ184" i="1"/>
  <c r="AJ280" i="1"/>
  <c r="AH37" i="1"/>
  <c r="R45" i="1"/>
  <c r="R22" i="1"/>
  <c r="AH202" i="1"/>
  <c r="AH298" i="1"/>
  <c r="P184" i="1"/>
  <c r="P270" i="1"/>
  <c r="P366" i="1"/>
  <c r="AD12" i="1"/>
  <c r="AH12" i="1" s="1"/>
  <c r="L23" i="1"/>
  <c r="G12" i="14"/>
  <c r="P120" i="14"/>
  <c r="R120" i="14"/>
  <c r="P82" i="14"/>
  <c r="R82" i="14"/>
  <c r="AH20" i="14"/>
  <c r="AJ20" i="14"/>
  <c r="AJ162" i="14"/>
  <c r="AH162" i="14"/>
  <c r="AF259" i="14"/>
  <c r="AF258" i="14"/>
  <c r="AF256" i="14"/>
  <c r="AF257" i="14"/>
  <c r="AJ135" i="14"/>
  <c r="AH135" i="14"/>
  <c r="AJ97" i="14"/>
  <c r="AH97" i="14"/>
  <c r="BN35" i="14"/>
  <c r="BN34" i="14"/>
  <c r="BN32" i="14"/>
  <c r="BO27" i="14"/>
  <c r="BN29" i="14"/>
  <c r="BN33" i="14"/>
  <c r="BN36" i="14"/>
  <c r="BN31" i="14"/>
  <c r="L44" i="14"/>
  <c r="L42" i="14"/>
  <c r="L41" i="14"/>
  <c r="M36" i="14"/>
  <c r="L45" i="14"/>
  <c r="L36" i="14"/>
  <c r="L40" i="14"/>
  <c r="L43" i="14"/>
  <c r="L38" i="14"/>
  <c r="BN129" i="14"/>
  <c r="BO120" i="14"/>
  <c r="BN128" i="14"/>
  <c r="BN127" i="14"/>
  <c r="AX161" i="14"/>
  <c r="AX157" i="14"/>
  <c r="AX162" i="14"/>
  <c r="AX158" i="14"/>
  <c r="AX155" i="14"/>
  <c r="AX156" i="14"/>
  <c r="AX160" i="14"/>
  <c r="AX188" i="14"/>
  <c r="BN212" i="14"/>
  <c r="BN211" i="14"/>
  <c r="BO205" i="14"/>
  <c r="BN213" i="14"/>
  <c r="BN207" i="14"/>
  <c r="BN210" i="14"/>
  <c r="BN214" i="14"/>
  <c r="BN205" i="14"/>
  <c r="Q148" i="1"/>
  <c r="R144" i="1"/>
  <c r="AJ166" i="1"/>
  <c r="AI166" i="1" s="1"/>
  <c r="AJ262" i="1"/>
  <c r="AI262" i="1" s="1"/>
  <c r="AJ358" i="1"/>
  <c r="AI358" i="1" s="1"/>
  <c r="R234" i="1"/>
  <c r="R330" i="1"/>
  <c r="AJ26" i="1"/>
  <c r="AJ23" i="1"/>
  <c r="AJ119" i="1"/>
  <c r="AJ215" i="1"/>
  <c r="AJ311" i="1"/>
  <c r="AJ255" i="1"/>
  <c r="AD21" i="1"/>
  <c r="Q364" i="14"/>
  <c r="Q363" i="14"/>
  <c r="AI281" i="14"/>
  <c r="AI282" i="14"/>
  <c r="AI235" i="14"/>
  <c r="BP123" i="14"/>
  <c r="BO117" i="14"/>
  <c r="BP128" i="14" s="1"/>
  <c r="BN125" i="14"/>
  <c r="BN120" i="14"/>
  <c r="BN119" i="14"/>
  <c r="BN117" i="14"/>
  <c r="BN122" i="14"/>
  <c r="BN123" i="14"/>
  <c r="BN121" i="14"/>
  <c r="BN124" i="14"/>
  <c r="BN126" i="14"/>
  <c r="AF211" i="14"/>
  <c r="AF204" i="14"/>
  <c r="AF209" i="14"/>
  <c r="AF207" i="14"/>
  <c r="AF210" i="14"/>
  <c r="AF203" i="14"/>
  <c r="AF205" i="14"/>
  <c r="AF202" i="14"/>
  <c r="AJ116" i="1"/>
  <c r="AI116" i="1" s="1"/>
  <c r="AJ308" i="1"/>
  <c r="AI308" i="1" s="1"/>
  <c r="R229" i="1"/>
  <c r="R79" i="1"/>
  <c r="Q80" i="1" s="1"/>
  <c r="R211" i="1"/>
  <c r="Q211" i="1" s="1"/>
  <c r="R307" i="1"/>
  <c r="L15" i="1"/>
  <c r="P15" i="1" s="1"/>
  <c r="L17" i="1"/>
  <c r="L19" i="1"/>
  <c r="R19" i="1" s="1"/>
  <c r="BA125" i="14"/>
  <c r="AZ157" i="14"/>
  <c r="BB157" i="14"/>
  <c r="P115" i="14"/>
  <c r="R115" i="14"/>
  <c r="AF274" i="14"/>
  <c r="AF276" i="14"/>
  <c r="AF272" i="14"/>
  <c r="AF273" i="14"/>
  <c r="AV104" i="14"/>
  <c r="AV103" i="14"/>
  <c r="AV102" i="14"/>
  <c r="AV101" i="14"/>
  <c r="AV105" i="14"/>
  <c r="AW96" i="14"/>
  <c r="AV98" i="14"/>
  <c r="AV99" i="14"/>
  <c r="AV97" i="14"/>
  <c r="AV96" i="14"/>
  <c r="M195" i="14"/>
  <c r="L202" i="14"/>
  <c r="L201" i="14"/>
  <c r="L204" i="14"/>
  <c r="L199" i="14"/>
  <c r="L203" i="14"/>
  <c r="CF102" i="14"/>
  <c r="CF104" i="14"/>
  <c r="CG95" i="14"/>
  <c r="CF103" i="14"/>
  <c r="CF101" i="14"/>
  <c r="CF97" i="14"/>
  <c r="CF95" i="14"/>
  <c r="CF99" i="14"/>
  <c r="AI25" i="1"/>
  <c r="AI254" i="1"/>
  <c r="R78" i="1"/>
  <c r="Q78" i="1" s="1"/>
  <c r="L21" i="1"/>
  <c r="AI155" i="14"/>
  <c r="P254" i="14"/>
  <c r="AZ189" i="14"/>
  <c r="BB189" i="14"/>
  <c r="BA190" i="14" s="1"/>
  <c r="P197" i="14"/>
  <c r="R197" i="14"/>
  <c r="AZ33" i="14"/>
  <c r="BB33" i="14"/>
  <c r="AJ226" i="14"/>
  <c r="AI226" i="14" s="1"/>
  <c r="AH226" i="14"/>
  <c r="N82" i="14"/>
  <c r="N74" i="14"/>
  <c r="N79" i="14"/>
  <c r="N75" i="14"/>
  <c r="N77" i="14"/>
  <c r="N83" i="14"/>
  <c r="BP247" i="14"/>
  <c r="BP246" i="14"/>
  <c r="R325" i="1"/>
  <c r="R167" i="1"/>
  <c r="R287" i="1"/>
  <c r="AD13" i="1"/>
  <c r="AH13" i="1" s="1"/>
  <c r="BS194" i="14"/>
  <c r="BS193" i="14"/>
  <c r="BR161" i="14"/>
  <c r="BT161" i="14"/>
  <c r="BT137" i="14"/>
  <c r="BR137" i="14"/>
  <c r="AI326" i="14"/>
  <c r="AI327" i="14"/>
  <c r="AJ79" i="14"/>
  <c r="AH79" i="14"/>
  <c r="AZ87" i="14"/>
  <c r="BB87" i="14"/>
  <c r="P73" i="14"/>
  <c r="R73" i="14"/>
  <c r="Q73" i="14" s="1"/>
  <c r="L93" i="14"/>
  <c r="L90" i="14"/>
  <c r="L92" i="14"/>
  <c r="M84" i="14"/>
  <c r="N86" i="14" s="1"/>
  <c r="L91" i="14"/>
  <c r="L84" i="14"/>
  <c r="L89" i="14"/>
  <c r="AX100" i="14"/>
  <c r="AI234" i="1"/>
  <c r="AJ85" i="1"/>
  <c r="AJ154" i="1"/>
  <c r="AJ250" i="1"/>
  <c r="AJ346" i="1"/>
  <c r="R222" i="1"/>
  <c r="R318" i="1"/>
  <c r="AD19" i="1"/>
  <c r="BB34" i="14"/>
  <c r="BA358" i="14"/>
  <c r="BA357" i="14"/>
  <c r="AZ65" i="14"/>
  <c r="BB65" i="14"/>
  <c r="BA66" i="14" s="1"/>
  <c r="AH65" i="14"/>
  <c r="AJ65" i="14"/>
  <c r="AI65" i="14" s="1"/>
  <c r="AF286" i="14"/>
  <c r="AF284" i="14"/>
  <c r="AF282" i="14"/>
  <c r="AF291" i="14"/>
  <c r="AF289" i="14"/>
  <c r="AF287" i="14"/>
  <c r="AF285" i="14"/>
  <c r="AF290" i="14"/>
  <c r="AF283" i="14"/>
  <c r="AI287" i="14"/>
  <c r="AI286" i="14"/>
  <c r="AZ155" i="14"/>
  <c r="BB155" i="14"/>
  <c r="AX51" i="14"/>
  <c r="AX50" i="14"/>
  <c r="R118" i="1"/>
  <c r="Q118" i="1" s="1"/>
  <c r="Y11" i="14"/>
  <c r="BR221" i="14"/>
  <c r="BT221" i="14"/>
  <c r="AJ229" i="14"/>
  <c r="AH229" i="14"/>
  <c r="BP62" i="14"/>
  <c r="BP60" i="14"/>
  <c r="BP61" i="14"/>
  <c r="Q54" i="1"/>
  <c r="R352" i="1"/>
  <c r="AJ118" i="1"/>
  <c r="AI118" i="1" s="1"/>
  <c r="AJ214" i="1"/>
  <c r="AI214" i="1" s="1"/>
  <c r="AJ310" i="1"/>
  <c r="AI310" i="1" s="1"/>
  <c r="R172" i="1"/>
  <c r="R282" i="1"/>
  <c r="R164" i="1"/>
  <c r="R228" i="1"/>
  <c r="Q228" i="1" s="1"/>
  <c r="R364" i="1"/>
  <c r="AJ197" i="1"/>
  <c r="AJ293" i="1"/>
  <c r="AJ74" i="1"/>
  <c r="AJ71" i="1"/>
  <c r="AJ167" i="1"/>
  <c r="AJ263" i="1"/>
  <c r="AJ359" i="1"/>
  <c r="AD15" i="1"/>
  <c r="AH15" i="1" s="1"/>
  <c r="L18" i="1"/>
  <c r="R18" i="1" s="1"/>
  <c r="L20" i="1"/>
  <c r="R20" i="1" s="1"/>
  <c r="AR11" i="14"/>
  <c r="AT11" i="14" s="1"/>
  <c r="Q310" i="14"/>
  <c r="BA146" i="14"/>
  <c r="BA318" i="14"/>
  <c r="BA317" i="14"/>
  <c r="BA349" i="14"/>
  <c r="BA350" i="14"/>
  <c r="AZ231" i="14"/>
  <c r="BB231" i="14"/>
  <c r="AZ277" i="14"/>
  <c r="BB277" i="14"/>
  <c r="BR254" i="14"/>
  <c r="BT254" i="14"/>
  <c r="AJ81" i="14"/>
  <c r="AI81" i="14" s="1"/>
  <c r="AH81" i="14"/>
  <c r="AF353" i="14"/>
  <c r="AF356" i="14"/>
  <c r="AF354" i="14"/>
  <c r="AF349" i="14"/>
  <c r="AF357" i="14"/>
  <c r="AF352" i="14"/>
  <c r="AF355" i="14"/>
  <c r="AF350" i="14"/>
  <c r="AF348" i="14"/>
  <c r="AI344" i="14"/>
  <c r="AI343" i="14"/>
  <c r="AF237" i="14"/>
  <c r="AF235" i="14"/>
  <c r="AF239" i="14"/>
  <c r="AF238" i="14"/>
  <c r="AF236" i="14"/>
  <c r="AF241" i="14"/>
  <c r="AF240" i="14"/>
  <c r="AX316" i="14"/>
  <c r="AX315" i="14"/>
  <c r="AX317" i="14"/>
  <c r="AX314" i="14"/>
  <c r="AX319" i="14"/>
  <c r="AZ242" i="14"/>
  <c r="BB242" i="14"/>
  <c r="BN78" i="14"/>
  <c r="BN76" i="14"/>
  <c r="BN75" i="14"/>
  <c r="BO70" i="14"/>
  <c r="BP76" i="14" s="1"/>
  <c r="BN70" i="14"/>
  <c r="BN74" i="14"/>
  <c r="BN77" i="14"/>
  <c r="BN72" i="14"/>
  <c r="AX102" i="14"/>
  <c r="AX164" i="14"/>
  <c r="AX163" i="14"/>
  <c r="AV182" i="14"/>
  <c r="AV181" i="14"/>
  <c r="AV183" i="14"/>
  <c r="AW175" i="14"/>
  <c r="AV178" i="14"/>
  <c r="AV175" i="14"/>
  <c r="AV180" i="14"/>
  <c r="N286" i="14"/>
  <c r="N284" i="14"/>
  <c r="N281" i="14"/>
  <c r="N279" i="14"/>
  <c r="N285" i="14"/>
  <c r="N282" i="14"/>
  <c r="N283" i="14"/>
  <c r="N280" i="14"/>
  <c r="N309" i="14"/>
  <c r="N306" i="14"/>
  <c r="N308" i="14"/>
  <c r="N310" i="14"/>
  <c r="BP317" i="14"/>
  <c r="BP322" i="14"/>
  <c r="BP319" i="14"/>
  <c r="BP327" i="14"/>
  <c r="BP313" i="14"/>
  <c r="BP324" i="14"/>
  <c r="BP325" i="14"/>
  <c r="BP321" i="14"/>
  <c r="BP311" i="14"/>
  <c r="BP314" i="14"/>
  <c r="BP318" i="14"/>
  <c r="BP326" i="14"/>
  <c r="BP315" i="14"/>
  <c r="AD18" i="1"/>
  <c r="BS26" i="14"/>
  <c r="AI324" i="14"/>
  <c r="AI325" i="14"/>
  <c r="AZ82" i="14"/>
  <c r="BB82" i="14"/>
  <c r="BA82" i="14" s="1"/>
  <c r="BR79" i="14"/>
  <c r="BT79" i="14"/>
  <c r="M163" i="14"/>
  <c r="L170" i="14"/>
  <c r="L168" i="14"/>
  <c r="L169" i="14"/>
  <c r="L171" i="14"/>
  <c r="L172" i="14"/>
  <c r="N181" i="14"/>
  <c r="N180" i="14"/>
  <c r="N219" i="14"/>
  <c r="N216" i="14"/>
  <c r="BO248" i="14"/>
  <c r="BN251" i="14"/>
  <c r="BN257" i="14"/>
  <c r="BN248" i="14"/>
  <c r="BN255" i="14"/>
  <c r="BN250" i="14"/>
  <c r="BN256" i="14"/>
  <c r="BN249" i="14"/>
  <c r="BN253" i="14"/>
  <c r="BN252" i="14"/>
  <c r="BP265" i="14"/>
  <c r="BP266" i="14"/>
  <c r="BP272" i="14"/>
  <c r="BP270" i="14"/>
  <c r="BP269" i="14"/>
  <c r="BP271" i="14"/>
  <c r="BR245" i="14"/>
  <c r="BT245" i="14"/>
  <c r="BR24" i="14"/>
  <c r="BT24" i="14"/>
  <c r="BS24" i="14" s="1"/>
  <c r="AZ94" i="14"/>
  <c r="BB94" i="14"/>
  <c r="BA94" i="14" s="1"/>
  <c r="AJ244" i="14"/>
  <c r="AI245" i="14" s="1"/>
  <c r="AH244" i="14"/>
  <c r="BP63" i="14"/>
  <c r="BP72" i="14"/>
  <c r="BP67" i="14"/>
  <c r="BP68" i="14"/>
  <c r="BP70" i="14"/>
  <c r="BP73" i="14"/>
  <c r="BP69" i="14"/>
  <c r="BN235" i="14"/>
  <c r="BN234" i="14"/>
  <c r="BO228" i="14"/>
  <c r="BN236" i="14"/>
  <c r="BN229" i="14"/>
  <c r="BN233" i="14"/>
  <c r="BN237" i="14"/>
  <c r="BN228" i="14"/>
  <c r="R154" i="1"/>
  <c r="R239" i="1"/>
  <c r="Q239" i="1" s="1"/>
  <c r="R335" i="1"/>
  <c r="R115" i="1"/>
  <c r="AD14" i="1"/>
  <c r="AH14" i="1" s="1"/>
  <c r="BR332" i="14"/>
  <c r="BT332" i="14"/>
  <c r="AZ275" i="14"/>
  <c r="BB275" i="14"/>
  <c r="AX49" i="14"/>
  <c r="AX43" i="14"/>
  <c r="AX47" i="14"/>
  <c r="AX48" i="14"/>
  <c r="AX45" i="14"/>
  <c r="AX42" i="14"/>
  <c r="AF79" i="14"/>
  <c r="AF77" i="14"/>
  <c r="AF70" i="14"/>
  <c r="AF73" i="14"/>
  <c r="AF71" i="14"/>
  <c r="AF75" i="14"/>
  <c r="AF74" i="14"/>
  <c r="AF72" i="14"/>
  <c r="AF78" i="14"/>
  <c r="AF76" i="14"/>
  <c r="AX122" i="14"/>
  <c r="AX120" i="14"/>
  <c r="AX121" i="14"/>
  <c r="BP138" i="14"/>
  <c r="BP137" i="14"/>
  <c r="BP132" i="14"/>
  <c r="BP133" i="14"/>
  <c r="AX147" i="14"/>
  <c r="AX144" i="14"/>
  <c r="AX154" i="14"/>
  <c r="AX148" i="14"/>
  <c r="AX152" i="14"/>
  <c r="AX146" i="14"/>
  <c r="AX143" i="14"/>
  <c r="AX151" i="14"/>
  <c r="AX153" i="14"/>
  <c r="BP64" i="14"/>
  <c r="AZ184" i="14"/>
  <c r="BB184" i="14"/>
  <c r="AZ355" i="14"/>
  <c r="BB355" i="14"/>
  <c r="AZ321" i="14"/>
  <c r="BB321" i="14"/>
  <c r="AZ362" i="14"/>
  <c r="BB362" i="14"/>
  <c r="BR329" i="14"/>
  <c r="BT329" i="14"/>
  <c r="P291" i="14"/>
  <c r="R291" i="14"/>
  <c r="BR269" i="14"/>
  <c r="BT269" i="14"/>
  <c r="L88" i="14"/>
  <c r="BR52" i="14"/>
  <c r="BT52" i="14"/>
  <c r="P117" i="14"/>
  <c r="R117" i="14"/>
  <c r="Q117" i="14" s="1"/>
  <c r="AF171" i="14"/>
  <c r="AF173" i="14"/>
  <c r="AF169" i="14"/>
  <c r="AF170" i="14"/>
  <c r="BP304" i="14"/>
  <c r="BP302" i="14"/>
  <c r="BP301" i="14"/>
  <c r="BP297" i="14"/>
  <c r="BP298" i="14"/>
  <c r="BP306" i="14"/>
  <c r="BP303" i="14"/>
  <c r="BP300" i="14"/>
  <c r="BP305" i="14"/>
  <c r="M213" i="14"/>
  <c r="N218" i="14" s="1"/>
  <c r="L221" i="14"/>
  <c r="L219" i="14"/>
  <c r="L214" i="14"/>
  <c r="L215" i="14"/>
  <c r="L218" i="14"/>
  <c r="L213" i="14"/>
  <c r="L222" i="14"/>
  <c r="L220" i="14"/>
  <c r="AX223" i="14"/>
  <c r="AX224" i="14"/>
  <c r="AJ243" i="14"/>
  <c r="AI243" i="14" s="1"/>
  <c r="AH243" i="14"/>
  <c r="AJ216" i="14"/>
  <c r="AF206" i="14"/>
  <c r="AX320" i="14"/>
  <c r="N319" i="14"/>
  <c r="AW15" i="14"/>
  <c r="AV23" i="14"/>
  <c r="AV24" i="14"/>
  <c r="BN53" i="14"/>
  <c r="BN51" i="14"/>
  <c r="BO46" i="14"/>
  <c r="AV64" i="14"/>
  <c r="AW57" i="14"/>
  <c r="AV62" i="14"/>
  <c r="AV90" i="14"/>
  <c r="AV89" i="14"/>
  <c r="AV86" i="14"/>
  <c r="M103" i="14"/>
  <c r="L112" i="14"/>
  <c r="L110" i="14"/>
  <c r="L111" i="14"/>
  <c r="L109" i="14"/>
  <c r="L108" i="14"/>
  <c r="AV107" i="14"/>
  <c r="AV111" i="14"/>
  <c r="AW106" i="14"/>
  <c r="AV106" i="14"/>
  <c r="BP122" i="14"/>
  <c r="BP124" i="14"/>
  <c r="M138" i="14"/>
  <c r="N146" i="14" s="1"/>
  <c r="L145" i="14"/>
  <c r="L146" i="14"/>
  <c r="L142" i="14"/>
  <c r="L141" i="14"/>
  <c r="L147" i="14"/>
  <c r="BN172" i="14"/>
  <c r="BN169" i="14"/>
  <c r="BN173" i="14"/>
  <c r="BN170" i="14"/>
  <c r="L178" i="14"/>
  <c r="L182" i="14"/>
  <c r="L180" i="14"/>
  <c r="L179" i="14"/>
  <c r="BN190" i="14"/>
  <c r="BN185" i="14"/>
  <c r="BN183" i="14"/>
  <c r="BO183" i="14"/>
  <c r="BP190" i="14" s="1"/>
  <c r="BN184" i="14"/>
  <c r="BN186" i="14"/>
  <c r="AD232" i="14"/>
  <c r="AD233" i="14"/>
  <c r="L233" i="14"/>
  <c r="L237" i="14"/>
  <c r="M228" i="14"/>
  <c r="L235" i="14"/>
  <c r="M246" i="14"/>
  <c r="L253" i="14"/>
  <c r="L248" i="14"/>
  <c r="L251" i="14"/>
  <c r="AV276" i="14"/>
  <c r="AV280" i="14"/>
  <c r="AV278" i="14"/>
  <c r="AW272" i="14"/>
  <c r="AD311" i="14"/>
  <c r="AE307" i="14"/>
  <c r="AF313" i="14" s="1"/>
  <c r="AD312" i="14"/>
  <c r="AD314" i="14"/>
  <c r="AD309" i="14"/>
  <c r="AD315" i="14"/>
  <c r="Q173" i="6"/>
  <c r="Q174" i="6"/>
  <c r="AJ73" i="14"/>
  <c r="AI73" i="14" s="1"/>
  <c r="AH73" i="14"/>
  <c r="BP260" i="14"/>
  <c r="BP217" i="14"/>
  <c r="BP16" i="14"/>
  <c r="AD30" i="14"/>
  <c r="AD31" i="14"/>
  <c r="AD33" i="14"/>
  <c r="AD34" i="14"/>
  <c r="AD44" i="14"/>
  <c r="AD41" i="14"/>
  <c r="M45" i="14"/>
  <c r="L51" i="14"/>
  <c r="L48" i="14"/>
  <c r="L46" i="14"/>
  <c r="M55" i="14"/>
  <c r="L60" i="14"/>
  <c r="L64" i="14"/>
  <c r="L62" i="14"/>
  <c r="L61" i="14"/>
  <c r="BP74" i="14"/>
  <c r="AW66" i="14"/>
  <c r="AV73" i="14"/>
  <c r="AV71" i="14"/>
  <c r="AV70" i="14"/>
  <c r="AV74" i="14"/>
  <c r="AV69" i="14"/>
  <c r="AV67" i="14"/>
  <c r="L77" i="14"/>
  <c r="L76" i="14"/>
  <c r="L74" i="14"/>
  <c r="L78" i="14"/>
  <c r="L71" i="14"/>
  <c r="BN109" i="14"/>
  <c r="BN113" i="14"/>
  <c r="BO149" i="14"/>
  <c r="BN156" i="14"/>
  <c r="BN158" i="14"/>
  <c r="BN153" i="14"/>
  <c r="BN151" i="14"/>
  <c r="BN157" i="14"/>
  <c r="BN154" i="14"/>
  <c r="M182" i="14"/>
  <c r="N182" i="14" s="1"/>
  <c r="L189" i="14"/>
  <c r="AD212" i="14"/>
  <c r="AD208" i="14"/>
  <c r="AD210" i="14"/>
  <c r="AD211" i="14"/>
  <c r="AE212" i="14"/>
  <c r="AD218" i="14"/>
  <c r="AD219" i="14"/>
  <c r="AD220" i="14"/>
  <c r="AD221" i="14"/>
  <c r="AW240" i="14"/>
  <c r="AV246" i="14"/>
  <c r="AV244" i="14"/>
  <c r="AV248" i="14"/>
  <c r="AE244" i="14"/>
  <c r="AD249" i="14"/>
  <c r="AD251" i="14"/>
  <c r="AD246" i="14"/>
  <c r="AD247" i="14"/>
  <c r="AD248" i="14"/>
  <c r="M248" i="14"/>
  <c r="L257" i="14"/>
  <c r="CF83" i="14"/>
  <c r="CF87" i="14"/>
  <c r="CF85" i="14"/>
  <c r="CG78" i="14"/>
  <c r="CH84" i="14" s="1"/>
  <c r="CF86" i="14"/>
  <c r="CF80" i="14"/>
  <c r="CF78" i="14"/>
  <c r="CF82" i="14"/>
  <c r="AJ353" i="14"/>
  <c r="AH353" i="14"/>
  <c r="AX351" i="14"/>
  <c r="BP33" i="14"/>
  <c r="N323" i="14"/>
  <c r="AD16" i="14"/>
  <c r="AV21" i="14"/>
  <c r="AV18" i="14"/>
  <c r="AD26" i="14"/>
  <c r="BP58" i="14"/>
  <c r="BP66" i="14"/>
  <c r="BP65" i="14"/>
  <c r="AD74" i="14"/>
  <c r="AD76" i="14"/>
  <c r="N81" i="14"/>
  <c r="BO89" i="14"/>
  <c r="BP91" i="14" s="1"/>
  <c r="BN89" i="14"/>
  <c r="BN98" i="14"/>
  <c r="BN95" i="14"/>
  <c r="BN96" i="14"/>
  <c r="BN92" i="14"/>
  <c r="BN97" i="14"/>
  <c r="BN93" i="14"/>
  <c r="N121" i="14"/>
  <c r="N122" i="14"/>
  <c r="AV159" i="14"/>
  <c r="AV156" i="14"/>
  <c r="AV154" i="14"/>
  <c r="AV160" i="14"/>
  <c r="AV151" i="14"/>
  <c r="AD168" i="14"/>
  <c r="AD170" i="14"/>
  <c r="AD169" i="14"/>
  <c r="AD171" i="14"/>
  <c r="AE172" i="14"/>
  <c r="AD178" i="14"/>
  <c r="AD177" i="14"/>
  <c r="M191" i="14"/>
  <c r="N200" i="14" s="1"/>
  <c r="L198" i="14"/>
  <c r="L200" i="14"/>
  <c r="AW201" i="14"/>
  <c r="AX205" i="14" s="1"/>
  <c r="AV209" i="14"/>
  <c r="AV208" i="14"/>
  <c r="AV207" i="14"/>
  <c r="BO223" i="14"/>
  <c r="BP224" i="14" s="1"/>
  <c r="BN231" i="14"/>
  <c r="BN225" i="14"/>
  <c r="BN232" i="14"/>
  <c r="BN230" i="14"/>
  <c r="AV230" i="14"/>
  <c r="AW225" i="14"/>
  <c r="AX232" i="14" s="1"/>
  <c r="AV234" i="14"/>
  <c r="AV232" i="14"/>
  <c r="AE299" i="14"/>
  <c r="AD308" i="14"/>
  <c r="CF194" i="14"/>
  <c r="CF191" i="14"/>
  <c r="CF195" i="14"/>
  <c r="CF193" i="14"/>
  <c r="CG186" i="14"/>
  <c r="CH213" i="14"/>
  <c r="AJ301" i="14"/>
  <c r="AH301" i="14"/>
  <c r="AJ203" i="14"/>
  <c r="AH203" i="14"/>
  <c r="N148" i="14"/>
  <c r="N251" i="14"/>
  <c r="BN30" i="14"/>
  <c r="BN28" i="14"/>
  <c r="AV38" i="14"/>
  <c r="AV41" i="14"/>
  <c r="AV39" i="14"/>
  <c r="AV42" i="14"/>
  <c r="AE44" i="14"/>
  <c r="AF47" i="14" s="1"/>
  <c r="AD46" i="14"/>
  <c r="AD47" i="14"/>
  <c r="AD48" i="14"/>
  <c r="AD49" i="14"/>
  <c r="AW76" i="14"/>
  <c r="AV85" i="14"/>
  <c r="AV83" i="14"/>
  <c r="L87" i="14"/>
  <c r="L85" i="14"/>
  <c r="L86" i="14"/>
  <c r="AV100" i="14"/>
  <c r="BP108" i="14"/>
  <c r="AD108" i="14"/>
  <c r="AD109" i="14"/>
  <c r="AD107" i="14"/>
  <c r="AD111" i="14"/>
  <c r="AE102" i="14"/>
  <c r="AD143" i="14"/>
  <c r="AE134" i="14"/>
  <c r="AF145" i="14" s="1"/>
  <c r="AH145" i="14"/>
  <c r="AJ145" i="14"/>
  <c r="AE181" i="14"/>
  <c r="AD187" i="14"/>
  <c r="AD188" i="14"/>
  <c r="AD189" i="14"/>
  <c r="AW211" i="14"/>
  <c r="AX220" i="14" s="1"/>
  <c r="AV219" i="14"/>
  <c r="AV218" i="14"/>
  <c r="AV216" i="14"/>
  <c r="AW234" i="14"/>
  <c r="AV241" i="14"/>
  <c r="AV235" i="14"/>
  <c r="AV239" i="14"/>
  <c r="AV238" i="14"/>
  <c r="AV237" i="14"/>
  <c r="BP252" i="14"/>
  <c r="AV302" i="14"/>
  <c r="AV299" i="14"/>
  <c r="AV303" i="14"/>
  <c r="AW296" i="14"/>
  <c r="BP316" i="14"/>
  <c r="BP320" i="14"/>
  <c r="CH148" i="14"/>
  <c r="CH180" i="14"/>
  <c r="CH179" i="14"/>
  <c r="CH182" i="14"/>
  <c r="CH181" i="14"/>
  <c r="AJ350" i="14"/>
  <c r="AH350" i="14"/>
  <c r="AJ271" i="14"/>
  <c r="AJ27" i="14"/>
  <c r="AH27" i="14"/>
  <c r="AX64" i="14"/>
  <c r="N144" i="14"/>
  <c r="CK197" i="14"/>
  <c r="BP250" i="14"/>
  <c r="M21" i="14"/>
  <c r="L23" i="14"/>
  <c r="L28" i="14"/>
  <c r="L26" i="14"/>
  <c r="L30" i="14"/>
  <c r="L29" i="14"/>
  <c r="L22" i="14"/>
  <c r="N41" i="14"/>
  <c r="M31" i="14"/>
  <c r="N40" i="14" s="1"/>
  <c r="L37" i="14"/>
  <c r="L39" i="14"/>
  <c r="AX46" i="14"/>
  <c r="AD61" i="14"/>
  <c r="AD59" i="14"/>
  <c r="AD60" i="14"/>
  <c r="AD62" i="14"/>
  <c r="AD63" i="14"/>
  <c r="BN71" i="14"/>
  <c r="BN73" i="14"/>
  <c r="L96" i="14"/>
  <c r="M89" i="14"/>
  <c r="N89" i="14" s="1"/>
  <c r="L97" i="14"/>
  <c r="L95" i="14"/>
  <c r="AX119" i="14"/>
  <c r="AD124" i="14"/>
  <c r="AE115" i="14"/>
  <c r="AD133" i="14"/>
  <c r="AD137" i="14"/>
  <c r="AD140" i="14"/>
  <c r="AD141" i="14"/>
  <c r="AD138" i="14"/>
  <c r="AD136" i="14"/>
  <c r="AD142" i="14"/>
  <c r="M148" i="14"/>
  <c r="L154" i="14"/>
  <c r="L151" i="14"/>
  <c r="L148" i="14"/>
  <c r="L152" i="14"/>
  <c r="L150" i="14"/>
  <c r="L157" i="14"/>
  <c r="BO159" i="14"/>
  <c r="BN167" i="14"/>
  <c r="BN164" i="14"/>
  <c r="AW170" i="14"/>
  <c r="AV177" i="14"/>
  <c r="AV179" i="14"/>
  <c r="AV176" i="14"/>
  <c r="AD196" i="14"/>
  <c r="AE190" i="14"/>
  <c r="AD197" i="14"/>
  <c r="AD199" i="14"/>
  <c r="BO200" i="14"/>
  <c r="BP211" i="14" s="1"/>
  <c r="BN206" i="14"/>
  <c r="BN201" i="14"/>
  <c r="BN200" i="14"/>
  <c r="BN204" i="14"/>
  <c r="BN208" i="14"/>
  <c r="BN202" i="14"/>
  <c r="AD227" i="14"/>
  <c r="AE221" i="14"/>
  <c r="AD228" i="14"/>
  <c r="AD230" i="14"/>
  <c r="AD224" i="14"/>
  <c r="N232" i="14"/>
  <c r="BP240" i="14"/>
  <c r="L300" i="14"/>
  <c r="L297" i="14"/>
  <c r="L301" i="14"/>
  <c r="L299" i="14"/>
  <c r="M294" i="14"/>
  <c r="N303" i="14" s="1"/>
  <c r="N344" i="14"/>
  <c r="N357" i="14"/>
  <c r="CJ222" i="14"/>
  <c r="CL222" i="14"/>
  <c r="CH134" i="14"/>
  <c r="CH358" i="14"/>
  <c r="CH357" i="14"/>
  <c r="AJ269" i="14"/>
  <c r="AH269" i="14"/>
  <c r="AJ194" i="14"/>
  <c r="AH194" i="14"/>
  <c r="AJ331" i="14"/>
  <c r="AH331" i="14"/>
  <c r="AJ310" i="14"/>
  <c r="AH52" i="14"/>
  <c r="AJ52" i="14"/>
  <c r="AX149" i="14"/>
  <c r="AE11" i="14"/>
  <c r="AD19" i="14"/>
  <c r="N19" i="14"/>
  <c r="N17" i="14"/>
  <c r="N18" i="14"/>
  <c r="N16" i="14"/>
  <c r="BP34" i="14"/>
  <c r="BO41" i="14"/>
  <c r="BN47" i="14"/>
  <c r="BN46" i="14"/>
  <c r="BN50" i="14"/>
  <c r="BN48" i="14"/>
  <c r="AW52" i="14"/>
  <c r="AV57" i="14"/>
  <c r="AV55" i="14"/>
  <c r="AV58" i="14"/>
  <c r="AV53" i="14"/>
  <c r="AV60" i="14"/>
  <c r="AX79" i="14"/>
  <c r="L106" i="14"/>
  <c r="BN104" i="14"/>
  <c r="BO99" i="14"/>
  <c r="BN108" i="14"/>
  <c r="AD117" i="14"/>
  <c r="AE113" i="14"/>
  <c r="AD118" i="14"/>
  <c r="AD123" i="14"/>
  <c r="M158" i="14"/>
  <c r="N162" i="14" s="1"/>
  <c r="L158" i="14"/>
  <c r="L161" i="14"/>
  <c r="L167" i="14"/>
  <c r="L162" i="14"/>
  <c r="L164" i="14"/>
  <c r="L166" i="14"/>
  <c r="L163" i="14"/>
  <c r="M168" i="14"/>
  <c r="L177" i="14"/>
  <c r="L174" i="14"/>
  <c r="L173" i="14"/>
  <c r="AX183" i="14"/>
  <c r="N185" i="14"/>
  <c r="AW189" i="14"/>
  <c r="AV195" i="14"/>
  <c r="AV193" i="14"/>
  <c r="AV198" i="14"/>
  <c r="AV197" i="14"/>
  <c r="AV192" i="14"/>
  <c r="L228" i="14"/>
  <c r="L232" i="14"/>
  <c r="L229" i="14"/>
  <c r="AE292" i="14"/>
  <c r="AF292" i="14" s="1"/>
  <c r="AD292" i="14"/>
  <c r="AD296" i="14"/>
  <c r="AD295" i="14"/>
  <c r="AD300" i="14"/>
  <c r="N364" i="14"/>
  <c r="CH132" i="14"/>
  <c r="CH131" i="14"/>
  <c r="CJ141" i="14"/>
  <c r="CL141" i="14"/>
  <c r="AJ102" i="14"/>
  <c r="AH102" i="14"/>
  <c r="AF346" i="14"/>
  <c r="AJ294" i="14"/>
  <c r="AI294" i="14" s="1"/>
  <c r="AH294" i="14"/>
  <c r="AH127" i="14"/>
  <c r="AJ127" i="14"/>
  <c r="AX268" i="14"/>
  <c r="BJ5" i="14"/>
  <c r="BL5" i="14" s="1"/>
  <c r="BI6" i="14"/>
  <c r="AV17" i="14"/>
  <c r="AV13" i="14"/>
  <c r="AZ13" i="14" s="1"/>
  <c r="AV11" i="14"/>
  <c r="AV15" i="14"/>
  <c r="AZ15" i="14" s="1"/>
  <c r="AE20" i="14"/>
  <c r="AD28" i="14"/>
  <c r="AD29" i="14"/>
  <c r="AD25" i="14"/>
  <c r="AD21" i="14"/>
  <c r="AD24" i="14"/>
  <c r="AD22" i="14"/>
  <c r="AV48" i="14"/>
  <c r="AV51" i="14"/>
  <c r="AD69" i="14"/>
  <c r="AD68" i="14"/>
  <c r="AD71" i="14"/>
  <c r="N76" i="14"/>
  <c r="AE88" i="14"/>
  <c r="AD92" i="14"/>
  <c r="AD93" i="14"/>
  <c r="AD94" i="14"/>
  <c r="M98" i="14"/>
  <c r="L102" i="14"/>
  <c r="L107" i="14"/>
  <c r="L138" i="14"/>
  <c r="M129" i="14"/>
  <c r="AV188" i="14"/>
  <c r="AV186" i="14"/>
  <c r="AV187" i="14"/>
  <c r="AD207" i="14"/>
  <c r="AD205" i="14"/>
  <c r="BN216" i="14"/>
  <c r="BN215" i="14"/>
  <c r="BN219" i="14"/>
  <c r="BN218" i="14"/>
  <c r="AV225" i="14"/>
  <c r="AV228" i="14"/>
  <c r="AV223" i="14"/>
  <c r="AV222" i="14"/>
  <c r="AV221" i="14"/>
  <c r="BN241" i="14"/>
  <c r="BN239" i="14"/>
  <c r="M287" i="14"/>
  <c r="N288" i="14" s="1"/>
  <c r="L289" i="14"/>
  <c r="L296" i="14"/>
  <c r="L293" i="14"/>
  <c r="L290" i="14"/>
  <c r="BP349" i="14"/>
  <c r="BP351" i="14"/>
  <c r="M342" i="14"/>
  <c r="L344" i="14"/>
  <c r="L345" i="14"/>
  <c r="L348" i="14"/>
  <c r="L351" i="14"/>
  <c r="CH326" i="14"/>
  <c r="CH325" i="14"/>
  <c r="CJ336" i="14"/>
  <c r="CL336" i="14"/>
  <c r="AH307" i="14"/>
  <c r="AJ307" i="14"/>
  <c r="AF251" i="14"/>
  <c r="AJ191" i="14"/>
  <c r="AI191" i="14" s="1"/>
  <c r="AH191" i="14"/>
  <c r="AJ147" i="14"/>
  <c r="AX304" i="14"/>
  <c r="AX177" i="14"/>
  <c r="AX113" i="14"/>
  <c r="BP277" i="14"/>
  <c r="BN10" i="14"/>
  <c r="BN12" i="14"/>
  <c r="BR12" i="14" s="1"/>
  <c r="AD13" i="14"/>
  <c r="AH13" i="14" s="1"/>
  <c r="AD10" i="14"/>
  <c r="AD14" i="14"/>
  <c r="AH14" i="14" s="1"/>
  <c r="AD18" i="14"/>
  <c r="AD15" i="14"/>
  <c r="AH15" i="14" s="1"/>
  <c r="L14" i="14"/>
  <c r="P14" i="14" s="1"/>
  <c r="L10" i="14"/>
  <c r="L18" i="14"/>
  <c r="L15" i="14"/>
  <c r="P15" i="14" s="1"/>
  <c r="L17" i="14"/>
  <c r="L19" i="14"/>
  <c r="AE30" i="14"/>
  <c r="AF35" i="14" s="1"/>
  <c r="AD36" i="14"/>
  <c r="AD38" i="14"/>
  <c r="AD39" i="14"/>
  <c r="M50" i="14"/>
  <c r="L58" i="14"/>
  <c r="L55" i="14"/>
  <c r="AX70" i="14"/>
  <c r="AX73" i="14"/>
  <c r="AX69" i="14"/>
  <c r="BO109" i="14"/>
  <c r="BP115" i="14" s="1"/>
  <c r="BN116" i="14"/>
  <c r="BN115" i="14"/>
  <c r="BN114" i="14"/>
  <c r="BN118" i="14"/>
  <c r="N151" i="14"/>
  <c r="N150" i="14"/>
  <c r="AE157" i="14"/>
  <c r="AD160" i="14"/>
  <c r="AD161" i="14"/>
  <c r="AD157" i="14"/>
  <c r="AD163" i="14"/>
  <c r="N196" i="14"/>
  <c r="M187" i="14"/>
  <c r="L193" i="14"/>
  <c r="L196" i="14"/>
  <c r="L194" i="14"/>
  <c r="L195" i="14"/>
  <c r="BO188" i="14"/>
  <c r="BP201" i="14" s="1"/>
  <c r="L209" i="14"/>
  <c r="L206" i="14"/>
  <c r="L205" i="14"/>
  <c r="AE260" i="14"/>
  <c r="AF261" i="14" s="1"/>
  <c r="AD267" i="14"/>
  <c r="AD260" i="14"/>
  <c r="AD262" i="14"/>
  <c r="AD268" i="14"/>
  <c r="AD261" i="14"/>
  <c r="AD263" i="14"/>
  <c r="AD265" i="14"/>
  <c r="M262" i="14"/>
  <c r="N271" i="14" s="1"/>
  <c r="BP274" i="14"/>
  <c r="AW266" i="14"/>
  <c r="AX272" i="14" s="1"/>
  <c r="AV273" i="14"/>
  <c r="AV270" i="14"/>
  <c r="AV274" i="14"/>
  <c r="AV271" i="14"/>
  <c r="AV269" i="14"/>
  <c r="AV289" i="14"/>
  <c r="AV286" i="14"/>
  <c r="AV283" i="14"/>
  <c r="AV290" i="14"/>
  <c r="AV287" i="14"/>
  <c r="AV285" i="14"/>
  <c r="AW282" i="14"/>
  <c r="AD338" i="14"/>
  <c r="AD334" i="14"/>
  <c r="AD339" i="14"/>
  <c r="AD336" i="14"/>
  <c r="AD335" i="14"/>
  <c r="AD341" i="14"/>
  <c r="AD333" i="14"/>
  <c r="CJ126" i="14"/>
  <c r="CL126" i="14"/>
  <c r="CF289" i="14"/>
  <c r="CF291" i="14"/>
  <c r="CF290" i="14"/>
  <c r="CF287" i="14"/>
  <c r="CG282" i="14"/>
  <c r="CH309" i="14"/>
  <c r="CH324" i="14"/>
  <c r="CH323" i="14"/>
  <c r="AJ266" i="14"/>
  <c r="AH266" i="14"/>
  <c r="AJ250" i="14"/>
  <c r="AH250" i="14"/>
  <c r="AJ209" i="14"/>
  <c r="AH209" i="14"/>
  <c r="AF160" i="14"/>
  <c r="AX56" i="14"/>
  <c r="BO17" i="14"/>
  <c r="BP21" i="14" s="1"/>
  <c r="BN19" i="14"/>
  <c r="BN20" i="14"/>
  <c r="AW28" i="14"/>
  <c r="AX28" i="14" s="1"/>
  <c r="AV32" i="14"/>
  <c r="AV30" i="14"/>
  <c r="AV37" i="14"/>
  <c r="AV35" i="14"/>
  <c r="BN59" i="14"/>
  <c r="BN60" i="14"/>
  <c r="BN57" i="14"/>
  <c r="BP71" i="14"/>
  <c r="AX81" i="14"/>
  <c r="AW71" i="14"/>
  <c r="AX78" i="14" s="1"/>
  <c r="AV80" i="14"/>
  <c r="AV78" i="14"/>
  <c r="AV76" i="14"/>
  <c r="L81" i="14"/>
  <c r="L83" i="14"/>
  <c r="L80" i="14"/>
  <c r="AW86" i="14"/>
  <c r="AX92" i="14" s="1"/>
  <c r="AV91" i="14"/>
  <c r="AV92" i="14"/>
  <c r="AV95" i="14"/>
  <c r="AE97" i="14"/>
  <c r="AD104" i="14"/>
  <c r="AD105" i="14"/>
  <c r="AD101" i="14"/>
  <c r="AD99" i="14"/>
  <c r="AD100" i="14"/>
  <c r="BP121" i="14"/>
  <c r="AV120" i="14"/>
  <c r="AV119" i="14"/>
  <c r="AV118" i="14"/>
  <c r="AV117" i="14"/>
  <c r="AV116" i="14"/>
  <c r="N161" i="14"/>
  <c r="AD176" i="14"/>
  <c r="AD174" i="14"/>
  <c r="AD172" i="14"/>
  <c r="L186" i="14"/>
  <c r="L184" i="14"/>
  <c r="AV204" i="14"/>
  <c r="AV199" i="14"/>
  <c r="AV202" i="14"/>
  <c r="AV203" i="14"/>
  <c r="AW206" i="14"/>
  <c r="AV211" i="14"/>
  <c r="AV214" i="14"/>
  <c r="AV213" i="14"/>
  <c r="L217" i="14"/>
  <c r="L216" i="14"/>
  <c r="N227" i="14"/>
  <c r="N228" i="14"/>
  <c r="N229" i="14"/>
  <c r="AD236" i="14"/>
  <c r="AD238" i="14"/>
  <c r="AD239" i="14"/>
  <c r="AD240" i="14"/>
  <c r="AW258" i="14"/>
  <c r="AV267" i="14"/>
  <c r="AV264" i="14"/>
  <c r="BN289" i="14"/>
  <c r="BO280" i="14"/>
  <c r="BP283" i="14" s="1"/>
  <c r="AX322" i="14"/>
  <c r="BP332" i="14"/>
  <c r="AV325" i="14"/>
  <c r="AV322" i="14"/>
  <c r="AW321" i="14"/>
  <c r="AX324" i="14" s="1"/>
  <c r="AV324" i="14"/>
  <c r="AV326" i="14"/>
  <c r="AV330" i="14"/>
  <c r="AV328" i="14"/>
  <c r="AW330" i="14"/>
  <c r="AV337" i="14"/>
  <c r="AV331" i="14"/>
  <c r="AV333" i="14"/>
  <c r="AV338" i="14"/>
  <c r="CH133" i="14"/>
  <c r="CF277" i="14"/>
  <c r="CF276" i="14"/>
  <c r="CF275" i="14"/>
  <c r="CG268" i="14"/>
  <c r="CH286" i="14"/>
  <c r="AF364" i="14"/>
  <c r="AJ276" i="14"/>
  <c r="AH276" i="14"/>
  <c r="AJ113" i="14"/>
  <c r="AH113" i="14"/>
  <c r="AX361" i="14"/>
  <c r="AX362" i="14"/>
  <c r="AX209" i="14"/>
  <c r="AX145" i="14"/>
  <c r="N87" i="14"/>
  <c r="AX19" i="14"/>
  <c r="AX16" i="14"/>
  <c r="AV25" i="14"/>
  <c r="AV28" i="14"/>
  <c r="BO36" i="14"/>
  <c r="BN43" i="14"/>
  <c r="BN44" i="14"/>
  <c r="BN37" i="14"/>
  <c r="BN41" i="14"/>
  <c r="BN67" i="14"/>
  <c r="BN62" i="14"/>
  <c r="BN69" i="14"/>
  <c r="BN66" i="14"/>
  <c r="BN64" i="14"/>
  <c r="AX98" i="14"/>
  <c r="AX99" i="14"/>
  <c r="N102" i="14"/>
  <c r="L129" i="14"/>
  <c r="L128" i="14"/>
  <c r="L126" i="14"/>
  <c r="M125" i="14"/>
  <c r="L127" i="14"/>
  <c r="L130" i="14"/>
  <c r="L125" i="14"/>
  <c r="BO154" i="14"/>
  <c r="BN160" i="14"/>
  <c r="BN163" i="14"/>
  <c r="AW165" i="14"/>
  <c r="AV166" i="14"/>
  <c r="AV172" i="14"/>
  <c r="AV167" i="14"/>
  <c r="AV170" i="14"/>
  <c r="AD183" i="14"/>
  <c r="AD184" i="14"/>
  <c r="AD185" i="14"/>
  <c r="AD182" i="14"/>
  <c r="N190" i="14"/>
  <c r="AD213" i="14"/>
  <c r="AD217" i="14"/>
  <c r="AD215" i="14"/>
  <c r="N222" i="14"/>
  <c r="N230" i="14"/>
  <c r="BP236" i="14"/>
  <c r="AX240" i="14"/>
  <c r="N287" i="14"/>
  <c r="CH78" i="14"/>
  <c r="CH77" i="14"/>
  <c r="CJ109" i="14"/>
  <c r="CL109" i="14"/>
  <c r="CH117" i="14"/>
  <c r="CF272" i="14"/>
  <c r="CF273" i="14"/>
  <c r="CF270" i="14"/>
  <c r="CF274" i="14"/>
  <c r="CF265" i="14"/>
  <c r="CF269" i="14"/>
  <c r="CG265" i="14"/>
  <c r="AJ166" i="14"/>
  <c r="AH166" i="14"/>
  <c r="AJ192" i="14"/>
  <c r="AH192" i="14"/>
  <c r="AJ159" i="14"/>
  <c r="AI159" i="14" s="1"/>
  <c r="AH159" i="14"/>
  <c r="AJ130" i="14"/>
  <c r="AH130" i="14"/>
  <c r="AX44" i="14"/>
  <c r="AX284" i="14"/>
  <c r="AX288" i="14"/>
  <c r="AX101" i="14"/>
  <c r="BP82" i="14"/>
  <c r="N307" i="14"/>
  <c r="M26" i="14"/>
  <c r="L33" i="14"/>
  <c r="L35" i="14"/>
  <c r="L32" i="14"/>
  <c r="AX40" i="14"/>
  <c r="AV44" i="14"/>
  <c r="AD54" i="14"/>
  <c r="AD55" i="14"/>
  <c r="AD56" i="14"/>
  <c r="AD66" i="14"/>
  <c r="AE58" i="14"/>
  <c r="AF63" i="14" s="1"/>
  <c r="AD67" i="14"/>
  <c r="L65" i="14"/>
  <c r="L67" i="14"/>
  <c r="M60" i="14"/>
  <c r="L69" i="14"/>
  <c r="AX83" i="14"/>
  <c r="AD85" i="14"/>
  <c r="AD82" i="14"/>
  <c r="AD87" i="14"/>
  <c r="AE82" i="14"/>
  <c r="AD86" i="14"/>
  <c r="AD90" i="14"/>
  <c r="AD83" i="14"/>
  <c r="AD88" i="14"/>
  <c r="BO94" i="14"/>
  <c r="BN103" i="14"/>
  <c r="BN102" i="14"/>
  <c r="BN99" i="14"/>
  <c r="AD116" i="14"/>
  <c r="AE107" i="14"/>
  <c r="AD112" i="14"/>
  <c r="L113" i="14"/>
  <c r="L118" i="14"/>
  <c r="M109" i="14"/>
  <c r="BP134" i="14"/>
  <c r="BN131" i="14"/>
  <c r="BN130" i="14"/>
  <c r="AV161" i="14"/>
  <c r="AV163" i="14"/>
  <c r="AV165" i="14"/>
  <c r="BO173" i="14"/>
  <c r="BP179" i="14" s="1"/>
  <c r="BN174" i="14"/>
  <c r="BN179" i="14"/>
  <c r="BN176" i="14"/>
  <c r="BN180" i="14"/>
  <c r="M204" i="14"/>
  <c r="N207" i="14" s="1"/>
  <c r="L212" i="14"/>
  <c r="L211" i="14"/>
  <c r="N223" i="14"/>
  <c r="AW250" i="14"/>
  <c r="AX252" i="14" s="1"/>
  <c r="AV257" i="14"/>
  <c r="AV254" i="14"/>
  <c r="AV251" i="14"/>
  <c r="AV258" i="14"/>
  <c r="AV255" i="14"/>
  <c r="AV253" i="14"/>
  <c r="AW251" i="14"/>
  <c r="AX262" i="14" s="1"/>
  <c r="AV260" i="14"/>
  <c r="M255" i="14"/>
  <c r="L260" i="14"/>
  <c r="L264" i="14"/>
  <c r="L261" i="14"/>
  <c r="L258" i="14"/>
  <c r="CJ248" i="14"/>
  <c r="CL248" i="14"/>
  <c r="CH262" i="14"/>
  <c r="CF20" i="14"/>
  <c r="CF21" i="14"/>
  <c r="CG12" i="14"/>
  <c r="CH56" i="14"/>
  <c r="CF93" i="14"/>
  <c r="CF92" i="14"/>
  <c r="CF91" i="14"/>
  <c r="CH102" i="14"/>
  <c r="CF107" i="14"/>
  <c r="CF106" i="14"/>
  <c r="CH111" i="14"/>
  <c r="CF159" i="14"/>
  <c r="CF161" i="14"/>
  <c r="CG152" i="14"/>
  <c r="CF163" i="14"/>
  <c r="CF162" i="14"/>
  <c r="CF164" i="14"/>
  <c r="CH203" i="14"/>
  <c r="CH202" i="14"/>
  <c r="CH267" i="14"/>
  <c r="CH269" i="14"/>
  <c r="L283" i="14"/>
  <c r="BN287" i="14"/>
  <c r="AJ364" i="14"/>
  <c r="AD356" i="14"/>
  <c r="AJ330" i="14"/>
  <c r="AI330" i="14" s="1"/>
  <c r="AE17" i="14"/>
  <c r="AF23" i="14" s="1"/>
  <c r="BN27" i="14"/>
  <c r="AV298" i="14"/>
  <c r="L281" i="14"/>
  <c r="M44" i="14"/>
  <c r="N51" i="14" s="1"/>
  <c r="CF314" i="14"/>
  <c r="CF11" i="14"/>
  <c r="CF153" i="14"/>
  <c r="CH99" i="14"/>
  <c r="CH130" i="14"/>
  <c r="CH147" i="14"/>
  <c r="CF158" i="14"/>
  <c r="CF152" i="14"/>
  <c r="CG149" i="14"/>
  <c r="CH152" i="14" s="1"/>
  <c r="CF157" i="14"/>
  <c r="CF151" i="14"/>
  <c r="CF177" i="14"/>
  <c r="CF176" i="14"/>
  <c r="CF181" i="14"/>
  <c r="CF180" i="14"/>
  <c r="CF179" i="14"/>
  <c r="CF190" i="14"/>
  <c r="CF185" i="14"/>
  <c r="CF188" i="14"/>
  <c r="CF192" i="14"/>
  <c r="CF183" i="14"/>
  <c r="CF187" i="14"/>
  <c r="CF189" i="14"/>
  <c r="CG183" i="14"/>
  <c r="CH216" i="14"/>
  <c r="CF264" i="14"/>
  <c r="CF268" i="14"/>
  <c r="CF263" i="14"/>
  <c r="CF267" i="14"/>
  <c r="CF271" i="14"/>
  <c r="CF262" i="14"/>
  <c r="CF266" i="14"/>
  <c r="CG262" i="14"/>
  <c r="CH265" i="14" s="1"/>
  <c r="CF282" i="14"/>
  <c r="CF286" i="14"/>
  <c r="CF281" i="14"/>
  <c r="CF285" i="14"/>
  <c r="CF280" i="14"/>
  <c r="CF284" i="14"/>
  <c r="CF288" i="14"/>
  <c r="CF279" i="14"/>
  <c r="CF283" i="14"/>
  <c r="CG279" i="14"/>
  <c r="CH347" i="14"/>
  <c r="AV294" i="14"/>
  <c r="CL28" i="14"/>
  <c r="N88" i="14"/>
  <c r="CF204" i="14"/>
  <c r="CH122" i="14"/>
  <c r="CH29" i="14"/>
  <c r="CH96" i="14"/>
  <c r="CH110" i="14"/>
  <c r="CH116" i="14"/>
  <c r="CF173" i="14"/>
  <c r="CF168" i="14"/>
  <c r="CF172" i="14"/>
  <c r="CF167" i="14"/>
  <c r="CF171" i="14"/>
  <c r="CF175" i="14"/>
  <c r="CF169" i="14"/>
  <c r="CF166" i="14"/>
  <c r="CG166" i="14"/>
  <c r="CH168" i="14" s="1"/>
  <c r="CF170" i="14"/>
  <c r="CH187" i="14"/>
  <c r="CF207" i="14"/>
  <c r="CF209" i="14"/>
  <c r="CG200" i="14"/>
  <c r="CF208" i="14"/>
  <c r="CF212" i="14"/>
  <c r="CF211" i="14"/>
  <c r="CF210" i="14"/>
  <c r="CH270" i="14"/>
  <c r="CH283" i="14"/>
  <c r="CF304" i="14"/>
  <c r="CF303" i="14"/>
  <c r="CG296" i="14"/>
  <c r="CH305" i="14" s="1"/>
  <c r="CF305" i="14"/>
  <c r="CF307" i="14"/>
  <c r="CF308" i="14"/>
  <c r="CF306" i="14"/>
  <c r="CH340" i="14"/>
  <c r="AV296" i="14"/>
  <c r="BN279" i="14"/>
  <c r="BN282" i="14"/>
  <c r="AD355" i="14"/>
  <c r="AD32" i="14"/>
  <c r="AV46" i="14"/>
  <c r="L94" i="14"/>
  <c r="CF16" i="14"/>
  <c r="CF18" i="14"/>
  <c r="CF19" i="14"/>
  <c r="CF17" i="14"/>
  <c r="CF24" i="14"/>
  <c r="CF25" i="14"/>
  <c r="CG16" i="14"/>
  <c r="CH27" i="14" s="1"/>
  <c r="CF27" i="14"/>
  <c r="CF26" i="14"/>
  <c r="CH50" i="14"/>
  <c r="CF88" i="14"/>
  <c r="CF105" i="14"/>
  <c r="CH113" i="14"/>
  <c r="CH191" i="14"/>
  <c r="CH204" i="14"/>
  <c r="CH280" i="14"/>
  <c r="CH287" i="14"/>
  <c r="CH333" i="14"/>
  <c r="CF339" i="14"/>
  <c r="CF338" i="14"/>
  <c r="CF337" i="14"/>
  <c r="CH343" i="14"/>
  <c r="CH342" i="14"/>
  <c r="CH351" i="14"/>
  <c r="CH350" i="14"/>
  <c r="CF366" i="14"/>
  <c r="CG359" i="14"/>
  <c r="CH360" i="14" s="1"/>
  <c r="CF367" i="14"/>
  <c r="AW289" i="14"/>
  <c r="L277" i="14"/>
  <c r="CF160" i="14"/>
  <c r="CF368" i="14"/>
  <c r="CH44" i="14"/>
  <c r="CH43" i="14"/>
  <c r="CH47" i="14"/>
  <c r="CH46" i="14"/>
  <c r="CH45" i="14"/>
  <c r="CH60" i="14"/>
  <c r="CH171" i="14"/>
  <c r="CH184" i="14"/>
  <c r="CH195" i="14"/>
  <c r="CH201" i="14"/>
  <c r="CF203" i="14"/>
  <c r="CF198" i="14"/>
  <c r="CF202" i="14"/>
  <c r="CF201" i="14"/>
  <c r="CF206" i="14"/>
  <c r="CF205" i="14"/>
  <c r="CG197" i="14"/>
  <c r="CF199" i="14"/>
  <c r="CH274" i="14"/>
  <c r="CH291" i="14"/>
  <c r="CF300" i="14"/>
  <c r="CF295" i="14"/>
  <c r="CF299" i="14"/>
  <c r="CF294" i="14"/>
  <c r="CF298" i="14"/>
  <c r="CF302" i="14"/>
  <c r="CF293" i="14"/>
  <c r="CG293" i="14"/>
  <c r="CH304" i="14" s="1"/>
  <c r="CF296" i="14"/>
  <c r="CF322" i="14"/>
  <c r="CF321" i="14"/>
  <c r="CF320" i="14"/>
  <c r="CF325" i="14"/>
  <c r="CF324" i="14"/>
  <c r="CF323" i="14"/>
  <c r="CF330" i="14"/>
  <c r="CF334" i="14"/>
  <c r="CF329" i="14"/>
  <c r="CF333" i="14"/>
  <c r="CF328" i="14"/>
  <c r="CF332" i="14"/>
  <c r="CG327" i="14"/>
  <c r="CH334" i="14" s="1"/>
  <c r="CF335" i="14"/>
  <c r="CF352" i="14"/>
  <c r="CF351" i="14"/>
  <c r="CG344" i="14"/>
  <c r="CF353" i="14"/>
  <c r="CF356" i="14"/>
  <c r="CF355" i="14"/>
  <c r="CF354" i="14"/>
  <c r="CF357" i="14"/>
  <c r="CF358" i="14"/>
  <c r="CF362" i="14"/>
  <c r="CF361" i="14"/>
  <c r="CF360" i="14"/>
  <c r="CF369" i="14"/>
  <c r="CF364" i="14"/>
  <c r="CF365" i="14"/>
  <c r="L280" i="14"/>
  <c r="AE297" i="14"/>
  <c r="CL89" i="14"/>
  <c r="CL359" i="14"/>
  <c r="N349" i="14"/>
  <c r="L57" i="14"/>
  <c r="CF156" i="14"/>
  <c r="CF331" i="14"/>
  <c r="CF130" i="14"/>
  <c r="CF42" i="14"/>
  <c r="CF41" i="14"/>
  <c r="CF44" i="14"/>
  <c r="CF45" i="14"/>
  <c r="CF43" i="14"/>
  <c r="CF59" i="14"/>
  <c r="CF58" i="14"/>
  <c r="CF63" i="14"/>
  <c r="CH104" i="14"/>
  <c r="CH178" i="14"/>
  <c r="CH188" i="14"/>
  <c r="CH212" i="14"/>
  <c r="CH228" i="14"/>
  <c r="CH230" i="14"/>
  <c r="CH229" i="14"/>
  <c r="CH244" i="14"/>
  <c r="CH245" i="14"/>
  <c r="CH284" i="14"/>
  <c r="CH308" i="14"/>
  <c r="CF313" i="14"/>
  <c r="CF317" i="14"/>
  <c r="CF312" i="14"/>
  <c r="CF316" i="14"/>
  <c r="CF311" i="14"/>
  <c r="CF315" i="14"/>
  <c r="CF319" i="14"/>
  <c r="CG310" i="14"/>
  <c r="CH318" i="14" s="1"/>
  <c r="CF318" i="14"/>
  <c r="CH331" i="14"/>
  <c r="CH348" i="14"/>
  <c r="AV292" i="14"/>
  <c r="AD305" i="14"/>
  <c r="AD306" i="14"/>
  <c r="BP278" i="14"/>
  <c r="CF349" i="14"/>
  <c r="CF327" i="14"/>
  <c r="CH28" i="14"/>
  <c r="CF33" i="14"/>
  <c r="CF35" i="14"/>
  <c r="CF37" i="14"/>
  <c r="CF39" i="14"/>
  <c r="CG30" i="14"/>
  <c r="CH33" i="14" s="1"/>
  <c r="CF38" i="14"/>
  <c r="CF32" i="14"/>
  <c r="CF54" i="14"/>
  <c r="CF56" i="14"/>
  <c r="CF49" i="14"/>
  <c r="CG47" i="14"/>
  <c r="CH53" i="14" s="1"/>
  <c r="CF55" i="14"/>
  <c r="CF62" i="14"/>
  <c r="CH71" i="14"/>
  <c r="CH128" i="14"/>
  <c r="CH167" i="14"/>
  <c r="CH192" i="14"/>
  <c r="CH205" i="14"/>
  <c r="CF225" i="14"/>
  <c r="CF224" i="14"/>
  <c r="CF229" i="14"/>
  <c r="CF228" i="14"/>
  <c r="CF227" i="14"/>
  <c r="CF242" i="14"/>
  <c r="CF241" i="14"/>
  <c r="CH247" i="14"/>
  <c r="CH268" i="14"/>
  <c r="CH288" i="14"/>
  <c r="CH301" i="14"/>
  <c r="CH335" i="14"/>
  <c r="CF348" i="14"/>
  <c r="CF343" i="14"/>
  <c r="CF347" i="14"/>
  <c r="CF342" i="14"/>
  <c r="CF346" i="14"/>
  <c r="CF350" i="14"/>
  <c r="CF341" i="14"/>
  <c r="CG341" i="14"/>
  <c r="CH352" i="14" s="1"/>
  <c r="CF344" i="14"/>
  <c r="CH21" i="14"/>
  <c r="CH22" i="14"/>
  <c r="CH19" i="14"/>
  <c r="CH20" i="14"/>
  <c r="CH16" i="14"/>
  <c r="CF22" i="14"/>
  <c r="CF23" i="14"/>
  <c r="CG14" i="14"/>
  <c r="CH24" i="14" s="1"/>
  <c r="CH51" i="14"/>
  <c r="CF73" i="14"/>
  <c r="CF71" i="14"/>
  <c r="CG64" i="14"/>
  <c r="CH67" i="14" s="1"/>
  <c r="CF75" i="14"/>
  <c r="CF74" i="14"/>
  <c r="CH185" i="14"/>
  <c r="CH209" i="14"/>
  <c r="CF216" i="14"/>
  <c r="CF220" i="14"/>
  <c r="CF215" i="14"/>
  <c r="CF219" i="14"/>
  <c r="CF223" i="14"/>
  <c r="CF214" i="14"/>
  <c r="CF217" i="14"/>
  <c r="CF218" i="14"/>
  <c r="CF221" i="14"/>
  <c r="CG214" i="14"/>
  <c r="CF234" i="14"/>
  <c r="CF238" i="14"/>
  <c r="CF237" i="14"/>
  <c r="CF232" i="14"/>
  <c r="CF236" i="14"/>
  <c r="CF240" i="14"/>
  <c r="CF231" i="14"/>
  <c r="CF235" i="14"/>
  <c r="CG231" i="14"/>
  <c r="CH237" i="14" s="1"/>
  <c r="CH264" i="14"/>
  <c r="CH263" i="14"/>
  <c r="CH345" i="14"/>
  <c r="CH356" i="14"/>
  <c r="BN280" i="14"/>
  <c r="AD304" i="14"/>
  <c r="L359" i="14"/>
  <c r="CF76" i="14"/>
  <c r="CH266" i="14"/>
  <c r="CH48" i="14"/>
  <c r="CH55" i="14"/>
  <c r="CH125" i="14"/>
  <c r="CF135" i="14"/>
  <c r="CH154" i="14"/>
  <c r="CH222" i="14"/>
  <c r="CF255" i="14"/>
  <c r="CF257" i="14"/>
  <c r="CG248" i="14"/>
  <c r="CF256" i="14"/>
  <c r="CF260" i="14"/>
  <c r="CF259" i="14"/>
  <c r="CF258" i="14"/>
  <c r="CH322" i="14"/>
  <c r="CH332" i="14"/>
  <c r="CH349" i="14"/>
  <c r="CH35" i="14"/>
  <c r="CH59" i="14"/>
  <c r="CF66" i="14"/>
  <c r="CF65" i="14"/>
  <c r="CF70" i="14"/>
  <c r="CF68" i="14"/>
  <c r="CG61" i="14"/>
  <c r="CH63" i="14" s="1"/>
  <c r="CF69" i="14"/>
  <c r="CH98" i="14"/>
  <c r="CH97" i="14"/>
  <c r="CF128" i="14"/>
  <c r="CF129" i="14"/>
  <c r="CF132" i="14"/>
  <c r="CF131" i="14"/>
  <c r="CF133" i="14"/>
  <c r="CF146" i="14"/>
  <c r="CF145" i="14"/>
  <c r="CH151" i="14"/>
  <c r="CH206" i="14"/>
  <c r="CH232" i="14"/>
  <c r="CH272" i="14"/>
  <c r="CH336" i="14"/>
  <c r="CH353" i="14"/>
  <c r="AD303" i="14"/>
  <c r="CF147" i="14"/>
  <c r="CH121" i="14"/>
  <c r="CH31" i="14"/>
  <c r="CH52" i="14"/>
  <c r="CH76" i="14"/>
  <c r="CG81" i="14"/>
  <c r="CG84" i="14"/>
  <c r="CG98" i="14"/>
  <c r="CH112" i="14"/>
  <c r="CH115" i="14"/>
  <c r="CH114" i="14"/>
  <c r="CF125" i="14"/>
  <c r="CF119" i="14"/>
  <c r="CF127" i="14"/>
  <c r="CF122" i="14"/>
  <c r="CG118" i="14"/>
  <c r="CH118" i="14" s="1"/>
  <c r="CF120" i="14"/>
  <c r="CF142" i="14"/>
  <c r="CF136" i="14"/>
  <c r="CF144" i="14"/>
  <c r="CF137" i="14"/>
  <c r="CF139" i="14"/>
  <c r="CG135" i="14"/>
  <c r="CH146" i="14" s="1"/>
  <c r="CG155" i="14"/>
  <c r="CH164" i="14" s="1"/>
  <c r="CH176" i="14"/>
  <c r="CH186" i="14"/>
  <c r="CH226" i="14"/>
  <c r="CH243" i="14"/>
  <c r="CF251" i="14"/>
  <c r="CF246" i="14"/>
  <c r="CF250" i="14"/>
  <c r="CF245" i="14"/>
  <c r="CF254" i="14"/>
  <c r="CF249" i="14"/>
  <c r="CF253" i="14"/>
  <c r="CG245" i="14"/>
  <c r="CH255" i="14" s="1"/>
  <c r="CF247" i="14"/>
  <c r="CH282" i="14"/>
  <c r="CH281" i="14"/>
  <c r="CH329" i="14"/>
  <c r="CH346" i="14"/>
  <c r="CF81" i="14"/>
  <c r="CF12" i="14"/>
  <c r="CJ12" i="14" s="1"/>
  <c r="CF148" i="14"/>
  <c r="CF108" i="14"/>
  <c r="CF64" i="14"/>
  <c r="CF118" i="14"/>
  <c r="CG31" i="14"/>
  <c r="CH42" i="14" s="1"/>
  <c r="CG79" i="14"/>
  <c r="CH82" i="14" s="1"/>
  <c r="CG96" i="14"/>
  <c r="CH107" i="14" s="1"/>
  <c r="CF61" i="14"/>
  <c r="CF79" i="14"/>
  <c r="CF31" i="14"/>
  <c r="CF100" i="14"/>
  <c r="CF121" i="14"/>
  <c r="CF154" i="14"/>
  <c r="CF110" i="14"/>
  <c r="CF149" i="14"/>
  <c r="CF123" i="14"/>
  <c r="CF140" i="14"/>
  <c r="CF96" i="14"/>
  <c r="CF52" i="14"/>
  <c r="CF117" i="14"/>
  <c r="CF48" i="14"/>
  <c r="CF115" i="14"/>
  <c r="CF67" i="14"/>
  <c r="CF98" i="14"/>
  <c r="CF50" i="14"/>
  <c r="CF84" i="14"/>
  <c r="CF155" i="14"/>
  <c r="CF124" i="14"/>
  <c r="CF36" i="14"/>
  <c r="CF186" i="14"/>
  <c r="CF138" i="14"/>
  <c r="Q136" i="6"/>
  <c r="Q137" i="6"/>
  <c r="G12" i="6"/>
  <c r="H11" i="6"/>
  <c r="J11" i="6" s="1"/>
  <c r="R320" i="3"/>
  <c r="P320" i="3"/>
  <c r="R268" i="3"/>
  <c r="P268" i="3"/>
  <c r="P247" i="3"/>
  <c r="R247" i="3"/>
  <c r="R197" i="3"/>
  <c r="P197" i="3"/>
  <c r="Q327" i="6"/>
  <c r="Q326" i="6"/>
  <c r="G12" i="3"/>
  <c r="H11" i="3"/>
  <c r="J11" i="3" s="1"/>
  <c r="Q33" i="6"/>
  <c r="Q32" i="6"/>
  <c r="Q79" i="6"/>
  <c r="Q78" i="6"/>
  <c r="P224" i="6"/>
  <c r="R90" i="3"/>
  <c r="Q90" i="3" s="1"/>
  <c r="P90" i="3"/>
  <c r="Q367" i="6"/>
  <c r="R245" i="6"/>
  <c r="Q245" i="6" s="1"/>
  <c r="R313" i="6"/>
  <c r="R36" i="6"/>
  <c r="P16" i="6"/>
  <c r="R16" i="6"/>
  <c r="Q17" i="6" s="1"/>
  <c r="R246" i="3"/>
  <c r="P246" i="3"/>
  <c r="P41" i="3"/>
  <c r="R41" i="3"/>
  <c r="P120" i="3"/>
  <c r="R120" i="3"/>
  <c r="Q120" i="3" s="1"/>
  <c r="R173" i="3"/>
  <c r="Q173" i="3" s="1"/>
  <c r="P173" i="3"/>
  <c r="P332" i="3"/>
  <c r="R332" i="3"/>
  <c r="Q126" i="6"/>
  <c r="Q363" i="6"/>
  <c r="R230" i="6"/>
  <c r="P230" i="6"/>
  <c r="P110" i="6"/>
  <c r="R110" i="6"/>
  <c r="R144" i="6"/>
  <c r="P144" i="6"/>
  <c r="P32" i="3"/>
  <c r="R32" i="3"/>
  <c r="P242" i="3"/>
  <c r="R242" i="3"/>
  <c r="P360" i="3"/>
  <c r="R360" i="3"/>
  <c r="Q360" i="3" s="1"/>
  <c r="R316" i="3"/>
  <c r="P316" i="3"/>
  <c r="R311" i="3"/>
  <c r="Q311" i="3" s="1"/>
  <c r="P311" i="3"/>
  <c r="R293" i="3"/>
  <c r="Q293" i="3" s="1"/>
  <c r="P293" i="3"/>
  <c r="P273" i="3"/>
  <c r="R273" i="3"/>
  <c r="P303" i="3"/>
  <c r="R303" i="3"/>
  <c r="R186" i="3"/>
  <c r="Q186" i="3" s="1"/>
  <c r="P186" i="3"/>
  <c r="R215" i="3"/>
  <c r="P215" i="3"/>
  <c r="Q99" i="3"/>
  <c r="Q171" i="6"/>
  <c r="P159" i="6"/>
  <c r="R159" i="6"/>
  <c r="Q247" i="6"/>
  <c r="P35" i="6"/>
  <c r="R35" i="6"/>
  <c r="Q35" i="6" s="1"/>
  <c r="Q109" i="6"/>
  <c r="R302" i="3"/>
  <c r="Q302" i="3" s="1"/>
  <c r="P22" i="3"/>
  <c r="R22" i="3"/>
  <c r="P217" i="3"/>
  <c r="R217" i="3"/>
  <c r="AA6" i="4"/>
  <c r="P165" i="3"/>
  <c r="P21" i="3"/>
  <c r="R21" i="3"/>
  <c r="R114" i="3"/>
  <c r="P114" i="3"/>
  <c r="P82" i="3"/>
  <c r="R82" i="3"/>
  <c r="R96" i="6"/>
  <c r="P96" i="6"/>
  <c r="R74" i="6"/>
  <c r="P74" i="6"/>
  <c r="P28" i="3"/>
  <c r="R28" i="3"/>
  <c r="P121" i="3"/>
  <c r="R121" i="3"/>
  <c r="Q122" i="3" s="1"/>
  <c r="AL230" i="4"/>
  <c r="AK230" i="4" s="1"/>
  <c r="AJ230" i="4"/>
  <c r="AK34" i="4"/>
  <c r="AK35" i="4"/>
  <c r="AK40" i="4"/>
  <c r="AK41" i="4"/>
  <c r="AK55" i="4"/>
  <c r="AK56" i="4"/>
  <c r="AK58" i="4"/>
  <c r="AK59" i="4"/>
  <c r="AK62" i="4"/>
  <c r="AK61" i="4"/>
  <c r="AK64" i="4"/>
  <c r="AK67" i="4"/>
  <c r="AK68" i="4"/>
  <c r="AL81" i="4"/>
  <c r="AJ81" i="4"/>
  <c r="AK117" i="4"/>
  <c r="AK135" i="4"/>
  <c r="AK171" i="4"/>
  <c r="AK189" i="4"/>
  <c r="AK229" i="4"/>
  <c r="AK247" i="4"/>
  <c r="AK248" i="4"/>
  <c r="AK265" i="4"/>
  <c r="AL307" i="4"/>
  <c r="AK307" i="4" s="1"/>
  <c r="AJ307" i="4"/>
  <c r="AL325" i="4"/>
  <c r="AJ325" i="4"/>
  <c r="AL343" i="4"/>
  <c r="AJ343" i="4"/>
  <c r="AL361" i="4"/>
  <c r="AJ361" i="4"/>
  <c r="P254" i="6"/>
  <c r="P320" i="6"/>
  <c r="Q234" i="3"/>
  <c r="Q50" i="3"/>
  <c r="P308" i="3"/>
  <c r="R308" i="3"/>
  <c r="R195" i="3"/>
  <c r="P195" i="3"/>
  <c r="P61" i="3"/>
  <c r="R61" i="3"/>
  <c r="Q170" i="6"/>
  <c r="P132" i="6"/>
  <c r="R132" i="6"/>
  <c r="P31" i="3"/>
  <c r="R31" i="3"/>
  <c r="Q31" i="3" s="1"/>
  <c r="P271" i="3"/>
  <c r="R271" i="3"/>
  <c r="Q271" i="3" s="1"/>
  <c r="R192" i="3"/>
  <c r="Q192" i="3" s="1"/>
  <c r="P192" i="3"/>
  <c r="P245" i="3"/>
  <c r="R245" i="3"/>
  <c r="Q245" i="3" s="1"/>
  <c r="AL85" i="4"/>
  <c r="AJ85" i="4"/>
  <c r="AL109" i="4"/>
  <c r="AJ109" i="4"/>
  <c r="AL127" i="4"/>
  <c r="AJ127" i="4"/>
  <c r="AL145" i="4"/>
  <c r="AJ145" i="4"/>
  <c r="AL163" i="4"/>
  <c r="AJ163" i="4"/>
  <c r="AL181" i="4"/>
  <c r="AJ181" i="4"/>
  <c r="AL199" i="4"/>
  <c r="AJ199" i="4"/>
  <c r="AL217" i="4"/>
  <c r="AJ217" i="4"/>
  <c r="AL239" i="4"/>
  <c r="AK239" i="4" s="1"/>
  <c r="AJ239" i="4"/>
  <c r="AL258" i="4"/>
  <c r="AJ258" i="4"/>
  <c r="AK276" i="4"/>
  <c r="AK277" i="4"/>
  <c r="AL294" i="4"/>
  <c r="AJ294" i="4"/>
  <c r="AK311" i="4"/>
  <c r="AK312" i="4"/>
  <c r="AK330" i="4"/>
  <c r="AK348" i="4"/>
  <c r="AK347" i="4"/>
  <c r="AK366" i="4"/>
  <c r="Q254" i="6"/>
  <c r="P361" i="3"/>
  <c r="R361" i="3"/>
  <c r="R306" i="3"/>
  <c r="P306" i="3"/>
  <c r="R231" i="3"/>
  <c r="P231" i="3"/>
  <c r="P178" i="3"/>
  <c r="R178" i="3"/>
  <c r="R91" i="3"/>
  <c r="P91" i="3"/>
  <c r="Q312" i="6"/>
  <c r="Q143" i="6"/>
  <c r="P268" i="6"/>
  <c r="R268" i="6"/>
  <c r="Q268" i="6" s="1"/>
  <c r="Q166" i="3"/>
  <c r="R226" i="3"/>
  <c r="R40" i="3"/>
  <c r="Q40" i="3" s="1"/>
  <c r="Q113" i="3"/>
  <c r="P259" i="3"/>
  <c r="R259" i="3"/>
  <c r="P138" i="6"/>
  <c r="R138" i="6"/>
  <c r="AK29" i="4"/>
  <c r="R229" i="4"/>
  <c r="P229" i="4"/>
  <c r="Q154" i="4"/>
  <c r="Q153" i="4"/>
  <c r="R46" i="4"/>
  <c r="Q46" i="4" s="1"/>
  <c r="P46" i="4"/>
  <c r="Q52" i="4"/>
  <c r="Q51" i="4"/>
  <c r="Q53" i="4"/>
  <c r="Q54" i="4"/>
  <c r="Q228" i="4"/>
  <c r="Q227" i="4"/>
  <c r="R22" i="4"/>
  <c r="P22" i="4"/>
  <c r="Q83" i="4"/>
  <c r="Q26" i="3"/>
  <c r="P364" i="6"/>
  <c r="R52" i="3"/>
  <c r="Q52" i="3" s="1"/>
  <c r="P52" i="3"/>
  <c r="P83" i="6"/>
  <c r="R83" i="6"/>
  <c r="R88" i="6"/>
  <c r="P88" i="6"/>
  <c r="R24" i="3"/>
  <c r="Q24" i="3" s="1"/>
  <c r="P96" i="3"/>
  <c r="R96" i="3"/>
  <c r="Q96" i="3" s="1"/>
  <c r="AJ22" i="4"/>
  <c r="AL22" i="4"/>
  <c r="R26" i="4"/>
  <c r="P26" i="4"/>
  <c r="P232" i="6"/>
  <c r="R356" i="3"/>
  <c r="P356" i="3"/>
  <c r="P321" i="6"/>
  <c r="R321" i="6"/>
  <c r="R298" i="6"/>
  <c r="P298" i="6"/>
  <c r="P189" i="6"/>
  <c r="R189" i="6"/>
  <c r="R53" i="3"/>
  <c r="Q53" i="3" s="1"/>
  <c r="P53" i="3"/>
  <c r="R176" i="3"/>
  <c r="Q176" i="3" s="1"/>
  <c r="P176" i="3"/>
  <c r="AK46" i="4"/>
  <c r="Q364" i="6"/>
  <c r="P256" i="3"/>
  <c r="P18" i="3"/>
  <c r="P291" i="3"/>
  <c r="P225" i="3"/>
  <c r="P345" i="3"/>
  <c r="R345" i="3"/>
  <c r="Q267" i="3"/>
  <c r="R281" i="3"/>
  <c r="P281" i="3"/>
  <c r="R143" i="3"/>
  <c r="P143" i="3"/>
  <c r="P181" i="3"/>
  <c r="R181" i="3"/>
  <c r="R126" i="3"/>
  <c r="P126" i="3"/>
  <c r="R154" i="6"/>
  <c r="R212" i="6"/>
  <c r="P212" i="6"/>
  <c r="Q204" i="6"/>
  <c r="P68" i="6"/>
  <c r="R68" i="6"/>
  <c r="Q77" i="3"/>
  <c r="P92" i="3"/>
  <c r="R92" i="3"/>
  <c r="Q101" i="3"/>
  <c r="Q361" i="6"/>
  <c r="P289" i="6"/>
  <c r="P57" i="6"/>
  <c r="R343" i="3"/>
  <c r="P343" i="3"/>
  <c r="R66" i="3"/>
  <c r="P66" i="3"/>
  <c r="R40" i="6"/>
  <c r="P40" i="6"/>
  <c r="P73" i="3"/>
  <c r="R73" i="3"/>
  <c r="Q97" i="3"/>
  <c r="N112" i="3"/>
  <c r="N101" i="3"/>
  <c r="N109" i="3"/>
  <c r="N104" i="3"/>
  <c r="N102" i="3"/>
  <c r="N106" i="3"/>
  <c r="N103" i="3"/>
  <c r="N108" i="3"/>
  <c r="R133" i="3"/>
  <c r="P133" i="3"/>
  <c r="Q290" i="6"/>
  <c r="P298" i="3"/>
  <c r="R298" i="3"/>
  <c r="P341" i="6"/>
  <c r="R341" i="6"/>
  <c r="R333" i="6"/>
  <c r="P333" i="6"/>
  <c r="P292" i="6"/>
  <c r="R292" i="6"/>
  <c r="Q292" i="6" s="1"/>
  <c r="Q161" i="6"/>
  <c r="R37" i="6"/>
  <c r="P37" i="6"/>
  <c r="P363" i="6"/>
  <c r="P169" i="3"/>
  <c r="R327" i="3"/>
  <c r="P327" i="3"/>
  <c r="P336" i="3"/>
  <c r="R336" i="3"/>
  <c r="R294" i="3"/>
  <c r="P294" i="3"/>
  <c r="R265" i="3"/>
  <c r="P265" i="3"/>
  <c r="P289" i="3"/>
  <c r="R289" i="3"/>
  <c r="Q289" i="3" s="1"/>
  <c r="R168" i="3"/>
  <c r="P168" i="3"/>
  <c r="P237" i="3"/>
  <c r="R237" i="3"/>
  <c r="R270" i="6"/>
  <c r="P168" i="6"/>
  <c r="R168" i="6"/>
  <c r="Q186" i="6"/>
  <c r="R112" i="6"/>
  <c r="N110" i="3"/>
  <c r="Q112" i="3"/>
  <c r="P60" i="3"/>
  <c r="R60" i="3"/>
  <c r="Q60" i="3" s="1"/>
  <c r="P366" i="3"/>
  <c r="R366" i="3"/>
  <c r="AK75" i="4"/>
  <c r="P46" i="3"/>
  <c r="P94" i="3"/>
  <c r="P352" i="3"/>
  <c r="P367" i="3"/>
  <c r="AM8" i="18"/>
  <c r="AK298" i="4"/>
  <c r="AK350" i="4"/>
  <c r="AK105" i="4"/>
  <c r="AJ264" i="4"/>
  <c r="AJ76" i="4"/>
  <c r="AL89" i="4"/>
  <c r="AK89" i="4" s="1"/>
  <c r="AJ89" i="4"/>
  <c r="AL243" i="4"/>
  <c r="AJ243" i="4"/>
  <c r="AL279" i="4"/>
  <c r="AJ279" i="4"/>
  <c r="AK332" i="4"/>
  <c r="Q278" i="4"/>
  <c r="P126" i="6"/>
  <c r="P101" i="3"/>
  <c r="R187" i="3"/>
  <c r="AK141" i="4"/>
  <c r="AL225" i="4"/>
  <c r="AK226" i="4" s="1"/>
  <c r="AJ225" i="4"/>
  <c r="AJ340" i="4"/>
  <c r="AL340" i="4"/>
  <c r="Q218" i="4"/>
  <c r="Q219" i="4"/>
  <c r="AL255" i="4"/>
  <c r="AJ255" i="4"/>
  <c r="AL291" i="4"/>
  <c r="AJ291" i="4"/>
  <c r="R356" i="4"/>
  <c r="P356" i="4"/>
  <c r="Q350" i="4"/>
  <c r="Q351" i="4"/>
  <c r="Q302" i="4"/>
  <c r="Q303" i="4"/>
  <c r="R164" i="4"/>
  <c r="P164" i="4"/>
  <c r="R125" i="4"/>
  <c r="P125" i="4"/>
  <c r="R188" i="3"/>
  <c r="R36" i="3"/>
  <c r="Q36" i="3" s="1"/>
  <c r="AJ349" i="4"/>
  <c r="AK44" i="4"/>
  <c r="Q368" i="4"/>
  <c r="Q367" i="4"/>
  <c r="Q200" i="4"/>
  <c r="Q201" i="4"/>
  <c r="R299" i="4"/>
  <c r="P299" i="4"/>
  <c r="P358" i="6"/>
  <c r="P140" i="3"/>
  <c r="R79" i="3"/>
  <c r="R70" i="3"/>
  <c r="R324" i="6"/>
  <c r="P89" i="3"/>
  <c r="AK289" i="4"/>
  <c r="AL224" i="4"/>
  <c r="AL79" i="4"/>
  <c r="AK79" i="4" s="1"/>
  <c r="AJ79" i="4"/>
  <c r="AL103" i="4"/>
  <c r="AK103" i="4" s="1"/>
  <c r="AJ103" i="4"/>
  <c r="AL121" i="4"/>
  <c r="AJ121" i="4"/>
  <c r="AL139" i="4"/>
  <c r="AK139" i="4" s="1"/>
  <c r="AJ139" i="4"/>
  <c r="AL157" i="4"/>
  <c r="AK157" i="4" s="1"/>
  <c r="AJ157" i="4"/>
  <c r="AL175" i="4"/>
  <c r="AK175" i="4" s="1"/>
  <c r="AJ175" i="4"/>
  <c r="AL193" i="4"/>
  <c r="AK193" i="4" s="1"/>
  <c r="AJ193" i="4"/>
  <c r="AL211" i="4"/>
  <c r="AJ211" i="4"/>
  <c r="AL231" i="4"/>
  <c r="AJ231" i="4"/>
  <c r="R297" i="4"/>
  <c r="Q297" i="4" s="1"/>
  <c r="P297" i="4"/>
  <c r="AJ82" i="4"/>
  <c r="AL72" i="4"/>
  <c r="AK72" i="4" s="1"/>
  <c r="AJ72" i="4"/>
  <c r="AK179" i="4"/>
  <c r="AK274" i="4"/>
  <c r="AJ316" i="4"/>
  <c r="AL316" i="4"/>
  <c r="AJ352" i="4"/>
  <c r="AL352" i="4"/>
  <c r="Q234" i="4"/>
  <c r="Q233" i="4"/>
  <c r="AL237" i="4"/>
  <c r="AK237" i="4" s="1"/>
  <c r="AL267" i="4"/>
  <c r="AJ267" i="4"/>
  <c r="R328" i="4"/>
  <c r="P328" i="4"/>
  <c r="Q263" i="4"/>
  <c r="Q264" i="4"/>
  <c r="R354" i="4"/>
  <c r="P354" i="4"/>
  <c r="AL73" i="4"/>
  <c r="AK74" i="4" s="1"/>
  <c r="AJ73" i="4"/>
  <c r="AL97" i="4"/>
  <c r="AK97" i="4" s="1"/>
  <c r="AJ97" i="4"/>
  <c r="AL115" i="4"/>
  <c r="AK115" i="4" s="1"/>
  <c r="AJ115" i="4"/>
  <c r="AL133" i="4"/>
  <c r="AK133" i="4" s="1"/>
  <c r="AJ133" i="4"/>
  <c r="AL151" i="4"/>
  <c r="AK151" i="4" s="1"/>
  <c r="AJ151" i="4"/>
  <c r="AL169" i="4"/>
  <c r="AK169" i="4" s="1"/>
  <c r="AJ169" i="4"/>
  <c r="AK180" i="4"/>
  <c r="AL187" i="4"/>
  <c r="AK187" i="4" s="1"/>
  <c r="AJ187" i="4"/>
  <c r="AK198" i="4"/>
  <c r="AL205" i="4"/>
  <c r="AJ205" i="4"/>
  <c r="AL223" i="4"/>
  <c r="AK223" i="4" s="1"/>
  <c r="AJ223" i="4"/>
  <c r="Q364" i="4"/>
  <c r="Q363" i="4"/>
  <c r="Q292" i="4"/>
  <c r="Q291" i="4"/>
  <c r="R270" i="4"/>
  <c r="Q270" i="4" s="1"/>
  <c r="P270" i="4"/>
  <c r="AJ298" i="4"/>
  <c r="AL94" i="4"/>
  <c r="AK94" i="4" s="1"/>
  <c r="AJ94" i="4"/>
  <c r="AJ93" i="4"/>
  <c r="AL84" i="4"/>
  <c r="AJ84" i="4"/>
  <c r="AK233" i="4"/>
  <c r="AK250" i="4"/>
  <c r="AJ328" i="4"/>
  <c r="AL328" i="4"/>
  <c r="AK328" i="4" s="1"/>
  <c r="AJ364" i="4"/>
  <c r="AL364" i="4"/>
  <c r="AK364" i="4" s="1"/>
  <c r="Q338" i="4"/>
  <c r="R313" i="4"/>
  <c r="P313" i="4"/>
  <c r="G6" i="4"/>
  <c r="H5" i="4"/>
  <c r="J5" i="4" s="1"/>
  <c r="Q272" i="4"/>
  <c r="P32" i="4"/>
  <c r="P363" i="4"/>
  <c r="R87" i="4"/>
  <c r="P87" i="4"/>
  <c r="Q75" i="4"/>
  <c r="AJ87" i="4"/>
  <c r="AL95" i="4"/>
  <c r="AL107" i="4"/>
  <c r="AL119" i="4"/>
  <c r="Q237" i="4"/>
  <c r="Q327" i="4"/>
  <c r="P366" i="4"/>
  <c r="P264" i="4"/>
  <c r="P124" i="4"/>
  <c r="P142" i="4"/>
  <c r="P212" i="4"/>
  <c r="R348" i="4"/>
  <c r="R298" i="4"/>
  <c r="R365" i="4"/>
  <c r="P365" i="4"/>
  <c r="R312" i="4"/>
  <c r="Q312" i="4" s="1"/>
  <c r="R239" i="4"/>
  <c r="P239" i="4"/>
  <c r="Q47" i="4"/>
  <c r="Q129" i="4"/>
  <c r="P233" i="4"/>
  <c r="P277" i="4"/>
  <c r="P291" i="4"/>
  <c r="P251" i="4"/>
  <c r="R251" i="4"/>
  <c r="P172" i="4"/>
  <c r="R172" i="4"/>
  <c r="R105" i="4"/>
  <c r="P105" i="4"/>
  <c r="R268" i="4"/>
  <c r="P268" i="4"/>
  <c r="Q160" i="4"/>
  <c r="Q30" i="4"/>
  <c r="P334" i="4"/>
  <c r="P337" i="4"/>
  <c r="R345" i="4"/>
  <c r="R246" i="4"/>
  <c r="R220" i="4"/>
  <c r="R343" i="4"/>
  <c r="P343" i="4"/>
  <c r="R359" i="4"/>
  <c r="P359" i="4"/>
  <c r="P136" i="4"/>
  <c r="P267" i="4"/>
  <c r="P326" i="4"/>
  <c r="R340" i="4"/>
  <c r="Q340" i="4" s="1"/>
  <c r="P340" i="4"/>
  <c r="R335" i="4"/>
  <c r="P335" i="4"/>
  <c r="P333" i="4"/>
  <c r="R243" i="4"/>
  <c r="P243" i="4"/>
  <c r="P128" i="4"/>
  <c r="P111" i="4"/>
  <c r="P66" i="4"/>
  <c r="Q320" i="4"/>
  <c r="R315" i="4"/>
  <c r="Q315" i="4" s="1"/>
  <c r="P315" i="4"/>
  <c r="P133" i="4"/>
  <c r="R133" i="4"/>
  <c r="P55" i="4"/>
  <c r="P179" i="4"/>
  <c r="P35" i="4"/>
  <c r="P206" i="4"/>
  <c r="P286" i="4"/>
  <c r="P197" i="4"/>
  <c r="Q202" i="4"/>
  <c r="R157" i="4"/>
  <c r="P157" i="4"/>
  <c r="P322" i="4"/>
  <c r="Y12" i="19"/>
  <c r="Z11" i="19"/>
  <c r="AB11" i="19" s="1"/>
  <c r="Y15" i="20"/>
  <c r="G10" i="20"/>
  <c r="AR10" i="19"/>
  <c r="AT10" i="19" s="1"/>
  <c r="AQ11" i="19"/>
  <c r="H8" i="19"/>
  <c r="J8" i="19" s="1"/>
  <c r="G9" i="19"/>
  <c r="AI361" i="19"/>
  <c r="AI362" i="19"/>
  <c r="Q314" i="19"/>
  <c r="Q315" i="19"/>
  <c r="BA289" i="19"/>
  <c r="BA288" i="19"/>
  <c r="BA135" i="19"/>
  <c r="BA134" i="19"/>
  <c r="BA223" i="19"/>
  <c r="BA224" i="19"/>
  <c r="BA365" i="19"/>
  <c r="BA364" i="19"/>
  <c r="AI336" i="19"/>
  <c r="AI302" i="19"/>
  <c r="AI301" i="19"/>
  <c r="Q286" i="19"/>
  <c r="Q218" i="19"/>
  <c r="AI190" i="19"/>
  <c r="AI191" i="19"/>
  <c r="AI113" i="19"/>
  <c r="AI112" i="19"/>
  <c r="Q60" i="19"/>
  <c r="Q59" i="19"/>
  <c r="Z7" i="19"/>
  <c r="AB7" i="19" s="1"/>
  <c r="BA359" i="19"/>
  <c r="BA340" i="19"/>
  <c r="BA341" i="19"/>
  <c r="AI284" i="19"/>
  <c r="BA328" i="19"/>
  <c r="BA327" i="19"/>
  <c r="BA264" i="19"/>
  <c r="AI236" i="19"/>
  <c r="AI237" i="19"/>
  <c r="AI213" i="19"/>
  <c r="AI212" i="19"/>
  <c r="BA212" i="19"/>
  <c r="AI300" i="19"/>
  <c r="AI299" i="19"/>
  <c r="AI162" i="19"/>
  <c r="Q202" i="19"/>
  <c r="Q201" i="19"/>
  <c r="Q299" i="19"/>
  <c r="AI225" i="19"/>
  <c r="AI226" i="19"/>
  <c r="Q171" i="19"/>
  <c r="Q172" i="19"/>
  <c r="AI207" i="19"/>
  <c r="AI208" i="19"/>
  <c r="Q345" i="19"/>
  <c r="AI283" i="19"/>
  <c r="BA258" i="19"/>
  <c r="BA257" i="19"/>
  <c r="Q188" i="19"/>
  <c r="Q187" i="19"/>
  <c r="Q132" i="19"/>
  <c r="Q133" i="19"/>
  <c r="Q335" i="19"/>
  <c r="AI364" i="19"/>
  <c r="AI365" i="19"/>
  <c r="Q343" i="19"/>
  <c r="Q342" i="19"/>
  <c r="BA347" i="19"/>
  <c r="BA349" i="19"/>
  <c r="BA350" i="19"/>
  <c r="BA129" i="19"/>
  <c r="BA128" i="19"/>
  <c r="Q358" i="19"/>
  <c r="Q348" i="19"/>
  <c r="Q349" i="19"/>
  <c r="BA254" i="19"/>
  <c r="BA253" i="19"/>
  <c r="AI315" i="19"/>
  <c r="AI316" i="19"/>
  <c r="AI123" i="19"/>
  <c r="AI122" i="19"/>
  <c r="Q353" i="19"/>
  <c r="BA303" i="19"/>
  <c r="Q231" i="19"/>
  <c r="Q232" i="19"/>
  <c r="BA208" i="19"/>
  <c r="BA207" i="19"/>
  <c r="Q333" i="19"/>
  <c r="Q156" i="19"/>
  <c r="Q157" i="19"/>
  <c r="Q190" i="19"/>
  <c r="Q191" i="19"/>
  <c r="BA141" i="19"/>
  <c r="BA142" i="19"/>
  <c r="BA353" i="19"/>
  <c r="BA352" i="19"/>
  <c r="Q323" i="19"/>
  <c r="Q322" i="19"/>
  <c r="Q206" i="19"/>
  <c r="Q205" i="19"/>
  <c r="Q178" i="19"/>
  <c r="Q179" i="19"/>
  <c r="AI231" i="19"/>
  <c r="AI232" i="19"/>
  <c r="Q167" i="19"/>
  <c r="Q168" i="19"/>
  <c r="AI199" i="19"/>
  <c r="AI200" i="19"/>
  <c r="BA293" i="19"/>
  <c r="BA294" i="19"/>
  <c r="BA268" i="19"/>
  <c r="BA269" i="19"/>
  <c r="BA238" i="19"/>
  <c r="BA237" i="19"/>
  <c r="AI220" i="19"/>
  <c r="AI219" i="19"/>
  <c r="Q142" i="19"/>
  <c r="Q141" i="19"/>
  <c r="AI349" i="19"/>
  <c r="AI337" i="19"/>
  <c r="AI338" i="19"/>
  <c r="Q340" i="19"/>
  <c r="AI308" i="19"/>
  <c r="AI307" i="19"/>
  <c r="AI254" i="19"/>
  <c r="AI253" i="19"/>
  <c r="Q356" i="19"/>
  <c r="AI354" i="19"/>
  <c r="AI355" i="19"/>
  <c r="Q173" i="19"/>
  <c r="Q174" i="19"/>
  <c r="AH345" i="19"/>
  <c r="P298" i="19"/>
  <c r="BB367" i="19"/>
  <c r="AJ347" i="19"/>
  <c r="AI347" i="19" s="1"/>
  <c r="BB336" i="19"/>
  <c r="AJ342" i="19"/>
  <c r="BB357" i="19"/>
  <c r="BA357" i="19" s="1"/>
  <c r="R327" i="19"/>
  <c r="AJ334" i="19"/>
  <c r="AI334" i="19" s="1"/>
  <c r="BB315" i="19"/>
  <c r="BB335" i="19"/>
  <c r="BA335" i="19" s="1"/>
  <c r="BB299" i="19"/>
  <c r="R284" i="19"/>
  <c r="R311" i="19"/>
  <c r="AJ274" i="19"/>
  <c r="BB234" i="19"/>
  <c r="BA234" i="19" s="1"/>
  <c r="R287" i="19"/>
  <c r="R192" i="19"/>
  <c r="R203" i="19"/>
  <c r="BB171" i="19"/>
  <c r="AH257" i="19"/>
  <c r="AH137" i="19"/>
  <c r="AI280" i="19"/>
  <c r="AH280" i="19"/>
  <c r="P228" i="19"/>
  <c r="N32" i="20"/>
  <c r="N37" i="20"/>
  <c r="N50" i="20"/>
  <c r="N57" i="20"/>
  <c r="N64" i="20"/>
  <c r="N71" i="20"/>
  <c r="N82" i="20"/>
  <c r="N100" i="20"/>
  <c r="N107" i="20"/>
  <c r="N132" i="20"/>
  <c r="N164" i="20"/>
  <c r="N193" i="20"/>
  <c r="N204" i="20"/>
  <c r="N222" i="20"/>
  <c r="N242" i="20"/>
  <c r="N276" i="20"/>
  <c r="N319" i="20"/>
  <c r="N334" i="20"/>
  <c r="N335" i="20"/>
  <c r="N36" i="20"/>
  <c r="N68" i="20"/>
  <c r="N86" i="20"/>
  <c r="N118" i="20"/>
  <c r="N150" i="20"/>
  <c r="N186" i="20"/>
  <c r="N208" i="20"/>
  <c r="N232" i="20"/>
  <c r="N249" i="20"/>
  <c r="N262" i="20"/>
  <c r="N268" i="20"/>
  <c r="N273" i="20"/>
  <c r="N287" i="20"/>
  <c r="N286" i="20"/>
  <c r="N305" i="20"/>
  <c r="N338" i="20"/>
  <c r="N340" i="20"/>
  <c r="N54" i="20"/>
  <c r="N90" i="20"/>
  <c r="N97" i="20"/>
  <c r="N109" i="20"/>
  <c r="N122" i="20"/>
  <c r="N129" i="20"/>
  <c r="N143" i="20"/>
  <c r="N154" i="20"/>
  <c r="N168" i="20"/>
  <c r="N174" i="20"/>
  <c r="N201" i="20"/>
  <c r="N278" i="20"/>
  <c r="N275" i="20"/>
  <c r="N277" i="20"/>
  <c r="N329" i="20"/>
  <c r="N330" i="20"/>
  <c r="N332" i="20"/>
  <c r="N333" i="20"/>
  <c r="N33" i="20"/>
  <c r="N40" i="20"/>
  <c r="N47" i="20"/>
  <c r="N65" i="20"/>
  <c r="N72" i="20"/>
  <c r="N108" i="20"/>
  <c r="N140" i="20"/>
  <c r="N172" i="20"/>
  <c r="N179" i="20"/>
  <c r="N194" i="20"/>
  <c r="N205" i="20"/>
  <c r="N265" i="20"/>
  <c r="N266" i="20"/>
  <c r="N315" i="20"/>
  <c r="N314" i="20"/>
  <c r="N316" i="20"/>
  <c r="N355" i="20"/>
  <c r="N44" i="20"/>
  <c r="N76" i="20"/>
  <c r="N83" i="20"/>
  <c r="N94" i="20"/>
  <c r="N126" i="20"/>
  <c r="N215" i="20"/>
  <c r="N216" i="20"/>
  <c r="N298" i="20"/>
  <c r="N299" i="20"/>
  <c r="N318" i="20"/>
  <c r="N341" i="20"/>
  <c r="N30" i="20"/>
  <c r="N62" i="20"/>
  <c r="N98" i="20"/>
  <c r="N112" i="20"/>
  <c r="N119" i="20"/>
  <c r="N130" i="20"/>
  <c r="N137" i="20"/>
  <c r="N144" i="20"/>
  <c r="N162" i="20"/>
  <c r="N169" i="20"/>
  <c r="N176" i="20"/>
  <c r="N202" i="20"/>
  <c r="N240" i="20"/>
  <c r="N260" i="20"/>
  <c r="N263" i="20"/>
  <c r="N281" i="20"/>
  <c r="N310" i="20"/>
  <c r="N313" i="20"/>
  <c r="N351" i="20"/>
  <c r="N80" i="20"/>
  <c r="N116" i="20"/>
  <c r="N180" i="20"/>
  <c r="N190" i="20"/>
  <c r="N191" i="20"/>
  <c r="N226" i="20"/>
  <c r="N230" i="20"/>
  <c r="N225" i="20"/>
  <c r="N227" i="20"/>
  <c r="N229" i="20"/>
  <c r="N290" i="20"/>
  <c r="N292" i="20"/>
  <c r="N331" i="20"/>
  <c r="N52" i="20"/>
  <c r="N59" i="20"/>
  <c r="N84" i="20"/>
  <c r="N102" i="20"/>
  <c r="N134" i="20"/>
  <c r="N184" i="20"/>
  <c r="N244" i="20"/>
  <c r="N254" i="20"/>
  <c r="N251" i="20"/>
  <c r="N253" i="20"/>
  <c r="N289" i="20"/>
  <c r="N296" i="20"/>
  <c r="N300" i="20"/>
  <c r="N307" i="20"/>
  <c r="N321" i="20"/>
  <c r="N349" i="20"/>
  <c r="N352" i="20"/>
  <c r="N354" i="20"/>
  <c r="N356" i="20"/>
  <c r="N346" i="20"/>
  <c r="N38" i="20"/>
  <c r="N70" i="20"/>
  <c r="N88" i="20"/>
  <c r="N95" i="20"/>
  <c r="N106" i="20"/>
  <c r="N113" i="20"/>
  <c r="N120" i="20"/>
  <c r="N138" i="20"/>
  <c r="N145" i="20"/>
  <c r="N152" i="20"/>
  <c r="N158" i="20"/>
  <c r="N157" i="20"/>
  <c r="N170" i="20"/>
  <c r="N177" i="20"/>
  <c r="N188" i="20"/>
  <c r="N198" i="20"/>
  <c r="N264" i="20"/>
  <c r="N328" i="20"/>
  <c r="N327" i="20"/>
  <c r="N358" i="20"/>
  <c r="N359" i="20"/>
  <c r="N42" i="20"/>
  <c r="N49" i="20"/>
  <c r="N74" i="20"/>
  <c r="N81" i="20"/>
  <c r="N92" i="20"/>
  <c r="N124" i="20"/>
  <c r="N131" i="20"/>
  <c r="N156" i="20"/>
  <c r="N181" i="20"/>
  <c r="N192" i="20"/>
  <c r="N203" i="20"/>
  <c r="N210" i="20"/>
  <c r="N209" i="20"/>
  <c r="N214" i="20"/>
  <c r="N239" i="20"/>
  <c r="N241" i="20"/>
  <c r="N258" i="20"/>
  <c r="N257" i="20"/>
  <c r="N311" i="20"/>
  <c r="N339" i="20"/>
  <c r="N353" i="20"/>
  <c r="N28" i="20"/>
  <c r="N35" i="20"/>
  <c r="N85" i="20"/>
  <c r="N110" i="20"/>
  <c r="N142" i="20"/>
  <c r="N206" i="20"/>
  <c r="N248" i="20"/>
  <c r="N301" i="20"/>
  <c r="N304" i="20"/>
  <c r="N325" i="20"/>
  <c r="N322" i="20"/>
  <c r="N343" i="20"/>
  <c r="N357" i="20"/>
  <c r="N166" i="20"/>
  <c r="N167" i="20"/>
  <c r="N178" i="20"/>
  <c r="N200" i="20"/>
  <c r="N217" i="20"/>
  <c r="N218" i="20"/>
  <c r="N228" i="20"/>
  <c r="N252" i="20"/>
  <c r="N306" i="20"/>
  <c r="N308" i="20"/>
  <c r="N246" i="20"/>
  <c r="L12" i="1"/>
  <c r="P12" i="1" s="1"/>
  <c r="N238" i="20"/>
  <c r="N347" i="20"/>
  <c r="P14" i="1"/>
  <c r="N224" i="20"/>
  <c r="N365" i="19"/>
  <c r="N366" i="19"/>
  <c r="N338" i="19"/>
  <c r="N333" i="19"/>
  <c r="N334" i="19"/>
  <c r="N335" i="19"/>
  <c r="N336" i="19"/>
  <c r="N337" i="19"/>
  <c r="N339" i="19"/>
  <c r="N340" i="19"/>
  <c r="N299" i="19"/>
  <c r="N300" i="19"/>
  <c r="N301" i="19"/>
  <c r="N304" i="19"/>
  <c r="N305" i="19"/>
  <c r="N306" i="19"/>
  <c r="N307" i="19"/>
  <c r="N297" i="19"/>
  <c r="N293" i="19"/>
  <c r="N294" i="19"/>
  <c r="N266" i="19"/>
  <c r="N257" i="19"/>
  <c r="N258" i="19"/>
  <c r="N261" i="19"/>
  <c r="N262" i="19"/>
  <c r="N263" i="19"/>
  <c r="N264" i="19"/>
  <c r="N265" i="19"/>
  <c r="N267" i="19"/>
  <c r="N268" i="19"/>
  <c r="N221" i="19"/>
  <c r="N222" i="19"/>
  <c r="N194" i="19"/>
  <c r="N185" i="19"/>
  <c r="N186" i="19"/>
  <c r="N189" i="19"/>
  <c r="N190" i="19"/>
  <c r="N191" i="19"/>
  <c r="N192" i="19"/>
  <c r="N193" i="19"/>
  <c r="N195" i="19"/>
  <c r="N196" i="19"/>
  <c r="N149" i="19"/>
  <c r="N150" i="19"/>
  <c r="N122" i="19"/>
  <c r="N113" i="19"/>
  <c r="N114" i="19"/>
  <c r="N117" i="19"/>
  <c r="N118" i="19"/>
  <c r="N119" i="19"/>
  <c r="N120" i="19"/>
  <c r="N121" i="19"/>
  <c r="N123" i="19"/>
  <c r="N124" i="19"/>
  <c r="N78" i="19"/>
  <c r="N77" i="19"/>
  <c r="N50" i="19"/>
  <c r="N41" i="19"/>
  <c r="N43" i="19"/>
  <c r="N47" i="19"/>
  <c r="N48" i="19"/>
  <c r="N49" i="19"/>
  <c r="N51" i="19"/>
  <c r="N52" i="19"/>
  <c r="AF332" i="19"/>
  <c r="AF325" i="19"/>
  <c r="AF326" i="19"/>
  <c r="AF327" i="19"/>
  <c r="AF329" i="19"/>
  <c r="AF330" i="19"/>
  <c r="AF331" i="19"/>
  <c r="AF333" i="19"/>
  <c r="AF260" i="19"/>
  <c r="AF253" i="19"/>
  <c r="AF254" i="19"/>
  <c r="AF255" i="19"/>
  <c r="AF257" i="19"/>
  <c r="AF258" i="19"/>
  <c r="AF259" i="19"/>
  <c r="AF261" i="19"/>
  <c r="N367" i="20"/>
  <c r="N357" i="19"/>
  <c r="N285" i="19"/>
  <c r="N213" i="19"/>
  <c r="N141" i="19"/>
  <c r="N76" i="19"/>
  <c r="AF354" i="19"/>
  <c r="AF282" i="19"/>
  <c r="AF210" i="19"/>
  <c r="N354" i="19"/>
  <c r="N325" i="19"/>
  <c r="N311" i="19"/>
  <c r="N282" i="19"/>
  <c r="N239" i="19"/>
  <c r="N210" i="19"/>
  <c r="N167" i="19"/>
  <c r="N138" i="19"/>
  <c r="N91" i="19"/>
  <c r="N73" i="19"/>
  <c r="AF351" i="19"/>
  <c r="AF279" i="19"/>
  <c r="AF207" i="19"/>
  <c r="AF189" i="19"/>
  <c r="AF135" i="19"/>
  <c r="AF117" i="19"/>
  <c r="AF45" i="19"/>
  <c r="AX356" i="19"/>
  <c r="AX338" i="19"/>
  <c r="AX320" i="19"/>
  <c r="AX302" i="19"/>
  <c r="AX284" i="19"/>
  <c r="AX230" i="19"/>
  <c r="AX212" i="19"/>
  <c r="AX158" i="19"/>
  <c r="AX140" i="19"/>
  <c r="AX86" i="19"/>
  <c r="AX68" i="19"/>
  <c r="N368" i="19"/>
  <c r="N296" i="19"/>
  <c r="N224" i="19"/>
  <c r="N152" i="19"/>
  <c r="N80" i="19"/>
  <c r="N82" i="19"/>
  <c r="AF360" i="19"/>
  <c r="AF316" i="19"/>
  <c r="AF288" i="19"/>
  <c r="AF244" i="19"/>
  <c r="AF216" i="19"/>
  <c r="AF172" i="19"/>
  <c r="AF144" i="19"/>
  <c r="AF100" i="19"/>
  <c r="AF80" i="19"/>
  <c r="AF44" i="19"/>
  <c r="AX367" i="19"/>
  <c r="AX331" i="19"/>
  <c r="AX295" i="19"/>
  <c r="N353" i="19"/>
  <c r="N324" i="19"/>
  <c r="N310" i="19"/>
  <c r="N281" i="19"/>
  <c r="N238" i="19"/>
  <c r="N209" i="19"/>
  <c r="N166" i="19"/>
  <c r="N137" i="19"/>
  <c r="N72" i="19"/>
  <c r="AF350" i="19"/>
  <c r="AF278" i="19"/>
  <c r="AF206" i="19"/>
  <c r="AF187" i="19"/>
  <c r="AF134" i="19"/>
  <c r="AF115" i="19"/>
  <c r="AF43" i="19"/>
  <c r="AX354" i="19"/>
  <c r="AX337" i="19"/>
  <c r="AX318" i="19"/>
  <c r="AX301" i="19"/>
  <c r="AX282" i="19"/>
  <c r="AX229" i="19"/>
  <c r="AX210" i="19"/>
  <c r="AX157" i="19"/>
  <c r="AX138" i="19"/>
  <c r="AX85" i="19"/>
  <c r="N302" i="19"/>
  <c r="N42" i="19"/>
  <c r="AF322" i="19"/>
  <c r="AF250" i="19"/>
  <c r="AF178" i="19"/>
  <c r="AF106" i="19"/>
  <c r="AX207" i="19"/>
  <c r="AX135" i="19"/>
  <c r="N337" i="3"/>
  <c r="N338" i="3"/>
  <c r="N329" i="3"/>
  <c r="N331" i="3"/>
  <c r="N332" i="3"/>
  <c r="N333" i="3"/>
  <c r="N334" i="3"/>
  <c r="N336" i="3"/>
  <c r="N301" i="3"/>
  <c r="N302" i="3"/>
  <c r="N293" i="3"/>
  <c r="N295" i="3"/>
  <c r="N296" i="3"/>
  <c r="N297" i="3"/>
  <c r="N298" i="3"/>
  <c r="N300" i="3"/>
  <c r="N265" i="3"/>
  <c r="N266" i="3"/>
  <c r="N257" i="3"/>
  <c r="N259" i="3"/>
  <c r="N260" i="3"/>
  <c r="N261" i="3"/>
  <c r="N262" i="3"/>
  <c r="N264" i="3"/>
  <c r="N229" i="3"/>
  <c r="N230" i="3"/>
  <c r="N221" i="3"/>
  <c r="N223" i="3"/>
  <c r="N224" i="3"/>
  <c r="N225" i="3"/>
  <c r="N226" i="3"/>
  <c r="N228" i="3"/>
  <c r="N193" i="3"/>
  <c r="N194" i="3"/>
  <c r="N183" i="3"/>
  <c r="N185" i="3"/>
  <c r="N187" i="3"/>
  <c r="N188" i="3"/>
  <c r="N189" i="3"/>
  <c r="N190" i="3"/>
  <c r="N192" i="3"/>
  <c r="N157" i="3"/>
  <c r="N158" i="3"/>
  <c r="N147" i="3"/>
  <c r="N149" i="3"/>
  <c r="N151" i="3"/>
  <c r="N152" i="3"/>
  <c r="N153" i="3"/>
  <c r="N154" i="3"/>
  <c r="N156" i="3"/>
  <c r="N121" i="3"/>
  <c r="N122" i="3"/>
  <c r="N113" i="3"/>
  <c r="N115" i="3"/>
  <c r="N116" i="3"/>
  <c r="N117" i="3"/>
  <c r="N118" i="3"/>
  <c r="N120" i="3"/>
  <c r="N72" i="3"/>
  <c r="N73" i="3"/>
  <c r="N66" i="3"/>
  <c r="N67" i="3"/>
  <c r="N68" i="3"/>
  <c r="N69" i="3"/>
  <c r="N71" i="3"/>
  <c r="N323" i="19"/>
  <c r="N309" i="19"/>
  <c r="N237" i="19"/>
  <c r="N165" i="19"/>
  <c r="N71" i="19"/>
  <c r="AF349" i="19"/>
  <c r="AF277" i="19"/>
  <c r="AF205" i="19"/>
  <c r="AF186" i="19"/>
  <c r="AF133" i="19"/>
  <c r="AF114" i="19"/>
  <c r="AF42" i="19"/>
  <c r="AX353" i="19"/>
  <c r="AX336" i="19"/>
  <c r="AX317" i="19"/>
  <c r="AX300" i="19"/>
  <c r="AX281" i="19"/>
  <c r="AX228" i="19"/>
  <c r="AX209" i="19"/>
  <c r="AX156" i="19"/>
  <c r="AX137" i="19"/>
  <c r="AX84" i="19"/>
  <c r="AX65" i="19"/>
  <c r="N308" i="19"/>
  <c r="N236" i="19"/>
  <c r="N164" i="19"/>
  <c r="N92" i="19"/>
  <c r="N94" i="19"/>
  <c r="AF328" i="19"/>
  <c r="AF300" i="19"/>
  <c r="AF256" i="19"/>
  <c r="AF228" i="19"/>
  <c r="AF184" i="19"/>
  <c r="AF156" i="19"/>
  <c r="AF112" i="19"/>
  <c r="AF84" i="19"/>
  <c r="AF48" i="19"/>
  <c r="AX335" i="19"/>
  <c r="AX299" i="19"/>
  <c r="AX249" i="19"/>
  <c r="AX251" i="19"/>
  <c r="AX219" i="19"/>
  <c r="AX223" i="19"/>
  <c r="AX225" i="19"/>
  <c r="AX227" i="19"/>
  <c r="AX177" i="19"/>
  <c r="AX179" i="19"/>
  <c r="AX147" i="19"/>
  <c r="AX151" i="19"/>
  <c r="AX153" i="19"/>
  <c r="AX155" i="19"/>
  <c r="AX105" i="19"/>
  <c r="AX107" i="19"/>
  <c r="AX75" i="19"/>
  <c r="AX79" i="19"/>
  <c r="AX81" i="19"/>
  <c r="AX83" i="19"/>
  <c r="N349" i="3"/>
  <c r="N350" i="3"/>
  <c r="N353" i="3"/>
  <c r="N343" i="3"/>
  <c r="N344" i="3"/>
  <c r="N345" i="3"/>
  <c r="N346" i="3"/>
  <c r="N348" i="3"/>
  <c r="N322" i="19"/>
  <c r="N235" i="19"/>
  <c r="N163" i="19"/>
  <c r="N69" i="19"/>
  <c r="AF347" i="19"/>
  <c r="AF311" i="19"/>
  <c r="AF275" i="19"/>
  <c r="AF239" i="19"/>
  <c r="AF203" i="19"/>
  <c r="AF185" i="19"/>
  <c r="AF167" i="19"/>
  <c r="AF131" i="19"/>
  <c r="AF113" i="19"/>
  <c r="AF95" i="19"/>
  <c r="AF77" i="19"/>
  <c r="AF41" i="19"/>
  <c r="AX352" i="19"/>
  <c r="AX334" i="19"/>
  <c r="AX316" i="19"/>
  <c r="AX298" i="19"/>
  <c r="AX280" i="19"/>
  <c r="AX208" i="19"/>
  <c r="AX136" i="19"/>
  <c r="AX64" i="19"/>
  <c r="N314" i="19"/>
  <c r="N242" i="19"/>
  <c r="N170" i="19"/>
  <c r="N98" i="19"/>
  <c r="N54" i="19"/>
  <c r="N26" i="19"/>
  <c r="N20" i="19"/>
  <c r="N22" i="19"/>
  <c r="N19" i="19"/>
  <c r="AF334" i="19"/>
  <c r="AF308" i="19"/>
  <c r="AF262" i="19"/>
  <c r="AF236" i="19"/>
  <c r="AF190" i="19"/>
  <c r="AF164" i="19"/>
  <c r="AF118" i="19"/>
  <c r="AF92" i="19"/>
  <c r="AF64" i="19"/>
  <c r="AF28" i="19"/>
  <c r="AX351" i="19"/>
  <c r="AX315" i="19"/>
  <c r="AX279" i="19"/>
  <c r="AX259" i="19"/>
  <c r="AX261" i="19"/>
  <c r="AX263" i="19"/>
  <c r="AX211" i="19"/>
  <c r="AX213" i="19"/>
  <c r="AX187" i="19"/>
  <c r="AX189" i="19"/>
  <c r="AX191" i="19"/>
  <c r="AX139" i="19"/>
  <c r="AX141" i="19"/>
  <c r="AX115" i="19"/>
  <c r="AX117" i="19"/>
  <c r="AX119" i="19"/>
  <c r="AX63" i="19"/>
  <c r="AX67" i="19"/>
  <c r="AX69" i="19"/>
  <c r="N365" i="3"/>
  <c r="N367" i="3"/>
  <c r="N368" i="3"/>
  <c r="N364" i="19"/>
  <c r="N321" i="19"/>
  <c r="N292" i="19"/>
  <c r="N220" i="19"/>
  <c r="N148" i="19"/>
  <c r="N67" i="19"/>
  <c r="AF309" i="19"/>
  <c r="AF237" i="19"/>
  <c r="AF183" i="19"/>
  <c r="AF165" i="19"/>
  <c r="AF111" i="19"/>
  <c r="AF93" i="19"/>
  <c r="AF75" i="19"/>
  <c r="AF39" i="19"/>
  <c r="AX368" i="19"/>
  <c r="AX332" i="19"/>
  <c r="AX296" i="19"/>
  <c r="AX206" i="19"/>
  <c r="AX134" i="19"/>
  <c r="AX62" i="19"/>
  <c r="N320" i="19"/>
  <c r="N248" i="19"/>
  <c r="N176" i="19"/>
  <c r="N104" i="19"/>
  <c r="N32" i="19"/>
  <c r="N34" i="19"/>
  <c r="AF340" i="19"/>
  <c r="AF312" i="19"/>
  <c r="AF268" i="19"/>
  <c r="AF240" i="19"/>
  <c r="AF196" i="19"/>
  <c r="AF168" i="19"/>
  <c r="AF124" i="19"/>
  <c r="AF96" i="19"/>
  <c r="AF56" i="19"/>
  <c r="AX343" i="19"/>
  <c r="AX307" i="19"/>
  <c r="AX22" i="19"/>
  <c r="AX23" i="19"/>
  <c r="N363" i="19"/>
  <c r="N291" i="19"/>
  <c r="N219" i="19"/>
  <c r="N147" i="19"/>
  <c r="N65" i="19"/>
  <c r="N29" i="19"/>
  <c r="AF307" i="19"/>
  <c r="AF235" i="19"/>
  <c r="AF182" i="19"/>
  <c r="AF163" i="19"/>
  <c r="AF110" i="19"/>
  <c r="AF91" i="19"/>
  <c r="AF74" i="19"/>
  <c r="AF38" i="19"/>
  <c r="AX366" i="19"/>
  <c r="AX330" i="19"/>
  <c r="AX294" i="19"/>
  <c r="AX241" i="19"/>
  <c r="AX169" i="19"/>
  <c r="AX97" i="19"/>
  <c r="N326" i="19"/>
  <c r="L109" i="19"/>
  <c r="M101" i="19"/>
  <c r="N101" i="19" s="1"/>
  <c r="N66" i="19"/>
  <c r="AF346" i="19"/>
  <c r="AF274" i="19"/>
  <c r="AF202" i="19"/>
  <c r="AF130" i="19"/>
  <c r="AF70" i="19"/>
  <c r="AF34" i="19"/>
  <c r="AX357" i="19"/>
  <c r="AX321" i="19"/>
  <c r="AX285" i="19"/>
  <c r="AX199" i="19"/>
  <c r="AX127" i="19"/>
  <c r="AX39" i="19"/>
  <c r="AX43" i="19"/>
  <c r="AX45" i="19"/>
  <c r="AX35" i="19"/>
  <c r="N361" i="19"/>
  <c r="N318" i="19"/>
  <c r="N289" i="19"/>
  <c r="N246" i="19"/>
  <c r="N217" i="19"/>
  <c r="N174" i="19"/>
  <c r="N145" i="19"/>
  <c r="N100" i="19"/>
  <c r="N28" i="19"/>
  <c r="AF306" i="19"/>
  <c r="AF234" i="19"/>
  <c r="AF181" i="19"/>
  <c r="AF162" i="19"/>
  <c r="AF109" i="19"/>
  <c r="AF90" i="19"/>
  <c r="AF73" i="19"/>
  <c r="AF37" i="19"/>
  <c r="AX329" i="19"/>
  <c r="AX293" i="19"/>
  <c r="AX240" i="19"/>
  <c r="AX168" i="19"/>
  <c r="AX96" i="19"/>
  <c r="N332" i="19"/>
  <c r="N260" i="19"/>
  <c r="N188" i="19"/>
  <c r="N116" i="19"/>
  <c r="N44" i="19"/>
  <c r="N46" i="19"/>
  <c r="AF352" i="19"/>
  <c r="AF324" i="19"/>
  <c r="AF280" i="19"/>
  <c r="AF252" i="19"/>
  <c r="AF208" i="19"/>
  <c r="AF180" i="19"/>
  <c r="AF136" i="19"/>
  <c r="AF108" i="19"/>
  <c r="AF60" i="19"/>
  <c r="AF24" i="19"/>
  <c r="AX347" i="19"/>
  <c r="AX311" i="19"/>
  <c r="AX273" i="19"/>
  <c r="AX275" i="19"/>
  <c r="AX201" i="19"/>
  <c r="AX203" i="19"/>
  <c r="AX129" i="19"/>
  <c r="AX131" i="19"/>
  <c r="AX51" i="19"/>
  <c r="AX55" i="19"/>
  <c r="AX57" i="19"/>
  <c r="AX59" i="19"/>
  <c r="N359" i="19"/>
  <c r="N330" i="19"/>
  <c r="N316" i="19"/>
  <c r="N287" i="19"/>
  <c r="N244" i="19"/>
  <c r="N215" i="19"/>
  <c r="N172" i="19"/>
  <c r="N143" i="19"/>
  <c r="N97" i="19"/>
  <c r="N25" i="19"/>
  <c r="AF357" i="19"/>
  <c r="AF303" i="19"/>
  <c r="AF285" i="19"/>
  <c r="AF231" i="19"/>
  <c r="AF213" i="19"/>
  <c r="AF159" i="19"/>
  <c r="AF141" i="19"/>
  <c r="AF87" i="19"/>
  <c r="AF69" i="19"/>
  <c r="AF51" i="19"/>
  <c r="AF33" i="19"/>
  <c r="AX362" i="19"/>
  <c r="AX326" i="19"/>
  <c r="AX290" i="19"/>
  <c r="AX236" i="19"/>
  <c r="AX164" i="19"/>
  <c r="AX92" i="19"/>
  <c r="N344" i="19"/>
  <c r="N272" i="19"/>
  <c r="N200" i="19"/>
  <c r="N128" i="19"/>
  <c r="N56" i="19"/>
  <c r="N58" i="19"/>
  <c r="AF364" i="19"/>
  <c r="AF336" i="19"/>
  <c r="AF292" i="19"/>
  <c r="AF264" i="19"/>
  <c r="AF220" i="19"/>
  <c r="AF192" i="19"/>
  <c r="AF148" i="19"/>
  <c r="AF120" i="19"/>
  <c r="AF68" i="19"/>
  <c r="AF32" i="19"/>
  <c r="AX355" i="19"/>
  <c r="AX319" i="19"/>
  <c r="AX283" i="19"/>
  <c r="N358" i="19"/>
  <c r="N329" i="19"/>
  <c r="N315" i="19"/>
  <c r="N286" i="19"/>
  <c r="N243" i="19"/>
  <c r="N214" i="19"/>
  <c r="N171" i="19"/>
  <c r="N142" i="19"/>
  <c r="N96" i="19"/>
  <c r="N24" i="19"/>
  <c r="AF355" i="19"/>
  <c r="AF302" i="19"/>
  <c r="AF283" i="19"/>
  <c r="AF230" i="19"/>
  <c r="AF211" i="19"/>
  <c r="AF158" i="19"/>
  <c r="AF139" i="19"/>
  <c r="AF86" i="19"/>
  <c r="AF67" i="19"/>
  <c r="AF50" i="19"/>
  <c r="AF31" i="19"/>
  <c r="AX361" i="19"/>
  <c r="AX325" i="19"/>
  <c r="AX289" i="19"/>
  <c r="AX234" i="19"/>
  <c r="AX217" i="19"/>
  <c r="AX162" i="19"/>
  <c r="AX145" i="19"/>
  <c r="AX90" i="19"/>
  <c r="AX73" i="19"/>
  <c r="N350" i="19"/>
  <c r="N278" i="19"/>
  <c r="N206" i="19"/>
  <c r="N134" i="19"/>
  <c r="N62" i="19"/>
  <c r="AF344" i="19"/>
  <c r="AF272" i="19"/>
  <c r="AF200" i="19"/>
  <c r="AF128" i="19"/>
  <c r="AF46" i="19"/>
  <c r="AX333" i="19"/>
  <c r="AX297" i="19"/>
  <c r="AX267" i="19"/>
  <c r="AX247" i="19"/>
  <c r="AX195" i="19"/>
  <c r="AX175" i="19"/>
  <c r="AX123" i="19"/>
  <c r="AX103" i="19"/>
  <c r="N23" i="19"/>
  <c r="AF301" i="19"/>
  <c r="AF229" i="19"/>
  <c r="AF157" i="19"/>
  <c r="AF85" i="19"/>
  <c r="AF66" i="19"/>
  <c r="AF49" i="19"/>
  <c r="AF30" i="19"/>
  <c r="AX360" i="19"/>
  <c r="AX324" i="19"/>
  <c r="AX288" i="19"/>
  <c r="AX216" i="19"/>
  <c r="AX144" i="19"/>
  <c r="AX72" i="19"/>
  <c r="N356" i="19"/>
  <c r="N284" i="19"/>
  <c r="N212" i="19"/>
  <c r="N140" i="19"/>
  <c r="N68" i="19"/>
  <c r="N70" i="19"/>
  <c r="AF348" i="19"/>
  <c r="AF304" i="19"/>
  <c r="AF276" i="19"/>
  <c r="AF232" i="19"/>
  <c r="AF204" i="19"/>
  <c r="AF160" i="19"/>
  <c r="AF132" i="19"/>
  <c r="AF88" i="19"/>
  <c r="AF72" i="19"/>
  <c r="AF36" i="19"/>
  <c r="AX359" i="19"/>
  <c r="AX323" i="19"/>
  <c r="AX287" i="19"/>
  <c r="AX231" i="19"/>
  <c r="AX159" i="19"/>
  <c r="AX87" i="19"/>
  <c r="N362" i="19"/>
  <c r="N290" i="19"/>
  <c r="N218" i="19"/>
  <c r="N146" i="19"/>
  <c r="N102" i="19"/>
  <c r="N74" i="19"/>
  <c r="AF356" i="19"/>
  <c r="AF284" i="19"/>
  <c r="AF212" i="19"/>
  <c r="AF140" i="19"/>
  <c r="AX235" i="19"/>
  <c r="AX237" i="19"/>
  <c r="AX163" i="19"/>
  <c r="AX165" i="19"/>
  <c r="AX91" i="19"/>
  <c r="AX93" i="19"/>
  <c r="N59" i="3"/>
  <c r="N47" i="3"/>
  <c r="N35" i="3"/>
  <c r="N23" i="3"/>
  <c r="N348" i="6"/>
  <c r="N57" i="3"/>
  <c r="N45" i="3"/>
  <c r="N33" i="3"/>
  <c r="N356" i="6"/>
  <c r="N325" i="6"/>
  <c r="N329" i="6"/>
  <c r="N324" i="6"/>
  <c r="N22" i="3"/>
  <c r="N56" i="3"/>
  <c r="N44" i="3"/>
  <c r="N32" i="3"/>
  <c r="N364" i="6"/>
  <c r="N55" i="3"/>
  <c r="N43" i="3"/>
  <c r="N31" i="3"/>
  <c r="N317" i="6"/>
  <c r="N311" i="6"/>
  <c r="N54" i="3"/>
  <c r="N42" i="3"/>
  <c r="N30" i="3"/>
  <c r="N363" i="6"/>
  <c r="N64" i="3"/>
  <c r="N40" i="3"/>
  <c r="N28" i="3"/>
  <c r="N62" i="3"/>
  <c r="N50" i="3"/>
  <c r="N26" i="3"/>
  <c r="N322" i="6"/>
  <c r="N61" i="3"/>
  <c r="N49" i="3"/>
  <c r="N37" i="3"/>
  <c r="N25" i="3"/>
  <c r="N320" i="6"/>
  <c r="N146" i="4"/>
  <c r="N144" i="4"/>
  <c r="N366" i="4"/>
  <c r="N362" i="4"/>
  <c r="N360" i="4"/>
  <c r="N112" i="4"/>
  <c r="N114" i="4"/>
  <c r="N334" i="4"/>
  <c r="N308" i="4"/>
  <c r="N302" i="4"/>
  <c r="N280" i="4"/>
  <c r="N282" i="4"/>
  <c r="N236" i="4"/>
  <c r="N230" i="4"/>
  <c r="N208" i="4"/>
  <c r="N210" i="4"/>
  <c r="N164" i="4"/>
  <c r="N124" i="4"/>
  <c r="N126" i="4"/>
  <c r="N346" i="4"/>
  <c r="N328" i="4"/>
  <c r="N320" i="4"/>
  <c r="N314" i="4"/>
  <c r="N301" i="4"/>
  <c r="N288" i="4"/>
  <c r="N262" i="4"/>
  <c r="N244" i="4"/>
  <c r="N242" i="4"/>
  <c r="N228" i="4"/>
  <c r="N216" i="4"/>
  <c r="N190" i="4"/>
  <c r="N172" i="4"/>
  <c r="N170" i="4"/>
  <c r="N138" i="4"/>
  <c r="N136" i="4"/>
  <c r="N364" i="4"/>
  <c r="N294" i="4"/>
  <c r="N248" i="4"/>
  <c r="N176" i="4"/>
  <c r="N359" i="4"/>
  <c r="N358" i="4"/>
  <c r="N326" i="4"/>
  <c r="N313" i="4"/>
  <c r="N241" i="4"/>
  <c r="N352" i="4"/>
  <c r="N344" i="4"/>
  <c r="N338" i="4"/>
  <c r="N325" i="4"/>
  <c r="N324" i="4"/>
  <c r="N306" i="4"/>
  <c r="N260" i="4"/>
  <c r="N254" i="4"/>
  <c r="N232" i="4"/>
  <c r="N234" i="4"/>
  <c r="N188" i="4"/>
  <c r="N182" i="4"/>
  <c r="N180" i="4"/>
  <c r="N160" i="4"/>
  <c r="N162" i="4"/>
  <c r="N318" i="4"/>
  <c r="N312" i="4"/>
  <c r="N286" i="4"/>
  <c r="N268" i="4"/>
  <c r="N266" i="4"/>
  <c r="N240" i="4"/>
  <c r="N214" i="4"/>
  <c r="N196" i="4"/>
  <c r="N194" i="4"/>
  <c r="N168" i="4"/>
  <c r="N356" i="4"/>
  <c r="N350" i="4"/>
  <c r="N337" i="4"/>
  <c r="N272" i="4"/>
  <c r="N246" i="4"/>
  <c r="N200" i="4"/>
  <c r="N174" i="4"/>
  <c r="N368" i="4"/>
  <c r="N367" i="4"/>
  <c r="N349" i="4"/>
  <c r="N348" i="4"/>
  <c r="N330" i="4"/>
  <c r="N298" i="4"/>
  <c r="N265" i="4"/>
  <c r="N252" i="4"/>
  <c r="N226" i="4"/>
  <c r="N193" i="4"/>
  <c r="N154" i="4"/>
  <c r="N152" i="4"/>
  <c r="N342" i="4"/>
  <c r="N336" i="4"/>
  <c r="N284" i="4"/>
  <c r="N278" i="4"/>
  <c r="N256" i="4"/>
  <c r="N258" i="4"/>
  <c r="N212" i="4"/>
  <c r="N206" i="4"/>
  <c r="N184" i="4"/>
  <c r="N186" i="4"/>
  <c r="N361" i="4"/>
  <c r="N310" i="4"/>
  <c r="N292" i="4"/>
  <c r="N290" i="4"/>
  <c r="N264" i="4"/>
  <c r="N238" i="4"/>
  <c r="N192" i="4"/>
  <c r="N169" i="4"/>
  <c r="N159" i="4"/>
  <c r="N143" i="4"/>
  <c r="N137" i="4"/>
  <c r="N131" i="4"/>
  <c r="N125" i="4"/>
  <c r="N119" i="4"/>
  <c r="N113" i="4"/>
  <c r="N363" i="4"/>
  <c r="N351" i="4"/>
  <c r="N327" i="4"/>
  <c r="N303" i="4"/>
  <c r="N279" i="4"/>
  <c r="N255" i="4"/>
  <c r="N231" i="4"/>
  <c r="N207" i="4"/>
  <c r="N183" i="4"/>
  <c r="N153" i="4"/>
  <c r="N92" i="4"/>
  <c r="N83" i="4"/>
  <c r="N81" i="4"/>
  <c r="N39" i="4"/>
  <c r="AH361" i="4"/>
  <c r="AH326" i="4"/>
  <c r="AH282" i="4"/>
  <c r="AH234" i="4"/>
  <c r="AH127" i="4"/>
  <c r="AH128" i="4"/>
  <c r="N365" i="4"/>
  <c r="N341" i="4"/>
  <c r="N317" i="4"/>
  <c r="N293" i="4"/>
  <c r="N269" i="4"/>
  <c r="N245" i="4"/>
  <c r="N221" i="4"/>
  <c r="N197" i="4"/>
  <c r="N173" i="4"/>
  <c r="N142" i="4"/>
  <c r="N128" i="4"/>
  <c r="N130" i="4"/>
  <c r="N118" i="4"/>
  <c r="N111" i="4"/>
  <c r="N65" i="4"/>
  <c r="N47" i="4"/>
  <c r="N48" i="4"/>
  <c r="N32" i="4"/>
  <c r="AH156" i="4"/>
  <c r="AH158" i="4"/>
  <c r="N355" i="4"/>
  <c r="N331" i="4"/>
  <c r="N307" i="4"/>
  <c r="N283" i="4"/>
  <c r="N259" i="4"/>
  <c r="N235" i="4"/>
  <c r="N211" i="4"/>
  <c r="N187" i="4"/>
  <c r="N163" i="4"/>
  <c r="N147" i="4"/>
  <c r="N110" i="4"/>
  <c r="N63" i="4"/>
  <c r="N56" i="4"/>
  <c r="N55" i="4"/>
  <c r="N24" i="4"/>
  <c r="AH318" i="4"/>
  <c r="N345" i="4"/>
  <c r="N321" i="4"/>
  <c r="N297" i="4"/>
  <c r="N273" i="4"/>
  <c r="N249" i="4"/>
  <c r="N225" i="4"/>
  <c r="N201" i="4"/>
  <c r="N177" i="4"/>
  <c r="N157" i="4"/>
  <c r="N141" i="4"/>
  <c r="N135" i="4"/>
  <c r="N129" i="4"/>
  <c r="N123" i="4"/>
  <c r="N117" i="4"/>
  <c r="N109" i="4"/>
  <c r="N87" i="4"/>
  <c r="N89" i="4"/>
  <c r="N31" i="4"/>
  <c r="AH366" i="4"/>
  <c r="AH302" i="4"/>
  <c r="AH254" i="4"/>
  <c r="N335" i="4"/>
  <c r="N311" i="4"/>
  <c r="N287" i="4"/>
  <c r="N263" i="4"/>
  <c r="N239" i="4"/>
  <c r="N215" i="4"/>
  <c r="N191" i="4"/>
  <c r="N167" i="4"/>
  <c r="N140" i="4"/>
  <c r="N80" i="4"/>
  <c r="N277" i="4"/>
  <c r="N253" i="4"/>
  <c r="N229" i="4"/>
  <c r="N205" i="4"/>
  <c r="N181" i="4"/>
  <c r="N151" i="4"/>
  <c r="N134" i="4"/>
  <c r="N120" i="4"/>
  <c r="N122" i="4"/>
  <c r="N108" i="4"/>
  <c r="N93" i="4"/>
  <c r="N94" i="4"/>
  <c r="N95" i="4"/>
  <c r="N90" i="4"/>
  <c r="N96" i="4"/>
  <c r="N98" i="4"/>
  <c r="AH330" i="4"/>
  <c r="N339" i="4"/>
  <c r="N315" i="4"/>
  <c r="N291" i="4"/>
  <c r="N267" i="4"/>
  <c r="N243" i="4"/>
  <c r="N219" i="4"/>
  <c r="N195" i="4"/>
  <c r="N171" i="4"/>
  <c r="N161" i="4"/>
  <c r="N145" i="4"/>
  <c r="N107" i="4"/>
  <c r="N35" i="4"/>
  <c r="N36" i="4"/>
  <c r="N29" i="4"/>
  <c r="AH350" i="4"/>
  <c r="AH306" i="4"/>
  <c r="AH258" i="4"/>
  <c r="N353" i="4"/>
  <c r="N329" i="4"/>
  <c r="N305" i="4"/>
  <c r="N281" i="4"/>
  <c r="N257" i="4"/>
  <c r="N233" i="4"/>
  <c r="N209" i="4"/>
  <c r="N185" i="4"/>
  <c r="N150" i="4"/>
  <c r="N139" i="4"/>
  <c r="N133" i="4"/>
  <c r="N127" i="4"/>
  <c r="N121" i="4"/>
  <c r="N115" i="4"/>
  <c r="N85" i="4"/>
  <c r="N51" i="4"/>
  <c r="N44" i="4"/>
  <c r="N43" i="4"/>
  <c r="N27" i="4"/>
  <c r="AH357" i="4"/>
  <c r="N343" i="4"/>
  <c r="N319" i="4"/>
  <c r="N295" i="4"/>
  <c r="N271" i="4"/>
  <c r="N247" i="4"/>
  <c r="N223" i="4"/>
  <c r="N199" i="4"/>
  <c r="N175" i="4"/>
  <c r="N155" i="4"/>
  <c r="N105" i="4"/>
  <c r="N86" i="4"/>
  <c r="N77" i="4"/>
  <c r="N59" i="4"/>
  <c r="N60" i="4"/>
  <c r="AH349" i="4"/>
  <c r="AH342" i="4"/>
  <c r="N357" i="4"/>
  <c r="N333" i="4"/>
  <c r="N309" i="4"/>
  <c r="N285" i="4"/>
  <c r="N261" i="4"/>
  <c r="N237" i="4"/>
  <c r="N213" i="4"/>
  <c r="N189" i="4"/>
  <c r="N165" i="4"/>
  <c r="N149" i="4"/>
  <c r="N104" i="4"/>
  <c r="N103" i="4"/>
  <c r="N75" i="4"/>
  <c r="N68" i="4"/>
  <c r="AH314" i="4"/>
  <c r="AH278" i="4"/>
  <c r="AH270" i="4"/>
  <c r="AH89" i="4"/>
  <c r="AH87" i="4"/>
  <c r="N347" i="4"/>
  <c r="N323" i="4"/>
  <c r="N299" i="4"/>
  <c r="N275" i="4"/>
  <c r="N251" i="4"/>
  <c r="N227" i="4"/>
  <c r="N203" i="4"/>
  <c r="N179" i="4"/>
  <c r="N132" i="4"/>
  <c r="N84" i="4"/>
  <c r="N67" i="4"/>
  <c r="AH362" i="4"/>
  <c r="AH98" i="4"/>
  <c r="AH96" i="4"/>
  <c r="AH95" i="4"/>
  <c r="AH221" i="4"/>
  <c r="AH203" i="4"/>
  <c r="AH193" i="4"/>
  <c r="AH180" i="4"/>
  <c r="AH182" i="4"/>
  <c r="AH171" i="4"/>
  <c r="AH161" i="4"/>
  <c r="AH148" i="4"/>
  <c r="AH150" i="4"/>
  <c r="AH139" i="4"/>
  <c r="AH110" i="4"/>
  <c r="AH108" i="4"/>
  <c r="AH101" i="4"/>
  <c r="AH92" i="4"/>
  <c r="AH82" i="4"/>
  <c r="AH62" i="4"/>
  <c r="AH60" i="4"/>
  <c r="N30" i="4"/>
  <c r="AH368" i="4"/>
  <c r="AH356" i="4"/>
  <c r="AH344" i="4"/>
  <c r="AH332" i="4"/>
  <c r="AH320" i="4"/>
  <c r="AH308" i="4"/>
  <c r="AH296" i="4"/>
  <c r="AH284" i="4"/>
  <c r="AH272" i="4"/>
  <c r="AH260" i="4"/>
  <c r="AH248" i="4"/>
  <c r="AH236" i="4"/>
  <c r="AH192" i="4"/>
  <c r="AH160" i="4"/>
  <c r="AH99" i="4"/>
  <c r="AH91" i="4"/>
  <c r="AH42" i="4"/>
  <c r="N78" i="4"/>
  <c r="N66" i="4"/>
  <c r="N54" i="4"/>
  <c r="N42" i="4"/>
  <c r="AH367" i="4"/>
  <c r="AH355" i="4"/>
  <c r="AH343" i="4"/>
  <c r="AH331" i="4"/>
  <c r="AH319" i="4"/>
  <c r="AH307" i="4"/>
  <c r="AH295" i="4"/>
  <c r="AH283" i="4"/>
  <c r="AH271" i="4"/>
  <c r="AH259" i="4"/>
  <c r="AH247" i="4"/>
  <c r="AH235" i="4"/>
  <c r="AH228" i="4"/>
  <c r="AH202" i="4"/>
  <c r="AH191" i="4"/>
  <c r="AH170" i="4"/>
  <c r="AH159" i="4"/>
  <c r="AH138" i="4"/>
  <c r="AH107" i="4"/>
  <c r="AH90" i="4"/>
  <c r="AH59" i="4"/>
  <c r="AH40" i="4"/>
  <c r="N88" i="4"/>
  <c r="AH211" i="4"/>
  <c r="AH200" i="4"/>
  <c r="AH179" i="4"/>
  <c r="AH168" i="4"/>
  <c r="AH147" i="4"/>
  <c r="AH136" i="4"/>
  <c r="AH88" i="4"/>
  <c r="AH79" i="4"/>
  <c r="AH50" i="4"/>
  <c r="N106" i="4"/>
  <c r="N102" i="4"/>
  <c r="N23" i="4"/>
  <c r="AH360" i="4"/>
  <c r="AH348" i="4"/>
  <c r="AH336" i="4"/>
  <c r="AH324" i="4"/>
  <c r="AH312" i="4"/>
  <c r="AH300" i="4"/>
  <c r="AH288" i="4"/>
  <c r="AH276" i="4"/>
  <c r="AH264" i="4"/>
  <c r="AH252" i="4"/>
  <c r="AH240" i="4"/>
  <c r="AH199" i="4"/>
  <c r="AH188" i="4"/>
  <c r="AH178" i="4"/>
  <c r="AH167" i="4"/>
  <c r="AH146" i="4"/>
  <c r="AH135" i="4"/>
  <c r="AH126" i="4"/>
  <c r="AH78" i="4"/>
  <c r="AH49" i="4"/>
  <c r="AH39" i="4"/>
  <c r="N76" i="4"/>
  <c r="N82" i="4"/>
  <c r="N64" i="4"/>
  <c r="N70" i="4"/>
  <c r="N52" i="4"/>
  <c r="N58" i="4"/>
  <c r="N40" i="4"/>
  <c r="N46" i="4"/>
  <c r="N28" i="4"/>
  <c r="N33" i="4"/>
  <c r="N34" i="4"/>
  <c r="AH359" i="4"/>
  <c r="AH347" i="4"/>
  <c r="AH335" i="4"/>
  <c r="AH323" i="4"/>
  <c r="AH311" i="4"/>
  <c r="AH299" i="4"/>
  <c r="AH287" i="4"/>
  <c r="AH275" i="4"/>
  <c r="AH263" i="4"/>
  <c r="AH251" i="4"/>
  <c r="AH239" i="4"/>
  <c r="AH222" i="4"/>
  <c r="AH225" i="4"/>
  <c r="AH219" i="4"/>
  <c r="AH209" i="4"/>
  <c r="AH196" i="4"/>
  <c r="AH198" i="4"/>
  <c r="AH187" i="4"/>
  <c r="AH177" i="4"/>
  <c r="AH164" i="4"/>
  <c r="AH166" i="4"/>
  <c r="AH155" i="4"/>
  <c r="AH145" i="4"/>
  <c r="AH132" i="4"/>
  <c r="AH134" i="4"/>
  <c r="AH130" i="4"/>
  <c r="AH131" i="4"/>
  <c r="AH125" i="4"/>
  <c r="AH124" i="4"/>
  <c r="AH116" i="4"/>
  <c r="AH106" i="4"/>
  <c r="AH86" i="4"/>
  <c r="AH84" i="4"/>
  <c r="AH77" i="4"/>
  <c r="AH75" i="4"/>
  <c r="AH68" i="4"/>
  <c r="AH56" i="4"/>
  <c r="AH58" i="4"/>
  <c r="AH48" i="4"/>
  <c r="AH38" i="4"/>
  <c r="AH36" i="4"/>
  <c r="N69" i="4"/>
  <c r="N57" i="4"/>
  <c r="N45" i="4"/>
  <c r="N26" i="4"/>
  <c r="AH365" i="4"/>
  <c r="AH353" i="4"/>
  <c r="AH341" i="4"/>
  <c r="AH329" i="4"/>
  <c r="AH317" i="4"/>
  <c r="AH305" i="4"/>
  <c r="AH293" i="4"/>
  <c r="AH281" i="4"/>
  <c r="AH269" i="4"/>
  <c r="AH257" i="4"/>
  <c r="AH245" i="4"/>
  <c r="AH233" i="4"/>
  <c r="AH232" i="4"/>
  <c r="AH208" i="4"/>
  <c r="AH176" i="4"/>
  <c r="AH144" i="4"/>
  <c r="AH123" i="4"/>
  <c r="AH115" i="4"/>
  <c r="AH76" i="4"/>
  <c r="AH67" i="4"/>
  <c r="AH224" i="4"/>
  <c r="AH218" i="4"/>
  <c r="AH207" i="4"/>
  <c r="AH186" i="4"/>
  <c r="AH175" i="4"/>
  <c r="AH154" i="4"/>
  <c r="AH143" i="4"/>
  <c r="AH114" i="4"/>
  <c r="AH83" i="4"/>
  <c r="AH66" i="4"/>
  <c r="N100" i="4"/>
  <c r="N25" i="4"/>
  <c r="AH364" i="4"/>
  <c r="AH352" i="4"/>
  <c r="AH340" i="4"/>
  <c r="AH328" i="4"/>
  <c r="AH316" i="4"/>
  <c r="AH304" i="4"/>
  <c r="AH292" i="4"/>
  <c r="AH280" i="4"/>
  <c r="AH268" i="4"/>
  <c r="AH256" i="4"/>
  <c r="AH244" i="4"/>
  <c r="AH212" i="4"/>
  <c r="AH206" i="4"/>
  <c r="AH174" i="4"/>
  <c r="AH140" i="4"/>
  <c r="AH142" i="4"/>
  <c r="AH122" i="4"/>
  <c r="AH120" i="4"/>
  <c r="AH113" i="4"/>
  <c r="AH104" i="4"/>
  <c r="AH94" i="4"/>
  <c r="AH74" i="4"/>
  <c r="AH72" i="4"/>
  <c r="AH65" i="4"/>
  <c r="AH63" i="4"/>
  <c r="AH64" i="4"/>
  <c r="AH44" i="4"/>
  <c r="N74" i="4"/>
  <c r="N62" i="4"/>
  <c r="N50" i="4"/>
  <c r="N38" i="4"/>
  <c r="AH358" i="4"/>
  <c r="AH363" i="4"/>
  <c r="AH346" i="4"/>
  <c r="AH351" i="4"/>
  <c r="AH334" i="4"/>
  <c r="AH339" i="4"/>
  <c r="AH322" i="4"/>
  <c r="AH327" i="4"/>
  <c r="AH310" i="4"/>
  <c r="AH315" i="4"/>
  <c r="AH298" i="4"/>
  <c r="AH303" i="4"/>
  <c r="AH286" i="4"/>
  <c r="AH291" i="4"/>
  <c r="AH274" i="4"/>
  <c r="AH279" i="4"/>
  <c r="AH262" i="4"/>
  <c r="AH267" i="4"/>
  <c r="AH250" i="4"/>
  <c r="AH255" i="4"/>
  <c r="AH238" i="4"/>
  <c r="AH243" i="4"/>
  <c r="AH231" i="4"/>
  <c r="AH223" i="4"/>
  <c r="AH216" i="4"/>
  <c r="AH195" i="4"/>
  <c r="AH184" i="4"/>
  <c r="AH163" i="4"/>
  <c r="AH152" i="4"/>
  <c r="AH111" i="4"/>
  <c r="AH103" i="4"/>
  <c r="AH55" i="4"/>
  <c r="AH45" i="4"/>
  <c r="AH43" i="4"/>
  <c r="AH35" i="4"/>
  <c r="N73" i="4"/>
  <c r="N61" i="4"/>
  <c r="N49" i="4"/>
  <c r="N37" i="4"/>
  <c r="AH345" i="4"/>
  <c r="AH333" i="4"/>
  <c r="AH321" i="4"/>
  <c r="AH309" i="4"/>
  <c r="AH297" i="4"/>
  <c r="AH285" i="4"/>
  <c r="AH273" i="4"/>
  <c r="AH261" i="4"/>
  <c r="AH249" i="4"/>
  <c r="AH237" i="4"/>
  <c r="AH215" i="4"/>
  <c r="AH204" i="4"/>
  <c r="AH194" i="4"/>
  <c r="AH183" i="4"/>
  <c r="AH172" i="4"/>
  <c r="AH162" i="4"/>
  <c r="AH151" i="4"/>
  <c r="AH119" i="4"/>
  <c r="AH102" i="4"/>
  <c r="AH71" i="4"/>
  <c r="AH54" i="4"/>
  <c r="AH28" i="4"/>
  <c r="N124" i="14"/>
  <c r="N70" i="1"/>
  <c r="N363" i="1"/>
  <c r="N362" i="1"/>
  <c r="N358" i="1"/>
  <c r="N355" i="1"/>
  <c r="N354" i="1"/>
  <c r="N308" i="1"/>
  <c r="AH220" i="4"/>
  <c r="AH53" i="4"/>
  <c r="AH46" i="4"/>
  <c r="N300" i="1"/>
  <c r="N298" i="1"/>
  <c r="AH217" i="4"/>
  <c r="AH201" i="4"/>
  <c r="AH185" i="4"/>
  <c r="AH169" i="4"/>
  <c r="AH153" i="4"/>
  <c r="AH137" i="4"/>
  <c r="AH27" i="4"/>
  <c r="N55" i="1"/>
  <c r="N46" i="1"/>
  <c r="N315" i="1"/>
  <c r="N314" i="1"/>
  <c r="N310" i="1"/>
  <c r="N307" i="1"/>
  <c r="N306" i="1"/>
  <c r="N252" i="1"/>
  <c r="N242" i="1"/>
  <c r="N250" i="1"/>
  <c r="N24" i="1"/>
  <c r="N57" i="1"/>
  <c r="N87" i="1"/>
  <c r="N88" i="1"/>
  <c r="N366" i="1"/>
  <c r="N267" i="1"/>
  <c r="N266" i="1"/>
  <c r="N262" i="1"/>
  <c r="N259" i="1"/>
  <c r="N258" i="1"/>
  <c r="AH205" i="4"/>
  <c r="AH189" i="4"/>
  <c r="AH173" i="4"/>
  <c r="AH157" i="4"/>
  <c r="AH141" i="4"/>
  <c r="AH112" i="4"/>
  <c r="AH100" i="4"/>
  <c r="AH52" i="4"/>
  <c r="AH32" i="4"/>
  <c r="AH37" i="4"/>
  <c r="N25" i="1"/>
  <c r="N62" i="1"/>
  <c r="N81" i="1"/>
  <c r="N329" i="1"/>
  <c r="N326" i="1"/>
  <c r="N321" i="1"/>
  <c r="AH57" i="4"/>
  <c r="N74" i="1"/>
  <c r="N71" i="1"/>
  <c r="N73" i="1"/>
  <c r="AH129" i="4"/>
  <c r="AH117" i="4"/>
  <c r="AH105" i="4"/>
  <c r="AH93" i="4"/>
  <c r="AH81" i="4"/>
  <c r="AH69" i="4"/>
  <c r="AH51" i="4"/>
  <c r="AH31" i="4"/>
  <c r="N21" i="1"/>
  <c r="N27" i="1"/>
  <c r="N23" i="1"/>
  <c r="N26" i="1"/>
  <c r="N19" i="1"/>
  <c r="N281" i="1"/>
  <c r="N278" i="1"/>
  <c r="N273" i="1"/>
  <c r="N218" i="1"/>
  <c r="AF89" i="1"/>
  <c r="AF82" i="1"/>
  <c r="AF86" i="1"/>
  <c r="AF80" i="1"/>
  <c r="AF88" i="1"/>
  <c r="AF87" i="1"/>
  <c r="AF96" i="1"/>
  <c r="AF92" i="1"/>
  <c r="N225" i="1"/>
  <c r="N214" i="1"/>
  <c r="N217" i="1"/>
  <c r="N157" i="1"/>
  <c r="N150" i="1"/>
  <c r="N143" i="1"/>
  <c r="N109" i="1"/>
  <c r="N102" i="1"/>
  <c r="N29" i="1"/>
  <c r="N28" i="1"/>
  <c r="N222" i="1"/>
  <c r="AH41" i="4"/>
  <c r="AH25" i="4"/>
  <c r="AH29" i="4"/>
  <c r="AH33" i="4"/>
  <c r="AH26" i="4"/>
  <c r="AH30" i="4"/>
  <c r="AH34" i="4"/>
  <c r="N68" i="1"/>
  <c r="N356" i="1"/>
  <c r="AH213" i="4"/>
  <c r="AH197" i="4"/>
  <c r="AH181" i="4"/>
  <c r="AH165" i="4"/>
  <c r="AH149" i="4"/>
  <c r="AH133" i="4"/>
  <c r="AH121" i="4"/>
  <c r="AH109" i="4"/>
  <c r="AH97" i="4"/>
  <c r="AH85" i="4"/>
  <c r="AH73" i="4"/>
  <c r="AH61" i="4"/>
  <c r="N44" i="1"/>
  <c r="N60" i="1"/>
  <c r="N348" i="1"/>
  <c r="N346" i="1"/>
  <c r="N290" i="1"/>
  <c r="N52" i="1"/>
  <c r="N66" i="1"/>
  <c r="N86" i="1"/>
  <c r="N365" i="1"/>
  <c r="N351" i="1"/>
  <c r="N344" i="1"/>
  <c r="N317" i="1"/>
  <c r="N303" i="1"/>
  <c r="N296" i="1"/>
  <c r="N269" i="1"/>
  <c r="N255" i="1"/>
  <c r="N248" i="1"/>
  <c r="N230" i="1"/>
  <c r="AF225" i="1"/>
  <c r="AF224" i="1"/>
  <c r="AF223" i="1"/>
  <c r="AF221" i="1"/>
  <c r="AF319" i="1"/>
  <c r="AF313" i="1"/>
  <c r="AF312" i="1"/>
  <c r="N35" i="1"/>
  <c r="N84" i="1"/>
  <c r="N40" i="1"/>
  <c r="N53" i="1"/>
  <c r="N80" i="1"/>
  <c r="N364" i="1"/>
  <c r="N337" i="1"/>
  <c r="N323" i="1"/>
  <c r="N316" i="1"/>
  <c r="N289" i="1"/>
  <c r="N275" i="1"/>
  <c r="N268" i="1"/>
  <c r="N241" i="1"/>
  <c r="N227" i="1"/>
  <c r="N220" i="1"/>
  <c r="N205" i="1"/>
  <c r="N197" i="1"/>
  <c r="N189" i="1"/>
  <c r="AF65" i="1"/>
  <c r="AF62" i="1"/>
  <c r="AF63" i="1"/>
  <c r="AF79" i="1"/>
  <c r="AF74" i="1"/>
  <c r="AF90" i="1"/>
  <c r="AF167" i="1"/>
  <c r="AF204" i="20"/>
  <c r="AF197" i="20"/>
  <c r="AF196" i="20"/>
  <c r="AF203" i="20"/>
  <c r="AF193" i="20"/>
  <c r="N39" i="1"/>
  <c r="N34" i="1"/>
  <c r="N357" i="1"/>
  <c r="N343" i="1"/>
  <c r="N336" i="1"/>
  <c r="N309" i="1"/>
  <c r="N295" i="1"/>
  <c r="N288" i="1"/>
  <c r="N261" i="1"/>
  <c r="N247" i="1"/>
  <c r="N240" i="1"/>
  <c r="N219" i="1"/>
  <c r="N212" i="1"/>
  <c r="AF117" i="1"/>
  <c r="AF175" i="1"/>
  <c r="AF171" i="1"/>
  <c r="AF170" i="1"/>
  <c r="AF194" i="1"/>
  <c r="AF204" i="1"/>
  <c r="AF277" i="1"/>
  <c r="AF278" i="1"/>
  <c r="AF269" i="1"/>
  <c r="AF347" i="1"/>
  <c r="AF344" i="1"/>
  <c r="AF340" i="1"/>
  <c r="N260" i="1"/>
  <c r="N165" i="1"/>
  <c r="N158" i="1"/>
  <c r="N151" i="1"/>
  <c r="N117" i="1"/>
  <c r="N110" i="1"/>
  <c r="N103" i="1"/>
  <c r="N96" i="1"/>
  <c r="AF95" i="1"/>
  <c r="AF161" i="1"/>
  <c r="AF158" i="1"/>
  <c r="N47" i="1"/>
  <c r="N48" i="1"/>
  <c r="N61" i="1"/>
  <c r="N349" i="1"/>
  <c r="N335" i="1"/>
  <c r="N328" i="1"/>
  <c r="N301" i="1"/>
  <c r="N287" i="1"/>
  <c r="N280" i="1"/>
  <c r="N253" i="1"/>
  <c r="N239" i="1"/>
  <c r="N232" i="1"/>
  <c r="AF103" i="1"/>
  <c r="AF99" i="1"/>
  <c r="AF98" i="1"/>
  <c r="AF166" i="1"/>
  <c r="AF108" i="1"/>
  <c r="AF217" i="1"/>
  <c r="N36" i="1"/>
  <c r="N49" i="1"/>
  <c r="N56" i="1"/>
  <c r="N69" i="1"/>
  <c r="N368" i="1"/>
  <c r="N350" i="1"/>
  <c r="N341" i="1"/>
  <c r="N327" i="1"/>
  <c r="N320" i="1"/>
  <c r="N302" i="1"/>
  <c r="N293" i="1"/>
  <c r="N279" i="1"/>
  <c r="N272" i="1"/>
  <c r="N254" i="1"/>
  <c r="N245" i="1"/>
  <c r="N231" i="1"/>
  <c r="N224" i="1"/>
  <c r="N202" i="1"/>
  <c r="N194" i="1"/>
  <c r="N185" i="1"/>
  <c r="AF31" i="1"/>
  <c r="AF27" i="1"/>
  <c r="AF24" i="1"/>
  <c r="AF21" i="1"/>
  <c r="AF38" i="1"/>
  <c r="AF42" i="1"/>
  <c r="AF58" i="1"/>
  <c r="AF50" i="1"/>
  <c r="N83" i="1"/>
  <c r="N59" i="1"/>
  <c r="AF164" i="1"/>
  <c r="AF106" i="1"/>
  <c r="AF209" i="1"/>
  <c r="N37" i="1"/>
  <c r="N361" i="1"/>
  <c r="N347" i="1"/>
  <c r="N340" i="1"/>
  <c r="N322" i="1"/>
  <c r="N313" i="1"/>
  <c r="N299" i="1"/>
  <c r="N292" i="1"/>
  <c r="N274" i="1"/>
  <c r="N265" i="1"/>
  <c r="N251" i="1"/>
  <c r="N244" i="1"/>
  <c r="N226" i="1"/>
  <c r="N216" i="1"/>
  <c r="N209" i="1"/>
  <c r="N201" i="1"/>
  <c r="N193" i="1"/>
  <c r="N156" i="1"/>
  <c r="N149" i="1"/>
  <c r="N142" i="1"/>
  <c r="N135" i="1"/>
  <c r="N108" i="1"/>
  <c r="N63" i="1"/>
  <c r="AF226" i="1"/>
  <c r="AF220" i="1"/>
  <c r="AF309" i="1"/>
  <c r="AF104" i="1"/>
  <c r="N50" i="1"/>
  <c r="N367" i="1"/>
  <c r="N360" i="1"/>
  <c r="N342" i="1"/>
  <c r="N333" i="1"/>
  <c r="N319" i="1"/>
  <c r="N312" i="1"/>
  <c r="N294" i="1"/>
  <c r="N285" i="1"/>
  <c r="N271" i="1"/>
  <c r="N264" i="1"/>
  <c r="N246" i="1"/>
  <c r="N237" i="1"/>
  <c r="N223" i="1"/>
  <c r="N215" i="1"/>
  <c r="N183" i="1"/>
  <c r="N91" i="1"/>
  <c r="AF314" i="1"/>
  <c r="AF218" i="1"/>
  <c r="AF308" i="1"/>
  <c r="AF160" i="1"/>
  <c r="AF102" i="1"/>
  <c r="AF149" i="14"/>
  <c r="AX133" i="14"/>
  <c r="N32" i="1"/>
  <c r="N38" i="1"/>
  <c r="N58" i="1"/>
  <c r="N64" i="1"/>
  <c r="N77" i="1"/>
  <c r="N90" i="1"/>
  <c r="N353" i="1"/>
  <c r="N339" i="1"/>
  <c r="N332" i="1"/>
  <c r="N305" i="1"/>
  <c r="N291" i="1"/>
  <c r="N284" i="1"/>
  <c r="N257" i="1"/>
  <c r="N243" i="1"/>
  <c r="N236" i="1"/>
  <c r="N199" i="1"/>
  <c r="N191" i="1"/>
  <c r="AF210" i="1"/>
  <c r="AF156" i="1"/>
  <c r="AF64" i="1"/>
  <c r="N45" i="1"/>
  <c r="N72" i="1"/>
  <c r="N359" i="1"/>
  <c r="N352" i="1"/>
  <c r="N334" i="1"/>
  <c r="N325" i="1"/>
  <c r="N311" i="1"/>
  <c r="N304" i="1"/>
  <c r="N286" i="1"/>
  <c r="N277" i="1"/>
  <c r="N263" i="1"/>
  <c r="N256" i="1"/>
  <c r="N238" i="1"/>
  <c r="N229" i="1"/>
  <c r="N182" i="1"/>
  <c r="AF195" i="1"/>
  <c r="AF60" i="1"/>
  <c r="N81" i="3"/>
  <c r="N65" i="1"/>
  <c r="N78" i="1"/>
  <c r="N345" i="1"/>
  <c r="N331" i="1"/>
  <c r="N324" i="1"/>
  <c r="N297" i="1"/>
  <c r="N283" i="1"/>
  <c r="N276" i="1"/>
  <c r="N249" i="1"/>
  <c r="N235" i="1"/>
  <c r="N228" i="1"/>
  <c r="N221" i="1"/>
  <c r="N206" i="1"/>
  <c r="N198" i="1"/>
  <c r="N190" i="1"/>
  <c r="AF137" i="1"/>
  <c r="AF134" i="1"/>
  <c r="AF135" i="1"/>
  <c r="AF151" i="1"/>
  <c r="AF146" i="1"/>
  <c r="AF159" i="1"/>
  <c r="N211" i="1"/>
  <c r="N184" i="1"/>
  <c r="N177" i="1"/>
  <c r="N170" i="1"/>
  <c r="N163" i="1"/>
  <c r="N136" i="1"/>
  <c r="N129" i="1"/>
  <c r="N122" i="1"/>
  <c r="N115" i="1"/>
  <c r="N101" i="1"/>
  <c r="N94" i="1"/>
  <c r="AF59" i="1"/>
  <c r="AF67" i="1"/>
  <c r="AF131" i="1"/>
  <c r="AF139" i="1"/>
  <c r="AF203" i="1"/>
  <c r="AF310" i="1"/>
  <c r="AF315" i="1"/>
  <c r="AF38" i="20"/>
  <c r="AF86" i="20"/>
  <c r="AF83" i="20"/>
  <c r="AF211" i="20"/>
  <c r="AF209" i="20"/>
  <c r="AF206" i="20"/>
  <c r="AF208" i="20"/>
  <c r="AF210" i="20"/>
  <c r="AF207" i="20"/>
  <c r="N210" i="1"/>
  <c r="N203" i="1"/>
  <c r="N176" i="1"/>
  <c r="N169" i="1"/>
  <c r="N162" i="1"/>
  <c r="N155" i="1"/>
  <c r="N128" i="1"/>
  <c r="N121" i="1"/>
  <c r="N114" i="1"/>
  <c r="N107" i="1"/>
  <c r="N100" i="1"/>
  <c r="N93" i="1"/>
  <c r="AF53" i="1"/>
  <c r="AF61" i="1"/>
  <c r="AF81" i="1"/>
  <c r="AF97" i="1"/>
  <c r="AF125" i="1"/>
  <c r="AF133" i="1"/>
  <c r="AF153" i="1"/>
  <c r="AF169" i="1"/>
  <c r="AF197" i="1"/>
  <c r="AF205" i="1"/>
  <c r="AF261" i="1"/>
  <c r="AF331" i="1"/>
  <c r="AF25" i="20"/>
  <c r="AF119" i="20"/>
  <c r="AF116" i="20"/>
  <c r="AF175" i="20"/>
  <c r="AF195" i="20"/>
  <c r="N196" i="1"/>
  <c r="N175" i="1"/>
  <c r="N148" i="1"/>
  <c r="N141" i="1"/>
  <c r="N134" i="1"/>
  <c r="N127" i="1"/>
  <c r="N92" i="1"/>
  <c r="AF47" i="1"/>
  <c r="AF69" i="1"/>
  <c r="AF119" i="1"/>
  <c r="AF141" i="1"/>
  <c r="AF191" i="1"/>
  <c r="AF229" i="1"/>
  <c r="AF245" i="1"/>
  <c r="AF270" i="1"/>
  <c r="AF64" i="20"/>
  <c r="AF63" i="20"/>
  <c r="AF59" i="20"/>
  <c r="AF57" i="20"/>
  <c r="AF260" i="20"/>
  <c r="AF257" i="20"/>
  <c r="AF256" i="20"/>
  <c r="AF259" i="20"/>
  <c r="AF258" i="20"/>
  <c r="AF261" i="20"/>
  <c r="N195" i="1"/>
  <c r="N168" i="1"/>
  <c r="N161" i="1"/>
  <c r="N154" i="1"/>
  <c r="N147" i="1"/>
  <c r="N120" i="1"/>
  <c r="N113" i="1"/>
  <c r="N106" i="1"/>
  <c r="N99" i="1"/>
  <c r="AF83" i="1"/>
  <c r="AF91" i="1"/>
  <c r="AF155" i="1"/>
  <c r="AF163" i="1"/>
  <c r="AF222" i="1"/>
  <c r="AF35" i="20"/>
  <c r="AF33" i="20"/>
  <c r="AF32" i="20"/>
  <c r="AF121" i="20"/>
  <c r="AF153" i="20"/>
  <c r="AF151" i="20"/>
  <c r="N188" i="1"/>
  <c r="N181" i="1"/>
  <c r="N174" i="1"/>
  <c r="N167" i="1"/>
  <c r="N140" i="1"/>
  <c r="N133" i="1"/>
  <c r="N126" i="1"/>
  <c r="N119" i="1"/>
  <c r="N98" i="1"/>
  <c r="AF41" i="1"/>
  <c r="AF55" i="1"/>
  <c r="AF113" i="1"/>
  <c r="AF127" i="1"/>
  <c r="AF185" i="1"/>
  <c r="AF199" i="1"/>
  <c r="N208" i="1"/>
  <c r="N187" i="1"/>
  <c r="N160" i="1"/>
  <c r="N153" i="1"/>
  <c r="N146" i="1"/>
  <c r="N139" i="1"/>
  <c r="N112" i="1"/>
  <c r="N105" i="1"/>
  <c r="AF33" i="1"/>
  <c r="AF49" i="1"/>
  <c r="AF77" i="1"/>
  <c r="AF85" i="1"/>
  <c r="AF105" i="1"/>
  <c r="AF121" i="1"/>
  <c r="AF149" i="1"/>
  <c r="AF157" i="1"/>
  <c r="AF177" i="1"/>
  <c r="AF193" i="1"/>
  <c r="AF216" i="1"/>
  <c r="AF345" i="1"/>
  <c r="AF52" i="20"/>
  <c r="AF51" i="20"/>
  <c r="AF48" i="20"/>
  <c r="AF100" i="20"/>
  <c r="AF99" i="20"/>
  <c r="AF96" i="20"/>
  <c r="AF132" i="20"/>
  <c r="N207" i="1"/>
  <c r="N180" i="1"/>
  <c r="N173" i="1"/>
  <c r="N166" i="1"/>
  <c r="N159" i="1"/>
  <c r="N132" i="1"/>
  <c r="N125" i="1"/>
  <c r="N118" i="1"/>
  <c r="N111" i="1"/>
  <c r="N97" i="1"/>
  <c r="AF71" i="1"/>
  <c r="AF93" i="1"/>
  <c r="AF143" i="1"/>
  <c r="AF165" i="1"/>
  <c r="AF273" i="1"/>
  <c r="AF343" i="1"/>
  <c r="AF28" i="20"/>
  <c r="AF24" i="20"/>
  <c r="AF43" i="20"/>
  <c r="AF42" i="20"/>
  <c r="AF41" i="20"/>
  <c r="AF67" i="20"/>
  <c r="AF66" i="20"/>
  <c r="AF91" i="20"/>
  <c r="AF90" i="20"/>
  <c r="AF89" i="20"/>
  <c r="AF170" i="20"/>
  <c r="N200" i="1"/>
  <c r="N179" i="1"/>
  <c r="N152" i="1"/>
  <c r="N145" i="1"/>
  <c r="N138" i="1"/>
  <c r="N131" i="1"/>
  <c r="N104" i="1"/>
  <c r="AF35" i="1"/>
  <c r="AF43" i="1"/>
  <c r="AF107" i="1"/>
  <c r="AF115" i="1"/>
  <c r="AF179" i="1"/>
  <c r="AF187" i="1"/>
  <c r="AF311" i="1"/>
  <c r="AF337" i="1"/>
  <c r="AF77" i="20"/>
  <c r="AF115" i="20"/>
  <c r="AF185" i="20"/>
  <c r="AF184" i="20"/>
  <c r="AF155" i="20"/>
  <c r="AF156" i="20"/>
  <c r="AF154" i="20"/>
  <c r="AF304" i="20"/>
  <c r="AF295" i="20"/>
  <c r="AF293" i="20"/>
  <c r="AF301" i="20"/>
  <c r="AF367" i="20"/>
  <c r="AF366" i="20"/>
  <c r="N192" i="1"/>
  <c r="N178" i="1"/>
  <c r="N171" i="1"/>
  <c r="N144" i="1"/>
  <c r="N137" i="1"/>
  <c r="N130" i="1"/>
  <c r="N123" i="1"/>
  <c r="N95" i="1"/>
  <c r="AF28" i="1"/>
  <c r="AF37" i="1"/>
  <c r="AF57" i="1"/>
  <c r="AF73" i="1"/>
  <c r="AF101" i="1"/>
  <c r="AF129" i="1"/>
  <c r="AF145" i="1"/>
  <c r="AF173" i="1"/>
  <c r="AF181" i="1"/>
  <c r="AF201" i="1"/>
  <c r="AF241" i="1"/>
  <c r="AF249" i="20"/>
  <c r="AF248" i="20"/>
  <c r="AF244" i="20"/>
  <c r="AF246" i="20"/>
  <c r="AF242" i="20"/>
  <c r="AF126" i="20"/>
  <c r="AF122" i="20"/>
  <c r="AF142" i="20"/>
  <c r="AF141" i="20"/>
  <c r="AF135" i="20"/>
  <c r="AF139" i="20"/>
  <c r="AF136" i="20"/>
  <c r="AF140" i="20"/>
  <c r="AF150" i="20"/>
  <c r="AF149" i="20"/>
  <c r="AF143" i="20"/>
  <c r="AF148" i="20"/>
  <c r="AF217" i="20"/>
  <c r="AF216" i="20"/>
  <c r="AF225" i="20"/>
  <c r="AF224" i="20"/>
  <c r="AF226" i="20"/>
  <c r="AF257" i="1"/>
  <c r="AF280" i="1"/>
  <c r="AF305" i="1"/>
  <c r="AF333" i="1"/>
  <c r="AF27" i="20"/>
  <c r="AF45" i="20"/>
  <c r="AF44" i="20"/>
  <c r="AF81" i="20"/>
  <c r="AF93" i="20"/>
  <c r="AF114" i="20"/>
  <c r="AF129" i="20"/>
  <c r="AF137" i="20"/>
  <c r="AF152" i="20"/>
  <c r="AF159" i="20"/>
  <c r="AF177" i="20"/>
  <c r="AF179" i="20"/>
  <c r="AF176" i="20"/>
  <c r="AF198" i="20"/>
  <c r="AF220" i="20"/>
  <c r="AF243" i="20"/>
  <c r="AF265" i="20"/>
  <c r="AF263" i="20"/>
  <c r="AF262" i="20"/>
  <c r="AF296" i="1"/>
  <c r="AF366" i="1"/>
  <c r="AF46" i="20"/>
  <c r="AF54" i="20"/>
  <c r="AF60" i="20"/>
  <c r="AF74" i="20"/>
  <c r="AF94" i="20"/>
  <c r="AF102" i="20"/>
  <c r="AF107" i="20"/>
  <c r="AF108" i="20"/>
  <c r="AF130" i="20"/>
  <c r="AF144" i="20"/>
  <c r="AF191" i="20"/>
  <c r="AF199" i="20"/>
  <c r="AF283" i="20"/>
  <c r="AF316" i="20"/>
  <c r="AF297" i="1"/>
  <c r="AF342" i="1"/>
  <c r="AF365" i="1"/>
  <c r="AF165" i="20"/>
  <c r="AH22" i="4"/>
  <c r="AF22" i="20"/>
  <c r="AF47" i="20"/>
  <c r="AF61" i="20"/>
  <c r="AF95" i="20"/>
  <c r="AF109" i="20"/>
  <c r="AF131" i="20"/>
  <c r="AF166" i="20"/>
  <c r="AF192" i="20"/>
  <c r="AF313" i="20"/>
  <c r="AF336" i="1"/>
  <c r="AF39" i="20"/>
  <c r="AF40" i="20"/>
  <c r="AF55" i="20"/>
  <c r="AF76" i="20"/>
  <c r="AF88" i="20"/>
  <c r="AF146" i="20"/>
  <c r="AF173" i="20"/>
  <c r="AF200" i="20"/>
  <c r="AF214" i="20"/>
  <c r="AF222" i="20"/>
  <c r="AF254" i="20"/>
  <c r="AF253" i="20"/>
  <c r="AF251" i="20"/>
  <c r="AF299" i="1"/>
  <c r="AF328" i="1"/>
  <c r="AF335" i="1"/>
  <c r="AF368" i="1"/>
  <c r="AF29" i="20"/>
  <c r="AF56" i="20"/>
  <c r="AF104" i="20"/>
  <c r="AF110" i="20"/>
  <c r="AF147" i="20"/>
  <c r="AF167" i="20"/>
  <c r="AF181" i="20"/>
  <c r="AF223" i="20"/>
  <c r="AF238" i="20"/>
  <c r="AF237" i="20"/>
  <c r="AF277" i="20"/>
  <c r="AF297" i="20"/>
  <c r="AF305" i="20"/>
  <c r="AF318" i="1"/>
  <c r="AF321" i="1"/>
  <c r="AF252" i="20"/>
  <c r="AF145" i="20"/>
  <c r="AF123" i="20"/>
  <c r="AF124" i="20"/>
  <c r="AF168" i="20"/>
  <c r="AF187" i="20"/>
  <c r="AF194" i="20"/>
  <c r="AF201" i="20"/>
  <c r="AF245" i="20"/>
  <c r="AF247" i="20"/>
  <c r="AF255" i="20"/>
  <c r="AF238" i="1"/>
  <c r="AF350" i="1"/>
  <c r="AF353" i="1"/>
  <c r="AF367" i="1"/>
  <c r="AF30" i="20"/>
  <c r="AF49" i="20"/>
  <c r="AF68" i="20"/>
  <c r="AF69" i="20"/>
  <c r="AF97" i="20"/>
  <c r="AF105" i="20"/>
  <c r="AF117" i="20"/>
  <c r="AF125" i="20"/>
  <c r="AF162" i="20"/>
  <c r="AF169" i="20"/>
  <c r="AF182" i="20"/>
  <c r="AF202" i="20"/>
  <c r="AF212" i="20"/>
  <c r="AF213" i="20"/>
  <c r="AF240" i="20"/>
  <c r="AF286" i="20"/>
  <c r="AF291" i="20"/>
  <c r="AF302" i="20"/>
  <c r="AF364" i="20"/>
  <c r="AF75" i="20"/>
  <c r="AF36" i="20"/>
  <c r="AF50" i="20"/>
  <c r="AF70" i="20"/>
  <c r="AF78" i="20"/>
  <c r="AF84" i="20"/>
  <c r="AF98" i="20"/>
  <c r="AF134" i="20"/>
  <c r="AF133" i="20"/>
  <c r="AF230" i="20"/>
  <c r="AF227" i="20"/>
  <c r="AF229" i="20"/>
  <c r="AF294" i="20"/>
  <c r="AF303" i="20"/>
  <c r="AF326" i="20"/>
  <c r="AF325" i="20"/>
  <c r="AF348" i="20"/>
  <c r="AF232" i="1"/>
  <c r="AF254" i="1"/>
  <c r="AF329" i="1"/>
  <c r="AF327" i="1"/>
  <c r="AF103" i="20"/>
  <c r="AF31" i="20"/>
  <c r="AF37" i="20"/>
  <c r="AF58" i="20"/>
  <c r="AF85" i="20"/>
  <c r="AF118" i="20"/>
  <c r="AF161" i="20"/>
  <c r="AF163" i="20"/>
  <c r="AF160" i="20"/>
  <c r="AF183" i="20"/>
  <c r="AF241" i="20"/>
  <c r="AF288" i="20"/>
  <c r="AF368" i="20"/>
  <c r="L141" i="1"/>
  <c r="AF248" i="1"/>
  <c r="AF286" i="1"/>
  <c r="AF334" i="1"/>
  <c r="AF358" i="1"/>
  <c r="AF351" i="1"/>
  <c r="AF360" i="1"/>
  <c r="AF221" i="20"/>
  <c r="AF53" i="20"/>
  <c r="AF65" i="20"/>
  <c r="AF80" i="20"/>
  <c r="AF120" i="20"/>
  <c r="AF164" i="20"/>
  <c r="AF171" i="20"/>
  <c r="AF178" i="20"/>
  <c r="AF218" i="20"/>
  <c r="AF250" i="20"/>
  <c r="AF264" i="1"/>
  <c r="AF301" i="1"/>
  <c r="AF359" i="1"/>
  <c r="AF71" i="20"/>
  <c r="AF26" i="20"/>
  <c r="AF111" i="20"/>
  <c r="AF112" i="20"/>
  <c r="AF113" i="20"/>
  <c r="AF128" i="20"/>
  <c r="AF172" i="20"/>
  <c r="AF219" i="20"/>
  <c r="AF281" i="20"/>
  <c r="AF353" i="20"/>
  <c r="AF350" i="20"/>
  <c r="O339" i="3"/>
  <c r="O303" i="3"/>
  <c r="O267" i="3"/>
  <c r="O231" i="3"/>
  <c r="O195" i="3"/>
  <c r="O159" i="3"/>
  <c r="O123" i="3"/>
  <c r="O87" i="3"/>
  <c r="O51" i="3"/>
  <c r="AI28" i="24"/>
  <c r="AC25" i="24"/>
  <c r="AI25" i="24"/>
  <c r="M6" i="27"/>
  <c r="M7" i="27" s="1"/>
  <c r="AF363" i="20"/>
  <c r="AF358" i="20"/>
  <c r="AF310" i="20"/>
  <c r="AF329" i="20"/>
  <c r="O16" i="3"/>
  <c r="O28" i="3"/>
  <c r="O40" i="3"/>
  <c r="O52" i="3"/>
  <c r="O64" i="3"/>
  <c r="O76" i="3"/>
  <c r="O88" i="3"/>
  <c r="O100" i="3"/>
  <c r="O112" i="3"/>
  <c r="O124" i="3"/>
  <c r="O136" i="3"/>
  <c r="O148" i="3"/>
  <c r="O160" i="3"/>
  <c r="O172" i="3"/>
  <c r="O184" i="3"/>
  <c r="O196" i="3"/>
  <c r="O208" i="3"/>
  <c r="O220" i="3"/>
  <c r="O232" i="3"/>
  <c r="O244" i="3"/>
  <c r="O256" i="3"/>
  <c r="O268" i="3"/>
  <c r="O280" i="3"/>
  <c r="O292" i="3"/>
  <c r="O304" i="3"/>
  <c r="O316" i="3"/>
  <c r="O328" i="3"/>
  <c r="O340" i="3"/>
  <c r="O352" i="3"/>
  <c r="O364" i="3"/>
  <c r="O18" i="3"/>
  <c r="O30" i="3"/>
  <c r="O42" i="3"/>
  <c r="O54" i="3"/>
  <c r="O66" i="3"/>
  <c r="O78" i="3"/>
  <c r="O90" i="3"/>
  <c r="O102" i="3"/>
  <c r="O114" i="3"/>
  <c r="O126" i="3"/>
  <c r="O138" i="3"/>
  <c r="O150" i="3"/>
  <c r="O162" i="3"/>
  <c r="O174" i="3"/>
  <c r="O186" i="3"/>
  <c r="O198" i="3"/>
  <c r="O210" i="3"/>
  <c r="O222" i="3"/>
  <c r="O234" i="3"/>
  <c r="O246" i="3"/>
  <c r="O258" i="3"/>
  <c r="O270" i="3"/>
  <c r="O282" i="3"/>
  <c r="O294" i="3"/>
  <c r="O306" i="3"/>
  <c r="O318" i="3"/>
  <c r="O330" i="3"/>
  <c r="O342" i="3"/>
  <c r="O354" i="3"/>
  <c r="O366" i="3"/>
  <c r="O7" i="3"/>
  <c r="O19" i="3"/>
  <c r="O31" i="3"/>
  <c r="O43" i="3"/>
  <c r="O55" i="3"/>
  <c r="O67" i="3"/>
  <c r="O79" i="3"/>
  <c r="O91" i="3"/>
  <c r="O103" i="3"/>
  <c r="O115" i="3"/>
  <c r="O127" i="3"/>
  <c r="O139" i="3"/>
  <c r="O151" i="3"/>
  <c r="O163" i="3"/>
  <c r="O175" i="3"/>
  <c r="O187" i="3"/>
  <c r="O199" i="3"/>
  <c r="O211" i="3"/>
  <c r="O223" i="3"/>
  <c r="O235" i="3"/>
  <c r="O247" i="3"/>
  <c r="O259" i="3"/>
  <c r="O271" i="3"/>
  <c r="O283" i="3"/>
  <c r="O295" i="3"/>
  <c r="O307" i="3"/>
  <c r="O319" i="3"/>
  <c r="O331" i="3"/>
  <c r="O343" i="3"/>
  <c r="O355" i="3"/>
  <c r="O367" i="3"/>
  <c r="O20" i="3"/>
  <c r="O32" i="3"/>
  <c r="O44" i="3"/>
  <c r="O56" i="3"/>
  <c r="O68" i="3"/>
  <c r="O80" i="3"/>
  <c r="O92" i="3"/>
  <c r="O104" i="3"/>
  <c r="O116" i="3"/>
  <c r="O128" i="3"/>
  <c r="O140" i="3"/>
  <c r="O152" i="3"/>
  <c r="O164" i="3"/>
  <c r="O176" i="3"/>
  <c r="O188" i="3"/>
  <c r="O200" i="3"/>
  <c r="O212" i="3"/>
  <c r="O224" i="3"/>
  <c r="O236" i="3"/>
  <c r="O248" i="3"/>
  <c r="O260" i="3"/>
  <c r="O272" i="3"/>
  <c r="O284" i="3"/>
  <c r="O296" i="3"/>
  <c r="O308" i="3"/>
  <c r="O320" i="3"/>
  <c r="O332" i="3"/>
  <c r="O344" i="3"/>
  <c r="O356" i="3"/>
  <c r="O368" i="3"/>
  <c r="O21" i="3"/>
  <c r="O33" i="3"/>
  <c r="O45" i="3"/>
  <c r="O57" i="3"/>
  <c r="O69" i="3"/>
  <c r="O81" i="3"/>
  <c r="O93" i="3"/>
  <c r="O105" i="3"/>
  <c r="O117" i="3"/>
  <c r="O129" i="3"/>
  <c r="O141" i="3"/>
  <c r="O153" i="3"/>
  <c r="O165" i="3"/>
  <c r="O177" i="3"/>
  <c r="O189" i="3"/>
  <c r="O201" i="3"/>
  <c r="O213" i="3"/>
  <c r="O225" i="3"/>
  <c r="O237" i="3"/>
  <c r="O249" i="3"/>
  <c r="O261" i="3"/>
  <c r="O273" i="3"/>
  <c r="O285" i="3"/>
  <c r="O297" i="3"/>
  <c r="O309" i="3"/>
  <c r="O321" i="3"/>
  <c r="O333" i="3"/>
  <c r="O345" i="3"/>
  <c r="O357" i="3"/>
  <c r="O9" i="3"/>
  <c r="O10" i="3"/>
  <c r="O22" i="3"/>
  <c r="O34" i="3"/>
  <c r="O46" i="3"/>
  <c r="O58" i="3"/>
  <c r="O70" i="3"/>
  <c r="O82" i="3"/>
  <c r="O94" i="3"/>
  <c r="O106" i="3"/>
  <c r="O118" i="3"/>
  <c r="O130" i="3"/>
  <c r="O142" i="3"/>
  <c r="O154" i="3"/>
  <c r="O166" i="3"/>
  <c r="O178" i="3"/>
  <c r="O190" i="3"/>
  <c r="O202" i="3"/>
  <c r="O214" i="3"/>
  <c r="O226" i="3"/>
  <c r="O238" i="3"/>
  <c r="O250" i="3"/>
  <c r="O262" i="3"/>
  <c r="O274" i="3"/>
  <c r="O286" i="3"/>
  <c r="O298" i="3"/>
  <c r="O310" i="3"/>
  <c r="O322" i="3"/>
  <c r="O334" i="3"/>
  <c r="O346" i="3"/>
  <c r="O358" i="3"/>
  <c r="O11" i="3"/>
  <c r="O23" i="3"/>
  <c r="O35" i="3"/>
  <c r="O47" i="3"/>
  <c r="O59" i="3"/>
  <c r="O71" i="3"/>
  <c r="O83" i="3"/>
  <c r="O95" i="3"/>
  <c r="O107" i="3"/>
  <c r="O119" i="3"/>
  <c r="O131" i="3"/>
  <c r="O143" i="3"/>
  <c r="O155" i="3"/>
  <c r="O167" i="3"/>
  <c r="O179" i="3"/>
  <c r="O191" i="3"/>
  <c r="O203" i="3"/>
  <c r="O215" i="3"/>
  <c r="O227" i="3"/>
  <c r="O239" i="3"/>
  <c r="O251" i="3"/>
  <c r="O263" i="3"/>
  <c r="O275" i="3"/>
  <c r="O287" i="3"/>
  <c r="O299" i="3"/>
  <c r="O311" i="3"/>
  <c r="O323" i="3"/>
  <c r="O335" i="3"/>
  <c r="O347" i="3"/>
  <c r="O359" i="3"/>
  <c r="O12" i="3"/>
  <c r="O24" i="3"/>
  <c r="O36" i="3"/>
  <c r="O48" i="3"/>
  <c r="O60" i="3"/>
  <c r="O72" i="3"/>
  <c r="O84" i="3"/>
  <c r="O96" i="3"/>
  <c r="O108" i="3"/>
  <c r="O120" i="3"/>
  <c r="O132" i="3"/>
  <c r="O144" i="3"/>
  <c r="O156" i="3"/>
  <c r="O168" i="3"/>
  <c r="O180" i="3"/>
  <c r="O192" i="3"/>
  <c r="O204" i="3"/>
  <c r="O216" i="3"/>
  <c r="O228" i="3"/>
  <c r="O240" i="3"/>
  <c r="O252" i="3"/>
  <c r="O264" i="3"/>
  <c r="O276" i="3"/>
  <c r="O288" i="3"/>
  <c r="O300" i="3"/>
  <c r="O312" i="3"/>
  <c r="O324" i="3"/>
  <c r="O336" i="3"/>
  <c r="O348" i="3"/>
  <c r="O360" i="3"/>
  <c r="Q24" i="24"/>
  <c r="AC13" i="24"/>
  <c r="AE13" i="24"/>
  <c r="AE24" i="24" s="1"/>
  <c r="AF13" i="24"/>
  <c r="AF24" i="24" s="1"/>
  <c r="Y14" i="25"/>
  <c r="N29" i="28"/>
  <c r="O28" i="28"/>
  <c r="AF311" i="20"/>
  <c r="AF306" i="20"/>
  <c r="O337" i="3"/>
  <c r="O301" i="3"/>
  <c r="O265" i="3"/>
  <c r="O229" i="3"/>
  <c r="O193" i="3"/>
  <c r="O157" i="3"/>
  <c r="O121" i="3"/>
  <c r="O85" i="3"/>
  <c r="O49" i="3"/>
  <c r="O13" i="3"/>
  <c r="AK13" i="24"/>
  <c r="AL24" i="24" s="1"/>
  <c r="AC12" i="24"/>
  <c r="AD12" i="24"/>
  <c r="AD23" i="24" s="1"/>
  <c r="AM12" i="24"/>
  <c r="AN23" i="24" s="1"/>
  <c r="Y29" i="24"/>
  <c r="AJ18" i="24"/>
  <c r="AK29" i="24" s="1"/>
  <c r="AF307" i="20"/>
  <c r="AF321" i="20"/>
  <c r="O365" i="3"/>
  <c r="O329" i="3"/>
  <c r="O293" i="3"/>
  <c r="O257" i="3"/>
  <c r="O221" i="3"/>
  <c r="O185" i="3"/>
  <c r="O149" i="3"/>
  <c r="O113" i="3"/>
  <c r="O77" i="3"/>
  <c r="O41" i="3"/>
  <c r="AO6" i="20"/>
  <c r="AF320" i="20"/>
  <c r="AF308" i="20"/>
  <c r="AF292" i="20"/>
  <c r="AF324" i="20"/>
  <c r="AF356" i="20"/>
  <c r="AF340" i="20"/>
  <c r="AF312" i="20"/>
  <c r="AF296" i="20"/>
  <c r="AF235" i="20"/>
  <c r="AF360" i="20"/>
  <c r="AF344" i="20"/>
  <c r="AF268" i="20"/>
  <c r="AF300" i="20"/>
  <c r="AF284" i="20"/>
  <c r="AH17" i="24"/>
  <c r="AH28" i="24" s="1"/>
  <c r="AJ13" i="24"/>
  <c r="AK24" i="24" s="1"/>
  <c r="T25" i="24"/>
  <c r="AE14" i="24"/>
  <c r="AE25" i="24" s="1"/>
  <c r="U29" i="24"/>
  <c r="AF18" i="24"/>
  <c r="AF29" i="24" s="1"/>
  <c r="AH13" i="24"/>
  <c r="AH24" i="24" s="1"/>
  <c r="Y10" i="24"/>
  <c r="AF351" i="20"/>
  <c r="AF346" i="20"/>
  <c r="AF298" i="20"/>
  <c r="AF365" i="20"/>
  <c r="AF317" i="20"/>
  <c r="AF269" i="20"/>
  <c r="O363" i="3"/>
  <c r="O327" i="3"/>
  <c r="O291" i="3"/>
  <c r="O255" i="3"/>
  <c r="O219" i="3"/>
  <c r="O183" i="3"/>
  <c r="O147" i="3"/>
  <c r="O111" i="3"/>
  <c r="O75" i="3"/>
  <c r="O39" i="3"/>
  <c r="X28" i="24"/>
  <c r="AI17" i="24"/>
  <c r="AJ28" i="24" s="1"/>
  <c r="X10" i="24"/>
  <c r="AI2" i="24"/>
  <c r="L102" i="4"/>
  <c r="L89" i="4"/>
  <c r="L100" i="4"/>
  <c r="N8" i="28"/>
  <c r="O7" i="28"/>
  <c r="AF347" i="20"/>
  <c r="AF299" i="20"/>
  <c r="AF342" i="20"/>
  <c r="O362" i="3"/>
  <c r="O326" i="3"/>
  <c r="O290" i="3"/>
  <c r="O254" i="3"/>
  <c r="O218" i="3"/>
  <c r="O182" i="3"/>
  <c r="O146" i="3"/>
  <c r="O110" i="3"/>
  <c r="O74" i="3"/>
  <c r="O38" i="3"/>
  <c r="AI29" i="24"/>
  <c r="AC29" i="24"/>
  <c r="AL13" i="24"/>
  <c r="AM24" i="24" s="1"/>
  <c r="Y23" i="24"/>
  <c r="AJ12" i="24"/>
  <c r="AK23" i="24" s="1"/>
  <c r="AM13" i="24"/>
  <c r="AN24" i="24" s="1"/>
  <c r="AF336" i="20"/>
  <c r="O361" i="3"/>
  <c r="O325" i="3"/>
  <c r="O289" i="3"/>
  <c r="O253" i="3"/>
  <c r="O217" i="3"/>
  <c r="O181" i="3"/>
  <c r="O145" i="3"/>
  <c r="O109" i="3"/>
  <c r="O73" i="3"/>
  <c r="O37" i="3"/>
  <c r="U28" i="24"/>
  <c r="AF17" i="24"/>
  <c r="AF28" i="24" s="1"/>
  <c r="AI12" i="24"/>
  <c r="AJ23" i="24" s="1"/>
  <c r="O351" i="3"/>
  <c r="O315" i="3"/>
  <c r="O279" i="3"/>
  <c r="O243" i="3"/>
  <c r="O207" i="3"/>
  <c r="O171" i="3"/>
  <c r="O135" i="3"/>
  <c r="O99" i="3"/>
  <c r="O63" i="3"/>
  <c r="O27" i="3"/>
  <c r="AC27" i="24"/>
  <c r="AI27" i="24"/>
  <c r="O350" i="3"/>
  <c r="O314" i="3"/>
  <c r="O278" i="3"/>
  <c r="O242" i="3"/>
  <c r="O206" i="3"/>
  <c r="O170" i="3"/>
  <c r="O134" i="3"/>
  <c r="O98" i="3"/>
  <c r="O62" i="3"/>
  <c r="O26" i="3"/>
  <c r="L111" i="19"/>
  <c r="R10" i="24"/>
  <c r="AI26" i="24"/>
  <c r="AC26" i="24"/>
  <c r="AA23" i="24"/>
  <c r="AL12" i="24"/>
  <c r="AM23" i="24" s="1"/>
  <c r="U27" i="24"/>
  <c r="AF16" i="24"/>
  <c r="AF27" i="24" s="1"/>
  <c r="O241" i="3"/>
  <c r="O205" i="3"/>
  <c r="O169" i="3"/>
  <c r="O133" i="3"/>
  <c r="O97" i="3"/>
  <c r="O61" i="3"/>
  <c r="O25" i="3"/>
  <c r="AE12" i="24"/>
  <c r="AE23" i="24" s="1"/>
  <c r="U10" i="24"/>
  <c r="Q27" i="24"/>
  <c r="AH16" i="24"/>
  <c r="AH27" i="24" s="1"/>
  <c r="AM16" i="24"/>
  <c r="AN27" i="24" s="1"/>
  <c r="AG16" i="24"/>
  <c r="AG27" i="24" s="1"/>
  <c r="AD13" i="24"/>
  <c r="AD24" i="24" s="1"/>
  <c r="AI13" i="24"/>
  <c r="AJ24" i="24" s="1"/>
  <c r="AK15" i="24"/>
  <c r="AL26" i="24" s="1"/>
  <c r="Z26" i="24"/>
  <c r="O105" i="1"/>
  <c r="AD17" i="24"/>
  <c r="AD28" i="24" s="1"/>
  <c r="AD15" i="24"/>
  <c r="AD26" i="24" s="1"/>
  <c r="AL14" i="24"/>
  <c r="AM25" i="24" s="1"/>
  <c r="AJ3" i="24"/>
  <c r="AK17" i="24"/>
  <c r="AL28" i="24" s="1"/>
  <c r="AJ15" i="24"/>
  <c r="AK26" i="24" s="1"/>
  <c r="S10" i="24"/>
  <c r="AL8" i="24"/>
  <c r="O114" i="1"/>
  <c r="AI15" i="24"/>
  <c r="AJ26" i="24" s="1"/>
  <c r="AH14" i="24"/>
  <c r="AH25" i="24" s="1"/>
  <c r="AK3" i="24"/>
  <c r="Q28" i="24"/>
  <c r="AK2" i="24"/>
  <c r="AJ14" i="24"/>
  <c r="AK25" i="24" s="1"/>
  <c r="AM8" i="24"/>
  <c r="AF3" i="24"/>
  <c r="AG12" i="24"/>
  <c r="AG23" i="24" s="1"/>
  <c r="AF12" i="24"/>
  <c r="AF23" i="24" s="1"/>
  <c r="AK12" i="24"/>
  <c r="AL23" i="24" s="1"/>
  <c r="O6" i="28"/>
  <c r="AG17" i="24"/>
  <c r="AG28" i="24" s="1"/>
  <c r="AG13" i="24"/>
  <c r="AG24" i="24" s="1"/>
  <c r="AI14" i="24"/>
  <c r="AJ25" i="24" s="1"/>
  <c r="AL17" i="24"/>
  <c r="AM28" i="24" s="1"/>
  <c r="AI18" i="24"/>
  <c r="AJ29" i="24" s="1"/>
  <c r="AG14" i="24"/>
  <c r="AG25" i="24" s="1"/>
  <c r="AL2" i="24"/>
  <c r="AK18" i="24"/>
  <c r="AL29" i="24" s="1"/>
  <c r="AG3" i="24"/>
  <c r="AM17" i="24"/>
  <c r="AN28" i="24" s="1"/>
  <c r="AD16" i="24"/>
  <c r="AD27" i="24" s="1"/>
  <c r="AM14" i="24"/>
  <c r="AN25" i="24" s="1"/>
  <c r="Q128" i="4" l="1"/>
  <c r="Q162" i="3"/>
  <c r="Q161" i="3"/>
  <c r="AI85" i="19"/>
  <c r="AI84" i="19"/>
  <c r="Q50" i="14"/>
  <c r="Q128" i="1"/>
  <c r="Q27" i="6"/>
  <c r="Q24" i="6"/>
  <c r="Q25" i="6"/>
  <c r="Q309" i="14"/>
  <c r="AK31" i="4"/>
  <c r="BS316" i="14"/>
  <c r="Q19" i="4"/>
  <c r="Q18" i="4"/>
  <c r="BA114" i="14"/>
  <c r="BA115" i="14"/>
  <c r="BA143" i="14"/>
  <c r="BA142" i="14"/>
  <c r="Q192" i="4"/>
  <c r="Q193" i="4"/>
  <c r="AI290" i="14"/>
  <c r="AI291" i="14"/>
  <c r="Q124" i="14"/>
  <c r="Q137" i="3"/>
  <c r="Q50" i="6"/>
  <c r="Q314" i="3"/>
  <c r="Q315" i="3"/>
  <c r="Q187" i="3"/>
  <c r="AK50" i="4"/>
  <c r="Q352" i="1"/>
  <c r="AI109" i="1"/>
  <c r="AK159" i="4"/>
  <c r="AI241" i="1"/>
  <c r="BA110" i="14"/>
  <c r="AZ132" i="14"/>
  <c r="BB132" i="14"/>
  <c r="AK121" i="4"/>
  <c r="AK273" i="4"/>
  <c r="Q240" i="3"/>
  <c r="Q239" i="3"/>
  <c r="AK305" i="4"/>
  <c r="Q315" i="1"/>
  <c r="Q190" i="3"/>
  <c r="AI135" i="14"/>
  <c r="AI330" i="1"/>
  <c r="Q351" i="1"/>
  <c r="Q118" i="6"/>
  <c r="AK25" i="4"/>
  <c r="AK36" i="4"/>
  <c r="Q103" i="1"/>
  <c r="Q123" i="6"/>
  <c r="AK300" i="4"/>
  <c r="AK301" i="4"/>
  <c r="AI59" i="1"/>
  <c r="Q186" i="1"/>
  <c r="Q212" i="3"/>
  <c r="AK37" i="4"/>
  <c r="AI268" i="19"/>
  <c r="Q324" i="3"/>
  <c r="AI151" i="1"/>
  <c r="Q252" i="3"/>
  <c r="Q127" i="6"/>
  <c r="BA321" i="14"/>
  <c r="AK308" i="4"/>
  <c r="AK158" i="4"/>
  <c r="Q174" i="3"/>
  <c r="Q85" i="4"/>
  <c r="AK123" i="4"/>
  <c r="Q251" i="6"/>
  <c r="BS322" i="14"/>
  <c r="Q139" i="4"/>
  <c r="Q160" i="1"/>
  <c r="Q56" i="6"/>
  <c r="Q57" i="6"/>
  <c r="AI181" i="14"/>
  <c r="AI180" i="14"/>
  <c r="Q316" i="14"/>
  <c r="Q317" i="14"/>
  <c r="Q357" i="14"/>
  <c r="Q358" i="14"/>
  <c r="AI97" i="1"/>
  <c r="Q113" i="4"/>
  <c r="AK28" i="4"/>
  <c r="BS140" i="14"/>
  <c r="BS141" i="14"/>
  <c r="Q191" i="6"/>
  <c r="BA135" i="14"/>
  <c r="BA134" i="14"/>
  <c r="AI289" i="1"/>
  <c r="AI288" i="1"/>
  <c r="AK77" i="4"/>
  <c r="AK78" i="4"/>
  <c r="BS223" i="14"/>
  <c r="BS224" i="14"/>
  <c r="Q332" i="14"/>
  <c r="Q333" i="14"/>
  <c r="AI342" i="1"/>
  <c r="Q209" i="3"/>
  <c r="Q210" i="3"/>
  <c r="BS23" i="14"/>
  <c r="BS22" i="14"/>
  <c r="Q64" i="3"/>
  <c r="Q91" i="3"/>
  <c r="Q86" i="4"/>
  <c r="AK32" i="4"/>
  <c r="BS346" i="14"/>
  <c r="Q175" i="6"/>
  <c r="BS309" i="14"/>
  <c r="BS308" i="14"/>
  <c r="BS349" i="14"/>
  <c r="BS350" i="14"/>
  <c r="BS341" i="14"/>
  <c r="BS340" i="14"/>
  <c r="AI107" i="1"/>
  <c r="AI106" i="1"/>
  <c r="BS265" i="14"/>
  <c r="BS264" i="14"/>
  <c r="Q267" i="14"/>
  <c r="Q266" i="14"/>
  <c r="Q111" i="1"/>
  <c r="CK310" i="14"/>
  <c r="AI23" i="1"/>
  <c r="Q203" i="1"/>
  <c r="Q350" i="1"/>
  <c r="Q242" i="14"/>
  <c r="Q20" i="6"/>
  <c r="Q21" i="6"/>
  <c r="Q258" i="6"/>
  <c r="AK84" i="4"/>
  <c r="AK240" i="4"/>
  <c r="AK26" i="4"/>
  <c r="Q300" i="1"/>
  <c r="BS343" i="14"/>
  <c r="BS344" i="14"/>
  <c r="BS260" i="14"/>
  <c r="BS259" i="14"/>
  <c r="Q119" i="1"/>
  <c r="BS315" i="14"/>
  <c r="Q184" i="3"/>
  <c r="Q367" i="14"/>
  <c r="Q366" i="14"/>
  <c r="Q159" i="3"/>
  <c r="Q158" i="3"/>
  <c r="BS106" i="14"/>
  <c r="BS107" i="14"/>
  <c r="Q306" i="3"/>
  <c r="BS189" i="14"/>
  <c r="AK234" i="4"/>
  <c r="AK235" i="4"/>
  <c r="BS324" i="14"/>
  <c r="BS325" i="14"/>
  <c r="Q235" i="3"/>
  <c r="Q142" i="3"/>
  <c r="Q141" i="3"/>
  <c r="Q38" i="3"/>
  <c r="Q284" i="19"/>
  <c r="Q298" i="4"/>
  <c r="AK296" i="4"/>
  <c r="Q156" i="3"/>
  <c r="Q284" i="3"/>
  <c r="Q285" i="3"/>
  <c r="BS261" i="14"/>
  <c r="BS262" i="14"/>
  <c r="BS355" i="14"/>
  <c r="BS356" i="14"/>
  <c r="BA343" i="14"/>
  <c r="BA342" i="14"/>
  <c r="Q107" i="6"/>
  <c r="Q106" i="6"/>
  <c r="Q28" i="1"/>
  <c r="Q86" i="1"/>
  <c r="Q188" i="1"/>
  <c r="AI207" i="1"/>
  <c r="AI295" i="1"/>
  <c r="AJ312" i="20"/>
  <c r="AH312" i="20"/>
  <c r="AJ196" i="20"/>
  <c r="AH196" i="20"/>
  <c r="AH84" i="20"/>
  <c r="AJ84" i="20"/>
  <c r="AJ259" i="20"/>
  <c r="AH259" i="20"/>
  <c r="AJ107" i="20"/>
  <c r="AH107" i="20"/>
  <c r="AJ334" i="20"/>
  <c r="AH334" i="20"/>
  <c r="AJ188" i="20"/>
  <c r="AH188" i="20"/>
  <c r="AJ351" i="20"/>
  <c r="AH351" i="20"/>
  <c r="AJ147" i="20"/>
  <c r="AH147" i="20"/>
  <c r="AH156" i="20"/>
  <c r="AJ156" i="20"/>
  <c r="AJ264" i="20"/>
  <c r="AH264" i="20"/>
  <c r="AJ40" i="20"/>
  <c r="AH40" i="20"/>
  <c r="AJ355" i="20"/>
  <c r="AH355" i="20"/>
  <c r="AJ218" i="20"/>
  <c r="AH218" i="20"/>
  <c r="AJ226" i="20"/>
  <c r="AH226" i="20"/>
  <c r="AJ251" i="20"/>
  <c r="AH251" i="20"/>
  <c r="AJ194" i="20"/>
  <c r="AH194" i="20"/>
  <c r="AJ165" i="20"/>
  <c r="AH165" i="20"/>
  <c r="AJ184" i="20"/>
  <c r="AH184" i="20"/>
  <c r="AJ365" i="20"/>
  <c r="AH365" i="20"/>
  <c r="AJ155" i="20"/>
  <c r="AH155" i="20"/>
  <c r="AJ56" i="20"/>
  <c r="AH56" i="20"/>
  <c r="AJ303" i="20"/>
  <c r="AH303" i="20"/>
  <c r="AJ77" i="20"/>
  <c r="AH77" i="20"/>
  <c r="AJ296" i="20"/>
  <c r="AH296" i="20"/>
  <c r="AJ187" i="20"/>
  <c r="AH187" i="20"/>
  <c r="AJ348" i="20"/>
  <c r="AH348" i="20"/>
  <c r="AK195" i="4"/>
  <c r="Q117" i="3"/>
  <c r="Q118" i="3"/>
  <c r="Q254" i="3"/>
  <c r="Q253" i="3"/>
  <c r="Q25" i="3"/>
  <c r="AJ333" i="20"/>
  <c r="AH333" i="20"/>
  <c r="AJ142" i="20"/>
  <c r="AH142" i="20"/>
  <c r="AJ300" i="20"/>
  <c r="AH300" i="20"/>
  <c r="AJ223" i="20"/>
  <c r="AH223" i="20"/>
  <c r="AJ75" i="20"/>
  <c r="AH75" i="20"/>
  <c r="AH242" i="20"/>
  <c r="AJ242" i="20"/>
  <c r="AJ294" i="20"/>
  <c r="AH294" i="20"/>
  <c r="AJ106" i="20"/>
  <c r="AH106" i="20"/>
  <c r="AJ313" i="20"/>
  <c r="AH313" i="20"/>
  <c r="AJ119" i="20"/>
  <c r="AH119" i="20"/>
  <c r="AJ92" i="20"/>
  <c r="AH92" i="20"/>
  <c r="AJ208" i="20"/>
  <c r="AH208" i="20"/>
  <c r="AJ20" i="20"/>
  <c r="AH20" i="20"/>
  <c r="AJ368" i="20"/>
  <c r="AH368" i="20"/>
  <c r="AJ228" i="20"/>
  <c r="AH228" i="20"/>
  <c r="AH132" i="20"/>
  <c r="AJ132" i="20"/>
  <c r="AJ215" i="20"/>
  <c r="AH215" i="20"/>
  <c r="AJ150" i="20"/>
  <c r="AH150" i="20"/>
  <c r="AJ137" i="20"/>
  <c r="AH137" i="20"/>
  <c r="AJ115" i="20"/>
  <c r="AH115" i="20"/>
  <c r="AJ345" i="20"/>
  <c r="AH345" i="20"/>
  <c r="AJ127" i="20"/>
  <c r="AH127" i="20"/>
  <c r="AJ53" i="20"/>
  <c r="AH53" i="20"/>
  <c r="AJ271" i="20"/>
  <c r="AH271" i="20"/>
  <c r="AJ42" i="20"/>
  <c r="AH42" i="20"/>
  <c r="AJ302" i="20"/>
  <c r="AH302" i="20"/>
  <c r="AJ139" i="20"/>
  <c r="AH139" i="20"/>
  <c r="AH112" i="20"/>
  <c r="AJ112" i="20"/>
  <c r="Q59" i="4"/>
  <c r="Q60" i="4"/>
  <c r="AI348" i="19"/>
  <c r="BA265" i="19"/>
  <c r="BA266" i="19"/>
  <c r="AJ293" i="20"/>
  <c r="AH293" i="20"/>
  <c r="AJ110" i="20"/>
  <c r="AH110" i="20"/>
  <c r="AJ237" i="20"/>
  <c r="AI237" i="20" s="1"/>
  <c r="AH237" i="20"/>
  <c r="AJ249" i="20"/>
  <c r="AH249" i="20"/>
  <c r="AJ55" i="20"/>
  <c r="AH55" i="20"/>
  <c r="AJ316" i="20"/>
  <c r="AH316" i="20"/>
  <c r="AJ274" i="20"/>
  <c r="AH274" i="20"/>
  <c r="AJ298" i="20"/>
  <c r="AH298" i="20"/>
  <c r="AJ317" i="20"/>
  <c r="AH317" i="20"/>
  <c r="AJ71" i="20"/>
  <c r="AH71" i="20"/>
  <c r="AH220" i="20"/>
  <c r="AJ220" i="20"/>
  <c r="AJ234" i="20"/>
  <c r="AI234" i="20" s="1"/>
  <c r="AH234" i="20"/>
  <c r="AJ229" i="20"/>
  <c r="AI229" i="20" s="1"/>
  <c r="AH229" i="20"/>
  <c r="AJ344" i="20"/>
  <c r="AH344" i="20"/>
  <c r="AJ199" i="20"/>
  <c r="AH199" i="20"/>
  <c r="AH252" i="20"/>
  <c r="AJ252" i="20"/>
  <c r="AJ241" i="20"/>
  <c r="AH241" i="20"/>
  <c r="AJ74" i="20"/>
  <c r="AI74" i="20" s="1"/>
  <c r="AH74" i="20"/>
  <c r="AJ109" i="20"/>
  <c r="AI109" i="20" s="1"/>
  <c r="AH109" i="20"/>
  <c r="AJ99" i="20"/>
  <c r="AH99" i="20"/>
  <c r="AJ367" i="20"/>
  <c r="AH367" i="20"/>
  <c r="AJ83" i="20"/>
  <c r="AH83" i="20"/>
  <c r="AJ69" i="20"/>
  <c r="AH69" i="20"/>
  <c r="AJ256" i="20"/>
  <c r="AH256" i="20"/>
  <c r="AJ52" i="20"/>
  <c r="AH52" i="20"/>
  <c r="AJ323" i="20"/>
  <c r="AH323" i="20"/>
  <c r="AJ111" i="20"/>
  <c r="AI111" i="20" s="1"/>
  <c r="AH111" i="20"/>
  <c r="AJ25" i="20"/>
  <c r="AI25" i="20" s="1"/>
  <c r="AH25" i="20"/>
  <c r="Q200" i="3"/>
  <c r="AJ326" i="20"/>
  <c r="AI326" i="20" s="1"/>
  <c r="AH326" i="20"/>
  <c r="AJ295" i="20"/>
  <c r="AI295" i="20" s="1"/>
  <c r="AH295" i="20"/>
  <c r="AJ93" i="20"/>
  <c r="AI93" i="20" s="1"/>
  <c r="AH93" i="20"/>
  <c r="AJ232" i="20"/>
  <c r="AH232" i="20"/>
  <c r="AJ19" i="20"/>
  <c r="AH19" i="20"/>
  <c r="AJ221" i="20"/>
  <c r="AH221" i="20"/>
  <c r="AJ239" i="20"/>
  <c r="AH239" i="20"/>
  <c r="AJ166" i="20"/>
  <c r="AH166" i="20"/>
  <c r="AJ288" i="20"/>
  <c r="AH288" i="20"/>
  <c r="AJ51" i="20"/>
  <c r="AH51" i="20"/>
  <c r="AJ70" i="20"/>
  <c r="AH70" i="20"/>
  <c r="AJ262" i="20"/>
  <c r="AH262" i="20"/>
  <c r="AH144" i="20"/>
  <c r="AJ144" i="20"/>
  <c r="AJ309" i="20"/>
  <c r="AH309" i="20"/>
  <c r="AJ131" i="20"/>
  <c r="AH131" i="20"/>
  <c r="AJ160" i="20"/>
  <c r="AH160" i="20"/>
  <c r="AJ224" i="20"/>
  <c r="AI224" i="20" s="1"/>
  <c r="AH224" i="20"/>
  <c r="AJ49" i="20"/>
  <c r="AH49" i="20"/>
  <c r="AJ258" i="20"/>
  <c r="AH258" i="20"/>
  <c r="AJ126" i="20"/>
  <c r="AI126" i="20" s="1"/>
  <c r="AH126" i="20"/>
  <c r="AJ340" i="20"/>
  <c r="AH340" i="20"/>
  <c r="AJ63" i="20"/>
  <c r="AH63" i="20"/>
  <c r="AH38" i="20"/>
  <c r="AJ38" i="20"/>
  <c r="AJ205" i="20"/>
  <c r="AH205" i="20"/>
  <c r="AJ37" i="20"/>
  <c r="AH37" i="20"/>
  <c r="AJ278" i="20"/>
  <c r="AH278" i="20"/>
  <c r="AJ79" i="20"/>
  <c r="AH79" i="20"/>
  <c r="AH104" i="20"/>
  <c r="AJ104" i="20"/>
  <c r="Q364" i="3"/>
  <c r="Q363" i="3"/>
  <c r="Q161" i="4"/>
  <c r="Q162" i="4"/>
  <c r="Q191" i="4"/>
  <c r="BA235" i="19"/>
  <c r="Q341" i="4"/>
  <c r="Q272" i="3"/>
  <c r="Q36" i="6"/>
  <c r="AJ243" i="20"/>
  <c r="AI244" i="20" s="1"/>
  <c r="AH243" i="20"/>
  <c r="AJ57" i="20"/>
  <c r="AI57" i="20" s="1"/>
  <c r="AH57" i="20"/>
  <c r="AJ339" i="20"/>
  <c r="AH339" i="20"/>
  <c r="AJ177" i="20"/>
  <c r="AH177" i="20"/>
  <c r="AJ297" i="20"/>
  <c r="AH297" i="20"/>
  <c r="AJ149" i="20"/>
  <c r="AH149" i="20"/>
  <c r="AJ287" i="20"/>
  <c r="AH287" i="20"/>
  <c r="AJ62" i="20"/>
  <c r="AH62" i="20"/>
  <c r="AJ359" i="20"/>
  <c r="AH359" i="20"/>
  <c r="AJ134" i="20"/>
  <c r="AH134" i="20"/>
  <c r="AJ245" i="20"/>
  <c r="AI245" i="20" s="1"/>
  <c r="AH245" i="20"/>
  <c r="AJ159" i="20"/>
  <c r="AH159" i="20"/>
  <c r="AJ342" i="20"/>
  <c r="AI342" i="20" s="1"/>
  <c r="AH342" i="20"/>
  <c r="AJ286" i="20"/>
  <c r="AH286" i="20"/>
  <c r="AJ67" i="20"/>
  <c r="AH67" i="20"/>
  <c r="AJ169" i="20"/>
  <c r="AH169" i="20"/>
  <c r="AJ204" i="20"/>
  <c r="AH204" i="20"/>
  <c r="AJ22" i="20"/>
  <c r="AH22" i="20"/>
  <c r="AJ347" i="20"/>
  <c r="AH347" i="20"/>
  <c r="AJ146" i="20"/>
  <c r="AH146" i="20"/>
  <c r="AJ301" i="20"/>
  <c r="AI301" i="20" s="1"/>
  <c r="AH301" i="20"/>
  <c r="AJ43" i="20"/>
  <c r="AH43" i="20"/>
  <c r="AH136" i="20"/>
  <c r="AJ136" i="20"/>
  <c r="AJ189" i="20"/>
  <c r="AI189" i="20" s="1"/>
  <c r="AH189" i="20"/>
  <c r="AH116" i="20"/>
  <c r="AJ116" i="20"/>
  <c r="AJ263" i="20"/>
  <c r="AI263" i="20" s="1"/>
  <c r="AH263" i="20"/>
  <c r="AJ59" i="20"/>
  <c r="AH59" i="20"/>
  <c r="AH26" i="20"/>
  <c r="AJ26" i="20"/>
  <c r="Q340" i="3"/>
  <c r="AK140" i="4"/>
  <c r="Q54" i="3"/>
  <c r="Q193" i="3"/>
  <c r="BA34" i="14"/>
  <c r="AJ216" i="20"/>
  <c r="AH216" i="20"/>
  <c r="AJ72" i="20"/>
  <c r="AH72" i="20"/>
  <c r="AJ353" i="20"/>
  <c r="AH353" i="20"/>
  <c r="AJ266" i="20"/>
  <c r="AI266" i="20" s="1"/>
  <c r="AH266" i="20"/>
  <c r="AJ33" i="20"/>
  <c r="AH33" i="20"/>
  <c r="AJ121" i="20"/>
  <c r="AH121" i="20"/>
  <c r="AJ265" i="20"/>
  <c r="AI265" i="20" s="1"/>
  <c r="AH265" i="20"/>
  <c r="AJ254" i="20"/>
  <c r="AH254" i="20"/>
  <c r="AJ289" i="20"/>
  <c r="AH289" i="20"/>
  <c r="AJ202" i="20"/>
  <c r="AH202" i="20"/>
  <c r="AJ213" i="20"/>
  <c r="AH213" i="20"/>
  <c r="AJ103" i="20"/>
  <c r="AH103" i="20"/>
  <c r="AH140" i="20"/>
  <c r="AJ140" i="20"/>
  <c r="AI140" i="20" s="1"/>
  <c r="AJ269" i="20"/>
  <c r="AH269" i="20"/>
  <c r="AJ47" i="20"/>
  <c r="AH47" i="20"/>
  <c r="AJ81" i="20"/>
  <c r="AH81" i="20"/>
  <c r="AJ315" i="20"/>
  <c r="AH315" i="20"/>
  <c r="AJ30" i="20"/>
  <c r="AH30" i="20"/>
  <c r="AJ324" i="20"/>
  <c r="AH324" i="20"/>
  <c r="AJ21" i="20"/>
  <c r="AI21" i="20" s="1"/>
  <c r="AH21" i="20"/>
  <c r="AJ277" i="20"/>
  <c r="AH277" i="20"/>
  <c r="AJ158" i="20"/>
  <c r="AH158" i="20"/>
  <c r="AJ349" i="20"/>
  <c r="AI349" i="20" s="1"/>
  <c r="AH349" i="20"/>
  <c r="AJ279" i="20"/>
  <c r="AH279" i="20"/>
  <c r="AJ128" i="20"/>
  <c r="AH128" i="20"/>
  <c r="AJ227" i="20"/>
  <c r="AI227" i="20" s="1"/>
  <c r="AH227" i="20"/>
  <c r="AJ39" i="20"/>
  <c r="AH39" i="20"/>
  <c r="AJ331" i="20"/>
  <c r="AH331" i="20"/>
  <c r="Q117" i="4"/>
  <c r="Q116" i="4"/>
  <c r="Q84" i="3"/>
  <c r="Q85" i="3"/>
  <c r="Q250" i="4"/>
  <c r="Q249" i="4"/>
  <c r="AK104" i="4"/>
  <c r="AJ174" i="20"/>
  <c r="AH174" i="20"/>
  <c r="AJ45" i="20"/>
  <c r="AH45" i="20"/>
  <c r="AJ314" i="20"/>
  <c r="AI314" i="20" s="1"/>
  <c r="AH314" i="20"/>
  <c r="AJ18" i="20"/>
  <c r="AH18" i="20"/>
  <c r="AJ357" i="20"/>
  <c r="AI357" i="20" s="1"/>
  <c r="AH357" i="20"/>
  <c r="AJ248" i="20"/>
  <c r="AH248" i="20"/>
  <c r="AH164" i="20"/>
  <c r="AJ164" i="20"/>
  <c r="AJ175" i="20"/>
  <c r="AH175" i="20"/>
  <c r="AJ60" i="20"/>
  <c r="AH60" i="20"/>
  <c r="AJ145" i="20"/>
  <c r="AH145" i="20"/>
  <c r="AJ94" i="20"/>
  <c r="AH94" i="20"/>
  <c r="AH305" i="20"/>
  <c r="AJ305" i="20"/>
  <c r="AJ235" i="20"/>
  <c r="AH235" i="20"/>
  <c r="AJ170" i="20"/>
  <c r="AI170" i="20" s="1"/>
  <c r="AH170" i="20"/>
  <c r="AJ366" i="20"/>
  <c r="AI366" i="20" s="1"/>
  <c r="AH366" i="20"/>
  <c r="AJ260" i="20"/>
  <c r="AI260" i="20" s="1"/>
  <c r="AH260" i="20"/>
  <c r="AJ364" i="20"/>
  <c r="AI364" i="20" s="1"/>
  <c r="AH364" i="20"/>
  <c r="AJ308" i="20"/>
  <c r="AH308" i="20"/>
  <c r="AH360" i="20"/>
  <c r="AJ360" i="20"/>
  <c r="AJ231" i="20"/>
  <c r="AH231" i="20"/>
  <c r="AJ122" i="20"/>
  <c r="AH122" i="20"/>
  <c r="AJ161" i="20"/>
  <c r="AI161" i="20" s="1"/>
  <c r="AH161" i="20"/>
  <c r="AJ246" i="20"/>
  <c r="AH246" i="20"/>
  <c r="AJ36" i="20"/>
  <c r="AH36" i="20"/>
  <c r="AJ272" i="20"/>
  <c r="AH272" i="20"/>
  <c r="AJ27" i="20"/>
  <c r="AH27" i="20"/>
  <c r="AJ157" i="20"/>
  <c r="AH157" i="20"/>
  <c r="Q279" i="4"/>
  <c r="Q280" i="4"/>
  <c r="Q122" i="4"/>
  <c r="Q123" i="4"/>
  <c r="Q349" i="3"/>
  <c r="Q350" i="3"/>
  <c r="AK213" i="4"/>
  <c r="AK214" i="4"/>
  <c r="AJ275" i="20"/>
  <c r="AH275" i="20"/>
  <c r="AJ78" i="20"/>
  <c r="AI78" i="20" s="1"/>
  <c r="AH78" i="20"/>
  <c r="AJ319" i="20"/>
  <c r="AH319" i="20"/>
  <c r="AJ29" i="20"/>
  <c r="AH29" i="20"/>
  <c r="AJ80" i="20"/>
  <c r="AH80" i="20"/>
  <c r="AJ350" i="20"/>
  <c r="AH350" i="20"/>
  <c r="AJ201" i="20"/>
  <c r="AI201" i="20" s="1"/>
  <c r="AH201" i="20"/>
  <c r="AJ253" i="20"/>
  <c r="AH253" i="20"/>
  <c r="AJ250" i="20"/>
  <c r="AH250" i="20"/>
  <c r="AJ32" i="20"/>
  <c r="AH32" i="20"/>
  <c r="AJ328" i="20"/>
  <c r="AH328" i="20"/>
  <c r="AJ268" i="20"/>
  <c r="AH268" i="20"/>
  <c r="AH172" i="20"/>
  <c r="AJ172" i="20"/>
  <c r="AJ290" i="20"/>
  <c r="AH290" i="20"/>
  <c r="AJ130" i="20"/>
  <c r="AH130" i="20"/>
  <c r="AJ335" i="20"/>
  <c r="AH335" i="20"/>
  <c r="AJ143" i="20"/>
  <c r="AI143" i="20" s="1"/>
  <c r="AH143" i="20"/>
  <c r="AH190" i="20"/>
  <c r="AJ190" i="20"/>
  <c r="AJ329" i="20"/>
  <c r="AH329" i="20"/>
  <c r="AJ120" i="20"/>
  <c r="AH120" i="20"/>
  <c r="AJ240" i="20"/>
  <c r="AH240" i="20"/>
  <c r="AJ82" i="20"/>
  <c r="AH82" i="20"/>
  <c r="AJ133" i="20"/>
  <c r="AH133" i="20"/>
  <c r="AJ167" i="20"/>
  <c r="AH167" i="20"/>
  <c r="AJ129" i="20"/>
  <c r="AI129" i="20" s="1"/>
  <c r="AH129" i="20"/>
  <c r="AJ217" i="20"/>
  <c r="AI217" i="20" s="1"/>
  <c r="AH217" i="20"/>
  <c r="AJ114" i="20"/>
  <c r="AH114" i="20"/>
  <c r="L39" i="20"/>
  <c r="P39" i="20" s="1"/>
  <c r="L122" i="20"/>
  <c r="P122" i="20" s="1"/>
  <c r="L170" i="20"/>
  <c r="P170" i="20" s="1"/>
  <c r="L239" i="20"/>
  <c r="P239" i="20" s="1"/>
  <c r="L235" i="20"/>
  <c r="P235" i="20" s="1"/>
  <c r="L30" i="20"/>
  <c r="P30" i="20" s="1"/>
  <c r="L287" i="20"/>
  <c r="P287" i="20" s="1"/>
  <c r="L17" i="20"/>
  <c r="P17" i="20" s="1"/>
  <c r="L21" i="20"/>
  <c r="P21" i="20" s="1"/>
  <c r="L73" i="20"/>
  <c r="P73" i="20" s="1"/>
  <c r="L11" i="20"/>
  <c r="L63" i="20"/>
  <c r="P63" i="20" s="1"/>
  <c r="L95" i="20"/>
  <c r="P95" i="20" s="1"/>
  <c r="L185" i="20"/>
  <c r="P185" i="20" s="1"/>
  <c r="L250" i="20"/>
  <c r="P250" i="20" s="1"/>
  <c r="L151" i="20"/>
  <c r="P151" i="20" s="1"/>
  <c r="L124" i="20"/>
  <c r="P124" i="20" s="1"/>
  <c r="L152" i="20"/>
  <c r="P152" i="20" s="1"/>
  <c r="L157" i="20"/>
  <c r="P157" i="20" s="1"/>
  <c r="L243" i="20"/>
  <c r="P243" i="20" s="1"/>
  <c r="L194" i="20"/>
  <c r="P194" i="20" s="1"/>
  <c r="L283" i="20"/>
  <c r="P283" i="20" s="1"/>
  <c r="L205" i="20"/>
  <c r="P205" i="20" s="1"/>
  <c r="L238" i="20"/>
  <c r="P238" i="20" s="1"/>
  <c r="L253" i="20"/>
  <c r="P253" i="20" s="1"/>
  <c r="L244" i="20"/>
  <c r="P244" i="20" s="1"/>
  <c r="L280" i="20"/>
  <c r="P280" i="20" s="1"/>
  <c r="L326" i="20"/>
  <c r="P326" i="20" s="1"/>
  <c r="L300" i="20"/>
  <c r="P300" i="20" s="1"/>
  <c r="L354" i="20"/>
  <c r="P354" i="20" s="1"/>
  <c r="L286" i="20"/>
  <c r="P286" i="20" s="1"/>
  <c r="L55" i="20"/>
  <c r="P55" i="20" s="1"/>
  <c r="L126" i="20"/>
  <c r="P126" i="20" s="1"/>
  <c r="L174" i="20"/>
  <c r="P174" i="20" s="1"/>
  <c r="L176" i="20"/>
  <c r="P176" i="20" s="1"/>
  <c r="L267" i="20"/>
  <c r="P267" i="20" s="1"/>
  <c r="L301" i="20"/>
  <c r="P301" i="20" s="1"/>
  <c r="L16" i="20"/>
  <c r="P16" i="20" s="1"/>
  <c r="L24" i="20"/>
  <c r="P24" i="20" s="1"/>
  <c r="L186" i="20"/>
  <c r="P186" i="20" s="1"/>
  <c r="L249" i="20"/>
  <c r="P249" i="20" s="1"/>
  <c r="L79" i="20"/>
  <c r="P79" i="20" s="1"/>
  <c r="L119" i="20"/>
  <c r="P119" i="20" s="1"/>
  <c r="L155" i="20"/>
  <c r="P155" i="20" s="1"/>
  <c r="L40" i="20"/>
  <c r="P40" i="20" s="1"/>
  <c r="L60" i="20"/>
  <c r="P60" i="20" s="1"/>
  <c r="L80" i="20"/>
  <c r="P80" i="20" s="1"/>
  <c r="L96" i="20"/>
  <c r="P96" i="20" s="1"/>
  <c r="L112" i="20"/>
  <c r="P112" i="20" s="1"/>
  <c r="L117" i="20"/>
  <c r="P117" i="20" s="1"/>
  <c r="L145" i="20"/>
  <c r="P145" i="20" s="1"/>
  <c r="L179" i="20"/>
  <c r="P179" i="20" s="1"/>
  <c r="L210" i="20"/>
  <c r="P210" i="20" s="1"/>
  <c r="L197" i="20"/>
  <c r="P197" i="20" s="1"/>
  <c r="L345" i="20"/>
  <c r="P345" i="20" s="1"/>
  <c r="L191" i="20"/>
  <c r="P191" i="20" s="1"/>
  <c r="L237" i="20"/>
  <c r="P237" i="20" s="1"/>
  <c r="L228" i="20"/>
  <c r="P228" i="20" s="1"/>
  <c r="L264" i="20"/>
  <c r="P264" i="20" s="1"/>
  <c r="L302" i="20"/>
  <c r="P302" i="20" s="1"/>
  <c r="L322" i="20"/>
  <c r="P322" i="20" s="1"/>
  <c r="L339" i="20"/>
  <c r="P339" i="20" s="1"/>
  <c r="L356" i="20"/>
  <c r="P356" i="20" s="1"/>
  <c r="L365" i="20"/>
  <c r="P365" i="20" s="1"/>
  <c r="L82" i="20"/>
  <c r="P82" i="20" s="1"/>
  <c r="L130" i="20"/>
  <c r="P130" i="20" s="1"/>
  <c r="L178" i="20"/>
  <c r="P178" i="20" s="1"/>
  <c r="L192" i="20"/>
  <c r="P192" i="20" s="1"/>
  <c r="L59" i="20"/>
  <c r="P59" i="20" s="1"/>
  <c r="L305" i="20"/>
  <c r="P305" i="20" s="1"/>
  <c r="L15" i="20"/>
  <c r="P15" i="20" s="1"/>
  <c r="L22" i="20"/>
  <c r="P22" i="20" s="1"/>
  <c r="L46" i="20"/>
  <c r="P46" i="20" s="1"/>
  <c r="L143" i="20"/>
  <c r="P143" i="20" s="1"/>
  <c r="L266" i="20"/>
  <c r="P266" i="20" s="1"/>
  <c r="L175" i="20"/>
  <c r="P175" i="20" s="1"/>
  <c r="L89" i="20"/>
  <c r="P89" i="20" s="1"/>
  <c r="L105" i="20"/>
  <c r="P105" i="20" s="1"/>
  <c r="L140" i="20"/>
  <c r="P140" i="20" s="1"/>
  <c r="L168" i="20"/>
  <c r="P168" i="20" s="1"/>
  <c r="L258" i="20"/>
  <c r="P258" i="20" s="1"/>
  <c r="L295" i="20"/>
  <c r="P295" i="20" s="1"/>
  <c r="L198" i="20"/>
  <c r="P198" i="20" s="1"/>
  <c r="L340" i="20"/>
  <c r="P340" i="20" s="1"/>
  <c r="L222" i="20"/>
  <c r="P222" i="20" s="1"/>
  <c r="L268" i="20"/>
  <c r="P268" i="20" s="1"/>
  <c r="L273" i="20"/>
  <c r="P273" i="20" s="1"/>
  <c r="L327" i="20"/>
  <c r="P327" i="20" s="1"/>
  <c r="L303" i="20"/>
  <c r="P303" i="20" s="1"/>
  <c r="L308" i="20"/>
  <c r="P308" i="20" s="1"/>
  <c r="L331" i="20"/>
  <c r="P331" i="20" s="1"/>
  <c r="L324" i="20"/>
  <c r="P324" i="20" s="1"/>
  <c r="L366" i="20"/>
  <c r="P366" i="20" s="1"/>
  <c r="L103" i="20"/>
  <c r="P103" i="20" s="1"/>
  <c r="L86" i="20"/>
  <c r="P86" i="20" s="1"/>
  <c r="L134" i="20"/>
  <c r="P134" i="20" s="1"/>
  <c r="L255" i="20"/>
  <c r="P255" i="20" s="1"/>
  <c r="L314" i="20"/>
  <c r="P314" i="20" s="1"/>
  <c r="L306" i="20"/>
  <c r="P306" i="20" s="1"/>
  <c r="L20" i="20"/>
  <c r="P20" i="20" s="1"/>
  <c r="L54" i="20"/>
  <c r="P54" i="20" s="1"/>
  <c r="L27" i="20"/>
  <c r="P27" i="20" s="1"/>
  <c r="L34" i="20"/>
  <c r="P34" i="20" s="1"/>
  <c r="L45" i="20"/>
  <c r="P45" i="20" s="1"/>
  <c r="L107" i="20"/>
  <c r="P107" i="20" s="1"/>
  <c r="L265" i="20"/>
  <c r="P265" i="20" s="1"/>
  <c r="L201" i="20"/>
  <c r="P201" i="20" s="1"/>
  <c r="L84" i="20"/>
  <c r="P84" i="20" s="1"/>
  <c r="L128" i="20"/>
  <c r="P128" i="20" s="1"/>
  <c r="L133" i="20"/>
  <c r="P133" i="20" s="1"/>
  <c r="L161" i="20"/>
  <c r="P161" i="20" s="1"/>
  <c r="L226" i="20"/>
  <c r="P226" i="20" s="1"/>
  <c r="L257" i="20"/>
  <c r="P257" i="20" s="1"/>
  <c r="L206" i="20"/>
  <c r="P206" i="20" s="1"/>
  <c r="L189" i="20"/>
  <c r="P189" i="20" s="1"/>
  <c r="L208" i="20"/>
  <c r="P208" i="20" s="1"/>
  <c r="L221" i="20"/>
  <c r="P221" i="20" s="1"/>
  <c r="L278" i="20"/>
  <c r="P278" i="20" s="1"/>
  <c r="L310" i="20"/>
  <c r="P310" i="20" s="1"/>
  <c r="L248" i="20"/>
  <c r="P248" i="20" s="1"/>
  <c r="L277" i="20"/>
  <c r="P277" i="20" s="1"/>
  <c r="L338" i="20"/>
  <c r="P338" i="20" s="1"/>
  <c r="L284" i="20"/>
  <c r="P284" i="20" s="1"/>
  <c r="L304" i="20"/>
  <c r="P304" i="20" s="1"/>
  <c r="L342" i="20"/>
  <c r="P342" i="20" s="1"/>
  <c r="L343" i="20"/>
  <c r="P343" i="20" s="1"/>
  <c r="L367" i="20"/>
  <c r="P367" i="20" s="1"/>
  <c r="L90" i="20"/>
  <c r="P90" i="20" s="1"/>
  <c r="L138" i="20"/>
  <c r="P138" i="20" s="1"/>
  <c r="L71" i="20"/>
  <c r="P71" i="20" s="1"/>
  <c r="L330" i="20"/>
  <c r="P330" i="20" s="1"/>
  <c r="L219" i="20"/>
  <c r="P219" i="20" s="1"/>
  <c r="L307" i="20"/>
  <c r="P307" i="20" s="1"/>
  <c r="L18" i="20"/>
  <c r="P18" i="20" s="1"/>
  <c r="L53" i="20"/>
  <c r="P53" i="20" s="1"/>
  <c r="L58" i="20"/>
  <c r="P58" i="20" s="1"/>
  <c r="L33" i="20"/>
  <c r="P33" i="20" s="1"/>
  <c r="L111" i="20"/>
  <c r="P111" i="20" s="1"/>
  <c r="L202" i="20"/>
  <c r="P202" i="20" s="1"/>
  <c r="L44" i="20"/>
  <c r="P44" i="20" s="1"/>
  <c r="L64" i="20"/>
  <c r="P64" i="20" s="1"/>
  <c r="L100" i="20"/>
  <c r="P100" i="20" s="1"/>
  <c r="L121" i="20"/>
  <c r="P121" i="20" s="1"/>
  <c r="L156" i="20"/>
  <c r="P156" i="20" s="1"/>
  <c r="L172" i="20"/>
  <c r="P172" i="20" s="1"/>
  <c r="L188" i="20"/>
  <c r="P188" i="20" s="1"/>
  <c r="L225" i="20"/>
  <c r="P225" i="20" s="1"/>
  <c r="L215" i="20"/>
  <c r="P215" i="20" s="1"/>
  <c r="L207" i="20"/>
  <c r="P207" i="20" s="1"/>
  <c r="L195" i="20"/>
  <c r="P195" i="20" s="1"/>
  <c r="L209" i="20"/>
  <c r="P209" i="20" s="1"/>
  <c r="L262" i="20"/>
  <c r="P262" i="20" s="1"/>
  <c r="L275" i="20"/>
  <c r="P275" i="20" s="1"/>
  <c r="L232" i="20"/>
  <c r="P232" i="20" s="1"/>
  <c r="L281" i="20"/>
  <c r="P281" i="20" s="1"/>
  <c r="L282" i="20"/>
  <c r="P282" i="20" s="1"/>
  <c r="L333" i="20"/>
  <c r="P333" i="20" s="1"/>
  <c r="L344" i="20"/>
  <c r="P344" i="20" s="1"/>
  <c r="L349" i="20"/>
  <c r="P349" i="20" s="1"/>
  <c r="L94" i="20"/>
  <c r="P94" i="20" s="1"/>
  <c r="L142" i="20"/>
  <c r="P142" i="20" s="1"/>
  <c r="L294" i="20"/>
  <c r="P294" i="20" s="1"/>
  <c r="L355" i="20"/>
  <c r="P355" i="20" s="1"/>
  <c r="L43" i="20"/>
  <c r="P43" i="20" s="1"/>
  <c r="L335" i="20"/>
  <c r="P335" i="20" s="1"/>
  <c r="L14" i="20"/>
  <c r="P14" i="20" s="1"/>
  <c r="L57" i="20"/>
  <c r="P57" i="20" s="1"/>
  <c r="L50" i="20"/>
  <c r="P50" i="20" s="1"/>
  <c r="L47" i="20"/>
  <c r="P47" i="20" s="1"/>
  <c r="L115" i="20"/>
  <c r="P115" i="20" s="1"/>
  <c r="L211" i="20"/>
  <c r="P211" i="20" s="1"/>
  <c r="L93" i="20"/>
  <c r="P93" i="20" s="1"/>
  <c r="L116" i="20"/>
  <c r="P116" i="20" s="1"/>
  <c r="L144" i="20"/>
  <c r="P144" i="20" s="1"/>
  <c r="L149" i="20"/>
  <c r="P149" i="20" s="1"/>
  <c r="L165" i="20"/>
  <c r="P165" i="20" s="1"/>
  <c r="L259" i="20"/>
  <c r="P259" i="20" s="1"/>
  <c r="L316" i="20"/>
  <c r="P316" i="20" s="1"/>
  <c r="L247" i="20"/>
  <c r="P247" i="20" s="1"/>
  <c r="L261" i="20"/>
  <c r="P261" i="20" s="1"/>
  <c r="L216" i="20"/>
  <c r="P216" i="20" s="1"/>
  <c r="L252" i="20"/>
  <c r="P252" i="20" s="1"/>
  <c r="L289" i="20"/>
  <c r="P289" i="20" s="1"/>
  <c r="L313" i="20"/>
  <c r="P313" i="20" s="1"/>
  <c r="L334" i="20"/>
  <c r="P334" i="20" s="1"/>
  <c r="L348" i="20"/>
  <c r="P348" i="20" s="1"/>
  <c r="L328" i="20"/>
  <c r="P328" i="20" s="1"/>
  <c r="L351" i="20"/>
  <c r="P351" i="20" s="1"/>
  <c r="L98" i="20"/>
  <c r="P98" i="20" s="1"/>
  <c r="L146" i="20"/>
  <c r="P146" i="20" s="1"/>
  <c r="L352" i="20"/>
  <c r="P352" i="20" s="1"/>
  <c r="L363" i="20"/>
  <c r="P363" i="20" s="1"/>
  <c r="L13" i="20"/>
  <c r="P13" i="20" s="1"/>
  <c r="L70" i="20"/>
  <c r="P70" i="20" s="1"/>
  <c r="L49" i="20"/>
  <c r="P49" i="20" s="1"/>
  <c r="L32" i="20"/>
  <c r="P32" i="20" s="1"/>
  <c r="L78" i="20"/>
  <c r="P78" i="20" s="1"/>
  <c r="L159" i="20"/>
  <c r="P159" i="20" s="1"/>
  <c r="L181" i="20"/>
  <c r="P181" i="20" s="1"/>
  <c r="L231" i="20"/>
  <c r="P231" i="20" s="1"/>
  <c r="L48" i="20"/>
  <c r="P48" i="20" s="1"/>
  <c r="L68" i="20"/>
  <c r="P68" i="20" s="1"/>
  <c r="L88" i="20"/>
  <c r="P88" i="20" s="1"/>
  <c r="L109" i="20"/>
  <c r="P109" i="20" s="1"/>
  <c r="L137" i="20"/>
  <c r="P137" i="20" s="1"/>
  <c r="L169" i="20"/>
  <c r="P169" i="20" s="1"/>
  <c r="L227" i="20"/>
  <c r="P227" i="20" s="1"/>
  <c r="L317" i="20"/>
  <c r="P317" i="20" s="1"/>
  <c r="L190" i="20"/>
  <c r="P190" i="20" s="1"/>
  <c r="L246" i="20"/>
  <c r="P246" i="20" s="1"/>
  <c r="L297" i="20"/>
  <c r="P297" i="20" s="1"/>
  <c r="L350" i="20"/>
  <c r="P350" i="20" s="1"/>
  <c r="L288" i="20"/>
  <c r="P288" i="20" s="1"/>
  <c r="L320" i="20"/>
  <c r="P320" i="20" s="1"/>
  <c r="L311" i="20"/>
  <c r="P311" i="20" s="1"/>
  <c r="L362" i="20"/>
  <c r="P362" i="20" s="1"/>
  <c r="L346" i="20"/>
  <c r="P346" i="20" s="1"/>
  <c r="L353" i="20"/>
  <c r="P353" i="20" s="1"/>
  <c r="L102" i="20"/>
  <c r="P102" i="20" s="1"/>
  <c r="L150" i="20"/>
  <c r="P150" i="20" s="1"/>
  <c r="L368" i="20"/>
  <c r="P368" i="20" s="1"/>
  <c r="L251" i="20"/>
  <c r="P251" i="20" s="1"/>
  <c r="L66" i="20"/>
  <c r="P66" i="20" s="1"/>
  <c r="L69" i="20"/>
  <c r="P69" i="20" s="1"/>
  <c r="L77" i="20"/>
  <c r="P77" i="20" s="1"/>
  <c r="L163" i="20"/>
  <c r="P163" i="20" s="1"/>
  <c r="L99" i="20"/>
  <c r="P99" i="20" s="1"/>
  <c r="L184" i="20"/>
  <c r="P184" i="20" s="1"/>
  <c r="L263" i="20"/>
  <c r="P263" i="20" s="1"/>
  <c r="L81" i="20"/>
  <c r="P81" i="20" s="1"/>
  <c r="L104" i="20"/>
  <c r="P104" i="20" s="1"/>
  <c r="L132" i="20"/>
  <c r="P132" i="20" s="1"/>
  <c r="L160" i="20"/>
  <c r="P160" i="20" s="1"/>
  <c r="L274" i="20"/>
  <c r="P274" i="20" s="1"/>
  <c r="L315" i="20"/>
  <c r="P315" i="20" s="1"/>
  <c r="L199" i="20"/>
  <c r="P199" i="20" s="1"/>
  <c r="L212" i="20"/>
  <c r="P212" i="20" s="1"/>
  <c r="L230" i="20"/>
  <c r="P230" i="20" s="1"/>
  <c r="L245" i="20"/>
  <c r="P245" i="20" s="1"/>
  <c r="L236" i="20"/>
  <c r="P236" i="20" s="1"/>
  <c r="L272" i="20"/>
  <c r="P272" i="20" s="1"/>
  <c r="L299" i="20"/>
  <c r="P299" i="20" s="1"/>
  <c r="L290" i="20"/>
  <c r="P290" i="20" s="1"/>
  <c r="L321" i="20"/>
  <c r="P321" i="20" s="1"/>
  <c r="L360" i="20"/>
  <c r="P360" i="20" s="1"/>
  <c r="L332" i="20"/>
  <c r="P332" i="20" s="1"/>
  <c r="L347" i="20"/>
  <c r="P347" i="20" s="1"/>
  <c r="L357" i="20"/>
  <c r="P357" i="20" s="1"/>
  <c r="L51" i="20"/>
  <c r="P51" i="20" s="1"/>
  <c r="L106" i="20"/>
  <c r="P106" i="20" s="1"/>
  <c r="L154" i="20"/>
  <c r="P154" i="20" s="1"/>
  <c r="L35" i="20"/>
  <c r="P35" i="20" s="1"/>
  <c r="L364" i="20"/>
  <c r="P364" i="20" s="1"/>
  <c r="L65" i="20"/>
  <c r="P65" i="20" s="1"/>
  <c r="L12" i="20"/>
  <c r="P12" i="20" s="1"/>
  <c r="L42" i="20"/>
  <c r="P42" i="20" s="1"/>
  <c r="L75" i="20"/>
  <c r="P75" i="20" s="1"/>
  <c r="L123" i="20"/>
  <c r="P123" i="20" s="1"/>
  <c r="L218" i="20"/>
  <c r="P218" i="20" s="1"/>
  <c r="L52" i="20"/>
  <c r="P52" i="20" s="1"/>
  <c r="L72" i="20"/>
  <c r="P72" i="20" s="1"/>
  <c r="L97" i="20"/>
  <c r="P97" i="20" s="1"/>
  <c r="L120" i="20"/>
  <c r="P120" i="20" s="1"/>
  <c r="L125" i="20"/>
  <c r="P125" i="20" s="1"/>
  <c r="L153" i="20"/>
  <c r="P153" i="20" s="1"/>
  <c r="L180" i="20"/>
  <c r="P180" i="20" s="1"/>
  <c r="L271" i="20"/>
  <c r="P271" i="20" s="1"/>
  <c r="L309" i="20"/>
  <c r="P309" i="20" s="1"/>
  <c r="L214" i="20"/>
  <c r="P214" i="20" s="1"/>
  <c r="L229" i="20"/>
  <c r="P229" i="20" s="1"/>
  <c r="L220" i="20"/>
  <c r="P220" i="20" s="1"/>
  <c r="L256" i="20"/>
  <c r="P256" i="20" s="1"/>
  <c r="L318" i="20"/>
  <c r="P318" i="20" s="1"/>
  <c r="L292" i="20"/>
  <c r="P292" i="20" s="1"/>
  <c r="L312" i="20"/>
  <c r="P312" i="20" s="1"/>
  <c r="L67" i="20"/>
  <c r="P67" i="20" s="1"/>
  <c r="L110" i="20"/>
  <c r="P110" i="20" s="1"/>
  <c r="L158" i="20"/>
  <c r="P158" i="20" s="1"/>
  <c r="L279" i="20"/>
  <c r="P279" i="20" s="1"/>
  <c r="L28" i="20"/>
  <c r="P28" i="20" s="1"/>
  <c r="L25" i="20"/>
  <c r="P25" i="20" s="1"/>
  <c r="L41" i="20"/>
  <c r="P41" i="20" s="1"/>
  <c r="L62" i="20"/>
  <c r="P62" i="20" s="1"/>
  <c r="L83" i="20"/>
  <c r="P83" i="20" s="1"/>
  <c r="L127" i="20"/>
  <c r="P127" i="20" s="1"/>
  <c r="L217" i="20"/>
  <c r="P217" i="20" s="1"/>
  <c r="L139" i="20"/>
  <c r="P139" i="20" s="1"/>
  <c r="L92" i="20"/>
  <c r="P92" i="20" s="1"/>
  <c r="L113" i="20"/>
  <c r="P113" i="20" s="1"/>
  <c r="L148" i="20"/>
  <c r="P148" i="20" s="1"/>
  <c r="L173" i="20"/>
  <c r="P173" i="20" s="1"/>
  <c r="L242" i="20"/>
  <c r="P242" i="20" s="1"/>
  <c r="L183" i="20"/>
  <c r="P183" i="20" s="1"/>
  <c r="L213" i="20"/>
  <c r="P213" i="20" s="1"/>
  <c r="L293" i="20"/>
  <c r="P293" i="20" s="1"/>
  <c r="L240" i="20"/>
  <c r="P240" i="20" s="1"/>
  <c r="L319" i="20"/>
  <c r="P319" i="20" s="1"/>
  <c r="L358" i="20"/>
  <c r="P358" i="20" s="1"/>
  <c r="L200" i="20"/>
  <c r="P200" i="20" s="1"/>
  <c r="L114" i="20"/>
  <c r="P114" i="20" s="1"/>
  <c r="L162" i="20"/>
  <c r="P162" i="20" s="1"/>
  <c r="L329" i="20"/>
  <c r="P329" i="20" s="1"/>
  <c r="L187" i="20"/>
  <c r="P187" i="20" s="1"/>
  <c r="L38" i="20"/>
  <c r="P38" i="20" s="1"/>
  <c r="L26" i="20"/>
  <c r="P26" i="20" s="1"/>
  <c r="L31" i="20"/>
  <c r="P31" i="20" s="1"/>
  <c r="L61" i="20"/>
  <c r="P61" i="20" s="1"/>
  <c r="L87" i="20"/>
  <c r="P87" i="20" s="1"/>
  <c r="L131" i="20"/>
  <c r="P131" i="20" s="1"/>
  <c r="L167" i="20"/>
  <c r="P167" i="20" s="1"/>
  <c r="L234" i="20"/>
  <c r="P234" i="20" s="1"/>
  <c r="L85" i="20"/>
  <c r="P85" i="20" s="1"/>
  <c r="L108" i="20"/>
  <c r="P108" i="20" s="1"/>
  <c r="L136" i="20"/>
  <c r="P136" i="20" s="1"/>
  <c r="L141" i="20"/>
  <c r="P141" i="20" s="1"/>
  <c r="L241" i="20"/>
  <c r="P241" i="20" s="1"/>
  <c r="L182" i="20"/>
  <c r="P182" i="20" s="1"/>
  <c r="L204" i="20"/>
  <c r="P204" i="20" s="1"/>
  <c r="L270" i="20"/>
  <c r="P270" i="20" s="1"/>
  <c r="L291" i="20"/>
  <c r="P291" i="20" s="1"/>
  <c r="L341" i="20"/>
  <c r="P341" i="20" s="1"/>
  <c r="L336" i="20"/>
  <c r="P336" i="20" s="1"/>
  <c r="L359" i="20"/>
  <c r="P359" i="20" s="1"/>
  <c r="L361" i="20"/>
  <c r="P361" i="20" s="1"/>
  <c r="L19" i="20"/>
  <c r="P19" i="20" s="1"/>
  <c r="L171" i="20"/>
  <c r="P171" i="20" s="1"/>
  <c r="L129" i="20"/>
  <c r="P129" i="20" s="1"/>
  <c r="L203" i="20"/>
  <c r="P203" i="20" s="1"/>
  <c r="L37" i="20"/>
  <c r="P37" i="20" s="1"/>
  <c r="L233" i="20"/>
  <c r="P233" i="20" s="1"/>
  <c r="L296" i="20"/>
  <c r="P296" i="20" s="1"/>
  <c r="L164" i="20"/>
  <c r="P164" i="20" s="1"/>
  <c r="L337" i="20"/>
  <c r="P337" i="20" s="1"/>
  <c r="L23" i="20"/>
  <c r="P23" i="20" s="1"/>
  <c r="L254" i="20"/>
  <c r="P254" i="20" s="1"/>
  <c r="L325" i="20"/>
  <c r="P325" i="20" s="1"/>
  <c r="L147" i="20"/>
  <c r="P147" i="20" s="1"/>
  <c r="L269" i="20"/>
  <c r="P269" i="20" s="1"/>
  <c r="L298" i="20"/>
  <c r="P298" i="20" s="1"/>
  <c r="L223" i="20"/>
  <c r="P223" i="20" s="1"/>
  <c r="L74" i="20"/>
  <c r="P74" i="20" s="1"/>
  <c r="L323" i="20"/>
  <c r="P323" i="20" s="1"/>
  <c r="L118" i="20"/>
  <c r="P118" i="20" s="1"/>
  <c r="L36" i="20"/>
  <c r="P36" i="20" s="1"/>
  <c r="L224" i="20"/>
  <c r="P224" i="20" s="1"/>
  <c r="L166" i="20"/>
  <c r="P166" i="20" s="1"/>
  <c r="L56" i="20"/>
  <c r="P56" i="20" s="1"/>
  <c r="L193" i="20"/>
  <c r="P193" i="20" s="1"/>
  <c r="L10" i="20"/>
  <c r="L76" i="20"/>
  <c r="P76" i="20" s="1"/>
  <c r="L177" i="20"/>
  <c r="P177" i="20" s="1"/>
  <c r="L260" i="20"/>
  <c r="P260" i="20" s="1"/>
  <c r="L196" i="20"/>
  <c r="P196" i="20" s="1"/>
  <c r="L285" i="20"/>
  <c r="P285" i="20" s="1"/>
  <c r="L276" i="20"/>
  <c r="P276" i="20" s="1"/>
  <c r="L29" i="20"/>
  <c r="P29" i="20" s="1"/>
  <c r="L91" i="20"/>
  <c r="P91" i="20" s="1"/>
  <c r="L101" i="20"/>
  <c r="P101" i="20" s="1"/>
  <c r="L135" i="20"/>
  <c r="P135" i="20" s="1"/>
  <c r="AJ206" i="20"/>
  <c r="AI206" i="20" s="1"/>
  <c r="AH206" i="20"/>
  <c r="AH261" i="20"/>
  <c r="AJ261" i="20"/>
  <c r="AI261" i="20" s="1"/>
  <c r="AJ321" i="20"/>
  <c r="AI321" i="20" s="1"/>
  <c r="AH321" i="20"/>
  <c r="AJ276" i="20"/>
  <c r="AI276" i="20" s="1"/>
  <c r="AH276" i="20"/>
  <c r="AJ332" i="20"/>
  <c r="AI332" i="20" s="1"/>
  <c r="AH332" i="20"/>
  <c r="AJ183" i="20"/>
  <c r="AH183" i="20"/>
  <c r="AH283" i="20"/>
  <c r="AJ283" i="20"/>
  <c r="AJ23" i="20"/>
  <c r="AH23" i="20"/>
  <c r="AJ338" i="20"/>
  <c r="AH338" i="20"/>
  <c r="AJ203" i="20"/>
  <c r="AH203" i="20"/>
  <c r="AH68" i="20"/>
  <c r="AJ68" i="20"/>
  <c r="AJ225" i="20"/>
  <c r="AI225" i="20" s="1"/>
  <c r="AH225" i="20"/>
  <c r="AJ90" i="20"/>
  <c r="AH90" i="20"/>
  <c r="AJ307" i="20"/>
  <c r="AI307" i="20" s="1"/>
  <c r="AH307" i="20"/>
  <c r="AJ87" i="20"/>
  <c r="AH87" i="20"/>
  <c r="AH124" i="20"/>
  <c r="AJ124" i="20"/>
  <c r="AJ270" i="20"/>
  <c r="AI270" i="20" s="1"/>
  <c r="AH270" i="20"/>
  <c r="AH54" i="20"/>
  <c r="AJ54" i="20"/>
  <c r="AJ193" i="20"/>
  <c r="AH193" i="20"/>
  <c r="AJ195" i="20"/>
  <c r="AI195" i="20" s="1"/>
  <c r="AH195" i="20"/>
  <c r="AJ343" i="20"/>
  <c r="AI343" i="20" s="1"/>
  <c r="AH343" i="20"/>
  <c r="AJ31" i="20"/>
  <c r="AI31" i="20" s="1"/>
  <c r="AH31" i="20"/>
  <c r="AJ101" i="20"/>
  <c r="AH101" i="20"/>
  <c r="AJ181" i="20"/>
  <c r="AH181" i="20"/>
  <c r="AJ138" i="20"/>
  <c r="AI138" i="20" s="1"/>
  <c r="AH138" i="20"/>
  <c r="AK194" i="4"/>
  <c r="Q293" i="6"/>
  <c r="Q22" i="3"/>
  <c r="AJ185" i="20"/>
  <c r="AI185" i="20" s="1"/>
  <c r="AH185" i="20"/>
  <c r="AH28" i="20"/>
  <c r="AJ28" i="20"/>
  <c r="AI28" i="20" s="1"/>
  <c r="AJ292" i="20"/>
  <c r="AI292" i="20" s="1"/>
  <c r="AH292" i="20"/>
  <c r="AJ207" i="20"/>
  <c r="AH207" i="20"/>
  <c r="AH182" i="20"/>
  <c r="AJ182" i="20"/>
  <c r="AJ318" i="20"/>
  <c r="AI318" i="20" s="1"/>
  <c r="AH318" i="20"/>
  <c r="AJ192" i="20"/>
  <c r="AI192" i="20" s="1"/>
  <c r="AH192" i="20"/>
  <c r="AJ117" i="20"/>
  <c r="AH117" i="20"/>
  <c r="AJ230" i="20"/>
  <c r="AI230" i="20" s="1"/>
  <c r="AH230" i="20"/>
  <c r="AJ238" i="20"/>
  <c r="AI238" i="20" s="1"/>
  <c r="AH238" i="20"/>
  <c r="AJ285" i="20"/>
  <c r="AH285" i="20"/>
  <c r="AJ118" i="20"/>
  <c r="AH118" i="20"/>
  <c r="AJ141" i="20"/>
  <c r="AI141" i="20" s="1"/>
  <c r="AH141" i="20"/>
  <c r="AJ209" i="20"/>
  <c r="AH209" i="20"/>
  <c r="AJ154" i="20"/>
  <c r="AI154" i="20" s="1"/>
  <c r="AH154" i="20"/>
  <c r="AJ304" i="20"/>
  <c r="AI304" i="20" s="1"/>
  <c r="AH304" i="20"/>
  <c r="AJ162" i="20"/>
  <c r="AI162" i="20" s="1"/>
  <c r="AH162" i="20"/>
  <c r="AJ211" i="20"/>
  <c r="AH211" i="20"/>
  <c r="AJ257" i="20"/>
  <c r="AH257" i="20"/>
  <c r="AH148" i="20"/>
  <c r="AJ148" i="20"/>
  <c r="AI148" i="20" s="1"/>
  <c r="AJ210" i="20"/>
  <c r="AH210" i="20"/>
  <c r="AJ102" i="20"/>
  <c r="AH102" i="20"/>
  <c r="AJ330" i="20"/>
  <c r="AI330" i="20" s="1"/>
  <c r="AH330" i="20"/>
  <c r="AJ98" i="20"/>
  <c r="AI98" i="20" s="1"/>
  <c r="AH98" i="20"/>
  <c r="AJ362" i="20"/>
  <c r="AH362" i="20"/>
  <c r="AJ186" i="20"/>
  <c r="AH186" i="20"/>
  <c r="AJ44" i="20"/>
  <c r="AI44" i="20" s="1"/>
  <c r="AH44" i="20"/>
  <c r="Q196" i="4"/>
  <c r="Q195" i="4"/>
  <c r="AK20" i="4"/>
  <c r="Q277" i="3"/>
  <c r="Q278" i="3"/>
  <c r="Q103" i="3"/>
  <c r="Q102" i="3"/>
  <c r="AK224" i="4"/>
  <c r="AJ123" i="20"/>
  <c r="AH123" i="20"/>
  <c r="AH176" i="20"/>
  <c r="AJ176" i="20"/>
  <c r="AI176" i="20" s="1"/>
  <c r="AJ358" i="20"/>
  <c r="AI358" i="20" s="1"/>
  <c r="AH358" i="20"/>
  <c r="AJ163" i="20"/>
  <c r="AI163" i="20" s="1"/>
  <c r="AH163" i="20"/>
  <c r="AJ168" i="20"/>
  <c r="AH168" i="20"/>
  <c r="AJ337" i="20"/>
  <c r="AI337" i="20" s="1"/>
  <c r="AH337" i="20"/>
  <c r="AJ91" i="20"/>
  <c r="AH91" i="20"/>
  <c r="AJ89" i="20"/>
  <c r="AI89" i="20" s="1"/>
  <c r="AH89" i="20"/>
  <c r="AJ198" i="20"/>
  <c r="AH198" i="20"/>
  <c r="AH16" i="20"/>
  <c r="AJ16" i="20"/>
  <c r="AI16" i="20" s="1"/>
  <c r="AJ255" i="20"/>
  <c r="AI255" i="20" s="1"/>
  <c r="AH255" i="20"/>
  <c r="AJ50" i="20"/>
  <c r="AI50" i="20" s="1"/>
  <c r="AH50" i="20"/>
  <c r="AJ113" i="20"/>
  <c r="AH113" i="20"/>
  <c r="AJ197" i="20"/>
  <c r="AI197" i="20" s="1"/>
  <c r="AH197" i="20"/>
  <c r="AJ58" i="20"/>
  <c r="AI58" i="20" s="1"/>
  <c r="AH58" i="20"/>
  <c r="AJ284" i="20"/>
  <c r="AH284" i="20"/>
  <c r="AJ86" i="20"/>
  <c r="AH86" i="20"/>
  <c r="AH152" i="20"/>
  <c r="AJ152" i="20"/>
  <c r="AJ171" i="20"/>
  <c r="AI171" i="20" s="1"/>
  <c r="AH171" i="20"/>
  <c r="AH48" i="20"/>
  <c r="AJ48" i="20"/>
  <c r="AJ214" i="20"/>
  <c r="AI214" i="20" s="1"/>
  <c r="AH214" i="20"/>
  <c r="AJ76" i="20"/>
  <c r="AI76" i="20" s="1"/>
  <c r="AH76" i="20"/>
  <c r="AJ280" i="20"/>
  <c r="AI280" i="20" s="1"/>
  <c r="AH280" i="20"/>
  <c r="AJ66" i="20"/>
  <c r="AI66" i="20" s="1"/>
  <c r="AH66" i="20"/>
  <c r="AJ327" i="20"/>
  <c r="AH327" i="20"/>
  <c r="AJ281" i="20"/>
  <c r="AH281" i="20"/>
  <c r="AJ46" i="20"/>
  <c r="AI46" i="20" s="1"/>
  <c r="AH46" i="20"/>
  <c r="Q66" i="6"/>
  <c r="Q67" i="6"/>
  <c r="Q294" i="4"/>
  <c r="Q255" i="4"/>
  <c r="Q256" i="4"/>
  <c r="Q88" i="3"/>
  <c r="Q87" i="3"/>
  <c r="Q23" i="3"/>
  <c r="AI327" i="1"/>
  <c r="AJ352" i="20"/>
  <c r="AI352" i="20" s="1"/>
  <c r="AH352" i="20"/>
  <c r="AJ35" i="20"/>
  <c r="AI35" i="20" s="1"/>
  <c r="AH35" i="20"/>
  <c r="AH100" i="20"/>
  <c r="AJ100" i="20"/>
  <c r="AI100" i="20" s="1"/>
  <c r="AJ273" i="20"/>
  <c r="AH273" i="20"/>
  <c r="AJ135" i="20"/>
  <c r="AI135" i="20" s="1"/>
  <c r="AH135" i="20"/>
  <c r="AJ96" i="20"/>
  <c r="AH96" i="20"/>
  <c r="AJ322" i="20"/>
  <c r="AH322" i="20"/>
  <c r="AJ354" i="20"/>
  <c r="AI354" i="20" s="1"/>
  <c r="AH354" i="20"/>
  <c r="AJ178" i="20"/>
  <c r="AH178" i="20"/>
  <c r="AH346" i="20"/>
  <c r="AJ346" i="20"/>
  <c r="AI346" i="20" s="1"/>
  <c r="AJ219" i="20"/>
  <c r="AI219" i="20" s="1"/>
  <c r="AH219" i="20"/>
  <c r="AJ61" i="20"/>
  <c r="AH61" i="20"/>
  <c r="AJ85" i="20"/>
  <c r="AH85" i="20"/>
  <c r="AJ173" i="20"/>
  <c r="AH173" i="20"/>
  <c r="AH222" i="20"/>
  <c r="AJ222" i="20"/>
  <c r="AJ310" i="20"/>
  <c r="AI310" i="20" s="1"/>
  <c r="AH310" i="20"/>
  <c r="AJ267" i="20"/>
  <c r="AH267" i="20"/>
  <c r="AJ64" i="20"/>
  <c r="AH64" i="20"/>
  <c r="AJ311" i="20"/>
  <c r="AH311" i="20"/>
  <c r="AJ105" i="20"/>
  <c r="AH105" i="20"/>
  <c r="AJ180" i="20"/>
  <c r="AI180" i="20" s="1"/>
  <c r="AH180" i="20"/>
  <c r="AJ247" i="20"/>
  <c r="AI247" i="20" s="1"/>
  <c r="AH247" i="20"/>
  <c r="AJ17" i="20"/>
  <c r="AH17" i="20"/>
  <c r="AJ299" i="20"/>
  <c r="AI299" i="20" s="1"/>
  <c r="AH299" i="20"/>
  <c r="AJ212" i="20"/>
  <c r="AH212" i="20"/>
  <c r="AJ41" i="20"/>
  <c r="AH41" i="20"/>
  <c r="Q257" i="3"/>
  <c r="Q258" i="3"/>
  <c r="Q120" i="4"/>
  <c r="Q119" i="4"/>
  <c r="AK284" i="4"/>
  <c r="AI41" i="1"/>
  <c r="Q41" i="1"/>
  <c r="Q349" i="1"/>
  <c r="Q341" i="1"/>
  <c r="AI111" i="1"/>
  <c r="AI93" i="1"/>
  <c r="Q140" i="1"/>
  <c r="AI175" i="1"/>
  <c r="AI340" i="1"/>
  <c r="AI278" i="1"/>
  <c r="AI277" i="1"/>
  <c r="AI188" i="1"/>
  <c r="AI189" i="1"/>
  <c r="AI332" i="1"/>
  <c r="AI333" i="1"/>
  <c r="Q251" i="1"/>
  <c r="Q252" i="1"/>
  <c r="AI135" i="1"/>
  <c r="AI236" i="1"/>
  <c r="AI237" i="1"/>
  <c r="AI103" i="1"/>
  <c r="AI102" i="1"/>
  <c r="AI247" i="1"/>
  <c r="AI141" i="1"/>
  <c r="AI140" i="1"/>
  <c r="Q221" i="1"/>
  <c r="Q220" i="1"/>
  <c r="Q107" i="1"/>
  <c r="Q108" i="1"/>
  <c r="AI148" i="1"/>
  <c r="AI45" i="1"/>
  <c r="AI44" i="1"/>
  <c r="Q60" i="1"/>
  <c r="AI181" i="1"/>
  <c r="AI182" i="1"/>
  <c r="Q100" i="1"/>
  <c r="AI133" i="1"/>
  <c r="AI134" i="1"/>
  <c r="Q363" i="1"/>
  <c r="Q362" i="1"/>
  <c r="Q218" i="1"/>
  <c r="Q219" i="1"/>
  <c r="AI229" i="1"/>
  <c r="AI230" i="1"/>
  <c r="Q101" i="1"/>
  <c r="Q347" i="1"/>
  <c r="Q348" i="1"/>
  <c r="AI55" i="1"/>
  <c r="AI284" i="1"/>
  <c r="AI285" i="1"/>
  <c r="Q267" i="1"/>
  <c r="AI39" i="1"/>
  <c r="Q254" i="1"/>
  <c r="AI200" i="1"/>
  <c r="AI199" i="1"/>
  <c r="AI224" i="1"/>
  <c r="Q288" i="19"/>
  <c r="Q287" i="19"/>
  <c r="BA337" i="19"/>
  <c r="BA336" i="19"/>
  <c r="Q71" i="3"/>
  <c r="Q70" i="3"/>
  <c r="Q357" i="4"/>
  <c r="Q356" i="4"/>
  <c r="AK225" i="4"/>
  <c r="AK238" i="4"/>
  <c r="Q299" i="3"/>
  <c r="Q298" i="3"/>
  <c r="Q212" i="6"/>
  <c r="Q213" i="6"/>
  <c r="Q346" i="3"/>
  <c r="Q345" i="3"/>
  <c r="Q27" i="4"/>
  <c r="Q26" i="4"/>
  <c r="AK329" i="4"/>
  <c r="AK217" i="4"/>
  <c r="AK218" i="4"/>
  <c r="AK110" i="4"/>
  <c r="AK109" i="4"/>
  <c r="AK98" i="4"/>
  <c r="Q215" i="3"/>
  <c r="Q216" i="3"/>
  <c r="Q316" i="3"/>
  <c r="Q317" i="3"/>
  <c r="Q230" i="6"/>
  <c r="Q231" i="6"/>
  <c r="Q42" i="3"/>
  <c r="Q41" i="3"/>
  <c r="Q269" i="6"/>
  <c r="CJ98" i="14"/>
  <c r="CL98" i="14"/>
  <c r="CJ121" i="14"/>
  <c r="CL121" i="14"/>
  <c r="CJ250" i="14"/>
  <c r="CL250" i="14"/>
  <c r="CJ137" i="14"/>
  <c r="CL137" i="14"/>
  <c r="AJ303" i="14"/>
  <c r="AI303" i="14" s="1"/>
  <c r="AH303" i="14"/>
  <c r="CJ146" i="14"/>
  <c r="CL146" i="14"/>
  <c r="CJ68" i="14"/>
  <c r="CL68" i="14"/>
  <c r="CJ260" i="14"/>
  <c r="CL260" i="14"/>
  <c r="CH68" i="14"/>
  <c r="CH315" i="14"/>
  <c r="CJ237" i="14"/>
  <c r="CL237" i="14"/>
  <c r="CJ216" i="14"/>
  <c r="CL216" i="14"/>
  <c r="CH38" i="14"/>
  <c r="CJ55" i="14"/>
  <c r="CL55" i="14"/>
  <c r="CJ315" i="14"/>
  <c r="CL315" i="14"/>
  <c r="CH54" i="14"/>
  <c r="CJ354" i="14"/>
  <c r="CL354" i="14"/>
  <c r="CJ329" i="14"/>
  <c r="CL329" i="14"/>
  <c r="CJ302" i="14"/>
  <c r="CL302" i="14"/>
  <c r="CK302" i="14" s="1"/>
  <c r="CH208" i="14"/>
  <c r="CH100" i="14"/>
  <c r="CL338" i="14"/>
  <c r="CJ338" i="14"/>
  <c r="CH157" i="14"/>
  <c r="CH341" i="14"/>
  <c r="CJ211" i="14"/>
  <c r="CL211" i="14"/>
  <c r="CJ171" i="14"/>
  <c r="CL171" i="14"/>
  <c r="CH303" i="14"/>
  <c r="CJ266" i="14"/>
  <c r="CL266" i="14"/>
  <c r="CH194" i="14"/>
  <c r="CH193" i="14"/>
  <c r="CJ177" i="14"/>
  <c r="CL177" i="14"/>
  <c r="AH356" i="14"/>
  <c r="AJ356" i="14"/>
  <c r="CL162" i="14"/>
  <c r="CJ162" i="14"/>
  <c r="CL92" i="14"/>
  <c r="CJ92" i="14"/>
  <c r="P264" i="14"/>
  <c r="R264" i="14"/>
  <c r="AZ161" i="14"/>
  <c r="BB161" i="14"/>
  <c r="BR103" i="14"/>
  <c r="BT103" i="14"/>
  <c r="N71" i="14"/>
  <c r="N70" i="14"/>
  <c r="N69" i="14"/>
  <c r="N67" i="14"/>
  <c r="R35" i="14"/>
  <c r="Q35" i="14" s="1"/>
  <c r="P35" i="14"/>
  <c r="CJ273" i="14"/>
  <c r="CL273" i="14"/>
  <c r="AH183" i="14"/>
  <c r="AJ183" i="14"/>
  <c r="N134" i="14"/>
  <c r="N127" i="14"/>
  <c r="N125" i="14"/>
  <c r="N131" i="14"/>
  <c r="N132" i="14"/>
  <c r="N136" i="14"/>
  <c r="N135" i="14"/>
  <c r="N130" i="14"/>
  <c r="N133" i="14"/>
  <c r="N126" i="14"/>
  <c r="N129" i="14"/>
  <c r="N128" i="14"/>
  <c r="BR62" i="14"/>
  <c r="BT62" i="14"/>
  <c r="CH344" i="14"/>
  <c r="AX341" i="14"/>
  <c r="AX338" i="14"/>
  <c r="AX340" i="14"/>
  <c r="AX337" i="14"/>
  <c r="AX334" i="14"/>
  <c r="AX336" i="14"/>
  <c r="AX333" i="14"/>
  <c r="BP294" i="14"/>
  <c r="P217" i="14"/>
  <c r="R217" i="14"/>
  <c r="AJ174" i="14"/>
  <c r="AH174" i="14"/>
  <c r="AJ105" i="14"/>
  <c r="AH105" i="14"/>
  <c r="AZ80" i="14"/>
  <c r="BB80" i="14"/>
  <c r="BR20" i="14"/>
  <c r="BT20" i="14"/>
  <c r="CH136" i="14"/>
  <c r="AZ285" i="14"/>
  <c r="BB285" i="14"/>
  <c r="BA285" i="14" s="1"/>
  <c r="BP280" i="14"/>
  <c r="P206" i="14"/>
  <c r="R206" i="14"/>
  <c r="AH160" i="14"/>
  <c r="AJ160" i="14"/>
  <c r="AI160" i="14" s="1"/>
  <c r="N345" i="14"/>
  <c r="N351" i="14"/>
  <c r="N352" i="14"/>
  <c r="N353" i="14"/>
  <c r="N350" i="14"/>
  <c r="N347" i="14"/>
  <c r="N343" i="14"/>
  <c r="N348" i="14"/>
  <c r="AZ223" i="14"/>
  <c r="BB223" i="14"/>
  <c r="AZ186" i="14"/>
  <c r="BB186" i="14"/>
  <c r="BA186" i="14" s="1"/>
  <c r="AJ28" i="14"/>
  <c r="AI28" i="14" s="1"/>
  <c r="AH28" i="14"/>
  <c r="AX335" i="14"/>
  <c r="P228" i="14"/>
  <c r="R228" i="14"/>
  <c r="Q228" i="14" s="1"/>
  <c r="P174" i="14"/>
  <c r="R174" i="14"/>
  <c r="AH118" i="14"/>
  <c r="AJ118" i="14"/>
  <c r="AZ58" i="14"/>
  <c r="BB58" i="14"/>
  <c r="AI194" i="14"/>
  <c r="AI195" i="14"/>
  <c r="P299" i="14"/>
  <c r="R299" i="14"/>
  <c r="Q299" i="14" s="1"/>
  <c r="AJ227" i="14"/>
  <c r="AI227" i="14" s="1"/>
  <c r="AH227" i="14"/>
  <c r="P148" i="14"/>
  <c r="R148" i="14"/>
  <c r="AF125" i="14"/>
  <c r="AF126" i="14"/>
  <c r="AH59" i="14"/>
  <c r="AJ59" i="14"/>
  <c r="AI59" i="14" s="1"/>
  <c r="P26" i="14"/>
  <c r="R26" i="14"/>
  <c r="CH149" i="14"/>
  <c r="AZ235" i="14"/>
  <c r="BB235" i="14"/>
  <c r="N98" i="14"/>
  <c r="AZ42" i="14"/>
  <c r="BB42" i="14"/>
  <c r="CJ191" i="14"/>
  <c r="CL191" i="14"/>
  <c r="BT232" i="14"/>
  <c r="BR232" i="14"/>
  <c r="AJ178" i="14"/>
  <c r="AH178" i="14"/>
  <c r="BP215" i="14"/>
  <c r="CH169" i="14"/>
  <c r="P257" i="14"/>
  <c r="R257" i="14"/>
  <c r="Q257" i="14" s="1"/>
  <c r="AH221" i="14"/>
  <c r="AJ221" i="14"/>
  <c r="BR154" i="14"/>
  <c r="BT154" i="14"/>
  <c r="P76" i="14"/>
  <c r="R76" i="14"/>
  <c r="Q76" i="14" s="1"/>
  <c r="P64" i="14"/>
  <c r="R64" i="14"/>
  <c r="Q64" i="14" s="1"/>
  <c r="AJ30" i="14"/>
  <c r="AH30" i="14"/>
  <c r="AZ278" i="14"/>
  <c r="BB278" i="14"/>
  <c r="AH233" i="14"/>
  <c r="AJ233" i="14"/>
  <c r="P178" i="14"/>
  <c r="R178" i="14"/>
  <c r="P112" i="14"/>
  <c r="R112" i="14"/>
  <c r="BR51" i="14"/>
  <c r="BT51" i="14"/>
  <c r="P214" i="14"/>
  <c r="R214" i="14"/>
  <c r="P88" i="14"/>
  <c r="R88" i="14"/>
  <c r="AX202" i="14"/>
  <c r="Q335" i="1"/>
  <c r="Q336" i="1"/>
  <c r="N165" i="14"/>
  <c r="BP226" i="14"/>
  <c r="BS246" i="14"/>
  <c r="BS245" i="14"/>
  <c r="BR252" i="14"/>
  <c r="BT252" i="14"/>
  <c r="N220" i="14"/>
  <c r="P172" i="14"/>
  <c r="R172" i="14"/>
  <c r="AZ180" i="14"/>
  <c r="BB180" i="14"/>
  <c r="AI71" i="1"/>
  <c r="AI72" i="1"/>
  <c r="AX90" i="14"/>
  <c r="AI250" i="1"/>
  <c r="AI251" i="1"/>
  <c r="N189" i="14"/>
  <c r="AF142" i="14"/>
  <c r="R21" i="1"/>
  <c r="Q22" i="1" s="1"/>
  <c r="P21" i="1"/>
  <c r="AX104" i="14"/>
  <c r="AX103" i="14"/>
  <c r="AX105" i="14"/>
  <c r="AX107" i="14"/>
  <c r="AX106" i="14"/>
  <c r="BA158" i="14"/>
  <c r="Q79" i="1"/>
  <c r="BR121" i="14"/>
  <c r="BT121" i="14"/>
  <c r="BP75" i="14"/>
  <c r="AI27" i="1"/>
  <c r="AI26" i="1"/>
  <c r="BR207" i="14"/>
  <c r="BT207" i="14"/>
  <c r="P45" i="14"/>
  <c r="R45" i="14"/>
  <c r="BR35" i="14"/>
  <c r="BT35" i="14"/>
  <c r="Q212" i="1"/>
  <c r="Q240" i="1"/>
  <c r="Q87" i="4"/>
  <c r="Q88" i="4"/>
  <c r="Q354" i="4"/>
  <c r="Q355" i="4"/>
  <c r="Q79" i="3"/>
  <c r="Q80" i="3"/>
  <c r="AK280" i="4"/>
  <c r="AK279" i="4"/>
  <c r="AQ8" i="18"/>
  <c r="AM9" i="18"/>
  <c r="AN8" i="18"/>
  <c r="AO8" i="18" s="1"/>
  <c r="AP8" i="18"/>
  <c r="Q177" i="3"/>
  <c r="Q154" i="6"/>
  <c r="Q155" i="6"/>
  <c r="Q190" i="6"/>
  <c r="Q189" i="6"/>
  <c r="AK22" i="4"/>
  <c r="AK23" i="4"/>
  <c r="Q231" i="3"/>
  <c r="Q232" i="3"/>
  <c r="H12" i="3"/>
  <c r="J12" i="3" s="1"/>
  <c r="G13" i="3"/>
  <c r="CL67" i="14"/>
  <c r="CJ67" i="14"/>
  <c r="CL100" i="14"/>
  <c r="CJ100" i="14"/>
  <c r="CL81" i="14"/>
  <c r="CJ81" i="14"/>
  <c r="CJ246" i="14"/>
  <c r="CL246" i="14"/>
  <c r="CJ144" i="14"/>
  <c r="CL144" i="14"/>
  <c r="CK144" i="14" s="1"/>
  <c r="CH108" i="14"/>
  <c r="CH109" i="14"/>
  <c r="CH141" i="14"/>
  <c r="CJ70" i="14"/>
  <c r="CL70" i="14"/>
  <c r="CJ256" i="14"/>
  <c r="CL256" i="14"/>
  <c r="CH62" i="14"/>
  <c r="CJ238" i="14"/>
  <c r="CL238" i="14"/>
  <c r="CH25" i="14"/>
  <c r="CL341" i="14"/>
  <c r="CK341" i="14" s="1"/>
  <c r="CJ341" i="14"/>
  <c r="CH246" i="14"/>
  <c r="CH58" i="14"/>
  <c r="CH57" i="14"/>
  <c r="CJ327" i="14"/>
  <c r="CL327" i="14"/>
  <c r="CK327" i="14" s="1"/>
  <c r="CJ311" i="14"/>
  <c r="CL311" i="14"/>
  <c r="CK311" i="14" s="1"/>
  <c r="CJ43" i="14"/>
  <c r="CL43" i="14"/>
  <c r="CK90" i="14"/>
  <c r="CJ355" i="14"/>
  <c r="CL355" i="14"/>
  <c r="CJ334" i="14"/>
  <c r="CL334" i="14"/>
  <c r="CL298" i="14"/>
  <c r="CK298" i="14" s="1"/>
  <c r="CJ298" i="14"/>
  <c r="CL205" i="14"/>
  <c r="CJ205" i="14"/>
  <c r="CH66" i="14"/>
  <c r="CJ160" i="14"/>
  <c r="CL160" i="14"/>
  <c r="CJ339" i="14"/>
  <c r="CL339" i="14"/>
  <c r="CH144" i="14"/>
  <c r="CJ17" i="14"/>
  <c r="CL17" i="14"/>
  <c r="CL212" i="14"/>
  <c r="CJ212" i="14"/>
  <c r="CL167" i="14"/>
  <c r="CJ167" i="14"/>
  <c r="CH30" i="14"/>
  <c r="CH290" i="14"/>
  <c r="CH289" i="14"/>
  <c r="CJ262" i="14"/>
  <c r="CL262" i="14"/>
  <c r="CK262" i="14" s="1"/>
  <c r="CJ189" i="14"/>
  <c r="CL189" i="14"/>
  <c r="CJ151" i="14"/>
  <c r="CL151" i="14"/>
  <c r="CK151" i="14" s="1"/>
  <c r="AI365" i="14"/>
  <c r="AI364" i="14"/>
  <c r="CL163" i="14"/>
  <c r="CJ163" i="14"/>
  <c r="CJ93" i="14"/>
  <c r="CL93" i="14"/>
  <c r="P260" i="14"/>
  <c r="R260" i="14"/>
  <c r="Q260" i="14" s="1"/>
  <c r="P211" i="14"/>
  <c r="R211" i="14"/>
  <c r="Q211" i="14" s="1"/>
  <c r="BR130" i="14"/>
  <c r="BT130" i="14"/>
  <c r="BP105" i="14"/>
  <c r="BP102" i="14"/>
  <c r="BP106" i="14"/>
  <c r="P67" i="14"/>
  <c r="R67" i="14"/>
  <c r="P33" i="14"/>
  <c r="R33" i="14"/>
  <c r="CJ272" i="14"/>
  <c r="CL272" i="14"/>
  <c r="AZ170" i="14"/>
  <c r="BB170" i="14"/>
  <c r="P126" i="14"/>
  <c r="R126" i="14"/>
  <c r="BR67" i="14"/>
  <c r="BT67" i="14"/>
  <c r="CH285" i="14"/>
  <c r="AZ328" i="14"/>
  <c r="BB328" i="14"/>
  <c r="BB264" i="14"/>
  <c r="AZ264" i="14"/>
  <c r="AZ213" i="14"/>
  <c r="BB213" i="14"/>
  <c r="BA213" i="14" s="1"/>
  <c r="AJ176" i="14"/>
  <c r="AI176" i="14" s="1"/>
  <c r="AH176" i="14"/>
  <c r="AJ104" i="14"/>
  <c r="AI104" i="14" s="1"/>
  <c r="AH104" i="14"/>
  <c r="AX82" i="14"/>
  <c r="AX80" i="14"/>
  <c r="BT19" i="14"/>
  <c r="BR19" i="14"/>
  <c r="AZ287" i="14"/>
  <c r="BB287" i="14"/>
  <c r="P209" i="14"/>
  <c r="R209" i="14"/>
  <c r="AF165" i="14"/>
  <c r="AF158" i="14"/>
  <c r="AF166" i="14"/>
  <c r="AF162" i="14"/>
  <c r="AF164" i="14"/>
  <c r="AF157" i="14"/>
  <c r="AF168" i="14"/>
  <c r="AF163" i="14"/>
  <c r="AF161" i="14"/>
  <c r="AF159" i="14"/>
  <c r="AF167" i="14"/>
  <c r="P55" i="14"/>
  <c r="R55" i="14"/>
  <c r="CH327" i="14"/>
  <c r="AZ228" i="14"/>
  <c r="BB228" i="14"/>
  <c r="AZ188" i="14"/>
  <c r="BB188" i="14"/>
  <c r="AJ71" i="14"/>
  <c r="AH71" i="14"/>
  <c r="AF31" i="14"/>
  <c r="AF30" i="14"/>
  <c r="AF29" i="14"/>
  <c r="AI127" i="14"/>
  <c r="AI128" i="14"/>
  <c r="AZ192" i="14"/>
  <c r="BB192" i="14"/>
  <c r="BA192" i="14" s="1"/>
  <c r="P177" i="14"/>
  <c r="R177" i="14"/>
  <c r="Q177" i="14" s="1"/>
  <c r="AF122" i="14"/>
  <c r="AF120" i="14"/>
  <c r="AF123" i="14"/>
  <c r="AF121" i="14"/>
  <c r="AF119" i="14"/>
  <c r="AF124" i="14"/>
  <c r="AZ55" i="14"/>
  <c r="BB55" i="14"/>
  <c r="P301" i="14"/>
  <c r="R301" i="14"/>
  <c r="BR202" i="14"/>
  <c r="BT202" i="14"/>
  <c r="AZ176" i="14"/>
  <c r="BB176" i="14"/>
  <c r="P151" i="14"/>
  <c r="R151" i="14"/>
  <c r="AJ124" i="14"/>
  <c r="AH124" i="14"/>
  <c r="AH61" i="14"/>
  <c r="AJ61" i="14"/>
  <c r="P28" i="14"/>
  <c r="R28" i="14"/>
  <c r="Q28" i="14" s="1"/>
  <c r="AI351" i="14"/>
  <c r="AI350" i="14"/>
  <c r="BB241" i="14"/>
  <c r="BA241" i="14" s="1"/>
  <c r="AZ241" i="14"/>
  <c r="P86" i="14"/>
  <c r="R86" i="14"/>
  <c r="AZ39" i="14"/>
  <c r="BB39" i="14"/>
  <c r="CJ194" i="14"/>
  <c r="CL194" i="14"/>
  <c r="BR225" i="14"/>
  <c r="BT225" i="14"/>
  <c r="AF178" i="14"/>
  <c r="AF175" i="14"/>
  <c r="AF177" i="14"/>
  <c r="AF183" i="14"/>
  <c r="AF179" i="14"/>
  <c r="AF181" i="14"/>
  <c r="AF174" i="14"/>
  <c r="AF182" i="14"/>
  <c r="AF180" i="14"/>
  <c r="BT93" i="14"/>
  <c r="BR93" i="14"/>
  <c r="CJ82" i="14"/>
  <c r="CL82" i="14"/>
  <c r="N259" i="14"/>
  <c r="AJ220" i="14"/>
  <c r="AH220" i="14"/>
  <c r="BR157" i="14"/>
  <c r="BT157" i="14"/>
  <c r="P77" i="14"/>
  <c r="R77" i="14"/>
  <c r="P60" i="14"/>
  <c r="R60" i="14"/>
  <c r="Q60" i="14" s="1"/>
  <c r="AZ280" i="14"/>
  <c r="BB280" i="14"/>
  <c r="AJ232" i="14"/>
  <c r="AI232" i="14" s="1"/>
  <c r="AH232" i="14"/>
  <c r="BR170" i="14"/>
  <c r="BT170" i="14"/>
  <c r="N112" i="14"/>
  <c r="N110" i="14"/>
  <c r="N113" i="14"/>
  <c r="N111" i="14"/>
  <c r="N114" i="14"/>
  <c r="BR53" i="14"/>
  <c r="BT53" i="14"/>
  <c r="P219" i="14"/>
  <c r="R219" i="14"/>
  <c r="BS270" i="14"/>
  <c r="BS269" i="14"/>
  <c r="BA185" i="14"/>
  <c r="AX207" i="14"/>
  <c r="BP225" i="14"/>
  <c r="BR253" i="14"/>
  <c r="BT253" i="14"/>
  <c r="P171" i="14"/>
  <c r="R171" i="14"/>
  <c r="AZ175" i="14"/>
  <c r="BB175" i="14"/>
  <c r="BA175" i="14" s="1"/>
  <c r="BR72" i="14"/>
  <c r="BT72" i="14"/>
  <c r="AX323" i="14"/>
  <c r="AI75" i="1"/>
  <c r="AI74" i="1"/>
  <c r="Z11" i="14"/>
  <c r="AB11" i="14" s="1"/>
  <c r="Y12" i="14"/>
  <c r="AI154" i="1"/>
  <c r="AI155" i="1"/>
  <c r="N184" i="14"/>
  <c r="AF136" i="14"/>
  <c r="AZ105" i="14"/>
  <c r="BB105" i="14"/>
  <c r="Q229" i="1"/>
  <c r="Q230" i="1"/>
  <c r="BR123" i="14"/>
  <c r="BT123" i="14"/>
  <c r="Q331" i="1"/>
  <c r="Q330" i="1"/>
  <c r="BR213" i="14"/>
  <c r="BT213" i="14"/>
  <c r="N44" i="14"/>
  <c r="N46" i="14"/>
  <c r="N47" i="14"/>
  <c r="N43" i="14"/>
  <c r="N45" i="14"/>
  <c r="CA11" i="14"/>
  <c r="CB10" i="14"/>
  <c r="CD10" i="14" s="1"/>
  <c r="AI52" i="1"/>
  <c r="AI51" i="1"/>
  <c r="N30" i="28"/>
  <c r="O29" i="28"/>
  <c r="AI275" i="19"/>
  <c r="AI274" i="19"/>
  <c r="BA367" i="19"/>
  <c r="BA368" i="19"/>
  <c r="Q157" i="4"/>
  <c r="Q158" i="4"/>
  <c r="Q188" i="3"/>
  <c r="Q189" i="3"/>
  <c r="Q73" i="3"/>
  <c r="Q74" i="3"/>
  <c r="Q227" i="3"/>
  <c r="Q226" i="3"/>
  <c r="AK200" i="4"/>
  <c r="AK199" i="4"/>
  <c r="AK86" i="4"/>
  <c r="AK85" i="4"/>
  <c r="AK361" i="4"/>
  <c r="AK362" i="4"/>
  <c r="AK188" i="4"/>
  <c r="Q114" i="3"/>
  <c r="Q115" i="3"/>
  <c r="G13" i="6"/>
  <c r="H12" i="6"/>
  <c r="J12" i="6" s="1"/>
  <c r="CJ115" i="14"/>
  <c r="CL115" i="14"/>
  <c r="CJ31" i="14"/>
  <c r="CL31" i="14"/>
  <c r="CK31" i="14" s="1"/>
  <c r="CL251" i="14"/>
  <c r="CJ251" i="14"/>
  <c r="CJ136" i="14"/>
  <c r="CL136" i="14"/>
  <c r="CH95" i="14"/>
  <c r="CH94" i="14"/>
  <c r="CH93" i="14"/>
  <c r="CH142" i="14"/>
  <c r="CJ65" i="14"/>
  <c r="CL65" i="14"/>
  <c r="CH259" i="14"/>
  <c r="CH258" i="14"/>
  <c r="CJ234" i="14"/>
  <c r="CL234" i="14"/>
  <c r="CK234" i="14" s="1"/>
  <c r="CJ23" i="14"/>
  <c r="CL23" i="14"/>
  <c r="CJ350" i="14"/>
  <c r="CL350" i="14"/>
  <c r="CJ49" i="14"/>
  <c r="CL49" i="14"/>
  <c r="CJ349" i="14"/>
  <c r="CL349" i="14"/>
  <c r="CJ316" i="14"/>
  <c r="CL316" i="14"/>
  <c r="CK316" i="14" s="1"/>
  <c r="CL45" i="14"/>
  <c r="CJ45" i="14"/>
  <c r="AF306" i="14"/>
  <c r="AF304" i="14"/>
  <c r="AF305" i="14"/>
  <c r="AF307" i="14"/>
  <c r="AF308" i="14"/>
  <c r="CJ356" i="14"/>
  <c r="CL356" i="14"/>
  <c r="CJ330" i="14"/>
  <c r="CL330" i="14"/>
  <c r="CJ294" i="14"/>
  <c r="CL294" i="14"/>
  <c r="CJ206" i="14"/>
  <c r="CL206" i="14"/>
  <c r="P277" i="14"/>
  <c r="R277" i="14"/>
  <c r="CJ19" i="14"/>
  <c r="CL19" i="14"/>
  <c r="CJ306" i="14"/>
  <c r="CL306" i="14"/>
  <c r="CJ208" i="14"/>
  <c r="CL208" i="14"/>
  <c r="CJ172" i="14"/>
  <c r="CL172" i="14"/>
  <c r="CK172" i="14" s="1"/>
  <c r="CJ283" i="14"/>
  <c r="CL283" i="14"/>
  <c r="CJ271" i="14"/>
  <c r="CL271" i="14"/>
  <c r="CJ187" i="14"/>
  <c r="CL187" i="14"/>
  <c r="CJ157" i="14"/>
  <c r="CL157" i="14"/>
  <c r="CH69" i="14"/>
  <c r="BR287" i="14"/>
  <c r="BT287" i="14"/>
  <c r="CH163" i="14"/>
  <c r="CH162" i="14"/>
  <c r="N261" i="14"/>
  <c r="N265" i="14"/>
  <c r="N262" i="14"/>
  <c r="N263" i="14"/>
  <c r="N260" i="14"/>
  <c r="N266" i="14"/>
  <c r="N264" i="14"/>
  <c r="P212" i="14"/>
  <c r="R212" i="14"/>
  <c r="BR131" i="14"/>
  <c r="BT131" i="14"/>
  <c r="AJ88" i="14"/>
  <c r="AH88" i="14"/>
  <c r="P65" i="14"/>
  <c r="R65" i="14"/>
  <c r="N34" i="14"/>
  <c r="N33" i="14"/>
  <c r="N35" i="14"/>
  <c r="N37" i="14"/>
  <c r="CH248" i="14"/>
  <c r="AZ167" i="14"/>
  <c r="BB167" i="14"/>
  <c r="P128" i="14"/>
  <c r="R128" i="14"/>
  <c r="BR41" i="14"/>
  <c r="BT41" i="14"/>
  <c r="AZ330" i="14"/>
  <c r="BB330" i="14"/>
  <c r="BA330" i="14" s="1"/>
  <c r="AZ267" i="14"/>
  <c r="BB267" i="14"/>
  <c r="AZ214" i="14"/>
  <c r="BB214" i="14"/>
  <c r="AF106" i="14"/>
  <c r="AF108" i="14"/>
  <c r="AF103" i="14"/>
  <c r="AF101" i="14"/>
  <c r="AF107" i="14"/>
  <c r="AF105" i="14"/>
  <c r="AF102" i="14"/>
  <c r="AF104" i="14"/>
  <c r="BP24" i="14"/>
  <c r="BP23" i="14"/>
  <c r="BP18" i="14"/>
  <c r="BP20" i="14"/>
  <c r="BP22" i="14"/>
  <c r="BP28" i="14"/>
  <c r="BP26" i="14"/>
  <c r="BP25" i="14"/>
  <c r="BP27" i="14"/>
  <c r="AZ290" i="14"/>
  <c r="BB290" i="14"/>
  <c r="N273" i="14"/>
  <c r="N270" i="14"/>
  <c r="N268" i="14"/>
  <c r="N272" i="14"/>
  <c r="N269" i="14"/>
  <c r="BP200" i="14"/>
  <c r="BP204" i="14"/>
  <c r="BP202" i="14"/>
  <c r="BP203" i="14"/>
  <c r="P58" i="14"/>
  <c r="R58" i="14"/>
  <c r="AZ225" i="14"/>
  <c r="BB225" i="14"/>
  <c r="N140" i="14"/>
  <c r="N137" i="14"/>
  <c r="N138" i="14"/>
  <c r="N139" i="14"/>
  <c r="AJ68" i="14"/>
  <c r="AH68" i="14"/>
  <c r="AZ197" i="14"/>
  <c r="BB197" i="14"/>
  <c r="BA197" i="14" s="1"/>
  <c r="N179" i="14"/>
  <c r="N178" i="14"/>
  <c r="N175" i="14"/>
  <c r="AJ117" i="14"/>
  <c r="AH117" i="14"/>
  <c r="AZ57" i="14"/>
  <c r="BB57" i="14"/>
  <c r="BA57" i="14" s="1"/>
  <c r="AH19" i="14"/>
  <c r="AJ19" i="14"/>
  <c r="AI20" i="14" s="1"/>
  <c r="P297" i="14"/>
  <c r="R297" i="14"/>
  <c r="BR208" i="14"/>
  <c r="BT208" i="14"/>
  <c r="AZ179" i="14"/>
  <c r="BB179" i="14"/>
  <c r="P154" i="14"/>
  <c r="R154" i="14"/>
  <c r="N50" i="14"/>
  <c r="P23" i="14"/>
  <c r="R23" i="14"/>
  <c r="AX241" i="14"/>
  <c r="AX242" i="14"/>
  <c r="AX243" i="14"/>
  <c r="AX238" i="14"/>
  <c r="AX237" i="14"/>
  <c r="AX244" i="14"/>
  <c r="AX245" i="14"/>
  <c r="AJ143" i="14"/>
  <c r="AH143" i="14"/>
  <c r="P85" i="14"/>
  <c r="R85" i="14"/>
  <c r="AZ41" i="14"/>
  <c r="BB41" i="14"/>
  <c r="BA41" i="14" s="1"/>
  <c r="AI203" i="14"/>
  <c r="AI204" i="14"/>
  <c r="BT231" i="14"/>
  <c r="BR231" i="14"/>
  <c r="AH171" i="14"/>
  <c r="AJ171" i="14"/>
  <c r="BR97" i="14"/>
  <c r="BT97" i="14"/>
  <c r="CJ78" i="14"/>
  <c r="CL78" i="14"/>
  <c r="CK78" i="14" s="1"/>
  <c r="AJ248" i="14"/>
  <c r="AH248" i="14"/>
  <c r="AJ219" i="14"/>
  <c r="AH219" i="14"/>
  <c r="BR151" i="14"/>
  <c r="BT151" i="14"/>
  <c r="AZ67" i="14"/>
  <c r="BB67" i="14"/>
  <c r="N66" i="14"/>
  <c r="N65" i="14"/>
  <c r="N62" i="14"/>
  <c r="AZ276" i="14"/>
  <c r="BB276" i="14"/>
  <c r="BA276" i="14" s="1"/>
  <c r="N201" i="14"/>
  <c r="BR173" i="14"/>
  <c r="BT173" i="14"/>
  <c r="AZ86" i="14"/>
  <c r="BB86" i="14"/>
  <c r="BB24" i="14"/>
  <c r="AZ24" i="14"/>
  <c r="P221" i="14"/>
  <c r="R221" i="14"/>
  <c r="Q154" i="1"/>
  <c r="Q155" i="1"/>
  <c r="N90" i="14"/>
  <c r="BR249" i="14"/>
  <c r="BT249" i="14"/>
  <c r="P169" i="14"/>
  <c r="R169" i="14"/>
  <c r="AZ178" i="14"/>
  <c r="BB178" i="14"/>
  <c r="BR77" i="14"/>
  <c r="BT77" i="14"/>
  <c r="AI293" i="1"/>
  <c r="AI294" i="1"/>
  <c r="AI85" i="1"/>
  <c r="AI86" i="1"/>
  <c r="BA88" i="14"/>
  <c r="N187" i="14"/>
  <c r="P203" i="14"/>
  <c r="R203" i="14"/>
  <c r="AZ101" i="14"/>
  <c r="BB101" i="14"/>
  <c r="BP210" i="14"/>
  <c r="BR122" i="14"/>
  <c r="BT122" i="14"/>
  <c r="N38" i="14"/>
  <c r="Q234" i="1"/>
  <c r="Q235" i="1"/>
  <c r="BP220" i="14"/>
  <c r="BP221" i="14"/>
  <c r="BP218" i="14"/>
  <c r="BP219" i="14"/>
  <c r="P41" i="14"/>
  <c r="R41" i="14"/>
  <c r="AI97" i="14"/>
  <c r="AI98" i="14"/>
  <c r="AI351" i="1"/>
  <c r="AI352" i="1"/>
  <c r="AI100" i="1"/>
  <c r="AI99" i="1"/>
  <c r="G5" i="25"/>
  <c r="G6" i="25"/>
  <c r="Y17" i="25"/>
  <c r="AA17" i="25" s="1"/>
  <c r="Y19" i="25"/>
  <c r="Q311" i="19"/>
  <c r="Q312" i="19"/>
  <c r="AI335" i="19"/>
  <c r="AK353" i="4"/>
  <c r="AK352" i="4"/>
  <c r="AK232" i="4"/>
  <c r="AK231" i="4"/>
  <c r="AK291" i="4"/>
  <c r="AK292" i="4"/>
  <c r="AK176" i="4"/>
  <c r="AK244" i="4"/>
  <c r="AK243" i="4"/>
  <c r="Q112" i="6"/>
  <c r="Q113" i="6"/>
  <c r="Q265" i="3"/>
  <c r="Q266" i="3"/>
  <c r="Q38" i="6"/>
  <c r="Q37" i="6"/>
  <c r="Q62" i="3"/>
  <c r="Q61" i="3"/>
  <c r="AK82" i="4"/>
  <c r="AK81" i="4"/>
  <c r="Q121" i="3"/>
  <c r="Q21" i="3"/>
  <c r="R369" i="3"/>
  <c r="Q304" i="3"/>
  <c r="Q303" i="3"/>
  <c r="Q242" i="3"/>
  <c r="Q243" i="3"/>
  <c r="AK90" i="4"/>
  <c r="Q246" i="3"/>
  <c r="CJ48" i="14"/>
  <c r="CL48" i="14"/>
  <c r="CK48" i="14" s="1"/>
  <c r="CJ79" i="14"/>
  <c r="CL79" i="14"/>
  <c r="CH249" i="14"/>
  <c r="CL142" i="14"/>
  <c r="CJ142" i="14"/>
  <c r="CH92" i="14"/>
  <c r="CH91" i="14"/>
  <c r="CH311" i="14"/>
  <c r="CJ133" i="14"/>
  <c r="CL133" i="14"/>
  <c r="CJ66" i="14"/>
  <c r="CL66" i="14"/>
  <c r="CK66" i="14" s="1"/>
  <c r="CJ257" i="14"/>
  <c r="CL257" i="14"/>
  <c r="CH225" i="14"/>
  <c r="CH223" i="14"/>
  <c r="CH218" i="14"/>
  <c r="CH217" i="14"/>
  <c r="CH220" i="14"/>
  <c r="CH137" i="14"/>
  <c r="CJ22" i="14"/>
  <c r="CL22" i="14"/>
  <c r="CJ346" i="14"/>
  <c r="CL346" i="14"/>
  <c r="CK346" i="14" s="1"/>
  <c r="CJ241" i="14"/>
  <c r="CL241" i="14"/>
  <c r="CJ56" i="14"/>
  <c r="CL56" i="14"/>
  <c r="CJ312" i="14"/>
  <c r="CL312" i="14"/>
  <c r="CH221" i="14"/>
  <c r="CJ44" i="14"/>
  <c r="CL44" i="14"/>
  <c r="P280" i="14"/>
  <c r="R280" i="14"/>
  <c r="Q280" i="14" s="1"/>
  <c r="CJ353" i="14"/>
  <c r="CL353" i="14"/>
  <c r="CL323" i="14"/>
  <c r="CJ323" i="14"/>
  <c r="CJ299" i="14"/>
  <c r="CL299" i="14"/>
  <c r="CK299" i="14" s="1"/>
  <c r="CL201" i="14"/>
  <c r="CK201" i="14" s="1"/>
  <c r="CJ201" i="14"/>
  <c r="CH61" i="14"/>
  <c r="AX300" i="14"/>
  <c r="AX297" i="14"/>
  <c r="AX299" i="14"/>
  <c r="AX296" i="14"/>
  <c r="AX294" i="14"/>
  <c r="AX298" i="14"/>
  <c r="AX295" i="14"/>
  <c r="CJ105" i="14"/>
  <c r="CL105" i="14"/>
  <c r="CJ18" i="14"/>
  <c r="CL18" i="14"/>
  <c r="CJ308" i="14"/>
  <c r="CL308" i="14"/>
  <c r="CH211" i="14"/>
  <c r="CH210" i="14"/>
  <c r="CJ168" i="14"/>
  <c r="CL168" i="14"/>
  <c r="CH124" i="14"/>
  <c r="CJ279" i="14"/>
  <c r="CL279" i="14"/>
  <c r="CK279" i="14" s="1"/>
  <c r="CJ267" i="14"/>
  <c r="CL267" i="14"/>
  <c r="CK267" i="14" s="1"/>
  <c r="CJ183" i="14"/>
  <c r="CL183" i="14"/>
  <c r="CH160" i="14"/>
  <c r="CJ153" i="14"/>
  <c r="CL153" i="14"/>
  <c r="R283" i="14"/>
  <c r="P283" i="14"/>
  <c r="CJ161" i="14"/>
  <c r="CL161" i="14"/>
  <c r="CK161" i="14" s="1"/>
  <c r="CH26" i="14"/>
  <c r="AZ260" i="14"/>
  <c r="BB260" i="14"/>
  <c r="N215" i="14"/>
  <c r="N209" i="14"/>
  <c r="N212" i="14"/>
  <c r="N211" i="14"/>
  <c r="AJ83" i="14"/>
  <c r="AH83" i="14"/>
  <c r="AJ67" i="14"/>
  <c r="AH67" i="14"/>
  <c r="N36" i="14"/>
  <c r="AI192" i="14"/>
  <c r="AI193" i="14"/>
  <c r="AZ172" i="14"/>
  <c r="BB172" i="14"/>
  <c r="P129" i="14"/>
  <c r="R129" i="14"/>
  <c r="BR37" i="14"/>
  <c r="BT37" i="14"/>
  <c r="AX290" i="14"/>
  <c r="CH278" i="14"/>
  <c r="CH277" i="14"/>
  <c r="CH279" i="14"/>
  <c r="AZ326" i="14"/>
  <c r="BB326" i="14"/>
  <c r="AX264" i="14"/>
  <c r="AX266" i="14"/>
  <c r="AX267" i="14"/>
  <c r="AX263" i="14"/>
  <c r="AX265" i="14"/>
  <c r="AX269" i="14"/>
  <c r="AZ211" i="14"/>
  <c r="BB211" i="14"/>
  <c r="AZ116" i="14"/>
  <c r="BB116" i="14"/>
  <c r="BA116" i="14" s="1"/>
  <c r="AZ95" i="14"/>
  <c r="BB95" i="14"/>
  <c r="BA95" i="14" s="1"/>
  <c r="N27" i="14"/>
  <c r="CH120" i="14"/>
  <c r="AZ283" i="14"/>
  <c r="BB283" i="14"/>
  <c r="AH265" i="14"/>
  <c r="AJ265" i="14"/>
  <c r="AI265" i="14" s="1"/>
  <c r="P195" i="14"/>
  <c r="R195" i="14"/>
  <c r="N58" i="14"/>
  <c r="N60" i="14"/>
  <c r="N59" i="14"/>
  <c r="N61" i="14"/>
  <c r="N57" i="14"/>
  <c r="AJ18" i="14"/>
  <c r="AI18" i="14" s="1"/>
  <c r="AH18" i="14"/>
  <c r="P290" i="14"/>
  <c r="R290" i="14"/>
  <c r="Q291" i="14" s="1"/>
  <c r="BR218" i="14"/>
  <c r="BT218" i="14"/>
  <c r="BS218" i="14" s="1"/>
  <c r="P138" i="14"/>
  <c r="R138" i="14"/>
  <c r="AJ69" i="14"/>
  <c r="AH69" i="14"/>
  <c r="AH300" i="14"/>
  <c r="AJ300" i="14"/>
  <c r="AI300" i="14" s="1"/>
  <c r="BB198" i="14"/>
  <c r="AZ198" i="14"/>
  <c r="P163" i="14"/>
  <c r="R163" i="14"/>
  <c r="BR108" i="14"/>
  <c r="BT108" i="14"/>
  <c r="BS108" i="14" s="1"/>
  <c r="AX60" i="14"/>
  <c r="AX63" i="14"/>
  <c r="AX61" i="14"/>
  <c r="AX62" i="14"/>
  <c r="AX57" i="14"/>
  <c r="AF16" i="14"/>
  <c r="AF22" i="14"/>
  <c r="AF17" i="14"/>
  <c r="AF18" i="14"/>
  <c r="AF20" i="14"/>
  <c r="AF19" i="14"/>
  <c r="AF21" i="14"/>
  <c r="P300" i="14"/>
  <c r="R300" i="14"/>
  <c r="Q300" i="14" s="1"/>
  <c r="BR204" i="14"/>
  <c r="BT204" i="14"/>
  <c r="BS204" i="14" s="1"/>
  <c r="BB177" i="14"/>
  <c r="AZ177" i="14"/>
  <c r="N159" i="14"/>
  <c r="N157" i="14"/>
  <c r="N156" i="14"/>
  <c r="N153" i="14"/>
  <c r="N152" i="14"/>
  <c r="N158" i="14"/>
  <c r="N155" i="14"/>
  <c r="P95" i="14"/>
  <c r="R95" i="14"/>
  <c r="N48" i="14"/>
  <c r="N22" i="14"/>
  <c r="N32" i="14"/>
  <c r="N30" i="14"/>
  <c r="N21" i="14"/>
  <c r="N25" i="14"/>
  <c r="N24" i="14"/>
  <c r="N26" i="14"/>
  <c r="N29" i="14"/>
  <c r="N28" i="14"/>
  <c r="N23" i="14"/>
  <c r="CH189" i="14"/>
  <c r="AZ216" i="14"/>
  <c r="BB216" i="14"/>
  <c r="AF110" i="14"/>
  <c r="AF112" i="14"/>
  <c r="AF111" i="14"/>
  <c r="AF113" i="14"/>
  <c r="P87" i="14"/>
  <c r="R87" i="14"/>
  <c r="Q87" i="14" s="1"/>
  <c r="AZ38" i="14"/>
  <c r="BB38" i="14"/>
  <c r="CH64" i="14"/>
  <c r="BP232" i="14"/>
  <c r="BP230" i="14"/>
  <c r="BP231" i="14"/>
  <c r="BP229" i="14"/>
  <c r="BP227" i="14"/>
  <c r="BP234" i="14"/>
  <c r="BP239" i="14"/>
  <c r="BP228" i="14"/>
  <c r="BP233" i="14"/>
  <c r="BP237" i="14"/>
  <c r="BP238" i="14"/>
  <c r="BP235" i="14"/>
  <c r="AJ169" i="14"/>
  <c r="AH169" i="14"/>
  <c r="BR92" i="14"/>
  <c r="BT92" i="14"/>
  <c r="BS92" i="14" s="1"/>
  <c r="CL80" i="14"/>
  <c r="CJ80" i="14"/>
  <c r="AJ247" i="14"/>
  <c r="AH247" i="14"/>
  <c r="AH218" i="14"/>
  <c r="AJ218" i="14"/>
  <c r="BT153" i="14"/>
  <c r="BS153" i="14" s="1"/>
  <c r="BR153" i="14"/>
  <c r="AZ69" i="14"/>
  <c r="BB69" i="14"/>
  <c r="BA69" i="14" s="1"/>
  <c r="P46" i="14"/>
  <c r="R46" i="14"/>
  <c r="BP19" i="14"/>
  <c r="N258" i="14"/>
  <c r="BR186" i="14"/>
  <c r="BT186" i="14"/>
  <c r="BR169" i="14"/>
  <c r="BT169" i="14"/>
  <c r="BS169" i="14" s="1"/>
  <c r="AZ106" i="14"/>
  <c r="BB106" i="14"/>
  <c r="AZ89" i="14"/>
  <c r="BB89" i="14"/>
  <c r="BA89" i="14" s="1"/>
  <c r="AZ23" i="14"/>
  <c r="BB23" i="14"/>
  <c r="BA23" i="14" s="1"/>
  <c r="AX225" i="14"/>
  <c r="N224" i="14"/>
  <c r="N221" i="14"/>
  <c r="Q292" i="14"/>
  <c r="BR228" i="14"/>
  <c r="BT228" i="14"/>
  <c r="BS228" i="14" s="1"/>
  <c r="BR256" i="14"/>
  <c r="BT256" i="14"/>
  <c r="P168" i="14"/>
  <c r="R168" i="14"/>
  <c r="AX186" i="14"/>
  <c r="AX184" i="14"/>
  <c r="AX185" i="14"/>
  <c r="AX182" i="14"/>
  <c r="BR74" i="14"/>
  <c r="BT74" i="14"/>
  <c r="AI197" i="1"/>
  <c r="AI198" i="1"/>
  <c r="AX229" i="14"/>
  <c r="AX53" i="14"/>
  <c r="N188" i="14"/>
  <c r="N84" i="14"/>
  <c r="P199" i="14"/>
  <c r="R199" i="14"/>
  <c r="AZ102" i="14"/>
  <c r="BB102" i="14"/>
  <c r="BP208" i="14"/>
  <c r="BR117" i="14"/>
  <c r="BT117" i="14"/>
  <c r="AF32" i="14"/>
  <c r="BR211" i="14"/>
  <c r="BT211" i="14"/>
  <c r="P42" i="14"/>
  <c r="R42" i="14"/>
  <c r="AI160" i="1"/>
  <c r="AI159" i="1"/>
  <c r="AQ14" i="14"/>
  <c r="AR13" i="14"/>
  <c r="AT13" i="14" s="1"/>
  <c r="G10" i="19"/>
  <c r="H9" i="19"/>
  <c r="J9" i="19" s="1"/>
  <c r="AK80" i="4"/>
  <c r="Q125" i="4"/>
  <c r="Q126" i="4"/>
  <c r="AK122" i="4"/>
  <c r="Q133" i="3"/>
  <c r="Q134" i="3"/>
  <c r="Q93" i="3"/>
  <c r="Q92" i="3"/>
  <c r="Q126" i="3"/>
  <c r="Q127" i="3"/>
  <c r="Q299" i="6"/>
  <c r="Q298" i="6"/>
  <c r="Q362" i="3"/>
  <c r="Q361" i="3"/>
  <c r="AK295" i="4"/>
  <c r="AK294" i="4"/>
  <c r="AK182" i="4"/>
  <c r="AK181" i="4"/>
  <c r="AK344" i="4"/>
  <c r="AK343" i="4"/>
  <c r="AK170" i="4"/>
  <c r="R369" i="6"/>
  <c r="Q16" i="6"/>
  <c r="CJ117" i="14"/>
  <c r="CL117" i="14"/>
  <c r="CK117" i="14" s="1"/>
  <c r="CJ61" i="14"/>
  <c r="CL61" i="14"/>
  <c r="CK61" i="14" s="1"/>
  <c r="CJ120" i="14"/>
  <c r="CL120" i="14"/>
  <c r="CH85" i="14"/>
  <c r="CH312" i="14"/>
  <c r="CL131" i="14"/>
  <c r="CJ131" i="14"/>
  <c r="CH65" i="14"/>
  <c r="CJ255" i="14"/>
  <c r="CL255" i="14"/>
  <c r="CH254" i="14"/>
  <c r="CL221" i="14"/>
  <c r="CJ221" i="14"/>
  <c r="CH138" i="14"/>
  <c r="CH18" i="14"/>
  <c r="CJ342" i="14"/>
  <c r="CL342" i="14"/>
  <c r="CK342" i="14" s="1"/>
  <c r="CL242" i="14"/>
  <c r="CJ242" i="14"/>
  <c r="CH158" i="14"/>
  <c r="CJ54" i="14"/>
  <c r="CL54" i="14"/>
  <c r="CK54" i="14" s="1"/>
  <c r="AJ306" i="14"/>
  <c r="AH306" i="14"/>
  <c r="CJ317" i="14"/>
  <c r="CL317" i="14"/>
  <c r="CK317" i="14" s="1"/>
  <c r="CJ41" i="14"/>
  <c r="CL41" i="14"/>
  <c r="CK41" i="14" s="1"/>
  <c r="CJ365" i="14"/>
  <c r="CL365" i="14"/>
  <c r="CH355" i="14"/>
  <c r="CH354" i="14"/>
  <c r="CJ324" i="14"/>
  <c r="CL324" i="14"/>
  <c r="CJ295" i="14"/>
  <c r="CL295" i="14"/>
  <c r="CL202" i="14"/>
  <c r="CJ202" i="14"/>
  <c r="CJ367" i="14"/>
  <c r="CL367" i="14"/>
  <c r="CH317" i="14"/>
  <c r="CJ88" i="14"/>
  <c r="CL88" i="14"/>
  <c r="CJ16" i="14"/>
  <c r="CL16" i="14"/>
  <c r="CJ307" i="14"/>
  <c r="CL307" i="14"/>
  <c r="CJ209" i="14"/>
  <c r="CL209" i="14"/>
  <c r="CL173" i="14"/>
  <c r="CJ173" i="14"/>
  <c r="CJ204" i="14"/>
  <c r="CL204" i="14"/>
  <c r="CL288" i="14"/>
  <c r="CJ288" i="14"/>
  <c r="CL263" i="14"/>
  <c r="CK263" i="14" s="1"/>
  <c r="CJ263" i="14"/>
  <c r="CJ192" i="14"/>
  <c r="CL192" i="14"/>
  <c r="CK192" i="14" s="1"/>
  <c r="CJ152" i="14"/>
  <c r="CL152" i="14"/>
  <c r="CK152" i="14" s="1"/>
  <c r="CH298" i="14"/>
  <c r="CJ159" i="14"/>
  <c r="CL159" i="14"/>
  <c r="CH23" i="14"/>
  <c r="N214" i="14"/>
  <c r="N120" i="14"/>
  <c r="N115" i="14"/>
  <c r="N119" i="14"/>
  <c r="N117" i="14"/>
  <c r="N116" i="14"/>
  <c r="N118" i="14"/>
  <c r="AJ90" i="14"/>
  <c r="AH90" i="14"/>
  <c r="AF61" i="14"/>
  <c r="AF67" i="14"/>
  <c r="AF59" i="14"/>
  <c r="AF62" i="14"/>
  <c r="AF60" i="14"/>
  <c r="AF68" i="14"/>
  <c r="AF64" i="14"/>
  <c r="AF65" i="14"/>
  <c r="AF58" i="14"/>
  <c r="AF69" i="14"/>
  <c r="AF66" i="14"/>
  <c r="AJ215" i="14"/>
  <c r="AI215" i="14" s="1"/>
  <c r="AH215" i="14"/>
  <c r="AZ166" i="14"/>
  <c r="BB166" i="14"/>
  <c r="BP103" i="14"/>
  <c r="BR44" i="14"/>
  <c r="BT44" i="14"/>
  <c r="CJ275" i="14"/>
  <c r="CL275" i="14"/>
  <c r="AZ324" i="14"/>
  <c r="BB324" i="14"/>
  <c r="BA324" i="14" s="1"/>
  <c r="AH240" i="14"/>
  <c r="AJ240" i="14"/>
  <c r="AX216" i="14"/>
  <c r="AX214" i="14"/>
  <c r="AX215" i="14"/>
  <c r="AX217" i="14"/>
  <c r="AX213" i="14"/>
  <c r="AZ117" i="14"/>
  <c r="BB117" i="14"/>
  <c r="AZ92" i="14"/>
  <c r="BB92" i="14"/>
  <c r="BR57" i="14"/>
  <c r="BT57" i="14"/>
  <c r="BP97" i="14"/>
  <c r="AH333" i="14"/>
  <c r="AJ333" i="14"/>
  <c r="AI333" i="14" s="1"/>
  <c r="AZ286" i="14"/>
  <c r="BB286" i="14"/>
  <c r="BA286" i="14" s="1"/>
  <c r="AJ263" i="14"/>
  <c r="AH263" i="14"/>
  <c r="P194" i="14"/>
  <c r="R194" i="14"/>
  <c r="BT118" i="14"/>
  <c r="BR118" i="14"/>
  <c r="AH39" i="14"/>
  <c r="AJ39" i="14"/>
  <c r="AI148" i="14"/>
  <c r="AI147" i="14"/>
  <c r="CH296" i="14"/>
  <c r="P293" i="14"/>
  <c r="R293" i="14"/>
  <c r="BR219" i="14"/>
  <c r="BT219" i="14"/>
  <c r="R107" i="14"/>
  <c r="P107" i="14"/>
  <c r="N68" i="14"/>
  <c r="AJ295" i="14"/>
  <c r="AI295" i="14" s="1"/>
  <c r="AH295" i="14"/>
  <c r="AZ193" i="14"/>
  <c r="BB193" i="14"/>
  <c r="P166" i="14"/>
  <c r="R166" i="14"/>
  <c r="Q166" i="14" s="1"/>
  <c r="BP110" i="14"/>
  <c r="BP107" i="14"/>
  <c r="BR48" i="14"/>
  <c r="BT48" i="14"/>
  <c r="AX274" i="14"/>
  <c r="BR200" i="14"/>
  <c r="BT200" i="14"/>
  <c r="BS200" i="14" s="1"/>
  <c r="AX181" i="14"/>
  <c r="AX179" i="14"/>
  <c r="AX180" i="14"/>
  <c r="N154" i="14"/>
  <c r="P97" i="14"/>
  <c r="R97" i="14"/>
  <c r="BP205" i="14"/>
  <c r="CH190" i="14"/>
  <c r="AX306" i="14"/>
  <c r="AX307" i="14"/>
  <c r="AX303" i="14"/>
  <c r="AX305" i="14"/>
  <c r="AX302" i="14"/>
  <c r="AX301" i="14"/>
  <c r="BB218" i="14"/>
  <c r="BA218" i="14" s="1"/>
  <c r="AZ218" i="14"/>
  <c r="AJ111" i="14"/>
  <c r="AI111" i="14" s="1"/>
  <c r="AH111" i="14"/>
  <c r="AZ83" i="14"/>
  <c r="BB83" i="14"/>
  <c r="AI302" i="14"/>
  <c r="AJ308" i="14"/>
  <c r="AI308" i="14" s="1"/>
  <c r="AH308" i="14"/>
  <c r="AZ207" i="14"/>
  <c r="BB207" i="14"/>
  <c r="BA207" i="14" s="1"/>
  <c r="AJ170" i="14"/>
  <c r="AH170" i="14"/>
  <c r="BR96" i="14"/>
  <c r="BT96" i="14"/>
  <c r="AI353" i="14"/>
  <c r="AI354" i="14"/>
  <c r="CJ86" i="14"/>
  <c r="CL86" i="14"/>
  <c r="AH246" i="14"/>
  <c r="AJ246" i="14"/>
  <c r="AI246" i="14" s="1"/>
  <c r="AF223" i="14"/>
  <c r="AF222" i="14"/>
  <c r="AF220" i="14"/>
  <c r="AF218" i="14"/>
  <c r="AF221" i="14"/>
  <c r="AF216" i="14"/>
  <c r="AF217" i="14"/>
  <c r="AF219" i="14"/>
  <c r="AF214" i="14"/>
  <c r="AF213" i="14"/>
  <c r="AF215" i="14"/>
  <c r="BR158" i="14"/>
  <c r="BT158" i="14"/>
  <c r="AZ74" i="14"/>
  <c r="BB74" i="14"/>
  <c r="P48" i="14"/>
  <c r="R48" i="14"/>
  <c r="BP17" i="14"/>
  <c r="CH240" i="14"/>
  <c r="P251" i="14"/>
  <c r="R251" i="14"/>
  <c r="BR184" i="14"/>
  <c r="BT184" i="14"/>
  <c r="BR172" i="14"/>
  <c r="BT172" i="14"/>
  <c r="BS172" i="14" s="1"/>
  <c r="AX117" i="14"/>
  <c r="AX115" i="14"/>
  <c r="AX112" i="14"/>
  <c r="AX116" i="14"/>
  <c r="AX109" i="14"/>
  <c r="AX114" i="14"/>
  <c r="AX111" i="14"/>
  <c r="AX108" i="14"/>
  <c r="AX110" i="14"/>
  <c r="AZ90" i="14"/>
  <c r="BB90" i="14"/>
  <c r="AX20" i="14"/>
  <c r="AX22" i="14"/>
  <c r="AX26" i="14"/>
  <c r="AX25" i="14"/>
  <c r="AX18" i="14"/>
  <c r="AX17" i="14"/>
  <c r="AX24" i="14"/>
  <c r="AX23" i="14"/>
  <c r="AX21" i="14"/>
  <c r="AX234" i="14"/>
  <c r="BR237" i="14"/>
  <c r="BT237" i="14"/>
  <c r="AI244" i="14"/>
  <c r="BR250" i="14"/>
  <c r="BT250" i="14"/>
  <c r="BS250" i="14" s="1"/>
  <c r="N183" i="14"/>
  <c r="P170" i="14"/>
  <c r="R170" i="14"/>
  <c r="AZ183" i="14"/>
  <c r="BB183" i="14"/>
  <c r="BR70" i="14"/>
  <c r="BT70" i="14"/>
  <c r="Q364" i="1"/>
  <c r="Q365" i="1"/>
  <c r="AX231" i="14"/>
  <c r="AX52" i="14"/>
  <c r="BS25" i="14"/>
  <c r="AF135" i="14"/>
  <c r="CJ99" i="14"/>
  <c r="CL99" i="14"/>
  <c r="CK99" i="14" s="1"/>
  <c r="R204" i="14"/>
  <c r="P204" i="14"/>
  <c r="AZ103" i="14"/>
  <c r="BB103" i="14"/>
  <c r="BA103" i="14" s="1"/>
  <c r="CH253" i="14"/>
  <c r="BP213" i="14"/>
  <c r="BR119" i="14"/>
  <c r="BT119" i="14"/>
  <c r="AF33" i="14"/>
  <c r="BR212" i="14"/>
  <c r="BT212" i="14"/>
  <c r="BT127" i="14"/>
  <c r="BR127" i="14"/>
  <c r="R44" i="14"/>
  <c r="P44" i="14"/>
  <c r="AI63" i="1"/>
  <c r="AI64" i="1"/>
  <c r="Q25" i="1"/>
  <c r="K10" i="20"/>
  <c r="K22" i="20"/>
  <c r="K16" i="20"/>
  <c r="K28" i="20"/>
  <c r="K7" i="20"/>
  <c r="K21" i="20"/>
  <c r="K35" i="20"/>
  <c r="K47" i="20"/>
  <c r="K59" i="20"/>
  <c r="K71" i="20"/>
  <c r="K83" i="20"/>
  <c r="K95" i="20"/>
  <c r="K107" i="20"/>
  <c r="K119" i="20"/>
  <c r="K131" i="20"/>
  <c r="K143" i="20"/>
  <c r="K155" i="20"/>
  <c r="K167" i="20"/>
  <c r="K179" i="20"/>
  <c r="K191" i="20"/>
  <c r="K203" i="20"/>
  <c r="K215" i="20"/>
  <c r="K227" i="20"/>
  <c r="K239" i="20"/>
  <c r="K251" i="20"/>
  <c r="K263" i="20"/>
  <c r="K275" i="20"/>
  <c r="K287" i="20"/>
  <c r="K299" i="20"/>
  <c r="K311" i="20"/>
  <c r="K323" i="20"/>
  <c r="K335" i="20"/>
  <c r="K347" i="20"/>
  <c r="K359" i="20"/>
  <c r="K8" i="20"/>
  <c r="K23" i="20"/>
  <c r="K36" i="20"/>
  <c r="K48" i="20"/>
  <c r="K60" i="20"/>
  <c r="K72" i="20"/>
  <c r="K84" i="20"/>
  <c r="K96" i="20"/>
  <c r="K108" i="20"/>
  <c r="K120" i="20"/>
  <c r="K132" i="20"/>
  <c r="K144" i="20"/>
  <c r="K156" i="20"/>
  <c r="K168" i="20"/>
  <c r="K180" i="20"/>
  <c r="K192" i="20"/>
  <c r="K204" i="20"/>
  <c r="K216" i="20"/>
  <c r="K228" i="20"/>
  <c r="K240" i="20"/>
  <c r="K252" i="20"/>
  <c r="K264" i="20"/>
  <c r="K276" i="20"/>
  <c r="K288" i="20"/>
  <c r="K300" i="20"/>
  <c r="K312" i="20"/>
  <c r="K324" i="20"/>
  <c r="K336" i="20"/>
  <c r="K348" i="20"/>
  <c r="K360" i="20"/>
  <c r="K9" i="20"/>
  <c r="K24" i="20"/>
  <c r="K37" i="20"/>
  <c r="K49" i="20"/>
  <c r="K61" i="20"/>
  <c r="K73" i="20"/>
  <c r="K85" i="20"/>
  <c r="K97" i="20"/>
  <c r="K109" i="20"/>
  <c r="K121" i="20"/>
  <c r="K133" i="20"/>
  <c r="K145" i="20"/>
  <c r="K157" i="20"/>
  <c r="K169" i="20"/>
  <c r="K181" i="20"/>
  <c r="K193" i="20"/>
  <c r="K205" i="20"/>
  <c r="K217" i="20"/>
  <c r="K229" i="20"/>
  <c r="K241" i="20"/>
  <c r="K253" i="20"/>
  <c r="K265" i="20"/>
  <c r="K277" i="20"/>
  <c r="K289" i="20"/>
  <c r="K301" i="20"/>
  <c r="K313" i="20"/>
  <c r="K325" i="20"/>
  <c r="K337" i="20"/>
  <c r="K349" i="20"/>
  <c r="K361" i="20"/>
  <c r="K12" i="20"/>
  <c r="K26" i="20"/>
  <c r="K39" i="20"/>
  <c r="K51" i="20"/>
  <c r="K63" i="20"/>
  <c r="K75" i="20"/>
  <c r="K87" i="20"/>
  <c r="K99" i="20"/>
  <c r="K111" i="20"/>
  <c r="K123" i="20"/>
  <c r="K135" i="20"/>
  <c r="K147" i="20"/>
  <c r="K159" i="20"/>
  <c r="K171" i="20"/>
  <c r="K183" i="20"/>
  <c r="K195" i="20"/>
  <c r="K207" i="20"/>
  <c r="K219" i="20"/>
  <c r="K231" i="20"/>
  <c r="K243" i="20"/>
  <c r="K255" i="20"/>
  <c r="K267" i="20"/>
  <c r="K279" i="20"/>
  <c r="K291" i="20"/>
  <c r="K303" i="20"/>
  <c r="K315" i="20"/>
  <c r="K327" i="20"/>
  <c r="K339" i="20"/>
  <c r="K351" i="20"/>
  <c r="K363" i="20"/>
  <c r="K14" i="20"/>
  <c r="K29" i="20"/>
  <c r="K41" i="20"/>
  <c r="K53" i="20"/>
  <c r="K65" i="20"/>
  <c r="K77" i="20"/>
  <c r="K89" i="20"/>
  <c r="K101" i="20"/>
  <c r="K113" i="20"/>
  <c r="K125" i="20"/>
  <c r="K137" i="20"/>
  <c r="K149" i="20"/>
  <c r="K161" i="20"/>
  <c r="K173" i="20"/>
  <c r="K185" i="20"/>
  <c r="K197" i="20"/>
  <c r="K209" i="20"/>
  <c r="K15" i="20"/>
  <c r="K30" i="20"/>
  <c r="K42" i="20"/>
  <c r="K54" i="20"/>
  <c r="K66" i="20"/>
  <c r="K78" i="20"/>
  <c r="K90" i="20"/>
  <c r="K102" i="20"/>
  <c r="K114" i="20"/>
  <c r="K126" i="20"/>
  <c r="K138" i="20"/>
  <c r="K150" i="20"/>
  <c r="K162" i="20"/>
  <c r="K174" i="20"/>
  <c r="K186" i="20"/>
  <c r="K198" i="20"/>
  <c r="K210" i="20"/>
  <c r="K222" i="20"/>
  <c r="K234" i="20"/>
  <c r="K246" i="20"/>
  <c r="K258" i="20"/>
  <c r="K270" i="20"/>
  <c r="K282" i="20"/>
  <c r="K294" i="20"/>
  <c r="K306" i="20"/>
  <c r="K318" i="20"/>
  <c r="K330" i="20"/>
  <c r="K342" i="20"/>
  <c r="K354" i="20"/>
  <c r="K366" i="20"/>
  <c r="K17" i="20"/>
  <c r="K31" i="20"/>
  <c r="K43" i="20"/>
  <c r="K55" i="20"/>
  <c r="K67" i="20"/>
  <c r="K79" i="20"/>
  <c r="K91" i="20"/>
  <c r="K103" i="20"/>
  <c r="K115" i="20"/>
  <c r="K127" i="20"/>
  <c r="K139" i="20"/>
  <c r="K151" i="20"/>
  <c r="K163" i="20"/>
  <c r="K175" i="20"/>
  <c r="K187" i="20"/>
  <c r="K199" i="20"/>
  <c r="K211" i="20"/>
  <c r="K223" i="20"/>
  <c r="K235" i="20"/>
  <c r="K247" i="20"/>
  <c r="K259" i="20"/>
  <c r="K271" i="20"/>
  <c r="K283" i="20"/>
  <c r="K295" i="20"/>
  <c r="K307" i="20"/>
  <c r="K319" i="20"/>
  <c r="K331" i="20"/>
  <c r="K343" i="20"/>
  <c r="K355" i="20"/>
  <c r="K367" i="20"/>
  <c r="K18" i="20"/>
  <c r="K32" i="20"/>
  <c r="K44" i="20"/>
  <c r="K56" i="20"/>
  <c r="K68" i="20"/>
  <c r="K80" i="20"/>
  <c r="K92" i="20"/>
  <c r="K104" i="20"/>
  <c r="K116" i="20"/>
  <c r="K128" i="20"/>
  <c r="K140" i="20"/>
  <c r="K152" i="20"/>
  <c r="K164" i="20"/>
  <c r="K176" i="20"/>
  <c r="K188" i="20"/>
  <c r="K200" i="20"/>
  <c r="K212" i="20"/>
  <c r="K224" i="20"/>
  <c r="K236" i="20"/>
  <c r="K248" i="20"/>
  <c r="K260" i="20"/>
  <c r="K272" i="20"/>
  <c r="K284" i="20"/>
  <c r="K296" i="20"/>
  <c r="K308" i="20"/>
  <c r="K320" i="20"/>
  <c r="K332" i="20"/>
  <c r="K344" i="20"/>
  <c r="K356" i="20"/>
  <c r="K368" i="20"/>
  <c r="K5" i="20"/>
  <c r="K19" i="20"/>
  <c r="K33" i="20"/>
  <c r="K45" i="20"/>
  <c r="K57" i="20"/>
  <c r="K69" i="20"/>
  <c r="K81" i="20"/>
  <c r="K93" i="20"/>
  <c r="K105" i="20"/>
  <c r="K117" i="20"/>
  <c r="K129" i="20"/>
  <c r="K141" i="20"/>
  <c r="K153" i="20"/>
  <c r="K165" i="20"/>
  <c r="K177" i="20"/>
  <c r="K189" i="20"/>
  <c r="K201" i="20"/>
  <c r="K213" i="20"/>
  <c r="K225" i="20"/>
  <c r="K237" i="20"/>
  <c r="K249" i="20"/>
  <c r="K261" i="20"/>
  <c r="K273" i="20"/>
  <c r="K285" i="20"/>
  <c r="K297" i="20"/>
  <c r="K309" i="20"/>
  <c r="K321" i="20"/>
  <c r="K333" i="20"/>
  <c r="K345" i="20"/>
  <c r="K357" i="20"/>
  <c r="K50" i="20"/>
  <c r="K98" i="20"/>
  <c r="K146" i="20"/>
  <c r="K194" i="20"/>
  <c r="K233" i="20"/>
  <c r="K269" i="20"/>
  <c r="K305" i="20"/>
  <c r="K341" i="20"/>
  <c r="K52" i="20"/>
  <c r="K100" i="20"/>
  <c r="K148" i="20"/>
  <c r="K196" i="20"/>
  <c r="K238" i="20"/>
  <c r="K274" i="20"/>
  <c r="K310" i="20"/>
  <c r="K346" i="20"/>
  <c r="K6" i="20"/>
  <c r="K58" i="20"/>
  <c r="K106" i="20"/>
  <c r="K154" i="20"/>
  <c r="K202" i="20"/>
  <c r="K242" i="20"/>
  <c r="K278" i="20"/>
  <c r="K314" i="20"/>
  <c r="K350" i="20"/>
  <c r="R35" i="20"/>
  <c r="R219" i="20"/>
  <c r="R66" i="20"/>
  <c r="R16" i="20"/>
  <c r="Q16" i="20" s="1"/>
  <c r="K11" i="20"/>
  <c r="K62" i="20"/>
  <c r="K110" i="20"/>
  <c r="K158" i="20"/>
  <c r="K206" i="20"/>
  <c r="K244" i="20"/>
  <c r="K280" i="20"/>
  <c r="K316" i="20"/>
  <c r="K352" i="20"/>
  <c r="K13" i="20"/>
  <c r="K64" i="20"/>
  <c r="K112" i="20"/>
  <c r="K160" i="20"/>
  <c r="K208" i="20"/>
  <c r="K245" i="20"/>
  <c r="K281" i="20"/>
  <c r="K317" i="20"/>
  <c r="K353" i="20"/>
  <c r="K20" i="20"/>
  <c r="K70" i="20"/>
  <c r="K118" i="20"/>
  <c r="K166" i="20"/>
  <c r="K214" i="20"/>
  <c r="K250" i="20"/>
  <c r="K286" i="20"/>
  <c r="K322" i="20"/>
  <c r="K358" i="20"/>
  <c r="K25" i="20"/>
  <c r="K74" i="20"/>
  <c r="K122" i="20"/>
  <c r="K170" i="20"/>
  <c r="K218" i="20"/>
  <c r="K254" i="20"/>
  <c r="K290" i="20"/>
  <c r="K326" i="20"/>
  <c r="K362" i="20"/>
  <c r="K27" i="20"/>
  <c r="K76" i="20"/>
  <c r="K124" i="20"/>
  <c r="K172" i="20"/>
  <c r="K220" i="20"/>
  <c r="K256" i="20"/>
  <c r="K292" i="20"/>
  <c r="K328" i="20"/>
  <c r="K364" i="20"/>
  <c r="R67" i="20"/>
  <c r="Q67" i="20" s="1"/>
  <c r="R90" i="20"/>
  <c r="R114" i="20"/>
  <c r="R162" i="20"/>
  <c r="R71" i="20"/>
  <c r="R251" i="20"/>
  <c r="R306" i="20"/>
  <c r="R42" i="20"/>
  <c r="R57" i="20"/>
  <c r="K34" i="20"/>
  <c r="K82" i="20"/>
  <c r="K130" i="20"/>
  <c r="K178" i="20"/>
  <c r="K221" i="20"/>
  <c r="K257" i="20"/>
  <c r="K293" i="20"/>
  <c r="K329" i="20"/>
  <c r="K365" i="20"/>
  <c r="R239" i="20"/>
  <c r="R30" i="20"/>
  <c r="R18" i="20"/>
  <c r="R70" i="20"/>
  <c r="R56" i="20"/>
  <c r="R68" i="20"/>
  <c r="R80" i="20"/>
  <c r="Q80" i="20" s="1"/>
  <c r="K38" i="20"/>
  <c r="K86" i="20"/>
  <c r="K134" i="20"/>
  <c r="K182" i="20"/>
  <c r="K226" i="20"/>
  <c r="K262" i="20"/>
  <c r="K298" i="20"/>
  <c r="K334" i="20"/>
  <c r="K40" i="20"/>
  <c r="K88" i="20"/>
  <c r="K136" i="20"/>
  <c r="K184" i="20"/>
  <c r="K230" i="20"/>
  <c r="K266" i="20"/>
  <c r="K302" i="20"/>
  <c r="K338" i="20"/>
  <c r="R286" i="20"/>
  <c r="R176" i="20"/>
  <c r="R364" i="20"/>
  <c r="R335" i="20"/>
  <c r="R19" i="20"/>
  <c r="R34" i="20"/>
  <c r="R92" i="20"/>
  <c r="R100" i="20"/>
  <c r="R108" i="20"/>
  <c r="K46" i="20"/>
  <c r="K94" i="20"/>
  <c r="K142" i="20"/>
  <c r="K190" i="20"/>
  <c r="K232" i="20"/>
  <c r="K268" i="20"/>
  <c r="K304" i="20"/>
  <c r="K340" i="20"/>
  <c r="R150" i="20"/>
  <c r="R279" i="20"/>
  <c r="R32" i="20"/>
  <c r="R46" i="20"/>
  <c r="R62" i="20"/>
  <c r="R115" i="20"/>
  <c r="R163" i="20"/>
  <c r="R234" i="20"/>
  <c r="R79" i="20"/>
  <c r="R202" i="20"/>
  <c r="R206" i="20"/>
  <c r="R285" i="20"/>
  <c r="R209" i="20"/>
  <c r="R229" i="20"/>
  <c r="R253" i="20"/>
  <c r="R220" i="20"/>
  <c r="R232" i="20"/>
  <c r="R244" i="20"/>
  <c r="R277" i="20"/>
  <c r="R321" i="20"/>
  <c r="R326" i="20"/>
  <c r="R336" i="20"/>
  <c r="R356" i="20"/>
  <c r="R367" i="20"/>
  <c r="R361" i="20"/>
  <c r="R39" i="20"/>
  <c r="R178" i="20"/>
  <c r="R301" i="20"/>
  <c r="R23" i="20"/>
  <c r="R85" i="20"/>
  <c r="R112" i="20"/>
  <c r="R120" i="20"/>
  <c r="R128" i="20"/>
  <c r="R136" i="20"/>
  <c r="R144" i="20"/>
  <c r="R152" i="20"/>
  <c r="R180" i="20"/>
  <c r="R317" i="20"/>
  <c r="R102" i="20"/>
  <c r="R154" i="20"/>
  <c r="R53" i="20"/>
  <c r="R45" i="20"/>
  <c r="R61" i="20"/>
  <c r="R95" i="20"/>
  <c r="R143" i="20"/>
  <c r="R233" i="20"/>
  <c r="R211" i="20"/>
  <c r="R283" i="20"/>
  <c r="R204" i="20"/>
  <c r="R222" i="20"/>
  <c r="R246" i="20"/>
  <c r="R270" i="20"/>
  <c r="R282" i="20"/>
  <c r="R311" i="20"/>
  <c r="R331" i="20"/>
  <c r="R312" i="20"/>
  <c r="R347" i="20"/>
  <c r="R358" i="20"/>
  <c r="R349" i="20"/>
  <c r="R55" i="20"/>
  <c r="R130" i="20"/>
  <c r="R255" i="20"/>
  <c r="R305" i="20"/>
  <c r="R41" i="20"/>
  <c r="R84" i="20"/>
  <c r="R104" i="20"/>
  <c r="R105" i="20"/>
  <c r="R113" i="20"/>
  <c r="R121" i="20"/>
  <c r="R129" i="20"/>
  <c r="R137" i="20"/>
  <c r="R145" i="20"/>
  <c r="R153" i="20"/>
  <c r="Q153" i="20" s="1"/>
  <c r="R161" i="20"/>
  <c r="R173" i="20"/>
  <c r="R188" i="20"/>
  <c r="R227" i="20"/>
  <c r="R274" i="20"/>
  <c r="R315" i="20"/>
  <c r="R103" i="20"/>
  <c r="R106" i="20"/>
  <c r="R158" i="20"/>
  <c r="R24" i="20"/>
  <c r="R123" i="20"/>
  <c r="R167" i="20"/>
  <c r="R250" i="20"/>
  <c r="R139" i="20"/>
  <c r="R177" i="20"/>
  <c r="R345" i="20"/>
  <c r="R195" i="20"/>
  <c r="R203" i="20"/>
  <c r="R245" i="20"/>
  <c r="Q245" i="20" s="1"/>
  <c r="R269" i="20"/>
  <c r="R310" i="20"/>
  <c r="R236" i="20"/>
  <c r="R248" i="20"/>
  <c r="R260" i="20"/>
  <c r="R272" i="20"/>
  <c r="R281" i="20"/>
  <c r="R327" i="20"/>
  <c r="Q327" i="20" s="1"/>
  <c r="R304" i="20"/>
  <c r="R298" i="20"/>
  <c r="R328" i="20"/>
  <c r="R339" i="20"/>
  <c r="R359" i="20"/>
  <c r="R365" i="20"/>
  <c r="R134" i="20"/>
  <c r="R17" i="20"/>
  <c r="R28" i="20"/>
  <c r="R50" i="20"/>
  <c r="R96" i="20"/>
  <c r="R97" i="20"/>
  <c r="R172" i="20"/>
  <c r="Q172" i="20" s="1"/>
  <c r="R271" i="20"/>
  <c r="R295" i="20"/>
  <c r="R309" i="20"/>
  <c r="R110" i="20"/>
  <c r="R294" i="20"/>
  <c r="R22" i="20"/>
  <c r="R31" i="20"/>
  <c r="R47" i="20"/>
  <c r="Q47" i="20" s="1"/>
  <c r="R63" i="20"/>
  <c r="R75" i="20"/>
  <c r="R171" i="20"/>
  <c r="R119" i="20"/>
  <c r="R263" i="20"/>
  <c r="R340" i="20"/>
  <c r="R205" i="20"/>
  <c r="R238" i="20"/>
  <c r="R289" i="20"/>
  <c r="R338" i="20"/>
  <c r="R280" i="20"/>
  <c r="R292" i="20"/>
  <c r="R333" i="20"/>
  <c r="R353" i="20"/>
  <c r="R86" i="20"/>
  <c r="R166" i="20"/>
  <c r="R314" i="20"/>
  <c r="R38" i="20"/>
  <c r="R49" i="20"/>
  <c r="R60" i="20"/>
  <c r="R88" i="20"/>
  <c r="R132" i="20"/>
  <c r="R140" i="20"/>
  <c r="R148" i="20"/>
  <c r="R156" i="20"/>
  <c r="R242" i="20"/>
  <c r="R215" i="20"/>
  <c r="R352" i="20"/>
  <c r="R27" i="20"/>
  <c r="R185" i="20"/>
  <c r="R218" i="20"/>
  <c r="R266" i="20"/>
  <c r="R147" i="20"/>
  <c r="R181" i="20"/>
  <c r="R175" i="20"/>
  <c r="R197" i="20"/>
  <c r="R213" i="20"/>
  <c r="R261" i="20"/>
  <c r="R293" i="20"/>
  <c r="R216" i="20"/>
  <c r="R228" i="20"/>
  <c r="R252" i="20"/>
  <c r="R264" i="20"/>
  <c r="Q264" i="20" s="1"/>
  <c r="R297" i="20"/>
  <c r="R290" i="20"/>
  <c r="R313" i="20"/>
  <c r="R302" i="20"/>
  <c r="R348" i="20"/>
  <c r="R332" i="20"/>
  <c r="R343" i="20"/>
  <c r="R346" i="20"/>
  <c r="R118" i="20"/>
  <c r="R170" i="20"/>
  <c r="R330" i="20"/>
  <c r="R267" i="20"/>
  <c r="Q267" i="20" s="1"/>
  <c r="R76" i="20"/>
  <c r="R81" i="20"/>
  <c r="R101" i="20"/>
  <c r="R109" i="20"/>
  <c r="R117" i="20"/>
  <c r="R125" i="20"/>
  <c r="R133" i="20"/>
  <c r="R141" i="20"/>
  <c r="R149" i="20"/>
  <c r="R157" i="20"/>
  <c r="R169" i="20"/>
  <c r="R179" i="20"/>
  <c r="R226" i="20"/>
  <c r="R241" i="20"/>
  <c r="R247" i="20"/>
  <c r="R94" i="20"/>
  <c r="R146" i="20"/>
  <c r="R20" i="20"/>
  <c r="R73" i="20"/>
  <c r="R111" i="20"/>
  <c r="Q111" i="20" s="1"/>
  <c r="R135" i="20"/>
  <c r="Q135" i="20" s="1"/>
  <c r="R159" i="20"/>
  <c r="R186" i="20"/>
  <c r="R217" i="20"/>
  <c r="R265" i="20"/>
  <c r="R99" i="20"/>
  <c r="R151" i="20"/>
  <c r="R184" i="20"/>
  <c r="R201" i="20"/>
  <c r="R198" i="20"/>
  <c r="R189" i="20"/>
  <c r="R208" i="20"/>
  <c r="R230" i="20"/>
  <c r="R254" i="20"/>
  <c r="R278" i="20"/>
  <c r="Q278" i="20" s="1"/>
  <c r="R268" i="20"/>
  <c r="R276" i="20"/>
  <c r="R299" i="20"/>
  <c r="R273" i="20"/>
  <c r="R284" i="20"/>
  <c r="R296" i="20"/>
  <c r="R320" i="20"/>
  <c r="R325" i="20"/>
  <c r="R308" i="20"/>
  <c r="R323" i="20"/>
  <c r="R362" i="20"/>
  <c r="R322" i="20"/>
  <c r="R344" i="20"/>
  <c r="R354" i="20"/>
  <c r="R122" i="20"/>
  <c r="R174" i="20"/>
  <c r="R355" i="20"/>
  <c r="R287" i="20"/>
  <c r="Q287" i="20" s="1"/>
  <c r="R65" i="20"/>
  <c r="R58" i="20"/>
  <c r="R93" i="20"/>
  <c r="Q93" i="20" s="1"/>
  <c r="R225" i="20"/>
  <c r="R316" i="20"/>
  <c r="R193" i="20"/>
  <c r="R329" i="20"/>
  <c r="R363" i="20"/>
  <c r="R200" i="20"/>
  <c r="R368" i="20"/>
  <c r="R223" i="20"/>
  <c r="R307" i="20"/>
  <c r="Q307" i="20" s="1"/>
  <c r="R187" i="20"/>
  <c r="Q187" i="20" s="1"/>
  <c r="BA300" i="19"/>
  <c r="BA299" i="19"/>
  <c r="AJ369" i="19"/>
  <c r="Q269" i="4"/>
  <c r="Q268" i="4"/>
  <c r="Q271" i="4"/>
  <c r="AK316" i="4"/>
  <c r="AK317" i="4"/>
  <c r="AK211" i="4"/>
  <c r="AK212" i="4"/>
  <c r="Q299" i="4"/>
  <c r="Q300" i="4"/>
  <c r="AK255" i="4"/>
  <c r="AK256" i="4"/>
  <c r="Q169" i="6"/>
  <c r="Q168" i="6"/>
  <c r="Q294" i="3"/>
  <c r="Q295" i="3"/>
  <c r="Q41" i="6"/>
  <c r="Q40" i="6"/>
  <c r="Q181" i="3"/>
  <c r="Q182" i="3"/>
  <c r="Q321" i="6"/>
  <c r="Q322" i="6"/>
  <c r="Q29" i="3"/>
  <c r="Q28" i="3"/>
  <c r="Q290" i="3"/>
  <c r="Q273" i="3"/>
  <c r="Q274" i="3"/>
  <c r="Q33" i="3"/>
  <c r="Q32" i="3"/>
  <c r="Q197" i="3"/>
  <c r="Q198" i="3"/>
  <c r="CL138" i="14"/>
  <c r="CK138" i="14" s="1"/>
  <c r="CJ138" i="14"/>
  <c r="CJ52" i="14"/>
  <c r="CL52" i="14"/>
  <c r="CH129" i="14"/>
  <c r="CH127" i="14"/>
  <c r="CJ132" i="14"/>
  <c r="CL132" i="14"/>
  <c r="CK132" i="14" s="1"/>
  <c r="CH235" i="14"/>
  <c r="CJ76" i="14"/>
  <c r="CL76" i="14"/>
  <c r="CL218" i="14"/>
  <c r="CJ218" i="14"/>
  <c r="CH101" i="14"/>
  <c r="CH17" i="14"/>
  <c r="CL347" i="14"/>
  <c r="CJ347" i="14"/>
  <c r="CH145" i="14"/>
  <c r="CJ32" i="14"/>
  <c r="CL32" i="14"/>
  <c r="CK32" i="14" s="1"/>
  <c r="AH305" i="14"/>
  <c r="AJ305" i="14"/>
  <c r="CJ313" i="14"/>
  <c r="CL313" i="14"/>
  <c r="CK313" i="14" s="1"/>
  <c r="CJ42" i="14"/>
  <c r="CL42" i="14"/>
  <c r="CK42" i="14" s="1"/>
  <c r="CJ364" i="14"/>
  <c r="CL364" i="14"/>
  <c r="CK364" i="14" s="1"/>
  <c r="CJ351" i="14"/>
  <c r="CL351" i="14"/>
  <c r="CK351" i="14" s="1"/>
  <c r="CL325" i="14"/>
  <c r="CJ325" i="14"/>
  <c r="CJ300" i="14"/>
  <c r="CL300" i="14"/>
  <c r="CJ198" i="14"/>
  <c r="CL198" i="14"/>
  <c r="CK198" i="14" s="1"/>
  <c r="CH368" i="14"/>
  <c r="CH362" i="14"/>
  <c r="CH359" i="14"/>
  <c r="CH361" i="14"/>
  <c r="CH300" i="14"/>
  <c r="CH49" i="14"/>
  <c r="P94" i="14"/>
  <c r="R94" i="14"/>
  <c r="CJ305" i="14"/>
  <c r="CL305" i="14"/>
  <c r="CJ207" i="14"/>
  <c r="CL207" i="14"/>
  <c r="CK207" i="14" s="1"/>
  <c r="CJ284" i="14"/>
  <c r="CL284" i="14"/>
  <c r="CK284" i="14" s="1"/>
  <c r="CL268" i="14"/>
  <c r="CK268" i="14" s="1"/>
  <c r="CJ268" i="14"/>
  <c r="CJ188" i="14"/>
  <c r="CL188" i="14"/>
  <c r="CK188" i="14" s="1"/>
  <c r="CJ158" i="14"/>
  <c r="CL158" i="14"/>
  <c r="CJ314" i="14"/>
  <c r="CL314" i="14"/>
  <c r="CH299" i="14"/>
  <c r="CH139" i="14"/>
  <c r="CL21" i="14"/>
  <c r="CJ21" i="14"/>
  <c r="AZ253" i="14"/>
  <c r="BB253" i="14"/>
  <c r="BA253" i="14" s="1"/>
  <c r="BT180" i="14"/>
  <c r="BR180" i="14"/>
  <c r="P118" i="14"/>
  <c r="R118" i="14"/>
  <c r="AJ86" i="14"/>
  <c r="AH86" i="14"/>
  <c r="AJ66" i="14"/>
  <c r="AI66" i="14" s="1"/>
  <c r="AH66" i="14"/>
  <c r="AI166" i="14"/>
  <c r="AI167" i="14"/>
  <c r="CH119" i="14"/>
  <c r="AH217" i="14"/>
  <c r="AJ217" i="14"/>
  <c r="AI217" i="14" s="1"/>
  <c r="AX171" i="14"/>
  <c r="AX168" i="14"/>
  <c r="AX176" i="14"/>
  <c r="AX169" i="14"/>
  <c r="AX173" i="14"/>
  <c r="AX175" i="14"/>
  <c r="AX174" i="14"/>
  <c r="AX172" i="14"/>
  <c r="AX170" i="14"/>
  <c r="BP104" i="14"/>
  <c r="BR43" i="14"/>
  <c r="BT43" i="14"/>
  <c r="BS43" i="14" s="1"/>
  <c r="CJ276" i="14"/>
  <c r="CL276" i="14"/>
  <c r="AX331" i="14"/>
  <c r="AX332" i="14"/>
  <c r="AX329" i="14"/>
  <c r="AX328" i="14"/>
  <c r="AX326" i="14"/>
  <c r="AX325" i="14"/>
  <c r="AX330" i="14"/>
  <c r="AX327" i="14"/>
  <c r="AJ239" i="14"/>
  <c r="AH239" i="14"/>
  <c r="AZ203" i="14"/>
  <c r="BB203" i="14"/>
  <c r="AZ118" i="14"/>
  <c r="BB118" i="14"/>
  <c r="BA118" i="14" s="1"/>
  <c r="AZ91" i="14"/>
  <c r="BB91" i="14"/>
  <c r="BA91" i="14" s="1"/>
  <c r="BT60" i="14"/>
  <c r="BR60" i="14"/>
  <c r="N176" i="14"/>
  <c r="CH310" i="14"/>
  <c r="AJ341" i="14"/>
  <c r="AH341" i="14"/>
  <c r="AZ289" i="14"/>
  <c r="BB289" i="14"/>
  <c r="BA289" i="14" s="1"/>
  <c r="AJ261" i="14"/>
  <c r="AH261" i="14"/>
  <c r="P196" i="14"/>
  <c r="R196" i="14"/>
  <c r="Q196" i="14" s="1"/>
  <c r="BR114" i="14"/>
  <c r="BT114" i="14"/>
  <c r="AJ38" i="14"/>
  <c r="AI38" i="14" s="1"/>
  <c r="AH38" i="14"/>
  <c r="CH294" i="14"/>
  <c r="P296" i="14"/>
  <c r="R296" i="14"/>
  <c r="Q296" i="14" s="1"/>
  <c r="BR215" i="14"/>
  <c r="BT215" i="14"/>
  <c r="P102" i="14"/>
  <c r="R102" i="14"/>
  <c r="AZ51" i="14"/>
  <c r="BB51" i="14"/>
  <c r="AZ17" i="14"/>
  <c r="BB17" i="14"/>
  <c r="AJ296" i="14"/>
  <c r="AH296" i="14"/>
  <c r="AZ195" i="14"/>
  <c r="BB195" i="14"/>
  <c r="P164" i="14"/>
  <c r="R164" i="14"/>
  <c r="BR104" i="14"/>
  <c r="BT104" i="14"/>
  <c r="BR50" i="14"/>
  <c r="BT50" i="14"/>
  <c r="BS50" i="14" s="1"/>
  <c r="CH135" i="14"/>
  <c r="BR201" i="14"/>
  <c r="BT201" i="14"/>
  <c r="N177" i="14"/>
  <c r="AH142" i="14"/>
  <c r="AJ142" i="14"/>
  <c r="N100" i="14"/>
  <c r="N97" i="14"/>
  <c r="N99" i="14"/>
  <c r="N96" i="14"/>
  <c r="P39" i="14"/>
  <c r="R39" i="14"/>
  <c r="CH183" i="14"/>
  <c r="AZ303" i="14"/>
  <c r="BB303" i="14"/>
  <c r="AZ219" i="14"/>
  <c r="BB219" i="14"/>
  <c r="AJ107" i="14"/>
  <c r="AI107" i="14" s="1"/>
  <c r="AH107" i="14"/>
  <c r="AZ85" i="14"/>
  <c r="BB85" i="14"/>
  <c r="BA85" i="14" s="1"/>
  <c r="BR28" i="14"/>
  <c r="BT28" i="14"/>
  <c r="CH363" i="14"/>
  <c r="AF309" i="14"/>
  <c r="AF310" i="14"/>
  <c r="AZ208" i="14"/>
  <c r="BB208" i="14"/>
  <c r="AH168" i="14"/>
  <c r="AJ168" i="14"/>
  <c r="AI168" i="14" s="1"/>
  <c r="BR95" i="14"/>
  <c r="BT95" i="14"/>
  <c r="BS95" i="14" s="1"/>
  <c r="AJ26" i="14"/>
  <c r="AH26" i="14"/>
  <c r="CH89" i="14"/>
  <c r="CH83" i="14"/>
  <c r="CH87" i="14"/>
  <c r="AJ251" i="14"/>
  <c r="AH251" i="14"/>
  <c r="AJ211" i="14"/>
  <c r="AH211" i="14"/>
  <c r="BT156" i="14"/>
  <c r="BS156" i="14" s="1"/>
  <c r="BR156" i="14"/>
  <c r="AZ70" i="14"/>
  <c r="BB70" i="14"/>
  <c r="BA70" i="14" s="1"/>
  <c r="P51" i="14"/>
  <c r="R51" i="14"/>
  <c r="N293" i="14"/>
  <c r="AJ315" i="14"/>
  <c r="AH315" i="14"/>
  <c r="P248" i="14"/>
  <c r="R248" i="14"/>
  <c r="BP195" i="14"/>
  <c r="BP191" i="14"/>
  <c r="BP197" i="14"/>
  <c r="BP198" i="14"/>
  <c r="BP193" i="14"/>
  <c r="BP194" i="14"/>
  <c r="BP199" i="14"/>
  <c r="BP192" i="14"/>
  <c r="BP196" i="14"/>
  <c r="AF172" i="14"/>
  <c r="AZ111" i="14"/>
  <c r="BB111" i="14"/>
  <c r="AX227" i="14"/>
  <c r="BS330" i="14"/>
  <c r="BS329" i="14"/>
  <c r="AX233" i="14"/>
  <c r="AX59" i="14"/>
  <c r="BT233" i="14"/>
  <c r="BS233" i="14" s="1"/>
  <c r="BR233" i="14"/>
  <c r="AF312" i="14"/>
  <c r="BR255" i="14"/>
  <c r="BT255" i="14"/>
  <c r="BS255" i="14" s="1"/>
  <c r="N174" i="14"/>
  <c r="AZ181" i="14"/>
  <c r="BB181" i="14"/>
  <c r="BA181" i="14" s="1"/>
  <c r="BP79" i="14"/>
  <c r="BP78" i="14"/>
  <c r="BP80" i="14"/>
  <c r="BP81" i="14"/>
  <c r="BP77" i="14"/>
  <c r="BS254" i="14"/>
  <c r="AX228" i="14"/>
  <c r="P89" i="14"/>
  <c r="R89" i="14"/>
  <c r="Q89" i="14" s="1"/>
  <c r="AI79" i="14"/>
  <c r="AI80" i="14"/>
  <c r="AF141" i="14"/>
  <c r="N85" i="14"/>
  <c r="BA189" i="14"/>
  <c r="CJ95" i="14"/>
  <c r="CL95" i="14"/>
  <c r="CK95" i="14" s="1"/>
  <c r="P201" i="14"/>
  <c r="R201" i="14"/>
  <c r="AZ104" i="14"/>
  <c r="BB104" i="14"/>
  <c r="BP212" i="14"/>
  <c r="BR120" i="14"/>
  <c r="BT120" i="14"/>
  <c r="AF34" i="14"/>
  <c r="BR128" i="14"/>
  <c r="BT128" i="14"/>
  <c r="BS128" i="14" s="1"/>
  <c r="BR31" i="14"/>
  <c r="BT31" i="14"/>
  <c r="Q120" i="14"/>
  <c r="Q121" i="14"/>
  <c r="AI309" i="1"/>
  <c r="Q353" i="1"/>
  <c r="AI117" i="1"/>
  <c r="AI24" i="24"/>
  <c r="AC24" i="24"/>
  <c r="N110" i="19"/>
  <c r="N112" i="19"/>
  <c r="N103" i="19"/>
  <c r="N105" i="19"/>
  <c r="N107" i="19"/>
  <c r="N108" i="19"/>
  <c r="N109" i="19"/>
  <c r="N111" i="19"/>
  <c r="AR11" i="19"/>
  <c r="AT11" i="19" s="1"/>
  <c r="AQ12" i="19"/>
  <c r="Q360" i="4"/>
  <c r="Q359" i="4"/>
  <c r="Q239" i="4"/>
  <c r="Q240" i="4"/>
  <c r="G7" i="4"/>
  <c r="H6" i="4"/>
  <c r="J6" i="4" s="1"/>
  <c r="Q164" i="4"/>
  <c r="Q165" i="4"/>
  <c r="Q336" i="3"/>
  <c r="Q337" i="3"/>
  <c r="Q22" i="4"/>
  <c r="Q23" i="4"/>
  <c r="Q229" i="4"/>
  <c r="Q230" i="4"/>
  <c r="AK163" i="4"/>
  <c r="AK164" i="4"/>
  <c r="Q196" i="3"/>
  <c r="Q195" i="3"/>
  <c r="AK325" i="4"/>
  <c r="AK326" i="4"/>
  <c r="Q333" i="3"/>
  <c r="Q332" i="3"/>
  <c r="Q247" i="3"/>
  <c r="Q248" i="3"/>
  <c r="CJ186" i="14"/>
  <c r="CL186" i="14"/>
  <c r="CJ96" i="14"/>
  <c r="CL96" i="14"/>
  <c r="CH90" i="14"/>
  <c r="CJ247" i="14"/>
  <c r="CL247" i="14"/>
  <c r="CK247" i="14" s="1"/>
  <c r="CJ122" i="14"/>
  <c r="CL122" i="14"/>
  <c r="CK122" i="14" s="1"/>
  <c r="CH252" i="14"/>
  <c r="CJ129" i="14"/>
  <c r="CL129" i="14"/>
  <c r="P359" i="14"/>
  <c r="R359" i="14"/>
  <c r="CH242" i="14"/>
  <c r="CH241" i="14"/>
  <c r="CH231" i="14"/>
  <c r="CJ217" i="14"/>
  <c r="CL217" i="14"/>
  <c r="CJ74" i="14"/>
  <c r="CL74" i="14"/>
  <c r="CJ343" i="14"/>
  <c r="CL343" i="14"/>
  <c r="CH238" i="14"/>
  <c r="CJ38" i="14"/>
  <c r="CL38" i="14"/>
  <c r="AZ292" i="14"/>
  <c r="BB292" i="14"/>
  <c r="CH34" i="14"/>
  <c r="CJ352" i="14"/>
  <c r="CL352" i="14"/>
  <c r="CJ320" i="14"/>
  <c r="CL320" i="14"/>
  <c r="CH297" i="14"/>
  <c r="CJ203" i="14"/>
  <c r="CL203" i="14"/>
  <c r="CJ366" i="14"/>
  <c r="CL366" i="14"/>
  <c r="CK366" i="14" s="1"/>
  <c r="AZ46" i="14"/>
  <c r="BB46" i="14"/>
  <c r="CH307" i="14"/>
  <c r="CH306" i="14"/>
  <c r="CH140" i="14"/>
  <c r="CK29" i="14"/>
  <c r="CJ280" i="14"/>
  <c r="CL280" i="14"/>
  <c r="CK280" i="14" s="1"/>
  <c r="CJ264" i="14"/>
  <c r="CL264" i="14"/>
  <c r="CK264" i="14" s="1"/>
  <c r="CJ185" i="14"/>
  <c r="CL185" i="14"/>
  <c r="CK185" i="14" s="1"/>
  <c r="CH153" i="14"/>
  <c r="N53" i="14"/>
  <c r="N52" i="14"/>
  <c r="N54" i="14"/>
  <c r="N55" i="14"/>
  <c r="N49" i="14"/>
  <c r="CH126" i="14"/>
  <c r="CJ20" i="14"/>
  <c r="CL20" i="14"/>
  <c r="CK20" i="14" s="1"/>
  <c r="AZ255" i="14"/>
  <c r="BB255" i="14"/>
  <c r="BR176" i="14"/>
  <c r="BT176" i="14"/>
  <c r="P113" i="14"/>
  <c r="R113" i="14"/>
  <c r="AF88" i="14"/>
  <c r="AF84" i="14"/>
  <c r="AF82" i="14"/>
  <c r="AF86" i="14"/>
  <c r="AF90" i="14"/>
  <c r="AF92" i="14"/>
  <c r="AF87" i="14"/>
  <c r="AF85" i="14"/>
  <c r="AF91" i="14"/>
  <c r="AF93" i="14"/>
  <c r="AF89" i="14"/>
  <c r="AJ56" i="14"/>
  <c r="AH56" i="14"/>
  <c r="CH314" i="14"/>
  <c r="AJ213" i="14"/>
  <c r="AH213" i="14"/>
  <c r="BR163" i="14"/>
  <c r="BT163" i="14"/>
  <c r="BS163" i="14" s="1"/>
  <c r="BP41" i="14"/>
  <c r="BP39" i="14"/>
  <c r="BP47" i="14"/>
  <c r="BP40" i="14"/>
  <c r="BP43" i="14"/>
  <c r="BP46" i="14"/>
  <c r="BP42" i="14"/>
  <c r="BP44" i="14"/>
  <c r="BP45" i="14"/>
  <c r="AF83" i="14"/>
  <c r="CJ277" i="14"/>
  <c r="CL277" i="14"/>
  <c r="BB322" i="14"/>
  <c r="AZ322" i="14"/>
  <c r="AJ238" i="14"/>
  <c r="AI238" i="14" s="1"/>
  <c r="AH238" i="14"/>
  <c r="AZ202" i="14"/>
  <c r="BB202" i="14"/>
  <c r="BA202" i="14" s="1"/>
  <c r="BB119" i="14"/>
  <c r="AZ119" i="14"/>
  <c r="AX97" i="14"/>
  <c r="AX94" i="14"/>
  <c r="BR59" i="14"/>
  <c r="BT59" i="14"/>
  <c r="BS59" i="14" s="1"/>
  <c r="CH292" i="14"/>
  <c r="CH293" i="14"/>
  <c r="AH335" i="14"/>
  <c r="AJ335" i="14"/>
  <c r="BB269" i="14"/>
  <c r="BA269" i="14" s="1"/>
  <c r="AZ269" i="14"/>
  <c r="AJ268" i="14"/>
  <c r="AH268" i="14"/>
  <c r="P193" i="14"/>
  <c r="R193" i="14"/>
  <c r="Q193" i="14" s="1"/>
  <c r="BR115" i="14"/>
  <c r="BT115" i="14"/>
  <c r="BS115" i="14" s="1"/>
  <c r="AH36" i="14"/>
  <c r="AJ36" i="14"/>
  <c r="CH295" i="14"/>
  <c r="P289" i="14"/>
  <c r="R289" i="14"/>
  <c r="Q289" i="14" s="1"/>
  <c r="BR216" i="14"/>
  <c r="BT216" i="14"/>
  <c r="N108" i="14"/>
  <c r="N101" i="14"/>
  <c r="N105" i="14"/>
  <c r="N109" i="14"/>
  <c r="N106" i="14"/>
  <c r="N103" i="14"/>
  <c r="N107" i="14"/>
  <c r="N104" i="14"/>
  <c r="AZ48" i="14"/>
  <c r="BB48" i="14"/>
  <c r="BJ6" i="14"/>
  <c r="BL6" i="14" s="1"/>
  <c r="BI7" i="14"/>
  <c r="AH292" i="14"/>
  <c r="AJ292" i="14"/>
  <c r="AX199" i="14"/>
  <c r="AX198" i="14"/>
  <c r="AX200" i="14"/>
  <c r="AX194" i="14"/>
  <c r="P162" i="14"/>
  <c r="R162" i="14"/>
  <c r="P106" i="14"/>
  <c r="R106" i="14"/>
  <c r="Q106" i="14" s="1"/>
  <c r="BR46" i="14"/>
  <c r="BT46" i="14"/>
  <c r="BS46" i="14" s="1"/>
  <c r="AI52" i="14"/>
  <c r="AI53" i="14"/>
  <c r="BT206" i="14"/>
  <c r="BR206" i="14"/>
  <c r="BR164" i="14"/>
  <c r="BT164" i="14"/>
  <c r="AH136" i="14"/>
  <c r="AJ136" i="14"/>
  <c r="AI136" i="14" s="1"/>
  <c r="P96" i="14"/>
  <c r="R96" i="14"/>
  <c r="P37" i="14"/>
  <c r="R37" i="14"/>
  <c r="AZ299" i="14"/>
  <c r="BB299" i="14"/>
  <c r="AX222" i="14"/>
  <c r="AX219" i="14"/>
  <c r="AX221" i="14"/>
  <c r="AX218" i="14"/>
  <c r="AH109" i="14"/>
  <c r="AJ109" i="14"/>
  <c r="AX87" i="14"/>
  <c r="AX84" i="14"/>
  <c r="AX85" i="14"/>
  <c r="AX86" i="14"/>
  <c r="BR30" i="14"/>
  <c r="BT30" i="14"/>
  <c r="CH364" i="14"/>
  <c r="AZ209" i="14"/>
  <c r="BB209" i="14"/>
  <c r="AZ151" i="14"/>
  <c r="BB151" i="14"/>
  <c r="BR98" i="14"/>
  <c r="BT98" i="14"/>
  <c r="BS98" i="14" s="1"/>
  <c r="AZ18" i="14"/>
  <c r="BB18" i="14"/>
  <c r="CH366" i="14"/>
  <c r="CJ85" i="14"/>
  <c r="CL85" i="14"/>
  <c r="AH249" i="14"/>
  <c r="AJ249" i="14"/>
  <c r="AI249" i="14" s="1"/>
  <c r="AH210" i="14"/>
  <c r="AJ210" i="14"/>
  <c r="AI210" i="14" s="1"/>
  <c r="BP165" i="14"/>
  <c r="BP163" i="14"/>
  <c r="BP156" i="14"/>
  <c r="BP160" i="14"/>
  <c r="BP153" i="14"/>
  <c r="BP162" i="14"/>
  <c r="BP164" i="14"/>
  <c r="BP157" i="14"/>
  <c r="BP150" i="14"/>
  <c r="BP161" i="14"/>
  <c r="BP154" i="14"/>
  <c r="BP158" i="14"/>
  <c r="BP155" i="14"/>
  <c r="BP152" i="14"/>
  <c r="BP151" i="14"/>
  <c r="BP149" i="14"/>
  <c r="BP159" i="14"/>
  <c r="AZ71" i="14"/>
  <c r="BB71" i="14"/>
  <c r="N56" i="14"/>
  <c r="AH309" i="14"/>
  <c r="AJ309" i="14"/>
  <c r="AI310" i="14" s="1"/>
  <c r="P253" i="14"/>
  <c r="R253" i="14"/>
  <c r="BR183" i="14"/>
  <c r="BT183" i="14"/>
  <c r="BS183" i="14" s="1"/>
  <c r="P147" i="14"/>
  <c r="R147" i="14"/>
  <c r="AZ107" i="14"/>
  <c r="BB107" i="14"/>
  <c r="AZ62" i="14"/>
  <c r="BB62" i="14"/>
  <c r="N346" i="14"/>
  <c r="AX226" i="14"/>
  <c r="AX55" i="14"/>
  <c r="BS332" i="14"/>
  <c r="BS333" i="14"/>
  <c r="BR229" i="14"/>
  <c r="BT229" i="14"/>
  <c r="BS229" i="14" s="1"/>
  <c r="AF314" i="14"/>
  <c r="BR248" i="14"/>
  <c r="BT248" i="14"/>
  <c r="BS248" i="14" s="1"/>
  <c r="N171" i="14"/>
  <c r="AZ182" i="14"/>
  <c r="BB182" i="14"/>
  <c r="BR75" i="14"/>
  <c r="BT75" i="14"/>
  <c r="P20" i="1"/>
  <c r="Q164" i="1"/>
  <c r="Q165" i="1"/>
  <c r="AF140" i="14"/>
  <c r="AX192" i="14"/>
  <c r="AX54" i="14"/>
  <c r="P84" i="14"/>
  <c r="R84" i="14"/>
  <c r="Q287" i="1"/>
  <c r="Q288" i="1"/>
  <c r="AF137" i="14"/>
  <c r="CJ97" i="14"/>
  <c r="CL97" i="14"/>
  <c r="R202" i="14"/>
  <c r="P202" i="14"/>
  <c r="P19" i="1"/>
  <c r="AF212" i="14"/>
  <c r="BR125" i="14"/>
  <c r="BT125" i="14"/>
  <c r="AH21" i="1"/>
  <c r="AJ21" i="1"/>
  <c r="AI21" i="1" s="1"/>
  <c r="Q145" i="1"/>
  <c r="Q144" i="1"/>
  <c r="AX190" i="14"/>
  <c r="BP129" i="14"/>
  <c r="BP130" i="14"/>
  <c r="BP135" i="14"/>
  <c r="BP131" i="14"/>
  <c r="BP136" i="14"/>
  <c r="BT36" i="14"/>
  <c r="BS36" i="14" s="1"/>
  <c r="BR36" i="14"/>
  <c r="Q46" i="1"/>
  <c r="Q45" i="1"/>
  <c r="AI196" i="1"/>
  <c r="AI195" i="1"/>
  <c r="O8" i="28"/>
  <c r="N9" i="28"/>
  <c r="R109" i="19"/>
  <c r="P109" i="19"/>
  <c r="BA316" i="19"/>
  <c r="BA315" i="19"/>
  <c r="Q244" i="4"/>
  <c r="Q243" i="4"/>
  <c r="Q105" i="4"/>
  <c r="Q106" i="4"/>
  <c r="AK119" i="4"/>
  <c r="AK120" i="4"/>
  <c r="AK205" i="4"/>
  <c r="AK206" i="4"/>
  <c r="Q328" i="4"/>
  <c r="Q329" i="4"/>
  <c r="Q270" i="6"/>
  <c r="Q271" i="6"/>
  <c r="Q66" i="3"/>
  <c r="Q67" i="3"/>
  <c r="AK365" i="4"/>
  <c r="Q309" i="3"/>
  <c r="Q308" i="3"/>
  <c r="AK152" i="4"/>
  <c r="AA7" i="4"/>
  <c r="AB6" i="4"/>
  <c r="AD6" i="4" s="1"/>
  <c r="Q159" i="6"/>
  <c r="Q160" i="6"/>
  <c r="Q314" i="6"/>
  <c r="Q313" i="6"/>
  <c r="Q37" i="3"/>
  <c r="CL36" i="14"/>
  <c r="CJ36" i="14"/>
  <c r="CL140" i="14"/>
  <c r="CJ140" i="14"/>
  <c r="CH256" i="14"/>
  <c r="CJ127" i="14"/>
  <c r="CL127" i="14"/>
  <c r="CK127" i="14" s="1"/>
  <c r="CH239" i="14"/>
  <c r="CJ128" i="14"/>
  <c r="CL128" i="14"/>
  <c r="AH304" i="14"/>
  <c r="AJ304" i="14"/>
  <c r="AI304" i="14" s="1"/>
  <c r="CJ235" i="14"/>
  <c r="CL235" i="14"/>
  <c r="CJ214" i="14"/>
  <c r="CL214" i="14"/>
  <c r="CK214" i="14" s="1"/>
  <c r="CJ75" i="14"/>
  <c r="CL75" i="14"/>
  <c r="CL348" i="14"/>
  <c r="CJ348" i="14"/>
  <c r="CL227" i="14"/>
  <c r="CK227" i="14" s="1"/>
  <c r="CJ227" i="14"/>
  <c r="CH79" i="14"/>
  <c r="CH41" i="14"/>
  <c r="CH39" i="14"/>
  <c r="CH36" i="14"/>
  <c r="CJ130" i="14"/>
  <c r="CL130" i="14"/>
  <c r="CJ360" i="14"/>
  <c r="CL360" i="14"/>
  <c r="CK360" i="14" s="1"/>
  <c r="CJ335" i="14"/>
  <c r="CL335" i="14"/>
  <c r="CJ321" i="14"/>
  <c r="CL321" i="14"/>
  <c r="CJ26" i="14"/>
  <c r="CL26" i="14"/>
  <c r="AJ32" i="14"/>
  <c r="AH32" i="14"/>
  <c r="CL303" i="14"/>
  <c r="CJ303" i="14"/>
  <c r="CJ170" i="14"/>
  <c r="CL170" i="14"/>
  <c r="AZ294" i="14"/>
  <c r="BB294" i="14"/>
  <c r="CJ285" i="14"/>
  <c r="CL285" i="14"/>
  <c r="CH257" i="14"/>
  <c r="CJ190" i="14"/>
  <c r="CL190" i="14"/>
  <c r="CK190" i="14" s="1"/>
  <c r="P281" i="14"/>
  <c r="R281" i="14"/>
  <c r="AZ258" i="14"/>
  <c r="BB258" i="14"/>
  <c r="BR179" i="14"/>
  <c r="BT179" i="14"/>
  <c r="BS179" i="14" s="1"/>
  <c r="AJ112" i="14"/>
  <c r="AI112" i="14" s="1"/>
  <c r="AH112" i="14"/>
  <c r="AJ87" i="14"/>
  <c r="AH87" i="14"/>
  <c r="AJ55" i="14"/>
  <c r="AH55" i="14"/>
  <c r="CH276" i="14"/>
  <c r="CH275" i="14"/>
  <c r="N213" i="14"/>
  <c r="BR160" i="14"/>
  <c r="BT160" i="14"/>
  <c r="BS160" i="14" s="1"/>
  <c r="AZ28" i="14"/>
  <c r="BB28" i="14"/>
  <c r="AZ325" i="14"/>
  <c r="BB325" i="14"/>
  <c r="BA325" i="14" s="1"/>
  <c r="AJ236" i="14"/>
  <c r="AH236" i="14"/>
  <c r="AZ199" i="14"/>
  <c r="BB199" i="14"/>
  <c r="AZ120" i="14"/>
  <c r="BB120" i="14"/>
  <c r="P80" i="14"/>
  <c r="R80" i="14"/>
  <c r="Q80" i="14" s="1"/>
  <c r="AZ35" i="14"/>
  <c r="BB35" i="14"/>
  <c r="CJ287" i="14"/>
  <c r="CL287" i="14"/>
  <c r="AH336" i="14"/>
  <c r="AJ336" i="14"/>
  <c r="AZ271" i="14"/>
  <c r="BB271" i="14"/>
  <c r="AH262" i="14"/>
  <c r="AJ262" i="14"/>
  <c r="N198" i="14"/>
  <c r="N195" i="14"/>
  <c r="N197" i="14"/>
  <c r="N194" i="14"/>
  <c r="BT116" i="14"/>
  <c r="BR116" i="14"/>
  <c r="AF40" i="14"/>
  <c r="AF36" i="14"/>
  <c r="AF37" i="14"/>
  <c r="AF38" i="14"/>
  <c r="AF41" i="14"/>
  <c r="AF39" i="14"/>
  <c r="CH150" i="14"/>
  <c r="N297" i="14"/>
  <c r="N292" i="14"/>
  <c r="N294" i="14"/>
  <c r="N298" i="14"/>
  <c r="N296" i="14"/>
  <c r="N295" i="14"/>
  <c r="N210" i="14"/>
  <c r="AH94" i="14"/>
  <c r="AJ94" i="14"/>
  <c r="AH22" i="14"/>
  <c r="AJ22" i="14"/>
  <c r="AI103" i="14"/>
  <c r="AF303" i="14"/>
  <c r="AF297" i="14"/>
  <c r="AF298" i="14"/>
  <c r="AF296" i="14"/>
  <c r="AF294" i="14"/>
  <c r="AF302" i="14"/>
  <c r="AF301" i="14"/>
  <c r="AF300" i="14"/>
  <c r="AF299" i="14"/>
  <c r="AF295" i="14"/>
  <c r="R167" i="14"/>
  <c r="Q167" i="14" s="1"/>
  <c r="P167" i="14"/>
  <c r="AX95" i="14"/>
  <c r="BR47" i="14"/>
  <c r="BT47" i="14"/>
  <c r="CK222" i="14"/>
  <c r="BP216" i="14"/>
  <c r="BP214" i="14"/>
  <c r="BR167" i="14"/>
  <c r="BT167" i="14"/>
  <c r="AJ138" i="14"/>
  <c r="AH138" i="14"/>
  <c r="BT73" i="14"/>
  <c r="BR73" i="14"/>
  <c r="N42" i="14"/>
  <c r="N39" i="14"/>
  <c r="AZ302" i="14"/>
  <c r="BB302" i="14"/>
  <c r="BA302" i="14" s="1"/>
  <c r="AJ189" i="14"/>
  <c r="AH189" i="14"/>
  <c r="AH108" i="14"/>
  <c r="AJ108" i="14"/>
  <c r="AH49" i="14"/>
  <c r="AJ49" i="14"/>
  <c r="N31" i="14"/>
  <c r="CH214" i="14"/>
  <c r="AZ232" i="14"/>
  <c r="BB232" i="14"/>
  <c r="AX212" i="14"/>
  <c r="AX210" i="14"/>
  <c r="AZ160" i="14"/>
  <c r="BB160" i="14"/>
  <c r="BR89" i="14"/>
  <c r="BT89" i="14"/>
  <c r="AZ21" i="14"/>
  <c r="BB21" i="14"/>
  <c r="CH365" i="14"/>
  <c r="CJ87" i="14"/>
  <c r="CL87" i="14"/>
  <c r="AF255" i="14"/>
  <c r="AF244" i="14"/>
  <c r="AF254" i="14"/>
  <c r="AF252" i="14"/>
  <c r="AF245" i="14"/>
  <c r="AF249" i="14"/>
  <c r="AF250" i="14"/>
  <c r="AF247" i="14"/>
  <c r="AF248" i="14"/>
  <c r="AF253" i="14"/>
  <c r="AF246" i="14"/>
  <c r="AJ208" i="14"/>
  <c r="AH208" i="14"/>
  <c r="BR113" i="14"/>
  <c r="BT113" i="14"/>
  <c r="BS113" i="14" s="1"/>
  <c r="AZ73" i="14"/>
  <c r="BB73" i="14"/>
  <c r="BA73" i="14" s="1"/>
  <c r="AH41" i="14"/>
  <c r="AJ41" i="14"/>
  <c r="AJ314" i="14"/>
  <c r="AI314" i="14" s="1"/>
  <c r="AH314" i="14"/>
  <c r="N255" i="14"/>
  <c r="N256" i="14"/>
  <c r="N253" i="14"/>
  <c r="N250" i="14"/>
  <c r="N248" i="14"/>
  <c r="N257" i="14"/>
  <c r="N254" i="14"/>
  <c r="N249" i="14"/>
  <c r="N246" i="14"/>
  <c r="N247" i="14"/>
  <c r="N252" i="14"/>
  <c r="BR185" i="14"/>
  <c r="BT185" i="14"/>
  <c r="BS185" i="14" s="1"/>
  <c r="R141" i="14"/>
  <c r="Q141" i="14" s="1"/>
  <c r="P141" i="14"/>
  <c r="AX66" i="14"/>
  <c r="AX67" i="14"/>
  <c r="AX68" i="14"/>
  <c r="AX65" i="14"/>
  <c r="AX197" i="14"/>
  <c r="P220" i="14"/>
  <c r="R220" i="14"/>
  <c r="Q220" i="14" s="1"/>
  <c r="BA363" i="14"/>
  <c r="BA362" i="14"/>
  <c r="AX206" i="14"/>
  <c r="AX58" i="14"/>
  <c r="BR236" i="14"/>
  <c r="BT236" i="14"/>
  <c r="AF311" i="14"/>
  <c r="BT257" i="14"/>
  <c r="BR257" i="14"/>
  <c r="N170" i="14"/>
  <c r="AJ18" i="1"/>
  <c r="AH18" i="1"/>
  <c r="N290" i="14"/>
  <c r="BR76" i="14"/>
  <c r="BT76" i="14"/>
  <c r="AF109" i="14"/>
  <c r="BA277" i="14"/>
  <c r="P18" i="1"/>
  <c r="Q282" i="1"/>
  <c r="Q283" i="1"/>
  <c r="AI270" i="14"/>
  <c r="AX195" i="14"/>
  <c r="AF293" i="14"/>
  <c r="P91" i="14"/>
  <c r="R91" i="14"/>
  <c r="Q167" i="1"/>
  <c r="Q168" i="1"/>
  <c r="AF138" i="14"/>
  <c r="CJ101" i="14"/>
  <c r="CL101" i="14"/>
  <c r="CK101" i="14" s="1"/>
  <c r="N205" i="14"/>
  <c r="N204" i="14"/>
  <c r="N206" i="14"/>
  <c r="N203" i="14"/>
  <c r="P17" i="1"/>
  <c r="R17" i="1"/>
  <c r="Q17" i="1" s="1"/>
  <c r="BP209" i="14"/>
  <c r="AF27" i="14"/>
  <c r="AI256" i="1"/>
  <c r="AI255" i="1"/>
  <c r="AX191" i="14"/>
  <c r="BR129" i="14"/>
  <c r="BT129" i="14"/>
  <c r="BT33" i="14"/>
  <c r="BR33" i="14"/>
  <c r="R100" i="4"/>
  <c r="P100" i="4"/>
  <c r="P141" i="1"/>
  <c r="R141" i="1"/>
  <c r="H10" i="20"/>
  <c r="J10" i="20" s="1"/>
  <c r="G11" i="20"/>
  <c r="Q343" i="4"/>
  <c r="Q344" i="4"/>
  <c r="Q173" i="4"/>
  <c r="Q172" i="4"/>
  <c r="AK107" i="4"/>
  <c r="AK108" i="4"/>
  <c r="Q313" i="4"/>
  <c r="Q314" i="4"/>
  <c r="Q238" i="3"/>
  <c r="Q237" i="3"/>
  <c r="Q333" i="6"/>
  <c r="Q334" i="6"/>
  <c r="Q69" i="6"/>
  <c r="Q68" i="6"/>
  <c r="Q143" i="3"/>
  <c r="Q144" i="3"/>
  <c r="Q89" i="6"/>
  <c r="Q88" i="6"/>
  <c r="Q139" i="6"/>
  <c r="Q138" i="6"/>
  <c r="AK259" i="4"/>
  <c r="AK258" i="4"/>
  <c r="AK146" i="4"/>
  <c r="AK145" i="4"/>
  <c r="Q74" i="6"/>
  <c r="Q75" i="6"/>
  <c r="Q218" i="3"/>
  <c r="Q217" i="3"/>
  <c r="Q144" i="6"/>
  <c r="Q145" i="6"/>
  <c r="Q246" i="6"/>
  <c r="CJ124" i="14"/>
  <c r="CL124" i="14"/>
  <c r="CJ123" i="14"/>
  <c r="CL123" i="14"/>
  <c r="CL118" i="14"/>
  <c r="CK118" i="14" s="1"/>
  <c r="CJ118" i="14"/>
  <c r="CJ253" i="14"/>
  <c r="CL253" i="14"/>
  <c r="CK253" i="14" s="1"/>
  <c r="CH165" i="14"/>
  <c r="CH166" i="14"/>
  <c r="CJ119" i="14"/>
  <c r="CL119" i="14"/>
  <c r="CH155" i="14"/>
  <c r="BR280" i="14"/>
  <c r="BT280" i="14"/>
  <c r="CJ231" i="14"/>
  <c r="CL231" i="14"/>
  <c r="CK231" i="14" s="1"/>
  <c r="CJ223" i="14"/>
  <c r="CL223" i="14"/>
  <c r="CK223" i="14" s="1"/>
  <c r="CH75" i="14"/>
  <c r="CH74" i="14"/>
  <c r="CH73" i="14"/>
  <c r="CL228" i="14"/>
  <c r="CJ228" i="14"/>
  <c r="CH80" i="14"/>
  <c r="CJ39" i="14"/>
  <c r="CL39" i="14"/>
  <c r="CH250" i="14"/>
  <c r="CJ63" i="14"/>
  <c r="CL63" i="14"/>
  <c r="CJ331" i="14"/>
  <c r="CL331" i="14"/>
  <c r="CL361" i="14"/>
  <c r="CJ361" i="14"/>
  <c r="CH338" i="14"/>
  <c r="CH337" i="14"/>
  <c r="CJ322" i="14"/>
  <c r="CL322" i="14"/>
  <c r="CH224" i="14"/>
  <c r="CJ27" i="14"/>
  <c r="CL27" i="14"/>
  <c r="AJ355" i="14"/>
  <c r="AI355" i="14" s="1"/>
  <c r="AH355" i="14"/>
  <c r="CJ304" i="14"/>
  <c r="CL304" i="14"/>
  <c r="CH177" i="14"/>
  <c r="CH175" i="14"/>
  <c r="CH170" i="14"/>
  <c r="CJ281" i="14"/>
  <c r="CL281" i="14"/>
  <c r="CK281" i="14" s="1"/>
  <c r="CH219" i="14"/>
  <c r="CJ179" i="14"/>
  <c r="CL179" i="14"/>
  <c r="CK179" i="14" s="1"/>
  <c r="AZ298" i="14"/>
  <c r="BB298" i="14"/>
  <c r="BA298" i="14" s="1"/>
  <c r="CH236" i="14"/>
  <c r="CJ106" i="14"/>
  <c r="CL106" i="14"/>
  <c r="CK106" i="14" s="1"/>
  <c r="AZ251" i="14"/>
  <c r="BB251" i="14"/>
  <c r="BR174" i="14"/>
  <c r="BT174" i="14"/>
  <c r="AF118" i="14"/>
  <c r="AF116" i="14"/>
  <c r="AF117" i="14"/>
  <c r="AF115" i="14"/>
  <c r="AF114" i="14"/>
  <c r="AJ82" i="14"/>
  <c r="AI82" i="14" s="1"/>
  <c r="AH82" i="14"/>
  <c r="AH54" i="14"/>
  <c r="AJ54" i="14"/>
  <c r="AI54" i="14" s="1"/>
  <c r="CJ269" i="14"/>
  <c r="CL269" i="14"/>
  <c r="CK269" i="14" s="1"/>
  <c r="BP168" i="14"/>
  <c r="BP167" i="14"/>
  <c r="BP166" i="14"/>
  <c r="BP169" i="14"/>
  <c r="BP170" i="14"/>
  <c r="BB25" i="14"/>
  <c r="AZ25" i="14"/>
  <c r="AI114" i="14"/>
  <c r="AZ338" i="14"/>
  <c r="BB338" i="14"/>
  <c r="AZ204" i="14"/>
  <c r="BB204" i="14"/>
  <c r="R83" i="14"/>
  <c r="Q83" i="14" s="1"/>
  <c r="P83" i="14"/>
  <c r="AZ37" i="14"/>
  <c r="BB37" i="14"/>
  <c r="BA37" i="14" s="1"/>
  <c r="CJ290" i="14"/>
  <c r="CL290" i="14"/>
  <c r="AH339" i="14"/>
  <c r="AJ339" i="14"/>
  <c r="AZ274" i="14"/>
  <c r="BB274" i="14"/>
  <c r="BA275" i="14" s="1"/>
  <c r="AH260" i="14"/>
  <c r="AJ260" i="14"/>
  <c r="AI260" i="14" s="1"/>
  <c r="BP118" i="14"/>
  <c r="BP114" i="14"/>
  <c r="BP120" i="14"/>
  <c r="BP119" i="14"/>
  <c r="BP112" i="14"/>
  <c r="BP116" i="14"/>
  <c r="BP113" i="14"/>
  <c r="BP117" i="14"/>
  <c r="P19" i="14"/>
  <c r="R19" i="14"/>
  <c r="P351" i="14"/>
  <c r="R351" i="14"/>
  <c r="BR239" i="14"/>
  <c r="BT239" i="14"/>
  <c r="N208" i="14"/>
  <c r="AH93" i="14"/>
  <c r="AJ93" i="14"/>
  <c r="AH24" i="14"/>
  <c r="AJ24" i="14"/>
  <c r="AI24" i="14" s="1"/>
  <c r="BP282" i="14"/>
  <c r="CH313" i="14"/>
  <c r="BP288" i="14"/>
  <c r="P161" i="14"/>
  <c r="R161" i="14"/>
  <c r="Q161" i="14" s="1"/>
  <c r="AX88" i="14"/>
  <c r="BP52" i="14"/>
  <c r="BP50" i="14"/>
  <c r="BP51" i="14"/>
  <c r="BP48" i="14"/>
  <c r="BP49" i="14"/>
  <c r="AJ224" i="14"/>
  <c r="AH224" i="14"/>
  <c r="AJ199" i="14"/>
  <c r="AH199" i="14"/>
  <c r="BP175" i="14"/>
  <c r="BP172" i="14"/>
  <c r="BP173" i="14"/>
  <c r="BP174" i="14"/>
  <c r="BP171" i="14"/>
  <c r="AJ141" i="14"/>
  <c r="AH141" i="14"/>
  <c r="BR71" i="14"/>
  <c r="BT71" i="14"/>
  <c r="BS71" i="14" s="1"/>
  <c r="AJ188" i="14"/>
  <c r="AH188" i="14"/>
  <c r="BP109" i="14"/>
  <c r="AJ48" i="14"/>
  <c r="AH48" i="14"/>
  <c r="AZ234" i="14"/>
  <c r="BB234" i="14"/>
  <c r="BA234" i="14" s="1"/>
  <c r="P200" i="14"/>
  <c r="R200" i="14"/>
  <c r="Q200" i="14" s="1"/>
  <c r="AZ154" i="14"/>
  <c r="BB154" i="14"/>
  <c r="BA154" i="14" s="1"/>
  <c r="BP100" i="14"/>
  <c r="BP89" i="14"/>
  <c r="BP95" i="14"/>
  <c r="BP99" i="14"/>
  <c r="BP96" i="14"/>
  <c r="BP94" i="14"/>
  <c r="BP90" i="14"/>
  <c r="BP92" i="14"/>
  <c r="BP98" i="14"/>
  <c r="BP93" i="14"/>
  <c r="AJ16" i="14"/>
  <c r="AH16" i="14"/>
  <c r="CH367" i="14"/>
  <c r="CJ83" i="14"/>
  <c r="CL83" i="14"/>
  <c r="CK83" i="14" s="1"/>
  <c r="AZ248" i="14"/>
  <c r="BB248" i="14"/>
  <c r="AJ212" i="14"/>
  <c r="AI212" i="14" s="1"/>
  <c r="AH212" i="14"/>
  <c r="BR109" i="14"/>
  <c r="BT109" i="14"/>
  <c r="AX72" i="14"/>
  <c r="AX77" i="14"/>
  <c r="AX71" i="14"/>
  <c r="AX76" i="14"/>
  <c r="AX75" i="14"/>
  <c r="AJ44" i="14"/>
  <c r="AH44" i="14"/>
  <c r="AJ312" i="14"/>
  <c r="AH312" i="14"/>
  <c r="P235" i="14"/>
  <c r="R235" i="14"/>
  <c r="BR190" i="14"/>
  <c r="BT190" i="14"/>
  <c r="P142" i="14"/>
  <c r="R142" i="14"/>
  <c r="P108" i="14"/>
  <c r="R108" i="14"/>
  <c r="Q108" i="14" s="1"/>
  <c r="AZ64" i="14"/>
  <c r="BB64" i="14"/>
  <c r="BA64" i="14" s="1"/>
  <c r="P222" i="14"/>
  <c r="R222" i="14"/>
  <c r="AX201" i="14"/>
  <c r="BP242" i="14"/>
  <c r="BP244" i="14"/>
  <c r="BP241" i="14"/>
  <c r="BP243" i="14"/>
  <c r="BR251" i="14"/>
  <c r="BT251" i="14"/>
  <c r="BS251" i="14" s="1"/>
  <c r="AX178" i="14"/>
  <c r="N172" i="14"/>
  <c r="AX166" i="14"/>
  <c r="BR78" i="14"/>
  <c r="BT78" i="14"/>
  <c r="BS78" i="14" s="1"/>
  <c r="AF176" i="14"/>
  <c r="Q173" i="1"/>
  <c r="Q172" i="1"/>
  <c r="AX196" i="14"/>
  <c r="AH19" i="1"/>
  <c r="AJ19" i="1"/>
  <c r="N94" i="14"/>
  <c r="N95" i="14"/>
  <c r="N91" i="14"/>
  <c r="N92" i="14"/>
  <c r="N93" i="14"/>
  <c r="Q326" i="1"/>
  <c r="Q325" i="1"/>
  <c r="AF143" i="14"/>
  <c r="CJ103" i="14"/>
  <c r="CL103" i="14"/>
  <c r="AZ96" i="14"/>
  <c r="BB96" i="14"/>
  <c r="BA96" i="14" s="1"/>
  <c r="BP206" i="14"/>
  <c r="BP126" i="14"/>
  <c r="AF26" i="14"/>
  <c r="AI312" i="1"/>
  <c r="AI311" i="1"/>
  <c r="AX189" i="14"/>
  <c r="P38" i="14"/>
  <c r="R38" i="14"/>
  <c r="BR29" i="14"/>
  <c r="BT29" i="14"/>
  <c r="AI281" i="1"/>
  <c r="AI280" i="1"/>
  <c r="H6" i="1"/>
  <c r="J6" i="1" s="1"/>
  <c r="G7" i="1"/>
  <c r="P89" i="4"/>
  <c r="R89" i="4"/>
  <c r="N106" i="19"/>
  <c r="BA171" i="19"/>
  <c r="BA172" i="19"/>
  <c r="BB369" i="19"/>
  <c r="Q327" i="19"/>
  <c r="Q328" i="19"/>
  <c r="Z15" i="20"/>
  <c r="AB15" i="20" s="1"/>
  <c r="Y16" i="20"/>
  <c r="Q221" i="4"/>
  <c r="Q220" i="4"/>
  <c r="Q365" i="4"/>
  <c r="Q366" i="4"/>
  <c r="AK96" i="4"/>
  <c r="AK95" i="4"/>
  <c r="AK267" i="4"/>
  <c r="AK268" i="4"/>
  <c r="AK340" i="4"/>
  <c r="AK341" i="4"/>
  <c r="Q366" i="3"/>
  <c r="Q367" i="3"/>
  <c r="Q328" i="3"/>
  <c r="Q327" i="3"/>
  <c r="Q342" i="6"/>
  <c r="Q341" i="6"/>
  <c r="Q356" i="3"/>
  <c r="Q357" i="3"/>
  <c r="Q83" i="6"/>
  <c r="Q84" i="6"/>
  <c r="AK134" i="4"/>
  <c r="Q111" i="6"/>
  <c r="Q110" i="6"/>
  <c r="Q307" i="3"/>
  <c r="Q268" i="3"/>
  <c r="Q269" i="3"/>
  <c r="CL155" i="14"/>
  <c r="CJ155" i="14"/>
  <c r="CJ149" i="14"/>
  <c r="CL149" i="14"/>
  <c r="CJ64" i="14"/>
  <c r="CL64" i="14"/>
  <c r="CK64" i="14" s="1"/>
  <c r="CJ249" i="14"/>
  <c r="CL249" i="14"/>
  <c r="CK249" i="14" s="1"/>
  <c r="CH159" i="14"/>
  <c r="CJ125" i="14"/>
  <c r="CL125" i="14"/>
  <c r="CH32" i="14"/>
  <c r="CJ135" i="14"/>
  <c r="CL135" i="14"/>
  <c r="CK135" i="14" s="1"/>
  <c r="CJ240" i="14"/>
  <c r="CL240" i="14"/>
  <c r="CK240" i="14" s="1"/>
  <c r="CJ219" i="14"/>
  <c r="CL219" i="14"/>
  <c r="CK219" i="14" s="1"/>
  <c r="CL71" i="14"/>
  <c r="CJ71" i="14"/>
  <c r="CJ229" i="14"/>
  <c r="CL229" i="14"/>
  <c r="CH81" i="14"/>
  <c r="CJ37" i="14"/>
  <c r="CL37" i="14"/>
  <c r="CJ318" i="14"/>
  <c r="CL318" i="14"/>
  <c r="CH251" i="14"/>
  <c r="CJ156" i="14"/>
  <c r="CL156" i="14"/>
  <c r="CL362" i="14"/>
  <c r="CJ362" i="14"/>
  <c r="CJ332" i="14"/>
  <c r="CL332" i="14"/>
  <c r="CJ296" i="14"/>
  <c r="CL296" i="14"/>
  <c r="CH233" i="14"/>
  <c r="BR282" i="14"/>
  <c r="BT282" i="14"/>
  <c r="CJ166" i="14"/>
  <c r="CL166" i="14"/>
  <c r="CK166" i="14" s="1"/>
  <c r="CH103" i="14"/>
  <c r="CH330" i="14"/>
  <c r="CJ286" i="14"/>
  <c r="CL286" i="14"/>
  <c r="CH215" i="14"/>
  <c r="CJ180" i="14"/>
  <c r="CL180" i="14"/>
  <c r="CH123" i="14"/>
  <c r="BR27" i="14"/>
  <c r="BT27" i="14"/>
  <c r="BS27" i="14" s="1"/>
  <c r="CJ107" i="14"/>
  <c r="CL107" i="14"/>
  <c r="AZ254" i="14"/>
  <c r="BB254" i="14"/>
  <c r="BA254" i="14" s="1"/>
  <c r="BP188" i="14"/>
  <c r="BP182" i="14"/>
  <c r="BP187" i="14"/>
  <c r="BP183" i="14"/>
  <c r="BP184" i="14"/>
  <c r="BP189" i="14"/>
  <c r="BP186" i="14"/>
  <c r="BP176" i="14"/>
  <c r="AJ116" i="14"/>
  <c r="AI116" i="14" s="1"/>
  <c r="AH116" i="14"/>
  <c r="AJ85" i="14"/>
  <c r="AI85" i="14" s="1"/>
  <c r="AH85" i="14"/>
  <c r="AZ44" i="14"/>
  <c r="BB44" i="14"/>
  <c r="CJ265" i="14"/>
  <c r="CL265" i="14"/>
  <c r="CK265" i="14" s="1"/>
  <c r="AH182" i="14"/>
  <c r="AJ182" i="14"/>
  <c r="AI182" i="14" s="1"/>
  <c r="P125" i="14"/>
  <c r="R125" i="14"/>
  <c r="Q125" i="14" s="1"/>
  <c r="BR64" i="14"/>
  <c r="BT64" i="14"/>
  <c r="AZ333" i="14"/>
  <c r="BB333" i="14"/>
  <c r="P184" i="14"/>
  <c r="R184" i="14"/>
  <c r="AJ100" i="14"/>
  <c r="AH100" i="14"/>
  <c r="R81" i="14"/>
  <c r="Q81" i="14" s="1"/>
  <c r="P81" i="14"/>
  <c r="AZ30" i="14"/>
  <c r="BB30" i="14"/>
  <c r="AI209" i="14"/>
  <c r="CJ291" i="14"/>
  <c r="CL291" i="14"/>
  <c r="AH334" i="14"/>
  <c r="AJ334" i="14"/>
  <c r="AI334" i="14" s="1"/>
  <c r="AZ270" i="14"/>
  <c r="BB270" i="14"/>
  <c r="AJ267" i="14"/>
  <c r="AI267" i="14" s="1"/>
  <c r="AH267" i="14"/>
  <c r="AH163" i="14"/>
  <c r="AJ163" i="14"/>
  <c r="BP111" i="14"/>
  <c r="P17" i="14"/>
  <c r="R17" i="14"/>
  <c r="Q17" i="14" s="1"/>
  <c r="AI307" i="14"/>
  <c r="R348" i="14"/>
  <c r="P348" i="14"/>
  <c r="BR241" i="14"/>
  <c r="BT241" i="14"/>
  <c r="AJ205" i="14"/>
  <c r="AH205" i="14"/>
  <c r="AJ92" i="14"/>
  <c r="AI92" i="14" s="1"/>
  <c r="AH92" i="14"/>
  <c r="AJ21" i="14"/>
  <c r="AI21" i="14" s="1"/>
  <c r="AH21" i="14"/>
  <c r="BP281" i="14"/>
  <c r="CH156" i="14"/>
  <c r="BP290" i="14"/>
  <c r="BP185" i="14"/>
  <c r="R158" i="14"/>
  <c r="P158" i="14"/>
  <c r="AH230" i="14"/>
  <c r="AJ230" i="14"/>
  <c r="AJ197" i="14"/>
  <c r="AH197" i="14"/>
  <c r="P157" i="14"/>
  <c r="R157" i="14"/>
  <c r="Q157" i="14" s="1"/>
  <c r="AH140" i="14"/>
  <c r="AJ140" i="14"/>
  <c r="AI140" i="14" s="1"/>
  <c r="AJ63" i="14"/>
  <c r="AH63" i="14"/>
  <c r="P22" i="14"/>
  <c r="R22" i="14"/>
  <c r="Q22" i="14" s="1"/>
  <c r="AZ237" i="14"/>
  <c r="BB237" i="14"/>
  <c r="BA237" i="14" s="1"/>
  <c r="AH187" i="14"/>
  <c r="AJ187" i="14"/>
  <c r="AI187" i="14" s="1"/>
  <c r="AJ47" i="14"/>
  <c r="AH47" i="14"/>
  <c r="N342" i="14"/>
  <c r="CH196" i="14"/>
  <c r="CH197" i="14"/>
  <c r="AX236" i="14"/>
  <c r="AX235" i="14"/>
  <c r="AX230" i="14"/>
  <c r="R198" i="14"/>
  <c r="Q198" i="14" s="1"/>
  <c r="P198" i="14"/>
  <c r="AZ156" i="14"/>
  <c r="BB156" i="14"/>
  <c r="BA156" i="14" s="1"/>
  <c r="N291" i="14"/>
  <c r="CH200" i="14"/>
  <c r="AZ244" i="14"/>
  <c r="BB244" i="14"/>
  <c r="AX211" i="14"/>
  <c r="P71" i="14"/>
  <c r="R71" i="14"/>
  <c r="AH34" i="14"/>
  <c r="AJ34" i="14"/>
  <c r="AF318" i="14"/>
  <c r="AF316" i="14"/>
  <c r="AF317" i="14"/>
  <c r="AF315" i="14"/>
  <c r="N235" i="14"/>
  <c r="N239" i="14"/>
  <c r="N236" i="14"/>
  <c r="N233" i="14"/>
  <c r="N234" i="14"/>
  <c r="N237" i="14"/>
  <c r="N231" i="14"/>
  <c r="N238" i="14"/>
  <c r="P179" i="14"/>
  <c r="R179" i="14"/>
  <c r="Q179" i="14" s="1"/>
  <c r="P146" i="14"/>
  <c r="R146" i="14"/>
  <c r="P109" i="14"/>
  <c r="R109" i="14"/>
  <c r="N63" i="14"/>
  <c r="AX93" i="14"/>
  <c r="P213" i="14"/>
  <c r="R213" i="14"/>
  <c r="AX203" i="14"/>
  <c r="BR234" i="14"/>
  <c r="BT234" i="14"/>
  <c r="BS234" i="14" s="1"/>
  <c r="BP264" i="14"/>
  <c r="BP261" i="14"/>
  <c r="BP254" i="14"/>
  <c r="BP263" i="14"/>
  <c r="BP258" i="14"/>
  <c r="BP257" i="14"/>
  <c r="BP253" i="14"/>
  <c r="BP251" i="14"/>
  <c r="BP262" i="14"/>
  <c r="BP259" i="14"/>
  <c r="BP256" i="14"/>
  <c r="BP249" i="14"/>
  <c r="BP255" i="14"/>
  <c r="BP177" i="14"/>
  <c r="N173" i="14"/>
  <c r="BA242" i="14"/>
  <c r="BA243" i="14"/>
  <c r="AI360" i="1"/>
  <c r="AI359" i="1"/>
  <c r="AX193" i="14"/>
  <c r="AF100" i="14"/>
  <c r="Q318" i="1"/>
  <c r="Q319" i="1"/>
  <c r="P92" i="14"/>
  <c r="R92" i="14"/>
  <c r="BS137" i="14"/>
  <c r="BS138" i="14"/>
  <c r="AF134" i="14"/>
  <c r="CH106" i="14"/>
  <c r="CH105" i="14"/>
  <c r="AZ97" i="14"/>
  <c r="BB97" i="14"/>
  <c r="Q308" i="1"/>
  <c r="Q307" i="1"/>
  <c r="BP207" i="14"/>
  <c r="BP127" i="14"/>
  <c r="AI215" i="1"/>
  <c r="BR205" i="14"/>
  <c r="BT205" i="14"/>
  <c r="BS205" i="14" s="1"/>
  <c r="P43" i="14"/>
  <c r="R43" i="14"/>
  <c r="Q43" i="14" s="1"/>
  <c r="BP36" i="14"/>
  <c r="BP37" i="14"/>
  <c r="BP29" i="14"/>
  <c r="BP30" i="14"/>
  <c r="BP31" i="14"/>
  <c r="BP32" i="14"/>
  <c r="BP35" i="14"/>
  <c r="BP38" i="14"/>
  <c r="H12" i="14"/>
  <c r="J12" i="14" s="1"/>
  <c r="G13" i="14"/>
  <c r="AI185" i="1"/>
  <c r="AI184" i="1"/>
  <c r="Z7" i="1"/>
  <c r="AB7" i="1" s="1"/>
  <c r="Y8" i="1"/>
  <c r="AI244" i="1"/>
  <c r="AI243" i="1"/>
  <c r="Q204" i="19"/>
  <c r="Q203" i="19"/>
  <c r="Q134" i="4"/>
  <c r="Q133" i="4"/>
  <c r="Q335" i="4"/>
  <c r="Q336" i="4"/>
  <c r="Q247" i="4"/>
  <c r="Q246" i="4"/>
  <c r="Q251" i="4"/>
  <c r="Q252" i="4"/>
  <c r="Q343" i="3"/>
  <c r="Q344" i="3"/>
  <c r="Q281" i="3"/>
  <c r="Q282" i="3"/>
  <c r="Q259" i="3"/>
  <c r="Q260" i="3"/>
  <c r="Q179" i="3"/>
  <c r="Q178" i="3"/>
  <c r="AK127" i="4"/>
  <c r="AK128" i="4"/>
  <c r="AK116" i="4"/>
  <c r="Q96" i="6"/>
  <c r="Q97" i="6"/>
  <c r="Q312" i="3"/>
  <c r="CL84" i="14"/>
  <c r="CJ84" i="14"/>
  <c r="CJ110" i="14"/>
  <c r="CL110" i="14"/>
  <c r="CL108" i="14"/>
  <c r="CK109" i="14" s="1"/>
  <c r="CJ108" i="14"/>
  <c r="CJ254" i="14"/>
  <c r="CL254" i="14"/>
  <c r="CJ69" i="14"/>
  <c r="CL69" i="14"/>
  <c r="CK69" i="14" s="1"/>
  <c r="CJ258" i="14"/>
  <c r="CL258" i="14"/>
  <c r="CJ236" i="14"/>
  <c r="CL236" i="14"/>
  <c r="CJ215" i="14"/>
  <c r="CL215" i="14"/>
  <c r="CJ73" i="14"/>
  <c r="CL73" i="14"/>
  <c r="CK73" i="14" s="1"/>
  <c r="CJ224" i="14"/>
  <c r="CL224" i="14"/>
  <c r="CK224" i="14" s="1"/>
  <c r="CL35" i="14"/>
  <c r="CK35" i="14" s="1"/>
  <c r="CJ35" i="14"/>
  <c r="CH321" i="14"/>
  <c r="CH319" i="14"/>
  <c r="CH316" i="14"/>
  <c r="CL58" i="14"/>
  <c r="CK58" i="14" s="1"/>
  <c r="CJ58" i="14"/>
  <c r="P57" i="14"/>
  <c r="R57" i="14"/>
  <c r="Q57" i="14" s="1"/>
  <c r="CJ358" i="14"/>
  <c r="CL358" i="14"/>
  <c r="CJ328" i="14"/>
  <c r="CL328" i="14"/>
  <c r="CH234" i="14"/>
  <c r="CH37" i="14"/>
  <c r="CL25" i="14"/>
  <c r="CJ25" i="14"/>
  <c r="BR279" i="14"/>
  <c r="BT279" i="14"/>
  <c r="BS279" i="14" s="1"/>
  <c r="CJ169" i="14"/>
  <c r="CL169" i="14"/>
  <c r="CK169" i="14" s="1"/>
  <c r="CH320" i="14"/>
  <c r="CJ282" i="14"/>
  <c r="CL282" i="14"/>
  <c r="CL181" i="14"/>
  <c r="CJ181" i="14"/>
  <c r="AF28" i="14"/>
  <c r="AF25" i="14"/>
  <c r="P258" i="14"/>
  <c r="R258" i="14"/>
  <c r="AZ257" i="14"/>
  <c r="BB257" i="14"/>
  <c r="BA257" i="14" s="1"/>
  <c r="AZ165" i="14"/>
  <c r="BB165" i="14"/>
  <c r="BA165" i="14" s="1"/>
  <c r="BR99" i="14"/>
  <c r="BT99" i="14"/>
  <c r="CJ274" i="14"/>
  <c r="CL274" i="14"/>
  <c r="CK274" i="14" s="1"/>
  <c r="AJ185" i="14"/>
  <c r="AH185" i="14"/>
  <c r="P130" i="14"/>
  <c r="R130" i="14"/>
  <c r="BR66" i="14"/>
  <c r="BT66" i="14"/>
  <c r="BS66" i="14" s="1"/>
  <c r="AI277" i="14"/>
  <c r="AI276" i="14"/>
  <c r="BB331" i="14"/>
  <c r="AZ331" i="14"/>
  <c r="BP292" i="14"/>
  <c r="BP295" i="14"/>
  <c r="BP291" i="14"/>
  <c r="BP293" i="14"/>
  <c r="BP287" i="14"/>
  <c r="BP289" i="14"/>
  <c r="BP286" i="14"/>
  <c r="BP296" i="14"/>
  <c r="P186" i="14"/>
  <c r="R186" i="14"/>
  <c r="AH99" i="14"/>
  <c r="AJ99" i="14"/>
  <c r="AI99" i="14" s="1"/>
  <c r="AZ76" i="14"/>
  <c r="BB76" i="14"/>
  <c r="AZ32" i="14"/>
  <c r="BB32" i="14"/>
  <c r="BA32" i="14" s="1"/>
  <c r="CJ289" i="14"/>
  <c r="CL289" i="14"/>
  <c r="CK289" i="14" s="1"/>
  <c r="AJ338" i="14"/>
  <c r="AI338" i="14" s="1"/>
  <c r="AH338" i="14"/>
  <c r="AZ273" i="14"/>
  <c r="BB273" i="14"/>
  <c r="BA273" i="14" s="1"/>
  <c r="AF271" i="14"/>
  <c r="AF267" i="14"/>
  <c r="AF270" i="14"/>
  <c r="AF268" i="14"/>
  <c r="AF265" i="14"/>
  <c r="AF266" i="14"/>
  <c r="AF264" i="14"/>
  <c r="AF262" i="14"/>
  <c r="AF269" i="14"/>
  <c r="AF263" i="14"/>
  <c r="AH157" i="14"/>
  <c r="AJ157" i="14"/>
  <c r="P345" i="14"/>
  <c r="R345" i="14"/>
  <c r="AZ221" i="14"/>
  <c r="BB221" i="14"/>
  <c r="BA221" i="14" s="1"/>
  <c r="AJ207" i="14"/>
  <c r="AI207" i="14" s="1"/>
  <c r="AH207" i="14"/>
  <c r="AF99" i="14"/>
  <c r="AF97" i="14"/>
  <c r="AF94" i="14"/>
  <c r="AF98" i="14"/>
  <c r="AF96" i="14"/>
  <c r="AF95" i="14"/>
  <c r="AH25" i="14"/>
  <c r="AJ25" i="14"/>
  <c r="CK141" i="14"/>
  <c r="P229" i="14"/>
  <c r="R229" i="14"/>
  <c r="BP181" i="14"/>
  <c r="N166" i="14"/>
  <c r="N169" i="14"/>
  <c r="N168" i="14"/>
  <c r="N167" i="14"/>
  <c r="AZ60" i="14"/>
  <c r="BB60" i="14"/>
  <c r="AI331" i="14"/>
  <c r="AI332" i="14"/>
  <c r="AH228" i="14"/>
  <c r="AJ228" i="14"/>
  <c r="AF199" i="14"/>
  <c r="AF197" i="14"/>
  <c r="AF201" i="14"/>
  <c r="AF198" i="14"/>
  <c r="AF194" i="14"/>
  <c r="AF196" i="14"/>
  <c r="AF200" i="14"/>
  <c r="AF195" i="14"/>
  <c r="AF193" i="14"/>
  <c r="P150" i="14"/>
  <c r="R150" i="14"/>
  <c r="Q150" i="14" s="1"/>
  <c r="AH137" i="14"/>
  <c r="AJ137" i="14"/>
  <c r="AI137" i="14" s="1"/>
  <c r="AJ62" i="14"/>
  <c r="AH62" i="14"/>
  <c r="P29" i="14"/>
  <c r="R29" i="14"/>
  <c r="Q29" i="14" s="1"/>
  <c r="AI27" i="14"/>
  <c r="CH172" i="14"/>
  <c r="AZ238" i="14"/>
  <c r="BB238" i="14"/>
  <c r="AF188" i="14"/>
  <c r="AF190" i="14"/>
  <c r="AF186" i="14"/>
  <c r="AF184" i="14"/>
  <c r="AF191" i="14"/>
  <c r="AF189" i="14"/>
  <c r="AF187" i="14"/>
  <c r="AF192" i="14"/>
  <c r="AF185" i="14"/>
  <c r="AZ100" i="14"/>
  <c r="BB100" i="14"/>
  <c r="AJ46" i="14"/>
  <c r="AI46" i="14" s="1"/>
  <c r="AH46" i="14"/>
  <c r="CJ193" i="14"/>
  <c r="CL193" i="14"/>
  <c r="AZ230" i="14"/>
  <c r="BB230" i="14"/>
  <c r="BA230" i="14" s="1"/>
  <c r="N202" i="14"/>
  <c r="N199" i="14"/>
  <c r="AZ159" i="14"/>
  <c r="BB159" i="14"/>
  <c r="BA159" i="14" s="1"/>
  <c r="AH76" i="14"/>
  <c r="AJ76" i="14"/>
  <c r="CH198" i="14"/>
  <c r="BP284" i="14"/>
  <c r="AZ246" i="14"/>
  <c r="BB246" i="14"/>
  <c r="P189" i="14"/>
  <c r="R189" i="14"/>
  <c r="P78" i="14"/>
  <c r="R78" i="14"/>
  <c r="P61" i="14"/>
  <c r="R61" i="14"/>
  <c r="AH33" i="14"/>
  <c r="AJ33" i="14"/>
  <c r="AX239" i="14"/>
  <c r="AH311" i="14"/>
  <c r="AJ311" i="14"/>
  <c r="AI311" i="14" s="1"/>
  <c r="P237" i="14"/>
  <c r="R237" i="14"/>
  <c r="P180" i="14"/>
  <c r="R180" i="14"/>
  <c r="P145" i="14"/>
  <c r="R145" i="14"/>
  <c r="Q145" i="14" s="1"/>
  <c r="P111" i="14"/>
  <c r="R111" i="14"/>
  <c r="N64" i="14"/>
  <c r="P218" i="14"/>
  <c r="R218" i="14"/>
  <c r="Q218" i="14" s="1"/>
  <c r="BS52" i="14"/>
  <c r="AX204" i="14"/>
  <c r="BR235" i="14"/>
  <c r="BT235" i="14"/>
  <c r="BP178" i="14"/>
  <c r="BS80" i="14"/>
  <c r="AX167" i="14"/>
  <c r="AI264" i="1"/>
  <c r="AI263" i="1"/>
  <c r="BS222" i="14"/>
  <c r="BS221" i="14"/>
  <c r="AX89" i="14"/>
  <c r="Q222" i="1"/>
  <c r="Q223" i="1"/>
  <c r="P90" i="14"/>
  <c r="R90" i="14"/>
  <c r="BS161" i="14"/>
  <c r="BS162" i="14"/>
  <c r="BP248" i="14"/>
  <c r="AF139" i="14"/>
  <c r="N160" i="14"/>
  <c r="CJ104" i="14"/>
  <c r="CL104" i="14"/>
  <c r="CK104" i="14" s="1"/>
  <c r="BB99" i="14"/>
  <c r="AZ99" i="14"/>
  <c r="Q116" i="14"/>
  <c r="Q115" i="14"/>
  <c r="BR126" i="14"/>
  <c r="BT126" i="14"/>
  <c r="AF24" i="14"/>
  <c r="AI119" i="1"/>
  <c r="AI120" i="1"/>
  <c r="BR214" i="14"/>
  <c r="BT214" i="14"/>
  <c r="BS214" i="14" s="1"/>
  <c r="P40" i="14"/>
  <c r="R40" i="14"/>
  <c r="Q40" i="14" s="1"/>
  <c r="BR32" i="14"/>
  <c r="BT32" i="14"/>
  <c r="AF260" i="14"/>
  <c r="R23" i="1"/>
  <c r="Q23" i="1" s="1"/>
  <c r="P23" i="1"/>
  <c r="AI88" i="1"/>
  <c r="AI89" i="1"/>
  <c r="AI216" i="1"/>
  <c r="AI292" i="1"/>
  <c r="AI291" i="1"/>
  <c r="R111" i="19"/>
  <c r="P111" i="19"/>
  <c r="R102" i="4"/>
  <c r="P102" i="4"/>
  <c r="AI23" i="24"/>
  <c r="AC23" i="24"/>
  <c r="Q193" i="19"/>
  <c r="Q192" i="19"/>
  <c r="AI342" i="19"/>
  <c r="AI343" i="19"/>
  <c r="BA358" i="19"/>
  <c r="Q285" i="19"/>
  <c r="Y13" i="19"/>
  <c r="Z12" i="19"/>
  <c r="AB12" i="19" s="1"/>
  <c r="Q345" i="4"/>
  <c r="Q346" i="4"/>
  <c r="Q348" i="4"/>
  <c r="Q349" i="4"/>
  <c r="AK73" i="4"/>
  <c r="Q316" i="4"/>
  <c r="Q325" i="6"/>
  <c r="Q324" i="6"/>
  <c r="Q169" i="3"/>
  <c r="Q168" i="3"/>
  <c r="Q133" i="6"/>
  <c r="Q132" i="6"/>
  <c r="Q82" i="3"/>
  <c r="Q83" i="3"/>
  <c r="Q320" i="3"/>
  <c r="Q321" i="3"/>
  <c r="CJ50" i="14"/>
  <c r="CL50" i="14"/>
  <c r="CJ154" i="14"/>
  <c r="CL154" i="14"/>
  <c r="CK154" i="14" s="1"/>
  <c r="CL148" i="14"/>
  <c r="CJ148" i="14"/>
  <c r="CL245" i="14"/>
  <c r="CK245" i="14" s="1"/>
  <c r="CJ245" i="14"/>
  <c r="CJ139" i="14"/>
  <c r="CL139" i="14"/>
  <c r="CK139" i="14" s="1"/>
  <c r="CL147" i="14"/>
  <c r="CK147" i="14" s="1"/>
  <c r="CJ147" i="14"/>
  <c r="CJ145" i="14"/>
  <c r="CL145" i="14"/>
  <c r="CK145" i="14" s="1"/>
  <c r="CH72" i="14"/>
  <c r="CH70" i="14"/>
  <c r="CL259" i="14"/>
  <c r="CK259" i="14" s="1"/>
  <c r="CJ259" i="14"/>
  <c r="CH88" i="14"/>
  <c r="CH328" i="14"/>
  <c r="CJ232" i="14"/>
  <c r="CL232" i="14"/>
  <c r="CJ220" i="14"/>
  <c r="CL220" i="14"/>
  <c r="CJ344" i="14"/>
  <c r="CL344" i="14"/>
  <c r="CJ225" i="14"/>
  <c r="CL225" i="14"/>
  <c r="CJ62" i="14"/>
  <c r="CL62" i="14"/>
  <c r="CJ33" i="14"/>
  <c r="CL33" i="14"/>
  <c r="CJ319" i="14"/>
  <c r="CL319" i="14"/>
  <c r="CL59" i="14"/>
  <c r="CJ59" i="14"/>
  <c r="CJ357" i="14"/>
  <c r="CL357" i="14"/>
  <c r="CK357" i="14" s="1"/>
  <c r="CJ333" i="14"/>
  <c r="CL333" i="14"/>
  <c r="CK333" i="14" s="1"/>
  <c r="CJ293" i="14"/>
  <c r="CL293" i="14"/>
  <c r="CK293" i="14" s="1"/>
  <c r="CJ199" i="14"/>
  <c r="CL199" i="14"/>
  <c r="CH161" i="14"/>
  <c r="CJ368" i="14"/>
  <c r="CL368" i="14"/>
  <c r="CK368" i="14" s="1"/>
  <c r="CJ337" i="14"/>
  <c r="CL337" i="14"/>
  <c r="CK337" i="14" s="1"/>
  <c r="CH174" i="14"/>
  <c r="CJ24" i="14"/>
  <c r="CL24" i="14"/>
  <c r="CK24" i="14" s="1"/>
  <c r="AZ296" i="14"/>
  <c r="BB296" i="14"/>
  <c r="CJ210" i="14"/>
  <c r="CL210" i="14"/>
  <c r="CJ175" i="14"/>
  <c r="CL175" i="14"/>
  <c r="CK175" i="14" s="1"/>
  <c r="CH40" i="14"/>
  <c r="CH302" i="14"/>
  <c r="CH273" i="14"/>
  <c r="CH271" i="14"/>
  <c r="CH207" i="14"/>
  <c r="CJ176" i="14"/>
  <c r="CL176" i="14"/>
  <c r="CH86" i="14"/>
  <c r="CJ164" i="14"/>
  <c r="CL164" i="14"/>
  <c r="CJ91" i="14"/>
  <c r="CL91" i="14"/>
  <c r="CK91" i="14" s="1"/>
  <c r="P261" i="14"/>
  <c r="R261" i="14"/>
  <c r="AX256" i="14"/>
  <c r="AX258" i="14"/>
  <c r="AX261" i="14"/>
  <c r="AX255" i="14"/>
  <c r="AX259" i="14"/>
  <c r="AX260" i="14"/>
  <c r="AX253" i="14"/>
  <c r="AX257" i="14"/>
  <c r="AX254" i="14"/>
  <c r="AZ163" i="14"/>
  <c r="BB163" i="14"/>
  <c r="BR102" i="14"/>
  <c r="BT102" i="14"/>
  <c r="BS102" i="14" s="1"/>
  <c r="P69" i="14"/>
  <c r="R69" i="14"/>
  <c r="P32" i="14"/>
  <c r="R32" i="14"/>
  <c r="Q32" i="14" s="1"/>
  <c r="AI131" i="14"/>
  <c r="AI130" i="14"/>
  <c r="CJ270" i="14"/>
  <c r="CL270" i="14"/>
  <c r="AH184" i="14"/>
  <c r="AJ184" i="14"/>
  <c r="AI184" i="14" s="1"/>
  <c r="P127" i="14"/>
  <c r="R127" i="14"/>
  <c r="Q127" i="14" s="1"/>
  <c r="BR69" i="14"/>
  <c r="BT69" i="14"/>
  <c r="BS69" i="14" s="1"/>
  <c r="AZ337" i="14"/>
  <c r="BB337" i="14"/>
  <c r="BA337" i="14" s="1"/>
  <c r="BR289" i="14"/>
  <c r="BT289" i="14"/>
  <c r="P216" i="14"/>
  <c r="R216" i="14"/>
  <c r="AH172" i="14"/>
  <c r="AJ172" i="14"/>
  <c r="AJ101" i="14"/>
  <c r="AI101" i="14" s="1"/>
  <c r="AH101" i="14"/>
  <c r="AZ78" i="14"/>
  <c r="BB78" i="14"/>
  <c r="AX32" i="14"/>
  <c r="AX29" i="14"/>
  <c r="AX38" i="14"/>
  <c r="AX35" i="14"/>
  <c r="AX36" i="14"/>
  <c r="AX33" i="14"/>
  <c r="AX31" i="14"/>
  <c r="AX39" i="14"/>
  <c r="AX30" i="14"/>
  <c r="AX37" i="14"/>
  <c r="AX34" i="14"/>
  <c r="AI250" i="14"/>
  <c r="CH143" i="14"/>
  <c r="AX291" i="14"/>
  <c r="AX293" i="14"/>
  <c r="AX287" i="14"/>
  <c r="AX292" i="14"/>
  <c r="AX289" i="14"/>
  <c r="AX285" i="14"/>
  <c r="AX286" i="14"/>
  <c r="AX277" i="14"/>
  <c r="AX271" i="14"/>
  <c r="AX276" i="14"/>
  <c r="AX273" i="14"/>
  <c r="AX275" i="14"/>
  <c r="AX270" i="14"/>
  <c r="P205" i="14"/>
  <c r="R205" i="14"/>
  <c r="Q205" i="14" s="1"/>
  <c r="AH161" i="14"/>
  <c r="AJ161" i="14"/>
  <c r="P18" i="14"/>
  <c r="R18" i="14"/>
  <c r="CK336" i="14"/>
  <c r="P344" i="14"/>
  <c r="R344" i="14"/>
  <c r="Q344" i="14" s="1"/>
  <c r="AZ222" i="14"/>
  <c r="BB222" i="14"/>
  <c r="BA222" i="14" s="1"/>
  <c r="AZ187" i="14"/>
  <c r="BB187" i="14"/>
  <c r="AX96" i="14"/>
  <c r="AH29" i="14"/>
  <c r="AJ29" i="14"/>
  <c r="AI29" i="14" s="1"/>
  <c r="AX339" i="14"/>
  <c r="P232" i="14"/>
  <c r="R232" i="14"/>
  <c r="Q232" i="14" s="1"/>
  <c r="P173" i="14"/>
  <c r="R173" i="14"/>
  <c r="Q173" i="14" s="1"/>
  <c r="AH123" i="14"/>
  <c r="AJ123" i="14"/>
  <c r="AI123" i="14" s="1"/>
  <c r="AZ53" i="14"/>
  <c r="BB53" i="14"/>
  <c r="N304" i="14"/>
  <c r="N301" i="14"/>
  <c r="N299" i="14"/>
  <c r="N305" i="14"/>
  <c r="N302" i="14"/>
  <c r="N300" i="14"/>
  <c r="AF232" i="14"/>
  <c r="AF231" i="14"/>
  <c r="AF225" i="14"/>
  <c r="AF226" i="14"/>
  <c r="AF230" i="14"/>
  <c r="AF224" i="14"/>
  <c r="AF228" i="14"/>
  <c r="AF229" i="14"/>
  <c r="AF227" i="14"/>
  <c r="AH196" i="14"/>
  <c r="AJ196" i="14"/>
  <c r="AI196" i="14" s="1"/>
  <c r="P152" i="14"/>
  <c r="R152" i="14"/>
  <c r="AH133" i="14"/>
  <c r="AJ133" i="14"/>
  <c r="AH60" i="14"/>
  <c r="AJ60" i="14"/>
  <c r="AI60" i="14" s="1"/>
  <c r="P30" i="14"/>
  <c r="R30" i="14"/>
  <c r="AI272" i="14"/>
  <c r="AI271" i="14"/>
  <c r="CH173" i="14"/>
  <c r="AZ239" i="14"/>
  <c r="BB239" i="14"/>
  <c r="AI146" i="14"/>
  <c r="AI145" i="14"/>
  <c r="BP101" i="14"/>
  <c r="AF52" i="14"/>
  <c r="AF53" i="14"/>
  <c r="AF51" i="14"/>
  <c r="AF54" i="14"/>
  <c r="AF46" i="14"/>
  <c r="AF45" i="14"/>
  <c r="AF44" i="14"/>
  <c r="AF55" i="14"/>
  <c r="AF50" i="14"/>
  <c r="AF48" i="14"/>
  <c r="AF49" i="14"/>
  <c r="AX74" i="14"/>
  <c r="CJ195" i="14"/>
  <c r="CL195" i="14"/>
  <c r="BR230" i="14"/>
  <c r="BT230" i="14"/>
  <c r="BS230" i="14" s="1"/>
  <c r="AJ177" i="14"/>
  <c r="AI177" i="14" s="1"/>
  <c r="AH177" i="14"/>
  <c r="AH74" i="14"/>
  <c r="AJ74" i="14"/>
  <c r="CH199" i="14"/>
  <c r="BP285" i="14"/>
  <c r="AX251" i="14"/>
  <c r="AX247" i="14"/>
  <c r="AX249" i="14"/>
  <c r="AX248" i="14"/>
  <c r="AX250" i="14"/>
  <c r="AX246" i="14"/>
  <c r="N191" i="14"/>
  <c r="N193" i="14"/>
  <c r="N192" i="14"/>
  <c r="N186" i="14"/>
  <c r="P74" i="14"/>
  <c r="R74" i="14"/>
  <c r="P62" i="14"/>
  <c r="R62" i="14"/>
  <c r="AJ31" i="14"/>
  <c r="AI31" i="14" s="1"/>
  <c r="AH31" i="14"/>
  <c r="AX280" i="14"/>
  <c r="AX283" i="14"/>
  <c r="AX282" i="14"/>
  <c r="AX279" i="14"/>
  <c r="AX281" i="14"/>
  <c r="AX278" i="14"/>
  <c r="P233" i="14"/>
  <c r="R233" i="14"/>
  <c r="R182" i="14"/>
  <c r="P182" i="14"/>
  <c r="N145" i="14"/>
  <c r="N147" i="14"/>
  <c r="N142" i="14"/>
  <c r="N141" i="14"/>
  <c r="N149" i="14"/>
  <c r="N143" i="14"/>
  <c r="P110" i="14"/>
  <c r="R110" i="14"/>
  <c r="BP54" i="14"/>
  <c r="BP55" i="14"/>
  <c r="BP56" i="14"/>
  <c r="BP57" i="14"/>
  <c r="BP53" i="14"/>
  <c r="P215" i="14"/>
  <c r="R215" i="14"/>
  <c r="BA355" i="14"/>
  <c r="BA356" i="14"/>
  <c r="AX208" i="14"/>
  <c r="Q116" i="1"/>
  <c r="Q115" i="1"/>
  <c r="N164" i="14"/>
  <c r="BP223" i="14"/>
  <c r="N267" i="14"/>
  <c r="N217" i="14"/>
  <c r="BP180" i="14"/>
  <c r="N289" i="14"/>
  <c r="AX165" i="14"/>
  <c r="AX321" i="14"/>
  <c r="AI167" i="1"/>
  <c r="AI168" i="1"/>
  <c r="AX91" i="14"/>
  <c r="AI346" i="1"/>
  <c r="AI347" i="1"/>
  <c r="R93" i="14"/>
  <c r="P93" i="14"/>
  <c r="AF144" i="14"/>
  <c r="CL102" i="14"/>
  <c r="CJ102" i="14"/>
  <c r="AZ98" i="14"/>
  <c r="BB98" i="14"/>
  <c r="BA98" i="14" s="1"/>
  <c r="Q121" i="1"/>
  <c r="Q120" i="1"/>
  <c r="BR124" i="14"/>
  <c r="BT124" i="14"/>
  <c r="BS124" i="14" s="1"/>
  <c r="BP125" i="14"/>
  <c r="BR210" i="14"/>
  <c r="BT210" i="14"/>
  <c r="BS210" i="14" s="1"/>
  <c r="P36" i="14"/>
  <c r="R36" i="14"/>
  <c r="Q36" i="14" s="1"/>
  <c r="BR34" i="14"/>
  <c r="BT34" i="14"/>
  <c r="BS34" i="14" s="1"/>
  <c r="N163" i="14"/>
  <c r="AI24" i="1"/>
  <c r="CK332" i="14" l="1"/>
  <c r="CK87" i="14"/>
  <c r="BS75" i="14"/>
  <c r="CK343" i="14"/>
  <c r="BA104" i="14"/>
  <c r="Q355" i="20"/>
  <c r="Q109" i="20"/>
  <c r="Q302" i="20"/>
  <c r="AI216" i="20"/>
  <c r="Q90" i="14"/>
  <c r="Q151" i="20"/>
  <c r="Q101" i="20"/>
  <c r="CK130" i="14"/>
  <c r="CK319" i="14"/>
  <c r="Q121" i="20"/>
  <c r="AI25" i="14"/>
  <c r="CK254" i="14"/>
  <c r="CK322" i="14"/>
  <c r="CK158" i="14"/>
  <c r="Q322" i="20"/>
  <c r="Q42" i="14"/>
  <c r="AI210" i="20"/>
  <c r="AI120" i="20"/>
  <c r="AI122" i="20"/>
  <c r="AI297" i="20"/>
  <c r="CK276" i="14"/>
  <c r="Q159" i="20"/>
  <c r="Q157" i="20"/>
  <c r="AI81" i="20"/>
  <c r="AI202" i="20"/>
  <c r="CK285" i="14"/>
  <c r="Q293" i="20"/>
  <c r="Q96" i="20"/>
  <c r="CK330" i="14"/>
  <c r="CK102" i="14"/>
  <c r="CK307" i="14"/>
  <c r="Q180" i="20"/>
  <c r="AI161" i="14"/>
  <c r="CK193" i="14"/>
  <c r="Q223" i="20"/>
  <c r="Q332" i="20"/>
  <c r="R89" i="20"/>
  <c r="Q89" i="20" s="1"/>
  <c r="BA90" i="14"/>
  <c r="AI39" i="20"/>
  <c r="AI289" i="20"/>
  <c r="CK123" i="14"/>
  <c r="R190" i="20"/>
  <c r="Q190" i="20" s="1"/>
  <c r="R142" i="20"/>
  <c r="R37" i="20"/>
  <c r="Q38" i="20" s="1"/>
  <c r="AI273" i="20"/>
  <c r="R334" i="20"/>
  <c r="Q335" i="20" s="1"/>
  <c r="R182" i="20"/>
  <c r="Q281" i="20"/>
  <c r="R33" i="20"/>
  <c r="Q33" i="20" s="1"/>
  <c r="R303" i="20"/>
  <c r="R78" i="20"/>
  <c r="R360" i="20"/>
  <c r="Q360" i="20" s="1"/>
  <c r="CK355" i="14"/>
  <c r="AI168" i="20"/>
  <c r="AI133" i="20"/>
  <c r="AI80" i="20"/>
  <c r="BA132" i="14"/>
  <c r="BA133" i="14"/>
  <c r="BA187" i="14"/>
  <c r="CK124" i="14"/>
  <c r="AI108" i="14"/>
  <c r="BA119" i="14"/>
  <c r="Q329" i="20"/>
  <c r="Q226" i="20"/>
  <c r="R257" i="20"/>
  <c r="Q272" i="20"/>
  <c r="CK44" i="14"/>
  <c r="AI128" i="20"/>
  <c r="AI313" i="20"/>
  <c r="Q344" i="20"/>
  <c r="R25" i="20"/>
  <c r="Q290" i="20"/>
  <c r="R235" i="20"/>
  <c r="R214" i="20"/>
  <c r="Q215" i="20" s="1"/>
  <c r="Q167" i="20"/>
  <c r="Q61" i="14"/>
  <c r="CK215" i="14"/>
  <c r="CK119" i="14"/>
  <c r="R82" i="20"/>
  <c r="Q255" i="20"/>
  <c r="CK18" i="14"/>
  <c r="AI193" i="20"/>
  <c r="BS79" i="14"/>
  <c r="CK180" i="14"/>
  <c r="CK248" i="14"/>
  <c r="AI87" i="14"/>
  <c r="CK321" i="14"/>
  <c r="R183" i="20"/>
  <c r="Q184" i="20" s="1"/>
  <c r="Q115" i="20"/>
  <c r="AI250" i="20"/>
  <c r="CK236" i="14"/>
  <c r="AI113" i="14"/>
  <c r="Q149" i="20"/>
  <c r="Q252" i="20"/>
  <c r="Q86" i="20"/>
  <c r="BA177" i="14"/>
  <c r="AI212" i="20"/>
  <c r="AI322" i="20"/>
  <c r="CK335" i="14"/>
  <c r="R196" i="20"/>
  <c r="Q58" i="20"/>
  <c r="R54" i="20"/>
  <c r="Q55" i="20" s="1"/>
  <c r="CK163" i="14"/>
  <c r="AI68" i="20"/>
  <c r="AI157" i="20"/>
  <c r="AI60" i="20"/>
  <c r="AI62" i="14"/>
  <c r="Q213" i="14"/>
  <c r="CK331" i="14"/>
  <c r="R26" i="20"/>
  <c r="Q27" i="20" s="1"/>
  <c r="Q189" i="20"/>
  <c r="Q216" i="20"/>
  <c r="Q185" i="20"/>
  <c r="R124" i="20"/>
  <c r="Q124" i="20" s="1"/>
  <c r="R300" i="20"/>
  <c r="Q300" i="20" s="1"/>
  <c r="R207" i="20"/>
  <c r="Q208" i="20" s="1"/>
  <c r="BS119" i="14"/>
  <c r="AI26" i="20"/>
  <c r="BS32" i="14"/>
  <c r="BA97" i="14"/>
  <c r="BS29" i="14"/>
  <c r="Q20" i="20"/>
  <c r="R74" i="20"/>
  <c r="R116" i="20"/>
  <c r="R249" i="20"/>
  <c r="Q249" i="20" s="1"/>
  <c r="R342" i="20"/>
  <c r="R210" i="20"/>
  <c r="Q210" i="20" s="1"/>
  <c r="R160" i="20"/>
  <c r="Q161" i="20" s="1"/>
  <c r="CK209" i="14"/>
  <c r="CK202" i="14"/>
  <c r="BA106" i="14"/>
  <c r="AI113" i="20"/>
  <c r="AI186" i="20"/>
  <c r="AI275" i="20"/>
  <c r="AI175" i="20"/>
  <c r="Q17" i="20"/>
  <c r="CK62" i="14"/>
  <c r="AI216" i="14"/>
  <c r="AI33" i="14"/>
  <c r="CK318" i="14"/>
  <c r="CK235" i="14"/>
  <c r="CK217" i="14"/>
  <c r="R48" i="20"/>
  <c r="Q49" i="20" s="1"/>
  <c r="R83" i="20"/>
  <c r="Q84" i="20" s="1"/>
  <c r="R212" i="20"/>
  <c r="Q212" i="20" s="1"/>
  <c r="R319" i="20"/>
  <c r="R44" i="20"/>
  <c r="Q45" i="20" s="1"/>
  <c r="CK206" i="14"/>
  <c r="AI311" i="20"/>
  <c r="AI183" i="20"/>
  <c r="AI315" i="20"/>
  <c r="AI278" i="20"/>
  <c r="AI309" i="20"/>
  <c r="AI166" i="20"/>
  <c r="AI20" i="20"/>
  <c r="AI294" i="20"/>
  <c r="CK82" i="14"/>
  <c r="Q96" i="14"/>
  <c r="R199" i="20"/>
  <c r="R43" i="20"/>
  <c r="Q43" i="20" s="1"/>
  <c r="R275" i="20"/>
  <c r="Q57" i="20"/>
  <c r="CK295" i="14"/>
  <c r="CK168" i="14"/>
  <c r="AI327" i="20"/>
  <c r="AI123" i="20"/>
  <c r="AI209" i="20"/>
  <c r="R87" i="20"/>
  <c r="Q87" i="20" s="1"/>
  <c r="R91" i="20"/>
  <c r="Q92" i="20" s="1"/>
  <c r="AI267" i="20"/>
  <c r="AI203" i="20"/>
  <c r="AI221" i="20"/>
  <c r="CK220" i="14"/>
  <c r="CK84" i="14"/>
  <c r="BA270" i="14"/>
  <c r="BS116" i="14"/>
  <c r="BS120" i="14"/>
  <c r="BA208" i="14"/>
  <c r="CK347" i="14"/>
  <c r="Q316" i="20"/>
  <c r="Q122" i="20"/>
  <c r="R350" i="20"/>
  <c r="Q350" i="20" s="1"/>
  <c r="Q198" i="20"/>
  <c r="Q133" i="20"/>
  <c r="Q118" i="20"/>
  <c r="Q181" i="20"/>
  <c r="R51" i="20"/>
  <c r="Q51" i="20" s="1"/>
  <c r="R337" i="20"/>
  <c r="Q337" i="20" s="1"/>
  <c r="Q365" i="20"/>
  <c r="R231" i="20"/>
  <c r="Q231" i="20" s="1"/>
  <c r="Q274" i="20"/>
  <c r="Q312" i="20"/>
  <c r="Q283" i="20"/>
  <c r="R324" i="20"/>
  <c r="Q324" i="20" s="1"/>
  <c r="Q229" i="20"/>
  <c r="Q62" i="20"/>
  <c r="R21" i="20"/>
  <c r="Q21" i="20" s="1"/>
  <c r="CK324" i="14"/>
  <c r="AI257" i="20"/>
  <c r="AI272" i="20"/>
  <c r="AI61" i="20"/>
  <c r="Q93" i="14"/>
  <c r="Q110" i="14"/>
  <c r="Q18" i="14"/>
  <c r="BS235" i="14"/>
  <c r="CK258" i="14"/>
  <c r="CK286" i="14"/>
  <c r="CK361" i="14"/>
  <c r="BS129" i="14"/>
  <c r="BS201" i="14"/>
  <c r="R259" i="20"/>
  <c r="R366" i="20"/>
  <c r="R357" i="20"/>
  <c r="Q357" i="20" s="1"/>
  <c r="R240" i="20"/>
  <c r="Q240" i="20" s="1"/>
  <c r="R351" i="20"/>
  <c r="Q352" i="20" s="1"/>
  <c r="R194" i="20"/>
  <c r="Q195" i="20" s="1"/>
  <c r="AI70" i="20"/>
  <c r="BS126" i="14"/>
  <c r="CK203" i="14"/>
  <c r="R192" i="20"/>
  <c r="Q193" i="20" s="1"/>
  <c r="Q225" i="20"/>
  <c r="R258" i="20"/>
  <c r="R224" i="20"/>
  <c r="R40" i="20"/>
  <c r="Q40" i="20" s="1"/>
  <c r="R341" i="20"/>
  <c r="R52" i="20"/>
  <c r="Q53" i="20" s="1"/>
  <c r="R191" i="20"/>
  <c r="BA102" i="14"/>
  <c r="AI211" i="20"/>
  <c r="AI118" i="20"/>
  <c r="AI146" i="20"/>
  <c r="AI317" i="20"/>
  <c r="CK257" i="14"/>
  <c r="CK270" i="14"/>
  <c r="AI228" i="14"/>
  <c r="R29" i="20"/>
  <c r="Q29" i="20" s="1"/>
  <c r="Q276" i="20"/>
  <c r="R127" i="20"/>
  <c r="Q128" i="20" s="1"/>
  <c r="R243" i="20"/>
  <c r="Q243" i="20" s="1"/>
  <c r="R59" i="20"/>
  <c r="Q204" i="14"/>
  <c r="BS122" i="14"/>
  <c r="Q178" i="14"/>
  <c r="AI345" i="20"/>
  <c r="CK210" i="14"/>
  <c r="CK328" i="14"/>
  <c r="Q38" i="14"/>
  <c r="AI309" i="14"/>
  <c r="R64" i="20"/>
  <c r="Q64" i="20" s="1"/>
  <c r="Q268" i="20"/>
  <c r="Q247" i="20"/>
  <c r="R165" i="20"/>
  <c r="Q170" i="14"/>
  <c r="CK80" i="14"/>
  <c r="BA198" i="14"/>
  <c r="AI246" i="20"/>
  <c r="Q215" i="14"/>
  <c r="CK282" i="14"/>
  <c r="CK27" i="14"/>
  <c r="BS73" i="14"/>
  <c r="AI262" i="14"/>
  <c r="BA182" i="14"/>
  <c r="R36" i="20"/>
  <c r="Q36" i="20" s="1"/>
  <c r="R291" i="20"/>
  <c r="Q265" i="20"/>
  <c r="Q241" i="20"/>
  <c r="Q348" i="20"/>
  <c r="Q261" i="20"/>
  <c r="R131" i="20"/>
  <c r="Q131" i="20" s="1"/>
  <c r="R164" i="20"/>
  <c r="Q164" i="20" s="1"/>
  <c r="R262" i="20"/>
  <c r="Q262" i="20" s="1"/>
  <c r="R77" i="20"/>
  <c r="Q77" i="20" s="1"/>
  <c r="R288" i="20"/>
  <c r="R168" i="20"/>
  <c r="Q168" i="20" s="1"/>
  <c r="R318" i="20"/>
  <c r="R98" i="20"/>
  <c r="Q99" i="20" s="1"/>
  <c r="BA179" i="14"/>
  <c r="AI41" i="20"/>
  <c r="AI158" i="20"/>
  <c r="CK303" i="14"/>
  <c r="R237" i="20"/>
  <c r="Q237" i="20" s="1"/>
  <c r="R107" i="20"/>
  <c r="R72" i="20"/>
  <c r="Q72" i="20" s="1"/>
  <c r="R221" i="20"/>
  <c r="R126" i="20"/>
  <c r="R256" i="20"/>
  <c r="Q257" i="20" s="1"/>
  <c r="R155" i="20"/>
  <c r="Q156" i="20" s="1"/>
  <c r="R69" i="20"/>
  <c r="Q70" i="20" s="1"/>
  <c r="R138" i="20"/>
  <c r="Q138" i="20" s="1"/>
  <c r="AI240" i="20"/>
  <c r="AI130" i="20"/>
  <c r="AI145" i="20"/>
  <c r="BA238" i="14"/>
  <c r="CK358" i="14"/>
  <c r="CK356" i="14"/>
  <c r="AI87" i="20"/>
  <c r="AI88" i="20"/>
  <c r="AI338" i="20"/>
  <c r="AI306" i="20"/>
  <c r="AI305" i="20"/>
  <c r="AI269" i="20"/>
  <c r="AI254" i="20"/>
  <c r="AI73" i="20"/>
  <c r="AI72" i="20"/>
  <c r="AI19" i="20"/>
  <c r="AI127" i="20"/>
  <c r="AI119" i="20"/>
  <c r="AI56" i="20"/>
  <c r="AI251" i="20"/>
  <c r="AI259" i="20"/>
  <c r="BA100" i="14"/>
  <c r="Q218" i="20"/>
  <c r="Q233" i="20"/>
  <c r="Q23" i="20"/>
  <c r="CK272" i="14"/>
  <c r="AI223" i="20"/>
  <c r="AI222" i="20"/>
  <c r="AI86" i="20"/>
  <c r="AI328" i="20"/>
  <c r="AI36" i="20"/>
  <c r="AI308" i="20"/>
  <c r="AI248" i="20"/>
  <c r="AI286" i="20"/>
  <c r="AI62" i="20"/>
  <c r="AI105" i="20"/>
  <c r="AI104" i="20"/>
  <c r="AI367" i="20"/>
  <c r="AI199" i="20"/>
  <c r="AI200" i="20"/>
  <c r="AI85" i="20"/>
  <c r="AI84" i="20"/>
  <c r="Q75" i="20"/>
  <c r="Q328" i="20"/>
  <c r="Q206" i="20"/>
  <c r="Q71" i="20"/>
  <c r="AI179" i="20"/>
  <c r="AI178" i="20"/>
  <c r="AI182" i="20"/>
  <c r="AI24" i="20"/>
  <c r="AI23" i="20"/>
  <c r="AI325" i="20"/>
  <c r="AI324" i="20"/>
  <c r="AI117" i="20"/>
  <c r="AI116" i="20"/>
  <c r="AI63" i="20"/>
  <c r="AI160" i="20"/>
  <c r="AI51" i="20"/>
  <c r="AI232" i="20"/>
  <c r="AI233" i="20"/>
  <c r="AI139" i="20"/>
  <c r="AI228" i="20"/>
  <c r="AI300" i="20"/>
  <c r="AI348" i="20"/>
  <c r="AI155" i="20"/>
  <c r="AI226" i="20"/>
  <c r="AI147" i="20"/>
  <c r="Q92" i="14"/>
  <c r="CK37" i="14"/>
  <c r="Q362" i="20"/>
  <c r="Q291" i="20"/>
  <c r="Q81" i="20"/>
  <c r="Q235" i="20"/>
  <c r="Q63" i="20"/>
  <c r="Q305" i="20"/>
  <c r="Q178" i="20"/>
  <c r="Q318" i="20"/>
  <c r="Q202" i="20"/>
  <c r="Q98" i="20"/>
  <c r="Q34" i="20"/>
  <c r="Q68" i="20"/>
  <c r="Q162" i="20"/>
  <c r="CK312" i="14"/>
  <c r="AI285" i="20"/>
  <c r="AI284" i="20"/>
  <c r="AI283" i="20"/>
  <c r="AI82" i="20"/>
  <c r="AI335" i="20"/>
  <c r="AI336" i="20"/>
  <c r="AI32" i="20"/>
  <c r="AI29" i="20"/>
  <c r="AI95" i="20"/>
  <c r="AI94" i="20"/>
  <c r="AI347" i="20"/>
  <c r="AI287" i="20"/>
  <c r="AI323" i="20"/>
  <c r="AI99" i="20"/>
  <c r="AI344" i="20"/>
  <c r="AI298" i="20"/>
  <c r="AI110" i="20"/>
  <c r="BA155" i="14"/>
  <c r="Q107" i="20"/>
  <c r="Q314" i="20"/>
  <c r="Q145" i="20"/>
  <c r="Q56" i="20"/>
  <c r="AI90" i="20"/>
  <c r="AI279" i="20"/>
  <c r="AI30" i="20"/>
  <c r="AI103" i="20"/>
  <c r="AI121" i="20"/>
  <c r="AI79" i="20"/>
  <c r="AI341" i="20"/>
  <c r="AI340" i="20"/>
  <c r="AI131" i="20"/>
  <c r="AI288" i="20"/>
  <c r="AI302" i="20"/>
  <c r="AI115" i="20"/>
  <c r="AI368" i="20"/>
  <c r="AI106" i="20"/>
  <c r="AI142" i="20"/>
  <c r="AI187" i="20"/>
  <c r="AI365" i="20"/>
  <c r="AI218" i="20"/>
  <c r="AI351" i="20"/>
  <c r="AI196" i="20"/>
  <c r="AI188" i="14"/>
  <c r="CK125" i="14"/>
  <c r="CK228" i="14"/>
  <c r="CK352" i="14"/>
  <c r="BS31" i="14"/>
  <c r="AI170" i="14"/>
  <c r="AI198" i="20"/>
  <c r="AI102" i="20"/>
  <c r="AI207" i="20"/>
  <c r="AI55" i="20"/>
  <c r="AI54" i="20"/>
  <c r="AI114" i="20"/>
  <c r="AI320" i="20"/>
  <c r="AI319" i="20"/>
  <c r="AI18" i="20"/>
  <c r="AI22" i="20"/>
  <c r="AI159" i="20"/>
  <c r="AI149" i="20"/>
  <c r="AI52" i="20"/>
  <c r="AI274" i="20"/>
  <c r="AI293" i="20"/>
  <c r="AI49" i="20"/>
  <c r="AI48" i="20"/>
  <c r="AI181" i="20"/>
  <c r="AI213" i="20"/>
  <c r="AI33" i="20"/>
  <c r="AI34" i="20"/>
  <c r="AI137" i="20"/>
  <c r="AI136" i="20"/>
  <c r="AI42" i="20"/>
  <c r="AI333" i="20"/>
  <c r="AI296" i="20"/>
  <c r="AI184" i="20"/>
  <c r="AI355" i="20"/>
  <c r="AI356" i="20"/>
  <c r="AI188" i="20"/>
  <c r="AI312" i="20"/>
  <c r="CK128" i="14"/>
  <c r="Q353" i="20"/>
  <c r="Q220" i="20"/>
  <c r="AI282" i="20"/>
  <c r="AI281" i="20"/>
  <c r="AI290" i="20"/>
  <c r="AI291" i="20"/>
  <c r="AI204" i="20"/>
  <c r="AI144" i="20"/>
  <c r="AI256" i="20"/>
  <c r="AI316" i="20"/>
  <c r="AI243" i="20"/>
  <c r="AI242" i="20"/>
  <c r="AI64" i="20"/>
  <c r="AI65" i="20"/>
  <c r="AI96" i="20"/>
  <c r="AI97" i="20"/>
  <c r="AI101" i="20"/>
  <c r="AI173" i="20"/>
  <c r="AI172" i="20"/>
  <c r="AI331" i="20"/>
  <c r="AI37" i="20"/>
  <c r="AI258" i="20"/>
  <c r="AI239" i="20"/>
  <c r="AI220" i="20"/>
  <c r="AI271" i="20"/>
  <c r="AI151" i="20"/>
  <c r="AI150" i="20"/>
  <c r="AI208" i="20"/>
  <c r="AI77" i="20"/>
  <c r="AI165" i="20"/>
  <c r="AI40" i="20"/>
  <c r="AI334" i="20"/>
  <c r="BS47" i="14"/>
  <c r="Q174" i="20"/>
  <c r="Q141" i="20"/>
  <c r="Q170" i="20"/>
  <c r="Q116" i="20"/>
  <c r="Q309" i="20"/>
  <c r="Q177" i="20"/>
  <c r="Q315" i="20"/>
  <c r="Q347" i="20"/>
  <c r="Q204" i="20"/>
  <c r="Q336" i="20"/>
  <c r="Q91" i="20"/>
  <c r="AI91" i="20"/>
  <c r="AI125" i="20"/>
  <c r="AI124" i="20"/>
  <c r="AI329" i="20"/>
  <c r="AI27" i="20"/>
  <c r="AI231" i="20"/>
  <c r="AI45" i="20"/>
  <c r="AI43" i="20"/>
  <c r="AI169" i="20"/>
  <c r="AI134" i="20"/>
  <c r="AI177" i="20"/>
  <c r="AI69" i="20"/>
  <c r="AI241" i="20"/>
  <c r="AI239" i="14"/>
  <c r="Q295" i="20"/>
  <c r="Q248" i="20"/>
  <c r="Q104" i="20"/>
  <c r="Q102" i="20"/>
  <c r="Q112" i="20"/>
  <c r="Q239" i="20"/>
  <c r="AI17" i="20"/>
  <c r="AI152" i="20"/>
  <c r="AI153" i="20"/>
  <c r="AI191" i="20"/>
  <c r="AI190" i="20"/>
  <c r="AI361" i="20"/>
  <c r="AI360" i="20"/>
  <c r="AI164" i="20"/>
  <c r="AI277" i="20"/>
  <c r="AI47" i="20"/>
  <c r="AI353" i="20"/>
  <c r="AI205" i="20"/>
  <c r="AI262" i="20"/>
  <c r="AI253" i="20"/>
  <c r="AI252" i="20"/>
  <c r="AI53" i="20"/>
  <c r="AI215" i="20"/>
  <c r="AI92" i="20"/>
  <c r="AI75" i="20"/>
  <c r="AI303" i="20"/>
  <c r="AI194" i="20"/>
  <c r="AI264" i="20"/>
  <c r="AI107" i="20"/>
  <c r="AI108" i="20"/>
  <c r="Q109" i="14"/>
  <c r="CK107" i="14"/>
  <c r="CK97" i="14"/>
  <c r="Q196" i="20"/>
  <c r="Q273" i="20"/>
  <c r="Q201" i="20"/>
  <c r="Q147" i="20"/>
  <c r="Q271" i="20"/>
  <c r="BA117" i="14"/>
  <c r="AI362" i="20"/>
  <c r="AI363" i="20"/>
  <c r="AI167" i="20"/>
  <c r="AI268" i="20"/>
  <c r="AI350" i="20"/>
  <c r="AI236" i="20"/>
  <c r="AI235" i="20"/>
  <c r="AI174" i="20"/>
  <c r="AI59" i="20"/>
  <c r="AI67" i="20"/>
  <c r="AI359" i="20"/>
  <c r="AI339" i="20"/>
  <c r="AI38" i="20"/>
  <c r="AI83" i="20"/>
  <c r="AI71" i="20"/>
  <c r="AI249" i="20"/>
  <c r="AI112" i="20"/>
  <c r="AI132" i="20"/>
  <c r="AI156" i="20"/>
  <c r="Q19" i="1"/>
  <c r="BA164" i="14"/>
  <c r="BA163" i="14"/>
  <c r="Q238" i="14"/>
  <c r="Q237" i="14"/>
  <c r="Q216" i="14"/>
  <c r="Q102" i="4"/>
  <c r="Q103" i="4"/>
  <c r="BA246" i="14"/>
  <c r="BA247" i="14"/>
  <c r="BA76" i="14"/>
  <c r="BA77" i="14"/>
  <c r="Y9" i="1"/>
  <c r="Z8" i="1"/>
  <c r="AB8" i="1" s="1"/>
  <c r="AI229" i="14"/>
  <c r="Q71" i="14"/>
  <c r="Q72" i="14"/>
  <c r="Q159" i="14"/>
  <c r="Q158" i="14"/>
  <c r="Q185" i="14"/>
  <c r="Q184" i="14"/>
  <c r="BA44" i="14"/>
  <c r="BA45" i="14"/>
  <c r="AI19" i="1"/>
  <c r="AI20" i="1"/>
  <c r="Q143" i="14"/>
  <c r="Q142" i="14"/>
  <c r="BS33" i="14"/>
  <c r="BA160" i="14"/>
  <c r="AI32" i="14"/>
  <c r="CK36" i="14"/>
  <c r="BS206" i="14"/>
  <c r="BA304" i="14"/>
  <c r="BA303" i="14"/>
  <c r="AI296" i="14"/>
  <c r="AI297" i="14"/>
  <c r="Q366" i="20"/>
  <c r="Q88" i="20"/>
  <c r="Q292" i="20"/>
  <c r="Q236" i="20"/>
  <c r="Q227" i="20"/>
  <c r="Q331" i="20"/>
  <c r="Q207" i="20"/>
  <c r="Q194" i="20"/>
  <c r="Q85" i="20"/>
  <c r="Q209" i="20"/>
  <c r="Q46" i="20"/>
  <c r="Q306" i="20"/>
  <c r="BS70" i="14"/>
  <c r="BS184" i="14"/>
  <c r="CK221" i="14"/>
  <c r="BS256" i="14"/>
  <c r="AI169" i="14"/>
  <c r="Q95" i="14"/>
  <c r="AI69" i="14"/>
  <c r="AI70" i="14"/>
  <c r="Q41" i="14"/>
  <c r="BA101" i="14"/>
  <c r="BA68" i="14"/>
  <c r="BA67" i="14"/>
  <c r="AI171" i="14"/>
  <c r="AI117" i="14"/>
  <c r="BA225" i="14"/>
  <c r="BA226" i="14"/>
  <c r="CK350" i="14"/>
  <c r="BA65" i="14"/>
  <c r="BS253" i="14"/>
  <c r="Q209" i="14"/>
  <c r="Q210" i="14"/>
  <c r="BS130" i="14"/>
  <c r="CK212" i="14"/>
  <c r="CK213" i="14"/>
  <c r="CK70" i="14"/>
  <c r="CK100" i="14"/>
  <c r="BS207" i="14"/>
  <c r="BA180" i="14"/>
  <c r="AI233" i="14"/>
  <c r="AI234" i="14"/>
  <c r="AI222" i="14"/>
  <c r="AI221" i="14"/>
  <c r="BA43" i="14"/>
  <c r="BA42" i="14"/>
  <c r="Q149" i="14"/>
  <c r="Q148" i="14"/>
  <c r="Q175" i="14"/>
  <c r="Q174" i="14"/>
  <c r="AI183" i="14"/>
  <c r="BA161" i="14"/>
  <c r="BA162" i="14"/>
  <c r="CK338" i="14"/>
  <c r="CK68" i="14"/>
  <c r="CK98" i="14"/>
  <c r="AI173" i="14"/>
  <c r="AI172" i="14"/>
  <c r="CK164" i="14"/>
  <c r="CK165" i="14"/>
  <c r="CK200" i="14"/>
  <c r="CK199" i="14"/>
  <c r="CK33" i="14"/>
  <c r="CK34" i="14"/>
  <c r="BA99" i="14"/>
  <c r="CK181" i="14"/>
  <c r="CK182" i="14"/>
  <c r="AI16" i="14"/>
  <c r="AI17" i="14"/>
  <c r="AJ369" i="14"/>
  <c r="CK290" i="14"/>
  <c r="CK304" i="14"/>
  <c r="AI189" i="14"/>
  <c r="AI190" i="14"/>
  <c r="AI336" i="14"/>
  <c r="AI337" i="14"/>
  <c r="AI55" i="14"/>
  <c r="CK26" i="14"/>
  <c r="BS125" i="14"/>
  <c r="Q84" i="14"/>
  <c r="BA63" i="14"/>
  <c r="BA62" i="14"/>
  <c r="CK85" i="14"/>
  <c r="BS30" i="14"/>
  <c r="BA299" i="14"/>
  <c r="BA300" i="14"/>
  <c r="AI293" i="14"/>
  <c r="AI292" i="14"/>
  <c r="AI214" i="14"/>
  <c r="AI213" i="14"/>
  <c r="AI252" i="14"/>
  <c r="AI251" i="14"/>
  <c r="BA17" i="14"/>
  <c r="BB369" i="14"/>
  <c r="Q354" i="20"/>
  <c r="Q299" i="20"/>
  <c r="Q146" i="20"/>
  <c r="Q117" i="20"/>
  <c r="Q346" i="20"/>
  <c r="Q228" i="20"/>
  <c r="Q266" i="20"/>
  <c r="Q60" i="20"/>
  <c r="Q280" i="20"/>
  <c r="Q171" i="20"/>
  <c r="Q258" i="20"/>
  <c r="Q359" i="20"/>
  <c r="Q224" i="20"/>
  <c r="Q250" i="20"/>
  <c r="Q188" i="20"/>
  <c r="Q211" i="20"/>
  <c r="Q317" i="20"/>
  <c r="Q52" i="20"/>
  <c r="Q326" i="20"/>
  <c r="Q32" i="20"/>
  <c r="Q108" i="20"/>
  <c r="Q251" i="20"/>
  <c r="CK86" i="14"/>
  <c r="AI301" i="14"/>
  <c r="BS118" i="14"/>
  <c r="BA93" i="14"/>
  <c r="BA92" i="14"/>
  <c r="AI306" i="14"/>
  <c r="Q138" i="14"/>
  <c r="Q139" i="14"/>
  <c r="CK323" i="14"/>
  <c r="CK241" i="14"/>
  <c r="CK79" i="14"/>
  <c r="BA178" i="14"/>
  <c r="BA24" i="14"/>
  <c r="BA290" i="14"/>
  <c r="BA291" i="14"/>
  <c r="Q66" i="14"/>
  <c r="Q65" i="14"/>
  <c r="CK271" i="14"/>
  <c r="Q277" i="14"/>
  <c r="Q278" i="14"/>
  <c r="BS123" i="14"/>
  <c r="Z12" i="14"/>
  <c r="AB12" i="14" s="1"/>
  <c r="Y13" i="14"/>
  <c r="Q77" i="14"/>
  <c r="BA40" i="14"/>
  <c r="BA39" i="14"/>
  <c r="BA171" i="14"/>
  <c r="BA170" i="14"/>
  <c r="CK17" i="14"/>
  <c r="CK334" i="14"/>
  <c r="CK55" i="14"/>
  <c r="Q31" i="14"/>
  <c r="Q30" i="14"/>
  <c r="BS289" i="14"/>
  <c r="BS290" i="14"/>
  <c r="Z13" i="19"/>
  <c r="AB13" i="19" s="1"/>
  <c r="Y14" i="19"/>
  <c r="Q111" i="19"/>
  <c r="Q112" i="19"/>
  <c r="Q345" i="14"/>
  <c r="Q346" i="14"/>
  <c r="BS100" i="14"/>
  <c r="BS99" i="14"/>
  <c r="AI63" i="14"/>
  <c r="AI64" i="14"/>
  <c r="Q348" i="14"/>
  <c r="Q349" i="14"/>
  <c r="BA334" i="14"/>
  <c r="BA333" i="14"/>
  <c r="CK363" i="14"/>
  <c r="CK362" i="14"/>
  <c r="CK71" i="14"/>
  <c r="CK72" i="14"/>
  <c r="CK103" i="14"/>
  <c r="BS191" i="14"/>
  <c r="BS190" i="14"/>
  <c r="AI141" i="14"/>
  <c r="AI93" i="14"/>
  <c r="BA25" i="14"/>
  <c r="BA26" i="14"/>
  <c r="BS258" i="14"/>
  <c r="BS257" i="14"/>
  <c r="AI236" i="14"/>
  <c r="AI237" i="14"/>
  <c r="BA72" i="14"/>
  <c r="BA71" i="14"/>
  <c r="CK28" i="14"/>
  <c r="CK320" i="14"/>
  <c r="CK74" i="14"/>
  <c r="AI315" i="14"/>
  <c r="AI316" i="14"/>
  <c r="BS114" i="14"/>
  <c r="CK21" i="14"/>
  <c r="Q94" i="20"/>
  <c r="Q343" i="20"/>
  <c r="Q242" i="20"/>
  <c r="Q338" i="20"/>
  <c r="Q339" i="20"/>
  <c r="Q310" i="20"/>
  <c r="Q173" i="20"/>
  <c r="Q311" i="20"/>
  <c r="Q321" i="20"/>
  <c r="Q285" i="20"/>
  <c r="Q279" i="20"/>
  <c r="Q100" i="20"/>
  <c r="Q59" i="20"/>
  <c r="Q44" i="14"/>
  <c r="BA183" i="14"/>
  <c r="Q251" i="14"/>
  <c r="Q252" i="14"/>
  <c r="BS48" i="14"/>
  <c r="BS49" i="14"/>
  <c r="Q107" i="14"/>
  <c r="Q194" i="14"/>
  <c r="CK275" i="14"/>
  <c r="CK255" i="14"/>
  <c r="BS117" i="14"/>
  <c r="BA38" i="14"/>
  <c r="Q195" i="14"/>
  <c r="BA212" i="14"/>
  <c r="BA211" i="14"/>
  <c r="AI67" i="14"/>
  <c r="CK353" i="14"/>
  <c r="Q203" i="14"/>
  <c r="BA86" i="14"/>
  <c r="BS151" i="14"/>
  <c r="BS152" i="14"/>
  <c r="BS208" i="14"/>
  <c r="BS209" i="14"/>
  <c r="Q58" i="14"/>
  <c r="Q59" i="14"/>
  <c r="BS41" i="14"/>
  <c r="BS42" i="14"/>
  <c r="CK23" i="14"/>
  <c r="CK136" i="14"/>
  <c r="CA12" i="14"/>
  <c r="CB11" i="14"/>
  <c r="CD11" i="14" s="1"/>
  <c r="AI125" i="14"/>
  <c r="AI124" i="14"/>
  <c r="BA288" i="14"/>
  <c r="BA287" i="14"/>
  <c r="CK189" i="14"/>
  <c r="CK67" i="14"/>
  <c r="Q172" i="14"/>
  <c r="Q88" i="14"/>
  <c r="BA278" i="14"/>
  <c r="BA279" i="14"/>
  <c r="CK273" i="14"/>
  <c r="Q264" i="14"/>
  <c r="Q265" i="14"/>
  <c r="CK266" i="14"/>
  <c r="CK146" i="14"/>
  <c r="BA54" i="14"/>
  <c r="BA53" i="14"/>
  <c r="BA296" i="14"/>
  <c r="BA297" i="14"/>
  <c r="BA332" i="14"/>
  <c r="BA331" i="14"/>
  <c r="BA231" i="14"/>
  <c r="BA245" i="14"/>
  <c r="BA244" i="14"/>
  <c r="CK291" i="14"/>
  <c r="CK292" i="14"/>
  <c r="CK156" i="14"/>
  <c r="BS109" i="14"/>
  <c r="BS110" i="14"/>
  <c r="Q18" i="1"/>
  <c r="CK287" i="14"/>
  <c r="BA108" i="14"/>
  <c r="BA107" i="14"/>
  <c r="Q37" i="14"/>
  <c r="BJ7" i="14"/>
  <c r="BL7" i="14" s="1"/>
  <c r="BI8" i="14"/>
  <c r="BS216" i="14"/>
  <c r="BS217" i="14"/>
  <c r="AI268" i="14"/>
  <c r="Q201" i="14"/>
  <c r="Q39" i="14"/>
  <c r="BA52" i="14"/>
  <c r="BA51" i="14"/>
  <c r="BS61" i="14"/>
  <c r="BS60" i="14"/>
  <c r="CK218" i="14"/>
  <c r="Q165" i="20"/>
  <c r="Q289" i="20"/>
  <c r="Q97" i="20"/>
  <c r="Q269" i="20"/>
  <c r="Q123" i="20"/>
  <c r="Q303" i="20"/>
  <c r="Q143" i="20"/>
  <c r="Q301" i="20"/>
  <c r="Q277" i="20"/>
  <c r="Q150" i="20"/>
  <c r="BA84" i="14"/>
  <c r="BA83" i="14"/>
  <c r="BS219" i="14"/>
  <c r="BS220" i="14"/>
  <c r="CK16" i="14"/>
  <c r="CL369" i="14"/>
  <c r="H10" i="19"/>
  <c r="J10" i="19" s="1"/>
  <c r="G11" i="19"/>
  <c r="AI218" i="14"/>
  <c r="Q284" i="14"/>
  <c r="Q283" i="14"/>
  <c r="Q169" i="14"/>
  <c r="BS231" i="14"/>
  <c r="CK283" i="14"/>
  <c r="BS157" i="14"/>
  <c r="Q86" i="14"/>
  <c r="Q151" i="14"/>
  <c r="BA235" i="14"/>
  <c r="BA236" i="14"/>
  <c r="BS20" i="14"/>
  <c r="BS21" i="14"/>
  <c r="CK148" i="14"/>
  <c r="AI76" i="14"/>
  <c r="AI77" i="14"/>
  <c r="BA60" i="14"/>
  <c r="BA61" i="14"/>
  <c r="AI157" i="14"/>
  <c r="AI158" i="14"/>
  <c r="Q186" i="14"/>
  <c r="Q187" i="14"/>
  <c r="H13" i="14"/>
  <c r="J13" i="14" s="1"/>
  <c r="G14" i="14"/>
  <c r="BS64" i="14"/>
  <c r="BS65" i="14"/>
  <c r="Q236" i="14"/>
  <c r="Q235" i="14"/>
  <c r="CK63" i="14"/>
  <c r="BS236" i="14"/>
  <c r="BA232" i="14"/>
  <c r="BA233" i="14"/>
  <c r="BA19" i="14"/>
  <c r="BA18" i="14"/>
  <c r="Q51" i="14"/>
  <c r="Q52" i="14"/>
  <c r="BS28" i="14"/>
  <c r="CK77" i="14"/>
  <c r="CK76" i="14"/>
  <c r="Q288" i="20"/>
  <c r="Q95" i="20"/>
  <c r="BS127" i="14"/>
  <c r="BS44" i="14"/>
  <c r="BS45" i="14"/>
  <c r="BS74" i="14"/>
  <c r="BS37" i="14"/>
  <c r="BS38" i="14"/>
  <c r="AI83" i="14"/>
  <c r="AI84" i="14"/>
  <c r="CK153" i="14"/>
  <c r="BS173" i="14"/>
  <c r="Q297" i="14"/>
  <c r="Q298" i="14"/>
  <c r="Q128" i="14"/>
  <c r="AI89" i="14"/>
  <c r="AI88" i="14"/>
  <c r="CK126" i="14"/>
  <c r="CK339" i="14"/>
  <c r="CK340" i="14"/>
  <c r="G14" i="3"/>
  <c r="H13" i="3"/>
  <c r="J13" i="3" s="1"/>
  <c r="Q21" i="1"/>
  <c r="Q214" i="14"/>
  <c r="CK216" i="14"/>
  <c r="Q152" i="14"/>
  <c r="Q153" i="14"/>
  <c r="AI75" i="14"/>
  <c r="AI74" i="14"/>
  <c r="CK196" i="14"/>
  <c r="CK195" i="14"/>
  <c r="Q111" i="14"/>
  <c r="CK108" i="14"/>
  <c r="CK149" i="14"/>
  <c r="CK150" i="14"/>
  <c r="BS239" i="14"/>
  <c r="BS240" i="14"/>
  <c r="H11" i="20"/>
  <c r="J11" i="20" s="1"/>
  <c r="G12" i="20"/>
  <c r="AI208" i="14"/>
  <c r="BA35" i="14"/>
  <c r="BA36" i="14"/>
  <c r="BA29" i="14"/>
  <c r="BA28" i="14"/>
  <c r="BA294" i="14"/>
  <c r="BA295" i="14"/>
  <c r="Q147" i="14"/>
  <c r="BA48" i="14"/>
  <c r="BA49" i="14"/>
  <c r="AI57" i="14"/>
  <c r="AI56" i="14"/>
  <c r="Q114" i="14"/>
  <c r="Q113" i="14"/>
  <c r="BS104" i="14"/>
  <c r="BS105" i="14"/>
  <c r="Q103" i="14"/>
  <c r="Q102" i="14"/>
  <c r="CK314" i="14"/>
  <c r="CK305" i="14"/>
  <c r="CK301" i="14"/>
  <c r="CK300" i="14"/>
  <c r="AI305" i="14"/>
  <c r="Q323" i="20"/>
  <c r="Q217" i="20"/>
  <c r="Q76" i="20"/>
  <c r="Q238" i="20"/>
  <c r="Q298" i="20"/>
  <c r="Q221" i="20"/>
  <c r="Q24" i="20"/>
  <c r="Q282" i="20"/>
  <c r="Q78" i="20"/>
  <c r="Q160" i="20"/>
  <c r="Q126" i="20"/>
  <c r="Q256" i="20"/>
  <c r="Q155" i="20"/>
  <c r="Q69" i="20"/>
  <c r="BS212" i="14"/>
  <c r="BS96" i="14"/>
  <c r="Q98" i="14"/>
  <c r="Q97" i="14"/>
  <c r="Q293" i="14"/>
  <c r="Q294" i="14"/>
  <c r="AI264" i="14"/>
  <c r="AI263" i="14"/>
  <c r="CK88" i="14"/>
  <c r="AR14" i="14"/>
  <c r="AT14" i="14" s="1"/>
  <c r="AQ15" i="14"/>
  <c r="BS187" i="14"/>
  <c r="BS186" i="14"/>
  <c r="Q163" i="14"/>
  <c r="Q290" i="14"/>
  <c r="CK22" i="14"/>
  <c r="CK133" i="14"/>
  <c r="CK134" i="14"/>
  <c r="BA87" i="14"/>
  <c r="BS249" i="14"/>
  <c r="AI219" i="14"/>
  <c r="BS131" i="14"/>
  <c r="BS132" i="14"/>
  <c r="CK294" i="14"/>
  <c r="CK46" i="14"/>
  <c r="CK45" i="14"/>
  <c r="CK251" i="14"/>
  <c r="CK252" i="14"/>
  <c r="BA105" i="14"/>
  <c r="BA184" i="14"/>
  <c r="BS171" i="14"/>
  <c r="BS170" i="14"/>
  <c r="BA176" i="14"/>
  <c r="AI71" i="14"/>
  <c r="AI72" i="14"/>
  <c r="AI266" i="14"/>
  <c r="BA265" i="14"/>
  <c r="BA264" i="14"/>
  <c r="Q34" i="14"/>
  <c r="Q33" i="14"/>
  <c r="AP9" i="18"/>
  <c r="AQ9" i="18"/>
  <c r="AN9" i="18"/>
  <c r="AO9" i="18" s="1"/>
  <c r="AM10" i="18"/>
  <c r="BS121" i="14"/>
  <c r="BS252" i="14"/>
  <c r="AI30" i="14"/>
  <c r="BA80" i="14"/>
  <c r="BA81" i="14"/>
  <c r="CK92" i="14"/>
  <c r="CK171" i="14"/>
  <c r="CK329" i="14"/>
  <c r="CK176" i="14"/>
  <c r="CK226" i="14"/>
  <c r="CK225" i="14"/>
  <c r="Q63" i="14"/>
  <c r="Q62" i="14"/>
  <c r="AI134" i="14"/>
  <c r="AI133" i="14"/>
  <c r="BA78" i="14"/>
  <c r="BA79" i="14"/>
  <c r="Q69" i="14"/>
  <c r="Q70" i="14"/>
  <c r="CK110" i="14"/>
  <c r="CK111" i="14"/>
  <c r="Q146" i="14"/>
  <c r="AI47" i="14"/>
  <c r="BA31" i="14"/>
  <c r="BA30" i="14"/>
  <c r="BS282" i="14"/>
  <c r="BS283" i="14"/>
  <c r="Q222" i="14"/>
  <c r="Q223" i="14"/>
  <c r="CK348" i="14"/>
  <c r="Q110" i="19"/>
  <c r="Q109" i="19"/>
  <c r="AI335" i="14"/>
  <c r="G8" i="4"/>
  <c r="H7" i="4"/>
  <c r="J7" i="4" s="1"/>
  <c r="AI26" i="14"/>
  <c r="AI86" i="14"/>
  <c r="Q368" i="20"/>
  <c r="Q308" i="20"/>
  <c r="Q254" i="20"/>
  <c r="Q186" i="20"/>
  <c r="Q179" i="20"/>
  <c r="Q48" i="20"/>
  <c r="Q334" i="20"/>
  <c r="Q148" i="20"/>
  <c r="Q166" i="20"/>
  <c r="Q214" i="20"/>
  <c r="Q31" i="20"/>
  <c r="Q50" i="20"/>
  <c r="Q304" i="20"/>
  <c r="Q158" i="20"/>
  <c r="Q137" i="20"/>
  <c r="Q130" i="20"/>
  <c r="Q61" i="20"/>
  <c r="Q152" i="20"/>
  <c r="Q39" i="20"/>
  <c r="Q244" i="20"/>
  <c r="Q79" i="20"/>
  <c r="Q19" i="20"/>
  <c r="Q44" i="20"/>
  <c r="Q114" i="20"/>
  <c r="Q49" i="14"/>
  <c r="Q48" i="14"/>
  <c r="CK288" i="14"/>
  <c r="CK365" i="14"/>
  <c r="CK243" i="14"/>
  <c r="CK242" i="14"/>
  <c r="CK131" i="14"/>
  <c r="AI247" i="14"/>
  <c r="BA283" i="14"/>
  <c r="BA284" i="14"/>
  <c r="Q129" i="14"/>
  <c r="CK308" i="14"/>
  <c r="CK309" i="14"/>
  <c r="AI22" i="1"/>
  <c r="AI269" i="14"/>
  <c r="BA167" i="14"/>
  <c r="BA168" i="14"/>
  <c r="BS288" i="14"/>
  <c r="BS287" i="14"/>
  <c r="BS72" i="14"/>
  <c r="AI220" i="14"/>
  <c r="BA188" i="14"/>
  <c r="BA329" i="14"/>
  <c r="BA328" i="14"/>
  <c r="CK93" i="14"/>
  <c r="CK94" i="14"/>
  <c r="CK160" i="14"/>
  <c r="CK89" i="14"/>
  <c r="BS51" i="14"/>
  <c r="Q26" i="14"/>
  <c r="Q27" i="14"/>
  <c r="CK237" i="14"/>
  <c r="CK137" i="14"/>
  <c r="CK59" i="14"/>
  <c r="CK60" i="14"/>
  <c r="Q183" i="14"/>
  <c r="Q182" i="14"/>
  <c r="CK345" i="14"/>
  <c r="CK344" i="14"/>
  <c r="CK51" i="14"/>
  <c r="CK50" i="14"/>
  <c r="AI163" i="14"/>
  <c r="AI164" i="14"/>
  <c r="Q90" i="4"/>
  <c r="Q89" i="4"/>
  <c r="AI312" i="14"/>
  <c r="AI313" i="14"/>
  <c r="BA248" i="14"/>
  <c r="BA249" i="14"/>
  <c r="AI48" i="14"/>
  <c r="Q351" i="14"/>
  <c r="Q352" i="14"/>
  <c r="BA204" i="14"/>
  <c r="BA205" i="14"/>
  <c r="BS174" i="14"/>
  <c r="BS175" i="14"/>
  <c r="CK40" i="14"/>
  <c r="CK39" i="14"/>
  <c r="BS281" i="14"/>
  <c r="BS280" i="14"/>
  <c r="Q142" i="1"/>
  <c r="Q141" i="1"/>
  <c r="Q91" i="14"/>
  <c r="BS76" i="14"/>
  <c r="AI102" i="14"/>
  <c r="CK170" i="14"/>
  <c r="CK75" i="14"/>
  <c r="AA8" i="4"/>
  <c r="AB7" i="4"/>
  <c r="AD7" i="4" s="1"/>
  <c r="O9" i="28"/>
  <c r="N10" i="28"/>
  <c r="Q202" i="14"/>
  <c r="AI110" i="14"/>
  <c r="AI109" i="14"/>
  <c r="Q162" i="14"/>
  <c r="BS177" i="14"/>
  <c r="BS176" i="14"/>
  <c r="BA47" i="14"/>
  <c r="BA46" i="14"/>
  <c r="BA292" i="14"/>
  <c r="BA293" i="14"/>
  <c r="CK96" i="14"/>
  <c r="Q164" i="14"/>
  <c r="Q165" i="14"/>
  <c r="BS215" i="14"/>
  <c r="AI261" i="14"/>
  <c r="Q118" i="14"/>
  <c r="Q119" i="14"/>
  <c r="Q94" i="14"/>
  <c r="Q200" i="20"/>
  <c r="Q65" i="20"/>
  <c r="Q325" i="20"/>
  <c r="Q230" i="20"/>
  <c r="Q169" i="20"/>
  <c r="Q25" i="20"/>
  <c r="Q313" i="20"/>
  <c r="Q74" i="20"/>
  <c r="Q140" i="20"/>
  <c r="Q205" i="20"/>
  <c r="Q28" i="20"/>
  <c r="Q203" i="20"/>
  <c r="Q106" i="20"/>
  <c r="Q129" i="20"/>
  <c r="Q270" i="20"/>
  <c r="Q144" i="20"/>
  <c r="Q234" i="20"/>
  <c r="Q90" i="20"/>
  <c r="BA166" i="14"/>
  <c r="CK204" i="14"/>
  <c r="Q199" i="14"/>
  <c r="CK183" i="14"/>
  <c r="CK184" i="14"/>
  <c r="AI248" i="14"/>
  <c r="Q24" i="14"/>
  <c r="Q23" i="14"/>
  <c r="AI19" i="14"/>
  <c r="AI68" i="14"/>
  <c r="Q212" i="14"/>
  <c r="CK208" i="14"/>
  <c r="BA33" i="14"/>
  <c r="BS202" i="14"/>
  <c r="BS203" i="14"/>
  <c r="BS19" i="14"/>
  <c r="BT369" i="14"/>
  <c r="Q67" i="14"/>
  <c r="Q68" i="14"/>
  <c r="CK43" i="14"/>
  <c r="CK238" i="14"/>
  <c r="CK239" i="14"/>
  <c r="CK246" i="14"/>
  <c r="AI162" i="14"/>
  <c r="AI178" i="14"/>
  <c r="AI179" i="14"/>
  <c r="CK162" i="14"/>
  <c r="CK211" i="14"/>
  <c r="CK354" i="14"/>
  <c r="Q78" i="14"/>
  <c r="Q79" i="14"/>
  <c r="Q130" i="14"/>
  <c r="Q131" i="14"/>
  <c r="Q258" i="14"/>
  <c r="Q259" i="14"/>
  <c r="AI198" i="14"/>
  <c r="AI197" i="14"/>
  <c r="CK155" i="14"/>
  <c r="BA22" i="14"/>
  <c r="BA21" i="14"/>
  <c r="AI49" i="14"/>
  <c r="AI50" i="14"/>
  <c r="BA258" i="14"/>
  <c r="BA259" i="14"/>
  <c r="Q20" i="1"/>
  <c r="BA151" i="14"/>
  <c r="BA152" i="14"/>
  <c r="AI37" i="14"/>
  <c r="AI36" i="14"/>
  <c r="BA203" i="14"/>
  <c r="CK326" i="14"/>
  <c r="CK325" i="14"/>
  <c r="Q363" i="20"/>
  <c r="Q182" i="20"/>
  <c r="Q132" i="20"/>
  <c r="Q294" i="20"/>
  <c r="Q103" i="20"/>
  <c r="Q349" i="20"/>
  <c r="Q246" i="20"/>
  <c r="Q136" i="20"/>
  <c r="Q367" i="20"/>
  <c r="Q163" i="20"/>
  <c r="Q364" i="20"/>
  <c r="Q37" i="20"/>
  <c r="Q66" i="20"/>
  <c r="BA74" i="14"/>
  <c r="BA75" i="14"/>
  <c r="BA194" i="14"/>
  <c r="BA193" i="14"/>
  <c r="CK159" i="14"/>
  <c r="CK367" i="14"/>
  <c r="Q82" i="14"/>
  <c r="BA172" i="14"/>
  <c r="BA173" i="14"/>
  <c r="Q85" i="14"/>
  <c r="BA215" i="14"/>
  <c r="BA214" i="14"/>
  <c r="CK349" i="14"/>
  <c r="CK65" i="14"/>
  <c r="CK115" i="14"/>
  <c r="CK116" i="14"/>
  <c r="Q219" i="14"/>
  <c r="BA228" i="14"/>
  <c r="BA229" i="14"/>
  <c r="BS35" i="14"/>
  <c r="Q112" i="14"/>
  <c r="BA58" i="14"/>
  <c r="BA59" i="14"/>
  <c r="AI105" i="14"/>
  <c r="AI106" i="14"/>
  <c r="AI356" i="14"/>
  <c r="AI357" i="14"/>
  <c r="CK250" i="14"/>
  <c r="Q74" i="14"/>
  <c r="Q75" i="14"/>
  <c r="BA239" i="14"/>
  <c r="BA240" i="14"/>
  <c r="Q262" i="14"/>
  <c r="Q261" i="14"/>
  <c r="Q181" i="14"/>
  <c r="Q180" i="14"/>
  <c r="AI230" i="14"/>
  <c r="AI231" i="14"/>
  <c r="CK296" i="14"/>
  <c r="CK297" i="14"/>
  <c r="AI45" i="14"/>
  <c r="AI44" i="14"/>
  <c r="AI199" i="14"/>
  <c r="AI200" i="14"/>
  <c r="Q20" i="14"/>
  <c r="Q19" i="14"/>
  <c r="BA274" i="14"/>
  <c r="BA339" i="14"/>
  <c r="BA338" i="14"/>
  <c r="BA252" i="14"/>
  <c r="BA251" i="14"/>
  <c r="AI139" i="14"/>
  <c r="AI138" i="14"/>
  <c r="AI22" i="14"/>
  <c r="AI23" i="14"/>
  <c r="BA121" i="14"/>
  <c r="BA120" i="14"/>
  <c r="Q253" i="14"/>
  <c r="Q254" i="14"/>
  <c r="BS164" i="14"/>
  <c r="BS165" i="14"/>
  <c r="BA322" i="14"/>
  <c r="BA323" i="14"/>
  <c r="BA256" i="14"/>
  <c r="BA255" i="14"/>
  <c r="CK38" i="14"/>
  <c r="Q359" i="14"/>
  <c r="Q360" i="14"/>
  <c r="CK186" i="14"/>
  <c r="AI142" i="14"/>
  <c r="BA195" i="14"/>
  <c r="BA196" i="14"/>
  <c r="Q296" i="20"/>
  <c r="Q199" i="20"/>
  <c r="Q330" i="20"/>
  <c r="Q297" i="20"/>
  <c r="Q197" i="20"/>
  <c r="Q340" i="20"/>
  <c r="Q110" i="20"/>
  <c r="Q134" i="20"/>
  <c r="Q345" i="20"/>
  <c r="Q113" i="20"/>
  <c r="Q222" i="20"/>
  <c r="Q356" i="20"/>
  <c r="Q275" i="20"/>
  <c r="Q176" i="20"/>
  <c r="Q18" i="20"/>
  <c r="Q219" i="20"/>
  <c r="CK120" i="14"/>
  <c r="Q197" i="14"/>
  <c r="Q46" i="14"/>
  <c r="Q47" i="14"/>
  <c r="BA260" i="14"/>
  <c r="BA261" i="14"/>
  <c r="CK157" i="14"/>
  <c r="CK306" i="14"/>
  <c r="BS213" i="14"/>
  <c r="BA280" i="14"/>
  <c r="BA281" i="14"/>
  <c r="BS225" i="14"/>
  <c r="BS226" i="14"/>
  <c r="Q301" i="14"/>
  <c r="Q302" i="14"/>
  <c r="BS67" i="14"/>
  <c r="BS68" i="14"/>
  <c r="BA157" i="14"/>
  <c r="BS232" i="14"/>
  <c r="BA224" i="14"/>
  <c r="BA223" i="14"/>
  <c r="Q206" i="14"/>
  <c r="Q207" i="14"/>
  <c r="CK359" i="14"/>
  <c r="Q234" i="14"/>
  <c r="Q233" i="14"/>
  <c r="Q189" i="14"/>
  <c r="Q190" i="14"/>
  <c r="CK25" i="14"/>
  <c r="AI35" i="14"/>
  <c r="AI34" i="14"/>
  <c r="AI205" i="14"/>
  <c r="AI206" i="14"/>
  <c r="H7" i="1"/>
  <c r="J7" i="1" s="1"/>
  <c r="G8" i="1"/>
  <c r="Q101" i="4"/>
  <c r="Q100" i="4"/>
  <c r="AI42" i="14"/>
  <c r="AI41" i="14"/>
  <c r="BS90" i="14"/>
  <c r="BS89" i="14"/>
  <c r="BS167" i="14"/>
  <c r="BS168" i="14"/>
  <c r="Q281" i="14"/>
  <c r="Q282" i="14"/>
  <c r="CK140" i="14"/>
  <c r="BA209" i="14"/>
  <c r="BA210" i="14"/>
  <c r="CK278" i="14"/>
  <c r="CK277" i="14"/>
  <c r="BA220" i="14"/>
  <c r="BA219" i="14"/>
  <c r="BS181" i="14"/>
  <c r="BS180" i="14"/>
  <c r="Q284" i="20"/>
  <c r="Q175" i="20"/>
  <c r="Q142" i="20"/>
  <c r="Q333" i="20"/>
  <c r="Q82" i="20"/>
  <c r="Q260" i="20"/>
  <c r="Q105" i="20"/>
  <c r="Q154" i="20"/>
  <c r="Q120" i="20"/>
  <c r="Q253" i="20"/>
  <c r="Q286" i="20"/>
  <c r="Q42" i="20"/>
  <c r="Q35" i="20"/>
  <c r="Q24" i="1"/>
  <c r="BS238" i="14"/>
  <c r="BS237" i="14"/>
  <c r="BS158" i="14"/>
  <c r="BS159" i="14"/>
  <c r="AI40" i="14"/>
  <c r="AI39" i="14"/>
  <c r="AI241" i="14"/>
  <c r="AI240" i="14"/>
  <c r="CK174" i="14"/>
  <c r="CK173" i="14"/>
  <c r="Q168" i="14"/>
  <c r="BA216" i="14"/>
  <c r="BA217" i="14"/>
  <c r="BA326" i="14"/>
  <c r="BA327" i="14"/>
  <c r="CK105" i="14"/>
  <c r="Q221" i="14"/>
  <c r="BS97" i="14"/>
  <c r="Q154" i="14"/>
  <c r="Q155" i="14"/>
  <c r="BA267" i="14"/>
  <c r="BA268" i="14"/>
  <c r="CK49" i="14"/>
  <c r="O30" i="28"/>
  <c r="N31" i="28"/>
  <c r="Q171" i="14"/>
  <c r="BS53" i="14"/>
  <c r="BS54" i="14"/>
  <c r="CK167" i="14"/>
  <c r="CK205" i="14"/>
  <c r="CK256" i="14"/>
  <c r="CK81" i="14"/>
  <c r="Q45" i="14"/>
  <c r="BS155" i="14"/>
  <c r="BS154" i="14"/>
  <c r="CK191" i="14"/>
  <c r="AI119" i="14"/>
  <c r="AI118" i="14"/>
  <c r="AI175" i="14"/>
  <c r="AI174" i="14"/>
  <c r="BS62" i="14"/>
  <c r="BS63" i="14"/>
  <c r="BS103" i="14"/>
  <c r="CK177" i="14"/>
  <c r="CK178" i="14"/>
  <c r="CK261" i="14"/>
  <c r="CK260" i="14"/>
  <c r="CK121" i="14"/>
  <c r="CK233" i="14"/>
  <c r="CK232" i="14"/>
  <c r="Q229" i="14"/>
  <c r="Q230" i="14"/>
  <c r="AI185" i="14"/>
  <c r="AI186" i="14"/>
  <c r="BS242" i="14"/>
  <c r="BS241" i="14"/>
  <c r="AI100" i="14"/>
  <c r="CK229" i="14"/>
  <c r="CK230" i="14"/>
  <c r="Z16" i="20"/>
  <c r="AB16" i="20" s="1"/>
  <c r="Y17" i="20"/>
  <c r="AI224" i="14"/>
  <c r="AI225" i="14"/>
  <c r="AI340" i="14"/>
  <c r="AI339" i="14"/>
  <c r="AI18" i="1"/>
  <c r="AJ369" i="1"/>
  <c r="AI94" i="14"/>
  <c r="AI95" i="14"/>
  <c r="BA272" i="14"/>
  <c r="BA271" i="14"/>
  <c r="BA200" i="14"/>
  <c r="BA199" i="14"/>
  <c r="CK129" i="14"/>
  <c r="AQ13" i="19"/>
  <c r="AR12" i="19"/>
  <c r="AT12" i="19" s="1"/>
  <c r="BA112" i="14"/>
  <c r="BA111" i="14"/>
  <c r="Q249" i="14"/>
  <c r="Q248" i="14"/>
  <c r="AI211" i="14"/>
  <c r="AI342" i="14"/>
  <c r="AI341" i="14"/>
  <c r="CK52" i="14"/>
  <c r="CK53" i="14"/>
  <c r="Q119" i="20"/>
  <c r="BS57" i="14"/>
  <c r="BS58" i="14"/>
  <c r="AI90" i="14"/>
  <c r="AI91" i="14"/>
  <c r="BS211" i="14"/>
  <c r="CK56" i="14"/>
  <c r="CK57" i="14"/>
  <c r="CK142" i="14"/>
  <c r="CK143" i="14"/>
  <c r="BS77" i="14"/>
  <c r="AI143" i="14"/>
  <c r="AI144" i="14"/>
  <c r="CK187" i="14"/>
  <c r="CK19" i="14"/>
  <c r="H13" i="6"/>
  <c r="J13" i="6" s="1"/>
  <c r="G14" i="6"/>
  <c r="BS93" i="14"/>
  <c r="BS94" i="14"/>
  <c r="CK194" i="14"/>
  <c r="AI61" i="14"/>
  <c r="BA56" i="14"/>
  <c r="BA55" i="14"/>
  <c r="Q55" i="14"/>
  <c r="Q56" i="14"/>
  <c r="Q126" i="14"/>
  <c r="Q217" i="14"/>
  <c r="CK315" i="14"/>
  <c r="Q22" i="20" l="1"/>
  <c r="Q191" i="20"/>
  <c r="Q342" i="20"/>
  <c r="Q54" i="20"/>
  <c r="Q125" i="20"/>
  <c r="Q213" i="20"/>
  <c r="Q263" i="20"/>
  <c r="Q26" i="20"/>
  <c r="Q361" i="20"/>
  <c r="Q192" i="20"/>
  <c r="Q183" i="20"/>
  <c r="Q83" i="20"/>
  <c r="Q319" i="20"/>
  <c r="Q341" i="20"/>
  <c r="Q320" i="20"/>
  <c r="Q351" i="20"/>
  <c r="Q259" i="20"/>
  <c r="Q41" i="20"/>
  <c r="Q232" i="20"/>
  <c r="Q139" i="20"/>
  <c r="Q30" i="20"/>
  <c r="Q73" i="20"/>
  <c r="Q358" i="20"/>
  <c r="Q127" i="20"/>
  <c r="H14" i="3"/>
  <c r="J14" i="3" s="1"/>
  <c r="G15" i="3"/>
  <c r="Y18" i="20"/>
  <c r="Z17" i="20"/>
  <c r="AB17" i="20" s="1"/>
  <c r="N32" i="28"/>
  <c r="O31" i="28"/>
  <c r="H8" i="1"/>
  <c r="J8" i="1" s="1"/>
  <c r="G9" i="1"/>
  <c r="G15" i="14"/>
  <c r="H14" i="14"/>
  <c r="J14" i="14" s="1"/>
  <c r="H11" i="19"/>
  <c r="J11" i="19" s="1"/>
  <c r="G12" i="19"/>
  <c r="G9" i="4"/>
  <c r="H8" i="4"/>
  <c r="J8" i="4" s="1"/>
  <c r="Z14" i="19"/>
  <c r="AB14" i="19" s="1"/>
  <c r="Y15" i="19"/>
  <c r="AQ14" i="19"/>
  <c r="AR13" i="19"/>
  <c r="AT13" i="19" s="1"/>
  <c r="O10" i="28"/>
  <c r="N11" i="28"/>
  <c r="BJ8" i="14"/>
  <c r="BL8" i="14" s="1"/>
  <c r="BI9" i="14"/>
  <c r="Z13" i="14"/>
  <c r="AB13" i="14" s="1"/>
  <c r="Y14" i="14"/>
  <c r="AR15" i="14"/>
  <c r="AT15" i="14" s="1"/>
  <c r="AQ16" i="14"/>
  <c r="G13" i="20"/>
  <c r="H12" i="20"/>
  <c r="J12" i="20" s="1"/>
  <c r="Z9" i="1"/>
  <c r="AB9" i="1" s="1"/>
  <c r="Y10" i="1"/>
  <c r="CA13" i="14"/>
  <c r="CB12" i="14"/>
  <c r="CD12" i="14" s="1"/>
  <c r="H14" i="6"/>
  <c r="J14" i="6" s="1"/>
  <c r="G15" i="6"/>
  <c r="AA9" i="4"/>
  <c r="AB8" i="4"/>
  <c r="AD8" i="4" s="1"/>
  <c r="AQ10" i="18"/>
  <c r="AM11" i="18"/>
  <c r="AN10" i="18"/>
  <c r="AO10" i="18" s="1"/>
  <c r="AP10" i="18" s="1"/>
  <c r="Z15" i="19" l="1"/>
  <c r="AB15" i="19" s="1"/>
  <c r="Y16" i="19"/>
  <c r="O11" i="28"/>
  <c r="N12" i="28"/>
  <c r="Z18" i="20"/>
  <c r="AB18" i="20" s="1"/>
  <c r="Y19" i="20"/>
  <c r="G10" i="1"/>
  <c r="H9" i="1"/>
  <c r="J9" i="1" s="1"/>
  <c r="AA10" i="4"/>
  <c r="AB9" i="4"/>
  <c r="AD9" i="4" s="1"/>
  <c r="AR16" i="14"/>
  <c r="AT16" i="14" s="1"/>
  <c r="AQ17" i="14"/>
  <c r="H15" i="3"/>
  <c r="J15" i="3" s="1"/>
  <c r="G16" i="3"/>
  <c r="Z10" i="1"/>
  <c r="AB10" i="1" s="1"/>
  <c r="Y11" i="1"/>
  <c r="AQ11" i="18"/>
  <c r="AM12" i="18"/>
  <c r="AN11" i="18"/>
  <c r="AO11" i="18" s="1"/>
  <c r="AP11" i="18"/>
  <c r="N33" i="28"/>
  <c r="O32" i="28"/>
  <c r="H13" i="20"/>
  <c r="J13" i="20" s="1"/>
  <c r="G14" i="20"/>
  <c r="G10" i="4"/>
  <c r="H9" i="4"/>
  <c r="J9" i="4" s="1"/>
  <c r="H15" i="6"/>
  <c r="J15" i="6" s="1"/>
  <c r="G16" i="6"/>
  <c r="Z14" i="14"/>
  <c r="AB14" i="14" s="1"/>
  <c r="Y15" i="14"/>
  <c r="H12" i="19"/>
  <c r="J12" i="19" s="1"/>
  <c r="G13" i="19"/>
  <c r="AR14" i="19"/>
  <c r="AT14" i="19" s="1"/>
  <c r="AQ15" i="19"/>
  <c r="CA14" i="14"/>
  <c r="CB13" i="14"/>
  <c r="CD13" i="14" s="1"/>
  <c r="BJ9" i="14"/>
  <c r="BL9" i="14" s="1"/>
  <c r="BI10" i="14"/>
  <c r="H15" i="14"/>
  <c r="J15" i="14" s="1"/>
  <c r="G16" i="14"/>
  <c r="CA15" i="14" l="1"/>
  <c r="CB14" i="14"/>
  <c r="CD14" i="14" s="1"/>
  <c r="N34" i="28"/>
  <c r="O33" i="28"/>
  <c r="AA11" i="4"/>
  <c r="AB10" i="4"/>
  <c r="AD10" i="4" s="1"/>
  <c r="BJ10" i="14"/>
  <c r="BL10" i="14" s="1"/>
  <c r="BI11" i="14"/>
  <c r="G11" i="1"/>
  <c r="H10" i="1"/>
  <c r="J10" i="1" s="1"/>
  <c r="AR15" i="19"/>
  <c r="AT15" i="19" s="1"/>
  <c r="AQ16" i="19"/>
  <c r="AQ12" i="18"/>
  <c r="AN12" i="18"/>
  <c r="AO12" i="18" s="1"/>
  <c r="AP12" i="18" s="1"/>
  <c r="AM13" i="18"/>
  <c r="H13" i="19"/>
  <c r="J13" i="19" s="1"/>
  <c r="G14" i="19"/>
  <c r="Z19" i="20"/>
  <c r="AB19" i="20" s="1"/>
  <c r="Y20" i="20"/>
  <c r="G17" i="14"/>
  <c r="H16" i="14"/>
  <c r="J16" i="14" s="1"/>
  <c r="H16" i="6"/>
  <c r="J16" i="6" s="1"/>
  <c r="G17" i="6"/>
  <c r="Y12" i="1"/>
  <c r="Z11" i="1"/>
  <c r="AB11" i="1" s="1"/>
  <c r="O12" i="28"/>
  <c r="N13" i="28"/>
  <c r="Z15" i="14"/>
  <c r="AB15" i="14" s="1"/>
  <c r="Y16" i="14"/>
  <c r="G17" i="3"/>
  <c r="H16" i="3"/>
  <c r="J16" i="3" s="1"/>
  <c r="Z16" i="19"/>
  <c r="AB16" i="19" s="1"/>
  <c r="Y17" i="19"/>
  <c r="H10" i="4"/>
  <c r="J10" i="4" s="1"/>
  <c r="G11" i="4"/>
  <c r="G15" i="20"/>
  <c r="H14" i="20"/>
  <c r="J14" i="20" s="1"/>
  <c r="AR17" i="14"/>
  <c r="AT17" i="14" s="1"/>
  <c r="AQ18" i="14"/>
  <c r="G18" i="14" l="1"/>
  <c r="H17" i="14"/>
  <c r="J17" i="14" s="1"/>
  <c r="Z20" i="20"/>
  <c r="AB20" i="20" s="1"/>
  <c r="Y21" i="20"/>
  <c r="H11" i="1"/>
  <c r="J11" i="1" s="1"/>
  <c r="G12" i="1"/>
  <c r="Y18" i="19"/>
  <c r="Z17" i="19"/>
  <c r="AB17" i="19" s="1"/>
  <c r="AB11" i="4"/>
  <c r="AD11" i="4" s="1"/>
  <c r="AA12" i="4"/>
  <c r="G18" i="3"/>
  <c r="H17" i="3"/>
  <c r="J17" i="3" s="1"/>
  <c r="AR18" i="14"/>
  <c r="AT18" i="14" s="1"/>
  <c r="AQ19" i="14"/>
  <c r="N14" i="28"/>
  <c r="O13" i="28"/>
  <c r="G16" i="20"/>
  <c r="H15" i="20"/>
  <c r="J15" i="20" s="1"/>
  <c r="AM14" i="18"/>
  <c r="AN13" i="18"/>
  <c r="AO13" i="18" s="1"/>
  <c r="AP13" i="18"/>
  <c r="AQ13" i="18"/>
  <c r="AQ17" i="19"/>
  <c r="AR16" i="19"/>
  <c r="AT16" i="19" s="1"/>
  <c r="G15" i="19"/>
  <c r="H14" i="19"/>
  <c r="J14" i="19" s="1"/>
  <c r="N35" i="28"/>
  <c r="O34" i="28"/>
  <c r="Z16" i="14"/>
  <c r="AB16" i="14" s="1"/>
  <c r="Y17" i="14"/>
  <c r="H11" i="4"/>
  <c r="J11" i="4" s="1"/>
  <c r="G12" i="4"/>
  <c r="BJ11" i="14"/>
  <c r="BL11" i="14" s="1"/>
  <c r="BI12" i="14"/>
  <c r="Y13" i="1"/>
  <c r="Z12" i="1"/>
  <c r="AB12" i="1" s="1"/>
  <c r="G18" i="6"/>
  <c r="H17" i="6"/>
  <c r="J17" i="6" s="1"/>
  <c r="CB15" i="14"/>
  <c r="CD15" i="14" s="1"/>
  <c r="CA16" i="14"/>
  <c r="H18" i="6" l="1"/>
  <c r="J18" i="6" s="1"/>
  <c r="G19" i="6"/>
  <c r="H18" i="3"/>
  <c r="J18" i="3" s="1"/>
  <c r="G19" i="3"/>
  <c r="AB12" i="4"/>
  <c r="AD12" i="4" s="1"/>
  <c r="AA13" i="4"/>
  <c r="H18" i="14"/>
  <c r="J18" i="14" s="1"/>
  <c r="G19" i="14"/>
  <c r="AQ14" i="18"/>
  <c r="AN14" i="18"/>
  <c r="AO14" i="18" s="1"/>
  <c r="AP14" i="18" s="1"/>
  <c r="AM15" i="18"/>
  <c r="Z18" i="19"/>
  <c r="AB18" i="19" s="1"/>
  <c r="Y19" i="19"/>
  <c r="H15" i="19"/>
  <c r="J15" i="19" s="1"/>
  <c r="G16" i="19"/>
  <c r="Y14" i="1"/>
  <c r="Z13" i="1"/>
  <c r="AB13" i="1" s="1"/>
  <c r="G13" i="1"/>
  <c r="H12" i="1"/>
  <c r="J12" i="1" s="1"/>
  <c r="AR19" i="14"/>
  <c r="AT19" i="14" s="1"/>
  <c r="AQ20" i="14"/>
  <c r="H16" i="20"/>
  <c r="J16" i="20" s="1"/>
  <c r="G17" i="20"/>
  <c r="AQ18" i="19"/>
  <c r="AR17" i="19"/>
  <c r="AT17" i="19" s="1"/>
  <c r="H12" i="4"/>
  <c r="J12" i="4" s="1"/>
  <c r="G13" i="4"/>
  <c r="CA17" i="14"/>
  <c r="CB16" i="14"/>
  <c r="CD16" i="14" s="1"/>
  <c r="Z21" i="20"/>
  <c r="AB21" i="20" s="1"/>
  <c r="Y22" i="20"/>
  <c r="BI13" i="14"/>
  <c r="BJ12" i="14"/>
  <c r="BL12" i="14" s="1"/>
  <c r="Z17" i="14"/>
  <c r="AB17" i="14" s="1"/>
  <c r="Y18" i="14"/>
  <c r="O35" i="28"/>
  <c r="N36" i="28"/>
  <c r="N15" i="28"/>
  <c r="O14" i="28"/>
  <c r="AR20" i="14" l="1"/>
  <c r="AT20" i="14" s="1"/>
  <c r="AQ21" i="14"/>
  <c r="G14" i="1"/>
  <c r="H13" i="1"/>
  <c r="J13" i="1" s="1"/>
  <c r="Z18" i="14"/>
  <c r="AB18" i="14" s="1"/>
  <c r="Y19" i="14"/>
  <c r="BI14" i="14"/>
  <c r="BJ13" i="14"/>
  <c r="BL13" i="14" s="1"/>
  <c r="G20" i="14"/>
  <c r="H19" i="14"/>
  <c r="J19" i="14" s="1"/>
  <c r="AB13" i="4"/>
  <c r="AD13" i="4" s="1"/>
  <c r="AA14" i="4"/>
  <c r="Y15" i="1"/>
  <c r="Z14" i="1"/>
  <c r="AB14" i="1" s="1"/>
  <c r="G18" i="20"/>
  <c r="H17" i="20"/>
  <c r="J17" i="20" s="1"/>
  <c r="G14" i="4"/>
  <c r="H13" i="4"/>
  <c r="J13" i="4" s="1"/>
  <c r="G17" i="19"/>
  <c r="H16" i="19"/>
  <c r="J16" i="19" s="1"/>
  <c r="H19" i="3"/>
  <c r="J19" i="3" s="1"/>
  <c r="G20" i="3"/>
  <c r="Y23" i="20"/>
  <c r="Z22" i="20"/>
  <c r="AB22" i="20" s="1"/>
  <c r="AM16" i="18"/>
  <c r="AN15" i="18"/>
  <c r="AO15" i="18" s="1"/>
  <c r="AP15" i="18"/>
  <c r="AQ15" i="18"/>
  <c r="CA18" i="14"/>
  <c r="CB17" i="14"/>
  <c r="CD17" i="14" s="1"/>
  <c r="Z19" i="19"/>
  <c r="AB19" i="19" s="1"/>
  <c r="Y20" i="19"/>
  <c r="H19" i="6"/>
  <c r="J19" i="6" s="1"/>
  <c r="G20" i="6"/>
  <c r="N16" i="28"/>
  <c r="O15" i="28"/>
  <c r="O36" i="28"/>
  <c r="N37" i="28"/>
  <c r="AR18" i="19"/>
  <c r="AT18" i="19" s="1"/>
  <c r="AQ19" i="19"/>
  <c r="AB14" i="4" l="1"/>
  <c r="AD14" i="4" s="1"/>
  <c r="AA15" i="4"/>
  <c r="H20" i="3"/>
  <c r="J20" i="3" s="1"/>
  <c r="G21" i="3"/>
  <c r="H20" i="14"/>
  <c r="J20" i="14" s="1"/>
  <c r="G21" i="14"/>
  <c r="G18" i="19"/>
  <c r="H17" i="19"/>
  <c r="J17" i="19" s="1"/>
  <c r="BJ14" i="14"/>
  <c r="BL14" i="14" s="1"/>
  <c r="BI15" i="14"/>
  <c r="AQ16" i="18"/>
  <c r="AM17" i="18"/>
  <c r="AP16" i="18"/>
  <c r="AN16" i="18"/>
  <c r="AO16" i="18" s="1"/>
  <c r="Z23" i="20"/>
  <c r="AB23" i="20" s="1"/>
  <c r="Y24" i="20"/>
  <c r="Y21" i="19"/>
  <c r="Z20" i="19"/>
  <c r="AB20" i="19" s="1"/>
  <c r="Y20" i="14"/>
  <c r="Z19" i="14"/>
  <c r="AB19" i="14" s="1"/>
  <c r="Y16" i="1"/>
  <c r="Z15" i="1"/>
  <c r="AB15" i="1" s="1"/>
  <c r="N17" i="28"/>
  <c r="O16" i="28"/>
  <c r="H14" i="4"/>
  <c r="J14" i="4" s="1"/>
  <c r="G15" i="4"/>
  <c r="G21" i="6"/>
  <c r="H20" i="6"/>
  <c r="J20" i="6" s="1"/>
  <c r="CA19" i="14"/>
  <c r="CB18" i="14"/>
  <c r="CD18" i="14" s="1"/>
  <c r="AQ20" i="19"/>
  <c r="AR19" i="19"/>
  <c r="AT19" i="19" s="1"/>
  <c r="G19" i="20"/>
  <c r="H18" i="20"/>
  <c r="J18" i="20" s="1"/>
  <c r="G15" i="1"/>
  <c r="H14" i="1"/>
  <c r="J14" i="1" s="1"/>
  <c r="O37" i="28"/>
  <c r="N38" i="28"/>
  <c r="AQ22" i="14"/>
  <c r="AR21" i="14"/>
  <c r="AT21" i="14" s="1"/>
  <c r="AN17" i="18" l="1"/>
  <c r="AO17" i="18" s="1"/>
  <c r="AP17" i="18" s="1"/>
  <c r="AM18" i="18"/>
  <c r="AQ17" i="18"/>
  <c r="BJ15" i="14"/>
  <c r="BL15" i="14" s="1"/>
  <c r="BI16" i="14"/>
  <c r="N18" i="28"/>
  <c r="O17" i="28"/>
  <c r="H15" i="1"/>
  <c r="J15" i="1" s="1"/>
  <c r="G16" i="1"/>
  <c r="Y17" i="1"/>
  <c r="Z16" i="1"/>
  <c r="AB16" i="1" s="1"/>
  <c r="Z20" i="14"/>
  <c r="AB20" i="14" s="1"/>
  <c r="Y21" i="14"/>
  <c r="H18" i="19"/>
  <c r="J18" i="19" s="1"/>
  <c r="G19" i="19"/>
  <c r="G20" i="20"/>
  <c r="H19" i="20"/>
  <c r="J19" i="20" s="1"/>
  <c r="G22" i="14"/>
  <c r="H21" i="14"/>
  <c r="J21" i="14" s="1"/>
  <c r="AQ21" i="19"/>
  <c r="AR20" i="19"/>
  <c r="AT20" i="19" s="1"/>
  <c r="CA20" i="14"/>
  <c r="CB19" i="14"/>
  <c r="CD19" i="14" s="1"/>
  <c r="Y22" i="19"/>
  <c r="Z21" i="19"/>
  <c r="AB21" i="19" s="1"/>
  <c r="Z24" i="20"/>
  <c r="AB24" i="20" s="1"/>
  <c r="Y25" i="20"/>
  <c r="H21" i="6"/>
  <c r="J21" i="6" s="1"/>
  <c r="G22" i="6"/>
  <c r="H21" i="3"/>
  <c r="J21" i="3" s="1"/>
  <c r="G22" i="3"/>
  <c r="AQ23" i="14"/>
  <c r="AR22" i="14"/>
  <c r="AT22" i="14" s="1"/>
  <c r="N39" i="28"/>
  <c r="O38" i="28"/>
  <c r="H15" i="4"/>
  <c r="J15" i="4" s="1"/>
  <c r="G16" i="4"/>
  <c r="AB15" i="4"/>
  <c r="AD15" i="4" s="1"/>
  <c r="AA16" i="4"/>
  <c r="G23" i="3" l="1"/>
  <c r="H22" i="3"/>
  <c r="J22" i="3" s="1"/>
  <c r="H16" i="1"/>
  <c r="J16" i="1" s="1"/>
  <c r="G17" i="1"/>
  <c r="H22" i="14"/>
  <c r="J22" i="14" s="1"/>
  <c r="G23" i="14"/>
  <c r="N19" i="28"/>
  <c r="O19" i="28" s="1"/>
  <c r="O18" i="28"/>
  <c r="AR23" i="14"/>
  <c r="AT23" i="14" s="1"/>
  <c r="AQ24" i="14"/>
  <c r="BI17" i="14"/>
  <c r="BJ16" i="14"/>
  <c r="BL16" i="14" s="1"/>
  <c r="G21" i="20"/>
  <c r="H20" i="20"/>
  <c r="J20" i="20" s="1"/>
  <c r="O39" i="28"/>
  <c r="N40" i="28"/>
  <c r="O40" i="28" s="1"/>
  <c r="AR21" i="19"/>
  <c r="AT21" i="19" s="1"/>
  <c r="AQ22" i="19"/>
  <c r="H22" i="6"/>
  <c r="J22" i="6" s="1"/>
  <c r="G23" i="6"/>
  <c r="AA17" i="4"/>
  <c r="AB16" i="4"/>
  <c r="AD16" i="4" s="1"/>
  <c r="Z25" i="20"/>
  <c r="AB25" i="20" s="1"/>
  <c r="Y26" i="20"/>
  <c r="G20" i="19"/>
  <c r="H19" i="19"/>
  <c r="J19" i="19" s="1"/>
  <c r="AQ18" i="18"/>
  <c r="AM19" i="18"/>
  <c r="AN18" i="18"/>
  <c r="AO18" i="18" s="1"/>
  <c r="AP18" i="18" s="1"/>
  <c r="Y18" i="1"/>
  <c r="Z17" i="1"/>
  <c r="AB17" i="1" s="1"/>
  <c r="H16" i="4"/>
  <c r="J16" i="4" s="1"/>
  <c r="G17" i="4"/>
  <c r="Z21" i="14"/>
  <c r="AB21" i="14" s="1"/>
  <c r="Y22" i="14"/>
  <c r="CB20" i="14"/>
  <c r="CD20" i="14" s="1"/>
  <c r="CA21" i="14"/>
  <c r="Z22" i="19"/>
  <c r="AB22" i="19" s="1"/>
  <c r="Y23" i="19"/>
  <c r="Z22" i="14" l="1"/>
  <c r="AB22" i="14" s="1"/>
  <c r="Y23" i="14"/>
  <c r="G24" i="6"/>
  <c r="H23" i="6"/>
  <c r="J23" i="6" s="1"/>
  <c r="H17" i="4"/>
  <c r="J17" i="4" s="1"/>
  <c r="G18" i="4"/>
  <c r="Z26" i="20"/>
  <c r="AB26" i="20" s="1"/>
  <c r="Y27" i="20"/>
  <c r="AQ23" i="19"/>
  <c r="AR22" i="19"/>
  <c r="AT22" i="19" s="1"/>
  <c r="G24" i="14"/>
  <c r="H23" i="14"/>
  <c r="J23" i="14" s="1"/>
  <c r="AR24" i="14"/>
  <c r="AT24" i="14" s="1"/>
  <c r="AQ25" i="14"/>
  <c r="BI18" i="14"/>
  <c r="BJ17" i="14"/>
  <c r="BL17" i="14" s="1"/>
  <c r="AA18" i="4"/>
  <c r="AB17" i="4"/>
  <c r="AD17" i="4" s="1"/>
  <c r="Y19" i="1"/>
  <c r="Z18" i="1"/>
  <c r="AB18" i="1" s="1"/>
  <c r="Z23" i="19"/>
  <c r="AB23" i="19" s="1"/>
  <c r="Y24" i="19"/>
  <c r="AN19" i="18"/>
  <c r="AO19" i="18" s="1"/>
  <c r="AM20" i="18"/>
  <c r="G18" i="1"/>
  <c r="H17" i="1"/>
  <c r="J17" i="1" s="1"/>
  <c r="CA22" i="14"/>
  <c r="CB21" i="14"/>
  <c r="CD21" i="14" s="1"/>
  <c r="H20" i="19"/>
  <c r="J20" i="19" s="1"/>
  <c r="G21" i="19"/>
  <c r="H21" i="20"/>
  <c r="J21" i="20" s="1"/>
  <c r="G22" i="20"/>
  <c r="G24" i="3"/>
  <c r="H23" i="3"/>
  <c r="J23" i="3" s="1"/>
  <c r="G23" i="20" l="1"/>
  <c r="H22" i="20"/>
  <c r="J22" i="20" s="1"/>
  <c r="H18" i="4"/>
  <c r="J18" i="4" s="1"/>
  <c r="G19" i="4"/>
  <c r="AN20" i="18"/>
  <c r="AO20" i="18" s="1"/>
  <c r="AM21" i="18"/>
  <c r="H24" i="3"/>
  <c r="J24" i="3" s="1"/>
  <c r="G25" i="3"/>
  <c r="AB18" i="4"/>
  <c r="AD18" i="4" s="1"/>
  <c r="AA19" i="4"/>
  <c r="Y20" i="1"/>
  <c r="Z19" i="1"/>
  <c r="AB19" i="1" s="1"/>
  <c r="Y25" i="19"/>
  <c r="Z24" i="19"/>
  <c r="AB24" i="19" s="1"/>
  <c r="AR23" i="19"/>
  <c r="AT23" i="19" s="1"/>
  <c r="AQ24" i="19"/>
  <c r="CA23" i="14"/>
  <c r="CB22" i="14"/>
  <c r="CD22" i="14" s="1"/>
  <c r="BI19" i="14"/>
  <c r="BJ18" i="14"/>
  <c r="BL18" i="14" s="1"/>
  <c r="G25" i="6"/>
  <c r="H24" i="6"/>
  <c r="J24" i="6" s="1"/>
  <c r="G25" i="14"/>
  <c r="H24" i="14"/>
  <c r="J24" i="14" s="1"/>
  <c r="Z27" i="20"/>
  <c r="AB27" i="20" s="1"/>
  <c r="Y28" i="20"/>
  <c r="AR25" i="14"/>
  <c r="AT25" i="14" s="1"/>
  <c r="AQ26" i="14"/>
  <c r="Y24" i="14"/>
  <c r="Z23" i="14"/>
  <c r="AB23" i="14" s="1"/>
  <c r="H21" i="19"/>
  <c r="J21" i="19" s="1"/>
  <c r="G22" i="19"/>
  <c r="G19" i="1"/>
  <c r="H18" i="1"/>
  <c r="J18" i="1" s="1"/>
  <c r="H19" i="1" l="1"/>
  <c r="J19" i="1" s="1"/>
  <c r="G20" i="1"/>
  <c r="AA20" i="4"/>
  <c r="AB19" i="4"/>
  <c r="AD19" i="4" s="1"/>
  <c r="H25" i="3"/>
  <c r="J25" i="3" s="1"/>
  <c r="G26" i="3"/>
  <c r="AN21" i="18"/>
  <c r="AO21" i="18" s="1"/>
  <c r="AM22" i="18"/>
  <c r="BI20" i="14"/>
  <c r="BJ19" i="14"/>
  <c r="BL19" i="14" s="1"/>
  <c r="Z24" i="14"/>
  <c r="AB24" i="14" s="1"/>
  <c r="Y25" i="14"/>
  <c r="CA24" i="14"/>
  <c r="CB23" i="14"/>
  <c r="CD23" i="14" s="1"/>
  <c r="H25" i="14"/>
  <c r="J25" i="14" s="1"/>
  <c r="G26" i="14"/>
  <c r="H25" i="6"/>
  <c r="J25" i="6" s="1"/>
  <c r="G26" i="6"/>
  <c r="AQ27" i="14"/>
  <c r="AR26" i="14"/>
  <c r="AT26" i="14" s="1"/>
  <c r="Y21" i="1"/>
  <c r="Z20" i="1"/>
  <c r="AB20" i="1" s="1"/>
  <c r="G23" i="19"/>
  <c r="H22" i="19"/>
  <c r="J22" i="19" s="1"/>
  <c r="AQ25" i="19"/>
  <c r="AR24" i="19"/>
  <c r="AT24" i="19" s="1"/>
  <c r="Y29" i="20"/>
  <c r="Z28" i="20"/>
  <c r="AB28" i="20" s="1"/>
  <c r="H19" i="4"/>
  <c r="J19" i="4" s="1"/>
  <c r="G20" i="4"/>
  <c r="Y26" i="19"/>
  <c r="Z25" i="19"/>
  <c r="AB25" i="19" s="1"/>
  <c r="G24" i="20"/>
  <c r="H23" i="20"/>
  <c r="J23" i="20" s="1"/>
  <c r="Y26" i="14" l="1"/>
  <c r="Z25" i="14"/>
  <c r="AB25" i="14" s="1"/>
  <c r="Y22" i="1"/>
  <c r="Z21" i="1"/>
  <c r="AB21" i="1" s="1"/>
  <c r="BI21" i="14"/>
  <c r="BJ20" i="14"/>
  <c r="BL20" i="14" s="1"/>
  <c r="AQ26" i="19"/>
  <c r="AR25" i="19"/>
  <c r="AT25" i="19" s="1"/>
  <c r="G24" i="19"/>
  <c r="H23" i="19"/>
  <c r="J23" i="19" s="1"/>
  <c r="AR27" i="14"/>
  <c r="AT27" i="14" s="1"/>
  <c r="AQ28" i="14"/>
  <c r="CB24" i="14"/>
  <c r="CD24" i="14" s="1"/>
  <c r="CA25" i="14"/>
  <c r="AM23" i="18"/>
  <c r="AN22" i="18"/>
  <c r="AO22" i="18" s="1"/>
  <c r="Y27" i="19"/>
  <c r="Z26" i="19"/>
  <c r="AB26" i="19" s="1"/>
  <c r="G21" i="4"/>
  <c r="H20" i="4"/>
  <c r="J20" i="4" s="1"/>
  <c r="H26" i="6"/>
  <c r="J26" i="6" s="1"/>
  <c r="G27" i="6"/>
  <c r="G27" i="3"/>
  <c r="H26" i="3"/>
  <c r="J26" i="3" s="1"/>
  <c r="G21" i="1"/>
  <c r="H20" i="1"/>
  <c r="J20" i="1" s="1"/>
  <c r="G25" i="20"/>
  <c r="H24" i="20"/>
  <c r="J24" i="20" s="1"/>
  <c r="H26" i="14"/>
  <c r="J26" i="14" s="1"/>
  <c r="G27" i="14"/>
  <c r="Z29" i="20"/>
  <c r="AB29" i="20" s="1"/>
  <c r="Y30" i="20"/>
  <c r="AB20" i="4"/>
  <c r="AD20" i="4" s="1"/>
  <c r="AA21" i="4"/>
  <c r="G22" i="1" l="1"/>
  <c r="H21" i="1"/>
  <c r="J21" i="1" s="1"/>
  <c r="Y27" i="14"/>
  <c r="Z26" i="14"/>
  <c r="AB26" i="14" s="1"/>
  <c r="H24" i="19"/>
  <c r="J24" i="19" s="1"/>
  <c r="G25" i="19"/>
  <c r="H21" i="4"/>
  <c r="J21" i="4" s="1"/>
  <c r="G22" i="4"/>
  <c r="AR26" i="19"/>
  <c r="AT26" i="19" s="1"/>
  <c r="AQ27" i="19"/>
  <c r="AA22" i="4"/>
  <c r="AB21" i="4"/>
  <c r="AD21" i="4" s="1"/>
  <c r="G28" i="14"/>
  <c r="H27" i="14"/>
  <c r="J27" i="14" s="1"/>
  <c r="Y28" i="19"/>
  <c r="Z27" i="19"/>
  <c r="AB27" i="19" s="1"/>
  <c r="BJ21" i="14"/>
  <c r="BL21" i="14" s="1"/>
  <c r="BI22" i="14"/>
  <c r="G28" i="3"/>
  <c r="H27" i="3"/>
  <c r="J27" i="3" s="1"/>
  <c r="Y31" i="20"/>
  <c r="Z30" i="20"/>
  <c r="AB30" i="20" s="1"/>
  <c r="AQ29" i="14"/>
  <c r="AR28" i="14"/>
  <c r="AT28" i="14" s="1"/>
  <c r="G28" i="6"/>
  <c r="H27" i="6"/>
  <c r="J27" i="6" s="1"/>
  <c r="G26" i="20"/>
  <c r="H25" i="20"/>
  <c r="J25" i="20" s="1"/>
  <c r="AN23" i="18"/>
  <c r="AO23" i="18" s="1"/>
  <c r="AM24" i="18"/>
  <c r="AN24" i="18" s="1"/>
  <c r="AO24" i="18" s="1"/>
  <c r="Y23" i="1"/>
  <c r="Z22" i="1"/>
  <c r="AB22" i="1" s="1"/>
  <c r="CA26" i="14"/>
  <c r="CB25" i="14"/>
  <c r="CD25" i="14" s="1"/>
  <c r="H28" i="14" l="1"/>
  <c r="J28" i="14" s="1"/>
  <c r="G29" i="14"/>
  <c r="AR29" i="14"/>
  <c r="AT29" i="14" s="1"/>
  <c r="AQ30" i="14"/>
  <c r="AA23" i="4"/>
  <c r="AB22" i="4"/>
  <c r="AD22" i="4" s="1"/>
  <c r="Y29" i="19"/>
  <c r="Z28" i="19"/>
  <c r="AB28" i="19" s="1"/>
  <c r="G23" i="1"/>
  <c r="H22" i="1"/>
  <c r="J22" i="1" s="1"/>
  <c r="AR27" i="19"/>
  <c r="AT27" i="19" s="1"/>
  <c r="AQ28" i="19"/>
  <c r="Z27" i="14"/>
  <c r="AB27" i="14" s="1"/>
  <c r="Y28" i="14"/>
  <c r="G29" i="6"/>
  <c r="H28" i="6"/>
  <c r="J28" i="6" s="1"/>
  <c r="CA27" i="14"/>
  <c r="CB26" i="14"/>
  <c r="CD26" i="14" s="1"/>
  <c r="Z31" i="20"/>
  <c r="AB31" i="20" s="1"/>
  <c r="Y32" i="20"/>
  <c r="H22" i="4"/>
  <c r="J22" i="4" s="1"/>
  <c r="G23" i="4"/>
  <c r="H28" i="3"/>
  <c r="J28" i="3" s="1"/>
  <c r="G29" i="3"/>
  <c r="BI23" i="14"/>
  <c r="BJ22" i="14"/>
  <c r="BL22" i="14" s="1"/>
  <c r="G26" i="19"/>
  <c r="H25" i="19"/>
  <c r="J25" i="19" s="1"/>
  <c r="G27" i="20"/>
  <c r="H26" i="20"/>
  <c r="J26" i="20" s="1"/>
  <c r="Y24" i="1"/>
  <c r="Z23" i="1"/>
  <c r="AB23" i="1" s="1"/>
  <c r="H29" i="6" l="1"/>
  <c r="J29" i="6" s="1"/>
  <c r="G30" i="6"/>
  <c r="Z28" i="14"/>
  <c r="AB28" i="14" s="1"/>
  <c r="Y29" i="14"/>
  <c r="BJ23" i="14"/>
  <c r="BL23" i="14" s="1"/>
  <c r="BI24" i="14"/>
  <c r="G30" i="3"/>
  <c r="H29" i="3"/>
  <c r="J29" i="3" s="1"/>
  <c r="AQ29" i="19"/>
  <c r="AR28" i="19"/>
  <c r="AT28" i="19" s="1"/>
  <c r="AQ31" i="14"/>
  <c r="AR30" i="14"/>
  <c r="AT30" i="14" s="1"/>
  <c r="H23" i="4"/>
  <c r="J23" i="4" s="1"/>
  <c r="G24" i="4"/>
  <c r="G30" i="14"/>
  <c r="H29" i="14"/>
  <c r="J29" i="14" s="1"/>
  <c r="H23" i="1"/>
  <c r="J23" i="1" s="1"/>
  <c r="G24" i="1"/>
  <c r="Z32" i="20"/>
  <c r="AB32" i="20" s="1"/>
  <c r="Y33" i="20"/>
  <c r="Y25" i="1"/>
  <c r="Z24" i="1"/>
  <c r="AB24" i="1" s="1"/>
  <c r="Y30" i="19"/>
  <c r="Z29" i="19"/>
  <c r="AB29" i="19" s="1"/>
  <c r="G27" i="19"/>
  <c r="H26" i="19"/>
  <c r="J26" i="19" s="1"/>
  <c r="G28" i="20"/>
  <c r="H27" i="20"/>
  <c r="J27" i="20" s="1"/>
  <c r="CA28" i="14"/>
  <c r="CB27" i="14"/>
  <c r="CD27" i="14" s="1"/>
  <c r="AB23" i="4"/>
  <c r="AD23" i="4" s="1"/>
  <c r="AA24" i="4"/>
  <c r="H28" i="20" l="1"/>
  <c r="J28" i="20" s="1"/>
  <c r="G29" i="20"/>
  <c r="Y31" i="19"/>
  <c r="Z30" i="19"/>
  <c r="AB30" i="19" s="1"/>
  <c r="AQ32" i="14"/>
  <c r="AR31" i="14"/>
  <c r="AT31" i="14" s="1"/>
  <c r="AR29" i="19"/>
  <c r="AT29" i="19" s="1"/>
  <c r="AQ30" i="19"/>
  <c r="H30" i="14"/>
  <c r="J30" i="14" s="1"/>
  <c r="G31" i="14"/>
  <c r="G28" i="19"/>
  <c r="H27" i="19"/>
  <c r="J27" i="19" s="1"/>
  <c r="AB24" i="4"/>
  <c r="AD24" i="4" s="1"/>
  <c r="AA25" i="4"/>
  <c r="Y34" i="20"/>
  <c r="Z33" i="20"/>
  <c r="AB33" i="20" s="1"/>
  <c r="G25" i="4"/>
  <c r="H24" i="4"/>
  <c r="J24" i="4" s="1"/>
  <c r="Z25" i="1"/>
  <c r="AB25" i="1" s="1"/>
  <c r="Y26" i="1"/>
  <c r="G31" i="3"/>
  <c r="H30" i="3"/>
  <c r="J30" i="3" s="1"/>
  <c r="H24" i="1"/>
  <c r="J24" i="1" s="1"/>
  <c r="G25" i="1"/>
  <c r="BI25" i="14"/>
  <c r="BJ24" i="14"/>
  <c r="BL24" i="14" s="1"/>
  <c r="CB28" i="14"/>
  <c r="CD28" i="14" s="1"/>
  <c r="CA29" i="14"/>
  <c r="Y30" i="14"/>
  <c r="Z29" i="14"/>
  <c r="AB29" i="14" s="1"/>
  <c r="H30" i="6"/>
  <c r="J30" i="6" s="1"/>
  <c r="G31" i="6"/>
  <c r="AR32" i="14" l="1"/>
  <c r="AT32" i="14" s="1"/>
  <c r="AQ33" i="14"/>
  <c r="Y31" i="14"/>
  <c r="Z30" i="14"/>
  <c r="AB30" i="14" s="1"/>
  <c r="G32" i="14"/>
  <c r="H31" i="14"/>
  <c r="J31" i="14" s="1"/>
  <c r="AB25" i="4"/>
  <c r="AD25" i="4" s="1"/>
  <c r="AA26" i="4"/>
  <c r="BI26" i="14"/>
  <c r="BJ25" i="14"/>
  <c r="BL25" i="14" s="1"/>
  <c r="G26" i="1"/>
  <c r="H25" i="1"/>
  <c r="J25" i="1" s="1"/>
  <c r="H28" i="19"/>
  <c r="J28" i="19" s="1"/>
  <c r="G29" i="19"/>
  <c r="G32" i="3"/>
  <c r="H31" i="3"/>
  <c r="J31" i="3" s="1"/>
  <c r="H25" i="4"/>
  <c r="J25" i="4" s="1"/>
  <c r="G26" i="4"/>
  <c r="Z31" i="19"/>
  <c r="AB31" i="19" s="1"/>
  <c r="Y32" i="19"/>
  <c r="G32" i="6"/>
  <c r="H31" i="6"/>
  <c r="J31" i="6" s="1"/>
  <c r="Y27" i="1"/>
  <c r="Z26" i="1"/>
  <c r="AB26" i="1" s="1"/>
  <c r="AR30" i="19"/>
  <c r="AT30" i="19" s="1"/>
  <c r="AQ31" i="19"/>
  <c r="CA30" i="14"/>
  <c r="CB29" i="14"/>
  <c r="CD29" i="14" s="1"/>
  <c r="Y35" i="20"/>
  <c r="Z34" i="20"/>
  <c r="AB34" i="20" s="1"/>
  <c r="G30" i="20"/>
  <c r="H29" i="20"/>
  <c r="J29" i="20" s="1"/>
  <c r="AQ34" i="14" l="1"/>
  <c r="AR33" i="14"/>
  <c r="AT33" i="14" s="1"/>
  <c r="Z35" i="20"/>
  <c r="AB35" i="20" s="1"/>
  <c r="Y36" i="20"/>
  <c r="Y32" i="14"/>
  <c r="Z31" i="14"/>
  <c r="AB31" i="14" s="1"/>
  <c r="AR31" i="19"/>
  <c r="AT31" i="19" s="1"/>
  <c r="AQ32" i="19"/>
  <c r="G30" i="19"/>
  <c r="H29" i="19"/>
  <c r="J29" i="19" s="1"/>
  <c r="Y28" i="1"/>
  <c r="Z27" i="1"/>
  <c r="AB27" i="1" s="1"/>
  <c r="Z32" i="19"/>
  <c r="AB32" i="19" s="1"/>
  <c r="Y33" i="19"/>
  <c r="AA27" i="4"/>
  <c r="AB26" i="4"/>
  <c r="AD26" i="4" s="1"/>
  <c r="H32" i="3"/>
  <c r="J32" i="3" s="1"/>
  <c r="G33" i="3"/>
  <c r="G33" i="6"/>
  <c r="H32" i="6"/>
  <c r="J32" i="6" s="1"/>
  <c r="BJ26" i="14"/>
  <c r="BL26" i="14" s="1"/>
  <c r="BI27" i="14"/>
  <c r="G31" i="20"/>
  <c r="H30" i="20"/>
  <c r="J30" i="20" s="1"/>
  <c r="G33" i="14"/>
  <c r="H32" i="14"/>
  <c r="J32" i="14" s="1"/>
  <c r="CB30" i="14"/>
  <c r="CD30" i="14" s="1"/>
  <c r="CA31" i="14"/>
  <c r="G27" i="1"/>
  <c r="H26" i="1"/>
  <c r="J26" i="1" s="1"/>
  <c r="G27" i="4"/>
  <c r="H26" i="4"/>
  <c r="J26" i="4" s="1"/>
  <c r="H27" i="1" l="1"/>
  <c r="J27" i="1" s="1"/>
  <c r="G28" i="1"/>
  <c r="Z36" i="20"/>
  <c r="AB36" i="20" s="1"/>
  <c r="Y37" i="20"/>
  <c r="G34" i="14"/>
  <c r="H33" i="14"/>
  <c r="J33" i="14" s="1"/>
  <c r="Y33" i="14"/>
  <c r="Z32" i="14"/>
  <c r="AB32" i="14" s="1"/>
  <c r="AA28" i="4"/>
  <c r="AB27" i="4"/>
  <c r="AD27" i="4" s="1"/>
  <c r="Y29" i="1"/>
  <c r="Z28" i="1"/>
  <c r="AB28" i="1" s="1"/>
  <c r="BI28" i="14"/>
  <c r="BJ27" i="14"/>
  <c r="BL27" i="14" s="1"/>
  <c r="AQ35" i="14"/>
  <c r="AR34" i="14"/>
  <c r="AT34" i="14" s="1"/>
  <c r="G31" i="19"/>
  <c r="H30" i="19"/>
  <c r="J30" i="19" s="1"/>
  <c r="CA32" i="14"/>
  <c r="CB31" i="14"/>
  <c r="CD31" i="14" s="1"/>
  <c r="AQ33" i="19"/>
  <c r="AR32" i="19"/>
  <c r="AT32" i="19" s="1"/>
  <c r="H33" i="6"/>
  <c r="J33" i="6" s="1"/>
  <c r="G34" i="6"/>
  <c r="Y34" i="19"/>
  <c r="Z33" i="19"/>
  <c r="AB33" i="19" s="1"/>
  <c r="G32" i="20"/>
  <c r="H31" i="20"/>
  <c r="J31" i="20" s="1"/>
  <c r="H27" i="4"/>
  <c r="J27" i="4" s="1"/>
  <c r="G28" i="4"/>
  <c r="G34" i="3"/>
  <c r="H33" i="3"/>
  <c r="J33" i="3" s="1"/>
  <c r="Z37" i="20" l="1"/>
  <c r="AB37" i="20" s="1"/>
  <c r="Y38" i="20"/>
  <c r="AR35" i="14"/>
  <c r="AT35" i="14" s="1"/>
  <c r="AQ36" i="14"/>
  <c r="Y35" i="19"/>
  <c r="Z34" i="19"/>
  <c r="AB34" i="19" s="1"/>
  <c r="H34" i="6"/>
  <c r="J34" i="6" s="1"/>
  <c r="G35" i="6"/>
  <c r="BI29" i="14"/>
  <c r="BJ28" i="14"/>
  <c r="BL28" i="14" s="1"/>
  <c r="AB28" i="4"/>
  <c r="AD28" i="4" s="1"/>
  <c r="AA29" i="4"/>
  <c r="H34" i="14"/>
  <c r="J34" i="14" s="1"/>
  <c r="G35" i="14"/>
  <c r="G33" i="20"/>
  <c r="H32" i="20"/>
  <c r="J32" i="20" s="1"/>
  <c r="Z29" i="1"/>
  <c r="AB29" i="1" s="1"/>
  <c r="Y30" i="1"/>
  <c r="AR33" i="19"/>
  <c r="AT33" i="19" s="1"/>
  <c r="AQ34" i="19"/>
  <c r="G35" i="3"/>
  <c r="H34" i="3"/>
  <c r="J34" i="3" s="1"/>
  <c r="CB32" i="14"/>
  <c r="CD32" i="14" s="1"/>
  <c r="CA33" i="14"/>
  <c r="Z33" i="14"/>
  <c r="AB33" i="14" s="1"/>
  <c r="Y34" i="14"/>
  <c r="G32" i="19"/>
  <c r="H31" i="19"/>
  <c r="J31" i="19" s="1"/>
  <c r="G29" i="1"/>
  <c r="H28" i="1"/>
  <c r="J28" i="1" s="1"/>
  <c r="H28" i="4"/>
  <c r="J28" i="4" s="1"/>
  <c r="G29" i="4"/>
  <c r="H33" i="20" l="1"/>
  <c r="J33" i="20" s="1"/>
  <c r="G34" i="20"/>
  <c r="G36" i="14"/>
  <c r="H35" i="14"/>
  <c r="J35" i="14" s="1"/>
  <c r="CA34" i="14"/>
  <c r="CB33" i="14"/>
  <c r="CD33" i="14" s="1"/>
  <c r="AB29" i="4"/>
  <c r="AD29" i="4" s="1"/>
  <c r="AA30" i="4"/>
  <c r="AR36" i="14"/>
  <c r="AT36" i="14" s="1"/>
  <c r="AQ37" i="14"/>
  <c r="Y35" i="14"/>
  <c r="Z34" i="14"/>
  <c r="AB34" i="14" s="1"/>
  <c r="H35" i="3"/>
  <c r="J35" i="3" s="1"/>
  <c r="G36" i="3"/>
  <c r="G36" i="6"/>
  <c r="H35" i="6"/>
  <c r="J35" i="6" s="1"/>
  <c r="BJ29" i="14"/>
  <c r="BL29" i="14" s="1"/>
  <c r="BI30" i="14"/>
  <c r="AQ35" i="19"/>
  <c r="AR34" i="19"/>
  <c r="AT34" i="19" s="1"/>
  <c r="Z30" i="1"/>
  <c r="AB30" i="1" s="1"/>
  <c r="Y31" i="1"/>
  <c r="G33" i="19"/>
  <c r="H32" i="19"/>
  <c r="J32" i="19" s="1"/>
  <c r="Y39" i="20"/>
  <c r="Z38" i="20"/>
  <c r="AB38" i="20" s="1"/>
  <c r="H29" i="4"/>
  <c r="J29" i="4" s="1"/>
  <c r="G30" i="4"/>
  <c r="G30" i="1"/>
  <c r="H29" i="1"/>
  <c r="J29" i="1" s="1"/>
  <c r="Z35" i="19"/>
  <c r="AB35" i="19" s="1"/>
  <c r="Y36" i="19"/>
  <c r="H30" i="4" l="1"/>
  <c r="J30" i="4" s="1"/>
  <c r="G31" i="4"/>
  <c r="H30" i="1"/>
  <c r="J30" i="1" s="1"/>
  <c r="G31" i="1"/>
  <c r="G35" i="20"/>
  <c r="H34" i="20"/>
  <c r="J34" i="20" s="1"/>
  <c r="H33" i="19"/>
  <c r="J33" i="19" s="1"/>
  <c r="G34" i="19"/>
  <c r="Y37" i="19"/>
  <c r="Z36" i="19"/>
  <c r="AB36" i="19" s="1"/>
  <c r="AB30" i="4"/>
  <c r="AD30" i="4" s="1"/>
  <c r="AA31" i="4"/>
  <c r="G37" i="6"/>
  <c r="H36" i="6"/>
  <c r="J36" i="6" s="1"/>
  <c r="H36" i="3"/>
  <c r="J36" i="3" s="1"/>
  <c r="G37" i="3"/>
  <c r="Z31" i="1"/>
  <c r="AB31" i="1" s="1"/>
  <c r="Y32" i="1"/>
  <c r="AR35" i="19"/>
  <c r="AT35" i="19" s="1"/>
  <c r="AQ36" i="19"/>
  <c r="CA35" i="14"/>
  <c r="CB34" i="14"/>
  <c r="CD34" i="14" s="1"/>
  <c r="G37" i="14"/>
  <c r="H36" i="14"/>
  <c r="J36" i="14" s="1"/>
  <c r="Z39" i="20"/>
  <c r="AB39" i="20" s="1"/>
  <c r="Y40" i="20"/>
  <c r="Y36" i="14"/>
  <c r="Z35" i="14"/>
  <c r="AB35" i="14" s="1"/>
  <c r="AQ38" i="14"/>
  <c r="AR37" i="14"/>
  <c r="AT37" i="14" s="1"/>
  <c r="BJ30" i="14"/>
  <c r="BL30" i="14" s="1"/>
  <c r="BI31" i="14"/>
  <c r="H31" i="1" l="1"/>
  <c r="J31" i="1" s="1"/>
  <c r="G32" i="1"/>
  <c r="AB31" i="4"/>
  <c r="AD31" i="4" s="1"/>
  <c r="AA32" i="4"/>
  <c r="H37" i="6"/>
  <c r="J37" i="6" s="1"/>
  <c r="G38" i="6"/>
  <c r="Z37" i="19"/>
  <c r="AB37" i="19" s="1"/>
  <c r="Y38" i="19"/>
  <c r="CA36" i="14"/>
  <c r="CB35" i="14"/>
  <c r="CD35" i="14" s="1"/>
  <c r="BJ31" i="14"/>
  <c r="BL31" i="14" s="1"/>
  <c r="BI32" i="14"/>
  <c r="AQ37" i="19"/>
  <c r="AR36" i="19"/>
  <c r="AT36" i="19" s="1"/>
  <c r="G35" i="19"/>
  <c r="H34" i="19"/>
  <c r="J34" i="19" s="1"/>
  <c r="H37" i="3"/>
  <c r="J37" i="3" s="1"/>
  <c r="G38" i="3"/>
  <c r="Y37" i="14"/>
  <c r="Z36" i="14"/>
  <c r="AB36" i="14" s="1"/>
  <c r="G38" i="14"/>
  <c r="H37" i="14"/>
  <c r="J37" i="14" s="1"/>
  <c r="Y33" i="1"/>
  <c r="Z32" i="1"/>
  <c r="AB32" i="1" s="1"/>
  <c r="AR38" i="14"/>
  <c r="AT38" i="14" s="1"/>
  <c r="AQ39" i="14"/>
  <c r="G36" i="20"/>
  <c r="H35" i="20"/>
  <c r="J35" i="20" s="1"/>
  <c r="Y41" i="20"/>
  <c r="Z40" i="20"/>
  <c r="AB40" i="20" s="1"/>
  <c r="H31" i="4"/>
  <c r="J31" i="4" s="1"/>
  <c r="G32" i="4"/>
  <c r="G39" i="3" l="1"/>
  <c r="H38" i="3"/>
  <c r="J38" i="3" s="1"/>
  <c r="BI33" i="14"/>
  <c r="BJ32" i="14"/>
  <c r="BL32" i="14" s="1"/>
  <c r="G36" i="19"/>
  <c r="H35" i="19"/>
  <c r="J35" i="19" s="1"/>
  <c r="AQ40" i="14"/>
  <c r="AR39" i="14"/>
  <c r="AT39" i="14" s="1"/>
  <c r="G39" i="14"/>
  <c r="H38" i="14"/>
  <c r="J38" i="14" s="1"/>
  <c r="CB36" i="14"/>
  <c r="CD36" i="14" s="1"/>
  <c r="CA37" i="14"/>
  <c r="G37" i="20"/>
  <c r="H36" i="20"/>
  <c r="J36" i="20" s="1"/>
  <c r="G33" i="4"/>
  <c r="H32" i="4"/>
  <c r="J32" i="4" s="1"/>
  <c r="Z38" i="19"/>
  <c r="AB38" i="19" s="1"/>
  <c r="Y39" i="19"/>
  <c r="H38" i="6"/>
  <c r="J38" i="6" s="1"/>
  <c r="G39" i="6"/>
  <c r="Z33" i="1"/>
  <c r="AB33" i="1" s="1"/>
  <c r="Y34" i="1"/>
  <c r="Z37" i="14"/>
  <c r="AB37" i="14" s="1"/>
  <c r="Y38" i="14"/>
  <c r="Z41" i="20"/>
  <c r="AB41" i="20" s="1"/>
  <c r="Y42" i="20"/>
  <c r="AB32" i="4"/>
  <c r="AD32" i="4" s="1"/>
  <c r="AA33" i="4"/>
  <c r="G33" i="1"/>
  <c r="H32" i="1"/>
  <c r="J32" i="1" s="1"/>
  <c r="AQ38" i="19"/>
  <c r="AR37" i="19"/>
  <c r="AT37" i="19" s="1"/>
  <c r="H37" i="20" l="1"/>
  <c r="J37" i="20" s="1"/>
  <c r="G38" i="20"/>
  <c r="G40" i="3"/>
  <c r="H39" i="3"/>
  <c r="J39" i="3" s="1"/>
  <c r="Y39" i="14"/>
  <c r="Z38" i="14"/>
  <c r="AB38" i="14" s="1"/>
  <c r="CA38" i="14"/>
  <c r="CB37" i="14"/>
  <c r="CD37" i="14" s="1"/>
  <c r="Y43" i="20"/>
  <c r="Z42" i="20"/>
  <c r="AB42" i="20" s="1"/>
  <c r="Z34" i="1"/>
  <c r="AB34" i="1" s="1"/>
  <c r="Y35" i="1"/>
  <c r="G40" i="6"/>
  <c r="H39" i="6"/>
  <c r="J39" i="6" s="1"/>
  <c r="AB33" i="4"/>
  <c r="AD33" i="4" s="1"/>
  <c r="AA34" i="4"/>
  <c r="BI34" i="14"/>
  <c r="BJ33" i="14"/>
  <c r="BL33" i="14" s="1"/>
  <c r="G40" i="14"/>
  <c r="H39" i="14"/>
  <c r="J39" i="14" s="1"/>
  <c r="AR38" i="19"/>
  <c r="AT38" i="19" s="1"/>
  <c r="AQ39" i="19"/>
  <c r="AQ41" i="14"/>
  <c r="AR40" i="14"/>
  <c r="AT40" i="14" s="1"/>
  <c r="G34" i="1"/>
  <c r="H33" i="1"/>
  <c r="J33" i="1" s="1"/>
  <c r="G37" i="19"/>
  <c r="H36" i="19"/>
  <c r="J36" i="19" s="1"/>
  <c r="H33" i="4"/>
  <c r="J33" i="4" s="1"/>
  <c r="G34" i="4"/>
  <c r="Z39" i="19"/>
  <c r="AB39" i="19" s="1"/>
  <c r="Y40" i="19"/>
  <c r="AB34" i="4" l="1"/>
  <c r="AD34" i="4" s="1"/>
  <c r="AA35" i="4"/>
  <c r="G38" i="19"/>
  <c r="H37" i="19"/>
  <c r="J37" i="19" s="1"/>
  <c r="Z35" i="1"/>
  <c r="AB35" i="1" s="1"/>
  <c r="Y36" i="1"/>
  <c r="BI35" i="14"/>
  <c r="BJ34" i="14"/>
  <c r="BL34" i="14" s="1"/>
  <c r="H40" i="3"/>
  <c r="J40" i="3" s="1"/>
  <c r="G41" i="3"/>
  <c r="G41" i="6"/>
  <c r="H40" i="6"/>
  <c r="J40" i="6" s="1"/>
  <c r="Z43" i="20"/>
  <c r="AB43" i="20" s="1"/>
  <c r="Y44" i="20"/>
  <c r="Z39" i="14"/>
  <c r="AB39" i="14" s="1"/>
  <c r="Y40" i="14"/>
  <c r="H38" i="20"/>
  <c r="J38" i="20" s="1"/>
  <c r="G39" i="20"/>
  <c r="AQ42" i="14"/>
  <c r="AR41" i="14"/>
  <c r="AT41" i="14" s="1"/>
  <c r="H40" i="14"/>
  <c r="J40" i="14" s="1"/>
  <c r="G41" i="14"/>
  <c r="CA39" i="14"/>
  <c r="CB38" i="14"/>
  <c r="CD38" i="14" s="1"/>
  <c r="H34" i="1"/>
  <c r="J34" i="1" s="1"/>
  <c r="G35" i="1"/>
  <c r="AQ40" i="19"/>
  <c r="AR39" i="19"/>
  <c r="AT39" i="19" s="1"/>
  <c r="Z40" i="19"/>
  <c r="AB40" i="19" s="1"/>
  <c r="Y41" i="19"/>
  <c r="G35" i="4"/>
  <c r="H34" i="4"/>
  <c r="J34" i="4" s="1"/>
  <c r="Y45" i="20" l="1"/>
  <c r="Z44" i="20"/>
  <c r="AB44" i="20" s="1"/>
  <c r="AR40" i="19"/>
  <c r="AT40" i="19" s="1"/>
  <c r="AQ41" i="19"/>
  <c r="AB35" i="4"/>
  <c r="AD35" i="4" s="1"/>
  <c r="AA36" i="4"/>
  <c r="CA40" i="14"/>
  <c r="CB39" i="14"/>
  <c r="CD39" i="14" s="1"/>
  <c r="G42" i="3"/>
  <c r="H41" i="3"/>
  <c r="J41" i="3" s="1"/>
  <c r="H35" i="1"/>
  <c r="J35" i="1" s="1"/>
  <c r="G36" i="1"/>
  <c r="H41" i="14"/>
  <c r="J41" i="14" s="1"/>
  <c r="G42" i="14"/>
  <c r="G36" i="4"/>
  <c r="H35" i="4"/>
  <c r="J35" i="4" s="1"/>
  <c r="AQ43" i="14"/>
  <c r="AR42" i="14"/>
  <c r="AT42" i="14" s="1"/>
  <c r="BI36" i="14"/>
  <c r="BJ35" i="14"/>
  <c r="BL35" i="14" s="1"/>
  <c r="Y41" i="14"/>
  <c r="Z40" i="14"/>
  <c r="AB40" i="14" s="1"/>
  <c r="H38" i="19"/>
  <c r="J38" i="19" s="1"/>
  <c r="G39" i="19"/>
  <c r="H41" i="6"/>
  <c r="J41" i="6" s="1"/>
  <c r="G42" i="6"/>
  <c r="Z41" i="19"/>
  <c r="AB41" i="19" s="1"/>
  <c r="Y42" i="19"/>
  <c r="G40" i="20"/>
  <c r="H39" i="20"/>
  <c r="J39" i="20" s="1"/>
  <c r="Y37" i="1"/>
  <c r="Z36" i="1"/>
  <c r="AB36" i="1" s="1"/>
  <c r="G41" i="20" l="1"/>
  <c r="H40" i="20"/>
  <c r="J40" i="20" s="1"/>
  <c r="Z42" i="19"/>
  <c r="AB42" i="19" s="1"/>
  <c r="Y43" i="19"/>
  <c r="G37" i="4"/>
  <c r="H36" i="4"/>
  <c r="J36" i="4" s="1"/>
  <c r="G43" i="14"/>
  <c r="H42" i="14"/>
  <c r="J42" i="14" s="1"/>
  <c r="Z45" i="20"/>
  <c r="AB45" i="20" s="1"/>
  <c r="Y46" i="20"/>
  <c r="H39" i="19"/>
  <c r="J39" i="19" s="1"/>
  <c r="G40" i="19"/>
  <c r="G37" i="1"/>
  <c r="H36" i="1"/>
  <c r="J36" i="1" s="1"/>
  <c r="AR41" i="19"/>
  <c r="AT41" i="19" s="1"/>
  <c r="AQ42" i="19"/>
  <c r="H42" i="6"/>
  <c r="J42" i="6" s="1"/>
  <c r="G43" i="6"/>
  <c r="Y42" i="14"/>
  <c r="Z41" i="14"/>
  <c r="AB41" i="14" s="1"/>
  <c r="G43" i="3"/>
  <c r="H42" i="3"/>
  <c r="J42" i="3" s="1"/>
  <c r="AR43" i="14"/>
  <c r="AT43" i="14" s="1"/>
  <c r="AQ44" i="14"/>
  <c r="AB36" i="4"/>
  <c r="AD36" i="4" s="1"/>
  <c r="AA37" i="4"/>
  <c r="Z37" i="1"/>
  <c r="AB37" i="1" s="1"/>
  <c r="Y38" i="1"/>
  <c r="BI37" i="14"/>
  <c r="BJ36" i="14"/>
  <c r="BL36" i="14" s="1"/>
  <c r="CB40" i="14"/>
  <c r="CD40" i="14" s="1"/>
  <c r="CA41" i="14"/>
  <c r="G38" i="1" l="1"/>
  <c r="H37" i="1"/>
  <c r="J37" i="1" s="1"/>
  <c r="H41" i="20"/>
  <c r="J41" i="20" s="1"/>
  <c r="G42" i="20"/>
  <c r="AQ45" i="14"/>
  <c r="AR44" i="14"/>
  <c r="AT44" i="14" s="1"/>
  <c r="H40" i="19"/>
  <c r="J40" i="19" s="1"/>
  <c r="G41" i="19"/>
  <c r="Z43" i="19"/>
  <c r="AB43" i="19" s="1"/>
  <c r="Y44" i="19"/>
  <c r="G44" i="3"/>
  <c r="H43" i="3"/>
  <c r="J43" i="3" s="1"/>
  <c r="Z42" i="14"/>
  <c r="AB42" i="14" s="1"/>
  <c r="Y43" i="14"/>
  <c r="G44" i="14"/>
  <c r="H43" i="14"/>
  <c r="J43" i="14" s="1"/>
  <c r="AQ43" i="19"/>
  <c r="AR42" i="19"/>
  <c r="AT42" i="19" s="1"/>
  <c r="Y47" i="20"/>
  <c r="Z46" i="20"/>
  <c r="AB46" i="20" s="1"/>
  <c r="CA42" i="14"/>
  <c r="CB41" i="14"/>
  <c r="CD41" i="14" s="1"/>
  <c r="G44" i="6"/>
  <c r="H43" i="6"/>
  <c r="J43" i="6" s="1"/>
  <c r="Z38" i="1"/>
  <c r="AB38" i="1" s="1"/>
  <c r="Y39" i="1"/>
  <c r="AB37" i="4"/>
  <c r="AD37" i="4" s="1"/>
  <c r="AA38" i="4"/>
  <c r="BI38" i="14"/>
  <c r="BJ37" i="14"/>
  <c r="BL37" i="14" s="1"/>
  <c r="G38" i="4"/>
  <c r="H37" i="4"/>
  <c r="J37" i="4" s="1"/>
  <c r="BI39" i="14" l="1"/>
  <c r="BJ38" i="14"/>
  <c r="BL38" i="14" s="1"/>
  <c r="H38" i="1"/>
  <c r="J38" i="1" s="1"/>
  <c r="G39" i="1"/>
  <c r="H44" i="3"/>
  <c r="J44" i="3" s="1"/>
  <c r="G45" i="3"/>
  <c r="CA43" i="14"/>
  <c r="CB42" i="14"/>
  <c r="CD42" i="14" s="1"/>
  <c r="H42" i="20"/>
  <c r="J42" i="20" s="1"/>
  <c r="G43" i="20"/>
  <c r="G42" i="19"/>
  <c r="H41" i="19"/>
  <c r="J41" i="19" s="1"/>
  <c r="AQ46" i="14"/>
  <c r="AR45" i="14"/>
  <c r="AT45" i="14" s="1"/>
  <c r="G39" i="4"/>
  <c r="H38" i="4"/>
  <c r="J38" i="4" s="1"/>
  <c r="Z47" i="20"/>
  <c r="AB47" i="20" s="1"/>
  <c r="Y48" i="20"/>
  <c r="AR43" i="19"/>
  <c r="AT43" i="19" s="1"/>
  <c r="AQ44" i="19"/>
  <c r="G45" i="6"/>
  <c r="H44" i="6"/>
  <c r="J44" i="6" s="1"/>
  <c r="Y45" i="19"/>
  <c r="Z44" i="19"/>
  <c r="AB44" i="19" s="1"/>
  <c r="AB38" i="4"/>
  <c r="AD38" i="4" s="1"/>
  <c r="AA39" i="4"/>
  <c r="H44" i="14"/>
  <c r="J44" i="14" s="1"/>
  <c r="G45" i="14"/>
  <c r="Z39" i="1"/>
  <c r="AB39" i="1" s="1"/>
  <c r="Y40" i="1"/>
  <c r="Y44" i="14"/>
  <c r="Z43" i="14"/>
  <c r="AB43" i="14" s="1"/>
  <c r="Y41" i="1" l="1"/>
  <c r="Z40" i="1"/>
  <c r="AB40" i="1" s="1"/>
  <c r="H39" i="1"/>
  <c r="J39" i="1" s="1"/>
  <c r="G40" i="1"/>
  <c r="AB39" i="4"/>
  <c r="AD39" i="4" s="1"/>
  <c r="AA40" i="4"/>
  <c r="AQ47" i="14"/>
  <c r="AR46" i="14"/>
  <c r="AT46" i="14" s="1"/>
  <c r="BI40" i="14"/>
  <c r="BJ39" i="14"/>
  <c r="BL39" i="14" s="1"/>
  <c r="H39" i="4"/>
  <c r="J39" i="4" s="1"/>
  <c r="G40" i="4"/>
  <c r="Y46" i="19"/>
  <c r="Z45" i="19"/>
  <c r="AB45" i="19" s="1"/>
  <c r="G44" i="20"/>
  <c r="H43" i="20"/>
  <c r="J43" i="20" s="1"/>
  <c r="H45" i="6"/>
  <c r="J45" i="6" s="1"/>
  <c r="G46" i="6"/>
  <c r="H45" i="14"/>
  <c r="J45" i="14" s="1"/>
  <c r="G46" i="14"/>
  <c r="AR44" i="19"/>
  <c r="AT44" i="19" s="1"/>
  <c r="AQ45" i="19"/>
  <c r="Y49" i="20"/>
  <c r="Z48" i="20"/>
  <c r="AB48" i="20" s="1"/>
  <c r="H45" i="3"/>
  <c r="J45" i="3" s="1"/>
  <c r="G46" i="3"/>
  <c r="G43" i="19"/>
  <c r="H42" i="19"/>
  <c r="J42" i="19" s="1"/>
  <c r="Y45" i="14"/>
  <c r="Z44" i="14"/>
  <c r="AB44" i="14" s="1"/>
  <c r="CA44" i="14"/>
  <c r="CB43" i="14"/>
  <c r="CD43" i="14" s="1"/>
  <c r="H46" i="6" l="1"/>
  <c r="J46" i="6" s="1"/>
  <c r="G47" i="6"/>
  <c r="Y46" i="14"/>
  <c r="Z45" i="14"/>
  <c r="AB45" i="14" s="1"/>
  <c r="Y42" i="1"/>
  <c r="Z41" i="1"/>
  <c r="AB41" i="1" s="1"/>
  <c r="G41" i="4"/>
  <c r="H40" i="4"/>
  <c r="J40" i="4" s="1"/>
  <c r="G44" i="19"/>
  <c r="H43" i="19"/>
  <c r="J43" i="19" s="1"/>
  <c r="Z46" i="19"/>
  <c r="AB46" i="19" s="1"/>
  <c r="Y47" i="19"/>
  <c r="AR45" i="19"/>
  <c r="AT45" i="19" s="1"/>
  <c r="AQ46" i="19"/>
  <c r="BI41" i="14"/>
  <c r="BJ40" i="14"/>
  <c r="BL40" i="14" s="1"/>
  <c r="G41" i="1"/>
  <c r="H40" i="1"/>
  <c r="J40" i="1" s="1"/>
  <c r="G47" i="3"/>
  <c r="H46" i="3"/>
  <c r="J46" i="3" s="1"/>
  <c r="Z49" i="20"/>
  <c r="AB49" i="20" s="1"/>
  <c r="Y50" i="20"/>
  <c r="G47" i="14"/>
  <c r="H46" i="14"/>
  <c r="J46" i="14" s="1"/>
  <c r="AB40" i="4"/>
  <c r="AD40" i="4" s="1"/>
  <c r="AA41" i="4"/>
  <c r="H44" i="20"/>
  <c r="J44" i="20" s="1"/>
  <c r="G45" i="20"/>
  <c r="CB44" i="14"/>
  <c r="CD44" i="14" s="1"/>
  <c r="CA45" i="14"/>
  <c r="AR47" i="14"/>
  <c r="AT47" i="14" s="1"/>
  <c r="AQ48" i="14"/>
  <c r="Z42" i="1" l="1"/>
  <c r="AB42" i="1" s="1"/>
  <c r="Y43" i="1"/>
  <c r="Z46" i="14"/>
  <c r="AB46" i="14" s="1"/>
  <c r="Y47" i="14"/>
  <c r="AR46" i="19"/>
  <c r="AT46" i="19" s="1"/>
  <c r="AQ47" i="19"/>
  <c r="Z47" i="19"/>
  <c r="AB47" i="19" s="1"/>
  <c r="Y48" i="19"/>
  <c r="Y51" i="20"/>
  <c r="Z50" i="20"/>
  <c r="AB50" i="20" s="1"/>
  <c r="AQ49" i="14"/>
  <c r="AR48" i="14"/>
  <c r="AT48" i="14" s="1"/>
  <c r="H45" i="20"/>
  <c r="J45" i="20" s="1"/>
  <c r="G46" i="20"/>
  <c r="BI42" i="14"/>
  <c r="BJ41" i="14"/>
  <c r="BL41" i="14" s="1"/>
  <c r="G48" i="6"/>
  <c r="H47" i="6"/>
  <c r="J47" i="6" s="1"/>
  <c r="G45" i="19"/>
  <c r="H44" i="19"/>
  <c r="J44" i="19" s="1"/>
  <c r="G48" i="3"/>
  <c r="H47" i="3"/>
  <c r="J47" i="3" s="1"/>
  <c r="G42" i="4"/>
  <c r="H41" i="4"/>
  <c r="J41" i="4" s="1"/>
  <c r="G42" i="1"/>
  <c r="H41" i="1"/>
  <c r="J41" i="1" s="1"/>
  <c r="AB41" i="4"/>
  <c r="AD41" i="4" s="1"/>
  <c r="AA42" i="4"/>
  <c r="G48" i="14"/>
  <c r="H47" i="14"/>
  <c r="J47" i="14" s="1"/>
  <c r="CA46" i="14"/>
  <c r="CB45" i="14"/>
  <c r="CD45" i="14" s="1"/>
  <c r="BI43" i="14" l="1"/>
  <c r="BJ42" i="14"/>
  <c r="BL42" i="14" s="1"/>
  <c r="H46" i="20"/>
  <c r="J46" i="20" s="1"/>
  <c r="G47" i="20"/>
  <c r="H48" i="14"/>
  <c r="J48" i="14" s="1"/>
  <c r="G49" i="14"/>
  <c r="AB42" i="4"/>
  <c r="AD42" i="4" s="1"/>
  <c r="AA43" i="4"/>
  <c r="H42" i="4"/>
  <c r="J42" i="4" s="1"/>
  <c r="G43" i="4"/>
  <c r="H48" i="3"/>
  <c r="J48" i="3" s="1"/>
  <c r="G49" i="3"/>
  <c r="Y52" i="20"/>
  <c r="Z51" i="20"/>
  <c r="AB51" i="20" s="1"/>
  <c r="Y48" i="14"/>
  <c r="Z47" i="14"/>
  <c r="AB47" i="14" s="1"/>
  <c r="H42" i="1"/>
  <c r="J42" i="1" s="1"/>
  <c r="G43" i="1"/>
  <c r="CB46" i="14"/>
  <c r="CD46" i="14" s="1"/>
  <c r="CA47" i="14"/>
  <c r="H45" i="19"/>
  <c r="J45" i="19" s="1"/>
  <c r="G46" i="19"/>
  <c r="G49" i="6"/>
  <c r="H48" i="6"/>
  <c r="J48" i="6" s="1"/>
  <c r="Z43" i="1"/>
  <c r="AB43" i="1" s="1"/>
  <c r="Y44" i="1"/>
  <c r="AQ50" i="14"/>
  <c r="AR49" i="14"/>
  <c r="AT49" i="14" s="1"/>
  <c r="Z48" i="19"/>
  <c r="AB48" i="19" s="1"/>
  <c r="Y49" i="19"/>
  <c r="AR47" i="19"/>
  <c r="AT47" i="19" s="1"/>
  <c r="AQ48" i="19"/>
  <c r="BI44" i="14" l="1"/>
  <c r="BJ43" i="14"/>
  <c r="BL43" i="14" s="1"/>
  <c r="G50" i="3"/>
  <c r="H49" i="3"/>
  <c r="J49" i="3" s="1"/>
  <c r="AR50" i="14"/>
  <c r="AT50" i="14" s="1"/>
  <c r="AQ51" i="14"/>
  <c r="AQ49" i="19"/>
  <c r="AR48" i="19"/>
  <c r="AT48" i="19" s="1"/>
  <c r="CA48" i="14"/>
  <c r="CB47" i="14"/>
  <c r="CD47" i="14" s="1"/>
  <c r="AB43" i="4"/>
  <c r="AD43" i="4" s="1"/>
  <c r="AA44" i="4"/>
  <c r="Y45" i="1"/>
  <c r="Z44" i="1"/>
  <c r="AB44" i="1" s="1"/>
  <c r="H49" i="6"/>
  <c r="J49" i="6" s="1"/>
  <c r="G50" i="6"/>
  <c r="G44" i="4"/>
  <c r="H43" i="4"/>
  <c r="J43" i="4" s="1"/>
  <c r="G48" i="20"/>
  <c r="H47" i="20"/>
  <c r="J47" i="20" s="1"/>
  <c r="Y49" i="14"/>
  <c r="Z48" i="14"/>
  <c r="AB48" i="14" s="1"/>
  <c r="Y53" i="20"/>
  <c r="Z52" i="20"/>
  <c r="AB52" i="20" s="1"/>
  <c r="G47" i="19"/>
  <c r="H46" i="19"/>
  <c r="J46" i="19" s="1"/>
  <c r="Z49" i="19"/>
  <c r="AB49" i="19" s="1"/>
  <c r="Y50" i="19"/>
  <c r="H43" i="1"/>
  <c r="J43" i="1" s="1"/>
  <c r="G44" i="1"/>
  <c r="H49" i="14"/>
  <c r="J49" i="14" s="1"/>
  <c r="G50" i="14"/>
  <c r="Z45" i="1" l="1"/>
  <c r="AB45" i="1" s="1"/>
  <c r="Y46" i="1"/>
  <c r="BI45" i="14"/>
  <c r="BJ44" i="14"/>
  <c r="BL44" i="14" s="1"/>
  <c r="AB44" i="4"/>
  <c r="AD44" i="4" s="1"/>
  <c r="AA45" i="4"/>
  <c r="AR51" i="14"/>
  <c r="AT51" i="14" s="1"/>
  <c r="AQ52" i="14"/>
  <c r="H50" i="6"/>
  <c r="J50" i="6" s="1"/>
  <c r="G51" i="6"/>
  <c r="G51" i="3"/>
  <c r="H50" i="3"/>
  <c r="J50" i="3" s="1"/>
  <c r="G48" i="19"/>
  <c r="H47" i="19"/>
  <c r="J47" i="19" s="1"/>
  <c r="Y50" i="14"/>
  <c r="Z49" i="14"/>
  <c r="AB49" i="14" s="1"/>
  <c r="CB48" i="14"/>
  <c r="CD48" i="14" s="1"/>
  <c r="CA49" i="14"/>
  <c r="Z53" i="20"/>
  <c r="AB53" i="20" s="1"/>
  <c r="Y54" i="20"/>
  <c r="G45" i="1"/>
  <c r="H44" i="1"/>
  <c r="J44" i="1" s="1"/>
  <c r="G45" i="4"/>
  <c r="H44" i="4"/>
  <c r="J44" i="4" s="1"/>
  <c r="Z50" i="19"/>
  <c r="AB50" i="19" s="1"/>
  <c r="Y51" i="19"/>
  <c r="G51" i="14"/>
  <c r="H50" i="14"/>
  <c r="J50" i="14" s="1"/>
  <c r="H48" i="20"/>
  <c r="J48" i="20" s="1"/>
  <c r="G49" i="20"/>
  <c r="AR49" i="19"/>
  <c r="AT49" i="19" s="1"/>
  <c r="AQ50" i="19"/>
  <c r="Z50" i="14" l="1"/>
  <c r="AB50" i="14" s="1"/>
  <c r="Y51" i="14"/>
  <c r="Z51" i="19"/>
  <c r="AB51" i="19" s="1"/>
  <c r="Y52" i="19"/>
  <c r="H48" i="19"/>
  <c r="J48" i="19" s="1"/>
  <c r="G49" i="19"/>
  <c r="G46" i="4"/>
  <c r="H45" i="4"/>
  <c r="J45" i="4" s="1"/>
  <c r="G46" i="1"/>
  <c r="H45" i="1"/>
  <c r="J45" i="1" s="1"/>
  <c r="AQ51" i="19"/>
  <c r="AR50" i="19"/>
  <c r="AT50" i="19" s="1"/>
  <c r="Y55" i="20"/>
  <c r="Z54" i="20"/>
  <c r="AB54" i="20" s="1"/>
  <c r="AR52" i="14"/>
  <c r="AT52" i="14" s="1"/>
  <c r="AQ53" i="14"/>
  <c r="G52" i="14"/>
  <c r="H51" i="14"/>
  <c r="J51" i="14" s="1"/>
  <c r="Z46" i="1"/>
  <c r="AB46" i="1" s="1"/>
  <c r="Y47" i="1"/>
  <c r="G52" i="3"/>
  <c r="H51" i="3"/>
  <c r="J51" i="3" s="1"/>
  <c r="BI46" i="14"/>
  <c r="BJ45" i="14"/>
  <c r="BL45" i="14" s="1"/>
  <c r="G50" i="20"/>
  <c r="H49" i="20"/>
  <c r="J49" i="20" s="1"/>
  <c r="AB45" i="4"/>
  <c r="AD45" i="4" s="1"/>
  <c r="AA46" i="4"/>
  <c r="G52" i="6"/>
  <c r="H51" i="6"/>
  <c r="J51" i="6" s="1"/>
  <c r="CA50" i="14"/>
  <c r="CB49" i="14"/>
  <c r="CD49" i="14" s="1"/>
  <c r="G47" i="1" l="1"/>
  <c r="H46" i="1"/>
  <c r="J46" i="1" s="1"/>
  <c r="Z47" i="1"/>
  <c r="AB47" i="1" s="1"/>
  <c r="Y48" i="1"/>
  <c r="H52" i="3"/>
  <c r="J52" i="3" s="1"/>
  <c r="G53" i="3"/>
  <c r="G47" i="4"/>
  <c r="H46" i="4"/>
  <c r="J46" i="4" s="1"/>
  <c r="H52" i="6"/>
  <c r="J52" i="6" s="1"/>
  <c r="G53" i="6"/>
  <c r="G50" i="19"/>
  <c r="H49" i="19"/>
  <c r="J49" i="19" s="1"/>
  <c r="H52" i="14"/>
  <c r="J52" i="14" s="1"/>
  <c r="G53" i="14"/>
  <c r="AB46" i="4"/>
  <c r="AD46" i="4" s="1"/>
  <c r="AA47" i="4"/>
  <c r="AR53" i="14"/>
  <c r="AT53" i="14" s="1"/>
  <c r="AQ54" i="14"/>
  <c r="Z52" i="19"/>
  <c r="AB52" i="19" s="1"/>
  <c r="Y53" i="19"/>
  <c r="BI47" i="14"/>
  <c r="BJ46" i="14"/>
  <c r="BL46" i="14" s="1"/>
  <c r="AR51" i="19"/>
  <c r="AT51" i="19" s="1"/>
  <c r="AQ52" i="19"/>
  <c r="CA51" i="14"/>
  <c r="CB50" i="14"/>
  <c r="CD50" i="14" s="1"/>
  <c r="Z51" i="14"/>
  <c r="AB51" i="14" s="1"/>
  <c r="Y52" i="14"/>
  <c r="H50" i="20"/>
  <c r="J50" i="20" s="1"/>
  <c r="G51" i="20"/>
  <c r="Z55" i="20"/>
  <c r="AB55" i="20" s="1"/>
  <c r="Y56" i="20"/>
  <c r="H47" i="1" l="1"/>
  <c r="J47" i="1" s="1"/>
  <c r="G48" i="1"/>
  <c r="AR52" i="19"/>
  <c r="AT52" i="19" s="1"/>
  <c r="AQ53" i="19"/>
  <c r="G51" i="19"/>
  <c r="H50" i="19"/>
  <c r="J50" i="19" s="1"/>
  <c r="H53" i="6"/>
  <c r="J53" i="6" s="1"/>
  <c r="G54" i="6"/>
  <c r="H53" i="14"/>
  <c r="J53" i="14" s="1"/>
  <c r="G54" i="14"/>
  <c r="BI48" i="14"/>
  <c r="BJ47" i="14"/>
  <c r="BL47" i="14" s="1"/>
  <c r="CA52" i="14"/>
  <c r="CB51" i="14"/>
  <c r="CD51" i="14" s="1"/>
  <c r="Y57" i="20"/>
  <c r="Z56" i="20"/>
  <c r="AB56" i="20" s="1"/>
  <c r="Z53" i="19"/>
  <c r="AB53" i="19" s="1"/>
  <c r="Y54" i="19"/>
  <c r="G48" i="4"/>
  <c r="H47" i="4"/>
  <c r="J47" i="4" s="1"/>
  <c r="G52" i="20"/>
  <c r="H51" i="20"/>
  <c r="J51" i="20" s="1"/>
  <c r="AR54" i="14"/>
  <c r="AT54" i="14" s="1"/>
  <c r="AQ55" i="14"/>
  <c r="G54" i="3"/>
  <c r="H53" i="3"/>
  <c r="J53" i="3" s="1"/>
  <c r="Z52" i="14"/>
  <c r="AB52" i="14" s="1"/>
  <c r="Y53" i="14"/>
  <c r="AB47" i="4"/>
  <c r="AD47" i="4" s="1"/>
  <c r="AA48" i="4"/>
  <c r="Y49" i="1"/>
  <c r="Z48" i="1"/>
  <c r="AB48" i="1" s="1"/>
  <c r="AR55" i="14" l="1"/>
  <c r="AT55" i="14" s="1"/>
  <c r="AQ56" i="14"/>
  <c r="BI49" i="14"/>
  <c r="BJ48" i="14"/>
  <c r="BL48" i="14" s="1"/>
  <c r="G55" i="14"/>
  <c r="H54" i="14"/>
  <c r="J54" i="14" s="1"/>
  <c r="G53" i="20"/>
  <c r="H52" i="20"/>
  <c r="J52" i="20" s="1"/>
  <c r="H54" i="6"/>
  <c r="J54" i="6" s="1"/>
  <c r="G55" i="6"/>
  <c r="Z57" i="20"/>
  <c r="AB57" i="20" s="1"/>
  <c r="Y58" i="20"/>
  <c r="Y50" i="1"/>
  <c r="Z49" i="1"/>
  <c r="AB49" i="1" s="1"/>
  <c r="G49" i="4"/>
  <c r="H48" i="4"/>
  <c r="J48" i="4" s="1"/>
  <c r="AB48" i="4"/>
  <c r="AD48" i="4" s="1"/>
  <c r="AA49" i="4"/>
  <c r="Z54" i="19"/>
  <c r="AB54" i="19" s="1"/>
  <c r="Y55" i="19"/>
  <c r="H51" i="19"/>
  <c r="J51" i="19" s="1"/>
  <c r="G52" i="19"/>
  <c r="Y54" i="14"/>
  <c r="Z53" i="14"/>
  <c r="AB53" i="14" s="1"/>
  <c r="AR53" i="19"/>
  <c r="AT53" i="19" s="1"/>
  <c r="AQ54" i="19"/>
  <c r="H48" i="1"/>
  <c r="J48" i="1" s="1"/>
  <c r="G49" i="1"/>
  <c r="G55" i="3"/>
  <c r="H54" i="3"/>
  <c r="J54" i="3" s="1"/>
  <c r="CB52" i="14"/>
  <c r="CD52" i="14" s="1"/>
  <c r="CA53" i="14"/>
  <c r="Y59" i="20" l="1"/>
  <c r="Z58" i="20"/>
  <c r="AB58" i="20" s="1"/>
  <c r="Y55" i="14"/>
  <c r="Z54" i="14"/>
  <c r="AB54" i="14" s="1"/>
  <c r="CA54" i="14"/>
  <c r="CB53" i="14"/>
  <c r="CD53" i="14" s="1"/>
  <c r="Z55" i="19"/>
  <c r="AB55" i="19" s="1"/>
  <c r="Y56" i="19"/>
  <c r="H53" i="20"/>
  <c r="J53" i="20" s="1"/>
  <c r="G54" i="20"/>
  <c r="AB49" i="4"/>
  <c r="AD49" i="4" s="1"/>
  <c r="AA50" i="4"/>
  <c r="H55" i="3"/>
  <c r="J55" i="3" s="1"/>
  <c r="G56" i="3"/>
  <c r="G56" i="14"/>
  <c r="H55" i="14"/>
  <c r="J55" i="14" s="1"/>
  <c r="G50" i="1"/>
  <c r="H49" i="1"/>
  <c r="J49" i="1" s="1"/>
  <c r="G56" i="6"/>
  <c r="H55" i="6"/>
  <c r="J55" i="6" s="1"/>
  <c r="H52" i="19"/>
  <c r="J52" i="19" s="1"/>
  <c r="G53" i="19"/>
  <c r="G50" i="4"/>
  <c r="H49" i="4"/>
  <c r="J49" i="4" s="1"/>
  <c r="BI50" i="14"/>
  <c r="BJ49" i="14"/>
  <c r="BL49" i="14" s="1"/>
  <c r="AQ55" i="19"/>
  <c r="AR54" i="19"/>
  <c r="AT54" i="19" s="1"/>
  <c r="AQ57" i="14"/>
  <c r="AR56" i="14"/>
  <c r="AT56" i="14" s="1"/>
  <c r="Z50" i="1"/>
  <c r="AB50" i="1" s="1"/>
  <c r="Y51" i="1"/>
  <c r="AQ58" i="14" l="1"/>
  <c r="AR57" i="14"/>
  <c r="AT57" i="14" s="1"/>
  <c r="AB50" i="4"/>
  <c r="AD50" i="4" s="1"/>
  <c r="AA51" i="4"/>
  <c r="H54" i="20"/>
  <c r="J54" i="20" s="1"/>
  <c r="G55" i="20"/>
  <c r="Y57" i="19"/>
  <c r="Z56" i="19"/>
  <c r="AB56" i="19" s="1"/>
  <c r="G51" i="4"/>
  <c r="H50" i="4"/>
  <c r="J50" i="4" s="1"/>
  <c r="G57" i="6"/>
  <c r="H56" i="6"/>
  <c r="J56" i="6" s="1"/>
  <c r="G51" i="1"/>
  <c r="H50" i="1"/>
  <c r="J50" i="1" s="1"/>
  <c r="G54" i="19"/>
  <c r="H53" i="19"/>
  <c r="J53" i="19" s="1"/>
  <c r="Z51" i="1"/>
  <c r="AB51" i="1" s="1"/>
  <c r="Y52" i="1"/>
  <c r="CB54" i="14"/>
  <c r="CD54" i="14" s="1"/>
  <c r="CA55" i="14"/>
  <c r="AQ56" i="19"/>
  <c r="AR55" i="19"/>
  <c r="AT55" i="19" s="1"/>
  <c r="H56" i="14"/>
  <c r="J56" i="14" s="1"/>
  <c r="G57" i="14"/>
  <c r="Z55" i="14"/>
  <c r="AB55" i="14" s="1"/>
  <c r="Y56" i="14"/>
  <c r="H56" i="3"/>
  <c r="J56" i="3" s="1"/>
  <c r="G57" i="3"/>
  <c r="BJ50" i="14"/>
  <c r="BL50" i="14" s="1"/>
  <c r="BI51" i="14"/>
  <c r="Z59" i="20"/>
  <c r="AB59" i="20" s="1"/>
  <c r="Y60" i="20"/>
  <c r="G52" i="4" l="1"/>
  <c r="H51" i="4"/>
  <c r="J51" i="4" s="1"/>
  <c r="Z57" i="19"/>
  <c r="AB57" i="19" s="1"/>
  <c r="Y58" i="19"/>
  <c r="BI52" i="14"/>
  <c r="BJ51" i="14"/>
  <c r="BL51" i="14" s="1"/>
  <c r="Y53" i="1"/>
  <c r="Z52" i="1"/>
  <c r="AB52" i="1" s="1"/>
  <c r="H55" i="20"/>
  <c r="J55" i="20" s="1"/>
  <c r="G56" i="20"/>
  <c r="AR56" i="19"/>
  <c r="AT56" i="19" s="1"/>
  <c r="AQ57" i="19"/>
  <c r="G58" i="3"/>
  <c r="H57" i="3"/>
  <c r="J57" i="3" s="1"/>
  <c r="AB51" i="4"/>
  <c r="AD51" i="4" s="1"/>
  <c r="AA52" i="4"/>
  <c r="H57" i="6"/>
  <c r="J57" i="6" s="1"/>
  <c r="G58" i="6"/>
  <c r="G55" i="19"/>
  <c r="H54" i="19"/>
  <c r="J54" i="19" s="1"/>
  <c r="Y61" i="20"/>
  <c r="Z60" i="20"/>
  <c r="AB60" i="20" s="1"/>
  <c r="H57" i="14"/>
  <c r="J57" i="14" s="1"/>
  <c r="G58" i="14"/>
  <c r="CA56" i="14"/>
  <c r="CB55" i="14"/>
  <c r="CD55" i="14" s="1"/>
  <c r="Y57" i="14"/>
  <c r="Z56" i="14"/>
  <c r="AB56" i="14" s="1"/>
  <c r="H51" i="1"/>
  <c r="J51" i="1" s="1"/>
  <c r="G52" i="1"/>
  <c r="AQ59" i="14"/>
  <c r="AR58" i="14"/>
  <c r="AT58" i="14" s="1"/>
  <c r="AR57" i="19" l="1"/>
  <c r="AT57" i="19" s="1"/>
  <c r="AQ58" i="19"/>
  <c r="H56" i="20"/>
  <c r="J56" i="20" s="1"/>
  <c r="G57" i="20"/>
  <c r="Z53" i="1"/>
  <c r="AB53" i="1" s="1"/>
  <c r="Y54" i="1"/>
  <c r="H52" i="1"/>
  <c r="J52" i="1" s="1"/>
  <c r="G53" i="1"/>
  <c r="H58" i="6"/>
  <c r="J58" i="6" s="1"/>
  <c r="G59" i="6"/>
  <c r="G59" i="14"/>
  <c r="H58" i="14"/>
  <c r="J58" i="14" s="1"/>
  <c r="Z61" i="20"/>
  <c r="AB61" i="20" s="1"/>
  <c r="Y62" i="20"/>
  <c r="H55" i="19"/>
  <c r="J55" i="19" s="1"/>
  <c r="G56" i="19"/>
  <c r="BI53" i="14"/>
  <c r="BJ52" i="14"/>
  <c r="BL52" i="14" s="1"/>
  <c r="AB52" i="4"/>
  <c r="AD52" i="4" s="1"/>
  <c r="AA53" i="4"/>
  <c r="Z58" i="19"/>
  <c r="AB58" i="19" s="1"/>
  <c r="Y59" i="19"/>
  <c r="Y58" i="14"/>
  <c r="Z57" i="14"/>
  <c r="AB57" i="14" s="1"/>
  <c r="AQ60" i="14"/>
  <c r="AR59" i="14"/>
  <c r="AT59" i="14" s="1"/>
  <c r="CB56" i="14"/>
  <c r="CD56" i="14" s="1"/>
  <c r="CA57" i="14"/>
  <c r="G59" i="3"/>
  <c r="H58" i="3"/>
  <c r="J58" i="3" s="1"/>
  <c r="G53" i="4"/>
  <c r="H52" i="4"/>
  <c r="J52" i="4" s="1"/>
  <c r="G60" i="14" l="1"/>
  <c r="H59" i="14"/>
  <c r="J59" i="14" s="1"/>
  <c r="G54" i="1"/>
  <c r="H53" i="1"/>
  <c r="J53" i="1" s="1"/>
  <c r="Z58" i="14"/>
  <c r="AB58" i="14" s="1"/>
  <c r="Y59" i="14"/>
  <c r="Z54" i="1"/>
  <c r="AB54" i="1" s="1"/>
  <c r="Y55" i="1"/>
  <c r="Z59" i="19"/>
  <c r="AB59" i="19" s="1"/>
  <c r="Y60" i="19"/>
  <c r="AB53" i="4"/>
  <c r="AD53" i="4" s="1"/>
  <c r="AA54" i="4"/>
  <c r="G57" i="19"/>
  <c r="H56" i="19"/>
  <c r="J56" i="19" s="1"/>
  <c r="G58" i="20"/>
  <c r="H57" i="20"/>
  <c r="J57" i="20" s="1"/>
  <c r="H59" i="3"/>
  <c r="J59" i="3" s="1"/>
  <c r="G60" i="3"/>
  <c r="BJ53" i="14"/>
  <c r="BL53" i="14" s="1"/>
  <c r="BI54" i="14"/>
  <c r="CA58" i="14"/>
  <c r="CB57" i="14"/>
  <c r="CD57" i="14" s="1"/>
  <c r="G60" i="6"/>
  <c r="H59" i="6"/>
  <c r="J59" i="6" s="1"/>
  <c r="G54" i="4"/>
  <c r="H53" i="4"/>
  <c r="J53" i="4" s="1"/>
  <c r="Y63" i="20"/>
  <c r="Z62" i="20"/>
  <c r="AB62" i="20" s="1"/>
  <c r="AR58" i="19"/>
  <c r="AT58" i="19" s="1"/>
  <c r="AQ59" i="19"/>
  <c r="AR60" i="14"/>
  <c r="AT60" i="14" s="1"/>
  <c r="AQ61" i="14"/>
  <c r="CA59" i="14" l="1"/>
  <c r="CB58" i="14"/>
  <c r="CD58" i="14" s="1"/>
  <c r="G61" i="6"/>
  <c r="H60" i="6"/>
  <c r="J60" i="6" s="1"/>
  <c r="AQ62" i="14"/>
  <c r="AR61" i="14"/>
  <c r="AT61" i="14" s="1"/>
  <c r="Z55" i="1"/>
  <c r="AB55" i="1" s="1"/>
  <c r="Y56" i="1"/>
  <c r="AQ60" i="19"/>
  <c r="AR59" i="19"/>
  <c r="AT59" i="19" s="1"/>
  <c r="H60" i="3"/>
  <c r="J60" i="3" s="1"/>
  <c r="G61" i="3"/>
  <c r="Z59" i="14"/>
  <c r="AB59" i="14" s="1"/>
  <c r="Y60" i="14"/>
  <c r="BJ54" i="14"/>
  <c r="BL54" i="14" s="1"/>
  <c r="BI55" i="14"/>
  <c r="AB54" i="4"/>
  <c r="AD54" i="4" s="1"/>
  <c r="AA55" i="4"/>
  <c r="Y61" i="19"/>
  <c r="Z60" i="19"/>
  <c r="AB60" i="19" s="1"/>
  <c r="Z63" i="20"/>
  <c r="AB63" i="20" s="1"/>
  <c r="Y64" i="20"/>
  <c r="H58" i="20"/>
  <c r="J58" i="20" s="1"/>
  <c r="G59" i="20"/>
  <c r="G55" i="1"/>
  <c r="H54" i="1"/>
  <c r="J54" i="1" s="1"/>
  <c r="G55" i="4"/>
  <c r="H54" i="4"/>
  <c r="J54" i="4" s="1"/>
  <c r="H57" i="19"/>
  <c r="J57" i="19" s="1"/>
  <c r="G58" i="19"/>
  <c r="H60" i="14"/>
  <c r="J60" i="14" s="1"/>
  <c r="G61" i="14"/>
  <c r="Y65" i="20" l="1"/>
  <c r="Z64" i="20"/>
  <c r="AB64" i="20" s="1"/>
  <c r="G60" i="20"/>
  <c r="H59" i="20"/>
  <c r="J59" i="20" s="1"/>
  <c r="G59" i="19"/>
  <c r="H58" i="19"/>
  <c r="J58" i="19" s="1"/>
  <c r="AQ63" i="14"/>
  <c r="AR62" i="14"/>
  <c r="AT62" i="14" s="1"/>
  <c r="G62" i="3"/>
  <c r="H61" i="3"/>
  <c r="J61" i="3" s="1"/>
  <c r="AQ61" i="19"/>
  <c r="AR60" i="19"/>
  <c r="AT60" i="19" s="1"/>
  <c r="AB55" i="4"/>
  <c r="AD55" i="4" s="1"/>
  <c r="AA56" i="4"/>
  <c r="BJ55" i="14"/>
  <c r="BL55" i="14" s="1"/>
  <c r="BI56" i="14"/>
  <c r="Y57" i="1"/>
  <c r="Z56" i="1"/>
  <c r="AB56" i="1" s="1"/>
  <c r="Z61" i="19"/>
  <c r="AB61" i="19" s="1"/>
  <c r="Y62" i="19"/>
  <c r="G56" i="4"/>
  <c r="H55" i="4"/>
  <c r="J55" i="4" s="1"/>
  <c r="H61" i="14"/>
  <c r="J61" i="14" s="1"/>
  <c r="G62" i="14"/>
  <c r="H61" i="6"/>
  <c r="J61" i="6" s="1"/>
  <c r="G62" i="6"/>
  <c r="Z60" i="14"/>
  <c r="AB60" i="14" s="1"/>
  <c r="Y61" i="14"/>
  <c r="H55" i="1"/>
  <c r="J55" i="1" s="1"/>
  <c r="G56" i="1"/>
  <c r="CA60" i="14"/>
  <c r="CB59" i="14"/>
  <c r="CD59" i="14" s="1"/>
  <c r="AR61" i="19" l="1"/>
  <c r="AT61" i="19" s="1"/>
  <c r="AQ62" i="19"/>
  <c r="AR63" i="14"/>
  <c r="AT63" i="14" s="1"/>
  <c r="AQ64" i="14"/>
  <c r="G63" i="14"/>
  <c r="H62" i="14"/>
  <c r="J62" i="14" s="1"/>
  <c r="G63" i="3"/>
  <c r="H62" i="3"/>
  <c r="J62" i="3" s="1"/>
  <c r="Z62" i="19"/>
  <c r="AB62" i="19" s="1"/>
  <c r="Y63" i="19"/>
  <c r="H56" i="1"/>
  <c r="J56" i="1" s="1"/>
  <c r="G57" i="1"/>
  <c r="G60" i="19"/>
  <c r="H59" i="19"/>
  <c r="J59" i="19" s="1"/>
  <c r="Y62" i="14"/>
  <c r="Z61" i="14"/>
  <c r="AB61" i="14" s="1"/>
  <c r="BI57" i="14"/>
  <c r="BJ56" i="14"/>
  <c r="BL56" i="14" s="1"/>
  <c r="G57" i="4"/>
  <c r="H56" i="4"/>
  <c r="J56" i="4" s="1"/>
  <c r="CB60" i="14"/>
  <c r="CD60" i="14" s="1"/>
  <c r="CA61" i="14"/>
  <c r="Z57" i="1"/>
  <c r="AB57" i="1" s="1"/>
  <c r="Y58" i="1"/>
  <c r="H60" i="20"/>
  <c r="J60" i="20" s="1"/>
  <c r="G61" i="20"/>
  <c r="H62" i="6"/>
  <c r="J62" i="6" s="1"/>
  <c r="G63" i="6"/>
  <c r="AB56" i="4"/>
  <c r="AD56" i="4" s="1"/>
  <c r="AA57" i="4"/>
  <c r="Z65" i="20"/>
  <c r="AB65" i="20" s="1"/>
  <c r="Y66" i="20"/>
  <c r="Z58" i="1" l="1"/>
  <c r="AB58" i="1" s="1"/>
  <c r="Y59" i="1"/>
  <c r="H63" i="3"/>
  <c r="J63" i="3" s="1"/>
  <c r="G64" i="3"/>
  <c r="G58" i="1"/>
  <c r="H57" i="1"/>
  <c r="J57" i="1" s="1"/>
  <c r="AB57" i="4"/>
  <c r="AD57" i="4" s="1"/>
  <c r="AA58" i="4"/>
  <c r="Y67" i="20"/>
  <c r="Z66" i="20"/>
  <c r="AB66" i="20" s="1"/>
  <c r="BJ57" i="14"/>
  <c r="BL57" i="14" s="1"/>
  <c r="BI58" i="14"/>
  <c r="G64" i="14"/>
  <c r="H63" i="14"/>
  <c r="J63" i="14" s="1"/>
  <c r="G64" i="6"/>
  <c r="H63" i="6"/>
  <c r="J63" i="6" s="1"/>
  <c r="AR64" i="14"/>
  <c r="AT64" i="14" s="1"/>
  <c r="AQ65" i="14"/>
  <c r="CB61" i="14"/>
  <c r="CD61" i="14" s="1"/>
  <c r="CA62" i="14"/>
  <c r="H57" i="4"/>
  <c r="J57" i="4" s="1"/>
  <c r="G58" i="4"/>
  <c r="Z62" i="14"/>
  <c r="AB62" i="14" s="1"/>
  <c r="Y63" i="14"/>
  <c r="Z63" i="19"/>
  <c r="AB63" i="19" s="1"/>
  <c r="Y64" i="19"/>
  <c r="H61" i="20"/>
  <c r="J61" i="20" s="1"/>
  <c r="G62" i="20"/>
  <c r="AR62" i="19"/>
  <c r="AT62" i="19" s="1"/>
  <c r="AQ63" i="19"/>
  <c r="G61" i="19"/>
  <c r="H60" i="19"/>
  <c r="J60" i="19" s="1"/>
  <c r="Z67" i="20" l="1"/>
  <c r="AB67" i="20" s="1"/>
  <c r="Y68" i="20"/>
  <c r="BJ58" i="14"/>
  <c r="BL58" i="14" s="1"/>
  <c r="BI59" i="14"/>
  <c r="AB58" i="4"/>
  <c r="AD58" i="4" s="1"/>
  <c r="AA59" i="4"/>
  <c r="Y64" i="14"/>
  <c r="Z63" i="14"/>
  <c r="AB63" i="14" s="1"/>
  <c r="G59" i="4"/>
  <c r="H58" i="4"/>
  <c r="J58" i="4" s="1"/>
  <c r="AQ64" i="19"/>
  <c r="AR63" i="19"/>
  <c r="AT63" i="19" s="1"/>
  <c r="AR65" i="14"/>
  <c r="AT65" i="14" s="1"/>
  <c r="AQ66" i="14"/>
  <c r="G59" i="1"/>
  <c r="H58" i="1"/>
  <c r="J58" i="1" s="1"/>
  <c r="H62" i="20"/>
  <c r="J62" i="20" s="1"/>
  <c r="G63" i="20"/>
  <c r="H64" i="3"/>
  <c r="J64" i="3" s="1"/>
  <c r="G65" i="3"/>
  <c r="G62" i="19"/>
  <c r="H61" i="19"/>
  <c r="J61" i="19" s="1"/>
  <c r="G65" i="6"/>
  <c r="H64" i="6"/>
  <c r="J64" i="6" s="1"/>
  <c r="CA63" i="14"/>
  <c r="CB62" i="14"/>
  <c r="CD62" i="14" s="1"/>
  <c r="Z64" i="19"/>
  <c r="AB64" i="19" s="1"/>
  <c r="Y65" i="19"/>
  <c r="Z59" i="1"/>
  <c r="AB59" i="1" s="1"/>
  <c r="Y60" i="1"/>
  <c r="G65" i="14"/>
  <c r="H64" i="14"/>
  <c r="J64" i="14" s="1"/>
  <c r="G60" i="4" l="1"/>
  <c r="H59" i="4"/>
  <c r="J59" i="4" s="1"/>
  <c r="Y65" i="14"/>
  <c r="Z64" i="14"/>
  <c r="AB64" i="14" s="1"/>
  <c r="Y61" i="1"/>
  <c r="Z60" i="1"/>
  <c r="AB60" i="1" s="1"/>
  <c r="G64" i="20"/>
  <c r="H63" i="20"/>
  <c r="J63" i="20" s="1"/>
  <c r="AB59" i="4"/>
  <c r="AD59" i="4" s="1"/>
  <c r="AA60" i="4"/>
  <c r="H65" i="6"/>
  <c r="J65" i="6" s="1"/>
  <c r="G66" i="6"/>
  <c r="G66" i="3"/>
  <c r="H65" i="3"/>
  <c r="J65" i="3" s="1"/>
  <c r="Z65" i="19"/>
  <c r="AB65" i="19" s="1"/>
  <c r="Y66" i="19"/>
  <c r="BJ59" i="14"/>
  <c r="BL59" i="14" s="1"/>
  <c r="BI60" i="14"/>
  <c r="H59" i="1"/>
  <c r="J59" i="1" s="1"/>
  <c r="G60" i="1"/>
  <c r="AR64" i="19"/>
  <c r="AT64" i="19" s="1"/>
  <c r="AQ65" i="19"/>
  <c r="H62" i="19"/>
  <c r="J62" i="19" s="1"/>
  <c r="G63" i="19"/>
  <c r="G66" i="14"/>
  <c r="H65" i="14"/>
  <c r="J65" i="14" s="1"/>
  <c r="AR66" i="14"/>
  <c r="AT66" i="14" s="1"/>
  <c r="AQ67" i="14"/>
  <c r="Y69" i="20"/>
  <c r="Z68" i="20"/>
  <c r="AB68" i="20" s="1"/>
  <c r="CA64" i="14"/>
  <c r="CB63" i="14"/>
  <c r="CD63" i="14" s="1"/>
  <c r="H66" i="6" l="1"/>
  <c r="J66" i="6" s="1"/>
  <c r="G67" i="6"/>
  <c r="H64" i="20"/>
  <c r="J64" i="20" s="1"/>
  <c r="G65" i="20"/>
  <c r="AB60" i="4"/>
  <c r="AD60" i="4" s="1"/>
  <c r="AA61" i="4"/>
  <c r="Y62" i="1"/>
  <c r="Z61" i="1"/>
  <c r="AB61" i="1" s="1"/>
  <c r="CB64" i="14"/>
  <c r="CD64" i="14" s="1"/>
  <c r="CA65" i="14"/>
  <c r="Z69" i="20"/>
  <c r="AB69" i="20" s="1"/>
  <c r="Y70" i="20"/>
  <c r="Y66" i="14"/>
  <c r="Z65" i="14"/>
  <c r="AB65" i="14" s="1"/>
  <c r="G64" i="19"/>
  <c r="H63" i="19"/>
  <c r="J63" i="19" s="1"/>
  <c r="AR67" i="14"/>
  <c r="AT67" i="14" s="1"/>
  <c r="AQ68" i="14"/>
  <c r="AR65" i="19"/>
  <c r="AT65" i="19" s="1"/>
  <c r="AQ66" i="19"/>
  <c r="H60" i="1"/>
  <c r="J60" i="1" s="1"/>
  <c r="G61" i="1"/>
  <c r="BI61" i="14"/>
  <c r="BJ60" i="14"/>
  <c r="BL60" i="14" s="1"/>
  <c r="Z66" i="19"/>
  <c r="AB66" i="19" s="1"/>
  <c r="Y67" i="19"/>
  <c r="H66" i="14"/>
  <c r="J66" i="14" s="1"/>
  <c r="G67" i="14"/>
  <c r="G67" i="3"/>
  <c r="H66" i="3"/>
  <c r="J66" i="3" s="1"/>
  <c r="G61" i="4"/>
  <c r="H60" i="4"/>
  <c r="J60" i="4" s="1"/>
  <c r="G62" i="1" l="1"/>
  <c r="H61" i="1"/>
  <c r="J61" i="1" s="1"/>
  <c r="BI62" i="14"/>
  <c r="BJ61" i="14"/>
  <c r="BL61" i="14" s="1"/>
  <c r="Z62" i="1"/>
  <c r="AB62" i="1" s="1"/>
  <c r="Y63" i="1"/>
  <c r="H67" i="14"/>
  <c r="J67" i="14" s="1"/>
  <c r="G68" i="14"/>
  <c r="H65" i="20"/>
  <c r="J65" i="20" s="1"/>
  <c r="G66" i="20"/>
  <c r="G62" i="4"/>
  <c r="H61" i="4"/>
  <c r="J61" i="4" s="1"/>
  <c r="H67" i="3"/>
  <c r="J67" i="3" s="1"/>
  <c r="G68" i="3"/>
  <c r="H64" i="19"/>
  <c r="J64" i="19" s="1"/>
  <c r="G65" i="19"/>
  <c r="Y71" i="20"/>
  <c r="Z70" i="20"/>
  <c r="AB70" i="20" s="1"/>
  <c r="CA66" i="14"/>
  <c r="CB65" i="14"/>
  <c r="CD65" i="14" s="1"/>
  <c r="AR68" i="14"/>
  <c r="AT68" i="14" s="1"/>
  <c r="AQ69" i="14"/>
  <c r="G68" i="6"/>
  <c r="H67" i="6"/>
  <c r="J67" i="6" s="1"/>
  <c r="AQ67" i="19"/>
  <c r="AR66" i="19"/>
  <c r="AT66" i="19" s="1"/>
  <c r="AB61" i="4"/>
  <c r="AD61" i="4" s="1"/>
  <c r="AA62" i="4"/>
  <c r="Z67" i="19"/>
  <c r="AB67" i="19" s="1"/>
  <c r="Y68" i="19"/>
  <c r="Y67" i="14"/>
  <c r="Z66" i="14"/>
  <c r="AB66" i="14" s="1"/>
  <c r="G69" i="14" l="1"/>
  <c r="H68" i="14"/>
  <c r="J68" i="14" s="1"/>
  <c r="G63" i="4"/>
  <c r="H62" i="4"/>
  <c r="J62" i="4" s="1"/>
  <c r="Z63" i="1"/>
  <c r="AB63" i="1" s="1"/>
  <c r="Y64" i="1"/>
  <c r="G69" i="6"/>
  <c r="H68" i="6"/>
  <c r="J68" i="6" s="1"/>
  <c r="Z68" i="19"/>
  <c r="AB68" i="19" s="1"/>
  <c r="Y69" i="19"/>
  <c r="Z71" i="20"/>
  <c r="AB71" i="20" s="1"/>
  <c r="Y72" i="20"/>
  <c r="H66" i="20"/>
  <c r="J66" i="20" s="1"/>
  <c r="G67" i="20"/>
  <c r="AB62" i="4"/>
  <c r="AD62" i="4" s="1"/>
  <c r="AA63" i="4"/>
  <c r="H65" i="19"/>
  <c r="J65" i="19" s="1"/>
  <c r="G66" i="19"/>
  <c r="AQ70" i="14"/>
  <c r="AR69" i="14"/>
  <c r="AT69" i="14" s="1"/>
  <c r="Y68" i="14"/>
  <c r="Z67" i="14"/>
  <c r="AB67" i="14" s="1"/>
  <c r="BI63" i="14"/>
  <c r="BJ62" i="14"/>
  <c r="BL62" i="14" s="1"/>
  <c r="H68" i="3"/>
  <c r="J68" i="3" s="1"/>
  <c r="G69" i="3"/>
  <c r="CB66" i="14"/>
  <c r="CD66" i="14" s="1"/>
  <c r="CA67" i="14"/>
  <c r="AQ68" i="19"/>
  <c r="AR67" i="19"/>
  <c r="AT67" i="19" s="1"/>
  <c r="G63" i="1"/>
  <c r="H62" i="1"/>
  <c r="J62" i="1" s="1"/>
  <c r="H69" i="6" l="1"/>
  <c r="J69" i="6" s="1"/>
  <c r="G70" i="6"/>
  <c r="BJ63" i="14"/>
  <c r="BL63" i="14" s="1"/>
  <c r="BI64" i="14"/>
  <c r="G67" i="19"/>
  <c r="H66" i="19"/>
  <c r="J66" i="19" s="1"/>
  <c r="Y65" i="1"/>
  <c r="Z64" i="1"/>
  <c r="AB64" i="1" s="1"/>
  <c r="Y73" i="20"/>
  <c r="Z72" i="20"/>
  <c r="AB72" i="20" s="1"/>
  <c r="H63" i="1"/>
  <c r="J63" i="1" s="1"/>
  <c r="G64" i="1"/>
  <c r="CA68" i="14"/>
  <c r="CB67" i="14"/>
  <c r="CD67" i="14" s="1"/>
  <c r="AB63" i="4"/>
  <c r="AD63" i="4" s="1"/>
  <c r="AA64" i="4"/>
  <c r="Z69" i="19"/>
  <c r="AB69" i="19" s="1"/>
  <c r="Y70" i="19"/>
  <c r="H63" i="4"/>
  <c r="J63" i="4" s="1"/>
  <c r="G64" i="4"/>
  <c r="G70" i="3"/>
  <c r="H69" i="3"/>
  <c r="J69" i="3" s="1"/>
  <c r="H67" i="20"/>
  <c r="J67" i="20" s="1"/>
  <c r="G68" i="20"/>
  <c r="Z68" i="14"/>
  <c r="AB68" i="14" s="1"/>
  <c r="Y69" i="14"/>
  <c r="AR70" i="14"/>
  <c r="AT70" i="14" s="1"/>
  <c r="AQ71" i="14"/>
  <c r="AR68" i="19"/>
  <c r="AT68" i="19" s="1"/>
  <c r="AQ69" i="19"/>
  <c r="H69" i="14"/>
  <c r="J69" i="14" s="1"/>
  <c r="G70" i="14"/>
  <c r="H64" i="1" l="1"/>
  <c r="J64" i="1" s="1"/>
  <c r="G65" i="1"/>
  <c r="Y66" i="1"/>
  <c r="Z65" i="1"/>
  <c r="AB65" i="1" s="1"/>
  <c r="H68" i="20"/>
  <c r="J68" i="20" s="1"/>
  <c r="G69" i="20"/>
  <c r="Z73" i="20"/>
  <c r="AB73" i="20" s="1"/>
  <c r="Y74" i="20"/>
  <c r="G68" i="19"/>
  <c r="H67" i="19"/>
  <c r="J67" i="19" s="1"/>
  <c r="G65" i="4"/>
  <c r="H64" i="4"/>
  <c r="J64" i="4" s="1"/>
  <c r="Z70" i="19"/>
  <c r="AB70" i="19" s="1"/>
  <c r="Y71" i="19"/>
  <c r="AB64" i="4"/>
  <c r="AD64" i="4" s="1"/>
  <c r="AA65" i="4"/>
  <c r="BI65" i="14"/>
  <c r="BJ64" i="14"/>
  <c r="BL64" i="14" s="1"/>
  <c r="H70" i="14"/>
  <c r="J70" i="14" s="1"/>
  <c r="G71" i="14"/>
  <c r="AR69" i="19"/>
  <c r="AT69" i="19" s="1"/>
  <c r="AQ70" i="19"/>
  <c r="AR71" i="14"/>
  <c r="AT71" i="14" s="1"/>
  <c r="AQ72" i="14"/>
  <c r="G71" i="3"/>
  <c r="H70" i="3"/>
  <c r="J70" i="3" s="1"/>
  <c r="Z69" i="14"/>
  <c r="AB69" i="14" s="1"/>
  <c r="Y70" i="14"/>
  <c r="H70" i="6"/>
  <c r="J70" i="6" s="1"/>
  <c r="G71" i="6"/>
  <c r="CB68" i="14"/>
  <c r="CD68" i="14" s="1"/>
  <c r="CA69" i="14"/>
  <c r="AQ73" i="14" l="1"/>
  <c r="AR72" i="14"/>
  <c r="AT72" i="14" s="1"/>
  <c r="Y75" i="20"/>
  <c r="Z74" i="20"/>
  <c r="AB74" i="20" s="1"/>
  <c r="AR70" i="19"/>
  <c r="AT70" i="19" s="1"/>
  <c r="AQ71" i="19"/>
  <c r="G72" i="6"/>
  <c r="H71" i="6"/>
  <c r="J71" i="6" s="1"/>
  <c r="H69" i="20"/>
  <c r="J69" i="20" s="1"/>
  <c r="G70" i="20"/>
  <c r="BJ65" i="14"/>
  <c r="BL65" i="14" s="1"/>
  <c r="BI66" i="14"/>
  <c r="G72" i="14"/>
  <c r="H71" i="14"/>
  <c r="J71" i="14" s="1"/>
  <c r="Z66" i="1"/>
  <c r="AB66" i="1" s="1"/>
  <c r="Y67" i="1"/>
  <c r="G66" i="4"/>
  <c r="H65" i="4"/>
  <c r="J65" i="4" s="1"/>
  <c r="CA70" i="14"/>
  <c r="CB69" i="14"/>
  <c r="CD69" i="14" s="1"/>
  <c r="AB65" i="4"/>
  <c r="AD65" i="4" s="1"/>
  <c r="AA66" i="4"/>
  <c r="Y72" i="19"/>
  <c r="Z71" i="19"/>
  <c r="AB71" i="19" s="1"/>
  <c r="G66" i="1"/>
  <c r="H65" i="1"/>
  <c r="J65" i="1" s="1"/>
  <c r="H68" i="19"/>
  <c r="J68" i="19" s="1"/>
  <c r="G69" i="19"/>
  <c r="Y71" i="14"/>
  <c r="Z70" i="14"/>
  <c r="AB70" i="14" s="1"/>
  <c r="H71" i="3"/>
  <c r="J71" i="3" s="1"/>
  <c r="G72" i="3"/>
  <c r="H72" i="14" l="1"/>
  <c r="J72" i="14" s="1"/>
  <c r="G73" i="14"/>
  <c r="AQ74" i="14"/>
  <c r="AR73" i="14"/>
  <c r="AT73" i="14" s="1"/>
  <c r="Y73" i="19"/>
  <c r="Z72" i="19"/>
  <c r="AB72" i="19" s="1"/>
  <c r="AR71" i="19"/>
  <c r="AT71" i="19" s="1"/>
  <c r="AQ72" i="19"/>
  <c r="H72" i="3"/>
  <c r="J72" i="3" s="1"/>
  <c r="G73" i="3"/>
  <c r="CB70" i="14"/>
  <c r="CD70" i="14" s="1"/>
  <c r="CA71" i="14"/>
  <c r="Y72" i="14"/>
  <c r="Z71" i="14"/>
  <c r="AB71" i="14" s="1"/>
  <c r="H66" i="4"/>
  <c r="J66" i="4" s="1"/>
  <c r="G67" i="4"/>
  <c r="H70" i="20"/>
  <c r="J70" i="20" s="1"/>
  <c r="G71" i="20"/>
  <c r="G70" i="19"/>
  <c r="H69" i="19"/>
  <c r="J69" i="19" s="1"/>
  <c r="Z67" i="1"/>
  <c r="AB67" i="1" s="1"/>
  <c r="Y68" i="1"/>
  <c r="G67" i="1"/>
  <c r="H66" i="1"/>
  <c r="J66" i="1" s="1"/>
  <c r="AB66" i="4"/>
  <c r="AD66" i="4" s="1"/>
  <c r="AA67" i="4"/>
  <c r="Z75" i="20"/>
  <c r="AB75" i="20" s="1"/>
  <c r="Y76" i="20"/>
  <c r="BJ66" i="14"/>
  <c r="BL66" i="14" s="1"/>
  <c r="BI67" i="14"/>
  <c r="G73" i="6"/>
  <c r="H72" i="6"/>
  <c r="J72" i="6" s="1"/>
  <c r="Y69" i="1" l="1"/>
  <c r="Z68" i="1"/>
  <c r="AB68" i="1" s="1"/>
  <c r="CA72" i="14"/>
  <c r="CB71" i="14"/>
  <c r="CD71" i="14" s="1"/>
  <c r="H73" i="6"/>
  <c r="J73" i="6" s="1"/>
  <c r="G74" i="6"/>
  <c r="H71" i="20"/>
  <c r="J71" i="20" s="1"/>
  <c r="G72" i="20"/>
  <c r="Z73" i="19"/>
  <c r="AB73" i="19" s="1"/>
  <c r="Y74" i="19"/>
  <c r="H67" i="1"/>
  <c r="J67" i="1" s="1"/>
  <c r="G68" i="1"/>
  <c r="AQ73" i="19"/>
  <c r="AR72" i="19"/>
  <c r="AT72" i="19" s="1"/>
  <c r="G68" i="4"/>
  <c r="H67" i="4"/>
  <c r="J67" i="4" s="1"/>
  <c r="BJ67" i="14"/>
  <c r="BL67" i="14" s="1"/>
  <c r="BI68" i="14"/>
  <c r="AR74" i="14"/>
  <c r="AT74" i="14" s="1"/>
  <c r="AQ75" i="14"/>
  <c r="G71" i="19"/>
  <c r="H70" i="19"/>
  <c r="J70" i="19" s="1"/>
  <c r="Y77" i="20"/>
  <c r="Z76" i="20"/>
  <c r="AB76" i="20" s="1"/>
  <c r="AB67" i="4"/>
  <c r="AD67" i="4" s="1"/>
  <c r="AA68" i="4"/>
  <c r="H73" i="14"/>
  <c r="J73" i="14" s="1"/>
  <c r="G74" i="14"/>
  <c r="G74" i="3"/>
  <c r="H73" i="3"/>
  <c r="J73" i="3" s="1"/>
  <c r="Z72" i="14"/>
  <c r="AB72" i="14" s="1"/>
  <c r="Y73" i="14"/>
  <c r="Z69" i="1" l="1"/>
  <c r="AB69" i="1" s="1"/>
  <c r="Y70" i="1"/>
  <c r="Z73" i="14"/>
  <c r="AB73" i="14" s="1"/>
  <c r="Y74" i="14"/>
  <c r="AR75" i="14"/>
  <c r="AT75" i="14" s="1"/>
  <c r="AQ76" i="14"/>
  <c r="H74" i="6"/>
  <c r="J74" i="6" s="1"/>
  <c r="G75" i="6"/>
  <c r="G69" i="1"/>
  <c r="H68" i="1"/>
  <c r="J68" i="1" s="1"/>
  <c r="G75" i="3"/>
  <c r="H74" i="3"/>
  <c r="J74" i="3" s="1"/>
  <c r="Z74" i="19"/>
  <c r="AB74" i="19" s="1"/>
  <c r="Y75" i="19"/>
  <c r="Z77" i="20"/>
  <c r="AB77" i="20" s="1"/>
  <c r="Y78" i="20"/>
  <c r="H72" i="20"/>
  <c r="J72" i="20" s="1"/>
  <c r="G73" i="20"/>
  <c r="BI69" i="14"/>
  <c r="BJ68" i="14"/>
  <c r="BL68" i="14" s="1"/>
  <c r="G69" i="4"/>
  <c r="H68" i="4"/>
  <c r="J68" i="4" s="1"/>
  <c r="CB72" i="14"/>
  <c r="CD72" i="14" s="1"/>
  <c r="CA73" i="14"/>
  <c r="AQ74" i="19"/>
  <c r="AR73" i="19"/>
  <c r="AT73" i="19" s="1"/>
  <c r="G72" i="19"/>
  <c r="H71" i="19"/>
  <c r="J71" i="19" s="1"/>
  <c r="G75" i="14"/>
  <c r="H74" i="14"/>
  <c r="J74" i="14" s="1"/>
  <c r="AB68" i="4"/>
  <c r="AD68" i="4" s="1"/>
  <c r="AA69" i="4"/>
  <c r="G76" i="6" l="1"/>
  <c r="H75" i="6"/>
  <c r="J75" i="6" s="1"/>
  <c r="G70" i="4"/>
  <c r="H69" i="4"/>
  <c r="J69" i="4" s="1"/>
  <c r="H73" i="20"/>
  <c r="J73" i="20" s="1"/>
  <c r="G74" i="20"/>
  <c r="AQ77" i="14"/>
  <c r="AR76" i="14"/>
  <c r="AT76" i="14" s="1"/>
  <c r="G70" i="1"/>
  <c r="H69" i="1"/>
  <c r="J69" i="1" s="1"/>
  <c r="Z78" i="20"/>
  <c r="AB78" i="20" s="1"/>
  <c r="Y79" i="20"/>
  <c r="Y75" i="14"/>
  <c r="Z74" i="14"/>
  <c r="AB74" i="14" s="1"/>
  <c r="BJ69" i="14"/>
  <c r="BL69" i="14" s="1"/>
  <c r="BI70" i="14"/>
  <c r="G73" i="19"/>
  <c r="H72" i="19"/>
  <c r="J72" i="19" s="1"/>
  <c r="H75" i="3"/>
  <c r="J75" i="3" s="1"/>
  <c r="G76" i="3"/>
  <c r="AB69" i="4"/>
  <c r="AD69" i="4" s="1"/>
  <c r="AA70" i="4"/>
  <c r="H75" i="14"/>
  <c r="J75" i="14" s="1"/>
  <c r="G76" i="14"/>
  <c r="Z75" i="19"/>
  <c r="AB75" i="19" s="1"/>
  <c r="Y76" i="19"/>
  <c r="Z70" i="1"/>
  <c r="AB70" i="1" s="1"/>
  <c r="Y71" i="1"/>
  <c r="CA74" i="14"/>
  <c r="CB73" i="14"/>
  <c r="CD73" i="14" s="1"/>
  <c r="AR74" i="19"/>
  <c r="AT74" i="19" s="1"/>
  <c r="AQ75" i="19"/>
  <c r="AQ76" i="19" l="1"/>
  <c r="AR75" i="19"/>
  <c r="AT75" i="19" s="1"/>
  <c r="AR77" i="14"/>
  <c r="AT77" i="14" s="1"/>
  <c r="AQ78" i="14"/>
  <c r="Z79" i="20"/>
  <c r="AB79" i="20" s="1"/>
  <c r="Y80" i="20"/>
  <c r="H74" i="20"/>
  <c r="J74" i="20" s="1"/>
  <c r="G75" i="20"/>
  <c r="AB70" i="4"/>
  <c r="AD70" i="4" s="1"/>
  <c r="AA71" i="4"/>
  <c r="CA75" i="14"/>
  <c r="CB74" i="14"/>
  <c r="CD74" i="14" s="1"/>
  <c r="G74" i="19"/>
  <c r="H73" i="19"/>
  <c r="J73" i="19" s="1"/>
  <c r="G71" i="1"/>
  <c r="H70" i="1"/>
  <c r="J70" i="1" s="1"/>
  <c r="Z71" i="1"/>
  <c r="AB71" i="1" s="1"/>
  <c r="Y72" i="1"/>
  <c r="BI71" i="14"/>
  <c r="BJ70" i="14"/>
  <c r="BL70" i="14" s="1"/>
  <c r="H76" i="3"/>
  <c r="J76" i="3" s="1"/>
  <c r="G77" i="3"/>
  <c r="G71" i="4"/>
  <c r="H70" i="4"/>
  <c r="J70" i="4" s="1"/>
  <c r="H76" i="14"/>
  <c r="J76" i="14" s="1"/>
  <c r="G77" i="14"/>
  <c r="Z76" i="19"/>
  <c r="AB76" i="19" s="1"/>
  <c r="Y77" i="19"/>
  <c r="Y76" i="14"/>
  <c r="Z75" i="14"/>
  <c r="AB75" i="14" s="1"/>
  <c r="G77" i="6"/>
  <c r="H76" i="6"/>
  <c r="J76" i="6" s="1"/>
  <c r="AB71" i="4" l="1"/>
  <c r="AD71" i="4" s="1"/>
  <c r="AA72" i="4"/>
  <c r="G72" i="4"/>
  <c r="H71" i="4"/>
  <c r="J71" i="4" s="1"/>
  <c r="H75" i="20"/>
  <c r="J75" i="20" s="1"/>
  <c r="G76" i="20"/>
  <c r="Y73" i="1"/>
  <c r="Z72" i="1"/>
  <c r="AB72" i="1" s="1"/>
  <c r="Y81" i="20"/>
  <c r="Z80" i="20"/>
  <c r="AB80" i="20" s="1"/>
  <c r="BI72" i="14"/>
  <c r="BJ71" i="14"/>
  <c r="BL71" i="14" s="1"/>
  <c r="CA76" i="14"/>
  <c r="CB75" i="14"/>
  <c r="CD75" i="14" s="1"/>
  <c r="G78" i="6"/>
  <c r="H77" i="6"/>
  <c r="J77" i="6" s="1"/>
  <c r="Z76" i="14"/>
  <c r="AB76" i="14" s="1"/>
  <c r="Y77" i="14"/>
  <c r="Y78" i="19"/>
  <c r="Z77" i="19"/>
  <c r="AB77" i="19" s="1"/>
  <c r="AQ79" i="14"/>
  <c r="AR78" i="14"/>
  <c r="AT78" i="14" s="1"/>
  <c r="H77" i="3"/>
  <c r="J77" i="3" s="1"/>
  <c r="G78" i="3"/>
  <c r="H71" i="1"/>
  <c r="J71" i="1" s="1"/>
  <c r="G72" i="1"/>
  <c r="G78" i="14"/>
  <c r="H77" i="14"/>
  <c r="J77" i="14" s="1"/>
  <c r="H74" i="19"/>
  <c r="J74" i="19" s="1"/>
  <c r="G75" i="19"/>
  <c r="AR76" i="19"/>
  <c r="AT76" i="19" s="1"/>
  <c r="AQ77" i="19"/>
  <c r="AB72" i="4" l="1"/>
  <c r="AD72" i="4" s="1"/>
  <c r="AA73" i="4"/>
  <c r="AR79" i="14"/>
  <c r="AT79" i="14" s="1"/>
  <c r="AQ80" i="14"/>
  <c r="AR77" i="19"/>
  <c r="AT77" i="19" s="1"/>
  <c r="AQ78" i="19"/>
  <c r="Z73" i="1"/>
  <c r="AB73" i="1" s="1"/>
  <c r="Y74" i="1"/>
  <c r="CA77" i="14"/>
  <c r="CB76" i="14"/>
  <c r="CD76" i="14" s="1"/>
  <c r="H75" i="19"/>
  <c r="J75" i="19" s="1"/>
  <c r="G76" i="19"/>
  <c r="Y78" i="14"/>
  <c r="Z77" i="14"/>
  <c r="AB77" i="14" s="1"/>
  <c r="G77" i="20"/>
  <c r="H76" i="20"/>
  <c r="J76" i="20" s="1"/>
  <c r="G73" i="1"/>
  <c r="H72" i="1"/>
  <c r="J72" i="1" s="1"/>
  <c r="H78" i="3"/>
  <c r="J78" i="3" s="1"/>
  <c r="G79" i="3"/>
  <c r="Z78" i="19"/>
  <c r="AB78" i="19" s="1"/>
  <c r="Y79" i="19"/>
  <c r="BI73" i="14"/>
  <c r="BJ72" i="14"/>
  <c r="BL72" i="14" s="1"/>
  <c r="Z81" i="20"/>
  <c r="AB81" i="20" s="1"/>
  <c r="Y82" i="20"/>
  <c r="H78" i="14"/>
  <c r="J78" i="14" s="1"/>
  <c r="G79" i="14"/>
  <c r="G79" i="6"/>
  <c r="H78" i="6"/>
  <c r="J78" i="6" s="1"/>
  <c r="G73" i="4"/>
  <c r="H72" i="4"/>
  <c r="J72" i="4" s="1"/>
  <c r="CA78" i="14" l="1"/>
  <c r="CB77" i="14"/>
  <c r="CD77" i="14" s="1"/>
  <c r="Z78" i="14"/>
  <c r="AB78" i="14" s="1"/>
  <c r="Y79" i="14"/>
  <c r="Y75" i="1"/>
  <c r="Z74" i="1"/>
  <c r="AB74" i="1" s="1"/>
  <c r="G77" i="19"/>
  <c r="H76" i="19"/>
  <c r="J76" i="19" s="1"/>
  <c r="G80" i="3"/>
  <c r="H79" i="3"/>
  <c r="J79" i="3" s="1"/>
  <c r="AQ79" i="19"/>
  <c r="AR78" i="19"/>
  <c r="AT78" i="19" s="1"/>
  <c r="BJ73" i="14"/>
  <c r="BL73" i="14" s="1"/>
  <c r="BI74" i="14"/>
  <c r="G74" i="1"/>
  <c r="H73" i="1"/>
  <c r="J73" i="1" s="1"/>
  <c r="G80" i="14"/>
  <c r="H79" i="14"/>
  <c r="J79" i="14" s="1"/>
  <c r="AR80" i="14"/>
  <c r="AT80" i="14" s="1"/>
  <c r="AQ81" i="14"/>
  <c r="H77" i="20"/>
  <c r="J77" i="20" s="1"/>
  <c r="G78" i="20"/>
  <c r="Z79" i="19"/>
  <c r="AB79" i="19" s="1"/>
  <c r="Y80" i="19"/>
  <c r="G74" i="4"/>
  <c r="H73" i="4"/>
  <c r="J73" i="4" s="1"/>
  <c r="G80" i="6"/>
  <c r="H79" i="6"/>
  <c r="J79" i="6" s="1"/>
  <c r="Z82" i="20"/>
  <c r="AB82" i="20" s="1"/>
  <c r="Y83" i="20"/>
  <c r="AB73" i="4"/>
  <c r="AD73" i="4" s="1"/>
  <c r="AA74" i="4"/>
  <c r="G81" i="3" l="1"/>
  <c r="H80" i="3"/>
  <c r="J80" i="3" s="1"/>
  <c r="G75" i="4"/>
  <c r="H74" i="4"/>
  <c r="J74" i="4" s="1"/>
  <c r="H80" i="14"/>
  <c r="J80" i="14" s="1"/>
  <c r="G81" i="14"/>
  <c r="Z75" i="1"/>
  <c r="AB75" i="1" s="1"/>
  <c r="Y76" i="1"/>
  <c r="Z80" i="19"/>
  <c r="AB80" i="19" s="1"/>
  <c r="Y81" i="19"/>
  <c r="H78" i="20"/>
  <c r="J78" i="20" s="1"/>
  <c r="G79" i="20"/>
  <c r="Z79" i="14"/>
  <c r="AB79" i="14" s="1"/>
  <c r="Y80" i="14"/>
  <c r="AR81" i="14"/>
  <c r="AT81" i="14" s="1"/>
  <c r="AQ82" i="14"/>
  <c r="Z83" i="20"/>
  <c r="AB83" i="20" s="1"/>
  <c r="Y84" i="20"/>
  <c r="G75" i="1"/>
  <c r="H74" i="1"/>
  <c r="J74" i="1" s="1"/>
  <c r="CA79" i="14"/>
  <c r="CB78" i="14"/>
  <c r="CD78" i="14" s="1"/>
  <c r="AQ80" i="19"/>
  <c r="AR79" i="19"/>
  <c r="AT79" i="19" s="1"/>
  <c r="AB74" i="4"/>
  <c r="AD74" i="4" s="1"/>
  <c r="AA75" i="4"/>
  <c r="H77" i="19"/>
  <c r="J77" i="19" s="1"/>
  <c r="G78" i="19"/>
  <c r="G81" i="6"/>
  <c r="H80" i="6"/>
  <c r="J80" i="6" s="1"/>
  <c r="BI75" i="14"/>
  <c r="BJ74" i="14"/>
  <c r="BL74" i="14" s="1"/>
  <c r="Y82" i="19" l="1"/>
  <c r="Z81" i="19"/>
  <c r="AB81" i="19" s="1"/>
  <c r="Y77" i="1"/>
  <c r="Z76" i="1"/>
  <c r="AB76" i="1" s="1"/>
  <c r="AR80" i="19"/>
  <c r="AT80" i="19" s="1"/>
  <c r="AQ81" i="19"/>
  <c r="H75" i="1"/>
  <c r="J75" i="1" s="1"/>
  <c r="G76" i="1"/>
  <c r="Y85" i="20"/>
  <c r="Z84" i="20"/>
  <c r="AB84" i="20" s="1"/>
  <c r="H81" i="14"/>
  <c r="J81" i="14" s="1"/>
  <c r="G82" i="14"/>
  <c r="BI76" i="14"/>
  <c r="BJ75" i="14"/>
  <c r="BL75" i="14" s="1"/>
  <c r="G82" i="6"/>
  <c r="H81" i="6"/>
  <c r="J81" i="6" s="1"/>
  <c r="H79" i="20"/>
  <c r="J79" i="20" s="1"/>
  <c r="G80" i="20"/>
  <c r="H78" i="19"/>
  <c r="J78" i="19" s="1"/>
  <c r="G79" i="19"/>
  <c r="AR82" i="14"/>
  <c r="AT82" i="14" s="1"/>
  <c r="AQ83" i="14"/>
  <c r="CB79" i="14"/>
  <c r="CD79" i="14" s="1"/>
  <c r="CA80" i="14"/>
  <c r="H75" i="4"/>
  <c r="J75" i="4" s="1"/>
  <c r="G76" i="4"/>
  <c r="AB75" i="4"/>
  <c r="AD75" i="4" s="1"/>
  <c r="AA76" i="4"/>
  <c r="Y81" i="14"/>
  <c r="Z80" i="14"/>
  <c r="AB80" i="14" s="1"/>
  <c r="H81" i="3"/>
  <c r="J81" i="3" s="1"/>
  <c r="G82" i="3"/>
  <c r="CB80" i="14" l="1"/>
  <c r="CD80" i="14" s="1"/>
  <c r="CA81" i="14"/>
  <c r="G83" i="14"/>
  <c r="H82" i="14"/>
  <c r="J82" i="14" s="1"/>
  <c r="Z85" i="20"/>
  <c r="AB85" i="20" s="1"/>
  <c r="Y86" i="20"/>
  <c r="BI77" i="14"/>
  <c r="BJ76" i="14"/>
  <c r="BL76" i="14" s="1"/>
  <c r="H76" i="1"/>
  <c r="J76" i="1" s="1"/>
  <c r="G77" i="1"/>
  <c r="AR83" i="14"/>
  <c r="AT83" i="14" s="1"/>
  <c r="AQ84" i="14"/>
  <c r="H82" i="3"/>
  <c r="J82" i="3" s="1"/>
  <c r="G83" i="3"/>
  <c r="G81" i="20"/>
  <c r="H80" i="20"/>
  <c r="J80" i="20" s="1"/>
  <c r="Y82" i="14"/>
  <c r="Z81" i="14"/>
  <c r="AB81" i="14" s="1"/>
  <c r="Z82" i="19"/>
  <c r="AB82" i="19" s="1"/>
  <c r="Y83" i="19"/>
  <c r="H79" i="19"/>
  <c r="J79" i="19" s="1"/>
  <c r="G80" i="19"/>
  <c r="AB76" i="4"/>
  <c r="AD76" i="4" s="1"/>
  <c r="AA77" i="4"/>
  <c r="G83" i="6"/>
  <c r="H82" i="6"/>
  <c r="J82" i="6" s="1"/>
  <c r="Y78" i="1"/>
  <c r="Z77" i="1"/>
  <c r="AB77" i="1" s="1"/>
  <c r="AQ82" i="19"/>
  <c r="AR81" i="19"/>
  <c r="AT81" i="19" s="1"/>
  <c r="G77" i="4"/>
  <c r="H76" i="4"/>
  <c r="J76" i="4" s="1"/>
  <c r="AB77" i="4" l="1"/>
  <c r="AD77" i="4" s="1"/>
  <c r="AA78" i="4"/>
  <c r="BI78" i="14"/>
  <c r="BJ77" i="14"/>
  <c r="BL77" i="14" s="1"/>
  <c r="G78" i="4"/>
  <c r="H77" i="4"/>
  <c r="J77" i="4" s="1"/>
  <c r="Z86" i="20"/>
  <c r="AB86" i="20" s="1"/>
  <c r="Y87" i="20"/>
  <c r="G84" i="6"/>
  <c r="H83" i="6"/>
  <c r="J83" i="6" s="1"/>
  <c r="G78" i="1"/>
  <c r="H77" i="1"/>
  <c r="J77" i="1" s="1"/>
  <c r="AQ83" i="19"/>
  <c r="AR82" i="19"/>
  <c r="AT82" i="19" s="1"/>
  <c r="Z82" i="14"/>
  <c r="AB82" i="14" s="1"/>
  <c r="Y83" i="14"/>
  <c r="Y84" i="19"/>
  <c r="Z83" i="19"/>
  <c r="AB83" i="19" s="1"/>
  <c r="Z78" i="1"/>
  <c r="AB78" i="1" s="1"/>
  <c r="Y79" i="1"/>
  <c r="H81" i="20"/>
  <c r="J81" i="20" s="1"/>
  <c r="G82" i="20"/>
  <c r="G84" i="14"/>
  <c r="H83" i="14"/>
  <c r="J83" i="14" s="1"/>
  <c r="AQ85" i="14"/>
  <c r="AR84" i="14"/>
  <c r="AT84" i="14" s="1"/>
  <c r="H80" i="19"/>
  <c r="J80" i="19" s="1"/>
  <c r="G81" i="19"/>
  <c r="G84" i="3"/>
  <c r="H83" i="3"/>
  <c r="J83" i="3" s="1"/>
  <c r="CA82" i="14"/>
  <c r="CB81" i="14"/>
  <c r="CD81" i="14" s="1"/>
  <c r="Y88" i="20" l="1"/>
  <c r="Z87" i="20"/>
  <c r="AB87" i="20" s="1"/>
  <c r="G79" i="1"/>
  <c r="H78" i="1"/>
  <c r="J78" i="1" s="1"/>
  <c r="AQ84" i="19"/>
  <c r="AR83" i="19"/>
  <c r="AT83" i="19" s="1"/>
  <c r="H84" i="14"/>
  <c r="J84" i="14" s="1"/>
  <c r="G85" i="14"/>
  <c r="Z84" i="19"/>
  <c r="AB84" i="19" s="1"/>
  <c r="Y85" i="19"/>
  <c r="H78" i="4"/>
  <c r="J78" i="4" s="1"/>
  <c r="G79" i="4"/>
  <c r="G85" i="6"/>
  <c r="H84" i="6"/>
  <c r="J84" i="6" s="1"/>
  <c r="Z79" i="1"/>
  <c r="AB79" i="1" s="1"/>
  <c r="Y80" i="1"/>
  <c r="G85" i="3"/>
  <c r="H84" i="3"/>
  <c r="J84" i="3" s="1"/>
  <c r="H81" i="19"/>
  <c r="J81" i="19" s="1"/>
  <c r="G82" i="19"/>
  <c r="Z83" i="14"/>
  <c r="AB83" i="14" s="1"/>
  <c r="Y84" i="14"/>
  <c r="CB82" i="14"/>
  <c r="CD82" i="14" s="1"/>
  <c r="CA83" i="14"/>
  <c r="BI79" i="14"/>
  <c r="BJ78" i="14"/>
  <c r="BL78" i="14" s="1"/>
  <c r="AR85" i="14"/>
  <c r="AT85" i="14" s="1"/>
  <c r="AQ86" i="14"/>
  <c r="H82" i="20"/>
  <c r="J82" i="20" s="1"/>
  <c r="G83" i="20"/>
  <c r="AB78" i="4"/>
  <c r="AD78" i="4" s="1"/>
  <c r="AA79" i="4"/>
  <c r="BJ79" i="14" l="1"/>
  <c r="BL79" i="14" s="1"/>
  <c r="BI80" i="14"/>
  <c r="AB79" i="4"/>
  <c r="AD79" i="4" s="1"/>
  <c r="AA80" i="4"/>
  <c r="Y86" i="19"/>
  <c r="Z85" i="19"/>
  <c r="AB85" i="19" s="1"/>
  <c r="G86" i="6"/>
  <c r="H85" i="6"/>
  <c r="J85" i="6" s="1"/>
  <c r="G80" i="4"/>
  <c r="H79" i="4"/>
  <c r="J79" i="4" s="1"/>
  <c r="H83" i="20"/>
  <c r="J83" i="20" s="1"/>
  <c r="G84" i="20"/>
  <c r="H85" i="3"/>
  <c r="J85" i="3" s="1"/>
  <c r="G86" i="3"/>
  <c r="AQ85" i="19"/>
  <c r="AR84" i="19"/>
  <c r="AT84" i="19" s="1"/>
  <c r="G83" i="19"/>
  <c r="H82" i="19"/>
  <c r="J82" i="19" s="1"/>
  <c r="AQ87" i="14"/>
  <c r="AR86" i="14"/>
  <c r="AT86" i="14" s="1"/>
  <c r="Y81" i="1"/>
  <c r="Z80" i="1"/>
  <c r="AB80" i="1" s="1"/>
  <c r="Z88" i="20"/>
  <c r="AB88" i="20" s="1"/>
  <c r="Y89" i="20"/>
  <c r="Y85" i="14"/>
  <c r="Z84" i="14"/>
  <c r="AB84" i="14" s="1"/>
  <c r="G86" i="14"/>
  <c r="H85" i="14"/>
  <c r="J85" i="14" s="1"/>
  <c r="H79" i="1"/>
  <c r="J79" i="1" s="1"/>
  <c r="G80" i="1"/>
  <c r="CA84" i="14"/>
  <c r="CB83" i="14"/>
  <c r="CD83" i="14" s="1"/>
  <c r="Z89" i="20" l="1"/>
  <c r="AB89" i="20" s="1"/>
  <c r="Y90" i="20"/>
  <c r="Y86" i="14"/>
  <c r="Z85" i="14"/>
  <c r="AB85" i="14" s="1"/>
  <c r="G87" i="6"/>
  <c r="H86" i="6"/>
  <c r="J86" i="6" s="1"/>
  <c r="Z81" i="1"/>
  <c r="AB81" i="1" s="1"/>
  <c r="Y82" i="1"/>
  <c r="CB84" i="14"/>
  <c r="CD84" i="14" s="1"/>
  <c r="CA85" i="14"/>
  <c r="G85" i="20"/>
  <c r="H84" i="20"/>
  <c r="J84" i="20" s="1"/>
  <c r="H83" i="19"/>
  <c r="J83" i="19" s="1"/>
  <c r="G84" i="19"/>
  <c r="Z86" i="19"/>
  <c r="AB86" i="19" s="1"/>
  <c r="Y87" i="19"/>
  <c r="AB80" i="4"/>
  <c r="AD80" i="4" s="1"/>
  <c r="AA81" i="4"/>
  <c r="G81" i="4"/>
  <c r="H80" i="4"/>
  <c r="J80" i="4" s="1"/>
  <c r="AQ88" i="14"/>
  <c r="AR87" i="14"/>
  <c r="AT87" i="14" s="1"/>
  <c r="G87" i="14"/>
  <c r="H86" i="14"/>
  <c r="J86" i="14" s="1"/>
  <c r="AQ86" i="19"/>
  <c r="AR85" i="19"/>
  <c r="AT85" i="19" s="1"/>
  <c r="G81" i="1"/>
  <c r="H80" i="1"/>
  <c r="J80" i="1" s="1"/>
  <c r="H86" i="3"/>
  <c r="J86" i="3" s="1"/>
  <c r="G87" i="3"/>
  <c r="BI81" i="14"/>
  <c r="BJ80" i="14"/>
  <c r="BL80" i="14" s="1"/>
  <c r="AQ87" i="19" l="1"/>
  <c r="AR86" i="19"/>
  <c r="AT86" i="19" s="1"/>
  <c r="H87" i="14"/>
  <c r="J87" i="14" s="1"/>
  <c r="G88" i="14"/>
  <c r="BI82" i="14"/>
  <c r="BJ81" i="14"/>
  <c r="BL81" i="14" s="1"/>
  <c r="AB81" i="4"/>
  <c r="AD81" i="4" s="1"/>
  <c r="AA82" i="4"/>
  <c r="G86" i="20"/>
  <c r="H85" i="20"/>
  <c r="J85" i="20" s="1"/>
  <c r="G88" i="6"/>
  <c r="H87" i="6"/>
  <c r="J87" i="6" s="1"/>
  <c r="G88" i="3"/>
  <c r="H87" i="3"/>
  <c r="J87" i="3" s="1"/>
  <c r="Z87" i="19"/>
  <c r="AB87" i="19" s="1"/>
  <c r="Y88" i="19"/>
  <c r="AR88" i="14"/>
  <c r="AT88" i="14" s="1"/>
  <c r="AQ89" i="14"/>
  <c r="H81" i="4"/>
  <c r="J81" i="4" s="1"/>
  <c r="G82" i="4"/>
  <c r="Z86" i="14"/>
  <c r="AB86" i="14" s="1"/>
  <c r="Y87" i="14"/>
  <c r="CA86" i="14"/>
  <c r="CB85" i="14"/>
  <c r="CD85" i="14" s="1"/>
  <c r="Z82" i="1"/>
  <c r="AB82" i="1" s="1"/>
  <c r="Y83" i="1"/>
  <c r="G82" i="1"/>
  <c r="H81" i="1"/>
  <c r="J81" i="1" s="1"/>
  <c r="H84" i="19"/>
  <c r="J84" i="19" s="1"/>
  <c r="G85" i="19"/>
  <c r="Z90" i="20"/>
  <c r="AB90" i="20" s="1"/>
  <c r="Y91" i="20"/>
  <c r="G89" i="3" l="1"/>
  <c r="H88" i="3"/>
  <c r="J88" i="3" s="1"/>
  <c r="Z87" i="14"/>
  <c r="AB87" i="14" s="1"/>
  <c r="Y88" i="14"/>
  <c r="AB82" i="4"/>
  <c r="AD82" i="4" s="1"/>
  <c r="AA83" i="4"/>
  <c r="G89" i="6"/>
  <c r="H88" i="6"/>
  <c r="J88" i="6" s="1"/>
  <c r="Y92" i="20"/>
  <c r="Z91" i="20"/>
  <c r="AB91" i="20" s="1"/>
  <c r="G86" i="19"/>
  <c r="H85" i="19"/>
  <c r="J85" i="19" s="1"/>
  <c r="AR89" i="14"/>
  <c r="AT89" i="14" s="1"/>
  <c r="AQ90" i="14"/>
  <c r="CA87" i="14"/>
  <c r="CB86" i="14"/>
  <c r="CD86" i="14" s="1"/>
  <c r="H86" i="20"/>
  <c r="J86" i="20" s="1"/>
  <c r="G87" i="20"/>
  <c r="BI83" i="14"/>
  <c r="BJ82" i="14"/>
  <c r="BL82" i="14" s="1"/>
  <c r="AQ88" i="19"/>
  <c r="AR87" i="19"/>
  <c r="AT87" i="19" s="1"/>
  <c r="Z88" i="19"/>
  <c r="AB88" i="19" s="1"/>
  <c r="Y89" i="19"/>
  <c r="H88" i="14"/>
  <c r="J88" i="14" s="1"/>
  <c r="G89" i="14"/>
  <c r="G83" i="4"/>
  <c r="H82" i="4"/>
  <c r="J82" i="4" s="1"/>
  <c r="G83" i="1"/>
  <c r="H82" i="1"/>
  <c r="J82" i="1" s="1"/>
  <c r="Z83" i="1"/>
  <c r="AB83" i="1" s="1"/>
  <c r="Y84" i="1"/>
  <c r="H89" i="3" l="1"/>
  <c r="J89" i="3" s="1"/>
  <c r="G90" i="3"/>
  <c r="G90" i="6"/>
  <c r="H89" i="6"/>
  <c r="J89" i="6" s="1"/>
  <c r="Y90" i="19"/>
  <c r="Z89" i="19"/>
  <c r="AB89" i="19" s="1"/>
  <c r="Y85" i="1"/>
  <c r="Z84" i="1"/>
  <c r="AB84" i="1" s="1"/>
  <c r="H87" i="20"/>
  <c r="J87" i="20" s="1"/>
  <c r="G88" i="20"/>
  <c r="AB83" i="4"/>
  <c r="AD83" i="4" s="1"/>
  <c r="AA84" i="4"/>
  <c r="AR88" i="19"/>
  <c r="AT88" i="19" s="1"/>
  <c r="AQ89" i="19"/>
  <c r="BJ83" i="14"/>
  <c r="BL83" i="14" s="1"/>
  <c r="BI84" i="14"/>
  <c r="H83" i="1"/>
  <c r="J83" i="1" s="1"/>
  <c r="G84" i="1"/>
  <c r="Y89" i="14"/>
  <c r="Z88" i="14"/>
  <c r="AB88" i="14" s="1"/>
  <c r="Y93" i="20"/>
  <c r="Z92" i="20"/>
  <c r="AB92" i="20" s="1"/>
  <c r="CA88" i="14"/>
  <c r="CB87" i="14"/>
  <c r="CD87" i="14" s="1"/>
  <c r="G87" i="19"/>
  <c r="H86" i="19"/>
  <c r="J86" i="19" s="1"/>
  <c r="G84" i="4"/>
  <c r="H83" i="4"/>
  <c r="J83" i="4" s="1"/>
  <c r="G90" i="14"/>
  <c r="H89" i="14"/>
  <c r="J89" i="14" s="1"/>
  <c r="AQ91" i="14"/>
  <c r="AR90" i="14"/>
  <c r="AT90" i="14" s="1"/>
  <c r="Z85" i="1" l="1"/>
  <c r="AB85" i="1" s="1"/>
  <c r="Y86" i="1"/>
  <c r="AQ92" i="14"/>
  <c r="AR91" i="14"/>
  <c r="AT91" i="14" s="1"/>
  <c r="G89" i="20"/>
  <c r="H88" i="20"/>
  <c r="J88" i="20" s="1"/>
  <c r="G91" i="14"/>
  <c r="H90" i="14"/>
  <c r="J90" i="14" s="1"/>
  <c r="Z90" i="19"/>
  <c r="AB90" i="19" s="1"/>
  <c r="Y91" i="19"/>
  <c r="Z93" i="20"/>
  <c r="AB93" i="20" s="1"/>
  <c r="Y94" i="20"/>
  <c r="BJ84" i="14"/>
  <c r="BL84" i="14" s="1"/>
  <c r="BI85" i="14"/>
  <c r="CB88" i="14"/>
  <c r="CD88" i="14" s="1"/>
  <c r="CA89" i="14"/>
  <c r="G85" i="4"/>
  <c r="H84" i="4"/>
  <c r="J84" i="4" s="1"/>
  <c r="G91" i="6"/>
  <c r="H90" i="6"/>
  <c r="J90" i="6" s="1"/>
  <c r="Z89" i="14"/>
  <c r="AB89" i="14" s="1"/>
  <c r="Y90" i="14"/>
  <c r="G85" i="1"/>
  <c r="H84" i="1"/>
  <c r="J84" i="1" s="1"/>
  <c r="AR89" i="19"/>
  <c r="AT89" i="19" s="1"/>
  <c r="AQ90" i="19"/>
  <c r="H90" i="3"/>
  <c r="J90" i="3" s="1"/>
  <c r="G91" i="3"/>
  <c r="AB84" i="4"/>
  <c r="AD84" i="4" s="1"/>
  <c r="AA85" i="4"/>
  <c r="H87" i="19"/>
  <c r="J87" i="19" s="1"/>
  <c r="G88" i="19"/>
  <c r="Z90" i="14" l="1"/>
  <c r="AB90" i="14" s="1"/>
  <c r="Y91" i="14"/>
  <c r="G92" i="14"/>
  <c r="H91" i="14"/>
  <c r="J91" i="14" s="1"/>
  <c r="G86" i="4"/>
  <c r="H85" i="4"/>
  <c r="J85" i="4" s="1"/>
  <c r="H89" i="20"/>
  <c r="J89" i="20" s="1"/>
  <c r="G90" i="20"/>
  <c r="G86" i="1"/>
  <c r="H85" i="1"/>
  <c r="J85" i="1" s="1"/>
  <c r="G92" i="6"/>
  <c r="H91" i="6"/>
  <c r="J91" i="6" s="1"/>
  <c r="G92" i="3"/>
  <c r="H91" i="3"/>
  <c r="J91" i="3" s="1"/>
  <c r="CA90" i="14"/>
  <c r="CB89" i="14"/>
  <c r="CD89" i="14" s="1"/>
  <c r="AB85" i="4"/>
  <c r="AD85" i="4" s="1"/>
  <c r="AA86" i="4"/>
  <c r="AQ93" i="14"/>
  <c r="AR92" i="14"/>
  <c r="AT92" i="14" s="1"/>
  <c r="Z94" i="20"/>
  <c r="AB94" i="20" s="1"/>
  <c r="Y95" i="20"/>
  <c r="Y92" i="19"/>
  <c r="Z91" i="19"/>
  <c r="AB91" i="19" s="1"/>
  <c r="G89" i="19"/>
  <c r="H88" i="19"/>
  <c r="J88" i="19" s="1"/>
  <c r="AQ91" i="19"/>
  <c r="AR90" i="19"/>
  <c r="AT90" i="19" s="1"/>
  <c r="BI86" i="14"/>
  <c r="BJ85" i="14"/>
  <c r="BL85" i="14" s="1"/>
  <c r="Y87" i="1"/>
  <c r="Z86" i="1"/>
  <c r="AB86" i="1" s="1"/>
  <c r="Z92" i="19" l="1"/>
  <c r="AB92" i="19" s="1"/>
  <c r="Y93" i="19"/>
  <c r="Z87" i="1"/>
  <c r="AB87" i="1" s="1"/>
  <c r="Y88" i="1"/>
  <c r="H90" i="20"/>
  <c r="J90" i="20" s="1"/>
  <c r="G91" i="20"/>
  <c r="AB86" i="4"/>
  <c r="AD86" i="4" s="1"/>
  <c r="AA87" i="4"/>
  <c r="G87" i="4"/>
  <c r="H86" i="4"/>
  <c r="J86" i="4" s="1"/>
  <c r="AR93" i="14"/>
  <c r="AT93" i="14" s="1"/>
  <c r="AQ94" i="14"/>
  <c r="BI87" i="14"/>
  <c r="BJ86" i="14"/>
  <c r="BL86" i="14" s="1"/>
  <c r="AQ92" i="19"/>
  <c r="AR91" i="19"/>
  <c r="AT91" i="19" s="1"/>
  <c r="CA91" i="14"/>
  <c r="CB90" i="14"/>
  <c r="CD90" i="14" s="1"/>
  <c r="H92" i="14"/>
  <c r="J92" i="14" s="1"/>
  <c r="G93" i="14"/>
  <c r="G93" i="6"/>
  <c r="H92" i="6"/>
  <c r="J92" i="6" s="1"/>
  <c r="G87" i="1"/>
  <c r="H86" i="1"/>
  <c r="J86" i="1" s="1"/>
  <c r="Z91" i="14"/>
  <c r="AB91" i="14" s="1"/>
  <c r="Y92" i="14"/>
  <c r="Z95" i="20"/>
  <c r="AB95" i="20" s="1"/>
  <c r="Y96" i="20"/>
  <c r="G90" i="19"/>
  <c r="H89" i="19"/>
  <c r="J89" i="19" s="1"/>
  <c r="G93" i="3"/>
  <c r="H92" i="3"/>
  <c r="J92" i="3" s="1"/>
  <c r="BJ87" i="14" l="1"/>
  <c r="BL87" i="14" s="1"/>
  <c r="BI88" i="14"/>
  <c r="G94" i="14"/>
  <c r="H93" i="14"/>
  <c r="J93" i="14" s="1"/>
  <c r="H93" i="3"/>
  <c r="J93" i="3" s="1"/>
  <c r="G94" i="3"/>
  <c r="H91" i="20"/>
  <c r="J91" i="20" s="1"/>
  <c r="G92" i="20"/>
  <c r="AR94" i="14"/>
  <c r="AT94" i="14" s="1"/>
  <c r="AQ95" i="14"/>
  <c r="G91" i="19"/>
  <c r="H90" i="19"/>
  <c r="J90" i="19" s="1"/>
  <c r="CB91" i="14"/>
  <c r="CD91" i="14" s="1"/>
  <c r="CA92" i="14"/>
  <c r="H87" i="4"/>
  <c r="J87" i="4" s="1"/>
  <c r="G88" i="4"/>
  <c r="Y97" i="20"/>
  <c r="Z96" i="20"/>
  <c r="AB96" i="20" s="1"/>
  <c r="Y89" i="1"/>
  <c r="Z88" i="1"/>
  <c r="AB88" i="1" s="1"/>
  <c r="AB87" i="4"/>
  <c r="AD87" i="4" s="1"/>
  <c r="AA88" i="4"/>
  <c r="AQ93" i="19"/>
  <c r="AR92" i="19"/>
  <c r="AT92" i="19" s="1"/>
  <c r="H87" i="1"/>
  <c r="J87" i="1" s="1"/>
  <c r="G88" i="1"/>
  <c r="G94" i="6"/>
  <c r="H93" i="6"/>
  <c r="J93" i="6" s="1"/>
  <c r="Y93" i="14"/>
  <c r="Z92" i="14"/>
  <c r="AB92" i="14" s="1"/>
  <c r="Y94" i="19"/>
  <c r="Z93" i="19"/>
  <c r="AB93" i="19" s="1"/>
  <c r="AR93" i="19" l="1"/>
  <c r="AT93" i="19" s="1"/>
  <c r="AQ94" i="19"/>
  <c r="G93" i="20"/>
  <c r="H92" i="20"/>
  <c r="J92" i="20" s="1"/>
  <c r="H91" i="19"/>
  <c r="J91" i="19" s="1"/>
  <c r="G92" i="19"/>
  <c r="AQ96" i="14"/>
  <c r="AR95" i="14"/>
  <c r="AT95" i="14" s="1"/>
  <c r="Y90" i="1"/>
  <c r="Z89" i="1"/>
  <c r="AB89" i="1" s="1"/>
  <c r="Z97" i="20"/>
  <c r="AB97" i="20" s="1"/>
  <c r="Y98" i="20"/>
  <c r="G95" i="3"/>
  <c r="H94" i="3"/>
  <c r="J94" i="3" s="1"/>
  <c r="Z93" i="14"/>
  <c r="AB93" i="14" s="1"/>
  <c r="Y94" i="14"/>
  <c r="G89" i="4"/>
  <c r="H88" i="4"/>
  <c r="J88" i="4" s="1"/>
  <c r="G95" i="6"/>
  <c r="H94" i="6"/>
  <c r="J94" i="6" s="1"/>
  <c r="H94" i="14"/>
  <c r="J94" i="14" s="1"/>
  <c r="G95" i="14"/>
  <c r="AB88" i="4"/>
  <c r="AD88" i="4" s="1"/>
  <c r="AA89" i="4"/>
  <c r="Y95" i="19"/>
  <c r="Z94" i="19"/>
  <c r="AB94" i="19" s="1"/>
  <c r="H88" i="1"/>
  <c r="J88" i="1" s="1"/>
  <c r="G89" i="1"/>
  <c r="CB92" i="14"/>
  <c r="CD92" i="14" s="1"/>
  <c r="CA93" i="14"/>
  <c r="BJ88" i="14"/>
  <c r="BL88" i="14" s="1"/>
  <c r="BI89" i="14"/>
  <c r="AB89" i="4" l="1"/>
  <c r="AD89" i="4" s="1"/>
  <c r="AA90" i="4"/>
  <c r="G96" i="3"/>
  <c r="H95" i="3"/>
  <c r="J95" i="3" s="1"/>
  <c r="H95" i="14"/>
  <c r="J95" i="14" s="1"/>
  <c r="G96" i="14"/>
  <c r="BJ89" i="14"/>
  <c r="BL89" i="14" s="1"/>
  <c r="BI90" i="14"/>
  <c r="G93" i="19"/>
  <c r="H92" i="19"/>
  <c r="J92" i="19" s="1"/>
  <c r="Z98" i="20"/>
  <c r="AB98" i="20" s="1"/>
  <c r="Y99" i="20"/>
  <c r="H95" i="6"/>
  <c r="J95" i="6" s="1"/>
  <c r="G96" i="6"/>
  <c r="G90" i="4"/>
  <c r="H89" i="4"/>
  <c r="J89" i="4" s="1"/>
  <c r="G90" i="1"/>
  <c r="H89" i="1"/>
  <c r="J89" i="1" s="1"/>
  <c r="Z95" i="19"/>
  <c r="AB95" i="19" s="1"/>
  <c r="Y96" i="19"/>
  <c r="Z90" i="1"/>
  <c r="AB90" i="1" s="1"/>
  <c r="Y91" i="1"/>
  <c r="AR96" i="14"/>
  <c r="AT96" i="14" s="1"/>
  <c r="AQ97" i="14"/>
  <c r="H93" i="20"/>
  <c r="J93" i="20" s="1"/>
  <c r="G94" i="20"/>
  <c r="CA94" i="14"/>
  <c r="CB93" i="14"/>
  <c r="CD93" i="14" s="1"/>
  <c r="Y95" i="14"/>
  <c r="Z94" i="14"/>
  <c r="AB94" i="14" s="1"/>
  <c r="AQ95" i="19"/>
  <c r="AR94" i="19"/>
  <c r="AT94" i="19" s="1"/>
  <c r="AR97" i="14" l="1"/>
  <c r="AT97" i="14" s="1"/>
  <c r="AQ98" i="14"/>
  <c r="Z99" i="20"/>
  <c r="AB99" i="20" s="1"/>
  <c r="Y100" i="20"/>
  <c r="AR95" i="19"/>
  <c r="AT95" i="19" s="1"/>
  <c r="AQ96" i="19"/>
  <c r="Y96" i="14"/>
  <c r="Z95" i="14"/>
  <c r="AB95" i="14" s="1"/>
  <c r="G91" i="1"/>
  <c r="H90" i="1"/>
  <c r="J90" i="1" s="1"/>
  <c r="Y97" i="19"/>
  <c r="Z96" i="19"/>
  <c r="AB96" i="19" s="1"/>
  <c r="G97" i="14"/>
  <c r="H96" i="14"/>
  <c r="J96" i="14" s="1"/>
  <c r="CB94" i="14"/>
  <c r="CD94" i="14" s="1"/>
  <c r="CA95" i="14"/>
  <c r="G91" i="4"/>
  <c r="H90" i="4"/>
  <c r="J90" i="4" s="1"/>
  <c r="G97" i="3"/>
  <c r="H96" i="3"/>
  <c r="J96" i="3" s="1"/>
  <c r="Z91" i="1"/>
  <c r="AB91" i="1" s="1"/>
  <c r="Y92" i="1"/>
  <c r="H93" i="19"/>
  <c r="J93" i="19" s="1"/>
  <c r="G94" i="19"/>
  <c r="BI91" i="14"/>
  <c r="BJ90" i="14"/>
  <c r="BL90" i="14" s="1"/>
  <c r="H94" i="20"/>
  <c r="J94" i="20" s="1"/>
  <c r="G95" i="20"/>
  <c r="G97" i="6"/>
  <c r="H96" i="6"/>
  <c r="J96" i="6" s="1"/>
  <c r="AB90" i="4"/>
  <c r="AD90" i="4" s="1"/>
  <c r="AA91" i="4"/>
  <c r="AB91" i="4" l="1"/>
  <c r="AD91" i="4" s="1"/>
  <c r="AA92" i="4"/>
  <c r="AR96" i="19"/>
  <c r="AT96" i="19" s="1"/>
  <c r="AQ97" i="19"/>
  <c r="BJ91" i="14"/>
  <c r="BL91" i="14" s="1"/>
  <c r="BI92" i="14"/>
  <c r="G98" i="3"/>
  <c r="H97" i="3"/>
  <c r="J97" i="3" s="1"/>
  <c r="Y97" i="14"/>
  <c r="Z96" i="14"/>
  <c r="AB96" i="14" s="1"/>
  <c r="G98" i="6"/>
  <c r="H97" i="6"/>
  <c r="J97" i="6" s="1"/>
  <c r="G92" i="4"/>
  <c r="H91" i="4"/>
  <c r="J91" i="4" s="1"/>
  <c r="Y98" i="19"/>
  <c r="Z97" i="19"/>
  <c r="AB97" i="19" s="1"/>
  <c r="CA96" i="14"/>
  <c r="CB95" i="14"/>
  <c r="CD95" i="14" s="1"/>
  <c r="Y101" i="20"/>
  <c r="Z100" i="20"/>
  <c r="AB100" i="20" s="1"/>
  <c r="G98" i="14"/>
  <c r="H97" i="14"/>
  <c r="J97" i="14" s="1"/>
  <c r="H94" i="19"/>
  <c r="J94" i="19" s="1"/>
  <c r="G95" i="19"/>
  <c r="Y93" i="1"/>
  <c r="Z92" i="1"/>
  <c r="AB92" i="1" s="1"/>
  <c r="H91" i="1"/>
  <c r="J91" i="1" s="1"/>
  <c r="G92" i="1"/>
  <c r="H95" i="20"/>
  <c r="J95" i="20" s="1"/>
  <c r="G96" i="20"/>
  <c r="AQ99" i="14"/>
  <c r="AR98" i="14"/>
  <c r="AT98" i="14" s="1"/>
  <c r="G93" i="4" l="1"/>
  <c r="H92" i="4"/>
  <c r="J92" i="4" s="1"/>
  <c r="Z93" i="1"/>
  <c r="AB93" i="1" s="1"/>
  <c r="Y94" i="1"/>
  <c r="G97" i="20"/>
  <c r="H96" i="20"/>
  <c r="J96" i="20" s="1"/>
  <c r="BI93" i="14"/>
  <c r="BJ92" i="14"/>
  <c r="BL92" i="14" s="1"/>
  <c r="G96" i="19"/>
  <c r="H95" i="19"/>
  <c r="J95" i="19" s="1"/>
  <c r="G99" i="3"/>
  <c r="H98" i="3"/>
  <c r="J98" i="3" s="1"/>
  <c r="CB96" i="14"/>
  <c r="CD96" i="14" s="1"/>
  <c r="CA97" i="14"/>
  <c r="G93" i="1"/>
  <c r="H92" i="1"/>
  <c r="J92" i="1" s="1"/>
  <c r="AQ98" i="19"/>
  <c r="AR97" i="19"/>
  <c r="AT97" i="19" s="1"/>
  <c r="G99" i="6"/>
  <c r="H98" i="6"/>
  <c r="J98" i="6" s="1"/>
  <c r="Y98" i="14"/>
  <c r="Z97" i="14"/>
  <c r="AB97" i="14" s="1"/>
  <c r="AR99" i="14"/>
  <c r="AT99" i="14" s="1"/>
  <c r="AQ100" i="14"/>
  <c r="Z98" i="19"/>
  <c r="AB98" i="19" s="1"/>
  <c r="Y99" i="19"/>
  <c r="H98" i="14"/>
  <c r="J98" i="14" s="1"/>
  <c r="G99" i="14"/>
  <c r="Z101" i="20"/>
  <c r="AB101" i="20" s="1"/>
  <c r="Y102" i="20"/>
  <c r="AB92" i="4"/>
  <c r="AD92" i="4" s="1"/>
  <c r="AA93" i="4"/>
  <c r="H96" i="19" l="1"/>
  <c r="J96" i="19" s="1"/>
  <c r="G97" i="19"/>
  <c r="BJ93" i="14"/>
  <c r="BL93" i="14" s="1"/>
  <c r="BI94" i="14"/>
  <c r="AB93" i="4"/>
  <c r="AD93" i="4" s="1"/>
  <c r="AA94" i="4"/>
  <c r="AR100" i="14"/>
  <c r="AT100" i="14" s="1"/>
  <c r="AQ101" i="14"/>
  <c r="AQ99" i="19"/>
  <c r="AR98" i="19"/>
  <c r="AT98" i="19" s="1"/>
  <c r="H97" i="20"/>
  <c r="J97" i="20" s="1"/>
  <c r="G98" i="20"/>
  <c r="Z94" i="1"/>
  <c r="AB94" i="1" s="1"/>
  <c r="Y95" i="1"/>
  <c r="G100" i="6"/>
  <c r="H99" i="6"/>
  <c r="J99" i="6" s="1"/>
  <c r="G94" i="1"/>
  <c r="H93" i="1"/>
  <c r="J93" i="1" s="1"/>
  <c r="G100" i="3"/>
  <c r="H99" i="3"/>
  <c r="J99" i="3" s="1"/>
  <c r="H99" i="14"/>
  <c r="J99" i="14" s="1"/>
  <c r="G100" i="14"/>
  <c r="Z99" i="19"/>
  <c r="AB99" i="19" s="1"/>
  <c r="Y100" i="19"/>
  <c r="CA98" i="14"/>
  <c r="CB97" i="14"/>
  <c r="CD97" i="14" s="1"/>
  <c r="Z98" i="14"/>
  <c r="AB98" i="14" s="1"/>
  <c r="Y99" i="14"/>
  <c r="Z102" i="20"/>
  <c r="AB102" i="20" s="1"/>
  <c r="Y103" i="20"/>
  <c r="G94" i="4"/>
  <c r="H93" i="4"/>
  <c r="J93" i="4" s="1"/>
  <c r="Z100" i="19" l="1"/>
  <c r="AB100" i="19" s="1"/>
  <c r="Y101" i="19"/>
  <c r="AB94" i="4"/>
  <c r="AD94" i="4" s="1"/>
  <c r="AA95" i="4"/>
  <c r="G101" i="14"/>
  <c r="H100" i="14"/>
  <c r="J100" i="14" s="1"/>
  <c r="BI95" i="14"/>
  <c r="BJ94" i="14"/>
  <c r="BL94" i="14" s="1"/>
  <c r="G95" i="4"/>
  <c r="H94" i="4"/>
  <c r="J94" i="4" s="1"/>
  <c r="Y104" i="20"/>
  <c r="Z103" i="20"/>
  <c r="AB103" i="20" s="1"/>
  <c r="G101" i="6"/>
  <c r="H100" i="6"/>
  <c r="J100" i="6" s="1"/>
  <c r="AQ100" i="19"/>
  <c r="AR99" i="19"/>
  <c r="AT99" i="19" s="1"/>
  <c r="G101" i="3"/>
  <c r="H100" i="3"/>
  <c r="J100" i="3" s="1"/>
  <c r="G95" i="1"/>
  <c r="H94" i="1"/>
  <c r="J94" i="1" s="1"/>
  <c r="Y100" i="14"/>
  <c r="Z99" i="14"/>
  <c r="AB99" i="14" s="1"/>
  <c r="Z95" i="1"/>
  <c r="AB95" i="1" s="1"/>
  <c r="Y96" i="1"/>
  <c r="H97" i="19"/>
  <c r="J97" i="19" s="1"/>
  <c r="G98" i="19"/>
  <c r="H98" i="20"/>
  <c r="J98" i="20" s="1"/>
  <c r="G99" i="20"/>
  <c r="AQ102" i="14"/>
  <c r="AR101" i="14"/>
  <c r="AT101" i="14" s="1"/>
  <c r="CA99" i="14"/>
  <c r="CB98" i="14"/>
  <c r="CD98" i="14" s="1"/>
  <c r="BI96" i="14" l="1"/>
  <c r="BJ95" i="14"/>
  <c r="BL95" i="14" s="1"/>
  <c r="Y105" i="20"/>
  <c r="Z104" i="20"/>
  <c r="AB104" i="20" s="1"/>
  <c r="Y101" i="14"/>
  <c r="Z100" i="14"/>
  <c r="AB100" i="14" s="1"/>
  <c r="H95" i="1"/>
  <c r="J95" i="1" s="1"/>
  <c r="G96" i="1"/>
  <c r="G102" i="3"/>
  <c r="H101" i="3"/>
  <c r="J101" i="3" s="1"/>
  <c r="H101" i="14"/>
  <c r="J101" i="14" s="1"/>
  <c r="G102" i="14"/>
  <c r="G96" i="4"/>
  <c r="H95" i="4"/>
  <c r="J95" i="4" s="1"/>
  <c r="H99" i="20"/>
  <c r="J99" i="20" s="1"/>
  <c r="G100" i="20"/>
  <c r="AB95" i="4"/>
  <c r="AD95" i="4" s="1"/>
  <c r="AA96" i="4"/>
  <c r="Y97" i="1"/>
  <c r="Z96" i="1"/>
  <c r="AB96" i="1" s="1"/>
  <c r="AR100" i="19"/>
  <c r="AT100" i="19" s="1"/>
  <c r="AQ101" i="19"/>
  <c r="G99" i="19"/>
  <c r="H98" i="19"/>
  <c r="J98" i="19" s="1"/>
  <c r="Z101" i="19"/>
  <c r="AB101" i="19" s="1"/>
  <c r="Y102" i="19"/>
  <c r="CA100" i="14"/>
  <c r="CB99" i="14"/>
  <c r="CD99" i="14" s="1"/>
  <c r="AQ103" i="14"/>
  <c r="AR102" i="14"/>
  <c r="AT102" i="14" s="1"/>
  <c r="G102" i="6"/>
  <c r="H101" i="6"/>
  <c r="J101" i="6" s="1"/>
  <c r="G103" i="14" l="1"/>
  <c r="H102" i="14"/>
  <c r="J102" i="14" s="1"/>
  <c r="Z97" i="1"/>
  <c r="AB97" i="1" s="1"/>
  <c r="Y98" i="1"/>
  <c r="Z101" i="14"/>
  <c r="AB101" i="14" s="1"/>
  <c r="Y102" i="14"/>
  <c r="G103" i="6"/>
  <c r="H102" i="6"/>
  <c r="J102" i="6" s="1"/>
  <c r="AR103" i="14"/>
  <c r="AT103" i="14" s="1"/>
  <c r="AQ104" i="14"/>
  <c r="G101" i="20"/>
  <c r="H100" i="20"/>
  <c r="J100" i="20" s="1"/>
  <c r="AQ102" i="19"/>
  <c r="AR101" i="19"/>
  <c r="AT101" i="19" s="1"/>
  <c r="G97" i="1"/>
  <c r="H96" i="1"/>
  <c r="J96" i="1" s="1"/>
  <c r="Z105" i="20"/>
  <c r="AB105" i="20" s="1"/>
  <c r="Y106" i="20"/>
  <c r="G103" i="3"/>
  <c r="H102" i="3"/>
  <c r="J102" i="3" s="1"/>
  <c r="CA101" i="14"/>
  <c r="CB100" i="14"/>
  <c r="CD100" i="14" s="1"/>
  <c r="H99" i="19"/>
  <c r="J99" i="19" s="1"/>
  <c r="G100" i="19"/>
  <c r="AB96" i="4"/>
  <c r="AD96" i="4" s="1"/>
  <c r="AA97" i="4"/>
  <c r="Z102" i="19"/>
  <c r="AB102" i="19" s="1"/>
  <c r="Y103" i="19"/>
  <c r="G97" i="4"/>
  <c r="H96" i="4"/>
  <c r="J96" i="4" s="1"/>
  <c r="BI97" i="14"/>
  <c r="BJ96" i="14"/>
  <c r="BL96" i="14" s="1"/>
  <c r="G104" i="6" l="1"/>
  <c r="H103" i="6"/>
  <c r="J103" i="6" s="1"/>
  <c r="BI98" i="14"/>
  <c r="BJ97" i="14"/>
  <c r="BL97" i="14" s="1"/>
  <c r="Z106" i="20"/>
  <c r="AB106" i="20" s="1"/>
  <c r="Y107" i="20"/>
  <c r="Y103" i="14"/>
  <c r="Z102" i="14"/>
  <c r="AB102" i="14" s="1"/>
  <c r="AR104" i="14"/>
  <c r="AT104" i="14" s="1"/>
  <c r="AQ105" i="14"/>
  <c r="G104" i="3"/>
  <c r="H103" i="3"/>
  <c r="J103" i="3" s="1"/>
  <c r="Z103" i="19"/>
  <c r="AB103" i="19" s="1"/>
  <c r="Y104" i="19"/>
  <c r="Y99" i="1"/>
  <c r="Z98" i="1"/>
  <c r="AB98" i="1" s="1"/>
  <c r="G98" i="1"/>
  <c r="H97" i="1"/>
  <c r="J97" i="1" s="1"/>
  <c r="H100" i="19"/>
  <c r="J100" i="19" s="1"/>
  <c r="G101" i="19"/>
  <c r="CA102" i="14"/>
  <c r="CB101" i="14"/>
  <c r="CD101" i="14" s="1"/>
  <c r="AB97" i="4"/>
  <c r="AD97" i="4" s="1"/>
  <c r="AA98" i="4"/>
  <c r="G102" i="20"/>
  <c r="H101" i="20"/>
  <c r="J101" i="20" s="1"/>
  <c r="G98" i="4"/>
  <c r="H97" i="4"/>
  <c r="J97" i="4" s="1"/>
  <c r="AR102" i="19"/>
  <c r="AT102" i="19" s="1"/>
  <c r="AQ103" i="19"/>
  <c r="G104" i="14"/>
  <c r="H103" i="14"/>
  <c r="J103" i="14" s="1"/>
  <c r="Z103" i="14" l="1"/>
  <c r="AB103" i="14" s="1"/>
  <c r="Y104" i="14"/>
  <c r="CA103" i="14"/>
  <c r="CB102" i="14"/>
  <c r="CD102" i="14" s="1"/>
  <c r="Y108" i="20"/>
  <c r="Z107" i="20"/>
  <c r="AB107" i="20" s="1"/>
  <c r="AB98" i="4"/>
  <c r="AD98" i="4" s="1"/>
  <c r="AA99" i="4"/>
  <c r="H104" i="14"/>
  <c r="J104" i="14" s="1"/>
  <c r="G105" i="14"/>
  <c r="G99" i="1"/>
  <c r="H98" i="1"/>
  <c r="J98" i="1" s="1"/>
  <c r="G105" i="3"/>
  <c r="H104" i="3"/>
  <c r="J104" i="3" s="1"/>
  <c r="G102" i="19"/>
  <c r="H101" i="19"/>
  <c r="J101" i="19" s="1"/>
  <c r="AQ104" i="19"/>
  <c r="AR103" i="19"/>
  <c r="AT103" i="19" s="1"/>
  <c r="Z99" i="1"/>
  <c r="AB99" i="1" s="1"/>
  <c r="Y100" i="1"/>
  <c r="BJ98" i="14"/>
  <c r="BL98" i="14" s="1"/>
  <c r="BI99" i="14"/>
  <c r="Z104" i="19"/>
  <c r="AB104" i="19" s="1"/>
  <c r="Y105" i="19"/>
  <c r="AR105" i="14"/>
  <c r="AT105" i="14" s="1"/>
  <c r="AQ106" i="14"/>
  <c r="G99" i="4"/>
  <c r="H98" i="4"/>
  <c r="J98" i="4" s="1"/>
  <c r="H102" i="20"/>
  <c r="J102" i="20" s="1"/>
  <c r="G103" i="20"/>
  <c r="H104" i="6"/>
  <c r="J104" i="6" s="1"/>
  <c r="G105" i="6"/>
  <c r="H99" i="1" l="1"/>
  <c r="J99" i="1" s="1"/>
  <c r="G100" i="1"/>
  <c r="H105" i="14"/>
  <c r="J105" i="14" s="1"/>
  <c r="G106" i="14"/>
  <c r="AR104" i="19"/>
  <c r="AT104" i="19" s="1"/>
  <c r="AQ105" i="19"/>
  <c r="Y109" i="20"/>
  <c r="Z108" i="20"/>
  <c r="AB108" i="20" s="1"/>
  <c r="Y106" i="19"/>
  <c r="Z105" i="19"/>
  <c r="AB105" i="19" s="1"/>
  <c r="G106" i="6"/>
  <c r="H105" i="6"/>
  <c r="J105" i="6" s="1"/>
  <c r="G104" i="20"/>
  <c r="H103" i="20"/>
  <c r="J103" i="20" s="1"/>
  <c r="G100" i="4"/>
  <c r="H99" i="4"/>
  <c r="J99" i="4" s="1"/>
  <c r="CB103" i="14"/>
  <c r="CD103" i="14" s="1"/>
  <c r="CA104" i="14"/>
  <c r="BI100" i="14"/>
  <c r="BJ99" i="14"/>
  <c r="BL99" i="14" s="1"/>
  <c r="AB99" i="4"/>
  <c r="AD99" i="4" s="1"/>
  <c r="AA100" i="4"/>
  <c r="G103" i="19"/>
  <c r="H102" i="19"/>
  <c r="J102" i="19" s="1"/>
  <c r="AR106" i="14"/>
  <c r="AT106" i="14" s="1"/>
  <c r="AQ107" i="14"/>
  <c r="Y105" i="14"/>
  <c r="Z104" i="14"/>
  <c r="AB104" i="14" s="1"/>
  <c r="Y101" i="1"/>
  <c r="Z100" i="1"/>
  <c r="AB100" i="1" s="1"/>
  <c r="G106" i="3"/>
  <c r="H105" i="3"/>
  <c r="J105" i="3" s="1"/>
  <c r="H103" i="19" l="1"/>
  <c r="J103" i="19" s="1"/>
  <c r="G104" i="19"/>
  <c r="AB100" i="4"/>
  <c r="AD100" i="4" s="1"/>
  <c r="AA101" i="4"/>
  <c r="Z109" i="20"/>
  <c r="AB109" i="20" s="1"/>
  <c r="Y110" i="20"/>
  <c r="H104" i="20"/>
  <c r="J104" i="20" s="1"/>
  <c r="G105" i="20"/>
  <c r="CB104" i="14"/>
  <c r="CD104" i="14" s="1"/>
  <c r="CA105" i="14"/>
  <c r="AR105" i="19"/>
  <c r="AT105" i="19" s="1"/>
  <c r="AQ106" i="19"/>
  <c r="G107" i="3"/>
  <c r="H106" i="3"/>
  <c r="J106" i="3" s="1"/>
  <c r="G107" i="14"/>
  <c r="H106" i="14"/>
  <c r="J106" i="14" s="1"/>
  <c r="G107" i="6"/>
  <c r="H106" i="6"/>
  <c r="J106" i="6" s="1"/>
  <c r="BI101" i="14"/>
  <c r="BJ100" i="14"/>
  <c r="BL100" i="14" s="1"/>
  <c r="Z105" i="14"/>
  <c r="AB105" i="14" s="1"/>
  <c r="Y106" i="14"/>
  <c r="G101" i="4"/>
  <c r="H100" i="4"/>
  <c r="J100" i="4" s="1"/>
  <c r="Y107" i="19"/>
  <c r="Z106" i="19"/>
  <c r="AB106" i="19" s="1"/>
  <c r="Y102" i="1"/>
  <c r="Z101" i="1"/>
  <c r="AB101" i="1" s="1"/>
  <c r="AR107" i="14"/>
  <c r="AT107" i="14" s="1"/>
  <c r="AQ108" i="14"/>
  <c r="H100" i="1"/>
  <c r="J100" i="1" s="1"/>
  <c r="G101" i="1"/>
  <c r="Y107" i="14" l="1"/>
  <c r="Z106" i="14"/>
  <c r="AB106" i="14" s="1"/>
  <c r="Z110" i="20"/>
  <c r="AB110" i="20" s="1"/>
  <c r="Y111" i="20"/>
  <c r="G102" i="4"/>
  <c r="H101" i="4"/>
  <c r="J101" i="4" s="1"/>
  <c r="G102" i="1"/>
  <c r="H101" i="1"/>
  <c r="J101" i="1" s="1"/>
  <c r="BJ101" i="14"/>
  <c r="BL101" i="14" s="1"/>
  <c r="BI102" i="14"/>
  <c r="AA102" i="4"/>
  <c r="AB101" i="4"/>
  <c r="AD101" i="4" s="1"/>
  <c r="AQ107" i="19"/>
  <c r="AR106" i="19"/>
  <c r="AT106" i="19" s="1"/>
  <c r="AR108" i="14"/>
  <c r="AT108" i="14" s="1"/>
  <c r="AQ109" i="14"/>
  <c r="G108" i="14"/>
  <c r="H107" i="14"/>
  <c r="J107" i="14" s="1"/>
  <c r="CA106" i="14"/>
  <c r="CB105" i="14"/>
  <c r="CD105" i="14" s="1"/>
  <c r="Z102" i="1"/>
  <c r="AB102" i="1" s="1"/>
  <c r="Y103" i="1"/>
  <c r="H104" i="19"/>
  <c r="J104" i="19" s="1"/>
  <c r="G105" i="19"/>
  <c r="H105" i="20"/>
  <c r="J105" i="20" s="1"/>
  <c r="G106" i="20"/>
  <c r="H107" i="6"/>
  <c r="J107" i="6" s="1"/>
  <c r="G108" i="6"/>
  <c r="Y108" i="19"/>
  <c r="Z107" i="19"/>
  <c r="AB107" i="19" s="1"/>
  <c r="G108" i="3"/>
  <c r="H107" i="3"/>
  <c r="J107" i="3" s="1"/>
  <c r="H105" i="19" l="1"/>
  <c r="J105" i="19" s="1"/>
  <c r="G106" i="19"/>
  <c r="G103" i="4"/>
  <c r="H102" i="4"/>
  <c r="J102" i="4" s="1"/>
  <c r="Y112" i="20"/>
  <c r="Z111" i="20"/>
  <c r="AB111" i="20" s="1"/>
  <c r="G109" i="3"/>
  <c r="H108" i="3"/>
  <c r="J108" i="3" s="1"/>
  <c r="G109" i="6"/>
  <c r="H108" i="6"/>
  <c r="J108" i="6" s="1"/>
  <c r="Z103" i="1"/>
  <c r="AB103" i="1" s="1"/>
  <c r="Y104" i="1"/>
  <c r="G103" i="1"/>
  <c r="H102" i="1"/>
  <c r="J102" i="1" s="1"/>
  <c r="Y109" i="19"/>
  <c r="Z108" i="19"/>
  <c r="AB108" i="19" s="1"/>
  <c r="AR109" i="14"/>
  <c r="AT109" i="14" s="1"/>
  <c r="AQ110" i="14"/>
  <c r="H106" i="20"/>
  <c r="J106" i="20" s="1"/>
  <c r="G107" i="20"/>
  <c r="AA103" i="4"/>
  <c r="AB102" i="4"/>
  <c r="AD102" i="4" s="1"/>
  <c r="BI103" i="14"/>
  <c r="BJ102" i="14"/>
  <c r="BL102" i="14" s="1"/>
  <c r="CB106" i="14"/>
  <c r="CD106" i="14" s="1"/>
  <c r="CA107" i="14"/>
  <c r="G109" i="14"/>
  <c r="H108" i="14"/>
  <c r="J108" i="14" s="1"/>
  <c r="AQ108" i="19"/>
  <c r="AR107" i="19"/>
  <c r="AT107" i="19" s="1"/>
  <c r="Z107" i="14"/>
  <c r="AB107" i="14" s="1"/>
  <c r="Y108" i="14"/>
  <c r="Y105" i="1" l="1"/>
  <c r="Z104" i="1"/>
  <c r="AB104" i="1" s="1"/>
  <c r="AA104" i="4"/>
  <c r="AB103" i="4"/>
  <c r="AD103" i="4" s="1"/>
  <c r="Y109" i="14"/>
  <c r="Z108" i="14"/>
  <c r="AB108" i="14" s="1"/>
  <c r="G108" i="20"/>
  <c r="H107" i="20"/>
  <c r="J107" i="20" s="1"/>
  <c r="BJ103" i="14"/>
  <c r="BL103" i="14" s="1"/>
  <c r="BI104" i="14"/>
  <c r="G110" i="6"/>
  <c r="H109" i="6"/>
  <c r="J109" i="6" s="1"/>
  <c r="Y113" i="20"/>
  <c r="Z112" i="20"/>
  <c r="AB112" i="20" s="1"/>
  <c r="G110" i="3"/>
  <c r="H109" i="3"/>
  <c r="J109" i="3" s="1"/>
  <c r="AR110" i="14"/>
  <c r="AT110" i="14" s="1"/>
  <c r="AQ111" i="14"/>
  <c r="AQ109" i="19"/>
  <c r="AR108" i="19"/>
  <c r="AT108" i="19" s="1"/>
  <c r="H109" i="14"/>
  <c r="J109" i="14" s="1"/>
  <c r="G110" i="14"/>
  <c r="Y110" i="19"/>
  <c r="Z109" i="19"/>
  <c r="AB109" i="19" s="1"/>
  <c r="G104" i="4"/>
  <c r="H103" i="4"/>
  <c r="J103" i="4" s="1"/>
  <c r="CA108" i="14"/>
  <c r="CB107" i="14"/>
  <c r="CD107" i="14" s="1"/>
  <c r="H106" i="19"/>
  <c r="J106" i="19" s="1"/>
  <c r="G107" i="19"/>
  <c r="H103" i="1"/>
  <c r="J103" i="1" s="1"/>
  <c r="G104" i="1"/>
  <c r="G105" i="1" l="1"/>
  <c r="H104" i="1"/>
  <c r="J104" i="1" s="1"/>
  <c r="H107" i="19"/>
  <c r="J107" i="19" s="1"/>
  <c r="G108" i="19"/>
  <c r="AQ110" i="19"/>
  <c r="AR109" i="19"/>
  <c r="AT109" i="19" s="1"/>
  <c r="Z110" i="19"/>
  <c r="AB110" i="19" s="1"/>
  <c r="Y111" i="19"/>
  <c r="G111" i="14"/>
  <c r="H110" i="14"/>
  <c r="J110" i="14" s="1"/>
  <c r="CB108" i="14"/>
  <c r="CD108" i="14" s="1"/>
  <c r="CA109" i="14"/>
  <c r="G111" i="3"/>
  <c r="H110" i="3"/>
  <c r="J110" i="3" s="1"/>
  <c r="AA105" i="4"/>
  <c r="AB104" i="4"/>
  <c r="AD104" i="4" s="1"/>
  <c r="BJ104" i="14"/>
  <c r="BL104" i="14" s="1"/>
  <c r="BI105" i="14"/>
  <c r="AR111" i="14"/>
  <c r="AT111" i="14" s="1"/>
  <c r="AQ112" i="14"/>
  <c r="Y110" i="14"/>
  <c r="Z109" i="14"/>
  <c r="AB109" i="14" s="1"/>
  <c r="H110" i="6"/>
  <c r="J110" i="6" s="1"/>
  <c r="G111" i="6"/>
  <c r="G109" i="20"/>
  <c r="H108" i="20"/>
  <c r="J108" i="20" s="1"/>
  <c r="G105" i="4"/>
  <c r="H104" i="4"/>
  <c r="J104" i="4" s="1"/>
  <c r="Y114" i="20"/>
  <c r="Z113" i="20"/>
  <c r="AB113" i="20" s="1"/>
  <c r="Y106" i="1"/>
  <c r="Z105" i="1"/>
  <c r="AB105" i="1" s="1"/>
  <c r="Y111" i="14" l="1"/>
  <c r="Z110" i="14"/>
  <c r="AB110" i="14" s="1"/>
  <c r="CA110" i="14"/>
  <c r="CB109" i="14"/>
  <c r="CD109" i="14" s="1"/>
  <c r="Z106" i="1"/>
  <c r="AB106" i="1" s="1"/>
  <c r="Y107" i="1"/>
  <c r="Z111" i="19"/>
  <c r="AB111" i="19" s="1"/>
  <c r="Y112" i="19"/>
  <c r="AR110" i="19"/>
  <c r="AT110" i="19" s="1"/>
  <c r="AQ111" i="19"/>
  <c r="G112" i="6"/>
  <c r="H111" i="6"/>
  <c r="J111" i="6" s="1"/>
  <c r="BI106" i="14"/>
  <c r="BJ105" i="14"/>
  <c r="BL105" i="14" s="1"/>
  <c r="H108" i="19"/>
  <c r="J108" i="19" s="1"/>
  <c r="G109" i="19"/>
  <c r="AQ113" i="14"/>
  <c r="AR112" i="14"/>
  <c r="AT112" i="14" s="1"/>
  <c r="Y115" i="20"/>
  <c r="Z114" i="20"/>
  <c r="AB114" i="20" s="1"/>
  <c r="G106" i="4"/>
  <c r="H105" i="4"/>
  <c r="J105" i="4" s="1"/>
  <c r="AA106" i="4"/>
  <c r="AB105" i="4"/>
  <c r="AD105" i="4" s="1"/>
  <c r="H111" i="14"/>
  <c r="J111" i="14" s="1"/>
  <c r="G112" i="14"/>
  <c r="H109" i="20"/>
  <c r="J109" i="20" s="1"/>
  <c r="G110" i="20"/>
  <c r="G112" i="3"/>
  <c r="H111" i="3"/>
  <c r="J111" i="3" s="1"/>
  <c r="G106" i="1"/>
  <c r="H105" i="1"/>
  <c r="J105" i="1" s="1"/>
  <c r="AR111" i="19" l="1"/>
  <c r="AT111" i="19" s="1"/>
  <c r="AQ112" i="19"/>
  <c r="Y108" i="1"/>
  <c r="Z107" i="1"/>
  <c r="AB107" i="1" s="1"/>
  <c r="G113" i="6"/>
  <c r="H112" i="6"/>
  <c r="J112" i="6" s="1"/>
  <c r="AA107" i="4"/>
  <c r="AB106" i="4"/>
  <c r="AD106" i="4" s="1"/>
  <c r="Z115" i="20"/>
  <c r="AB115" i="20" s="1"/>
  <c r="Y116" i="20"/>
  <c r="G113" i="3"/>
  <c r="H112" i="3"/>
  <c r="J112" i="3" s="1"/>
  <c r="H110" i="20"/>
  <c r="J110" i="20" s="1"/>
  <c r="G111" i="20"/>
  <c r="G110" i="19"/>
  <c r="H109" i="19"/>
  <c r="J109" i="19" s="1"/>
  <c r="Y113" i="19"/>
  <c r="Z112" i="19"/>
  <c r="AB112" i="19" s="1"/>
  <c r="CB110" i="14"/>
  <c r="CD110" i="14" s="1"/>
  <c r="CA111" i="14"/>
  <c r="G113" i="14"/>
  <c r="H112" i="14"/>
  <c r="J112" i="14" s="1"/>
  <c r="G107" i="4"/>
  <c r="H106" i="4"/>
  <c r="J106" i="4" s="1"/>
  <c r="G107" i="1"/>
  <c r="H106" i="1"/>
  <c r="J106" i="1" s="1"/>
  <c r="AQ114" i="14"/>
  <c r="AR113" i="14"/>
  <c r="AT113" i="14" s="1"/>
  <c r="BJ106" i="14"/>
  <c r="BL106" i="14" s="1"/>
  <c r="BI107" i="14"/>
  <c r="Y112" i="14"/>
  <c r="Z111" i="14"/>
  <c r="AB111" i="14" s="1"/>
  <c r="Y117" i="20" l="1"/>
  <c r="Z116" i="20"/>
  <c r="AB116" i="20" s="1"/>
  <c r="G108" i="4"/>
  <c r="H107" i="4"/>
  <c r="J107" i="4" s="1"/>
  <c r="AA108" i="4"/>
  <c r="AB107" i="4"/>
  <c r="AD107" i="4" s="1"/>
  <c r="CA112" i="14"/>
  <c r="CB111" i="14"/>
  <c r="CD111" i="14" s="1"/>
  <c r="G114" i="6"/>
  <c r="H113" i="6"/>
  <c r="J113" i="6" s="1"/>
  <c r="G114" i="3"/>
  <c r="H113" i="3"/>
  <c r="J113" i="3" s="1"/>
  <c r="BI108" i="14"/>
  <c r="BJ107" i="14"/>
  <c r="BL107" i="14" s="1"/>
  <c r="AR114" i="14"/>
  <c r="AT114" i="14" s="1"/>
  <c r="AQ115" i="14"/>
  <c r="G111" i="19"/>
  <c r="H110" i="19"/>
  <c r="J110" i="19" s="1"/>
  <c r="Y109" i="1"/>
  <c r="Z108" i="1"/>
  <c r="AB108" i="1" s="1"/>
  <c r="G112" i="20"/>
  <c r="H111" i="20"/>
  <c r="J111" i="20" s="1"/>
  <c r="AR112" i="19"/>
  <c r="AT112" i="19" s="1"/>
  <c r="AQ113" i="19"/>
  <c r="H113" i="14"/>
  <c r="J113" i="14" s="1"/>
  <c r="G114" i="14"/>
  <c r="Z112" i="14"/>
  <c r="AB112" i="14" s="1"/>
  <c r="Y113" i="14"/>
  <c r="Z113" i="19"/>
  <c r="AB113" i="19" s="1"/>
  <c r="Y114" i="19"/>
  <c r="H107" i="1"/>
  <c r="J107" i="1" s="1"/>
  <c r="G108" i="1"/>
  <c r="G115" i="6" l="1"/>
  <c r="H114" i="6"/>
  <c r="J114" i="6" s="1"/>
  <c r="CA113" i="14"/>
  <c r="CB112" i="14"/>
  <c r="CD112" i="14" s="1"/>
  <c r="H108" i="1"/>
  <c r="J108" i="1" s="1"/>
  <c r="G109" i="1"/>
  <c r="Y115" i="19"/>
  <c r="Z114" i="19"/>
  <c r="AB114" i="19" s="1"/>
  <c r="AQ114" i="19"/>
  <c r="AR113" i="19"/>
  <c r="AT113" i="19" s="1"/>
  <c r="G112" i="19"/>
  <c r="H111" i="19"/>
  <c r="J111" i="19" s="1"/>
  <c r="AA109" i="4"/>
  <c r="AB108" i="4"/>
  <c r="AD108" i="4" s="1"/>
  <c r="BI109" i="14"/>
  <c r="BJ108" i="14"/>
  <c r="BL108" i="14" s="1"/>
  <c r="Z109" i="1"/>
  <c r="AB109" i="1" s="1"/>
  <c r="Y110" i="1"/>
  <c r="Y114" i="14"/>
  <c r="Z113" i="14"/>
  <c r="AB113" i="14" s="1"/>
  <c r="AR115" i="14"/>
  <c r="AT115" i="14" s="1"/>
  <c r="AQ116" i="14"/>
  <c r="H112" i="20"/>
  <c r="J112" i="20" s="1"/>
  <c r="G113" i="20"/>
  <c r="G109" i="4"/>
  <c r="H108" i="4"/>
  <c r="J108" i="4" s="1"/>
  <c r="G115" i="3"/>
  <c r="H114" i="3"/>
  <c r="J114" i="3" s="1"/>
  <c r="H114" i="14"/>
  <c r="J114" i="14" s="1"/>
  <c r="G115" i="14"/>
  <c r="Y118" i="20"/>
  <c r="Z117" i="20"/>
  <c r="AB117" i="20" s="1"/>
  <c r="H113" i="20" l="1"/>
  <c r="J113" i="20" s="1"/>
  <c r="G114" i="20"/>
  <c r="Y116" i="19"/>
  <c r="Z115" i="19"/>
  <c r="AB115" i="19" s="1"/>
  <c r="AQ115" i="19"/>
  <c r="AR114" i="19"/>
  <c r="AT114" i="19" s="1"/>
  <c r="Y119" i="20"/>
  <c r="Z118" i="20"/>
  <c r="AB118" i="20" s="1"/>
  <c r="Y111" i="1"/>
  <c r="Z110" i="1"/>
  <c r="AB110" i="1" s="1"/>
  <c r="G110" i="1"/>
  <c r="H109" i="1"/>
  <c r="J109" i="1" s="1"/>
  <c r="G116" i="3"/>
  <c r="H115" i="3"/>
  <c r="J115" i="3" s="1"/>
  <c r="CA114" i="14"/>
  <c r="CB113" i="14"/>
  <c r="CD113" i="14" s="1"/>
  <c r="AR116" i="14"/>
  <c r="AT116" i="14" s="1"/>
  <c r="AQ117" i="14"/>
  <c r="H112" i="19"/>
  <c r="J112" i="19" s="1"/>
  <c r="G113" i="19"/>
  <c r="Z114" i="14"/>
  <c r="AB114" i="14" s="1"/>
  <c r="Y115" i="14"/>
  <c r="H115" i="14"/>
  <c r="J115" i="14" s="1"/>
  <c r="G116" i="14"/>
  <c r="BI110" i="14"/>
  <c r="BJ109" i="14"/>
  <c r="BL109" i="14" s="1"/>
  <c r="G110" i="4"/>
  <c r="H109" i="4"/>
  <c r="J109" i="4" s="1"/>
  <c r="AA110" i="4"/>
  <c r="AB109" i="4"/>
  <c r="AD109" i="4" s="1"/>
  <c r="G116" i="6"/>
  <c r="H115" i="6"/>
  <c r="J115" i="6" s="1"/>
  <c r="G114" i="19" l="1"/>
  <c r="H113" i="19"/>
  <c r="J113" i="19" s="1"/>
  <c r="Z119" i="20"/>
  <c r="AB119" i="20" s="1"/>
  <c r="Y120" i="20"/>
  <c r="G117" i="14"/>
  <c r="H116" i="14"/>
  <c r="J116" i="14" s="1"/>
  <c r="AQ118" i="14"/>
  <c r="AR117" i="14"/>
  <c r="AT117" i="14" s="1"/>
  <c r="Z115" i="14"/>
  <c r="AB115" i="14" s="1"/>
  <c r="Y116" i="14"/>
  <c r="AQ116" i="19"/>
  <c r="AR115" i="19"/>
  <c r="AT115" i="19" s="1"/>
  <c r="H110" i="1"/>
  <c r="J110" i="1" s="1"/>
  <c r="G111" i="1"/>
  <c r="H116" i="6"/>
  <c r="J116" i="6" s="1"/>
  <c r="G117" i="6"/>
  <c r="Y112" i="1"/>
  <c r="Z111" i="1"/>
  <c r="AB111" i="1" s="1"/>
  <c r="G111" i="4"/>
  <c r="H110" i="4"/>
  <c r="J110" i="4" s="1"/>
  <c r="CA115" i="14"/>
  <c r="CB114" i="14"/>
  <c r="CD114" i="14" s="1"/>
  <c r="Y117" i="19"/>
  <c r="Z116" i="19"/>
  <c r="AB116" i="19" s="1"/>
  <c r="AA111" i="4"/>
  <c r="AB110" i="4"/>
  <c r="AD110" i="4" s="1"/>
  <c r="H114" i="20"/>
  <c r="J114" i="20" s="1"/>
  <c r="G115" i="20"/>
  <c r="BJ110" i="14"/>
  <c r="BL110" i="14" s="1"/>
  <c r="BI111" i="14"/>
  <c r="G117" i="3"/>
  <c r="H116" i="3"/>
  <c r="J116" i="3" s="1"/>
  <c r="AR118" i="14" l="1"/>
  <c r="AT118" i="14" s="1"/>
  <c r="AQ119" i="14"/>
  <c r="Y117" i="14"/>
  <c r="Z116" i="14"/>
  <c r="AB116" i="14" s="1"/>
  <c r="BI112" i="14"/>
  <c r="BJ111" i="14"/>
  <c r="BL111" i="14" s="1"/>
  <c r="Z112" i="1"/>
  <c r="AB112" i="1" s="1"/>
  <c r="Y113" i="1"/>
  <c r="G118" i="14"/>
  <c r="H117" i="14"/>
  <c r="J117" i="14" s="1"/>
  <c r="G116" i="20"/>
  <c r="H115" i="20"/>
  <c r="J115" i="20" s="1"/>
  <c r="G118" i="6"/>
  <c r="H117" i="6"/>
  <c r="J117" i="6" s="1"/>
  <c r="Y121" i="20"/>
  <c r="Z120" i="20"/>
  <c r="AB120" i="20" s="1"/>
  <c r="Z117" i="19"/>
  <c r="AB117" i="19" s="1"/>
  <c r="Y118" i="19"/>
  <c r="G118" i="3"/>
  <c r="H117" i="3"/>
  <c r="J117" i="3" s="1"/>
  <c r="CB115" i="14"/>
  <c r="CD115" i="14" s="1"/>
  <c r="CA116" i="14"/>
  <c r="G112" i="4"/>
  <c r="H111" i="4"/>
  <c r="J111" i="4" s="1"/>
  <c r="H111" i="1"/>
  <c r="J111" i="1" s="1"/>
  <c r="G112" i="1"/>
  <c r="AQ117" i="19"/>
  <c r="AR116" i="19"/>
  <c r="AT116" i="19" s="1"/>
  <c r="AA112" i="4"/>
  <c r="AB111" i="4"/>
  <c r="AD111" i="4" s="1"/>
  <c r="H114" i="19"/>
  <c r="J114" i="19" s="1"/>
  <c r="G115" i="19"/>
  <c r="Z113" i="1" l="1"/>
  <c r="AB113" i="1" s="1"/>
  <c r="Y114" i="1"/>
  <c r="H116" i="20"/>
  <c r="J116" i="20" s="1"/>
  <c r="G117" i="20"/>
  <c r="H118" i="14"/>
  <c r="J118" i="14" s="1"/>
  <c r="G119" i="14"/>
  <c r="BI113" i="14"/>
  <c r="BJ112" i="14"/>
  <c r="BL112" i="14" s="1"/>
  <c r="G119" i="3"/>
  <c r="H118" i="3"/>
  <c r="J118" i="3" s="1"/>
  <c r="G113" i="4"/>
  <c r="H112" i="4"/>
  <c r="J112" i="4" s="1"/>
  <c r="G116" i="19"/>
  <c r="H115" i="19"/>
  <c r="J115" i="19" s="1"/>
  <c r="AQ118" i="19"/>
  <c r="AR117" i="19"/>
  <c r="AT117" i="19" s="1"/>
  <c r="Y122" i="20"/>
  <c r="Z121" i="20"/>
  <c r="AB121" i="20" s="1"/>
  <c r="Z117" i="14"/>
  <c r="AB117" i="14" s="1"/>
  <c r="Y118" i="14"/>
  <c r="CB116" i="14"/>
  <c r="CD116" i="14" s="1"/>
  <c r="CA117" i="14"/>
  <c r="AA113" i="4"/>
  <c r="AB112" i="4"/>
  <c r="AD112" i="4" s="1"/>
  <c r="H112" i="1"/>
  <c r="J112" i="1" s="1"/>
  <c r="G113" i="1"/>
  <c r="AQ120" i="14"/>
  <c r="AR119" i="14"/>
  <c r="AT119" i="14" s="1"/>
  <c r="Y119" i="19"/>
  <c r="Z118" i="19"/>
  <c r="AB118" i="19" s="1"/>
  <c r="G119" i="6"/>
  <c r="H118" i="6"/>
  <c r="J118" i="6" s="1"/>
  <c r="BI114" i="14" l="1"/>
  <c r="BJ113" i="14"/>
  <c r="BL113" i="14" s="1"/>
  <c r="G114" i="4"/>
  <c r="H113" i="4"/>
  <c r="J113" i="4" s="1"/>
  <c r="G120" i="14"/>
  <c r="H119" i="14"/>
  <c r="J119" i="14" s="1"/>
  <c r="Y120" i="19"/>
  <c r="Z119" i="19"/>
  <c r="AB119" i="19" s="1"/>
  <c r="Y123" i="20"/>
  <c r="Z122" i="20"/>
  <c r="AB122" i="20" s="1"/>
  <c r="G120" i="6"/>
  <c r="H119" i="6"/>
  <c r="J119" i="6" s="1"/>
  <c r="H117" i="20"/>
  <c r="J117" i="20" s="1"/>
  <c r="G118" i="20"/>
  <c r="CB117" i="14"/>
  <c r="CD117" i="14" s="1"/>
  <c r="CA118" i="14"/>
  <c r="AR118" i="19"/>
  <c r="AT118" i="19" s="1"/>
  <c r="AQ119" i="19"/>
  <c r="G120" i="3"/>
  <c r="H119" i="3"/>
  <c r="J119" i="3" s="1"/>
  <c r="AR120" i="14"/>
  <c r="AT120" i="14" s="1"/>
  <c r="AQ121" i="14"/>
  <c r="G114" i="1"/>
  <c r="H113" i="1"/>
  <c r="J113" i="1" s="1"/>
  <c r="Z114" i="1"/>
  <c r="AB114" i="1" s="1"/>
  <c r="Y115" i="1"/>
  <c r="AA114" i="4"/>
  <c r="AB113" i="4"/>
  <c r="AD113" i="4" s="1"/>
  <c r="Y119" i="14"/>
  <c r="Z118" i="14"/>
  <c r="AB118" i="14" s="1"/>
  <c r="G117" i="19"/>
  <c r="H116" i="19"/>
  <c r="J116" i="19" s="1"/>
  <c r="Y121" i="19" l="1"/>
  <c r="Z120" i="19"/>
  <c r="AB120" i="19" s="1"/>
  <c r="Y124" i="20"/>
  <c r="Z123" i="20"/>
  <c r="AB123" i="20" s="1"/>
  <c r="AR119" i="19"/>
  <c r="AT119" i="19" s="1"/>
  <c r="AQ120" i="19"/>
  <c r="G121" i="6"/>
  <c r="H120" i="6"/>
  <c r="J120" i="6" s="1"/>
  <c r="Z119" i="14"/>
  <c r="AB119" i="14" s="1"/>
  <c r="Y120" i="14"/>
  <c r="H120" i="14"/>
  <c r="J120" i="14" s="1"/>
  <c r="G121" i="14"/>
  <c r="G115" i="1"/>
  <c r="H114" i="1"/>
  <c r="J114" i="1" s="1"/>
  <c r="CA119" i="14"/>
  <c r="CB118" i="14"/>
  <c r="CD118" i="14" s="1"/>
  <c r="H117" i="19"/>
  <c r="J117" i="19" s="1"/>
  <c r="G118" i="19"/>
  <c r="G115" i="4"/>
  <c r="H114" i="4"/>
  <c r="J114" i="4" s="1"/>
  <c r="AR121" i="14"/>
  <c r="AT121" i="14" s="1"/>
  <c r="AQ122" i="14"/>
  <c r="G121" i="3"/>
  <c r="H120" i="3"/>
  <c r="J120" i="3" s="1"/>
  <c r="Z115" i="1"/>
  <c r="AB115" i="1" s="1"/>
  <c r="Y116" i="1"/>
  <c r="H118" i="20"/>
  <c r="J118" i="20" s="1"/>
  <c r="G119" i="20"/>
  <c r="AA115" i="4"/>
  <c r="AB114" i="4"/>
  <c r="AD114" i="4" s="1"/>
  <c r="BJ114" i="14"/>
  <c r="BL114" i="14" s="1"/>
  <c r="BI115" i="14"/>
  <c r="G122" i="14" l="1"/>
  <c r="H121" i="14"/>
  <c r="J121" i="14" s="1"/>
  <c r="G122" i="6"/>
  <c r="H121" i="6"/>
  <c r="J121" i="6" s="1"/>
  <c r="AQ123" i="14"/>
  <c r="AR122" i="14"/>
  <c r="AT122" i="14" s="1"/>
  <c r="AR120" i="19"/>
  <c r="AT120" i="19" s="1"/>
  <c r="AQ121" i="19"/>
  <c r="H119" i="20"/>
  <c r="J119" i="20" s="1"/>
  <c r="G120" i="20"/>
  <c r="G122" i="3"/>
  <c r="H121" i="3"/>
  <c r="J121" i="3" s="1"/>
  <c r="G116" i="4"/>
  <c r="H115" i="4"/>
  <c r="J115" i="4" s="1"/>
  <c r="CA120" i="14"/>
  <c r="CB119" i="14"/>
  <c r="CD119" i="14" s="1"/>
  <c r="Y125" i="20"/>
  <c r="Z124" i="20"/>
  <c r="AB124" i="20" s="1"/>
  <c r="BI116" i="14"/>
  <c r="BJ115" i="14"/>
  <c r="BL115" i="14" s="1"/>
  <c r="AA116" i="4"/>
  <c r="AB115" i="4"/>
  <c r="AD115" i="4" s="1"/>
  <c r="Y121" i="14"/>
  <c r="Z120" i="14"/>
  <c r="AB120" i="14" s="1"/>
  <c r="G119" i="19"/>
  <c r="H118" i="19"/>
  <c r="J118" i="19" s="1"/>
  <c r="Y117" i="1"/>
  <c r="Z116" i="1"/>
  <c r="AB116" i="1" s="1"/>
  <c r="H115" i="1"/>
  <c r="J115" i="1" s="1"/>
  <c r="G116" i="1"/>
  <c r="Y122" i="19"/>
  <c r="Z121" i="19"/>
  <c r="AB121" i="19" s="1"/>
  <c r="BI117" i="14" l="1"/>
  <c r="BJ116" i="14"/>
  <c r="BL116" i="14" s="1"/>
  <c r="G123" i="3"/>
  <c r="H122" i="3"/>
  <c r="J122" i="3" s="1"/>
  <c r="Y123" i="19"/>
  <c r="Z122" i="19"/>
  <c r="AB122" i="19" s="1"/>
  <c r="Z125" i="20"/>
  <c r="AB125" i="20" s="1"/>
  <c r="Y126" i="20"/>
  <c r="AQ124" i="14"/>
  <c r="AR123" i="14"/>
  <c r="AT123" i="14" s="1"/>
  <c r="H120" i="20"/>
  <c r="J120" i="20" s="1"/>
  <c r="G121" i="20"/>
  <c r="AQ122" i="19"/>
  <c r="AR121" i="19"/>
  <c r="AT121" i="19" s="1"/>
  <c r="G117" i="1"/>
  <c r="H116" i="1"/>
  <c r="J116" i="1" s="1"/>
  <c r="AA117" i="4"/>
  <c r="AB116" i="4"/>
  <c r="AD116" i="4" s="1"/>
  <c r="Y118" i="1"/>
  <c r="Z117" i="1"/>
  <c r="AB117" i="1" s="1"/>
  <c r="CB120" i="14"/>
  <c r="CD120" i="14" s="1"/>
  <c r="CA121" i="14"/>
  <c r="G123" i="6"/>
  <c r="H122" i="6"/>
  <c r="J122" i="6" s="1"/>
  <c r="Z121" i="14"/>
  <c r="AB121" i="14" s="1"/>
  <c r="Y122" i="14"/>
  <c r="H119" i="19"/>
  <c r="J119" i="19" s="1"/>
  <c r="G120" i="19"/>
  <c r="G117" i="4"/>
  <c r="H116" i="4"/>
  <c r="J116" i="4" s="1"/>
  <c r="H122" i="14"/>
  <c r="J122" i="14" s="1"/>
  <c r="G123" i="14"/>
  <c r="Y127" i="20" l="1"/>
  <c r="Z126" i="20"/>
  <c r="AB126" i="20" s="1"/>
  <c r="G124" i="6"/>
  <c r="H123" i="6"/>
  <c r="J123" i="6" s="1"/>
  <c r="H123" i="14"/>
  <c r="J123" i="14" s="1"/>
  <c r="G124" i="14"/>
  <c r="G118" i="4"/>
  <c r="H117" i="4"/>
  <c r="J117" i="4" s="1"/>
  <c r="AA118" i="4"/>
  <c r="AB117" i="4"/>
  <c r="AD117" i="4" s="1"/>
  <c r="Y124" i="19"/>
  <c r="Z123" i="19"/>
  <c r="AB123" i="19" s="1"/>
  <c r="H121" i="20"/>
  <c r="J121" i="20" s="1"/>
  <c r="G122" i="20"/>
  <c r="AQ125" i="14"/>
  <c r="AR124" i="14"/>
  <c r="AT124" i="14" s="1"/>
  <c r="G118" i="1"/>
  <c r="H117" i="1"/>
  <c r="J117" i="1" s="1"/>
  <c r="G124" i="3"/>
  <c r="H123" i="3"/>
  <c r="J123" i="3" s="1"/>
  <c r="Z122" i="14"/>
  <c r="AB122" i="14" s="1"/>
  <c r="Y123" i="14"/>
  <c r="CA122" i="14"/>
  <c r="CB121" i="14"/>
  <c r="CD121" i="14" s="1"/>
  <c r="Z118" i="1"/>
  <c r="AB118" i="1" s="1"/>
  <c r="Y119" i="1"/>
  <c r="H120" i="19"/>
  <c r="J120" i="19" s="1"/>
  <c r="G121" i="19"/>
  <c r="AR122" i="19"/>
  <c r="AT122" i="19" s="1"/>
  <c r="AQ123" i="19"/>
  <c r="BJ117" i="14"/>
  <c r="BL117" i="14" s="1"/>
  <c r="BI118" i="14"/>
  <c r="H118" i="4" l="1"/>
  <c r="J118" i="4" s="1"/>
  <c r="G119" i="4"/>
  <c r="Y124" i="14"/>
  <c r="Z123" i="14"/>
  <c r="AB123" i="14" s="1"/>
  <c r="G125" i="14"/>
  <c r="H124" i="14"/>
  <c r="J124" i="14" s="1"/>
  <c r="CB122" i="14"/>
  <c r="CD122" i="14" s="1"/>
  <c r="CA123" i="14"/>
  <c r="H118" i="1"/>
  <c r="J118" i="1" s="1"/>
  <c r="G119" i="1"/>
  <c r="G122" i="19"/>
  <c r="H121" i="19"/>
  <c r="J121" i="19" s="1"/>
  <c r="AA119" i="4"/>
  <c r="AB118" i="4"/>
  <c r="AD118" i="4" s="1"/>
  <c r="AR125" i="14"/>
  <c r="AT125" i="14" s="1"/>
  <c r="AQ126" i="14"/>
  <c r="G125" i="6"/>
  <c r="H124" i="6"/>
  <c r="J124" i="6" s="1"/>
  <c r="G125" i="3"/>
  <c r="H124" i="3"/>
  <c r="J124" i="3" s="1"/>
  <c r="H122" i="20"/>
  <c r="J122" i="20" s="1"/>
  <c r="G123" i="20"/>
  <c r="Y125" i="19"/>
  <c r="Z124" i="19"/>
  <c r="AB124" i="19" s="1"/>
  <c r="BI119" i="14"/>
  <c r="BJ118" i="14"/>
  <c r="BL118" i="14" s="1"/>
  <c r="AR123" i="19"/>
  <c r="AT123" i="19" s="1"/>
  <c r="AQ124" i="19"/>
  <c r="Y120" i="1"/>
  <c r="Z119" i="1"/>
  <c r="AB119" i="1" s="1"/>
  <c r="Z127" i="20"/>
  <c r="AB127" i="20" s="1"/>
  <c r="Y128" i="20"/>
  <c r="CA124" i="14" l="1"/>
  <c r="CB123" i="14"/>
  <c r="CD123" i="14" s="1"/>
  <c r="H122" i="19"/>
  <c r="J122" i="19" s="1"/>
  <c r="G123" i="19"/>
  <c r="Y129" i="20"/>
  <c r="Z128" i="20"/>
  <c r="AB128" i="20" s="1"/>
  <c r="Y121" i="1"/>
  <c r="Z120" i="1"/>
  <c r="AB120" i="1" s="1"/>
  <c r="H125" i="14"/>
  <c r="J125" i="14" s="1"/>
  <c r="G126" i="14"/>
  <c r="Y126" i="19"/>
  <c r="Z125" i="19"/>
  <c r="AB125" i="19" s="1"/>
  <c r="G120" i="1"/>
  <c r="H119" i="1"/>
  <c r="J119" i="1" s="1"/>
  <c r="G126" i="3"/>
  <c r="H125" i="3"/>
  <c r="J125" i="3" s="1"/>
  <c r="AQ127" i="14"/>
  <c r="AR126" i="14"/>
  <c r="AT126" i="14" s="1"/>
  <c r="H123" i="20"/>
  <c r="J123" i="20" s="1"/>
  <c r="G124" i="20"/>
  <c r="Z124" i="14"/>
  <c r="AB124" i="14" s="1"/>
  <c r="Y125" i="14"/>
  <c r="H125" i="6"/>
  <c r="J125" i="6" s="1"/>
  <c r="G126" i="6"/>
  <c r="G120" i="4"/>
  <c r="H119" i="4"/>
  <c r="J119" i="4" s="1"/>
  <c r="AQ125" i="19"/>
  <c r="AR124" i="19"/>
  <c r="AT124" i="19" s="1"/>
  <c r="BI120" i="14"/>
  <c r="BJ119" i="14"/>
  <c r="BL119" i="14" s="1"/>
  <c r="AA120" i="4"/>
  <c r="AB119" i="4"/>
  <c r="AD119" i="4" s="1"/>
  <c r="Z121" i="1" l="1"/>
  <c r="AB121" i="1" s="1"/>
  <c r="Y122" i="1"/>
  <c r="G127" i="14"/>
  <c r="H126" i="14"/>
  <c r="J126" i="14" s="1"/>
  <c r="AQ128" i="14"/>
  <c r="AR127" i="14"/>
  <c r="AT127" i="14" s="1"/>
  <c r="Y130" i="20"/>
  <c r="Z129" i="20"/>
  <c r="AB129" i="20" s="1"/>
  <c r="Y126" i="14"/>
  <c r="Z125" i="14"/>
  <c r="AB125" i="14" s="1"/>
  <c r="G124" i="19"/>
  <c r="H123" i="19"/>
  <c r="J123" i="19" s="1"/>
  <c r="G127" i="3"/>
  <c r="H126" i="3"/>
  <c r="J126" i="3" s="1"/>
  <c r="Y127" i="19"/>
  <c r="Z126" i="19"/>
  <c r="AB126" i="19" s="1"/>
  <c r="H124" i="20"/>
  <c r="J124" i="20" s="1"/>
  <c r="G125" i="20"/>
  <c r="BI121" i="14"/>
  <c r="BJ120" i="14"/>
  <c r="BL120" i="14" s="1"/>
  <c r="G127" i="6"/>
  <c r="H126" i="6"/>
  <c r="J126" i="6" s="1"/>
  <c r="AA121" i="4"/>
  <c r="AB120" i="4"/>
  <c r="AD120" i="4" s="1"/>
  <c r="AQ126" i="19"/>
  <c r="AR125" i="19"/>
  <c r="AT125" i="19" s="1"/>
  <c r="G121" i="4"/>
  <c r="H120" i="4"/>
  <c r="J120" i="4" s="1"/>
  <c r="G121" i="1"/>
  <c r="H120" i="1"/>
  <c r="J120" i="1" s="1"/>
  <c r="CB124" i="14"/>
  <c r="CD124" i="14" s="1"/>
  <c r="CA125" i="14"/>
  <c r="G125" i="19" l="1"/>
  <c r="H124" i="19"/>
  <c r="J124" i="19" s="1"/>
  <c r="Y131" i="20"/>
  <c r="Z130" i="20"/>
  <c r="AB130" i="20" s="1"/>
  <c r="G128" i="6"/>
  <c r="H127" i="6"/>
  <c r="J127" i="6" s="1"/>
  <c r="G122" i="1"/>
  <c r="H121" i="1"/>
  <c r="J121" i="1" s="1"/>
  <c r="AQ129" i="14"/>
  <c r="AR128" i="14"/>
  <c r="AT128" i="14" s="1"/>
  <c r="AA122" i="4"/>
  <c r="AB121" i="4"/>
  <c r="AD121" i="4" s="1"/>
  <c r="H125" i="20"/>
  <c r="J125" i="20" s="1"/>
  <c r="G126" i="20"/>
  <c r="Y127" i="14"/>
  <c r="Z126" i="14"/>
  <c r="AB126" i="14" s="1"/>
  <c r="G122" i="4"/>
  <c r="H121" i="4"/>
  <c r="J121" i="4" s="1"/>
  <c r="Y128" i="19"/>
  <c r="Z127" i="19"/>
  <c r="AB127" i="19" s="1"/>
  <c r="H127" i="14"/>
  <c r="J127" i="14" s="1"/>
  <c r="G128" i="14"/>
  <c r="Y123" i="1"/>
  <c r="Z122" i="1"/>
  <c r="AB122" i="1" s="1"/>
  <c r="CA126" i="14"/>
  <c r="CB125" i="14"/>
  <c r="CD125" i="14" s="1"/>
  <c r="BI122" i="14"/>
  <c r="BJ121" i="14"/>
  <c r="BL121" i="14" s="1"/>
  <c r="AR126" i="19"/>
  <c r="AT126" i="19" s="1"/>
  <c r="AQ127" i="19"/>
  <c r="G128" i="3"/>
  <c r="H127" i="3"/>
  <c r="J127" i="3" s="1"/>
  <c r="CA127" i="14" l="1"/>
  <c r="CB126" i="14"/>
  <c r="CD126" i="14" s="1"/>
  <c r="AQ130" i="14"/>
  <c r="AR129" i="14"/>
  <c r="AT129" i="14" s="1"/>
  <c r="AA123" i="4"/>
  <c r="AB122" i="4"/>
  <c r="AD122" i="4" s="1"/>
  <c r="H122" i="1"/>
  <c r="J122" i="1" s="1"/>
  <c r="G123" i="1"/>
  <c r="Y124" i="1"/>
  <c r="Z123" i="1"/>
  <c r="AB123" i="1" s="1"/>
  <c r="G129" i="3"/>
  <c r="H128" i="3"/>
  <c r="J128" i="3" s="1"/>
  <c r="H128" i="14"/>
  <c r="J128" i="14" s="1"/>
  <c r="G129" i="14"/>
  <c r="G123" i="4"/>
  <c r="H122" i="4"/>
  <c r="J122" i="4" s="1"/>
  <c r="H128" i="6"/>
  <c r="J128" i="6" s="1"/>
  <c r="G129" i="6"/>
  <c r="AQ128" i="19"/>
  <c r="AR127" i="19"/>
  <c r="AT127" i="19" s="1"/>
  <c r="Y129" i="19"/>
  <c r="Z128" i="19"/>
  <c r="AB128" i="19" s="1"/>
  <c r="Z127" i="14"/>
  <c r="AB127" i="14" s="1"/>
  <c r="Y128" i="14"/>
  <c r="Y132" i="20"/>
  <c r="Z131" i="20"/>
  <c r="AB131" i="20" s="1"/>
  <c r="BI123" i="14"/>
  <c r="BJ122" i="14"/>
  <c r="BL122" i="14" s="1"/>
  <c r="H126" i="20"/>
  <c r="J126" i="20" s="1"/>
  <c r="G127" i="20"/>
  <c r="G126" i="19"/>
  <c r="H125" i="19"/>
  <c r="J125" i="19" s="1"/>
  <c r="Z124" i="1" l="1"/>
  <c r="AB124" i="1" s="1"/>
  <c r="Y125" i="1"/>
  <c r="H123" i="1"/>
  <c r="J123" i="1" s="1"/>
  <c r="G124" i="1"/>
  <c r="Y133" i="20"/>
  <c r="Z132" i="20"/>
  <c r="AB132" i="20" s="1"/>
  <c r="G128" i="20"/>
  <c r="H127" i="20"/>
  <c r="J127" i="20" s="1"/>
  <c r="AA124" i="4"/>
  <c r="AB123" i="4"/>
  <c r="AD123" i="4" s="1"/>
  <c r="G130" i="3"/>
  <c r="H129" i="3"/>
  <c r="J129" i="3" s="1"/>
  <c r="H126" i="19"/>
  <c r="J126" i="19" s="1"/>
  <c r="G127" i="19"/>
  <c r="CB127" i="14"/>
  <c r="CD127" i="14" s="1"/>
  <c r="CA128" i="14"/>
  <c r="Y130" i="19"/>
  <c r="Z129" i="19"/>
  <c r="AB129" i="19" s="1"/>
  <c r="AR128" i="19"/>
  <c r="AT128" i="19" s="1"/>
  <c r="AQ129" i="19"/>
  <c r="G130" i="6"/>
  <c r="H129" i="6"/>
  <c r="J129" i="6" s="1"/>
  <c r="G124" i="4"/>
  <c r="H123" i="4"/>
  <c r="J123" i="4" s="1"/>
  <c r="AR130" i="14"/>
  <c r="AT130" i="14" s="1"/>
  <c r="AQ131" i="14"/>
  <c r="Y129" i="14"/>
  <c r="Z128" i="14"/>
  <c r="AB128" i="14" s="1"/>
  <c r="BI124" i="14"/>
  <c r="BJ123" i="14"/>
  <c r="BL123" i="14" s="1"/>
  <c r="G130" i="14"/>
  <c r="H129" i="14"/>
  <c r="J129" i="14" s="1"/>
  <c r="AR129" i="19" l="1"/>
  <c r="AT129" i="19" s="1"/>
  <c r="AQ130" i="19"/>
  <c r="AA125" i="4"/>
  <c r="AB124" i="4"/>
  <c r="AD124" i="4" s="1"/>
  <c r="G129" i="20"/>
  <c r="H128" i="20"/>
  <c r="J128" i="20" s="1"/>
  <c r="H124" i="4"/>
  <c r="J124" i="4" s="1"/>
  <c r="G125" i="4"/>
  <c r="G131" i="6"/>
  <c r="H130" i="6"/>
  <c r="J130" i="6" s="1"/>
  <c r="Z130" i="19"/>
  <c r="AB130" i="19" s="1"/>
  <c r="Y131" i="19"/>
  <c r="Y134" i="20"/>
  <c r="Z133" i="20"/>
  <c r="AB133" i="20" s="1"/>
  <c r="G131" i="3"/>
  <c r="H130" i="3"/>
  <c r="J130" i="3" s="1"/>
  <c r="CA129" i="14"/>
  <c r="CB128" i="14"/>
  <c r="CD128" i="14" s="1"/>
  <c r="H124" i="1"/>
  <c r="J124" i="1" s="1"/>
  <c r="G125" i="1"/>
  <c r="H130" i="14"/>
  <c r="J130" i="14" s="1"/>
  <c r="G131" i="14"/>
  <c r="Z129" i="14"/>
  <c r="AB129" i="14" s="1"/>
  <c r="Y130" i="14"/>
  <c r="AQ132" i="14"/>
  <c r="AR131" i="14"/>
  <c r="AT131" i="14" s="1"/>
  <c r="G128" i="19"/>
  <c r="H127" i="19"/>
  <c r="J127" i="19" s="1"/>
  <c r="Z125" i="1"/>
  <c r="AB125" i="1" s="1"/>
  <c r="Y126" i="1"/>
  <c r="BJ124" i="14"/>
  <c r="BL124" i="14" s="1"/>
  <c r="BI125" i="14"/>
  <c r="Z131" i="19" l="1"/>
  <c r="AB131" i="19" s="1"/>
  <c r="Y132" i="19"/>
  <c r="Y131" i="14"/>
  <c r="Z130" i="14"/>
  <c r="AB130" i="14" s="1"/>
  <c r="G126" i="1"/>
  <c r="H125" i="1"/>
  <c r="J125" i="1" s="1"/>
  <c r="H131" i="6"/>
  <c r="J131" i="6" s="1"/>
  <c r="G132" i="6"/>
  <c r="BI126" i="14"/>
  <c r="BJ125" i="14"/>
  <c r="BL125" i="14" s="1"/>
  <c r="CB129" i="14"/>
  <c r="CD129" i="14" s="1"/>
  <c r="CA130" i="14"/>
  <c r="H129" i="20"/>
  <c r="J129" i="20" s="1"/>
  <c r="G130" i="20"/>
  <c r="H131" i="14"/>
  <c r="J131" i="14" s="1"/>
  <c r="G132" i="14"/>
  <c r="G126" i="4"/>
  <c r="H125" i="4"/>
  <c r="J125" i="4" s="1"/>
  <c r="Z126" i="1"/>
  <c r="AB126" i="1" s="1"/>
  <c r="Y127" i="1"/>
  <c r="H128" i="19"/>
  <c r="J128" i="19" s="1"/>
  <c r="G129" i="19"/>
  <c r="G132" i="3"/>
  <c r="H131" i="3"/>
  <c r="J131" i="3" s="1"/>
  <c r="AA126" i="4"/>
  <c r="AB125" i="4"/>
  <c r="AD125" i="4" s="1"/>
  <c r="AQ131" i="19"/>
  <c r="AR130" i="19"/>
  <c r="AT130" i="19" s="1"/>
  <c r="AR132" i="14"/>
  <c r="AT132" i="14" s="1"/>
  <c r="AQ133" i="14"/>
  <c r="Y135" i="20"/>
  <c r="Z134" i="20"/>
  <c r="AB134" i="20" s="1"/>
  <c r="G133" i="6" l="1"/>
  <c r="H132" i="6"/>
  <c r="J132" i="6" s="1"/>
  <c r="Y128" i="1"/>
  <c r="Z127" i="1"/>
  <c r="AB127" i="1" s="1"/>
  <c r="G133" i="3"/>
  <c r="H132" i="3"/>
  <c r="J132" i="3" s="1"/>
  <c r="BI127" i="14"/>
  <c r="BJ126" i="14"/>
  <c r="BL126" i="14" s="1"/>
  <c r="G127" i="4"/>
  <c r="H126" i="4"/>
  <c r="J126" i="4" s="1"/>
  <c r="H126" i="1"/>
  <c r="J126" i="1" s="1"/>
  <c r="G127" i="1"/>
  <c r="Z135" i="20"/>
  <c r="AB135" i="20" s="1"/>
  <c r="Y136" i="20"/>
  <c r="Y132" i="14"/>
  <c r="Z131" i="14"/>
  <c r="AB131" i="14" s="1"/>
  <c r="G130" i="19"/>
  <c r="H129" i="19"/>
  <c r="J129" i="19" s="1"/>
  <c r="AR133" i="14"/>
  <c r="AT133" i="14" s="1"/>
  <c r="AQ134" i="14"/>
  <c r="H132" i="14"/>
  <c r="J132" i="14" s="1"/>
  <c r="G133" i="14"/>
  <c r="AR131" i="19"/>
  <c r="AT131" i="19" s="1"/>
  <c r="AQ132" i="19"/>
  <c r="G131" i="20"/>
  <c r="H130" i="20"/>
  <c r="J130" i="20" s="1"/>
  <c r="Y133" i="19"/>
  <c r="Z132" i="19"/>
  <c r="AB132" i="19" s="1"/>
  <c r="CB130" i="14"/>
  <c r="CD130" i="14" s="1"/>
  <c r="CA131" i="14"/>
  <c r="AA127" i="4"/>
  <c r="AB126" i="4"/>
  <c r="AD126" i="4" s="1"/>
  <c r="AQ133" i="19" l="1"/>
  <c r="AR132" i="19"/>
  <c r="AT132" i="19" s="1"/>
  <c r="H133" i="14"/>
  <c r="J133" i="14" s="1"/>
  <c r="G134" i="14"/>
  <c r="AA128" i="4"/>
  <c r="AB127" i="4"/>
  <c r="AD127" i="4" s="1"/>
  <c r="BI128" i="14"/>
  <c r="BJ127" i="14"/>
  <c r="BL127" i="14" s="1"/>
  <c r="CA132" i="14"/>
  <c r="CB131" i="14"/>
  <c r="CD131" i="14" s="1"/>
  <c r="H127" i="1"/>
  <c r="J127" i="1" s="1"/>
  <c r="G128" i="1"/>
  <c r="G134" i="3"/>
  <c r="H133" i="3"/>
  <c r="J133" i="3" s="1"/>
  <c r="AQ135" i="14"/>
  <c r="AR134" i="14"/>
  <c r="AT134" i="14" s="1"/>
  <c r="Y129" i="1"/>
  <c r="Z128" i="1"/>
  <c r="AB128" i="1" s="1"/>
  <c r="G131" i="19"/>
  <c r="H130" i="19"/>
  <c r="J130" i="19" s="1"/>
  <c r="Z133" i="19"/>
  <c r="AB133" i="19" s="1"/>
  <c r="Y134" i="19"/>
  <c r="Y133" i="14"/>
  <c r="Z132" i="14"/>
  <c r="AB132" i="14" s="1"/>
  <c r="Y137" i="20"/>
  <c r="Z136" i="20"/>
  <c r="AB136" i="20" s="1"/>
  <c r="H127" i="4"/>
  <c r="J127" i="4" s="1"/>
  <c r="G128" i="4"/>
  <c r="G132" i="20"/>
  <c r="H131" i="20"/>
  <c r="J131" i="20" s="1"/>
  <c r="G134" i="6"/>
  <c r="H133" i="6"/>
  <c r="J133" i="6" s="1"/>
  <c r="Y138" i="20" l="1"/>
  <c r="Z137" i="20"/>
  <c r="AB137" i="20" s="1"/>
  <c r="CA133" i="14"/>
  <c r="CB132" i="14"/>
  <c r="CD132" i="14" s="1"/>
  <c r="BI129" i="14"/>
  <c r="BJ128" i="14"/>
  <c r="BL128" i="14" s="1"/>
  <c r="AQ134" i="19"/>
  <c r="AR133" i="19"/>
  <c r="AT133" i="19" s="1"/>
  <c r="Y135" i="19"/>
  <c r="Z134" i="19"/>
  <c r="AB134" i="19" s="1"/>
  <c r="Y134" i="14"/>
  <c r="Z133" i="14"/>
  <c r="AB133" i="14" s="1"/>
  <c r="Z129" i="1"/>
  <c r="AB129" i="1" s="1"/>
  <c r="Y130" i="1"/>
  <c r="AA129" i="4"/>
  <c r="AB128" i="4"/>
  <c r="AD128" i="4" s="1"/>
  <c r="G129" i="4"/>
  <c r="H128" i="4"/>
  <c r="J128" i="4" s="1"/>
  <c r="H134" i="14"/>
  <c r="J134" i="14" s="1"/>
  <c r="G135" i="14"/>
  <c r="G129" i="1"/>
  <c r="H128" i="1"/>
  <c r="J128" i="1" s="1"/>
  <c r="G135" i="6"/>
  <c r="H134" i="6"/>
  <c r="J134" i="6" s="1"/>
  <c r="H132" i="20"/>
  <c r="J132" i="20" s="1"/>
  <c r="G133" i="20"/>
  <c r="AR135" i="14"/>
  <c r="AT135" i="14" s="1"/>
  <c r="AQ136" i="14"/>
  <c r="G135" i="3"/>
  <c r="H134" i="3"/>
  <c r="J134" i="3" s="1"/>
  <c r="H131" i="19"/>
  <c r="J131" i="19" s="1"/>
  <c r="G132" i="19"/>
  <c r="G130" i="1" l="1"/>
  <c r="H129" i="1"/>
  <c r="J129" i="1" s="1"/>
  <c r="Z135" i="19"/>
  <c r="AB135" i="19" s="1"/>
  <c r="Y136" i="19"/>
  <c r="G136" i="6"/>
  <c r="H135" i="6"/>
  <c r="J135" i="6" s="1"/>
  <c r="AQ135" i="19"/>
  <c r="AR134" i="19"/>
  <c r="AT134" i="19" s="1"/>
  <c r="Y135" i="14"/>
  <c r="Z134" i="14"/>
  <c r="AB134" i="14" s="1"/>
  <c r="G136" i="14"/>
  <c r="H135" i="14"/>
  <c r="J135" i="14" s="1"/>
  <c r="G136" i="3"/>
  <c r="H135" i="3"/>
  <c r="J135" i="3" s="1"/>
  <c r="G130" i="4"/>
  <c r="H129" i="4"/>
  <c r="J129" i="4" s="1"/>
  <c r="BI130" i="14"/>
  <c r="BJ129" i="14"/>
  <c r="BL129" i="14" s="1"/>
  <c r="AA130" i="4"/>
  <c r="AB129" i="4"/>
  <c r="AD129" i="4" s="1"/>
  <c r="CA134" i="14"/>
  <c r="CB133" i="14"/>
  <c r="CD133" i="14" s="1"/>
  <c r="Z138" i="20"/>
  <c r="AB138" i="20" s="1"/>
  <c r="Y139" i="20"/>
  <c r="H132" i="19"/>
  <c r="J132" i="19" s="1"/>
  <c r="G133" i="19"/>
  <c r="AR136" i="14"/>
  <c r="AT136" i="14" s="1"/>
  <c r="AQ137" i="14"/>
  <c r="H133" i="20"/>
  <c r="J133" i="20" s="1"/>
  <c r="G134" i="20"/>
  <c r="Z130" i="1"/>
  <c r="AB130" i="1" s="1"/>
  <c r="Y131" i="1"/>
  <c r="Z139" i="20" l="1"/>
  <c r="AB139" i="20" s="1"/>
  <c r="Y140" i="20"/>
  <c r="CA135" i="14"/>
  <c r="CB134" i="14"/>
  <c r="CD134" i="14" s="1"/>
  <c r="H136" i="3"/>
  <c r="J136" i="3" s="1"/>
  <c r="G137" i="3"/>
  <c r="H136" i="14"/>
  <c r="J136" i="14" s="1"/>
  <c r="G137" i="14"/>
  <c r="Y136" i="14"/>
  <c r="Z135" i="14"/>
  <c r="AB135" i="14" s="1"/>
  <c r="H134" i="20"/>
  <c r="J134" i="20" s="1"/>
  <c r="G135" i="20"/>
  <c r="BI131" i="14"/>
  <c r="BJ130" i="14"/>
  <c r="BL130" i="14" s="1"/>
  <c r="G137" i="6"/>
  <c r="H136" i="6"/>
  <c r="J136" i="6" s="1"/>
  <c r="AA131" i="4"/>
  <c r="AB130" i="4"/>
  <c r="AD130" i="4" s="1"/>
  <c r="AR137" i="14"/>
  <c r="AT137" i="14" s="1"/>
  <c r="AQ138" i="14"/>
  <c r="Y137" i="19"/>
  <c r="Z136" i="19"/>
  <c r="AB136" i="19" s="1"/>
  <c r="Y132" i="1"/>
  <c r="Z131" i="1"/>
  <c r="AB131" i="1" s="1"/>
  <c r="AR135" i="19"/>
  <c r="AT135" i="19" s="1"/>
  <c r="AQ136" i="19"/>
  <c r="H130" i="4"/>
  <c r="J130" i="4" s="1"/>
  <c r="G131" i="4"/>
  <c r="H130" i="1"/>
  <c r="J130" i="1" s="1"/>
  <c r="G131" i="1"/>
  <c r="H133" i="19"/>
  <c r="J133" i="19" s="1"/>
  <c r="G134" i="19"/>
  <c r="Y133" i="1" l="1"/>
  <c r="Z132" i="1"/>
  <c r="AB132" i="1" s="1"/>
  <c r="Y137" i="14"/>
  <c r="Z136" i="14"/>
  <c r="AB136" i="14" s="1"/>
  <c r="BI132" i="14"/>
  <c r="BJ131" i="14"/>
  <c r="BL131" i="14" s="1"/>
  <c r="H137" i="14"/>
  <c r="J137" i="14" s="1"/>
  <c r="G138" i="14"/>
  <c r="AR138" i="14"/>
  <c r="AT138" i="14" s="1"/>
  <c r="AQ139" i="14"/>
  <c r="H131" i="1"/>
  <c r="J131" i="1" s="1"/>
  <c r="G132" i="1"/>
  <c r="G138" i="3"/>
  <c r="H137" i="3"/>
  <c r="J137" i="3" s="1"/>
  <c r="AA132" i="4"/>
  <c r="AB131" i="4"/>
  <c r="AD131" i="4" s="1"/>
  <c r="Z137" i="19"/>
  <c r="AB137" i="19" s="1"/>
  <c r="Y138" i="19"/>
  <c r="G132" i="4"/>
  <c r="H131" i="4"/>
  <c r="J131" i="4" s="1"/>
  <c r="G138" i="6"/>
  <c r="H137" i="6"/>
  <c r="J137" i="6" s="1"/>
  <c r="CA136" i="14"/>
  <c r="CB135" i="14"/>
  <c r="CD135" i="14" s="1"/>
  <c r="G136" i="20"/>
  <c r="H135" i="20"/>
  <c r="J135" i="20" s="1"/>
  <c r="H134" i="19"/>
  <c r="J134" i="19" s="1"/>
  <c r="G135" i="19"/>
  <c r="AR136" i="19"/>
  <c r="AT136" i="19" s="1"/>
  <c r="AQ137" i="19"/>
  <c r="Y141" i="20"/>
  <c r="Z140" i="20"/>
  <c r="AB140" i="20" s="1"/>
  <c r="H136" i="20" l="1"/>
  <c r="J136" i="20" s="1"/>
  <c r="G137" i="20"/>
  <c r="CA137" i="14"/>
  <c r="CB136" i="14"/>
  <c r="CD136" i="14" s="1"/>
  <c r="Z133" i="1"/>
  <c r="AB133" i="1" s="1"/>
  <c r="Y134" i="1"/>
  <c r="G139" i="6"/>
  <c r="H138" i="6"/>
  <c r="J138" i="6" s="1"/>
  <c r="AR137" i="19"/>
  <c r="AT137" i="19" s="1"/>
  <c r="AQ138" i="19"/>
  <c r="G133" i="4"/>
  <c r="H132" i="4"/>
  <c r="J132" i="4" s="1"/>
  <c r="BI133" i="14"/>
  <c r="BJ132" i="14"/>
  <c r="BL132" i="14" s="1"/>
  <c r="G139" i="3"/>
  <c r="H138" i="3"/>
  <c r="J138" i="3" s="1"/>
  <c r="AR139" i="14"/>
  <c r="AT139" i="14" s="1"/>
  <c r="AQ140" i="14"/>
  <c r="G133" i="1"/>
  <c r="H132" i="1"/>
  <c r="J132" i="1" s="1"/>
  <c r="H138" i="14"/>
  <c r="J138" i="14" s="1"/>
  <c r="G139" i="14"/>
  <c r="Y139" i="19"/>
  <c r="Z138" i="19"/>
  <c r="AB138" i="19" s="1"/>
  <c r="AA133" i="4"/>
  <c r="AB132" i="4"/>
  <c r="AD132" i="4" s="1"/>
  <c r="Y138" i="14"/>
  <c r="Z137" i="14"/>
  <c r="AB137" i="14" s="1"/>
  <c r="Y142" i="20"/>
  <c r="Z141" i="20"/>
  <c r="AB141" i="20" s="1"/>
  <c r="H135" i="19"/>
  <c r="J135" i="19" s="1"/>
  <c r="G136" i="19"/>
  <c r="H139" i="6" l="1"/>
  <c r="J139" i="6" s="1"/>
  <c r="G140" i="6"/>
  <c r="G140" i="14"/>
  <c r="H139" i="14"/>
  <c r="J139" i="14" s="1"/>
  <c r="Z134" i="1"/>
  <c r="AB134" i="1" s="1"/>
  <c r="Y135" i="1"/>
  <c r="AR138" i="19"/>
  <c r="AT138" i="19" s="1"/>
  <c r="AQ139" i="19"/>
  <c r="BI134" i="14"/>
  <c r="BJ133" i="14"/>
  <c r="BL133" i="14" s="1"/>
  <c r="G134" i="4"/>
  <c r="H133" i="4"/>
  <c r="J133" i="4" s="1"/>
  <c r="AA134" i="4"/>
  <c r="AB133" i="4"/>
  <c r="AD133" i="4" s="1"/>
  <c r="Z139" i="19"/>
  <c r="AB139" i="19" s="1"/>
  <c r="Y140" i="19"/>
  <c r="H136" i="19"/>
  <c r="J136" i="19" s="1"/>
  <c r="G137" i="19"/>
  <c r="G134" i="1"/>
  <c r="H133" i="1"/>
  <c r="J133" i="1" s="1"/>
  <c r="Y143" i="20"/>
  <c r="Z142" i="20"/>
  <c r="AB142" i="20" s="1"/>
  <c r="H139" i="3"/>
  <c r="J139" i="3" s="1"/>
  <c r="G140" i="3"/>
  <c r="CA138" i="14"/>
  <c r="CB137" i="14"/>
  <c r="CD137" i="14" s="1"/>
  <c r="AQ141" i="14"/>
  <c r="AR140" i="14"/>
  <c r="AT140" i="14" s="1"/>
  <c r="Y139" i="14"/>
  <c r="Z138" i="14"/>
  <c r="AB138" i="14" s="1"/>
  <c r="G138" i="20"/>
  <c r="H137" i="20"/>
  <c r="J137" i="20" s="1"/>
  <c r="CA139" i="14" l="1"/>
  <c r="CB138" i="14"/>
  <c r="CD138" i="14" s="1"/>
  <c r="G135" i="4"/>
  <c r="H134" i="4"/>
  <c r="J134" i="4" s="1"/>
  <c r="BI135" i="14"/>
  <c r="BJ134" i="14"/>
  <c r="BL134" i="14" s="1"/>
  <c r="AQ140" i="19"/>
  <c r="AR139" i="19"/>
  <c r="AT139" i="19" s="1"/>
  <c r="G141" i="3"/>
  <c r="H140" i="3"/>
  <c r="J140" i="3" s="1"/>
  <c r="H137" i="19"/>
  <c r="J137" i="19" s="1"/>
  <c r="G138" i="19"/>
  <c r="Y136" i="1"/>
  <c r="Z135" i="1"/>
  <c r="AB135" i="1" s="1"/>
  <c r="G139" i="20"/>
  <c r="H138" i="20"/>
  <c r="J138" i="20" s="1"/>
  <c r="Y140" i="14"/>
  <c r="Z139" i="14"/>
  <c r="AB139" i="14" s="1"/>
  <c r="AA135" i="4"/>
  <c r="AB134" i="4"/>
  <c r="AD134" i="4" s="1"/>
  <c r="Z140" i="19"/>
  <c r="AB140" i="19" s="1"/>
  <c r="Y141" i="19"/>
  <c r="Y144" i="20"/>
  <c r="Z143" i="20"/>
  <c r="AB143" i="20" s="1"/>
  <c r="H134" i="1"/>
  <c r="J134" i="1" s="1"/>
  <c r="G135" i="1"/>
  <c r="H140" i="14"/>
  <c r="J140" i="14" s="1"/>
  <c r="G141" i="14"/>
  <c r="AR141" i="14"/>
  <c r="AT141" i="14" s="1"/>
  <c r="AQ142" i="14"/>
  <c r="G141" i="6"/>
  <c r="H140" i="6"/>
  <c r="J140" i="6" s="1"/>
  <c r="H138" i="19" l="1"/>
  <c r="J138" i="19" s="1"/>
  <c r="G139" i="19"/>
  <c r="AQ141" i="19"/>
  <c r="AR140" i="19"/>
  <c r="AT140" i="19" s="1"/>
  <c r="Y141" i="14"/>
  <c r="Z140" i="14"/>
  <c r="AB140" i="14" s="1"/>
  <c r="BI136" i="14"/>
  <c r="BJ135" i="14"/>
  <c r="BL135" i="14" s="1"/>
  <c r="Z141" i="19"/>
  <c r="AB141" i="19" s="1"/>
  <c r="Y142" i="19"/>
  <c r="G142" i="6"/>
  <c r="H141" i="6"/>
  <c r="J141" i="6" s="1"/>
  <c r="G142" i="14"/>
  <c r="H141" i="14"/>
  <c r="J141" i="14" s="1"/>
  <c r="Y145" i="20"/>
  <c r="Z144" i="20"/>
  <c r="AB144" i="20" s="1"/>
  <c r="G142" i="3"/>
  <c r="H141" i="3"/>
  <c r="J141" i="3" s="1"/>
  <c r="AA136" i="4"/>
  <c r="AB135" i="4"/>
  <c r="AD135" i="4" s="1"/>
  <c r="G140" i="20"/>
  <c r="H139" i="20"/>
  <c r="J139" i="20" s="1"/>
  <c r="G136" i="4"/>
  <c r="H135" i="4"/>
  <c r="J135" i="4" s="1"/>
  <c r="Y137" i="1"/>
  <c r="Z136" i="1"/>
  <c r="AB136" i="1" s="1"/>
  <c r="AR142" i="14"/>
  <c r="AT142" i="14" s="1"/>
  <c r="AQ143" i="14"/>
  <c r="H135" i="1"/>
  <c r="J135" i="1" s="1"/>
  <c r="G136" i="1"/>
  <c r="CA140" i="14"/>
  <c r="CB139" i="14"/>
  <c r="CD139" i="14" s="1"/>
  <c r="Z142" i="19" l="1"/>
  <c r="AB142" i="19" s="1"/>
  <c r="Y143" i="19"/>
  <c r="H140" i="20"/>
  <c r="J140" i="20" s="1"/>
  <c r="G141" i="20"/>
  <c r="H136" i="4"/>
  <c r="J136" i="4" s="1"/>
  <c r="G137" i="4"/>
  <c r="Y142" i="14"/>
  <c r="Z141" i="14"/>
  <c r="AB141" i="14" s="1"/>
  <c r="BI137" i="14"/>
  <c r="BJ136" i="14"/>
  <c r="BL136" i="14" s="1"/>
  <c r="G143" i="3"/>
  <c r="H142" i="3"/>
  <c r="J142" i="3" s="1"/>
  <c r="AA137" i="4"/>
  <c r="AB136" i="4"/>
  <c r="AD136" i="4" s="1"/>
  <c r="G137" i="1"/>
  <c r="H136" i="1"/>
  <c r="J136" i="1" s="1"/>
  <c r="Y146" i="20"/>
  <c r="Z145" i="20"/>
  <c r="AB145" i="20" s="1"/>
  <c r="AQ142" i="19"/>
  <c r="AR141" i="19"/>
  <c r="AT141" i="19" s="1"/>
  <c r="AR143" i="14"/>
  <c r="AT143" i="14" s="1"/>
  <c r="AQ144" i="14"/>
  <c r="H139" i="19"/>
  <c r="J139" i="19" s="1"/>
  <c r="G140" i="19"/>
  <c r="G143" i="6"/>
  <c r="H142" i="6"/>
  <c r="J142" i="6" s="1"/>
  <c r="CA141" i="14"/>
  <c r="CB140" i="14"/>
  <c r="CD140" i="14" s="1"/>
  <c r="Z137" i="1"/>
  <c r="AB137" i="1" s="1"/>
  <c r="Y138" i="1"/>
  <c r="H142" i="14"/>
  <c r="J142" i="14" s="1"/>
  <c r="G143" i="14"/>
  <c r="G141" i="19" l="1"/>
  <c r="H140" i="19"/>
  <c r="J140" i="19" s="1"/>
  <c r="H143" i="3"/>
  <c r="J143" i="3" s="1"/>
  <c r="G144" i="3"/>
  <c r="Y143" i="14"/>
  <c r="Z142" i="14"/>
  <c r="AB142" i="14" s="1"/>
  <c r="AR144" i="14"/>
  <c r="AT144" i="14" s="1"/>
  <c r="AQ145" i="14"/>
  <c r="Z138" i="1"/>
  <c r="AB138" i="1" s="1"/>
  <c r="Y139" i="1"/>
  <c r="G138" i="4"/>
  <c r="H137" i="4"/>
  <c r="J137" i="4" s="1"/>
  <c r="Y147" i="20"/>
  <c r="Z146" i="20"/>
  <c r="AB146" i="20" s="1"/>
  <c r="G144" i="14"/>
  <c r="H143" i="14"/>
  <c r="J143" i="14" s="1"/>
  <c r="H141" i="20"/>
  <c r="J141" i="20" s="1"/>
  <c r="G142" i="20"/>
  <c r="BI138" i="14"/>
  <c r="BJ137" i="14"/>
  <c r="BL137" i="14" s="1"/>
  <c r="AQ143" i="19"/>
  <c r="AR142" i="19"/>
  <c r="AT142" i="19" s="1"/>
  <c r="CA142" i="14"/>
  <c r="CB141" i="14"/>
  <c r="CD141" i="14" s="1"/>
  <c r="G138" i="1"/>
  <c r="H137" i="1"/>
  <c r="J137" i="1" s="1"/>
  <c r="Y144" i="19"/>
  <c r="Z143" i="19"/>
  <c r="AB143" i="19" s="1"/>
  <c r="G144" i="6"/>
  <c r="H143" i="6"/>
  <c r="J143" i="6" s="1"/>
  <c r="AA138" i="4"/>
  <c r="AB137" i="4"/>
  <c r="AD137" i="4" s="1"/>
  <c r="CA143" i="14" l="1"/>
  <c r="CB142" i="14"/>
  <c r="CD142" i="14" s="1"/>
  <c r="AR145" i="14"/>
  <c r="AT145" i="14" s="1"/>
  <c r="AQ146" i="14"/>
  <c r="G139" i="4"/>
  <c r="H138" i="4"/>
  <c r="J138" i="4" s="1"/>
  <c r="Z143" i="14"/>
  <c r="AB143" i="14" s="1"/>
  <c r="Y144" i="14"/>
  <c r="BI139" i="14"/>
  <c r="BJ138" i="14"/>
  <c r="BL138" i="14" s="1"/>
  <c r="H144" i="3"/>
  <c r="J144" i="3" s="1"/>
  <c r="G145" i="3"/>
  <c r="Y140" i="1"/>
  <c r="Z139" i="1"/>
  <c r="AB139" i="1" s="1"/>
  <c r="G145" i="6"/>
  <c r="H144" i="6"/>
  <c r="J144" i="6" s="1"/>
  <c r="H144" i="14"/>
  <c r="J144" i="14" s="1"/>
  <c r="G145" i="14"/>
  <c r="AR143" i="19"/>
  <c r="AT143" i="19" s="1"/>
  <c r="AQ144" i="19"/>
  <c r="AA139" i="4"/>
  <c r="AB138" i="4"/>
  <c r="AD138" i="4" s="1"/>
  <c r="G143" i="20"/>
  <c r="H142" i="20"/>
  <c r="J142" i="20" s="1"/>
  <c r="Y145" i="19"/>
  <c r="Z144" i="19"/>
  <c r="AB144" i="19" s="1"/>
  <c r="H138" i="1"/>
  <c r="J138" i="1" s="1"/>
  <c r="G139" i="1"/>
  <c r="Z147" i="20"/>
  <c r="AB147" i="20" s="1"/>
  <c r="Y148" i="20"/>
  <c r="H141" i="19"/>
  <c r="J141" i="19" s="1"/>
  <c r="G142" i="19"/>
  <c r="BI140" i="14" l="1"/>
  <c r="BJ139" i="14"/>
  <c r="BL139" i="14" s="1"/>
  <c r="CA144" i="14"/>
  <c r="CB143" i="14"/>
  <c r="CD143" i="14" s="1"/>
  <c r="Z144" i="14"/>
  <c r="AB144" i="14" s="1"/>
  <c r="Y145" i="14"/>
  <c r="H145" i="14"/>
  <c r="J145" i="14" s="1"/>
  <c r="G146" i="14"/>
  <c r="G146" i="3"/>
  <c r="H145" i="3"/>
  <c r="J145" i="3" s="1"/>
  <c r="AA140" i="4"/>
  <c r="AB139" i="4"/>
  <c r="AD139" i="4" s="1"/>
  <c r="H139" i="4"/>
  <c r="J139" i="4" s="1"/>
  <c r="G140" i="4"/>
  <c r="Y141" i="1"/>
  <c r="Z140" i="1"/>
  <c r="AB140" i="1" s="1"/>
  <c r="G144" i="20"/>
  <c r="H143" i="20"/>
  <c r="J143" i="20" s="1"/>
  <c r="H142" i="19"/>
  <c r="J142" i="19" s="1"/>
  <c r="G143" i="19"/>
  <c r="H139" i="1"/>
  <c r="J139" i="1" s="1"/>
  <c r="G140" i="1"/>
  <c r="AR146" i="14"/>
  <c r="AT146" i="14" s="1"/>
  <c r="AQ147" i="14"/>
  <c r="AR144" i="19"/>
  <c r="AT144" i="19" s="1"/>
  <c r="AQ145" i="19"/>
  <c r="Y149" i="20"/>
  <c r="Z148" i="20"/>
  <c r="AB148" i="20" s="1"/>
  <c r="Y146" i="19"/>
  <c r="Z145" i="19"/>
  <c r="AB145" i="19" s="1"/>
  <c r="H145" i="6"/>
  <c r="J145" i="6" s="1"/>
  <c r="G146" i="6"/>
  <c r="G141" i="1" l="1"/>
  <c r="H140" i="1"/>
  <c r="J140" i="1" s="1"/>
  <c r="H146" i="3"/>
  <c r="J146" i="3" s="1"/>
  <c r="G147" i="3"/>
  <c r="H146" i="14"/>
  <c r="J146" i="14" s="1"/>
  <c r="G147" i="14"/>
  <c r="BI141" i="14"/>
  <c r="BJ140" i="14"/>
  <c r="BL140" i="14" s="1"/>
  <c r="Z145" i="14"/>
  <c r="AB145" i="14" s="1"/>
  <c r="Y146" i="14"/>
  <c r="H143" i="19"/>
  <c r="J143" i="19" s="1"/>
  <c r="G144" i="19"/>
  <c r="H144" i="20"/>
  <c r="J144" i="20" s="1"/>
  <c r="G145" i="20"/>
  <c r="AR147" i="14"/>
  <c r="AT147" i="14" s="1"/>
  <c r="AQ148" i="14"/>
  <c r="G147" i="6"/>
  <c r="H146" i="6"/>
  <c r="J146" i="6" s="1"/>
  <c r="Y147" i="19"/>
  <c r="Z146" i="19"/>
  <c r="AB146" i="19" s="1"/>
  <c r="Z141" i="1"/>
  <c r="AB141" i="1" s="1"/>
  <c r="Y142" i="1"/>
  <c r="CA145" i="14"/>
  <c r="CB144" i="14"/>
  <c r="CD144" i="14" s="1"/>
  <c r="AA141" i="4"/>
  <c r="AB140" i="4"/>
  <c r="AD140" i="4" s="1"/>
  <c r="Y150" i="20"/>
  <c r="Z149" i="20"/>
  <c r="AB149" i="20" s="1"/>
  <c r="AQ146" i="19"/>
  <c r="AR145" i="19"/>
  <c r="AT145" i="19" s="1"/>
  <c r="G141" i="4"/>
  <c r="H140" i="4"/>
  <c r="J140" i="4" s="1"/>
  <c r="G142" i="1" l="1"/>
  <c r="H141" i="1"/>
  <c r="J141" i="1" s="1"/>
  <c r="H144" i="19"/>
  <c r="J144" i="19" s="1"/>
  <c r="G145" i="19"/>
  <c r="BI142" i="14"/>
  <c r="BJ141" i="14"/>
  <c r="BL141" i="14" s="1"/>
  <c r="H147" i="14"/>
  <c r="J147" i="14" s="1"/>
  <c r="G148" i="14"/>
  <c r="AR146" i="19"/>
  <c r="AT146" i="19" s="1"/>
  <c r="AQ147" i="19"/>
  <c r="G148" i="6"/>
  <c r="H147" i="6"/>
  <c r="J147" i="6" s="1"/>
  <c r="Y147" i="14"/>
  <c r="Z146" i="14"/>
  <c r="AB146" i="14" s="1"/>
  <c r="G142" i="4"/>
  <c r="H141" i="4"/>
  <c r="J141" i="4" s="1"/>
  <c r="AR148" i="14"/>
  <c r="AT148" i="14" s="1"/>
  <c r="AQ149" i="14"/>
  <c r="H147" i="3"/>
  <c r="J147" i="3" s="1"/>
  <c r="G148" i="3"/>
  <c r="Z142" i="1"/>
  <c r="AB142" i="1" s="1"/>
  <c r="Y143" i="1"/>
  <c r="AA142" i="4"/>
  <c r="AB141" i="4"/>
  <c r="AD141" i="4" s="1"/>
  <c r="CA146" i="14"/>
  <c r="CB145" i="14"/>
  <c r="CD145" i="14" s="1"/>
  <c r="Z147" i="19"/>
  <c r="AB147" i="19" s="1"/>
  <c r="Y148" i="19"/>
  <c r="Z150" i="20"/>
  <c r="AB150" i="20" s="1"/>
  <c r="Y151" i="20"/>
  <c r="H145" i="20"/>
  <c r="J145" i="20" s="1"/>
  <c r="G146" i="20"/>
  <c r="H142" i="1" l="1"/>
  <c r="J142" i="1" s="1"/>
  <c r="G143" i="1"/>
  <c r="H148" i="14"/>
  <c r="J148" i="14" s="1"/>
  <c r="G149" i="14"/>
  <c r="AA143" i="4"/>
  <c r="AB142" i="4"/>
  <c r="AD142" i="4" s="1"/>
  <c r="CA147" i="14"/>
  <c r="CB146" i="14"/>
  <c r="CD146" i="14" s="1"/>
  <c r="G149" i="6"/>
  <c r="H148" i="6"/>
  <c r="J148" i="6" s="1"/>
  <c r="AQ150" i="14"/>
  <c r="AR149" i="14"/>
  <c r="AT149" i="14" s="1"/>
  <c r="BJ142" i="14"/>
  <c r="BL142" i="14" s="1"/>
  <c r="BI143" i="14"/>
  <c r="Y144" i="1"/>
  <c r="Z143" i="1"/>
  <c r="AB143" i="1" s="1"/>
  <c r="H148" i="3"/>
  <c r="J148" i="3" s="1"/>
  <c r="G149" i="3"/>
  <c r="Z151" i="20"/>
  <c r="AB151" i="20" s="1"/>
  <c r="Y152" i="20"/>
  <c r="Y149" i="19"/>
  <c r="Z148" i="19"/>
  <c r="AB148" i="19" s="1"/>
  <c r="G146" i="19"/>
  <c r="H145" i="19"/>
  <c r="J145" i="19" s="1"/>
  <c r="Z147" i="14"/>
  <c r="AB147" i="14" s="1"/>
  <c r="Y148" i="14"/>
  <c r="AQ148" i="19"/>
  <c r="AR147" i="19"/>
  <c r="AT147" i="19" s="1"/>
  <c r="H146" i="20"/>
  <c r="J146" i="20" s="1"/>
  <c r="G147" i="20"/>
  <c r="G143" i="4"/>
  <c r="H142" i="4"/>
  <c r="J142" i="4" s="1"/>
  <c r="Y153" i="20" l="1"/>
  <c r="Z152" i="20"/>
  <c r="AB152" i="20" s="1"/>
  <c r="CA148" i="14"/>
  <c r="CB147" i="14"/>
  <c r="CD147" i="14" s="1"/>
  <c r="AR150" i="14"/>
  <c r="AT150" i="14" s="1"/>
  <c r="AQ151" i="14"/>
  <c r="Y150" i="19"/>
  <c r="Z149" i="19"/>
  <c r="AB149" i="19" s="1"/>
  <c r="G144" i="4"/>
  <c r="H143" i="4"/>
  <c r="J143" i="4" s="1"/>
  <c r="H147" i="20"/>
  <c r="J147" i="20" s="1"/>
  <c r="G148" i="20"/>
  <c r="AB143" i="4"/>
  <c r="AD143" i="4" s="1"/>
  <c r="AA144" i="4"/>
  <c r="G150" i="6"/>
  <c r="H149" i="6"/>
  <c r="J149" i="6" s="1"/>
  <c r="H149" i="14"/>
  <c r="J149" i="14" s="1"/>
  <c r="G150" i="14"/>
  <c r="Y145" i="1"/>
  <c r="Z144" i="1"/>
  <c r="AB144" i="1" s="1"/>
  <c r="H146" i="19"/>
  <c r="J146" i="19" s="1"/>
  <c r="G147" i="19"/>
  <c r="G150" i="3"/>
  <c r="H149" i="3"/>
  <c r="J149" i="3" s="1"/>
  <c r="AR148" i="19"/>
  <c r="AT148" i="19" s="1"/>
  <c r="AQ149" i="19"/>
  <c r="Z148" i="14"/>
  <c r="AB148" i="14" s="1"/>
  <c r="Y149" i="14"/>
  <c r="BJ143" i="14"/>
  <c r="BL143" i="14" s="1"/>
  <c r="BI144" i="14"/>
  <c r="H143" i="1"/>
  <c r="J143" i="1" s="1"/>
  <c r="G144" i="1"/>
  <c r="Y151" i="19" l="1"/>
  <c r="Z150" i="19"/>
  <c r="AB150" i="19" s="1"/>
  <c r="H148" i="20"/>
  <c r="J148" i="20" s="1"/>
  <c r="G149" i="20"/>
  <c r="AQ152" i="14"/>
  <c r="AR151" i="14"/>
  <c r="AT151" i="14" s="1"/>
  <c r="Y154" i="20"/>
  <c r="Z153" i="20"/>
  <c r="AB153" i="20" s="1"/>
  <c r="G151" i="14"/>
  <c r="H150" i="14"/>
  <c r="J150" i="14" s="1"/>
  <c r="G151" i="3"/>
  <c r="H150" i="3"/>
  <c r="J150" i="3" s="1"/>
  <c r="G145" i="4"/>
  <c r="H144" i="4"/>
  <c r="J144" i="4" s="1"/>
  <c r="Z145" i="1"/>
  <c r="AB145" i="1" s="1"/>
  <c r="Y146" i="1"/>
  <c r="H147" i="19"/>
  <c r="J147" i="19" s="1"/>
  <c r="G148" i="19"/>
  <c r="G145" i="1"/>
  <c r="H144" i="1"/>
  <c r="J144" i="1" s="1"/>
  <c r="CA149" i="14"/>
  <c r="CB148" i="14"/>
  <c r="CD148" i="14" s="1"/>
  <c r="BI145" i="14"/>
  <c r="BJ144" i="14"/>
  <c r="BL144" i="14" s="1"/>
  <c r="Z149" i="14"/>
  <c r="AB149" i="14" s="1"/>
  <c r="Y150" i="14"/>
  <c r="G151" i="6"/>
  <c r="H150" i="6"/>
  <c r="J150" i="6" s="1"/>
  <c r="AQ150" i="19"/>
  <c r="AR149" i="19"/>
  <c r="AT149" i="19" s="1"/>
  <c r="AA145" i="4"/>
  <c r="AB144" i="4"/>
  <c r="AD144" i="4" s="1"/>
  <c r="CA150" i="14" l="1"/>
  <c r="CB149" i="14"/>
  <c r="CD149" i="14" s="1"/>
  <c r="H151" i="3"/>
  <c r="J151" i="3" s="1"/>
  <c r="G152" i="3"/>
  <c r="Y155" i="20"/>
  <c r="Z154" i="20"/>
  <c r="AB154" i="20" s="1"/>
  <c r="BI146" i="14"/>
  <c r="BJ145" i="14"/>
  <c r="BL145" i="14" s="1"/>
  <c r="AR150" i="19"/>
  <c r="AT150" i="19" s="1"/>
  <c r="AQ151" i="19"/>
  <c r="AQ153" i="14"/>
  <c r="AR152" i="14"/>
  <c r="AT152" i="14" s="1"/>
  <c r="Y152" i="19"/>
  <c r="Z151" i="19"/>
  <c r="AB151" i="19" s="1"/>
  <c r="H151" i="14"/>
  <c r="J151" i="14" s="1"/>
  <c r="G152" i="14"/>
  <c r="G146" i="1"/>
  <c r="H145" i="1"/>
  <c r="J145" i="1" s="1"/>
  <c r="G150" i="20"/>
  <c r="H149" i="20"/>
  <c r="J149" i="20" s="1"/>
  <c r="G146" i="4"/>
  <c r="H145" i="4"/>
  <c r="J145" i="4" s="1"/>
  <c r="AA146" i="4"/>
  <c r="AB145" i="4"/>
  <c r="AD145" i="4" s="1"/>
  <c r="G149" i="19"/>
  <c r="H148" i="19"/>
  <c r="J148" i="19" s="1"/>
  <c r="Z146" i="1"/>
  <c r="AB146" i="1" s="1"/>
  <c r="Y147" i="1"/>
  <c r="H151" i="6"/>
  <c r="J151" i="6" s="1"/>
  <c r="G152" i="6"/>
  <c r="Z150" i="14"/>
  <c r="AB150" i="14" s="1"/>
  <c r="Y151" i="14"/>
  <c r="BJ146" i="14" l="1"/>
  <c r="BL146" i="14" s="1"/>
  <c r="BI147" i="14"/>
  <c r="AR151" i="19"/>
  <c r="AT151" i="19" s="1"/>
  <c r="AQ152" i="19"/>
  <c r="G153" i="6"/>
  <c r="H152" i="6"/>
  <c r="J152" i="6" s="1"/>
  <c r="Z151" i="14"/>
  <c r="AB151" i="14" s="1"/>
  <c r="Y152" i="14"/>
  <c r="G151" i="20"/>
  <c r="H150" i="20"/>
  <c r="J150" i="20" s="1"/>
  <c r="H146" i="1"/>
  <c r="J146" i="1" s="1"/>
  <c r="G147" i="1"/>
  <c r="Y156" i="20"/>
  <c r="Z155" i="20"/>
  <c r="AB155" i="20" s="1"/>
  <c r="G153" i="3"/>
  <c r="H152" i="3"/>
  <c r="J152" i="3" s="1"/>
  <c r="G147" i="4"/>
  <c r="H146" i="4"/>
  <c r="J146" i="4" s="1"/>
  <c r="AQ154" i="14"/>
  <c r="AR153" i="14"/>
  <c r="AT153" i="14" s="1"/>
  <c r="Y148" i="1"/>
  <c r="Z147" i="1"/>
  <c r="AB147" i="1" s="1"/>
  <c r="G153" i="14"/>
  <c r="H152" i="14"/>
  <c r="J152" i="14" s="1"/>
  <c r="AA147" i="4"/>
  <c r="AB146" i="4"/>
  <c r="AD146" i="4" s="1"/>
  <c r="H149" i="19"/>
  <c r="J149" i="19" s="1"/>
  <c r="G150" i="19"/>
  <c r="Y153" i="19"/>
  <c r="Z152" i="19"/>
  <c r="AB152" i="19" s="1"/>
  <c r="CA151" i="14"/>
  <c r="CB150" i="14"/>
  <c r="CD150" i="14" s="1"/>
  <c r="Y157" i="20" l="1"/>
  <c r="Z156" i="20"/>
  <c r="AB156" i="20" s="1"/>
  <c r="AA148" i="4"/>
  <c r="AB147" i="4"/>
  <c r="AD147" i="4" s="1"/>
  <c r="G154" i="14"/>
  <c r="H153" i="14"/>
  <c r="J153" i="14" s="1"/>
  <c r="Y149" i="1"/>
  <c r="Z148" i="1"/>
  <c r="AB148" i="1" s="1"/>
  <c r="CA152" i="14"/>
  <c r="CB151" i="14"/>
  <c r="CD151" i="14" s="1"/>
  <c r="G148" i="4"/>
  <c r="H147" i="4"/>
  <c r="J147" i="4" s="1"/>
  <c r="G154" i="6"/>
  <c r="H153" i="6"/>
  <c r="J153" i="6" s="1"/>
  <c r="Y153" i="14"/>
  <c r="Z152" i="14"/>
  <c r="AB152" i="14" s="1"/>
  <c r="G151" i="19"/>
  <c r="H150" i="19"/>
  <c r="J150" i="19" s="1"/>
  <c r="AR152" i="19"/>
  <c r="AT152" i="19" s="1"/>
  <c r="AQ153" i="19"/>
  <c r="H147" i="1"/>
  <c r="J147" i="1" s="1"/>
  <c r="G148" i="1"/>
  <c r="G152" i="20"/>
  <c r="H151" i="20"/>
  <c r="J151" i="20" s="1"/>
  <c r="G154" i="3"/>
  <c r="H153" i="3"/>
  <c r="J153" i="3" s="1"/>
  <c r="AQ155" i="14"/>
  <c r="AR154" i="14"/>
  <c r="AT154" i="14" s="1"/>
  <c r="Z153" i="19"/>
  <c r="AB153" i="19" s="1"/>
  <c r="Y154" i="19"/>
  <c r="BI148" i="14"/>
  <c r="BJ147" i="14"/>
  <c r="BL147" i="14" s="1"/>
  <c r="G155" i="3" l="1"/>
  <c r="H154" i="3"/>
  <c r="J154" i="3" s="1"/>
  <c r="Y158" i="20"/>
  <c r="Z157" i="20"/>
  <c r="AB157" i="20" s="1"/>
  <c r="G149" i="1"/>
  <c r="H148" i="1"/>
  <c r="J148" i="1" s="1"/>
  <c r="H152" i="20"/>
  <c r="J152" i="20" s="1"/>
  <c r="G153" i="20"/>
  <c r="BI149" i="14"/>
  <c r="BJ148" i="14"/>
  <c r="BL148" i="14" s="1"/>
  <c r="G155" i="14"/>
  <c r="H154" i="14"/>
  <c r="J154" i="14" s="1"/>
  <c r="AQ154" i="19"/>
  <c r="AR153" i="19"/>
  <c r="AT153" i="19" s="1"/>
  <c r="G155" i="6"/>
  <c r="H154" i="6"/>
  <c r="J154" i="6" s="1"/>
  <c r="CA153" i="14"/>
  <c r="CB152" i="14"/>
  <c r="CD152" i="14" s="1"/>
  <c r="Y155" i="19"/>
  <c r="Z154" i="19"/>
  <c r="AB154" i="19" s="1"/>
  <c r="G152" i="19"/>
  <c r="H151" i="19"/>
  <c r="J151" i="19" s="1"/>
  <c r="AQ156" i="14"/>
  <c r="AR155" i="14"/>
  <c r="AT155" i="14" s="1"/>
  <c r="Y154" i="14"/>
  <c r="Z153" i="14"/>
  <c r="AB153" i="14" s="1"/>
  <c r="AA149" i="4"/>
  <c r="AB148" i="4"/>
  <c r="AD148" i="4" s="1"/>
  <c r="H148" i="4"/>
  <c r="J148" i="4" s="1"/>
  <c r="G149" i="4"/>
  <c r="Z149" i="1"/>
  <c r="AB149" i="1" s="1"/>
  <c r="Y150" i="1"/>
  <c r="Y155" i="14" l="1"/>
  <c r="Z154" i="14"/>
  <c r="AB154" i="14" s="1"/>
  <c r="AQ157" i="14"/>
  <c r="AR156" i="14"/>
  <c r="AT156" i="14" s="1"/>
  <c r="BJ149" i="14"/>
  <c r="BL149" i="14" s="1"/>
  <c r="BI150" i="14"/>
  <c r="H152" i="19"/>
  <c r="J152" i="19" s="1"/>
  <c r="G153" i="19"/>
  <c r="Y156" i="19"/>
  <c r="Z155" i="19"/>
  <c r="AB155" i="19" s="1"/>
  <c r="CA154" i="14"/>
  <c r="CB153" i="14"/>
  <c r="CD153" i="14" s="1"/>
  <c r="G150" i="1"/>
  <c r="H149" i="1"/>
  <c r="J149" i="1" s="1"/>
  <c r="G156" i="14"/>
  <c r="H155" i="14"/>
  <c r="J155" i="14" s="1"/>
  <c r="Z150" i="1"/>
  <c r="AB150" i="1" s="1"/>
  <c r="Y151" i="1"/>
  <c r="H155" i="3"/>
  <c r="J155" i="3" s="1"/>
  <c r="G156" i="3"/>
  <c r="H153" i="20"/>
  <c r="J153" i="20" s="1"/>
  <c r="G154" i="20"/>
  <c r="Y159" i="20"/>
  <c r="Z158" i="20"/>
  <c r="AB158" i="20" s="1"/>
  <c r="AQ155" i="19"/>
  <c r="AR154" i="19"/>
  <c r="AT154" i="19" s="1"/>
  <c r="G150" i="4"/>
  <c r="H149" i="4"/>
  <c r="J149" i="4" s="1"/>
  <c r="AB149" i="4"/>
  <c r="AD149" i="4" s="1"/>
  <c r="AA150" i="4"/>
  <c r="G156" i="6"/>
  <c r="H155" i="6"/>
  <c r="J155" i="6" s="1"/>
  <c r="CA155" i="14" l="1"/>
  <c r="CB154" i="14"/>
  <c r="CD154" i="14" s="1"/>
  <c r="H153" i="19"/>
  <c r="J153" i="19" s="1"/>
  <c r="G154" i="19"/>
  <c r="Z159" i="20"/>
  <c r="AB159" i="20" s="1"/>
  <c r="Y160" i="20"/>
  <c r="Z156" i="19"/>
  <c r="AB156" i="19" s="1"/>
  <c r="Y157" i="19"/>
  <c r="Y152" i="1"/>
  <c r="Z151" i="1"/>
  <c r="AB151" i="1" s="1"/>
  <c r="BJ150" i="14"/>
  <c r="BL150" i="14" s="1"/>
  <c r="BI151" i="14"/>
  <c r="G155" i="20"/>
  <c r="H154" i="20"/>
  <c r="J154" i="20" s="1"/>
  <c r="H156" i="3"/>
  <c r="J156" i="3" s="1"/>
  <c r="G157" i="3"/>
  <c r="AA151" i="4"/>
  <c r="AB150" i="4"/>
  <c r="AD150" i="4" s="1"/>
  <c r="G151" i="4"/>
  <c r="H150" i="4"/>
  <c r="J150" i="4" s="1"/>
  <c r="AQ158" i="14"/>
  <c r="AR157" i="14"/>
  <c r="AT157" i="14" s="1"/>
  <c r="G157" i="6"/>
  <c r="H156" i="6"/>
  <c r="J156" i="6" s="1"/>
  <c r="G157" i="14"/>
  <c r="H156" i="14"/>
  <c r="J156" i="14" s="1"/>
  <c r="AQ156" i="19"/>
  <c r="AR155" i="19"/>
  <c r="AT155" i="19" s="1"/>
  <c r="G151" i="1"/>
  <c r="H150" i="1"/>
  <c r="J150" i="1" s="1"/>
  <c r="Y156" i="14"/>
  <c r="Z155" i="14"/>
  <c r="AB155" i="14" s="1"/>
  <c r="CB155" i="14" l="1"/>
  <c r="CD155" i="14" s="1"/>
  <c r="CA156" i="14"/>
  <c r="Y153" i="1"/>
  <c r="Z152" i="1"/>
  <c r="AB152" i="1" s="1"/>
  <c r="Y157" i="14"/>
  <c r="Z156" i="14"/>
  <c r="AB156" i="14" s="1"/>
  <c r="Y161" i="20"/>
  <c r="Z160" i="20"/>
  <c r="AB160" i="20" s="1"/>
  <c r="H157" i="6"/>
  <c r="J157" i="6" s="1"/>
  <c r="G158" i="6"/>
  <c r="AQ159" i="14"/>
  <c r="AR158" i="14"/>
  <c r="AT158" i="14" s="1"/>
  <c r="Y158" i="19"/>
  <c r="Z157" i="19"/>
  <c r="AB157" i="19" s="1"/>
  <c r="AA152" i="4"/>
  <c r="AB151" i="4"/>
  <c r="AD151" i="4" s="1"/>
  <c r="BJ151" i="14"/>
  <c r="BL151" i="14" s="1"/>
  <c r="BI152" i="14"/>
  <c r="H154" i="19"/>
  <c r="J154" i="19" s="1"/>
  <c r="G155" i="19"/>
  <c r="G156" i="20"/>
  <c r="H155" i="20"/>
  <c r="J155" i="20" s="1"/>
  <c r="AQ157" i="19"/>
  <c r="AR156" i="19"/>
  <c r="AT156" i="19" s="1"/>
  <c r="G158" i="14"/>
  <c r="H157" i="14"/>
  <c r="J157" i="14" s="1"/>
  <c r="G152" i="4"/>
  <c r="H151" i="4"/>
  <c r="J151" i="4" s="1"/>
  <c r="H151" i="1"/>
  <c r="J151" i="1" s="1"/>
  <c r="G152" i="1"/>
  <c r="G158" i="3"/>
  <c r="H157" i="3"/>
  <c r="J157" i="3" s="1"/>
  <c r="Z158" i="19" l="1"/>
  <c r="AB158" i="19" s="1"/>
  <c r="Y159" i="19"/>
  <c r="AQ160" i="14"/>
  <c r="AR159" i="14"/>
  <c r="AT159" i="14" s="1"/>
  <c r="Y162" i="20"/>
  <c r="Z161" i="20"/>
  <c r="AB161" i="20" s="1"/>
  <c r="G153" i="1"/>
  <c r="H152" i="1"/>
  <c r="J152" i="1" s="1"/>
  <c r="AQ158" i="19"/>
  <c r="AR157" i="19"/>
  <c r="AT157" i="19" s="1"/>
  <c r="Y158" i="14"/>
  <c r="Z157" i="14"/>
  <c r="AB157" i="14" s="1"/>
  <c r="G159" i="6"/>
  <c r="H158" i="6"/>
  <c r="J158" i="6" s="1"/>
  <c r="H155" i="19"/>
  <c r="J155" i="19" s="1"/>
  <c r="G156" i="19"/>
  <c r="BI153" i="14"/>
  <c r="BJ152" i="14"/>
  <c r="BL152" i="14" s="1"/>
  <c r="H156" i="20"/>
  <c r="J156" i="20" s="1"/>
  <c r="G157" i="20"/>
  <c r="H158" i="3"/>
  <c r="J158" i="3" s="1"/>
  <c r="G159" i="3"/>
  <c r="Z153" i="1"/>
  <c r="AB153" i="1" s="1"/>
  <c r="Y154" i="1"/>
  <c r="G159" i="14"/>
  <c r="H158" i="14"/>
  <c r="J158" i="14" s="1"/>
  <c r="G153" i="4"/>
  <c r="H152" i="4"/>
  <c r="J152" i="4" s="1"/>
  <c r="AA153" i="4"/>
  <c r="AB152" i="4"/>
  <c r="AD152" i="4" s="1"/>
  <c r="CA157" i="14"/>
  <c r="CB156" i="14"/>
  <c r="CD156" i="14" s="1"/>
  <c r="AQ159" i="19" l="1"/>
  <c r="AR158" i="19"/>
  <c r="AT158" i="19" s="1"/>
  <c r="Y159" i="14"/>
  <c r="Z158" i="14"/>
  <c r="AB158" i="14" s="1"/>
  <c r="H157" i="20"/>
  <c r="J157" i="20" s="1"/>
  <c r="G158" i="20"/>
  <c r="G154" i="1"/>
  <c r="H153" i="1"/>
  <c r="J153" i="1" s="1"/>
  <c r="BI154" i="14"/>
  <c r="BJ153" i="14"/>
  <c r="BL153" i="14" s="1"/>
  <c r="Z162" i="20"/>
  <c r="AB162" i="20" s="1"/>
  <c r="Y163" i="20"/>
  <c r="Z154" i="1"/>
  <c r="AB154" i="1" s="1"/>
  <c r="Y155" i="1"/>
  <c r="CA158" i="14"/>
  <c r="CB157" i="14"/>
  <c r="CD157" i="14" s="1"/>
  <c r="H156" i="19"/>
  <c r="J156" i="19" s="1"/>
  <c r="G157" i="19"/>
  <c r="G154" i="4"/>
  <c r="H153" i="4"/>
  <c r="J153" i="4" s="1"/>
  <c r="AQ161" i="14"/>
  <c r="AR160" i="14"/>
  <c r="AT160" i="14" s="1"/>
  <c r="H159" i="3"/>
  <c r="J159" i="3" s="1"/>
  <c r="G160" i="3"/>
  <c r="AA154" i="4"/>
  <c r="AB153" i="4"/>
  <c r="AD153" i="4" s="1"/>
  <c r="Z159" i="19"/>
  <c r="AB159" i="19" s="1"/>
  <c r="Y160" i="19"/>
  <c r="G160" i="14"/>
  <c r="H159" i="14"/>
  <c r="J159" i="14" s="1"/>
  <c r="G160" i="6"/>
  <c r="H159" i="6"/>
  <c r="J159" i="6" s="1"/>
  <c r="G155" i="4" l="1"/>
  <c r="H154" i="4"/>
  <c r="J154" i="4" s="1"/>
  <c r="G155" i="1"/>
  <c r="H154" i="1"/>
  <c r="J154" i="1" s="1"/>
  <c r="H158" i="20"/>
  <c r="J158" i="20" s="1"/>
  <c r="G159" i="20"/>
  <c r="Z163" i="20"/>
  <c r="AB163" i="20" s="1"/>
  <c r="Y164" i="20"/>
  <c r="BI155" i="14"/>
  <c r="BJ154" i="14"/>
  <c r="BL154" i="14" s="1"/>
  <c r="G161" i="14"/>
  <c r="H160" i="14"/>
  <c r="J160" i="14" s="1"/>
  <c r="Y161" i="19"/>
  <c r="Z160" i="19"/>
  <c r="AB160" i="19" s="1"/>
  <c r="H160" i="3"/>
  <c r="J160" i="3" s="1"/>
  <c r="G161" i="3"/>
  <c r="AQ162" i="14"/>
  <c r="AR161" i="14"/>
  <c r="AT161" i="14" s="1"/>
  <c r="H157" i="19"/>
  <c r="J157" i="19" s="1"/>
  <c r="G158" i="19"/>
  <c r="CA159" i="14"/>
  <c r="CB158" i="14"/>
  <c r="CD158" i="14" s="1"/>
  <c r="Y160" i="14"/>
  <c r="Z159" i="14"/>
  <c r="AB159" i="14" s="1"/>
  <c r="Y156" i="1"/>
  <c r="Z155" i="1"/>
  <c r="AB155" i="1" s="1"/>
  <c r="G161" i="6"/>
  <c r="H160" i="6"/>
  <c r="J160" i="6" s="1"/>
  <c r="AA155" i="4"/>
  <c r="AB154" i="4"/>
  <c r="AD154" i="4" s="1"/>
  <c r="AR159" i="19"/>
  <c r="AT159" i="19" s="1"/>
  <c r="AQ160" i="19"/>
  <c r="Z164" i="20" l="1"/>
  <c r="AB164" i="20" s="1"/>
  <c r="Y165" i="20"/>
  <c r="BI156" i="14"/>
  <c r="BJ155" i="14"/>
  <c r="BL155" i="14" s="1"/>
  <c r="H159" i="20"/>
  <c r="J159" i="20" s="1"/>
  <c r="G160" i="20"/>
  <c r="Y161" i="14"/>
  <c r="Z160" i="14"/>
  <c r="AB160" i="14" s="1"/>
  <c r="G159" i="19"/>
  <c r="H158" i="19"/>
  <c r="J158" i="19" s="1"/>
  <c r="H155" i="1"/>
  <c r="J155" i="1" s="1"/>
  <c r="G156" i="1"/>
  <c r="G162" i="14"/>
  <c r="H161" i="14"/>
  <c r="J161" i="14" s="1"/>
  <c r="AR160" i="19"/>
  <c r="AT160" i="19" s="1"/>
  <c r="AQ161" i="19"/>
  <c r="AB155" i="4"/>
  <c r="AD155" i="4" s="1"/>
  <c r="AA156" i="4"/>
  <c r="G162" i="3"/>
  <c r="H161" i="3"/>
  <c r="J161" i="3" s="1"/>
  <c r="G162" i="6"/>
  <c r="H161" i="6"/>
  <c r="J161" i="6" s="1"/>
  <c r="CA160" i="14"/>
  <c r="CB159" i="14"/>
  <c r="CD159" i="14" s="1"/>
  <c r="AQ163" i="14"/>
  <c r="AR162" i="14"/>
  <c r="AT162" i="14" s="1"/>
  <c r="Y157" i="1"/>
  <c r="Z156" i="1"/>
  <c r="AB156" i="1" s="1"/>
  <c r="Y162" i="19"/>
  <c r="Z161" i="19"/>
  <c r="AB161" i="19" s="1"/>
  <c r="G156" i="4"/>
  <c r="H155" i="4"/>
  <c r="J155" i="4" s="1"/>
  <c r="G163" i="3" l="1"/>
  <c r="H162" i="3"/>
  <c r="J162" i="3" s="1"/>
  <c r="G157" i="1"/>
  <c r="H156" i="1"/>
  <c r="J156" i="1" s="1"/>
  <c r="H160" i="20"/>
  <c r="J160" i="20" s="1"/>
  <c r="G161" i="20"/>
  <c r="AA157" i="4"/>
  <c r="AB156" i="4"/>
  <c r="AD156" i="4" s="1"/>
  <c r="G160" i="19"/>
  <c r="H159" i="19"/>
  <c r="J159" i="19" s="1"/>
  <c r="BI157" i="14"/>
  <c r="BJ156" i="14"/>
  <c r="BL156" i="14" s="1"/>
  <c r="G163" i="6"/>
  <c r="H162" i="6"/>
  <c r="J162" i="6" s="1"/>
  <c r="Z161" i="14"/>
  <c r="AB161" i="14" s="1"/>
  <c r="Y162" i="14"/>
  <c r="Y163" i="19"/>
  <c r="Z162" i="19"/>
  <c r="AB162" i="19" s="1"/>
  <c r="Z157" i="1"/>
  <c r="AB157" i="1" s="1"/>
  <c r="Y158" i="1"/>
  <c r="Z165" i="20"/>
  <c r="AB165" i="20" s="1"/>
  <c r="Y166" i="20"/>
  <c r="CA161" i="14"/>
  <c r="CB160" i="14"/>
  <c r="CD160" i="14" s="1"/>
  <c r="G157" i="4"/>
  <c r="H156" i="4"/>
  <c r="J156" i="4" s="1"/>
  <c r="AQ162" i="19"/>
  <c r="AR161" i="19"/>
  <c r="AT161" i="19" s="1"/>
  <c r="AQ164" i="14"/>
  <c r="AR163" i="14"/>
  <c r="AT163" i="14" s="1"/>
  <c r="G163" i="14"/>
  <c r="H162" i="14"/>
  <c r="J162" i="14" s="1"/>
  <c r="Z158" i="1" l="1"/>
  <c r="AB158" i="1" s="1"/>
  <c r="Y159" i="1"/>
  <c r="AA158" i="4"/>
  <c r="AB157" i="4"/>
  <c r="AD157" i="4" s="1"/>
  <c r="G162" i="20"/>
  <c r="H161" i="20"/>
  <c r="J161" i="20" s="1"/>
  <c r="CA162" i="14"/>
  <c r="CB161" i="14"/>
  <c r="CD161" i="14" s="1"/>
  <c r="Y167" i="20"/>
  <c r="Z166" i="20"/>
  <c r="AB166" i="20" s="1"/>
  <c r="AQ165" i="14"/>
  <c r="AR164" i="14"/>
  <c r="AT164" i="14" s="1"/>
  <c r="G158" i="1"/>
  <c r="H157" i="1"/>
  <c r="J157" i="1" s="1"/>
  <c r="BI158" i="14"/>
  <c r="BJ157" i="14"/>
  <c r="BL157" i="14" s="1"/>
  <c r="G164" i="14"/>
  <c r="H163" i="14"/>
  <c r="J163" i="14" s="1"/>
  <c r="Y164" i="19"/>
  <c r="Z163" i="19"/>
  <c r="AB163" i="19" s="1"/>
  <c r="AQ163" i="19"/>
  <c r="AR162" i="19"/>
  <c r="AT162" i="19" s="1"/>
  <c r="G161" i="19"/>
  <c r="H160" i="19"/>
  <c r="J160" i="19" s="1"/>
  <c r="Y163" i="14"/>
  <c r="Z162" i="14"/>
  <c r="AB162" i="14" s="1"/>
  <c r="G158" i="4"/>
  <c r="H157" i="4"/>
  <c r="J157" i="4" s="1"/>
  <c r="G164" i="6"/>
  <c r="H163" i="6"/>
  <c r="J163" i="6" s="1"/>
  <c r="H163" i="3"/>
  <c r="J163" i="3" s="1"/>
  <c r="G164" i="3"/>
  <c r="CA163" i="14" l="1"/>
  <c r="CB162" i="14"/>
  <c r="CD162" i="14" s="1"/>
  <c r="H161" i="19"/>
  <c r="J161" i="19" s="1"/>
  <c r="G162" i="19"/>
  <c r="G165" i="3"/>
  <c r="H164" i="3"/>
  <c r="J164" i="3" s="1"/>
  <c r="Z167" i="20"/>
  <c r="AB167" i="20" s="1"/>
  <c r="Y168" i="20"/>
  <c r="G163" i="20"/>
  <c r="H162" i="20"/>
  <c r="J162" i="20" s="1"/>
  <c r="AA159" i="4"/>
  <c r="AB158" i="4"/>
  <c r="AD158" i="4" s="1"/>
  <c r="AQ164" i="19"/>
  <c r="AR163" i="19"/>
  <c r="AT163" i="19" s="1"/>
  <c r="Y165" i="19"/>
  <c r="Z164" i="19"/>
  <c r="AB164" i="19" s="1"/>
  <c r="G165" i="6"/>
  <c r="H164" i="6"/>
  <c r="J164" i="6" s="1"/>
  <c r="G159" i="4"/>
  <c r="H158" i="4"/>
  <c r="J158" i="4" s="1"/>
  <c r="Y160" i="1"/>
  <c r="Z159" i="1"/>
  <c r="AB159" i="1" s="1"/>
  <c r="AQ166" i="14"/>
  <c r="AR165" i="14"/>
  <c r="AT165" i="14" s="1"/>
  <c r="G165" i="14"/>
  <c r="H164" i="14"/>
  <c r="J164" i="14" s="1"/>
  <c r="BI159" i="14"/>
  <c r="BJ158" i="14"/>
  <c r="BL158" i="14" s="1"/>
  <c r="Z163" i="14"/>
  <c r="AB163" i="14" s="1"/>
  <c r="Y164" i="14"/>
  <c r="G159" i="1"/>
  <c r="H158" i="1"/>
  <c r="J158" i="1" s="1"/>
  <c r="AQ167" i="14" l="1"/>
  <c r="AR166" i="14"/>
  <c r="AT166" i="14" s="1"/>
  <c r="G160" i="4"/>
  <c r="H159" i="4"/>
  <c r="J159" i="4" s="1"/>
  <c r="G166" i="3"/>
  <c r="H165" i="3"/>
  <c r="J165" i="3" s="1"/>
  <c r="G164" i="20"/>
  <c r="H163" i="20"/>
  <c r="J163" i="20" s="1"/>
  <c r="H159" i="1"/>
  <c r="J159" i="1" s="1"/>
  <c r="G160" i="1"/>
  <c r="H162" i="19"/>
  <c r="J162" i="19" s="1"/>
  <c r="G163" i="19"/>
  <c r="Y161" i="1"/>
  <c r="Z160" i="1"/>
  <c r="AB160" i="1" s="1"/>
  <c r="Y165" i="14"/>
  <c r="Z164" i="14"/>
  <c r="AB164" i="14" s="1"/>
  <c r="G166" i="6"/>
  <c r="H165" i="6"/>
  <c r="J165" i="6" s="1"/>
  <c r="AA160" i="4"/>
  <c r="AB159" i="4"/>
  <c r="AD159" i="4" s="1"/>
  <c r="Z168" i="20"/>
  <c r="AB168" i="20" s="1"/>
  <c r="Y169" i="20"/>
  <c r="BI160" i="14"/>
  <c r="BJ159" i="14"/>
  <c r="BL159" i="14" s="1"/>
  <c r="Z165" i="19"/>
  <c r="AB165" i="19" s="1"/>
  <c r="Y166" i="19"/>
  <c r="G166" i="14"/>
  <c r="H165" i="14"/>
  <c r="J165" i="14" s="1"/>
  <c r="AQ165" i="19"/>
  <c r="AR164" i="19"/>
  <c r="AT164" i="19" s="1"/>
  <c r="CA164" i="14"/>
  <c r="CB163" i="14"/>
  <c r="CD163" i="14" s="1"/>
  <c r="G165" i="20" l="1"/>
  <c r="H164" i="20"/>
  <c r="J164" i="20" s="1"/>
  <c r="G167" i="3"/>
  <c r="H166" i="3"/>
  <c r="J166" i="3" s="1"/>
  <c r="BI161" i="14"/>
  <c r="BJ160" i="14"/>
  <c r="BL160" i="14" s="1"/>
  <c r="G161" i="1"/>
  <c r="H160" i="1"/>
  <c r="J160" i="1" s="1"/>
  <c r="AA161" i="4"/>
  <c r="AB160" i="4"/>
  <c r="AD160" i="4" s="1"/>
  <c r="Z169" i="20"/>
  <c r="AB169" i="20" s="1"/>
  <c r="Y170" i="20"/>
  <c r="CA165" i="14"/>
  <c r="CB164" i="14"/>
  <c r="CD164" i="14" s="1"/>
  <c r="G167" i="6"/>
  <c r="H166" i="6"/>
  <c r="J166" i="6" s="1"/>
  <c r="G161" i="4"/>
  <c r="H160" i="4"/>
  <c r="J160" i="4" s="1"/>
  <c r="AQ166" i="19"/>
  <c r="AR165" i="19"/>
  <c r="AT165" i="19" s="1"/>
  <c r="G167" i="14"/>
  <c r="H166" i="14"/>
  <c r="J166" i="14" s="1"/>
  <c r="Z166" i="19"/>
  <c r="AB166" i="19" s="1"/>
  <c r="Y167" i="19"/>
  <c r="G164" i="19"/>
  <c r="H163" i="19"/>
  <c r="J163" i="19" s="1"/>
  <c r="Z165" i="14"/>
  <c r="AB165" i="14" s="1"/>
  <c r="Y166" i="14"/>
  <c r="Z161" i="1"/>
  <c r="AB161" i="1" s="1"/>
  <c r="Y162" i="1"/>
  <c r="AQ168" i="14"/>
  <c r="AR167" i="14"/>
  <c r="AT167" i="14" s="1"/>
  <c r="G162" i="1" l="1"/>
  <c r="H161" i="1"/>
  <c r="J161" i="1" s="1"/>
  <c r="Z170" i="20"/>
  <c r="AB170" i="20" s="1"/>
  <c r="Y171" i="20"/>
  <c r="AB161" i="4"/>
  <c r="AD161" i="4" s="1"/>
  <c r="AA162" i="4"/>
  <c r="Y163" i="1"/>
  <c r="Z162" i="1"/>
  <c r="AB162" i="1" s="1"/>
  <c r="BI162" i="14"/>
  <c r="BJ161" i="14"/>
  <c r="BL161" i="14" s="1"/>
  <c r="G162" i="4"/>
  <c r="H161" i="4"/>
  <c r="J161" i="4" s="1"/>
  <c r="H167" i="3"/>
  <c r="J167" i="3" s="1"/>
  <c r="G168" i="3"/>
  <c r="H167" i="14"/>
  <c r="J167" i="14" s="1"/>
  <c r="G168" i="14"/>
  <c r="AR166" i="19"/>
  <c r="AT166" i="19" s="1"/>
  <c r="AQ167" i="19"/>
  <c r="Y167" i="14"/>
  <c r="Z166" i="14"/>
  <c r="AB166" i="14" s="1"/>
  <c r="Z167" i="19"/>
  <c r="AB167" i="19" s="1"/>
  <c r="Y168" i="19"/>
  <c r="AR168" i="14"/>
  <c r="AT168" i="14" s="1"/>
  <c r="AQ169" i="14"/>
  <c r="G168" i="6"/>
  <c r="H167" i="6"/>
  <c r="J167" i="6" s="1"/>
  <c r="G165" i="19"/>
  <c r="H164" i="19"/>
  <c r="J164" i="19" s="1"/>
  <c r="CA166" i="14"/>
  <c r="CB165" i="14"/>
  <c r="CD165" i="14" s="1"/>
  <c r="G166" i="20"/>
  <c r="H165" i="20"/>
  <c r="J165" i="20" s="1"/>
  <c r="BI163" i="14" l="1"/>
  <c r="BJ162" i="14"/>
  <c r="BL162" i="14" s="1"/>
  <c r="G163" i="1"/>
  <c r="H162" i="1"/>
  <c r="J162" i="1" s="1"/>
  <c r="G167" i="20"/>
  <c r="H166" i="20"/>
  <c r="J166" i="20" s="1"/>
  <c r="AR167" i="19"/>
  <c r="AT167" i="19" s="1"/>
  <c r="AQ168" i="19"/>
  <c r="AA163" i="4"/>
  <c r="AB162" i="4"/>
  <c r="AD162" i="4" s="1"/>
  <c r="G169" i="6"/>
  <c r="H168" i="6"/>
  <c r="J168" i="6" s="1"/>
  <c r="CA167" i="14"/>
  <c r="CB166" i="14"/>
  <c r="CD166" i="14" s="1"/>
  <c r="AQ170" i="14"/>
  <c r="AR169" i="14"/>
  <c r="AT169" i="14" s="1"/>
  <c r="Y169" i="19"/>
  <c r="Z168" i="19"/>
  <c r="AB168" i="19" s="1"/>
  <c r="Y164" i="1"/>
  <c r="Z163" i="1"/>
  <c r="AB163" i="1" s="1"/>
  <c r="G169" i="14"/>
  <c r="H168" i="14"/>
  <c r="J168" i="14" s="1"/>
  <c r="Y172" i="20"/>
  <c r="Z171" i="20"/>
  <c r="AB171" i="20" s="1"/>
  <c r="Z167" i="14"/>
  <c r="AB167" i="14" s="1"/>
  <c r="Y168" i="14"/>
  <c r="H165" i="19"/>
  <c r="J165" i="19" s="1"/>
  <c r="G166" i="19"/>
  <c r="G163" i="4"/>
  <c r="H162" i="4"/>
  <c r="J162" i="4" s="1"/>
  <c r="H168" i="3"/>
  <c r="J168" i="3" s="1"/>
  <c r="G169" i="3"/>
  <c r="AQ169" i="19" l="1"/>
  <c r="AR168" i="19"/>
  <c r="AT168" i="19" s="1"/>
  <c r="G170" i="14"/>
  <c r="H169" i="14"/>
  <c r="J169" i="14" s="1"/>
  <c r="AA164" i="4"/>
  <c r="AB163" i="4"/>
  <c r="AD163" i="4" s="1"/>
  <c r="G170" i="3"/>
  <c r="H169" i="3"/>
  <c r="J169" i="3" s="1"/>
  <c r="G164" i="4"/>
  <c r="H163" i="4"/>
  <c r="J163" i="4" s="1"/>
  <c r="Z169" i="19"/>
  <c r="AB169" i="19" s="1"/>
  <c r="Y170" i="19"/>
  <c r="G168" i="20"/>
  <c r="H167" i="20"/>
  <c r="J167" i="20" s="1"/>
  <c r="H169" i="6"/>
  <c r="J169" i="6" s="1"/>
  <c r="G170" i="6"/>
  <c r="H166" i="19"/>
  <c r="J166" i="19" s="1"/>
  <c r="G167" i="19"/>
  <c r="AR170" i="14"/>
  <c r="AT170" i="14" s="1"/>
  <c r="AQ171" i="14"/>
  <c r="H163" i="1"/>
  <c r="J163" i="1" s="1"/>
  <c r="G164" i="1"/>
  <c r="Y165" i="1"/>
  <c r="Z164" i="1"/>
  <c r="AB164" i="1" s="1"/>
  <c r="Z168" i="14"/>
  <c r="AB168" i="14" s="1"/>
  <c r="Y169" i="14"/>
  <c r="Y173" i="20"/>
  <c r="Z172" i="20"/>
  <c r="AB172" i="20" s="1"/>
  <c r="CA168" i="14"/>
  <c r="CB167" i="14"/>
  <c r="CD167" i="14" s="1"/>
  <c r="BI164" i="14"/>
  <c r="BJ163" i="14"/>
  <c r="BL163" i="14" s="1"/>
  <c r="Y171" i="19" l="1"/>
  <c r="Z170" i="19"/>
  <c r="AB170" i="19" s="1"/>
  <c r="Z165" i="1"/>
  <c r="AB165" i="1" s="1"/>
  <c r="Y166" i="1"/>
  <c r="AR171" i="14"/>
  <c r="AT171" i="14" s="1"/>
  <c r="AQ172" i="14"/>
  <c r="AA165" i="4"/>
  <c r="AB164" i="4"/>
  <c r="AD164" i="4" s="1"/>
  <c r="BI165" i="14"/>
  <c r="BJ164" i="14"/>
  <c r="BL164" i="14" s="1"/>
  <c r="G165" i="1"/>
  <c r="H164" i="1"/>
  <c r="J164" i="1" s="1"/>
  <c r="G168" i="19"/>
  <c r="H167" i="19"/>
  <c r="J167" i="19" s="1"/>
  <c r="G171" i="14"/>
  <c r="H170" i="14"/>
  <c r="J170" i="14" s="1"/>
  <c r="CA169" i="14"/>
  <c r="CB168" i="14"/>
  <c r="CD168" i="14" s="1"/>
  <c r="G171" i="6"/>
  <c r="H170" i="6"/>
  <c r="J170" i="6" s="1"/>
  <c r="Z169" i="14"/>
  <c r="AB169" i="14" s="1"/>
  <c r="Y170" i="14"/>
  <c r="G165" i="4"/>
  <c r="H164" i="4"/>
  <c r="J164" i="4" s="1"/>
  <c r="H170" i="3"/>
  <c r="J170" i="3" s="1"/>
  <c r="G171" i="3"/>
  <c r="Z173" i="20"/>
  <c r="AB173" i="20" s="1"/>
  <c r="Y174" i="20"/>
  <c r="G169" i="20"/>
  <c r="H168" i="20"/>
  <c r="J168" i="20" s="1"/>
  <c r="AR169" i="19"/>
  <c r="AT169" i="19" s="1"/>
  <c r="AQ170" i="19"/>
  <c r="AA166" i="4" l="1"/>
  <c r="AB165" i="4"/>
  <c r="AD165" i="4" s="1"/>
  <c r="G166" i="1"/>
  <c r="H165" i="1"/>
  <c r="J165" i="1" s="1"/>
  <c r="AR170" i="19"/>
  <c r="AT170" i="19" s="1"/>
  <c r="AQ171" i="19"/>
  <c r="AR172" i="14"/>
  <c r="AT172" i="14" s="1"/>
  <c r="AQ173" i="14"/>
  <c r="Z170" i="14"/>
  <c r="AB170" i="14" s="1"/>
  <c r="Y171" i="14"/>
  <c r="CA170" i="14"/>
  <c r="CB169" i="14"/>
  <c r="CD169" i="14" s="1"/>
  <c r="BI166" i="14"/>
  <c r="BJ165" i="14"/>
  <c r="BL165" i="14" s="1"/>
  <c r="Z166" i="1"/>
  <c r="AB166" i="1" s="1"/>
  <c r="Y167" i="1"/>
  <c r="Y175" i="20"/>
  <c r="Z174" i="20"/>
  <c r="AB174" i="20" s="1"/>
  <c r="G170" i="20"/>
  <c r="H169" i="20"/>
  <c r="J169" i="20" s="1"/>
  <c r="H171" i="3"/>
  <c r="J171" i="3" s="1"/>
  <c r="G172" i="3"/>
  <c r="G166" i="4"/>
  <c r="H165" i="4"/>
  <c r="J165" i="4" s="1"/>
  <c r="G172" i="6"/>
  <c r="H171" i="6"/>
  <c r="J171" i="6" s="1"/>
  <c r="G172" i="14"/>
  <c r="H171" i="14"/>
  <c r="J171" i="14" s="1"/>
  <c r="G169" i="19"/>
  <c r="H168" i="19"/>
  <c r="J168" i="19" s="1"/>
  <c r="Y172" i="19"/>
  <c r="Z171" i="19"/>
  <c r="AB171" i="19" s="1"/>
  <c r="G167" i="4" l="1"/>
  <c r="H166" i="4"/>
  <c r="J166" i="4" s="1"/>
  <c r="AQ172" i="19"/>
  <c r="AR171" i="19"/>
  <c r="AT171" i="19" s="1"/>
  <c r="Y172" i="14"/>
  <c r="Z171" i="14"/>
  <c r="AB171" i="14" s="1"/>
  <c r="Z172" i="19"/>
  <c r="AB172" i="19" s="1"/>
  <c r="Y173" i="19"/>
  <c r="G170" i="19"/>
  <c r="H169" i="19"/>
  <c r="J169" i="19" s="1"/>
  <c r="CA171" i="14"/>
  <c r="CB170" i="14"/>
  <c r="CD170" i="14" s="1"/>
  <c r="H172" i="3"/>
  <c r="J172" i="3" s="1"/>
  <c r="G173" i="3"/>
  <c r="G171" i="20"/>
  <c r="H170" i="20"/>
  <c r="J170" i="20" s="1"/>
  <c r="Y176" i="20"/>
  <c r="Z175" i="20"/>
  <c r="AB175" i="20" s="1"/>
  <c r="G167" i="1"/>
  <c r="H166" i="1"/>
  <c r="J166" i="1" s="1"/>
  <c r="AQ174" i="14"/>
  <c r="AR173" i="14"/>
  <c r="AT173" i="14" s="1"/>
  <c r="Y168" i="1"/>
  <c r="Z167" i="1"/>
  <c r="AB167" i="1" s="1"/>
  <c r="G173" i="14"/>
  <c r="H172" i="14"/>
  <c r="J172" i="14" s="1"/>
  <c r="G173" i="6"/>
  <c r="H172" i="6"/>
  <c r="J172" i="6" s="1"/>
  <c r="BI167" i="14"/>
  <c r="BJ166" i="14"/>
  <c r="BL166" i="14" s="1"/>
  <c r="AA167" i="4"/>
  <c r="AB166" i="4"/>
  <c r="AD166" i="4" s="1"/>
  <c r="Y169" i="1" l="1"/>
  <c r="Z168" i="1"/>
  <c r="AB168" i="1" s="1"/>
  <c r="H167" i="1"/>
  <c r="J167" i="1" s="1"/>
  <c r="G168" i="1"/>
  <c r="Z172" i="14"/>
  <c r="AB172" i="14" s="1"/>
  <c r="Y173" i="14"/>
  <c r="CA172" i="14"/>
  <c r="CB171" i="14"/>
  <c r="CD171" i="14" s="1"/>
  <c r="H170" i="19"/>
  <c r="J170" i="19" s="1"/>
  <c r="G171" i="19"/>
  <c r="Y174" i="19"/>
  <c r="Z173" i="19"/>
  <c r="AB173" i="19" s="1"/>
  <c r="AQ173" i="19"/>
  <c r="AR172" i="19"/>
  <c r="AT172" i="19" s="1"/>
  <c r="AB167" i="4"/>
  <c r="AD167" i="4" s="1"/>
  <c r="AA168" i="4"/>
  <c r="BI168" i="14"/>
  <c r="BJ167" i="14"/>
  <c r="BL167" i="14" s="1"/>
  <c r="G174" i="6"/>
  <c r="H173" i="6"/>
  <c r="J173" i="6" s="1"/>
  <c r="G174" i="3"/>
  <c r="H173" i="3"/>
  <c r="J173" i="3" s="1"/>
  <c r="AQ175" i="14"/>
  <c r="AR174" i="14"/>
  <c r="AT174" i="14" s="1"/>
  <c r="Z176" i="20"/>
  <c r="AB176" i="20" s="1"/>
  <c r="Y177" i="20"/>
  <c r="H171" i="20"/>
  <c r="J171" i="20" s="1"/>
  <c r="G172" i="20"/>
  <c r="G174" i="14"/>
  <c r="H173" i="14"/>
  <c r="J173" i="14" s="1"/>
  <c r="G168" i="4"/>
  <c r="H167" i="4"/>
  <c r="J167" i="4" s="1"/>
  <c r="CA173" i="14" l="1"/>
  <c r="CB172" i="14"/>
  <c r="CD172" i="14" s="1"/>
  <c r="Y175" i="19"/>
  <c r="Z174" i="19"/>
  <c r="AB174" i="19" s="1"/>
  <c r="Z173" i="14"/>
  <c r="AB173" i="14" s="1"/>
  <c r="Y174" i="14"/>
  <c r="BI169" i="14"/>
  <c r="BJ168" i="14"/>
  <c r="BL168" i="14" s="1"/>
  <c r="G175" i="3"/>
  <c r="H174" i="3"/>
  <c r="J174" i="3" s="1"/>
  <c r="G169" i="1"/>
  <c r="H168" i="1"/>
  <c r="J168" i="1" s="1"/>
  <c r="G172" i="19"/>
  <c r="H171" i="19"/>
  <c r="J171" i="19" s="1"/>
  <c r="G175" i="6"/>
  <c r="H174" i="6"/>
  <c r="J174" i="6" s="1"/>
  <c r="H172" i="20"/>
  <c r="J172" i="20" s="1"/>
  <c r="G173" i="20"/>
  <c r="G169" i="4"/>
  <c r="H168" i="4"/>
  <c r="J168" i="4" s="1"/>
  <c r="H174" i="14"/>
  <c r="J174" i="14" s="1"/>
  <c r="G175" i="14"/>
  <c r="AA169" i="4"/>
  <c r="AB168" i="4"/>
  <c r="AD168" i="4" s="1"/>
  <c r="Y178" i="20"/>
  <c r="Z177" i="20"/>
  <c r="AB177" i="20" s="1"/>
  <c r="AQ176" i="14"/>
  <c r="AR175" i="14"/>
  <c r="AT175" i="14" s="1"/>
  <c r="AR173" i="19"/>
  <c r="AT173" i="19" s="1"/>
  <c r="AQ174" i="19"/>
  <c r="Z169" i="1"/>
  <c r="AB169" i="1" s="1"/>
  <c r="Y170" i="1"/>
  <c r="Z170" i="1" l="1"/>
  <c r="AB170" i="1" s="1"/>
  <c r="Y171" i="1"/>
  <c r="BI170" i="14"/>
  <c r="BJ169" i="14"/>
  <c r="BL169" i="14" s="1"/>
  <c r="G176" i="14"/>
  <c r="H175" i="14"/>
  <c r="J175" i="14" s="1"/>
  <c r="Z174" i="14"/>
  <c r="AB174" i="14" s="1"/>
  <c r="Y175" i="14"/>
  <c r="G170" i="1"/>
  <c r="H169" i="1"/>
  <c r="J169" i="1" s="1"/>
  <c r="G170" i="4"/>
  <c r="H169" i="4"/>
  <c r="J169" i="4" s="1"/>
  <c r="AQ175" i="19"/>
  <c r="AR174" i="19"/>
  <c r="AT174" i="19" s="1"/>
  <c r="Y176" i="19"/>
  <c r="Z175" i="19"/>
  <c r="AB175" i="19" s="1"/>
  <c r="H175" i="3"/>
  <c r="J175" i="3" s="1"/>
  <c r="G176" i="3"/>
  <c r="H173" i="20"/>
  <c r="J173" i="20" s="1"/>
  <c r="G174" i="20"/>
  <c r="AQ177" i="14"/>
  <c r="AR176" i="14"/>
  <c r="AT176" i="14" s="1"/>
  <c r="AA170" i="4"/>
  <c r="AB169" i="4"/>
  <c r="AD169" i="4" s="1"/>
  <c r="G176" i="6"/>
  <c r="H175" i="6"/>
  <c r="J175" i="6" s="1"/>
  <c r="Y179" i="20"/>
  <c r="Z178" i="20"/>
  <c r="AB178" i="20" s="1"/>
  <c r="H172" i="19"/>
  <c r="J172" i="19" s="1"/>
  <c r="G173" i="19"/>
  <c r="CA174" i="14"/>
  <c r="CB173" i="14"/>
  <c r="CD173" i="14" s="1"/>
  <c r="G175" i="20" l="1"/>
  <c r="H174" i="20"/>
  <c r="J174" i="20" s="1"/>
  <c r="AA171" i="4"/>
  <c r="AB170" i="4"/>
  <c r="AD170" i="4" s="1"/>
  <c r="Z175" i="14"/>
  <c r="AB175" i="14" s="1"/>
  <c r="Y176" i="14"/>
  <c r="AQ178" i="14"/>
  <c r="AR177" i="14"/>
  <c r="AT177" i="14" s="1"/>
  <c r="H176" i="14"/>
  <c r="J176" i="14" s="1"/>
  <c r="G177" i="14"/>
  <c r="G171" i="4"/>
  <c r="H170" i="4"/>
  <c r="J170" i="4" s="1"/>
  <c r="G174" i="19"/>
  <c r="H173" i="19"/>
  <c r="J173" i="19" s="1"/>
  <c r="CA175" i="14"/>
  <c r="CB174" i="14"/>
  <c r="CD174" i="14" s="1"/>
  <c r="BI171" i="14"/>
  <c r="BJ170" i="14"/>
  <c r="BL170" i="14" s="1"/>
  <c r="G171" i="1"/>
  <c r="H170" i="1"/>
  <c r="J170" i="1" s="1"/>
  <c r="G177" i="3"/>
  <c r="H176" i="3"/>
  <c r="J176" i="3" s="1"/>
  <c r="Z179" i="20"/>
  <c r="AB179" i="20" s="1"/>
  <c r="Y180" i="20"/>
  <c r="Y172" i="1"/>
  <c r="Z171" i="1"/>
  <c r="AB171" i="1" s="1"/>
  <c r="Y177" i="19"/>
  <c r="Z176" i="19"/>
  <c r="AB176" i="19" s="1"/>
  <c r="G177" i="6"/>
  <c r="H176" i="6"/>
  <c r="J176" i="6" s="1"/>
  <c r="AQ176" i="19"/>
  <c r="AR175" i="19"/>
  <c r="AT175" i="19" s="1"/>
  <c r="H171" i="1" l="1"/>
  <c r="J171" i="1" s="1"/>
  <c r="G172" i="1"/>
  <c r="Z180" i="20"/>
  <c r="AB180" i="20" s="1"/>
  <c r="Y181" i="20"/>
  <c r="G178" i="3"/>
  <c r="H177" i="3"/>
  <c r="J177" i="3" s="1"/>
  <c r="G172" i="4"/>
  <c r="H171" i="4"/>
  <c r="J171" i="4" s="1"/>
  <c r="H177" i="14"/>
  <c r="J177" i="14" s="1"/>
  <c r="G178" i="14"/>
  <c r="AR178" i="14"/>
  <c r="AT178" i="14" s="1"/>
  <c r="AQ179" i="14"/>
  <c r="BI172" i="14"/>
  <c r="BJ171" i="14"/>
  <c r="BL171" i="14" s="1"/>
  <c r="AA172" i="4"/>
  <c r="AB171" i="4"/>
  <c r="AD171" i="4" s="1"/>
  <c r="AQ177" i="19"/>
  <c r="AR176" i="19"/>
  <c r="AT176" i="19" s="1"/>
  <c r="Z176" i="14"/>
  <c r="AB176" i="14" s="1"/>
  <c r="Y177" i="14"/>
  <c r="Y178" i="19"/>
  <c r="Z177" i="19"/>
  <c r="AB177" i="19" s="1"/>
  <c r="G178" i="6"/>
  <c r="H177" i="6"/>
  <c r="J177" i="6" s="1"/>
  <c r="CA176" i="14"/>
  <c r="CB175" i="14"/>
  <c r="CD175" i="14" s="1"/>
  <c r="Y173" i="1"/>
  <c r="Z172" i="1"/>
  <c r="AB172" i="1" s="1"/>
  <c r="H174" i="19"/>
  <c r="J174" i="19" s="1"/>
  <c r="G175" i="19"/>
  <c r="G176" i="20"/>
  <c r="H175" i="20"/>
  <c r="J175" i="20" s="1"/>
  <c r="Y178" i="14" l="1"/>
  <c r="Z177" i="14"/>
  <c r="AB177" i="14" s="1"/>
  <c r="G179" i="6"/>
  <c r="H178" i="6"/>
  <c r="J178" i="6" s="1"/>
  <c r="AR179" i="14"/>
  <c r="AT179" i="14" s="1"/>
  <c r="AQ180" i="14"/>
  <c r="G173" i="4"/>
  <c r="H172" i="4"/>
  <c r="J172" i="4" s="1"/>
  <c r="G179" i="3"/>
  <c r="H178" i="3"/>
  <c r="J178" i="3" s="1"/>
  <c r="H178" i="14"/>
  <c r="J178" i="14" s="1"/>
  <c r="G179" i="14"/>
  <c r="G177" i="20"/>
  <c r="H176" i="20"/>
  <c r="J176" i="20" s="1"/>
  <c r="Y182" i="20"/>
  <c r="Z181" i="20"/>
  <c r="AB181" i="20" s="1"/>
  <c r="Z178" i="19"/>
  <c r="AB178" i="19" s="1"/>
  <c r="Y179" i="19"/>
  <c r="H175" i="19"/>
  <c r="J175" i="19" s="1"/>
  <c r="G176" i="19"/>
  <c r="Z173" i="1"/>
  <c r="AB173" i="1" s="1"/>
  <c r="Y174" i="1"/>
  <c r="G173" i="1"/>
  <c r="H172" i="1"/>
  <c r="J172" i="1" s="1"/>
  <c r="AR177" i="19"/>
  <c r="AT177" i="19" s="1"/>
  <c r="AQ178" i="19"/>
  <c r="AA173" i="4"/>
  <c r="AB172" i="4"/>
  <c r="AD172" i="4" s="1"/>
  <c r="CA177" i="14"/>
  <c r="CB176" i="14"/>
  <c r="CD176" i="14" s="1"/>
  <c r="BI173" i="14"/>
  <c r="BJ172" i="14"/>
  <c r="BL172" i="14" s="1"/>
  <c r="G180" i="14" l="1"/>
  <c r="H179" i="14"/>
  <c r="J179" i="14" s="1"/>
  <c r="H177" i="20"/>
  <c r="J177" i="20" s="1"/>
  <c r="G178" i="20"/>
  <c r="Z174" i="1"/>
  <c r="AB174" i="1" s="1"/>
  <c r="Y175" i="1"/>
  <c r="AR180" i="14"/>
  <c r="AT180" i="14" s="1"/>
  <c r="AQ181" i="14"/>
  <c r="G174" i="1"/>
  <c r="H173" i="1"/>
  <c r="J173" i="1" s="1"/>
  <c r="H179" i="3"/>
  <c r="J179" i="3" s="1"/>
  <c r="G180" i="3"/>
  <c r="G174" i="4"/>
  <c r="H173" i="4"/>
  <c r="J173" i="4" s="1"/>
  <c r="Y179" i="14"/>
  <c r="Z178" i="14"/>
  <c r="AB178" i="14" s="1"/>
  <c r="Z179" i="19"/>
  <c r="AB179" i="19" s="1"/>
  <c r="Y180" i="19"/>
  <c r="BI174" i="14"/>
  <c r="BJ173" i="14"/>
  <c r="BL173" i="14" s="1"/>
  <c r="AB173" i="4"/>
  <c r="AD173" i="4" s="1"/>
  <c r="AA174" i="4"/>
  <c r="H179" i="6"/>
  <c r="J179" i="6" s="1"/>
  <c r="G180" i="6"/>
  <c r="G177" i="19"/>
  <c r="H176" i="19"/>
  <c r="J176" i="19" s="1"/>
  <c r="CA178" i="14"/>
  <c r="CB177" i="14"/>
  <c r="CD177" i="14" s="1"/>
  <c r="Y183" i="20"/>
  <c r="Z182" i="20"/>
  <c r="AB182" i="20" s="1"/>
  <c r="AQ179" i="19"/>
  <c r="AR178" i="19"/>
  <c r="AT178" i="19" s="1"/>
  <c r="G181" i="6" l="1"/>
  <c r="H180" i="6"/>
  <c r="J180" i="6" s="1"/>
  <c r="AR181" i="14"/>
  <c r="AT181" i="14" s="1"/>
  <c r="AQ182" i="14"/>
  <c r="G181" i="3"/>
  <c r="H180" i="3"/>
  <c r="J180" i="3" s="1"/>
  <c r="Y176" i="1"/>
  <c r="Z175" i="1"/>
  <c r="AB175" i="1" s="1"/>
  <c r="BI175" i="14"/>
  <c r="BJ174" i="14"/>
  <c r="BL174" i="14" s="1"/>
  <c r="Z183" i="20"/>
  <c r="AB183" i="20" s="1"/>
  <c r="Y184" i="20"/>
  <c r="G179" i="20"/>
  <c r="H178" i="20"/>
  <c r="J178" i="20" s="1"/>
  <c r="AQ180" i="19"/>
  <c r="AR179" i="19"/>
  <c r="AT179" i="19" s="1"/>
  <c r="CA179" i="14"/>
  <c r="CB178" i="14"/>
  <c r="CD178" i="14" s="1"/>
  <c r="G175" i="1"/>
  <c r="H174" i="1"/>
  <c r="J174" i="1" s="1"/>
  <c r="Z180" i="19"/>
  <c r="AB180" i="19" s="1"/>
  <c r="Y181" i="19"/>
  <c r="Z179" i="14"/>
  <c r="AB179" i="14" s="1"/>
  <c r="Y180" i="14"/>
  <c r="AA175" i="4"/>
  <c r="AB174" i="4"/>
  <c r="AD174" i="4" s="1"/>
  <c r="H177" i="19"/>
  <c r="J177" i="19" s="1"/>
  <c r="G178" i="19"/>
  <c r="G175" i="4"/>
  <c r="H174" i="4"/>
  <c r="J174" i="4" s="1"/>
  <c r="H180" i="14"/>
  <c r="J180" i="14" s="1"/>
  <c r="G181" i="14"/>
  <c r="H179" i="20" l="1"/>
  <c r="J179" i="20" s="1"/>
  <c r="G180" i="20"/>
  <c r="Z181" i="19"/>
  <c r="AB181" i="19" s="1"/>
  <c r="Y182" i="19"/>
  <c r="Y177" i="1"/>
  <c r="Z176" i="1"/>
  <c r="AB176" i="1" s="1"/>
  <c r="G182" i="6"/>
  <c r="H181" i="6"/>
  <c r="J181" i="6" s="1"/>
  <c r="Y185" i="20"/>
  <c r="Z184" i="20"/>
  <c r="AB184" i="20" s="1"/>
  <c r="BI176" i="14"/>
  <c r="BJ175" i="14"/>
  <c r="BL175" i="14" s="1"/>
  <c r="CA180" i="14"/>
  <c r="CB179" i="14"/>
  <c r="CD179" i="14" s="1"/>
  <c r="H181" i="3"/>
  <c r="J181" i="3" s="1"/>
  <c r="G182" i="3"/>
  <c r="AA176" i="4"/>
  <c r="AB175" i="4"/>
  <c r="AD175" i="4" s="1"/>
  <c r="H178" i="19"/>
  <c r="J178" i="19" s="1"/>
  <c r="G179" i="19"/>
  <c r="AR182" i="14"/>
  <c r="AT182" i="14" s="1"/>
  <c r="AQ183" i="14"/>
  <c r="G182" i="14"/>
  <c r="H181" i="14"/>
  <c r="J181" i="14" s="1"/>
  <c r="G176" i="4"/>
  <c r="H175" i="4"/>
  <c r="J175" i="4" s="1"/>
  <c r="Y181" i="14"/>
  <c r="Z180" i="14"/>
  <c r="AB180" i="14" s="1"/>
  <c r="H175" i="1"/>
  <c r="J175" i="1" s="1"/>
  <c r="G176" i="1"/>
  <c r="AQ181" i="19"/>
  <c r="AR180" i="19"/>
  <c r="AT180" i="19" s="1"/>
  <c r="H179" i="19" l="1"/>
  <c r="J179" i="19" s="1"/>
  <c r="G180" i="19"/>
  <c r="H182" i="6"/>
  <c r="J182" i="6" s="1"/>
  <c r="G183" i="6"/>
  <c r="AR183" i="14"/>
  <c r="AT183" i="14" s="1"/>
  <c r="AQ184" i="14"/>
  <c r="AR181" i="19"/>
  <c r="AT181" i="19" s="1"/>
  <c r="AQ182" i="19"/>
  <c r="H182" i="14"/>
  <c r="J182" i="14" s="1"/>
  <c r="G183" i="14"/>
  <c r="Y186" i="20"/>
  <c r="Z185" i="20"/>
  <c r="AB185" i="20" s="1"/>
  <c r="AA177" i="4"/>
  <c r="AB176" i="4"/>
  <c r="AD176" i="4" s="1"/>
  <c r="Z177" i="1"/>
  <c r="AB177" i="1" s="1"/>
  <c r="Y178" i="1"/>
  <c r="G177" i="1"/>
  <c r="H176" i="1"/>
  <c r="J176" i="1" s="1"/>
  <c r="Z182" i="19"/>
  <c r="AB182" i="19" s="1"/>
  <c r="Y183" i="19"/>
  <c r="BI177" i="14"/>
  <c r="BJ176" i="14"/>
  <c r="BL176" i="14" s="1"/>
  <c r="Y182" i="14"/>
  <c r="Z181" i="14"/>
  <c r="AB181" i="14" s="1"/>
  <c r="H182" i="3"/>
  <c r="J182" i="3" s="1"/>
  <c r="G183" i="3"/>
  <c r="G181" i="20"/>
  <c r="H180" i="20"/>
  <c r="J180" i="20" s="1"/>
  <c r="G177" i="4"/>
  <c r="H176" i="4"/>
  <c r="J176" i="4" s="1"/>
  <c r="CA181" i="14"/>
  <c r="CB180" i="14"/>
  <c r="CD180" i="14" s="1"/>
  <c r="BI178" i="14" l="1"/>
  <c r="BJ177" i="14"/>
  <c r="BL177" i="14" s="1"/>
  <c r="AQ185" i="14"/>
  <c r="AR184" i="14"/>
  <c r="AT184" i="14" s="1"/>
  <c r="Y183" i="14"/>
  <c r="Z182" i="14"/>
  <c r="AB182" i="14" s="1"/>
  <c r="Y184" i="19"/>
  <c r="Z183" i="19"/>
  <c r="AB183" i="19" s="1"/>
  <c r="G178" i="4"/>
  <c r="H177" i="4"/>
  <c r="J177" i="4" s="1"/>
  <c r="G184" i="14"/>
  <c r="H183" i="14"/>
  <c r="J183" i="14" s="1"/>
  <c r="H183" i="6"/>
  <c r="J183" i="6" s="1"/>
  <c r="G184" i="6"/>
  <c r="CA182" i="14"/>
  <c r="CB181" i="14"/>
  <c r="CD181" i="14" s="1"/>
  <c r="G178" i="1"/>
  <c r="H177" i="1"/>
  <c r="J177" i="1" s="1"/>
  <c r="AQ183" i="19"/>
  <c r="AR182" i="19"/>
  <c r="AT182" i="19" s="1"/>
  <c r="G182" i="20"/>
  <c r="H181" i="20"/>
  <c r="J181" i="20" s="1"/>
  <c r="G184" i="3"/>
  <c r="H183" i="3"/>
  <c r="J183" i="3" s="1"/>
  <c r="G181" i="19"/>
  <c r="H180" i="19"/>
  <c r="J180" i="19" s="1"/>
  <c r="Z186" i="20"/>
  <c r="AB186" i="20" s="1"/>
  <c r="Y187" i="20"/>
  <c r="Z178" i="1"/>
  <c r="AB178" i="1" s="1"/>
  <c r="Y179" i="1"/>
  <c r="AA178" i="4"/>
  <c r="AB177" i="4"/>
  <c r="AD177" i="4" s="1"/>
  <c r="Y185" i="19" l="1"/>
  <c r="Z184" i="19"/>
  <c r="AB184" i="19" s="1"/>
  <c r="H184" i="14"/>
  <c r="J184" i="14" s="1"/>
  <c r="G185" i="14"/>
  <c r="AA179" i="4"/>
  <c r="AB178" i="4"/>
  <c r="AD178" i="4" s="1"/>
  <c r="Y184" i="14"/>
  <c r="Z183" i="14"/>
  <c r="AB183" i="14" s="1"/>
  <c r="H182" i="20"/>
  <c r="J182" i="20" s="1"/>
  <c r="G183" i="20"/>
  <c r="AQ184" i="19"/>
  <c r="AR183" i="19"/>
  <c r="AT183" i="19" s="1"/>
  <c r="Z187" i="20"/>
  <c r="AB187" i="20" s="1"/>
  <c r="Y188" i="20"/>
  <c r="AR185" i="14"/>
  <c r="AT185" i="14" s="1"/>
  <c r="AQ186" i="14"/>
  <c r="H178" i="4"/>
  <c r="J178" i="4" s="1"/>
  <c r="G179" i="4"/>
  <c r="Y180" i="1"/>
  <c r="Z179" i="1"/>
  <c r="AB179" i="1" s="1"/>
  <c r="G179" i="1"/>
  <c r="H178" i="1"/>
  <c r="J178" i="1" s="1"/>
  <c r="G185" i="6"/>
  <c r="H184" i="6"/>
  <c r="J184" i="6" s="1"/>
  <c r="G185" i="3"/>
  <c r="H184" i="3"/>
  <c r="J184" i="3" s="1"/>
  <c r="CA183" i="14"/>
  <c r="CB182" i="14"/>
  <c r="CD182" i="14" s="1"/>
  <c r="G182" i="19"/>
  <c r="H181" i="19"/>
  <c r="J181" i="19" s="1"/>
  <c r="BI179" i="14"/>
  <c r="BJ178" i="14"/>
  <c r="BL178" i="14" s="1"/>
  <c r="G186" i="6" l="1"/>
  <c r="H185" i="6"/>
  <c r="J185" i="6" s="1"/>
  <c r="Y185" i="14"/>
  <c r="Z184" i="14"/>
  <c r="AB184" i="14" s="1"/>
  <c r="H179" i="1"/>
  <c r="J179" i="1" s="1"/>
  <c r="G180" i="1"/>
  <c r="G180" i="4"/>
  <c r="H179" i="4"/>
  <c r="J179" i="4" s="1"/>
  <c r="H183" i="20"/>
  <c r="J183" i="20" s="1"/>
  <c r="G184" i="20"/>
  <c r="BI180" i="14"/>
  <c r="BJ179" i="14"/>
  <c r="BL179" i="14" s="1"/>
  <c r="H182" i="19"/>
  <c r="J182" i="19" s="1"/>
  <c r="G183" i="19"/>
  <c r="AB179" i="4"/>
  <c r="AD179" i="4" s="1"/>
  <c r="AA180" i="4"/>
  <c r="AQ185" i="19"/>
  <c r="AR184" i="19"/>
  <c r="AT184" i="19" s="1"/>
  <c r="AQ187" i="14"/>
  <c r="AR186" i="14"/>
  <c r="AT186" i="14" s="1"/>
  <c r="Y181" i="1"/>
  <c r="Z180" i="1"/>
  <c r="AB180" i="1" s="1"/>
  <c r="CA184" i="14"/>
  <c r="CB183" i="14"/>
  <c r="CD183" i="14" s="1"/>
  <c r="Y189" i="20"/>
  <c r="Z188" i="20"/>
  <c r="AB188" i="20" s="1"/>
  <c r="G186" i="14"/>
  <c r="H185" i="14"/>
  <c r="J185" i="14" s="1"/>
  <c r="H185" i="3"/>
  <c r="J185" i="3" s="1"/>
  <c r="G186" i="3"/>
  <c r="Z185" i="19"/>
  <c r="AB185" i="19" s="1"/>
  <c r="Y186" i="19"/>
  <c r="CA185" i="14" l="1"/>
  <c r="CB184" i="14"/>
  <c r="CD184" i="14" s="1"/>
  <c r="AQ188" i="14"/>
  <c r="AR187" i="14"/>
  <c r="AT187" i="14" s="1"/>
  <c r="G181" i="4"/>
  <c r="H180" i="4"/>
  <c r="J180" i="4" s="1"/>
  <c r="H184" i="20"/>
  <c r="J184" i="20" s="1"/>
  <c r="G185" i="20"/>
  <c r="G181" i="1"/>
  <c r="H180" i="1"/>
  <c r="J180" i="1" s="1"/>
  <c r="Z181" i="1"/>
  <c r="AB181" i="1" s="1"/>
  <c r="Y182" i="1"/>
  <c r="AR185" i="19"/>
  <c r="AT185" i="19" s="1"/>
  <c r="AQ186" i="19"/>
  <c r="H186" i="3"/>
  <c r="J186" i="3" s="1"/>
  <c r="G187" i="3"/>
  <c r="AA181" i="4"/>
  <c r="AB180" i="4"/>
  <c r="AD180" i="4" s="1"/>
  <c r="BI181" i="14"/>
  <c r="BJ180" i="14"/>
  <c r="BL180" i="14" s="1"/>
  <c r="G187" i="14"/>
  <c r="H186" i="14"/>
  <c r="J186" i="14" s="1"/>
  <c r="Y186" i="14"/>
  <c r="Z185" i="14"/>
  <c r="AB185" i="14" s="1"/>
  <c r="H183" i="19"/>
  <c r="J183" i="19" s="1"/>
  <c r="G184" i="19"/>
  <c r="Z186" i="19"/>
  <c r="AB186" i="19" s="1"/>
  <c r="Y187" i="19"/>
  <c r="Y190" i="20"/>
  <c r="Z189" i="20"/>
  <c r="AB189" i="20" s="1"/>
  <c r="H186" i="6"/>
  <c r="J186" i="6" s="1"/>
  <c r="G187" i="6"/>
  <c r="G186" i="20" l="1"/>
  <c r="H185" i="20"/>
  <c r="J185" i="20" s="1"/>
  <c r="Z186" i="14"/>
  <c r="AB186" i="14" s="1"/>
  <c r="Y187" i="14"/>
  <c r="H187" i="6"/>
  <c r="J187" i="6" s="1"/>
  <c r="G188" i="6"/>
  <c r="AA182" i="4"/>
  <c r="AB181" i="4"/>
  <c r="AD181" i="4" s="1"/>
  <c r="G182" i="1"/>
  <c r="H181" i="1"/>
  <c r="J181" i="1" s="1"/>
  <c r="BI182" i="14"/>
  <c r="BJ181" i="14"/>
  <c r="BL181" i="14" s="1"/>
  <c r="Y188" i="19"/>
  <c r="Z187" i="19"/>
  <c r="AB187" i="19" s="1"/>
  <c r="G188" i="3"/>
  <c r="H187" i="3"/>
  <c r="J187" i="3" s="1"/>
  <c r="AR188" i="14"/>
  <c r="AT188" i="14" s="1"/>
  <c r="AQ189" i="14"/>
  <c r="G188" i="14"/>
  <c r="H187" i="14"/>
  <c r="J187" i="14" s="1"/>
  <c r="G182" i="4"/>
  <c r="H181" i="4"/>
  <c r="J181" i="4" s="1"/>
  <c r="G185" i="19"/>
  <c r="H184" i="19"/>
  <c r="J184" i="19" s="1"/>
  <c r="AQ187" i="19"/>
  <c r="AR186" i="19"/>
  <c r="AT186" i="19" s="1"/>
  <c r="Z182" i="1"/>
  <c r="AB182" i="1" s="1"/>
  <c r="Y183" i="1"/>
  <c r="Z190" i="20"/>
  <c r="AB190" i="20" s="1"/>
  <c r="Y191" i="20"/>
  <c r="CA186" i="14"/>
  <c r="CB185" i="14"/>
  <c r="CD185" i="14" s="1"/>
  <c r="H185" i="19" l="1"/>
  <c r="J185" i="19" s="1"/>
  <c r="G186" i="19"/>
  <c r="H186" i="20"/>
  <c r="J186" i="20" s="1"/>
  <c r="G187" i="20"/>
  <c r="AA183" i="4"/>
  <c r="AB182" i="4"/>
  <c r="AD182" i="4" s="1"/>
  <c r="G189" i="6"/>
  <c r="H188" i="6"/>
  <c r="J188" i="6" s="1"/>
  <c r="Z188" i="19"/>
  <c r="AB188" i="19" s="1"/>
  <c r="Y189" i="19"/>
  <c r="CA187" i="14"/>
  <c r="CB186" i="14"/>
  <c r="CD186" i="14" s="1"/>
  <c r="BI183" i="14"/>
  <c r="BJ182" i="14"/>
  <c r="BL182" i="14" s="1"/>
  <c r="Y192" i="20"/>
  <c r="Z191" i="20"/>
  <c r="AB191" i="20" s="1"/>
  <c r="Z187" i="14"/>
  <c r="AB187" i="14" s="1"/>
  <c r="Y188" i="14"/>
  <c r="AQ188" i="19"/>
  <c r="AR187" i="19"/>
  <c r="AT187" i="19" s="1"/>
  <c r="G183" i="4"/>
  <c r="H182" i="4"/>
  <c r="J182" i="4" s="1"/>
  <c r="G189" i="14"/>
  <c r="H188" i="14"/>
  <c r="J188" i="14" s="1"/>
  <c r="Y184" i="1"/>
  <c r="Z183" i="1"/>
  <c r="AB183" i="1" s="1"/>
  <c r="G189" i="3"/>
  <c r="H188" i="3"/>
  <c r="J188" i="3" s="1"/>
  <c r="G183" i="1"/>
  <c r="H182" i="1"/>
  <c r="J182" i="1" s="1"/>
  <c r="AR189" i="14"/>
  <c r="AT189" i="14" s="1"/>
  <c r="AQ190" i="14"/>
  <c r="Z189" i="19" l="1"/>
  <c r="AB189" i="19" s="1"/>
  <c r="Y190" i="19"/>
  <c r="G190" i="6"/>
  <c r="H189" i="6"/>
  <c r="J189" i="6" s="1"/>
  <c r="CA188" i="14"/>
  <c r="CB187" i="14"/>
  <c r="CD187" i="14" s="1"/>
  <c r="Y189" i="14"/>
  <c r="Z188" i="14"/>
  <c r="AB188" i="14" s="1"/>
  <c r="G190" i="14"/>
  <c r="H189" i="14"/>
  <c r="J189" i="14" s="1"/>
  <c r="H183" i="1"/>
  <c r="J183" i="1" s="1"/>
  <c r="G184" i="1"/>
  <c r="AA184" i="4"/>
  <c r="AB183" i="4"/>
  <c r="AD183" i="4" s="1"/>
  <c r="G184" i="4"/>
  <c r="H183" i="4"/>
  <c r="J183" i="4" s="1"/>
  <c r="H187" i="20"/>
  <c r="J187" i="20" s="1"/>
  <c r="G188" i="20"/>
  <c r="Y193" i="20"/>
  <c r="Z192" i="20"/>
  <c r="AB192" i="20" s="1"/>
  <c r="AR190" i="14"/>
  <c r="AT190" i="14" s="1"/>
  <c r="AQ191" i="14"/>
  <c r="H189" i="3"/>
  <c r="J189" i="3" s="1"/>
  <c r="G190" i="3"/>
  <c r="AQ189" i="19"/>
  <c r="AR188" i="19"/>
  <c r="AT188" i="19" s="1"/>
  <c r="H186" i="19"/>
  <c r="J186" i="19" s="1"/>
  <c r="G187" i="19"/>
  <c r="Y185" i="1"/>
  <c r="Z184" i="1"/>
  <c r="AB184" i="1" s="1"/>
  <c r="BJ183" i="14"/>
  <c r="BL183" i="14" s="1"/>
  <c r="BI184" i="14"/>
  <c r="G191" i="3" l="1"/>
  <c r="H190" i="3"/>
  <c r="J190" i="3" s="1"/>
  <c r="G191" i="14"/>
  <c r="H190" i="14"/>
  <c r="J190" i="14" s="1"/>
  <c r="BI185" i="14"/>
  <c r="BJ184" i="14"/>
  <c r="BL184" i="14" s="1"/>
  <c r="H184" i="1"/>
  <c r="J184" i="1" s="1"/>
  <c r="G185" i="1"/>
  <c r="Y190" i="14"/>
  <c r="Z189" i="14"/>
  <c r="AB189" i="14" s="1"/>
  <c r="H188" i="20"/>
  <c r="J188" i="20" s="1"/>
  <c r="G189" i="20"/>
  <c r="CA189" i="14"/>
  <c r="CB188" i="14"/>
  <c r="CD188" i="14" s="1"/>
  <c r="AR189" i="19"/>
  <c r="AT189" i="19" s="1"/>
  <c r="AQ190" i="19"/>
  <c r="AR191" i="14"/>
  <c r="AT191" i="14" s="1"/>
  <c r="AQ192" i="14"/>
  <c r="Y194" i="20"/>
  <c r="Z193" i="20"/>
  <c r="AB193" i="20" s="1"/>
  <c r="Z185" i="1"/>
  <c r="AB185" i="1" s="1"/>
  <c r="Y186" i="1"/>
  <c r="H187" i="19"/>
  <c r="J187" i="19" s="1"/>
  <c r="G188" i="19"/>
  <c r="AA185" i="4"/>
  <c r="AB184" i="4"/>
  <c r="AD184" i="4" s="1"/>
  <c r="H184" i="4"/>
  <c r="J184" i="4" s="1"/>
  <c r="G185" i="4"/>
  <c r="H190" i="6"/>
  <c r="J190" i="6" s="1"/>
  <c r="G191" i="6"/>
  <c r="Z190" i="19"/>
  <c r="AB190" i="19" s="1"/>
  <c r="Y191" i="19"/>
  <c r="Y191" i="14" l="1"/>
  <c r="Z190" i="14"/>
  <c r="AB190" i="14" s="1"/>
  <c r="G186" i="1"/>
  <c r="H185" i="1"/>
  <c r="J185" i="1" s="1"/>
  <c r="AR192" i="14"/>
  <c r="AT192" i="14" s="1"/>
  <c r="AQ193" i="14"/>
  <c r="Z186" i="1"/>
  <c r="AB186" i="1" s="1"/>
  <c r="Y187" i="1"/>
  <c r="H191" i="6"/>
  <c r="J191" i="6" s="1"/>
  <c r="G192" i="6"/>
  <c r="BJ185" i="14"/>
  <c r="BL185" i="14" s="1"/>
  <c r="BI186" i="14"/>
  <c r="G189" i="19"/>
  <c r="H188" i="19"/>
  <c r="J188" i="19" s="1"/>
  <c r="Y192" i="19"/>
  <c r="Z191" i="19"/>
  <c r="AB191" i="19" s="1"/>
  <c r="G186" i="4"/>
  <c r="H185" i="4"/>
  <c r="J185" i="4" s="1"/>
  <c r="AQ191" i="19"/>
  <c r="AR190" i="19"/>
  <c r="AT190" i="19" s="1"/>
  <c r="G192" i="14"/>
  <c r="H191" i="14"/>
  <c r="J191" i="14" s="1"/>
  <c r="Z194" i="20"/>
  <c r="AB194" i="20" s="1"/>
  <c r="Y195" i="20"/>
  <c r="G190" i="20"/>
  <c r="H189" i="20"/>
  <c r="J189" i="20" s="1"/>
  <c r="AA186" i="4"/>
  <c r="AB185" i="4"/>
  <c r="AD185" i="4" s="1"/>
  <c r="CA190" i="14"/>
  <c r="CB189" i="14"/>
  <c r="CD189" i="14" s="1"/>
  <c r="G192" i="3"/>
  <c r="H191" i="3"/>
  <c r="J191" i="3" s="1"/>
  <c r="BJ186" i="14" l="1"/>
  <c r="BL186" i="14" s="1"/>
  <c r="BI187" i="14"/>
  <c r="G193" i="6"/>
  <c r="H192" i="6"/>
  <c r="J192" i="6" s="1"/>
  <c r="G190" i="19"/>
  <c r="H189" i="19"/>
  <c r="J189" i="19" s="1"/>
  <c r="Y188" i="1"/>
  <c r="Z187" i="1"/>
  <c r="AB187" i="1" s="1"/>
  <c r="G191" i="20"/>
  <c r="H190" i="20"/>
  <c r="J190" i="20" s="1"/>
  <c r="AQ194" i="14"/>
  <c r="AR193" i="14"/>
  <c r="AT193" i="14" s="1"/>
  <c r="G187" i="4"/>
  <c r="H186" i="4"/>
  <c r="J186" i="4" s="1"/>
  <c r="Y196" i="20"/>
  <c r="Z195" i="20"/>
  <c r="AB195" i="20" s="1"/>
  <c r="H192" i="3"/>
  <c r="J192" i="3" s="1"/>
  <c r="G193" i="3"/>
  <c r="CA191" i="14"/>
  <c r="CB190" i="14"/>
  <c r="CD190" i="14" s="1"/>
  <c r="Z191" i="14"/>
  <c r="AB191" i="14" s="1"/>
  <c r="Y192" i="14"/>
  <c r="G193" i="14"/>
  <c r="H192" i="14"/>
  <c r="J192" i="14" s="1"/>
  <c r="AR191" i="19"/>
  <c r="AT191" i="19" s="1"/>
  <c r="AQ192" i="19"/>
  <c r="AA187" i="4"/>
  <c r="AB186" i="4"/>
  <c r="AD186" i="4" s="1"/>
  <c r="Y193" i="19"/>
  <c r="Z192" i="19"/>
  <c r="AB192" i="19" s="1"/>
  <c r="G187" i="1"/>
  <c r="H186" i="1"/>
  <c r="J186" i="1" s="1"/>
  <c r="H187" i="1" l="1"/>
  <c r="J187" i="1" s="1"/>
  <c r="G188" i="1"/>
  <c r="Y193" i="14"/>
  <c r="Z192" i="14"/>
  <c r="AB192" i="14" s="1"/>
  <c r="H190" i="19"/>
  <c r="J190" i="19" s="1"/>
  <c r="G191" i="19"/>
  <c r="H191" i="20"/>
  <c r="J191" i="20" s="1"/>
  <c r="G192" i="20"/>
  <c r="CB191" i="14"/>
  <c r="CD191" i="14" s="1"/>
  <c r="CA192" i="14"/>
  <c r="Z193" i="19"/>
  <c r="AB193" i="19" s="1"/>
  <c r="Y194" i="19"/>
  <c r="AR194" i="14"/>
  <c r="AT194" i="14" s="1"/>
  <c r="AQ195" i="14"/>
  <c r="H193" i="3"/>
  <c r="J193" i="3" s="1"/>
  <c r="G194" i="3"/>
  <c r="AA188" i="4"/>
  <c r="AB187" i="4"/>
  <c r="AD187" i="4" s="1"/>
  <c r="Y197" i="20"/>
  <c r="Z196" i="20"/>
  <c r="AB196" i="20" s="1"/>
  <c r="G194" i="6"/>
  <c r="H193" i="6"/>
  <c r="J193" i="6" s="1"/>
  <c r="G194" i="14"/>
  <c r="H193" i="14"/>
  <c r="J193" i="14" s="1"/>
  <c r="Y189" i="1"/>
  <c r="Z188" i="1"/>
  <c r="AB188" i="1" s="1"/>
  <c r="AQ193" i="19"/>
  <c r="AR192" i="19"/>
  <c r="AT192" i="19" s="1"/>
  <c r="BI188" i="14"/>
  <c r="BJ187" i="14"/>
  <c r="BL187" i="14" s="1"/>
  <c r="G188" i="4"/>
  <c r="H187" i="4"/>
  <c r="J187" i="4" s="1"/>
  <c r="Y195" i="19" l="1"/>
  <c r="Z194" i="19"/>
  <c r="AB194" i="19" s="1"/>
  <c r="H192" i="20"/>
  <c r="J192" i="20" s="1"/>
  <c r="G193" i="20"/>
  <c r="CB192" i="14"/>
  <c r="CD192" i="14" s="1"/>
  <c r="CA193" i="14"/>
  <c r="G192" i="19"/>
  <c r="H191" i="19"/>
  <c r="J191" i="19" s="1"/>
  <c r="Z189" i="1"/>
  <c r="AB189" i="1" s="1"/>
  <c r="Y190" i="1"/>
  <c r="G195" i="14"/>
  <c r="H194" i="14"/>
  <c r="J194" i="14" s="1"/>
  <c r="AA189" i="4"/>
  <c r="AB188" i="4"/>
  <c r="AD188" i="4" s="1"/>
  <c r="H194" i="6"/>
  <c r="J194" i="6" s="1"/>
  <c r="G195" i="6"/>
  <c r="G195" i="3"/>
  <c r="H194" i="3"/>
  <c r="J194" i="3" s="1"/>
  <c r="G189" i="4"/>
  <c r="H188" i="4"/>
  <c r="J188" i="4" s="1"/>
  <c r="BJ188" i="14"/>
  <c r="BL188" i="14" s="1"/>
  <c r="BI189" i="14"/>
  <c r="Z193" i="14"/>
  <c r="AB193" i="14" s="1"/>
  <c r="Y194" i="14"/>
  <c r="Y198" i="20"/>
  <c r="Z197" i="20"/>
  <c r="AB197" i="20" s="1"/>
  <c r="AR193" i="19"/>
  <c r="AT193" i="19" s="1"/>
  <c r="AQ194" i="19"/>
  <c r="AQ196" i="14"/>
  <c r="AR195" i="14"/>
  <c r="AT195" i="14" s="1"/>
  <c r="G189" i="1"/>
  <c r="H188" i="1"/>
  <c r="J188" i="1" s="1"/>
  <c r="Z198" i="20" l="1"/>
  <c r="AB198" i="20" s="1"/>
  <c r="Y199" i="20"/>
  <c r="AA190" i="4"/>
  <c r="AB189" i="4"/>
  <c r="AD189" i="4" s="1"/>
  <c r="G193" i="19"/>
  <c r="H192" i="19"/>
  <c r="J192" i="19" s="1"/>
  <c r="CA194" i="14"/>
  <c r="CB193" i="14"/>
  <c r="CD193" i="14" s="1"/>
  <c r="G196" i="14"/>
  <c r="H195" i="14"/>
  <c r="J195" i="14" s="1"/>
  <c r="AQ197" i="14"/>
  <c r="AR196" i="14"/>
  <c r="AT196" i="14" s="1"/>
  <c r="Y195" i="14"/>
  <c r="Z194" i="14"/>
  <c r="AB194" i="14" s="1"/>
  <c r="BI190" i="14"/>
  <c r="BJ189" i="14"/>
  <c r="BL189" i="14" s="1"/>
  <c r="G190" i="1"/>
  <c r="H189" i="1"/>
  <c r="J189" i="1" s="1"/>
  <c r="H195" i="3"/>
  <c r="J195" i="3" s="1"/>
  <c r="G196" i="3"/>
  <c r="H195" i="6"/>
  <c r="J195" i="6" s="1"/>
  <c r="G196" i="6"/>
  <c r="G194" i="20"/>
  <c r="H193" i="20"/>
  <c r="J193" i="20" s="1"/>
  <c r="Y196" i="19"/>
  <c r="Z195" i="19"/>
  <c r="AB195" i="19" s="1"/>
  <c r="Z190" i="1"/>
  <c r="AB190" i="1" s="1"/>
  <c r="Y191" i="1"/>
  <c r="G190" i="4"/>
  <c r="H189" i="4"/>
  <c r="J189" i="4" s="1"/>
  <c r="AQ195" i="19"/>
  <c r="AR194" i="19"/>
  <c r="AT194" i="19" s="1"/>
  <c r="G197" i="14" l="1"/>
  <c r="H196" i="14"/>
  <c r="J196" i="14" s="1"/>
  <c r="CB194" i="14"/>
  <c r="CD194" i="14" s="1"/>
  <c r="CA195" i="14"/>
  <c r="H196" i="3"/>
  <c r="J196" i="3" s="1"/>
  <c r="G197" i="3"/>
  <c r="AQ198" i="14"/>
  <c r="AR197" i="14"/>
  <c r="AT197" i="14" s="1"/>
  <c r="G191" i="1"/>
  <c r="H190" i="1"/>
  <c r="J190" i="1" s="1"/>
  <c r="H193" i="19"/>
  <c r="J193" i="19" s="1"/>
  <c r="G194" i="19"/>
  <c r="G197" i="6"/>
  <c r="H196" i="6"/>
  <c r="J196" i="6" s="1"/>
  <c r="G191" i="4"/>
  <c r="H190" i="4"/>
  <c r="J190" i="4" s="1"/>
  <c r="Y192" i="1"/>
  <c r="Z191" i="1"/>
  <c r="AB191" i="1" s="1"/>
  <c r="AA191" i="4"/>
  <c r="AB190" i="4"/>
  <c r="AD190" i="4" s="1"/>
  <c r="G195" i="20"/>
  <c r="H194" i="20"/>
  <c r="J194" i="20" s="1"/>
  <c r="AQ196" i="19"/>
  <c r="AR195" i="19"/>
  <c r="AT195" i="19" s="1"/>
  <c r="BJ190" i="14"/>
  <c r="BL190" i="14" s="1"/>
  <c r="BI191" i="14"/>
  <c r="Y200" i="20"/>
  <c r="Z199" i="20"/>
  <c r="AB199" i="20" s="1"/>
  <c r="Z196" i="19"/>
  <c r="AB196" i="19" s="1"/>
  <c r="Y197" i="19"/>
  <c r="Y196" i="14"/>
  <c r="Z195" i="14"/>
  <c r="AB195" i="14" s="1"/>
  <c r="H191" i="1" l="1"/>
  <c r="J191" i="1" s="1"/>
  <c r="G192" i="1"/>
  <c r="AR198" i="14"/>
  <c r="AT198" i="14" s="1"/>
  <c r="AQ199" i="14"/>
  <c r="AQ197" i="19"/>
  <c r="AR196" i="19"/>
  <c r="AT196" i="19" s="1"/>
  <c r="G198" i="3"/>
  <c r="H197" i="3"/>
  <c r="J197" i="3" s="1"/>
  <c r="Y193" i="1"/>
  <c r="Z192" i="1"/>
  <c r="AB192" i="1" s="1"/>
  <c r="Z197" i="19"/>
  <c r="AB197" i="19" s="1"/>
  <c r="Y198" i="19"/>
  <c r="CB195" i="14"/>
  <c r="CD195" i="14" s="1"/>
  <c r="CA196" i="14"/>
  <c r="H191" i="4"/>
  <c r="J191" i="4" s="1"/>
  <c r="G192" i="4"/>
  <c r="Y197" i="14"/>
  <c r="Z196" i="14"/>
  <c r="AB196" i="14" s="1"/>
  <c r="BI192" i="14"/>
  <c r="BJ191" i="14"/>
  <c r="BL191" i="14" s="1"/>
  <c r="H194" i="19"/>
  <c r="J194" i="19" s="1"/>
  <c r="G195" i="19"/>
  <c r="H195" i="20"/>
  <c r="J195" i="20" s="1"/>
  <c r="G196" i="20"/>
  <c r="AA192" i="4"/>
  <c r="AB191" i="4"/>
  <c r="AD191" i="4" s="1"/>
  <c r="Y201" i="20"/>
  <c r="Z200" i="20"/>
  <c r="AB200" i="20" s="1"/>
  <c r="G198" i="6"/>
  <c r="H197" i="6"/>
  <c r="J197" i="6" s="1"/>
  <c r="G198" i="14"/>
  <c r="H197" i="14"/>
  <c r="J197" i="14" s="1"/>
  <c r="H195" i="19" l="1"/>
  <c r="J195" i="19" s="1"/>
  <c r="G196" i="19"/>
  <c r="Y194" i="1"/>
  <c r="Z193" i="1"/>
  <c r="AB193" i="1" s="1"/>
  <c r="H192" i="1"/>
  <c r="J192" i="1" s="1"/>
  <c r="G193" i="1"/>
  <c r="Z198" i="19"/>
  <c r="AB198" i="19" s="1"/>
  <c r="Y199" i="19"/>
  <c r="BJ192" i="14"/>
  <c r="BL192" i="14" s="1"/>
  <c r="BI193" i="14"/>
  <c r="G199" i="3"/>
  <c r="H198" i="3"/>
  <c r="J198" i="3" s="1"/>
  <c r="CA197" i="14"/>
  <c r="CB196" i="14"/>
  <c r="CD196" i="14" s="1"/>
  <c r="Z197" i="14"/>
  <c r="AB197" i="14" s="1"/>
  <c r="Y198" i="14"/>
  <c r="AQ198" i="19"/>
  <c r="AR197" i="19"/>
  <c r="AT197" i="19" s="1"/>
  <c r="H196" i="20"/>
  <c r="J196" i="20" s="1"/>
  <c r="G197" i="20"/>
  <c r="H198" i="6"/>
  <c r="J198" i="6" s="1"/>
  <c r="G199" i="6"/>
  <c r="AR199" i="14"/>
  <c r="AT199" i="14" s="1"/>
  <c r="AQ200" i="14"/>
  <c r="AA193" i="4"/>
  <c r="AB192" i="4"/>
  <c r="AD192" i="4" s="1"/>
  <c r="G199" i="14"/>
  <c r="H198" i="14"/>
  <c r="J198" i="14" s="1"/>
  <c r="H192" i="4"/>
  <c r="J192" i="4" s="1"/>
  <c r="G193" i="4"/>
  <c r="Y202" i="20"/>
  <c r="Z201" i="20"/>
  <c r="AB201" i="20" s="1"/>
  <c r="AA194" i="4" l="1"/>
  <c r="AB193" i="4"/>
  <c r="AD193" i="4" s="1"/>
  <c r="Y200" i="19"/>
  <c r="Z199" i="19"/>
  <c r="AB199" i="19" s="1"/>
  <c r="CA198" i="14"/>
  <c r="CB197" i="14"/>
  <c r="CD197" i="14" s="1"/>
  <c r="H199" i="6"/>
  <c r="J199" i="6" s="1"/>
  <c r="G200" i="6"/>
  <c r="AQ199" i="19"/>
  <c r="AR198" i="19"/>
  <c r="AT198" i="19" s="1"/>
  <c r="AR200" i="14"/>
  <c r="AT200" i="14" s="1"/>
  <c r="AQ201" i="14"/>
  <c r="Y203" i="20"/>
  <c r="Z202" i="20"/>
  <c r="AB202" i="20" s="1"/>
  <c r="Y199" i="14"/>
  <c r="Z198" i="14"/>
  <c r="AB198" i="14" s="1"/>
  <c r="BJ193" i="14"/>
  <c r="BL193" i="14" s="1"/>
  <c r="BI194" i="14"/>
  <c r="G198" i="20"/>
  <c r="H197" i="20"/>
  <c r="J197" i="20" s="1"/>
  <c r="H193" i="4"/>
  <c r="J193" i="4" s="1"/>
  <c r="G194" i="4"/>
  <c r="Z194" i="1"/>
  <c r="AB194" i="1" s="1"/>
  <c r="Y195" i="1"/>
  <c r="H199" i="3"/>
  <c r="J199" i="3" s="1"/>
  <c r="G200" i="3"/>
  <c r="G194" i="1"/>
  <c r="H193" i="1"/>
  <c r="J193" i="1" s="1"/>
  <c r="G200" i="14"/>
  <c r="H199" i="14"/>
  <c r="J199" i="14" s="1"/>
  <c r="G197" i="19"/>
  <c r="H196" i="19"/>
  <c r="J196" i="19" s="1"/>
  <c r="Y196" i="1" l="1"/>
  <c r="Z195" i="1"/>
  <c r="AB195" i="1" s="1"/>
  <c r="AQ200" i="19"/>
  <c r="AR199" i="19"/>
  <c r="AT199" i="19" s="1"/>
  <c r="G201" i="6"/>
  <c r="H200" i="6"/>
  <c r="J200" i="6" s="1"/>
  <c r="AA195" i="4"/>
  <c r="AB194" i="4"/>
  <c r="AD194" i="4" s="1"/>
  <c r="G198" i="19"/>
  <c r="H197" i="19"/>
  <c r="J197" i="19" s="1"/>
  <c r="G199" i="20"/>
  <c r="H198" i="20"/>
  <c r="J198" i="20" s="1"/>
  <c r="BI195" i="14"/>
  <c r="BJ194" i="14"/>
  <c r="BL194" i="14" s="1"/>
  <c r="G195" i="4"/>
  <c r="H194" i="4"/>
  <c r="J194" i="4" s="1"/>
  <c r="AR201" i="14"/>
  <c r="AT201" i="14" s="1"/>
  <c r="AQ202" i="14"/>
  <c r="G201" i="14"/>
  <c r="H200" i="14"/>
  <c r="J200" i="14" s="1"/>
  <c r="CA199" i="14"/>
  <c r="CB198" i="14"/>
  <c r="CD198" i="14" s="1"/>
  <c r="G195" i="1"/>
  <c r="H194" i="1"/>
  <c r="J194" i="1" s="1"/>
  <c r="Z199" i="14"/>
  <c r="AB199" i="14" s="1"/>
  <c r="Y200" i="14"/>
  <c r="Z200" i="19"/>
  <c r="AB200" i="19" s="1"/>
  <c r="Y201" i="19"/>
  <c r="Z203" i="20"/>
  <c r="AB203" i="20" s="1"/>
  <c r="Y204" i="20"/>
  <c r="H200" i="3"/>
  <c r="J200" i="3" s="1"/>
  <c r="G201" i="3"/>
  <c r="BJ195" i="14" l="1"/>
  <c r="BL195" i="14" s="1"/>
  <c r="BI196" i="14"/>
  <c r="H195" i="1"/>
  <c r="J195" i="1" s="1"/>
  <c r="G196" i="1"/>
  <c r="H198" i="19"/>
  <c r="J198" i="19" s="1"/>
  <c r="G199" i="19"/>
  <c r="H199" i="20"/>
  <c r="J199" i="20" s="1"/>
  <c r="G200" i="20"/>
  <c r="H201" i="3"/>
  <c r="J201" i="3" s="1"/>
  <c r="G202" i="3"/>
  <c r="G202" i="14"/>
  <c r="H201" i="14"/>
  <c r="J201" i="14" s="1"/>
  <c r="AA196" i="4"/>
  <c r="AB195" i="4"/>
  <c r="AD195" i="4" s="1"/>
  <c r="Z204" i="20"/>
  <c r="AB204" i="20" s="1"/>
  <c r="Y205" i="20"/>
  <c r="AQ203" i="14"/>
  <c r="AR202" i="14"/>
  <c r="AT202" i="14" s="1"/>
  <c r="CA200" i="14"/>
  <c r="CB199" i="14"/>
  <c r="CD199" i="14" s="1"/>
  <c r="G202" i="6"/>
  <c r="H201" i="6"/>
  <c r="J201" i="6" s="1"/>
  <c r="Y202" i="19"/>
  <c r="Z201" i="19"/>
  <c r="AB201" i="19" s="1"/>
  <c r="H195" i="4"/>
  <c r="J195" i="4" s="1"/>
  <c r="G196" i="4"/>
  <c r="AQ201" i="19"/>
  <c r="AR200" i="19"/>
  <c r="AT200" i="19" s="1"/>
  <c r="Y201" i="14"/>
  <c r="Z200" i="14"/>
  <c r="AB200" i="14" s="1"/>
  <c r="Y197" i="1"/>
  <c r="Z196" i="1"/>
  <c r="AB196" i="1" s="1"/>
  <c r="AA197" i="4" l="1"/>
  <c r="AB196" i="4"/>
  <c r="AD196" i="4" s="1"/>
  <c r="H200" i="20"/>
  <c r="J200" i="20" s="1"/>
  <c r="G201" i="20"/>
  <c r="Y203" i="19"/>
  <c r="Z202" i="19"/>
  <c r="AB202" i="19" s="1"/>
  <c r="H202" i="6"/>
  <c r="J202" i="6" s="1"/>
  <c r="G203" i="6"/>
  <c r="H199" i="19"/>
  <c r="J199" i="19" s="1"/>
  <c r="G200" i="19"/>
  <c r="G203" i="3"/>
  <c r="H202" i="3"/>
  <c r="J202" i="3" s="1"/>
  <c r="AQ204" i="14"/>
  <c r="AR203" i="14"/>
  <c r="AT203" i="14" s="1"/>
  <c r="G203" i="14"/>
  <c r="H202" i="14"/>
  <c r="J202" i="14" s="1"/>
  <c r="Z197" i="1"/>
  <c r="AB197" i="1" s="1"/>
  <c r="Y198" i="1"/>
  <c r="Y206" i="20"/>
  <c r="Z205" i="20"/>
  <c r="AB205" i="20" s="1"/>
  <c r="G197" i="1"/>
  <c r="H196" i="1"/>
  <c r="J196" i="1" s="1"/>
  <c r="Z201" i="14"/>
  <c r="AB201" i="14" s="1"/>
  <c r="Y202" i="14"/>
  <c r="CA201" i="14"/>
  <c r="CB200" i="14"/>
  <c r="CD200" i="14" s="1"/>
  <c r="AR201" i="19"/>
  <c r="AT201" i="19" s="1"/>
  <c r="AQ202" i="19"/>
  <c r="G197" i="4"/>
  <c r="H196" i="4"/>
  <c r="J196" i="4" s="1"/>
  <c r="BJ196" i="14"/>
  <c r="BL196" i="14" s="1"/>
  <c r="BI197" i="14"/>
  <c r="H203" i="6" l="1"/>
  <c r="J203" i="6" s="1"/>
  <c r="G204" i="6"/>
  <c r="Z202" i="14"/>
  <c r="AB202" i="14" s="1"/>
  <c r="Y203" i="14"/>
  <c r="G198" i="1"/>
  <c r="H197" i="1"/>
  <c r="J197" i="1" s="1"/>
  <c r="Y207" i="20"/>
  <c r="Z206" i="20"/>
  <c r="AB206" i="20" s="1"/>
  <c r="Y204" i="19"/>
  <c r="Z203" i="19"/>
  <c r="AB203" i="19" s="1"/>
  <c r="G204" i="3"/>
  <c r="H203" i="3"/>
  <c r="J203" i="3" s="1"/>
  <c r="BI198" i="14"/>
  <c r="BJ197" i="14"/>
  <c r="BL197" i="14" s="1"/>
  <c r="G198" i="4"/>
  <c r="H197" i="4"/>
  <c r="J197" i="4" s="1"/>
  <c r="G202" i="20"/>
  <c r="H201" i="20"/>
  <c r="J201" i="20" s="1"/>
  <c r="Z198" i="1"/>
  <c r="AB198" i="1" s="1"/>
  <c r="Y199" i="1"/>
  <c r="G201" i="19"/>
  <c r="H200" i="19"/>
  <c r="J200" i="19" s="1"/>
  <c r="AQ203" i="19"/>
  <c r="AR202" i="19"/>
  <c r="AT202" i="19" s="1"/>
  <c r="G204" i="14"/>
  <c r="H203" i="14"/>
  <c r="J203" i="14" s="1"/>
  <c r="CA202" i="14"/>
  <c r="CB201" i="14"/>
  <c r="CD201" i="14" s="1"/>
  <c r="AQ205" i="14"/>
  <c r="AR204" i="14"/>
  <c r="AT204" i="14" s="1"/>
  <c r="AA198" i="4"/>
  <c r="AB197" i="4"/>
  <c r="AD197" i="4" s="1"/>
  <c r="H201" i="19" l="1"/>
  <c r="J201" i="19" s="1"/>
  <c r="G202" i="19"/>
  <c r="Z207" i="20"/>
  <c r="AB207" i="20" s="1"/>
  <c r="Y208" i="20"/>
  <c r="AA199" i="4"/>
  <c r="AB198" i="4"/>
  <c r="AD198" i="4" s="1"/>
  <c r="Z204" i="19"/>
  <c r="AB204" i="19" s="1"/>
  <c r="Y205" i="19"/>
  <c r="AR205" i="14"/>
  <c r="AT205" i="14" s="1"/>
  <c r="AQ206" i="14"/>
  <c r="G199" i="1"/>
  <c r="H198" i="1"/>
  <c r="J198" i="1" s="1"/>
  <c r="AQ204" i="19"/>
  <c r="AR203" i="19"/>
  <c r="AT203" i="19" s="1"/>
  <c r="Y204" i="14"/>
  <c r="Z203" i="14"/>
  <c r="AB203" i="14" s="1"/>
  <c r="H204" i="3"/>
  <c r="J204" i="3" s="1"/>
  <c r="G205" i="3"/>
  <c r="Y200" i="1"/>
  <c r="Z199" i="1"/>
  <c r="AB199" i="1" s="1"/>
  <c r="G203" i="20"/>
  <c r="H202" i="20"/>
  <c r="J202" i="20" s="1"/>
  <c r="CB202" i="14"/>
  <c r="CD202" i="14" s="1"/>
  <c r="CA203" i="14"/>
  <c r="G205" i="6"/>
  <c r="H204" i="6"/>
  <c r="J204" i="6" s="1"/>
  <c r="G199" i="4"/>
  <c r="H198" i="4"/>
  <c r="J198" i="4" s="1"/>
  <c r="G205" i="14"/>
  <c r="H204" i="14"/>
  <c r="J204" i="14" s="1"/>
  <c r="BJ198" i="14"/>
  <c r="BL198" i="14" s="1"/>
  <c r="BI199" i="14"/>
  <c r="CA204" i="14" l="1"/>
  <c r="CB203" i="14"/>
  <c r="CD203" i="14" s="1"/>
  <c r="BI200" i="14"/>
  <c r="BJ199" i="14"/>
  <c r="BL199" i="14" s="1"/>
  <c r="G200" i="1"/>
  <c r="H199" i="1"/>
  <c r="J199" i="1" s="1"/>
  <c r="AR206" i="14"/>
  <c r="AT206" i="14" s="1"/>
  <c r="AQ207" i="14"/>
  <c r="Z200" i="1"/>
  <c r="AB200" i="1" s="1"/>
  <c r="Y201" i="1"/>
  <c r="AA200" i="4"/>
  <c r="AB199" i="4"/>
  <c r="AD199" i="4" s="1"/>
  <c r="Z205" i="19"/>
  <c r="AB205" i="19" s="1"/>
  <c r="Y206" i="19"/>
  <c r="H205" i="3"/>
  <c r="J205" i="3" s="1"/>
  <c r="G206" i="3"/>
  <c r="Z208" i="20"/>
  <c r="AB208" i="20" s="1"/>
  <c r="Y209" i="20"/>
  <c r="H199" i="4"/>
  <c r="J199" i="4" s="1"/>
  <c r="G200" i="4"/>
  <c r="H202" i="19"/>
  <c r="J202" i="19" s="1"/>
  <c r="G203" i="19"/>
  <c r="H203" i="20"/>
  <c r="J203" i="20" s="1"/>
  <c r="G204" i="20"/>
  <c r="G206" i="14"/>
  <c r="H205" i="14"/>
  <c r="J205" i="14" s="1"/>
  <c r="Y205" i="14"/>
  <c r="Z204" i="14"/>
  <c r="AB204" i="14" s="1"/>
  <c r="G206" i="6"/>
  <c r="H205" i="6"/>
  <c r="J205" i="6" s="1"/>
  <c r="AQ205" i="19"/>
  <c r="AR204" i="19"/>
  <c r="AT204" i="19" s="1"/>
  <c r="G207" i="14" l="1"/>
  <c r="H206" i="14"/>
  <c r="J206" i="14" s="1"/>
  <c r="Z201" i="1"/>
  <c r="AB201" i="1" s="1"/>
  <c r="Y202" i="1"/>
  <c r="Y210" i="20"/>
  <c r="Z209" i="20"/>
  <c r="AB209" i="20" s="1"/>
  <c r="G205" i="20"/>
  <c r="H204" i="20"/>
  <c r="J204" i="20" s="1"/>
  <c r="AQ206" i="19"/>
  <c r="AR205" i="19"/>
  <c r="AT205" i="19" s="1"/>
  <c r="G201" i="1"/>
  <c r="H200" i="1"/>
  <c r="J200" i="1" s="1"/>
  <c r="AA201" i="4"/>
  <c r="AB200" i="4"/>
  <c r="AD200" i="4" s="1"/>
  <c r="G201" i="4"/>
  <c r="H200" i="4"/>
  <c r="J200" i="4" s="1"/>
  <c r="CA205" i="14"/>
  <c r="CB204" i="14"/>
  <c r="CD204" i="14" s="1"/>
  <c r="G204" i="19"/>
  <c r="H203" i="19"/>
  <c r="J203" i="19" s="1"/>
  <c r="AQ208" i="14"/>
  <c r="AR207" i="14"/>
  <c r="AT207" i="14" s="1"/>
  <c r="H206" i="6"/>
  <c r="J206" i="6" s="1"/>
  <c r="G207" i="6"/>
  <c r="Y206" i="14"/>
  <c r="Z205" i="14"/>
  <c r="AB205" i="14" s="1"/>
  <c r="BJ200" i="14"/>
  <c r="BL200" i="14" s="1"/>
  <c r="BI201" i="14"/>
  <c r="G207" i="3"/>
  <c r="H206" i="3"/>
  <c r="J206" i="3" s="1"/>
  <c r="Z206" i="19"/>
  <c r="AB206" i="19" s="1"/>
  <c r="Y207" i="19"/>
  <c r="G208" i="14" l="1"/>
  <c r="H207" i="14"/>
  <c r="J207" i="14" s="1"/>
  <c r="AA202" i="4"/>
  <c r="AB201" i="4"/>
  <c r="AD201" i="4" s="1"/>
  <c r="H205" i="20"/>
  <c r="J205" i="20" s="1"/>
  <c r="G206" i="20"/>
  <c r="Z206" i="14"/>
  <c r="AB206" i="14" s="1"/>
  <c r="Y207" i="14"/>
  <c r="H201" i="1"/>
  <c r="J201" i="1" s="1"/>
  <c r="G202" i="1"/>
  <c r="Z207" i="19"/>
  <c r="AB207" i="19" s="1"/>
  <c r="Y208" i="19"/>
  <c r="G208" i="3"/>
  <c r="H207" i="3"/>
  <c r="J207" i="3" s="1"/>
  <c r="Y211" i="20"/>
  <c r="Z210" i="20"/>
  <c r="AB210" i="20" s="1"/>
  <c r="H207" i="6"/>
  <c r="J207" i="6" s="1"/>
  <c r="G208" i="6"/>
  <c r="AQ207" i="19"/>
  <c r="AR206" i="19"/>
  <c r="AT206" i="19" s="1"/>
  <c r="Y203" i="1"/>
  <c r="Z202" i="1"/>
  <c r="AB202" i="1" s="1"/>
  <c r="AR208" i="14"/>
  <c r="AT208" i="14" s="1"/>
  <c r="AQ209" i="14"/>
  <c r="CA206" i="14"/>
  <c r="CB205" i="14"/>
  <c r="CD205" i="14" s="1"/>
  <c r="G205" i="19"/>
  <c r="H204" i="19"/>
  <c r="J204" i="19" s="1"/>
  <c r="BI202" i="14"/>
  <c r="BJ201" i="14"/>
  <c r="BL201" i="14" s="1"/>
  <c r="H201" i="4"/>
  <c r="J201" i="4" s="1"/>
  <c r="G202" i="4"/>
  <c r="CA207" i="14" l="1"/>
  <c r="CB206" i="14"/>
  <c r="CD206" i="14" s="1"/>
  <c r="Z207" i="14"/>
  <c r="AB207" i="14" s="1"/>
  <c r="Y208" i="14"/>
  <c r="AR209" i="14"/>
  <c r="AT209" i="14" s="1"/>
  <c r="AQ210" i="14"/>
  <c r="G207" i="20"/>
  <c r="H206" i="20"/>
  <c r="J206" i="20" s="1"/>
  <c r="Z208" i="19"/>
  <c r="AB208" i="19" s="1"/>
  <c r="Y209" i="19"/>
  <c r="H202" i="1"/>
  <c r="J202" i="1" s="1"/>
  <c r="G203" i="1"/>
  <c r="H208" i="3"/>
  <c r="J208" i="3" s="1"/>
  <c r="G209" i="3"/>
  <c r="H202" i="4"/>
  <c r="J202" i="4" s="1"/>
  <c r="G203" i="4"/>
  <c r="G209" i="6"/>
  <c r="H208" i="6"/>
  <c r="J208" i="6" s="1"/>
  <c r="AA203" i="4"/>
  <c r="AB202" i="4"/>
  <c r="AD202" i="4" s="1"/>
  <c r="Y204" i="1"/>
  <c r="Z203" i="1"/>
  <c r="AB203" i="1" s="1"/>
  <c r="AR207" i="19"/>
  <c r="AT207" i="19" s="1"/>
  <c r="AQ208" i="19"/>
  <c r="BI203" i="14"/>
  <c r="BJ202" i="14"/>
  <c r="BL202" i="14" s="1"/>
  <c r="G206" i="19"/>
  <c r="H205" i="19"/>
  <c r="J205" i="19" s="1"/>
  <c r="Z211" i="20"/>
  <c r="AB211" i="20" s="1"/>
  <c r="Y212" i="20"/>
  <c r="G209" i="14"/>
  <c r="H208" i="14"/>
  <c r="J208" i="14" s="1"/>
  <c r="Y210" i="19" l="1"/>
  <c r="Z209" i="19"/>
  <c r="AB209" i="19" s="1"/>
  <c r="AR208" i="19"/>
  <c r="AT208" i="19" s="1"/>
  <c r="AQ209" i="19"/>
  <c r="Z212" i="20"/>
  <c r="AB212" i="20" s="1"/>
  <c r="Y213" i="20"/>
  <c r="AQ211" i="14"/>
  <c r="AR210" i="14"/>
  <c r="AT210" i="14" s="1"/>
  <c r="CA208" i="14"/>
  <c r="CB207" i="14"/>
  <c r="CD207" i="14" s="1"/>
  <c r="AA204" i="4"/>
  <c r="AB203" i="4"/>
  <c r="AD203" i="4" s="1"/>
  <c r="G210" i="6"/>
  <c r="H209" i="6"/>
  <c r="J209" i="6" s="1"/>
  <c r="BJ203" i="14"/>
  <c r="BL203" i="14" s="1"/>
  <c r="BI204" i="14"/>
  <c r="Z204" i="1"/>
  <c r="AB204" i="1" s="1"/>
  <c r="Y205" i="1"/>
  <c r="G208" i="20"/>
  <c r="H207" i="20"/>
  <c r="J207" i="20" s="1"/>
  <c r="Z208" i="14"/>
  <c r="AB208" i="14" s="1"/>
  <c r="Y209" i="14"/>
  <c r="G204" i="1"/>
  <c r="H203" i="1"/>
  <c r="J203" i="1" s="1"/>
  <c r="G210" i="14"/>
  <c r="H209" i="14"/>
  <c r="J209" i="14" s="1"/>
  <c r="H206" i="19"/>
  <c r="J206" i="19" s="1"/>
  <c r="G207" i="19"/>
  <c r="G204" i="4"/>
  <c r="H203" i="4"/>
  <c r="J203" i="4" s="1"/>
  <c r="H209" i="3"/>
  <c r="J209" i="3" s="1"/>
  <c r="G210" i="3"/>
  <c r="G211" i="14" l="1"/>
  <c r="H210" i="14"/>
  <c r="J210" i="14" s="1"/>
  <c r="G211" i="3"/>
  <c r="H210" i="3"/>
  <c r="J210" i="3" s="1"/>
  <c r="G209" i="20"/>
  <c r="H208" i="20"/>
  <c r="J208" i="20" s="1"/>
  <c r="Y214" i="20"/>
  <c r="Z213" i="20"/>
  <c r="AB213" i="20" s="1"/>
  <c r="H210" i="6"/>
  <c r="J210" i="6" s="1"/>
  <c r="G211" i="6"/>
  <c r="AA205" i="4"/>
  <c r="AB204" i="4"/>
  <c r="AD204" i="4" s="1"/>
  <c r="AR211" i="14"/>
  <c r="AT211" i="14" s="1"/>
  <c r="AQ212" i="14"/>
  <c r="Y210" i="14"/>
  <c r="Z209" i="14"/>
  <c r="AB209" i="14" s="1"/>
  <c r="AQ210" i="19"/>
  <c r="AR209" i="19"/>
  <c r="AT209" i="19" s="1"/>
  <c r="Z210" i="19"/>
  <c r="AB210" i="19" s="1"/>
  <c r="Y211" i="19"/>
  <c r="H204" i="1"/>
  <c r="J204" i="1" s="1"/>
  <c r="G205" i="1"/>
  <c r="Y206" i="1"/>
  <c r="Z205" i="1"/>
  <c r="AB205" i="1" s="1"/>
  <c r="G208" i="19"/>
  <c r="H207" i="19"/>
  <c r="J207" i="19" s="1"/>
  <c r="CA209" i="14"/>
  <c r="CB208" i="14"/>
  <c r="CD208" i="14" s="1"/>
  <c r="G205" i="4"/>
  <c r="H204" i="4"/>
  <c r="J204" i="4" s="1"/>
  <c r="BJ204" i="14"/>
  <c r="BL204" i="14" s="1"/>
  <c r="BI205" i="14"/>
  <c r="G212" i="14" l="1"/>
  <c r="H211" i="14"/>
  <c r="J211" i="14" s="1"/>
  <c r="H205" i="1"/>
  <c r="J205" i="1" s="1"/>
  <c r="G206" i="1"/>
  <c r="H211" i="6"/>
  <c r="J211" i="6" s="1"/>
  <c r="G212" i="6"/>
  <c r="G209" i="19"/>
  <c r="H208" i="19"/>
  <c r="J208" i="19" s="1"/>
  <c r="Y207" i="1"/>
  <c r="Z206" i="1"/>
  <c r="AB206" i="1" s="1"/>
  <c r="BI206" i="14"/>
  <c r="BJ205" i="14"/>
  <c r="BL205" i="14" s="1"/>
  <c r="Y215" i="20"/>
  <c r="Z214" i="20"/>
  <c r="AB214" i="20" s="1"/>
  <c r="G206" i="4"/>
  <c r="H205" i="4"/>
  <c r="J205" i="4" s="1"/>
  <c r="AQ211" i="19"/>
  <c r="AR210" i="19"/>
  <c r="AT210" i="19" s="1"/>
  <c r="H209" i="20"/>
  <c r="J209" i="20" s="1"/>
  <c r="G210" i="20"/>
  <c r="AA206" i="4"/>
  <c r="AB205" i="4"/>
  <c r="AD205" i="4" s="1"/>
  <c r="Z211" i="19"/>
  <c r="AB211" i="19" s="1"/>
  <c r="Y212" i="19"/>
  <c r="CA210" i="14"/>
  <c r="CB209" i="14"/>
  <c r="CD209" i="14" s="1"/>
  <c r="H211" i="3"/>
  <c r="J211" i="3" s="1"/>
  <c r="G212" i="3"/>
  <c r="Z210" i="14"/>
  <c r="AB210" i="14" s="1"/>
  <c r="Y211" i="14"/>
  <c r="AR212" i="14"/>
  <c r="AT212" i="14" s="1"/>
  <c r="AQ213" i="14"/>
  <c r="H209" i="19" l="1"/>
  <c r="J209" i="19" s="1"/>
  <c r="G210" i="19"/>
  <c r="CB210" i="14"/>
  <c r="CD210" i="14" s="1"/>
  <c r="CA211" i="14"/>
  <c r="G213" i="6"/>
  <c r="H212" i="6"/>
  <c r="J212" i="6" s="1"/>
  <c r="G211" i="20"/>
  <c r="H210" i="20"/>
  <c r="J210" i="20" s="1"/>
  <c r="AQ214" i="14"/>
  <c r="AR213" i="14"/>
  <c r="AT213" i="14" s="1"/>
  <c r="H206" i="1"/>
  <c r="J206" i="1" s="1"/>
  <c r="G207" i="1"/>
  <c r="BI207" i="14"/>
  <c r="BJ206" i="14"/>
  <c r="BL206" i="14" s="1"/>
  <c r="Y208" i="1"/>
  <c r="Z207" i="1"/>
  <c r="AB207" i="1" s="1"/>
  <c r="Y212" i="14"/>
  <c r="Z211" i="14"/>
  <c r="AB211" i="14" s="1"/>
  <c r="AR211" i="19"/>
  <c r="AT211" i="19" s="1"/>
  <c r="AQ212" i="19"/>
  <c r="H212" i="3"/>
  <c r="J212" i="3" s="1"/>
  <c r="G213" i="3"/>
  <c r="H206" i="4"/>
  <c r="J206" i="4" s="1"/>
  <c r="G207" i="4"/>
  <c r="Z212" i="19"/>
  <c r="AB212" i="19" s="1"/>
  <c r="Y213" i="19"/>
  <c r="AA207" i="4"/>
  <c r="AB206" i="4"/>
  <c r="AD206" i="4" s="1"/>
  <c r="Z215" i="20"/>
  <c r="AB215" i="20" s="1"/>
  <c r="Y216" i="20"/>
  <c r="G213" i="14"/>
  <c r="H212" i="14"/>
  <c r="J212" i="14" s="1"/>
  <c r="G208" i="1" l="1"/>
  <c r="H207" i="1"/>
  <c r="J207" i="1" s="1"/>
  <c r="G212" i="20"/>
  <c r="H211" i="20"/>
  <c r="J211" i="20" s="1"/>
  <c r="BJ207" i="14"/>
  <c r="BL207" i="14" s="1"/>
  <c r="BI208" i="14"/>
  <c r="Y217" i="20"/>
  <c r="Z216" i="20"/>
  <c r="AB216" i="20" s="1"/>
  <c r="G214" i="6"/>
  <c r="H213" i="6"/>
  <c r="J213" i="6" s="1"/>
  <c r="G208" i="4"/>
  <c r="H207" i="4"/>
  <c r="J207" i="4" s="1"/>
  <c r="G214" i="14"/>
  <c r="H213" i="14"/>
  <c r="J213" i="14" s="1"/>
  <c r="Y213" i="14"/>
  <c r="Z212" i="14"/>
  <c r="AB212" i="14" s="1"/>
  <c r="CA212" i="14"/>
  <c r="CB211" i="14"/>
  <c r="CD211" i="14" s="1"/>
  <c r="G214" i="3"/>
  <c r="H213" i="3"/>
  <c r="J213" i="3" s="1"/>
  <c r="AR212" i="19"/>
  <c r="AT212" i="19" s="1"/>
  <c r="AQ213" i="19"/>
  <c r="AA208" i="4"/>
  <c r="AB207" i="4"/>
  <c r="AD207" i="4" s="1"/>
  <c r="AR214" i="14"/>
  <c r="AT214" i="14" s="1"/>
  <c r="AQ215" i="14"/>
  <c r="Z208" i="1"/>
  <c r="AB208" i="1" s="1"/>
  <c r="Y209" i="1"/>
  <c r="Y214" i="19"/>
  <c r="Z213" i="19"/>
  <c r="AB213" i="19" s="1"/>
  <c r="H210" i="19"/>
  <c r="J210" i="19" s="1"/>
  <c r="G211" i="19"/>
  <c r="G212" i="19" l="1"/>
  <c r="H211" i="19"/>
  <c r="J211" i="19" s="1"/>
  <c r="BI209" i="14"/>
  <c r="BJ208" i="14"/>
  <c r="BL208" i="14" s="1"/>
  <c r="G215" i="3"/>
  <c r="H214" i="3"/>
  <c r="J214" i="3" s="1"/>
  <c r="CA213" i="14"/>
  <c r="CB212" i="14"/>
  <c r="CD212" i="14" s="1"/>
  <c r="H208" i="4"/>
  <c r="J208" i="4" s="1"/>
  <c r="G209" i="4"/>
  <c r="H214" i="6"/>
  <c r="J214" i="6" s="1"/>
  <c r="G215" i="6"/>
  <c r="Z217" i="20"/>
  <c r="AB217" i="20" s="1"/>
  <c r="Y218" i="20"/>
  <c r="Z209" i="1"/>
  <c r="AB209" i="1" s="1"/>
  <c r="Y210" i="1"/>
  <c r="AA209" i="4"/>
  <c r="AB208" i="4"/>
  <c r="AD208" i="4" s="1"/>
  <c r="G213" i="20"/>
  <c r="H212" i="20"/>
  <c r="J212" i="20" s="1"/>
  <c r="AQ214" i="19"/>
  <c r="AR213" i="19"/>
  <c r="AT213" i="19" s="1"/>
  <c r="Z214" i="19"/>
  <c r="AB214" i="19" s="1"/>
  <c r="Y215" i="19"/>
  <c r="Y214" i="14"/>
  <c r="Z213" i="14"/>
  <c r="AB213" i="14" s="1"/>
  <c r="AR215" i="14"/>
  <c r="AT215" i="14" s="1"/>
  <c r="AQ216" i="14"/>
  <c r="G215" i="14"/>
  <c r="H214" i="14"/>
  <c r="J214" i="14" s="1"/>
  <c r="G209" i="1"/>
  <c r="H208" i="1"/>
  <c r="J208" i="1" s="1"/>
  <c r="Z214" i="14" l="1"/>
  <c r="AB214" i="14" s="1"/>
  <c r="Y215" i="14"/>
  <c r="CA214" i="14"/>
  <c r="CB213" i="14"/>
  <c r="CD213" i="14" s="1"/>
  <c r="H215" i="6"/>
  <c r="J215" i="6" s="1"/>
  <c r="G216" i="6"/>
  <c r="H209" i="4"/>
  <c r="J209" i="4" s="1"/>
  <c r="G210" i="4"/>
  <c r="H213" i="20"/>
  <c r="J213" i="20" s="1"/>
  <c r="G214" i="20"/>
  <c r="AA210" i="4"/>
  <c r="AB209" i="4"/>
  <c r="AD209" i="4" s="1"/>
  <c r="H215" i="3"/>
  <c r="J215" i="3" s="1"/>
  <c r="G216" i="3"/>
  <c r="Z215" i="19"/>
  <c r="AB215" i="19" s="1"/>
  <c r="Y216" i="19"/>
  <c r="AR216" i="14"/>
  <c r="AT216" i="14" s="1"/>
  <c r="AQ217" i="14"/>
  <c r="G213" i="19"/>
  <c r="H212" i="19"/>
  <c r="J212" i="19" s="1"/>
  <c r="AQ215" i="19"/>
  <c r="AR214" i="19"/>
  <c r="AT214" i="19" s="1"/>
  <c r="H209" i="1"/>
  <c r="J209" i="1" s="1"/>
  <c r="G210" i="1"/>
  <c r="G216" i="14"/>
  <c r="H215" i="14"/>
  <c r="J215" i="14" s="1"/>
  <c r="BJ209" i="14"/>
  <c r="BL209" i="14" s="1"/>
  <c r="BI210" i="14"/>
  <c r="Y211" i="1"/>
  <c r="Z210" i="1"/>
  <c r="AB210" i="1" s="1"/>
  <c r="Y219" i="20"/>
  <c r="Z218" i="20"/>
  <c r="AB218" i="20" s="1"/>
  <c r="H210" i="4" l="1"/>
  <c r="J210" i="4" s="1"/>
  <c r="G211" i="4"/>
  <c r="G215" i="20"/>
  <c r="H214" i="20"/>
  <c r="J214" i="20" s="1"/>
  <c r="G217" i="6"/>
  <c r="H216" i="6"/>
  <c r="J216" i="6" s="1"/>
  <c r="AA211" i="4"/>
  <c r="AB210" i="4"/>
  <c r="AD210" i="4" s="1"/>
  <c r="Z219" i="20"/>
  <c r="AB219" i="20" s="1"/>
  <c r="Y220" i="20"/>
  <c r="BI211" i="14"/>
  <c r="BJ210" i="14"/>
  <c r="BL210" i="14" s="1"/>
  <c r="H210" i="1"/>
  <c r="J210" i="1" s="1"/>
  <c r="G211" i="1"/>
  <c r="H213" i="19"/>
  <c r="J213" i="19" s="1"/>
  <c r="G214" i="19"/>
  <c r="Y212" i="1"/>
  <c r="Z211" i="1"/>
  <c r="AB211" i="1" s="1"/>
  <c r="CB214" i="14"/>
  <c r="CD214" i="14" s="1"/>
  <c r="CA215" i="14"/>
  <c r="AR215" i="19"/>
  <c r="AT215" i="19" s="1"/>
  <c r="AQ216" i="19"/>
  <c r="AR217" i="14"/>
  <c r="AT217" i="14" s="1"/>
  <c r="AQ218" i="14"/>
  <c r="Z216" i="19"/>
  <c r="AB216" i="19" s="1"/>
  <c r="Y217" i="19"/>
  <c r="H216" i="3"/>
  <c r="J216" i="3" s="1"/>
  <c r="G217" i="3"/>
  <c r="Y216" i="14"/>
  <c r="Z215" i="14"/>
  <c r="AB215" i="14" s="1"/>
  <c r="G217" i="14"/>
  <c r="H216" i="14"/>
  <c r="J216" i="14" s="1"/>
  <c r="CA216" i="14" l="1"/>
  <c r="CB215" i="14"/>
  <c r="CD215" i="14" s="1"/>
  <c r="AA212" i="4"/>
  <c r="AB211" i="4"/>
  <c r="AD211" i="4" s="1"/>
  <c r="Y221" i="20"/>
  <c r="Z220" i="20"/>
  <c r="AB220" i="20" s="1"/>
  <c r="G218" i="14"/>
  <c r="H217" i="14"/>
  <c r="J217" i="14" s="1"/>
  <c r="Z212" i="1"/>
  <c r="AB212" i="1" s="1"/>
  <c r="Y213" i="1"/>
  <c r="G218" i="6"/>
  <c r="H217" i="6"/>
  <c r="J217" i="6" s="1"/>
  <c r="AR216" i="19"/>
  <c r="AT216" i="19" s="1"/>
  <c r="AQ217" i="19"/>
  <c r="H217" i="3"/>
  <c r="J217" i="3" s="1"/>
  <c r="G218" i="3"/>
  <c r="AQ219" i="14"/>
  <c r="AR218" i="14"/>
  <c r="AT218" i="14" s="1"/>
  <c r="BI212" i="14"/>
  <c r="BJ211" i="14"/>
  <c r="BL211" i="14" s="1"/>
  <c r="G216" i="20"/>
  <c r="H215" i="20"/>
  <c r="J215" i="20" s="1"/>
  <c r="Z216" i="14"/>
  <c r="AB216" i="14" s="1"/>
  <c r="Y217" i="14"/>
  <c r="H214" i="19"/>
  <c r="J214" i="19" s="1"/>
  <c r="G215" i="19"/>
  <c r="Y218" i="19"/>
  <c r="Z217" i="19"/>
  <c r="AB217" i="19" s="1"/>
  <c r="G212" i="1"/>
  <c r="H211" i="1"/>
  <c r="J211" i="1" s="1"/>
  <c r="G212" i="4"/>
  <c r="H211" i="4"/>
  <c r="J211" i="4" s="1"/>
  <c r="G219" i="14" l="1"/>
  <c r="H218" i="14"/>
  <c r="J218" i="14" s="1"/>
  <c r="H218" i="6"/>
  <c r="J218" i="6" s="1"/>
  <c r="G219" i="6"/>
  <c r="H216" i="20"/>
  <c r="J216" i="20" s="1"/>
  <c r="G217" i="20"/>
  <c r="BI213" i="14"/>
  <c r="BJ212" i="14"/>
  <c r="BL212" i="14" s="1"/>
  <c r="AR219" i="14"/>
  <c r="AT219" i="14" s="1"/>
  <c r="AQ220" i="14"/>
  <c r="Y222" i="20"/>
  <c r="Z221" i="20"/>
  <c r="AB221" i="20" s="1"/>
  <c r="Y218" i="14"/>
  <c r="Z217" i="14"/>
  <c r="AB217" i="14" s="1"/>
  <c r="H212" i="4"/>
  <c r="J212" i="4" s="1"/>
  <c r="G213" i="4"/>
  <c r="CB216" i="14"/>
  <c r="CD216" i="14" s="1"/>
  <c r="CA217" i="14"/>
  <c r="Y214" i="1"/>
  <c r="Z213" i="1"/>
  <c r="AB213" i="1" s="1"/>
  <c r="Z218" i="19"/>
  <c r="AB218" i="19" s="1"/>
  <c r="Y219" i="19"/>
  <c r="AA213" i="4"/>
  <c r="AB212" i="4"/>
  <c r="AD212" i="4" s="1"/>
  <c r="H212" i="1"/>
  <c r="J212" i="1" s="1"/>
  <c r="G213" i="1"/>
  <c r="G219" i="3"/>
  <c r="H218" i="3"/>
  <c r="J218" i="3" s="1"/>
  <c r="G216" i="19"/>
  <c r="H215" i="19"/>
  <c r="J215" i="19" s="1"/>
  <c r="AQ218" i="19"/>
  <c r="AR217" i="19"/>
  <c r="AT217" i="19" s="1"/>
  <c r="AA214" i="4" l="1"/>
  <c r="AB213" i="4"/>
  <c r="AD213" i="4" s="1"/>
  <c r="BJ213" i="14"/>
  <c r="BL213" i="14" s="1"/>
  <c r="BI214" i="14"/>
  <c r="Z222" i="20"/>
  <c r="AB222" i="20" s="1"/>
  <c r="Y223" i="20"/>
  <c r="G218" i="20"/>
  <c r="H217" i="20"/>
  <c r="J217" i="20" s="1"/>
  <c r="Z219" i="19"/>
  <c r="AB219" i="19" s="1"/>
  <c r="Y220" i="19"/>
  <c r="Y215" i="1"/>
  <c r="Z214" i="1"/>
  <c r="AB214" i="1" s="1"/>
  <c r="CA218" i="14"/>
  <c r="CB217" i="14"/>
  <c r="CD217" i="14" s="1"/>
  <c r="G220" i="6"/>
  <c r="H219" i="6"/>
  <c r="J219" i="6" s="1"/>
  <c r="AQ219" i="19"/>
  <c r="AR218" i="19"/>
  <c r="AT218" i="19" s="1"/>
  <c r="AR220" i="14"/>
  <c r="AT220" i="14" s="1"/>
  <c r="AQ221" i="14"/>
  <c r="G217" i="19"/>
  <c r="H216" i="19"/>
  <c r="J216" i="19" s="1"/>
  <c r="G214" i="4"/>
  <c r="H213" i="4"/>
  <c r="J213" i="4" s="1"/>
  <c r="G220" i="3"/>
  <c r="H219" i="3"/>
  <c r="J219" i="3" s="1"/>
  <c r="H213" i="1"/>
  <c r="J213" i="1" s="1"/>
  <c r="G214" i="1"/>
  <c r="Z218" i="14"/>
  <c r="AB218" i="14" s="1"/>
  <c r="Y219" i="14"/>
  <c r="G220" i="14"/>
  <c r="H219" i="14"/>
  <c r="J219" i="14" s="1"/>
  <c r="AA215" i="4" l="1"/>
  <c r="AB214" i="4"/>
  <c r="AD214" i="4" s="1"/>
  <c r="G215" i="4"/>
  <c r="H214" i="4"/>
  <c r="J214" i="4" s="1"/>
  <c r="G219" i="20"/>
  <c r="H218" i="20"/>
  <c r="J218" i="20" s="1"/>
  <c r="H217" i="19"/>
  <c r="J217" i="19" s="1"/>
  <c r="G218" i="19"/>
  <c r="Y220" i="14"/>
  <c r="Z219" i="14"/>
  <c r="AB219" i="14" s="1"/>
  <c r="Y224" i="20"/>
  <c r="Z223" i="20"/>
  <c r="AB223" i="20" s="1"/>
  <c r="Z215" i="1"/>
  <c r="AB215" i="1" s="1"/>
  <c r="Y216" i="1"/>
  <c r="AR221" i="14"/>
  <c r="AT221" i="14" s="1"/>
  <c r="AQ222" i="14"/>
  <c r="H220" i="3"/>
  <c r="J220" i="3" s="1"/>
  <c r="G221" i="3"/>
  <c r="Z220" i="19"/>
  <c r="AB220" i="19" s="1"/>
  <c r="Y221" i="19"/>
  <c r="BI215" i="14"/>
  <c r="BJ214" i="14"/>
  <c r="BL214" i="14" s="1"/>
  <c r="G221" i="14"/>
  <c r="H220" i="14"/>
  <c r="J220" i="14" s="1"/>
  <c r="AR219" i="19"/>
  <c r="AT219" i="19" s="1"/>
  <c r="AQ220" i="19"/>
  <c r="CA219" i="14"/>
  <c r="CB218" i="14"/>
  <c r="CD218" i="14" s="1"/>
  <c r="H214" i="1"/>
  <c r="J214" i="1" s="1"/>
  <c r="G215" i="1"/>
  <c r="G221" i="6"/>
  <c r="H220" i="6"/>
  <c r="J220" i="6" s="1"/>
  <c r="Y222" i="19" l="1"/>
  <c r="Z221" i="19"/>
  <c r="AB221" i="19" s="1"/>
  <c r="Z224" i="20"/>
  <c r="AB224" i="20" s="1"/>
  <c r="Y225" i="20"/>
  <c r="H218" i="19"/>
  <c r="J218" i="19" s="1"/>
  <c r="G219" i="19"/>
  <c r="G222" i="14"/>
  <c r="H221" i="14"/>
  <c r="J221" i="14" s="1"/>
  <c r="BJ215" i="14"/>
  <c r="BL215" i="14" s="1"/>
  <c r="BI216" i="14"/>
  <c r="G220" i="20"/>
  <c r="H219" i="20"/>
  <c r="J219" i="20" s="1"/>
  <c r="AA216" i="4"/>
  <c r="AB215" i="4"/>
  <c r="AD215" i="4" s="1"/>
  <c r="H221" i="6"/>
  <c r="J221" i="6" s="1"/>
  <c r="G222" i="6"/>
  <c r="Z220" i="14"/>
  <c r="AB220" i="14" s="1"/>
  <c r="Y221" i="14"/>
  <c r="H221" i="3"/>
  <c r="J221" i="3" s="1"/>
  <c r="G222" i="3"/>
  <c r="CA220" i="14"/>
  <c r="CB219" i="14"/>
  <c r="CD219" i="14" s="1"/>
  <c r="H215" i="4"/>
  <c r="J215" i="4" s="1"/>
  <c r="G216" i="4"/>
  <c r="G216" i="1"/>
  <c r="H215" i="1"/>
  <c r="J215" i="1" s="1"/>
  <c r="AR222" i="14"/>
  <c r="AT222" i="14" s="1"/>
  <c r="AQ223" i="14"/>
  <c r="AR220" i="19"/>
  <c r="AT220" i="19" s="1"/>
  <c r="AQ221" i="19"/>
  <c r="Y217" i="1"/>
  <c r="Z216" i="1"/>
  <c r="AB216" i="1" s="1"/>
  <c r="CB220" i="14" l="1"/>
  <c r="CD220" i="14" s="1"/>
  <c r="CA221" i="14"/>
  <c r="H220" i="20"/>
  <c r="J220" i="20" s="1"/>
  <c r="G221" i="20"/>
  <c r="H216" i="4"/>
  <c r="J216" i="4" s="1"/>
  <c r="G217" i="4"/>
  <c r="G223" i="14"/>
  <c r="H222" i="14"/>
  <c r="J222" i="14" s="1"/>
  <c r="Y222" i="14"/>
  <c r="Z221" i="14"/>
  <c r="AB221" i="14" s="1"/>
  <c r="G220" i="19"/>
  <c r="H219" i="19"/>
  <c r="J219" i="19" s="1"/>
  <c r="BI217" i="14"/>
  <c r="BJ216" i="14"/>
  <c r="BL216" i="14" s="1"/>
  <c r="Y218" i="1"/>
  <c r="Z217" i="1"/>
  <c r="AB217" i="1" s="1"/>
  <c r="H222" i="6"/>
  <c r="J222" i="6" s="1"/>
  <c r="G223" i="6"/>
  <c r="Y226" i="20"/>
  <c r="Z225" i="20"/>
  <c r="AB225" i="20" s="1"/>
  <c r="G223" i="3"/>
  <c r="H222" i="3"/>
  <c r="J222" i="3" s="1"/>
  <c r="AR221" i="19"/>
  <c r="AT221" i="19" s="1"/>
  <c r="AQ222" i="19"/>
  <c r="AR223" i="14"/>
  <c r="AT223" i="14" s="1"/>
  <c r="AQ224" i="14"/>
  <c r="H216" i="1"/>
  <c r="J216" i="1" s="1"/>
  <c r="G217" i="1"/>
  <c r="AA217" i="4"/>
  <c r="AB216" i="4"/>
  <c r="AD216" i="4" s="1"/>
  <c r="Z222" i="19"/>
  <c r="AB222" i="19" s="1"/>
  <c r="Y223" i="19"/>
  <c r="Z223" i="19" l="1"/>
  <c r="AB223" i="19" s="1"/>
  <c r="Y224" i="19"/>
  <c r="G224" i="14"/>
  <c r="H223" i="14"/>
  <c r="J223" i="14" s="1"/>
  <c r="BJ217" i="14"/>
  <c r="BL217" i="14" s="1"/>
  <c r="BI218" i="14"/>
  <c r="H217" i="4"/>
  <c r="J217" i="4" s="1"/>
  <c r="G218" i="4"/>
  <c r="G224" i="3"/>
  <c r="H223" i="3"/>
  <c r="J223" i="3" s="1"/>
  <c r="Z226" i="20"/>
  <c r="AB226" i="20" s="1"/>
  <c r="Y227" i="20"/>
  <c r="H220" i="19"/>
  <c r="J220" i="19" s="1"/>
  <c r="G221" i="19"/>
  <c r="Y223" i="14"/>
  <c r="Z222" i="14"/>
  <c r="AB222" i="14" s="1"/>
  <c r="G224" i="6"/>
  <c r="H223" i="6"/>
  <c r="J223" i="6" s="1"/>
  <c r="G222" i="20"/>
  <c r="H221" i="20"/>
  <c r="J221" i="20" s="1"/>
  <c r="AQ223" i="19"/>
  <c r="AR222" i="19"/>
  <c r="AT222" i="19" s="1"/>
  <c r="AA218" i="4"/>
  <c r="AB217" i="4"/>
  <c r="AD217" i="4" s="1"/>
  <c r="H217" i="1"/>
  <c r="J217" i="1" s="1"/>
  <c r="G218" i="1"/>
  <c r="Y219" i="1"/>
  <c r="Z218" i="1"/>
  <c r="AB218" i="1" s="1"/>
  <c r="AQ225" i="14"/>
  <c r="AR224" i="14"/>
  <c r="AT224" i="14" s="1"/>
  <c r="CB221" i="14"/>
  <c r="CD221" i="14" s="1"/>
  <c r="CA222" i="14"/>
  <c r="H218" i="4" l="1"/>
  <c r="J218" i="4" s="1"/>
  <c r="G219" i="4"/>
  <c r="Y228" i="20"/>
  <c r="Z227" i="20"/>
  <c r="AB227" i="20" s="1"/>
  <c r="AQ224" i="19"/>
  <c r="AR223" i="19"/>
  <c r="AT223" i="19" s="1"/>
  <c r="BI219" i="14"/>
  <c r="BJ218" i="14"/>
  <c r="BL218" i="14" s="1"/>
  <c r="AA219" i="4"/>
  <c r="AB218" i="4"/>
  <c r="AD218" i="4" s="1"/>
  <c r="H224" i="6"/>
  <c r="J224" i="6" s="1"/>
  <c r="G225" i="6"/>
  <c r="G223" i="20"/>
  <c r="H222" i="20"/>
  <c r="J222" i="20" s="1"/>
  <c r="Y220" i="1"/>
  <c r="Z219" i="1"/>
  <c r="AB219" i="1" s="1"/>
  <c r="G225" i="14"/>
  <c r="H224" i="14"/>
  <c r="J224" i="14" s="1"/>
  <c r="H224" i="3"/>
  <c r="J224" i="3" s="1"/>
  <c r="G225" i="3"/>
  <c r="Y224" i="14"/>
  <c r="Z223" i="14"/>
  <c r="AB223" i="14" s="1"/>
  <c r="G219" i="1"/>
  <c r="H218" i="1"/>
  <c r="J218" i="1" s="1"/>
  <c r="G222" i="19"/>
  <c r="H221" i="19"/>
  <c r="J221" i="19" s="1"/>
  <c r="Z224" i="19"/>
  <c r="AB224" i="19" s="1"/>
  <c r="Y225" i="19"/>
  <c r="CA223" i="14"/>
  <c r="CB222" i="14"/>
  <c r="CD222" i="14" s="1"/>
  <c r="AR225" i="14"/>
  <c r="AT225" i="14" s="1"/>
  <c r="AQ226" i="14"/>
  <c r="G223" i="19" l="1"/>
  <c r="H222" i="19"/>
  <c r="J222" i="19" s="1"/>
  <c r="BI220" i="14"/>
  <c r="BJ219" i="14"/>
  <c r="BL219" i="14" s="1"/>
  <c r="H225" i="3"/>
  <c r="J225" i="3" s="1"/>
  <c r="G226" i="3"/>
  <c r="Y225" i="14"/>
  <c r="Z224" i="14"/>
  <c r="AB224" i="14" s="1"/>
  <c r="AR224" i="19"/>
  <c r="AT224" i="19" s="1"/>
  <c r="AQ225" i="19"/>
  <c r="H225" i="6"/>
  <c r="J225" i="6" s="1"/>
  <c r="G226" i="6"/>
  <c r="AA220" i="4"/>
  <c r="AB219" i="4"/>
  <c r="AD219" i="4" s="1"/>
  <c r="CA224" i="14"/>
  <c r="CB223" i="14"/>
  <c r="CD223" i="14" s="1"/>
  <c r="G224" i="20"/>
  <c r="H223" i="20"/>
  <c r="J223" i="20" s="1"/>
  <c r="AQ227" i="14"/>
  <c r="AR226" i="14"/>
  <c r="AT226" i="14" s="1"/>
  <c r="Y226" i="19"/>
  <c r="Z225" i="19"/>
  <c r="AB225" i="19" s="1"/>
  <c r="Z228" i="20"/>
  <c r="AB228" i="20" s="1"/>
  <c r="Y229" i="20"/>
  <c r="G220" i="1"/>
  <c r="H219" i="1"/>
  <c r="J219" i="1" s="1"/>
  <c r="G226" i="14"/>
  <c r="H225" i="14"/>
  <c r="J225" i="14" s="1"/>
  <c r="Z220" i="1"/>
  <c r="AB220" i="1" s="1"/>
  <c r="Y221" i="1"/>
  <c r="G220" i="4"/>
  <c r="H219" i="4"/>
  <c r="J219" i="4" s="1"/>
  <c r="G221" i="4" l="1"/>
  <c r="H220" i="4"/>
  <c r="J220" i="4" s="1"/>
  <c r="Z226" i="19"/>
  <c r="AB226" i="19" s="1"/>
  <c r="Y227" i="19"/>
  <c r="G227" i="3"/>
  <c r="H226" i="3"/>
  <c r="J226" i="3" s="1"/>
  <c r="AQ228" i="14"/>
  <c r="AR227" i="14"/>
  <c r="AT227" i="14" s="1"/>
  <c r="Y222" i="1"/>
  <c r="Z221" i="1"/>
  <c r="AB221" i="1" s="1"/>
  <c r="AR225" i="19"/>
  <c r="AT225" i="19" s="1"/>
  <c r="AQ226" i="19"/>
  <c r="BI221" i="14"/>
  <c r="BJ220" i="14"/>
  <c r="BL220" i="14" s="1"/>
  <c r="Y230" i="20"/>
  <c r="Z229" i="20"/>
  <c r="AB229" i="20" s="1"/>
  <c r="CB224" i="14"/>
  <c r="CD224" i="14" s="1"/>
  <c r="CA225" i="14"/>
  <c r="G227" i="6"/>
  <c r="H226" i="6"/>
  <c r="J226" i="6" s="1"/>
  <c r="Y226" i="14"/>
  <c r="Z225" i="14"/>
  <c r="AB225" i="14" s="1"/>
  <c r="H224" i="20"/>
  <c r="J224" i="20" s="1"/>
  <c r="G225" i="20"/>
  <c r="G227" i="14"/>
  <c r="H226" i="14"/>
  <c r="J226" i="14" s="1"/>
  <c r="G221" i="1"/>
  <c r="H220" i="1"/>
  <c r="J220" i="1" s="1"/>
  <c r="AA221" i="4"/>
  <c r="AB220" i="4"/>
  <c r="AD220" i="4" s="1"/>
  <c r="H223" i="19"/>
  <c r="J223" i="19" s="1"/>
  <c r="G224" i="19"/>
  <c r="H224" i="19" l="1"/>
  <c r="J224" i="19" s="1"/>
  <c r="G225" i="19"/>
  <c r="Z226" i="14"/>
  <c r="AB226" i="14" s="1"/>
  <c r="Y227" i="14"/>
  <c r="CA226" i="14"/>
  <c r="CB225" i="14"/>
  <c r="CD225" i="14" s="1"/>
  <c r="G226" i="20"/>
  <c r="H225" i="20"/>
  <c r="J225" i="20" s="1"/>
  <c r="AR228" i="14"/>
  <c r="AT228" i="14" s="1"/>
  <c r="AQ229" i="14"/>
  <c r="G228" i="3"/>
  <c r="H227" i="3"/>
  <c r="J227" i="3" s="1"/>
  <c r="G228" i="6"/>
  <c r="H227" i="6"/>
  <c r="J227" i="6" s="1"/>
  <c r="Z227" i="19"/>
  <c r="AB227" i="19" s="1"/>
  <c r="Y228" i="19"/>
  <c r="Y223" i="1"/>
  <c r="Z222" i="1"/>
  <c r="AB222" i="1" s="1"/>
  <c r="AA222" i="4"/>
  <c r="AB221" i="4"/>
  <c r="AD221" i="4" s="1"/>
  <c r="AQ227" i="19"/>
  <c r="AR226" i="19"/>
  <c r="AT226" i="19" s="1"/>
  <c r="Z230" i="20"/>
  <c r="AB230" i="20" s="1"/>
  <c r="Y231" i="20"/>
  <c r="H221" i="1"/>
  <c r="J221" i="1" s="1"/>
  <c r="G222" i="1"/>
  <c r="G228" i="14"/>
  <c r="H227" i="14"/>
  <c r="J227" i="14" s="1"/>
  <c r="BI222" i="14"/>
  <c r="BJ221" i="14"/>
  <c r="BL221" i="14" s="1"/>
  <c r="G222" i="4"/>
  <c r="H221" i="4"/>
  <c r="J221" i="4" s="1"/>
  <c r="Y232" i="20" l="1"/>
  <c r="Z231" i="20"/>
  <c r="AB231" i="20" s="1"/>
  <c r="G227" i="20"/>
  <c r="H226" i="20"/>
  <c r="J226" i="20" s="1"/>
  <c r="H228" i="3"/>
  <c r="J228" i="3" s="1"/>
  <c r="G229" i="3"/>
  <c r="AA223" i="4"/>
  <c r="AB222" i="4"/>
  <c r="AD222" i="4" s="1"/>
  <c r="CB226" i="14"/>
  <c r="CD226" i="14" s="1"/>
  <c r="CA227" i="14"/>
  <c r="AQ230" i="14"/>
  <c r="AR229" i="14"/>
  <c r="AT229" i="14" s="1"/>
  <c r="Y228" i="14"/>
  <c r="Z227" i="14"/>
  <c r="AB227" i="14" s="1"/>
  <c r="AQ228" i="19"/>
  <c r="AR227" i="19"/>
  <c r="AT227" i="19" s="1"/>
  <c r="BI223" i="14"/>
  <c r="BJ222" i="14"/>
  <c r="BL222" i="14" s="1"/>
  <c r="Y224" i="1"/>
  <c r="Z223" i="1"/>
  <c r="AB223" i="1" s="1"/>
  <c r="G229" i="14"/>
  <c r="H228" i="14"/>
  <c r="J228" i="14" s="1"/>
  <c r="G223" i="1"/>
  <c r="H222" i="1"/>
  <c r="J222" i="1" s="1"/>
  <c r="G226" i="19"/>
  <c r="H225" i="19"/>
  <c r="J225" i="19" s="1"/>
  <c r="H222" i="4"/>
  <c r="J222" i="4" s="1"/>
  <c r="G223" i="4"/>
  <c r="Z228" i="19"/>
  <c r="AB228" i="19" s="1"/>
  <c r="Y229" i="19"/>
  <c r="H228" i="6"/>
  <c r="J228" i="6" s="1"/>
  <c r="G229" i="6"/>
  <c r="G224" i="1" l="1"/>
  <c r="H223" i="1"/>
  <c r="J223" i="1" s="1"/>
  <c r="H229" i="3"/>
  <c r="J229" i="3" s="1"/>
  <c r="G230" i="3"/>
  <c r="Z224" i="1"/>
  <c r="AB224" i="1" s="1"/>
  <c r="Y225" i="1"/>
  <c r="G230" i="14"/>
  <c r="H229" i="14"/>
  <c r="J229" i="14" s="1"/>
  <c r="Y230" i="19"/>
  <c r="Z229" i="19"/>
  <c r="AB229" i="19" s="1"/>
  <c r="AR230" i="14"/>
  <c r="AT230" i="14" s="1"/>
  <c r="AQ231" i="14"/>
  <c r="G228" i="20"/>
  <c r="H227" i="20"/>
  <c r="J227" i="20" s="1"/>
  <c r="H229" i="6"/>
  <c r="J229" i="6" s="1"/>
  <c r="G230" i="6"/>
  <c r="H223" i="4"/>
  <c r="J223" i="4" s="1"/>
  <c r="G224" i="4"/>
  <c r="CA228" i="14"/>
  <c r="CB227" i="14"/>
  <c r="CD227" i="14" s="1"/>
  <c r="AA224" i="4"/>
  <c r="AB223" i="4"/>
  <c r="AD223" i="4" s="1"/>
  <c r="BJ223" i="14"/>
  <c r="BL223" i="14" s="1"/>
  <c r="BI224" i="14"/>
  <c r="AR228" i="19"/>
  <c r="AT228" i="19" s="1"/>
  <c r="AQ229" i="19"/>
  <c r="G227" i="19"/>
  <c r="H226" i="19"/>
  <c r="J226" i="19" s="1"/>
  <c r="Z228" i="14"/>
  <c r="AB228" i="14" s="1"/>
  <c r="Y229" i="14"/>
  <c r="Z232" i="20"/>
  <c r="AB232" i="20" s="1"/>
  <c r="Y233" i="20"/>
  <c r="G231" i="14" l="1"/>
  <c r="H230" i="14"/>
  <c r="J230" i="14" s="1"/>
  <c r="Y234" i="20"/>
  <c r="Z233" i="20"/>
  <c r="AB233" i="20" s="1"/>
  <c r="Y226" i="1"/>
  <c r="Z225" i="1"/>
  <c r="AB225" i="1" s="1"/>
  <c r="BI225" i="14"/>
  <c r="BJ224" i="14"/>
  <c r="BL224" i="14" s="1"/>
  <c r="Z230" i="19"/>
  <c r="AB230" i="19" s="1"/>
  <c r="Y231" i="19"/>
  <c r="G225" i="4"/>
  <c r="H224" i="4"/>
  <c r="J224" i="4" s="1"/>
  <c r="AR231" i="14"/>
  <c r="AT231" i="14" s="1"/>
  <c r="AQ232" i="14"/>
  <c r="AA225" i="4"/>
  <c r="AB224" i="4"/>
  <c r="AD224" i="4" s="1"/>
  <c r="Y230" i="14"/>
  <c r="Z229" i="14"/>
  <c r="AB229" i="14" s="1"/>
  <c r="G231" i="3"/>
  <c r="H230" i="3"/>
  <c r="J230" i="3" s="1"/>
  <c r="CB228" i="14"/>
  <c r="CD228" i="14" s="1"/>
  <c r="CA229" i="14"/>
  <c r="H227" i="19"/>
  <c r="J227" i="19" s="1"/>
  <c r="G228" i="19"/>
  <c r="AR229" i="19"/>
  <c r="AT229" i="19" s="1"/>
  <c r="AQ230" i="19"/>
  <c r="G231" i="6"/>
  <c r="H230" i="6"/>
  <c r="J230" i="6" s="1"/>
  <c r="H228" i="20"/>
  <c r="J228" i="20" s="1"/>
  <c r="G229" i="20"/>
  <c r="H224" i="1"/>
  <c r="J224" i="1" s="1"/>
  <c r="G225" i="1"/>
  <c r="H228" i="19" l="1"/>
  <c r="J228" i="19" s="1"/>
  <c r="G229" i="19"/>
  <c r="H225" i="1"/>
  <c r="J225" i="1" s="1"/>
  <c r="G226" i="1"/>
  <c r="G232" i="3"/>
  <c r="H231" i="3"/>
  <c r="J231" i="3" s="1"/>
  <c r="Y227" i="1"/>
  <c r="Z226" i="1"/>
  <c r="AB226" i="1" s="1"/>
  <c r="CA230" i="14"/>
  <c r="CB229" i="14"/>
  <c r="CD229" i="14" s="1"/>
  <c r="BJ225" i="14"/>
  <c r="BL225" i="14" s="1"/>
  <c r="BI226" i="14"/>
  <c r="Z231" i="19"/>
  <c r="AB231" i="19" s="1"/>
  <c r="Y232" i="19"/>
  <c r="Z234" i="20"/>
  <c r="AB234" i="20" s="1"/>
  <c r="Y235" i="20"/>
  <c r="G230" i="20"/>
  <c r="H229" i="20"/>
  <c r="J229" i="20" s="1"/>
  <c r="Z230" i="14"/>
  <c r="AB230" i="14" s="1"/>
  <c r="Y231" i="14"/>
  <c r="AA226" i="4"/>
  <c r="AB225" i="4"/>
  <c r="AD225" i="4" s="1"/>
  <c r="AR232" i="14"/>
  <c r="AT232" i="14" s="1"/>
  <c r="AQ233" i="14"/>
  <c r="H225" i="4"/>
  <c r="J225" i="4" s="1"/>
  <c r="G226" i="4"/>
  <c r="G232" i="6"/>
  <c r="H231" i="6"/>
  <c r="J231" i="6" s="1"/>
  <c r="AQ231" i="19"/>
  <c r="AR230" i="19"/>
  <c r="AT230" i="19" s="1"/>
  <c r="G232" i="14"/>
  <c r="H231" i="14"/>
  <c r="J231" i="14" s="1"/>
  <c r="BI227" i="14" l="1"/>
  <c r="BJ226" i="14"/>
  <c r="BL226" i="14" s="1"/>
  <c r="AR233" i="14"/>
  <c r="AT233" i="14" s="1"/>
  <c r="AQ234" i="14"/>
  <c r="AA227" i="4"/>
  <c r="AB226" i="4"/>
  <c r="AD226" i="4" s="1"/>
  <c r="Z227" i="1"/>
  <c r="AB227" i="1" s="1"/>
  <c r="Y228" i="1"/>
  <c r="H232" i="3"/>
  <c r="J232" i="3" s="1"/>
  <c r="G233" i="3"/>
  <c r="G233" i="14"/>
  <c r="H232" i="14"/>
  <c r="J232" i="14" s="1"/>
  <c r="G227" i="1"/>
  <c r="H226" i="1"/>
  <c r="J226" i="1" s="1"/>
  <c r="CB230" i="14"/>
  <c r="CD230" i="14" s="1"/>
  <c r="CA231" i="14"/>
  <c r="G231" i="20"/>
  <c r="H230" i="20"/>
  <c r="J230" i="20" s="1"/>
  <c r="Y236" i="20"/>
  <c r="Z235" i="20"/>
  <c r="AB235" i="20" s="1"/>
  <c r="Z232" i="19"/>
  <c r="AB232" i="19" s="1"/>
  <c r="Y233" i="19"/>
  <c r="G230" i="19"/>
  <c r="H229" i="19"/>
  <c r="J229" i="19" s="1"/>
  <c r="Y232" i="14"/>
  <c r="Z231" i="14"/>
  <c r="AB231" i="14" s="1"/>
  <c r="AQ232" i="19"/>
  <c r="AR231" i="19"/>
  <c r="AT231" i="19" s="1"/>
  <c r="G233" i="6"/>
  <c r="H232" i="6"/>
  <c r="J232" i="6" s="1"/>
  <c r="H226" i="4"/>
  <c r="J226" i="4" s="1"/>
  <c r="G227" i="4"/>
  <c r="H227" i="4" l="1"/>
  <c r="J227" i="4" s="1"/>
  <c r="G228" i="4"/>
  <c r="H233" i="3"/>
  <c r="J233" i="3" s="1"/>
  <c r="G234" i="3"/>
  <c r="Z236" i="20"/>
  <c r="AB236" i="20" s="1"/>
  <c r="Y237" i="20"/>
  <c r="AB227" i="4"/>
  <c r="AD227" i="4" s="1"/>
  <c r="AA228" i="4"/>
  <c r="Y234" i="19"/>
  <c r="Z233" i="19"/>
  <c r="AB233" i="19" s="1"/>
  <c r="AR234" i="14"/>
  <c r="AT234" i="14" s="1"/>
  <c r="AQ235" i="14"/>
  <c r="G231" i="19"/>
  <c r="H230" i="19"/>
  <c r="J230" i="19" s="1"/>
  <c r="Y229" i="1"/>
  <c r="Z228" i="1"/>
  <c r="AB228" i="1" s="1"/>
  <c r="G232" i="20"/>
  <c r="H231" i="20"/>
  <c r="J231" i="20" s="1"/>
  <c r="G234" i="14"/>
  <c r="H233" i="14"/>
  <c r="J233" i="14" s="1"/>
  <c r="CA232" i="14"/>
  <c r="CB231" i="14"/>
  <c r="CD231" i="14" s="1"/>
  <c r="H233" i="6"/>
  <c r="J233" i="6" s="1"/>
  <c r="G234" i="6"/>
  <c r="AR232" i="19"/>
  <c r="AT232" i="19" s="1"/>
  <c r="AQ233" i="19"/>
  <c r="Z232" i="14"/>
  <c r="AB232" i="14" s="1"/>
  <c r="Y233" i="14"/>
  <c r="G228" i="1"/>
  <c r="H227" i="1"/>
  <c r="J227" i="1" s="1"/>
  <c r="BJ227" i="14"/>
  <c r="BL227" i="14" s="1"/>
  <c r="BI228" i="14"/>
  <c r="G235" i="14" l="1"/>
  <c r="H234" i="14"/>
  <c r="J234" i="14" s="1"/>
  <c r="Z234" i="19"/>
  <c r="AB234" i="19" s="1"/>
  <c r="Y235" i="19"/>
  <c r="Y238" i="20"/>
  <c r="Z237" i="20"/>
  <c r="AB237" i="20" s="1"/>
  <c r="AR235" i="14"/>
  <c r="AT235" i="14" s="1"/>
  <c r="AQ236" i="14"/>
  <c r="BI229" i="14"/>
  <c r="BJ228" i="14"/>
  <c r="BL228" i="14" s="1"/>
  <c r="G235" i="3"/>
  <c r="H234" i="3"/>
  <c r="J234" i="3" s="1"/>
  <c r="H234" i="6"/>
  <c r="J234" i="6" s="1"/>
  <c r="G235" i="6"/>
  <c r="H228" i="1"/>
  <c r="J228" i="1" s="1"/>
  <c r="G229" i="1"/>
  <c r="CA233" i="14"/>
  <c r="CB232" i="14"/>
  <c r="CD232" i="14" s="1"/>
  <c r="AA229" i="4"/>
  <c r="AB228" i="4"/>
  <c r="AD228" i="4" s="1"/>
  <c r="Y234" i="14"/>
  <c r="Z233" i="14"/>
  <c r="AB233" i="14" s="1"/>
  <c r="AR233" i="19"/>
  <c r="AT233" i="19" s="1"/>
  <c r="AQ234" i="19"/>
  <c r="H228" i="4"/>
  <c r="J228" i="4" s="1"/>
  <c r="G229" i="4"/>
  <c r="H232" i="20"/>
  <c r="J232" i="20" s="1"/>
  <c r="G233" i="20"/>
  <c r="Y230" i="1"/>
  <c r="Z229" i="1"/>
  <c r="AB229" i="1" s="1"/>
  <c r="H231" i="19"/>
  <c r="J231" i="19" s="1"/>
  <c r="G232" i="19"/>
  <c r="G236" i="3" l="1"/>
  <c r="H235" i="3"/>
  <c r="J235" i="3" s="1"/>
  <c r="H232" i="19"/>
  <c r="J232" i="19" s="1"/>
  <c r="G233" i="19"/>
  <c r="Z238" i="20"/>
  <c r="AB238" i="20" s="1"/>
  <c r="Y239" i="20"/>
  <c r="AQ237" i="14"/>
  <c r="AR236" i="14"/>
  <c r="AT236" i="14" s="1"/>
  <c r="Z235" i="19"/>
  <c r="AB235" i="19" s="1"/>
  <c r="Y236" i="19"/>
  <c r="Y235" i="14"/>
  <c r="Z234" i="14"/>
  <c r="AB234" i="14" s="1"/>
  <c r="CB233" i="14"/>
  <c r="CD233" i="14" s="1"/>
  <c r="CA234" i="14"/>
  <c r="AQ235" i="19"/>
  <c r="AR234" i="19"/>
  <c r="AT234" i="19" s="1"/>
  <c r="BI230" i="14"/>
  <c r="BJ229" i="14"/>
  <c r="BL229" i="14" s="1"/>
  <c r="AA230" i="4"/>
  <c r="AB229" i="4"/>
  <c r="AD229" i="4" s="1"/>
  <c r="Y231" i="1"/>
  <c r="Z230" i="1"/>
  <c r="AB230" i="1" s="1"/>
  <c r="H229" i="1"/>
  <c r="J229" i="1" s="1"/>
  <c r="G230" i="1"/>
  <c r="H229" i="4"/>
  <c r="J229" i="4" s="1"/>
  <c r="G230" i="4"/>
  <c r="G236" i="6"/>
  <c r="H235" i="6"/>
  <c r="J235" i="6" s="1"/>
  <c r="G234" i="20"/>
  <c r="H233" i="20"/>
  <c r="J233" i="20" s="1"/>
  <c r="G236" i="14"/>
  <c r="H235" i="14"/>
  <c r="J235" i="14" s="1"/>
  <c r="G231" i="1" l="1"/>
  <c r="H230" i="1"/>
  <c r="J230" i="1" s="1"/>
  <c r="G237" i="14"/>
  <c r="H236" i="14"/>
  <c r="J236" i="14" s="1"/>
  <c r="Y240" i="20"/>
  <c r="Z239" i="20"/>
  <c r="AB239" i="20" s="1"/>
  <c r="Y232" i="1"/>
  <c r="Z231" i="1"/>
  <c r="AB231" i="1" s="1"/>
  <c r="AR237" i="14"/>
  <c r="AT237" i="14" s="1"/>
  <c r="AQ238" i="14"/>
  <c r="AA231" i="4"/>
  <c r="AB230" i="4"/>
  <c r="AD230" i="4" s="1"/>
  <c r="G234" i="19"/>
  <c r="H233" i="19"/>
  <c r="J233" i="19" s="1"/>
  <c r="Z236" i="19"/>
  <c r="AB236" i="19" s="1"/>
  <c r="Y237" i="19"/>
  <c r="BI231" i="14"/>
  <c r="BJ230" i="14"/>
  <c r="BL230" i="14" s="1"/>
  <c r="G235" i="20"/>
  <c r="H234" i="20"/>
  <c r="J234" i="20" s="1"/>
  <c r="G237" i="6"/>
  <c r="H236" i="6"/>
  <c r="J236" i="6" s="1"/>
  <c r="G231" i="4"/>
  <c r="H230" i="4"/>
  <c r="J230" i="4" s="1"/>
  <c r="CA235" i="14"/>
  <c r="CB234" i="14"/>
  <c r="CD234" i="14" s="1"/>
  <c r="Y236" i="14"/>
  <c r="Z235" i="14"/>
  <c r="AB235" i="14" s="1"/>
  <c r="AQ236" i="19"/>
  <c r="AR235" i="19"/>
  <c r="AT235" i="19" s="1"/>
  <c r="H236" i="3"/>
  <c r="J236" i="3" s="1"/>
  <c r="G237" i="3"/>
  <c r="G232" i="4" l="1"/>
  <c r="H231" i="4"/>
  <c r="J231" i="4" s="1"/>
  <c r="H237" i="3"/>
  <c r="J237" i="3" s="1"/>
  <c r="G238" i="3"/>
  <c r="Y233" i="1"/>
  <c r="Z232" i="1"/>
  <c r="AB232" i="1" s="1"/>
  <c r="Z240" i="20"/>
  <c r="AB240" i="20" s="1"/>
  <c r="Y241" i="20"/>
  <c r="AQ239" i="14"/>
  <c r="AR238" i="14"/>
  <c r="AT238" i="14" s="1"/>
  <c r="G236" i="20"/>
  <c r="H235" i="20"/>
  <c r="J235" i="20" s="1"/>
  <c r="AR236" i="19"/>
  <c r="AT236" i="19" s="1"/>
  <c r="AQ237" i="19"/>
  <c r="G238" i="14"/>
  <c r="H237" i="14"/>
  <c r="J237" i="14" s="1"/>
  <c r="H237" i="6"/>
  <c r="J237" i="6" s="1"/>
  <c r="G238" i="6"/>
  <c r="BI232" i="14"/>
  <c r="BJ231" i="14"/>
  <c r="BL231" i="14" s="1"/>
  <c r="Y238" i="19"/>
  <c r="Z237" i="19"/>
  <c r="AB237" i="19" s="1"/>
  <c r="AB231" i="4"/>
  <c r="AD231" i="4" s="1"/>
  <c r="AA232" i="4"/>
  <c r="Y237" i="14"/>
  <c r="Z236" i="14"/>
  <c r="AB236" i="14" s="1"/>
  <c r="CA236" i="14"/>
  <c r="CB235" i="14"/>
  <c r="CD235" i="14" s="1"/>
  <c r="G235" i="19"/>
  <c r="H234" i="19"/>
  <c r="J234" i="19" s="1"/>
  <c r="G232" i="1"/>
  <c r="H231" i="1"/>
  <c r="J231" i="1" s="1"/>
  <c r="Z238" i="19" l="1"/>
  <c r="AB238" i="19" s="1"/>
  <c r="Y239" i="19"/>
  <c r="Y242" i="20"/>
  <c r="Z241" i="20"/>
  <c r="AB241" i="20" s="1"/>
  <c r="Y234" i="1"/>
  <c r="Z233" i="1"/>
  <c r="AB233" i="1" s="1"/>
  <c r="AA233" i="4"/>
  <c r="AB232" i="4"/>
  <c r="AD232" i="4" s="1"/>
  <c r="AQ240" i="14"/>
  <c r="AR239" i="14"/>
  <c r="AT239" i="14" s="1"/>
  <c r="H238" i="6"/>
  <c r="J238" i="6" s="1"/>
  <c r="G239" i="6"/>
  <c r="G239" i="3"/>
  <c r="H238" i="3"/>
  <c r="J238" i="3" s="1"/>
  <c r="H236" i="20"/>
  <c r="J236" i="20" s="1"/>
  <c r="G237" i="20"/>
  <c r="G233" i="1"/>
  <c r="H232" i="1"/>
  <c r="J232" i="1" s="1"/>
  <c r="BI233" i="14"/>
  <c r="BJ232" i="14"/>
  <c r="BL232" i="14" s="1"/>
  <c r="AR237" i="19"/>
  <c r="AT237" i="19" s="1"/>
  <c r="AQ238" i="19"/>
  <c r="H235" i="19"/>
  <c r="J235" i="19" s="1"/>
  <c r="G236" i="19"/>
  <c r="CB236" i="14"/>
  <c r="CD236" i="14" s="1"/>
  <c r="CA237" i="14"/>
  <c r="G239" i="14"/>
  <c r="H238" i="14"/>
  <c r="J238" i="14" s="1"/>
  <c r="Y238" i="14"/>
  <c r="Z237" i="14"/>
  <c r="AB237" i="14" s="1"/>
  <c r="G233" i="4"/>
  <c r="H232" i="4"/>
  <c r="J232" i="4" s="1"/>
  <c r="H233" i="4" l="1"/>
  <c r="J233" i="4" s="1"/>
  <c r="G234" i="4"/>
  <c r="G240" i="6"/>
  <c r="H239" i="6"/>
  <c r="J239" i="6" s="1"/>
  <c r="BJ233" i="14"/>
  <c r="BL233" i="14" s="1"/>
  <c r="BI234" i="14"/>
  <c r="Y235" i="1"/>
  <c r="Z234" i="1"/>
  <c r="AB234" i="1" s="1"/>
  <c r="AA234" i="4"/>
  <c r="AB233" i="4"/>
  <c r="AD233" i="4" s="1"/>
  <c r="AQ239" i="19"/>
  <c r="AR238" i="19"/>
  <c r="AT238" i="19" s="1"/>
  <c r="Z238" i="14"/>
  <c r="AB238" i="14" s="1"/>
  <c r="Y239" i="14"/>
  <c r="Z242" i="20"/>
  <c r="AB242" i="20" s="1"/>
  <c r="Y243" i="20"/>
  <c r="H236" i="19"/>
  <c r="J236" i="19" s="1"/>
  <c r="G237" i="19"/>
  <c r="AR240" i="14"/>
  <c r="AT240" i="14" s="1"/>
  <c r="AQ241" i="14"/>
  <c r="H233" i="1"/>
  <c r="J233" i="1" s="1"/>
  <c r="G234" i="1"/>
  <c r="G238" i="20"/>
  <c r="H237" i="20"/>
  <c r="J237" i="20" s="1"/>
  <c r="CA238" i="14"/>
  <c r="CB237" i="14"/>
  <c r="CD237" i="14" s="1"/>
  <c r="Z239" i="19"/>
  <c r="AB239" i="19" s="1"/>
  <c r="Y240" i="19"/>
  <c r="G240" i="14"/>
  <c r="H239" i="14"/>
  <c r="J239" i="14" s="1"/>
  <c r="G240" i="3"/>
  <c r="H239" i="3"/>
  <c r="J239" i="3" s="1"/>
  <c r="G235" i="1" l="1"/>
  <c r="H234" i="1"/>
  <c r="J234" i="1" s="1"/>
  <c r="G238" i="19"/>
  <c r="H237" i="19"/>
  <c r="J237" i="19" s="1"/>
  <c r="Y236" i="1"/>
  <c r="Z235" i="1"/>
  <c r="AB235" i="1" s="1"/>
  <c r="H240" i="3"/>
  <c r="J240" i="3" s="1"/>
  <c r="G241" i="3"/>
  <c r="G239" i="20"/>
  <c r="H238" i="20"/>
  <c r="J238" i="20" s="1"/>
  <c r="AA235" i="4"/>
  <c r="AB234" i="4"/>
  <c r="AD234" i="4" s="1"/>
  <c r="BI235" i="14"/>
  <c r="BJ234" i="14"/>
  <c r="BL234" i="14" s="1"/>
  <c r="G241" i="6"/>
  <c r="H240" i="6"/>
  <c r="J240" i="6" s="1"/>
  <c r="AQ240" i="19"/>
  <c r="AR239" i="19"/>
  <c r="AT239" i="19" s="1"/>
  <c r="AQ242" i="14"/>
  <c r="AR241" i="14"/>
  <c r="AT241" i="14" s="1"/>
  <c r="G241" i="14"/>
  <c r="H240" i="14"/>
  <c r="J240" i="14" s="1"/>
  <c r="Z240" i="19"/>
  <c r="AB240" i="19" s="1"/>
  <c r="Y241" i="19"/>
  <c r="Y240" i="14"/>
  <c r="Z239" i="14"/>
  <c r="AB239" i="14" s="1"/>
  <c r="G235" i="4"/>
  <c r="H234" i="4"/>
  <c r="J234" i="4" s="1"/>
  <c r="Y244" i="20"/>
  <c r="Z243" i="20"/>
  <c r="AB243" i="20" s="1"/>
  <c r="CB238" i="14"/>
  <c r="CD238" i="14" s="1"/>
  <c r="CA239" i="14"/>
  <c r="CA240" i="14" l="1"/>
  <c r="CB239" i="14"/>
  <c r="CD239" i="14" s="1"/>
  <c r="AA236" i="4"/>
  <c r="AB235" i="4"/>
  <c r="AD235" i="4" s="1"/>
  <c r="Z244" i="20"/>
  <c r="AB244" i="20" s="1"/>
  <c r="Y245" i="20"/>
  <c r="Z236" i="1"/>
  <c r="AB236" i="1" s="1"/>
  <c r="Y237" i="1"/>
  <c r="G240" i="20"/>
  <c r="H239" i="20"/>
  <c r="J239" i="20" s="1"/>
  <c r="H241" i="3"/>
  <c r="J241" i="3" s="1"/>
  <c r="G242" i="3"/>
  <c r="AR240" i="19"/>
  <c r="AT240" i="19" s="1"/>
  <c r="AQ241" i="19"/>
  <c r="G239" i="19"/>
  <c r="H238" i="19"/>
  <c r="J238" i="19" s="1"/>
  <c r="Y242" i="19"/>
  <c r="Z241" i="19"/>
  <c r="AB241" i="19" s="1"/>
  <c r="G242" i="14"/>
  <c r="H241" i="14"/>
  <c r="J241" i="14" s="1"/>
  <c r="AQ243" i="14"/>
  <c r="AR242" i="14"/>
  <c r="AT242" i="14" s="1"/>
  <c r="H235" i="4"/>
  <c r="J235" i="4" s="1"/>
  <c r="G236" i="4"/>
  <c r="H241" i="6"/>
  <c r="J241" i="6" s="1"/>
  <c r="G242" i="6"/>
  <c r="Z240" i="14"/>
  <c r="AB240" i="14" s="1"/>
  <c r="Y241" i="14"/>
  <c r="BJ235" i="14"/>
  <c r="BL235" i="14" s="1"/>
  <c r="BI236" i="14"/>
  <c r="G236" i="1"/>
  <c r="H235" i="1"/>
  <c r="J235" i="1" s="1"/>
  <c r="G237" i="4" l="1"/>
  <c r="H236" i="4"/>
  <c r="J236" i="4" s="1"/>
  <c r="G243" i="3"/>
  <c r="H242" i="3"/>
  <c r="J242" i="3" s="1"/>
  <c r="AQ244" i="14"/>
  <c r="AR243" i="14"/>
  <c r="AT243" i="14" s="1"/>
  <c r="G243" i="14"/>
  <c r="H242" i="14"/>
  <c r="J242" i="14" s="1"/>
  <c r="Z242" i="19"/>
  <c r="AB242" i="19" s="1"/>
  <c r="Y243" i="19"/>
  <c r="H240" i="20"/>
  <c r="J240" i="20" s="1"/>
  <c r="G241" i="20"/>
  <c r="H236" i="1"/>
  <c r="J236" i="1" s="1"/>
  <c r="G237" i="1"/>
  <c r="H239" i="19"/>
  <c r="J239" i="19" s="1"/>
  <c r="G240" i="19"/>
  <c r="AA237" i="4"/>
  <c r="AB236" i="4"/>
  <c r="AD236" i="4" s="1"/>
  <c r="Y238" i="1"/>
  <c r="Z237" i="1"/>
  <c r="AB237" i="1" s="1"/>
  <c r="BI237" i="14"/>
  <c r="BJ236" i="14"/>
  <c r="BL236" i="14" s="1"/>
  <c r="H242" i="6"/>
  <c r="J242" i="6" s="1"/>
  <c r="G243" i="6"/>
  <c r="Y246" i="20"/>
  <c r="Z245" i="20"/>
  <c r="AB245" i="20" s="1"/>
  <c r="Y242" i="14"/>
  <c r="Z241" i="14"/>
  <c r="AB241" i="14" s="1"/>
  <c r="AR241" i="19"/>
  <c r="AT241" i="19" s="1"/>
  <c r="AQ242" i="19"/>
  <c r="CB240" i="14"/>
  <c r="CD240" i="14" s="1"/>
  <c r="CA241" i="14"/>
  <c r="G244" i="14" l="1"/>
  <c r="H243" i="14"/>
  <c r="J243" i="14" s="1"/>
  <c r="G242" i="20"/>
  <c r="H241" i="20"/>
  <c r="J241" i="20" s="1"/>
  <c r="CA242" i="14"/>
  <c r="CB241" i="14"/>
  <c r="CD241" i="14" s="1"/>
  <c r="Z243" i="19"/>
  <c r="AB243" i="19" s="1"/>
  <c r="Y244" i="19"/>
  <c r="Y239" i="1"/>
  <c r="Z238" i="1"/>
  <c r="AB238" i="1" s="1"/>
  <c r="AQ245" i="14"/>
  <c r="AR244" i="14"/>
  <c r="AT244" i="14" s="1"/>
  <c r="G244" i="6"/>
  <c r="H243" i="6"/>
  <c r="J243" i="6" s="1"/>
  <c r="BJ237" i="14"/>
  <c r="BL237" i="14" s="1"/>
  <c r="BI238" i="14"/>
  <c r="AQ243" i="19"/>
  <c r="AR242" i="19"/>
  <c r="AT242" i="19" s="1"/>
  <c r="AA238" i="4"/>
  <c r="AB237" i="4"/>
  <c r="AD237" i="4" s="1"/>
  <c r="G244" i="3"/>
  <c r="H243" i="3"/>
  <c r="J243" i="3" s="1"/>
  <c r="Y243" i="14"/>
  <c r="Z242" i="14"/>
  <c r="AB242" i="14" s="1"/>
  <c r="H237" i="1"/>
  <c r="J237" i="1" s="1"/>
  <c r="G238" i="1"/>
  <c r="H240" i="19"/>
  <c r="J240" i="19" s="1"/>
  <c r="G241" i="19"/>
  <c r="Z246" i="20"/>
  <c r="AB246" i="20" s="1"/>
  <c r="Y247" i="20"/>
  <c r="H237" i="4"/>
  <c r="J237" i="4" s="1"/>
  <c r="G238" i="4"/>
  <c r="Z239" i="1" l="1"/>
  <c r="AB239" i="1" s="1"/>
  <c r="Y240" i="1"/>
  <c r="Y244" i="14"/>
  <c r="Z243" i="14"/>
  <c r="AB243" i="14" s="1"/>
  <c r="G239" i="4"/>
  <c r="H238" i="4"/>
  <c r="J238" i="4" s="1"/>
  <c r="CB242" i="14"/>
  <c r="CD242" i="14" s="1"/>
  <c r="CA243" i="14"/>
  <c r="AQ246" i="14"/>
  <c r="AR245" i="14"/>
  <c r="AT245" i="14" s="1"/>
  <c r="AA239" i="4"/>
  <c r="AB238" i="4"/>
  <c r="AD238" i="4" s="1"/>
  <c r="H244" i="3"/>
  <c r="J244" i="3" s="1"/>
  <c r="G245" i="3"/>
  <c r="G243" i="20"/>
  <c r="H242" i="20"/>
  <c r="J242" i="20" s="1"/>
  <c r="Y248" i="20"/>
  <c r="Z247" i="20"/>
  <c r="AB247" i="20" s="1"/>
  <c r="AQ244" i="19"/>
  <c r="AR243" i="19"/>
  <c r="AT243" i="19" s="1"/>
  <c r="BI239" i="14"/>
  <c r="BJ238" i="14"/>
  <c r="BL238" i="14" s="1"/>
  <c r="G239" i="1"/>
  <c r="H238" i="1"/>
  <c r="J238" i="1" s="1"/>
  <c r="Z244" i="19"/>
  <c r="AB244" i="19" s="1"/>
  <c r="Y245" i="19"/>
  <c r="G242" i="19"/>
  <c r="H241" i="19"/>
  <c r="J241" i="19" s="1"/>
  <c r="G245" i="6"/>
  <c r="H244" i="6"/>
  <c r="J244" i="6" s="1"/>
  <c r="G245" i="14"/>
  <c r="H244" i="14"/>
  <c r="J244" i="14" s="1"/>
  <c r="AQ247" i="14" l="1"/>
  <c r="AR246" i="14"/>
  <c r="AT246" i="14" s="1"/>
  <c r="AA240" i="4"/>
  <c r="AB239" i="4"/>
  <c r="AD239" i="4" s="1"/>
  <c r="H239" i="4"/>
  <c r="J239" i="4" s="1"/>
  <c r="G240" i="4"/>
  <c r="AR244" i="19"/>
  <c r="AT244" i="19" s="1"/>
  <c r="AQ245" i="19"/>
  <c r="CA244" i="14"/>
  <c r="CB243" i="14"/>
  <c r="CD243" i="14" s="1"/>
  <c r="H245" i="6"/>
  <c r="J245" i="6" s="1"/>
  <c r="G246" i="6"/>
  <c r="Z244" i="14"/>
  <c r="AB244" i="14" s="1"/>
  <c r="Y245" i="14"/>
  <c r="BJ239" i="14"/>
  <c r="BL239" i="14" s="1"/>
  <c r="BI240" i="14"/>
  <c r="G246" i="14"/>
  <c r="H245" i="14"/>
  <c r="J245" i="14" s="1"/>
  <c r="G244" i="20"/>
  <c r="H243" i="20"/>
  <c r="J243" i="20" s="1"/>
  <c r="H245" i="3"/>
  <c r="J245" i="3" s="1"/>
  <c r="G246" i="3"/>
  <c r="Y241" i="1"/>
  <c r="Z240" i="1"/>
  <c r="AB240" i="1" s="1"/>
  <c r="G240" i="1"/>
  <c r="H239" i="1"/>
  <c r="J239" i="1" s="1"/>
  <c r="Z248" i="20"/>
  <c r="AB248" i="20" s="1"/>
  <c r="Y249" i="20"/>
  <c r="G243" i="19"/>
  <c r="H242" i="19"/>
  <c r="J242" i="19" s="1"/>
  <c r="Y246" i="19"/>
  <c r="Z245" i="19"/>
  <c r="AB245" i="19" s="1"/>
  <c r="H244" i="20" l="1"/>
  <c r="J244" i="20" s="1"/>
  <c r="G245" i="20"/>
  <c r="H246" i="6"/>
  <c r="J246" i="6" s="1"/>
  <c r="G247" i="6"/>
  <c r="H240" i="4"/>
  <c r="J240" i="4" s="1"/>
  <c r="G241" i="4"/>
  <c r="Y242" i="1"/>
  <c r="Z241" i="1"/>
  <c r="AB241" i="1" s="1"/>
  <c r="CA245" i="14"/>
  <c r="CB244" i="14"/>
  <c r="CD244" i="14" s="1"/>
  <c r="H243" i="19"/>
  <c r="J243" i="19" s="1"/>
  <c r="G244" i="19"/>
  <c r="AA241" i="4"/>
  <c r="AB240" i="4"/>
  <c r="AD240" i="4" s="1"/>
  <c r="G247" i="3"/>
  <c r="H246" i="3"/>
  <c r="J246" i="3" s="1"/>
  <c r="AR245" i="19"/>
  <c r="AT245" i="19" s="1"/>
  <c r="AQ246" i="19"/>
  <c r="Y250" i="20"/>
  <c r="Z249" i="20"/>
  <c r="AB249" i="20" s="1"/>
  <c r="Y246" i="14"/>
  <c r="Z245" i="14"/>
  <c r="AB245" i="14" s="1"/>
  <c r="Z246" i="19"/>
  <c r="AB246" i="19" s="1"/>
  <c r="Y247" i="19"/>
  <c r="G247" i="14"/>
  <c r="H246" i="14"/>
  <c r="J246" i="14" s="1"/>
  <c r="BI241" i="14"/>
  <c r="BJ240" i="14"/>
  <c r="BL240" i="14" s="1"/>
  <c r="H240" i="1"/>
  <c r="J240" i="1" s="1"/>
  <c r="G241" i="1"/>
  <c r="AQ248" i="14"/>
  <c r="AR247" i="14"/>
  <c r="AT247" i="14" s="1"/>
  <c r="Z250" i="20" l="1"/>
  <c r="AB250" i="20" s="1"/>
  <c r="Y251" i="20"/>
  <c r="CB245" i="14"/>
  <c r="CD245" i="14" s="1"/>
  <c r="CA246" i="14"/>
  <c r="H241" i="4"/>
  <c r="J241" i="4" s="1"/>
  <c r="G242" i="4"/>
  <c r="Y247" i="14"/>
  <c r="Z246" i="14"/>
  <c r="AB246" i="14" s="1"/>
  <c r="Y243" i="1"/>
  <c r="Z242" i="1"/>
  <c r="AB242" i="1" s="1"/>
  <c r="Y248" i="19"/>
  <c r="Z247" i="19"/>
  <c r="AB247" i="19" s="1"/>
  <c r="AQ249" i="14"/>
  <c r="AR248" i="14"/>
  <c r="AT248" i="14" s="1"/>
  <c r="G248" i="6"/>
  <c r="H247" i="6"/>
  <c r="J247" i="6" s="1"/>
  <c r="H244" i="19"/>
  <c r="J244" i="19" s="1"/>
  <c r="G245" i="19"/>
  <c r="AQ247" i="19"/>
  <c r="AR246" i="19"/>
  <c r="AT246" i="19" s="1"/>
  <c r="BI242" i="14"/>
  <c r="BJ241" i="14"/>
  <c r="BL241" i="14" s="1"/>
  <c r="G246" i="20"/>
  <c r="H245" i="20"/>
  <c r="J245" i="20" s="1"/>
  <c r="H241" i="1"/>
  <c r="J241" i="1" s="1"/>
  <c r="G242" i="1"/>
  <c r="G248" i="3"/>
  <c r="H247" i="3"/>
  <c r="J247" i="3" s="1"/>
  <c r="H247" i="14"/>
  <c r="J247" i="14" s="1"/>
  <c r="G248" i="14"/>
  <c r="AA242" i="4"/>
  <c r="AB241" i="4"/>
  <c r="AD241" i="4" s="1"/>
  <c r="AA243" i="4" l="1"/>
  <c r="AB242" i="4"/>
  <c r="AD242" i="4" s="1"/>
  <c r="G243" i="4"/>
  <c r="H242" i="4"/>
  <c r="J242" i="4" s="1"/>
  <c r="Y249" i="19"/>
  <c r="Z248" i="19"/>
  <c r="AB248" i="19" s="1"/>
  <c r="G249" i="14"/>
  <c r="H248" i="14"/>
  <c r="J248" i="14" s="1"/>
  <c r="Y244" i="1"/>
  <c r="Z243" i="1"/>
  <c r="AB243" i="1" s="1"/>
  <c r="AQ248" i="19"/>
  <c r="AR247" i="19"/>
  <c r="AT247" i="19" s="1"/>
  <c r="CA247" i="14"/>
  <c r="CB246" i="14"/>
  <c r="CD246" i="14" s="1"/>
  <c r="G247" i="20"/>
  <c r="H246" i="20"/>
  <c r="J246" i="20" s="1"/>
  <c r="BJ242" i="14"/>
  <c r="BL242" i="14" s="1"/>
  <c r="BI243" i="14"/>
  <c r="Z247" i="14"/>
  <c r="AB247" i="14" s="1"/>
  <c r="Y248" i="14"/>
  <c r="G249" i="6"/>
  <c r="H248" i="6"/>
  <c r="J248" i="6" s="1"/>
  <c r="G243" i="1"/>
  <c r="H242" i="1"/>
  <c r="J242" i="1" s="1"/>
  <c r="Y252" i="20"/>
  <c r="Z251" i="20"/>
  <c r="AB251" i="20" s="1"/>
  <c r="G246" i="19"/>
  <c r="H245" i="19"/>
  <c r="J245" i="19" s="1"/>
  <c r="H248" i="3"/>
  <c r="J248" i="3" s="1"/>
  <c r="G249" i="3"/>
  <c r="AQ250" i="14"/>
  <c r="AR249" i="14"/>
  <c r="AT249" i="14" s="1"/>
  <c r="G244" i="1" l="1"/>
  <c r="H243" i="1"/>
  <c r="J243" i="1" s="1"/>
  <c r="AQ249" i="19"/>
  <c r="AR248" i="19"/>
  <c r="AT248" i="19" s="1"/>
  <c r="AQ251" i="14"/>
  <c r="AR250" i="14"/>
  <c r="AT250" i="14" s="1"/>
  <c r="Z249" i="19"/>
  <c r="AB249" i="19" s="1"/>
  <c r="Y250" i="19"/>
  <c r="H249" i="6"/>
  <c r="J249" i="6" s="1"/>
  <c r="G250" i="6"/>
  <c r="G250" i="3"/>
  <c r="H249" i="3"/>
  <c r="J249" i="3" s="1"/>
  <c r="Z248" i="14"/>
  <c r="AB248" i="14" s="1"/>
  <c r="Y249" i="14"/>
  <c r="BI244" i="14"/>
  <c r="BJ243" i="14"/>
  <c r="BL243" i="14" s="1"/>
  <c r="G244" i="4"/>
  <c r="H243" i="4"/>
  <c r="J243" i="4" s="1"/>
  <c r="Z244" i="1"/>
  <c r="AB244" i="1" s="1"/>
  <c r="Y245" i="1"/>
  <c r="G250" i="14"/>
  <c r="H249" i="14"/>
  <c r="J249" i="14" s="1"/>
  <c r="G247" i="19"/>
  <c r="H246" i="19"/>
  <c r="J246" i="19" s="1"/>
  <c r="G248" i="20"/>
  <c r="H247" i="20"/>
  <c r="J247" i="20" s="1"/>
  <c r="Z252" i="20"/>
  <c r="AB252" i="20" s="1"/>
  <c r="Y253" i="20"/>
  <c r="CA248" i="14"/>
  <c r="CB247" i="14"/>
  <c r="CD247" i="14" s="1"/>
  <c r="AA244" i="4"/>
  <c r="AB243" i="4"/>
  <c r="AD243" i="4" s="1"/>
  <c r="H247" i="19" l="1"/>
  <c r="J247" i="19" s="1"/>
  <c r="G248" i="19"/>
  <c r="Z245" i="1"/>
  <c r="AB245" i="1" s="1"/>
  <c r="Y246" i="1"/>
  <c r="G251" i="14"/>
  <c r="H250" i="14"/>
  <c r="J250" i="14" s="1"/>
  <c r="AQ252" i="14"/>
  <c r="AR251" i="14"/>
  <c r="AT251" i="14" s="1"/>
  <c r="G251" i="3"/>
  <c r="H250" i="3"/>
  <c r="J250" i="3" s="1"/>
  <c r="CB248" i="14"/>
  <c r="CD248" i="14" s="1"/>
  <c r="CA249" i="14"/>
  <c r="AQ250" i="19"/>
  <c r="AR249" i="19"/>
  <c r="AT249" i="19" s="1"/>
  <c r="H250" i="6"/>
  <c r="J250" i="6" s="1"/>
  <c r="G251" i="6"/>
  <c r="AA245" i="4"/>
  <c r="AB244" i="4"/>
  <c r="AD244" i="4" s="1"/>
  <c r="Y254" i="20"/>
  <c r="Z253" i="20"/>
  <c r="AB253" i="20" s="1"/>
  <c r="Y250" i="14"/>
  <c r="Z249" i="14"/>
  <c r="AB249" i="14" s="1"/>
  <c r="Z250" i="19"/>
  <c r="AB250" i="19" s="1"/>
  <c r="Y251" i="19"/>
  <c r="H244" i="4"/>
  <c r="J244" i="4" s="1"/>
  <c r="G245" i="4"/>
  <c r="BI245" i="14"/>
  <c r="BJ244" i="14"/>
  <c r="BL244" i="14" s="1"/>
  <c r="H248" i="20"/>
  <c r="J248" i="20" s="1"/>
  <c r="G249" i="20"/>
  <c r="G245" i="1"/>
  <c r="H244" i="1"/>
  <c r="J244" i="1" s="1"/>
  <c r="Y252" i="19" l="1"/>
  <c r="Z251" i="19"/>
  <c r="AB251" i="19" s="1"/>
  <c r="G252" i="3"/>
  <c r="H251" i="3"/>
  <c r="J251" i="3" s="1"/>
  <c r="CA250" i="14"/>
  <c r="CB249" i="14"/>
  <c r="CD249" i="14" s="1"/>
  <c r="Z250" i="14"/>
  <c r="AB250" i="14" s="1"/>
  <c r="Y251" i="14"/>
  <c r="G250" i="20"/>
  <c r="H249" i="20"/>
  <c r="J249" i="20" s="1"/>
  <c r="AR250" i="19"/>
  <c r="AT250" i="19" s="1"/>
  <c r="AQ251" i="19"/>
  <c r="AR252" i="14"/>
  <c r="AT252" i="14" s="1"/>
  <c r="AQ253" i="14"/>
  <c r="AA246" i="4"/>
  <c r="AB245" i="4"/>
  <c r="AD245" i="4" s="1"/>
  <c r="H251" i="14"/>
  <c r="J251" i="14" s="1"/>
  <c r="G252" i="14"/>
  <c r="G246" i="1"/>
  <c r="H245" i="1"/>
  <c r="J245" i="1" s="1"/>
  <c r="Y247" i="1"/>
  <c r="Z246" i="1"/>
  <c r="AB246" i="1" s="1"/>
  <c r="Y255" i="20"/>
  <c r="Z254" i="20"/>
  <c r="AB254" i="20" s="1"/>
  <c r="BI246" i="14"/>
  <c r="BJ245" i="14"/>
  <c r="BL245" i="14" s="1"/>
  <c r="G252" i="6"/>
  <c r="H251" i="6"/>
  <c r="J251" i="6" s="1"/>
  <c r="G246" i="4"/>
  <c r="H245" i="4"/>
  <c r="J245" i="4" s="1"/>
  <c r="H248" i="19"/>
  <c r="J248" i="19" s="1"/>
  <c r="G249" i="19"/>
  <c r="Y252" i="14" l="1"/>
  <c r="Z251" i="14"/>
  <c r="AB251" i="14" s="1"/>
  <c r="H252" i="14"/>
  <c r="J252" i="14" s="1"/>
  <c r="G253" i="14"/>
  <c r="AQ252" i="19"/>
  <c r="AR251" i="19"/>
  <c r="AT251" i="19" s="1"/>
  <c r="CB250" i="14"/>
  <c r="CD250" i="14" s="1"/>
  <c r="CA251" i="14"/>
  <c r="G251" i="20"/>
  <c r="H250" i="20"/>
  <c r="J250" i="20" s="1"/>
  <c r="Y256" i="20"/>
  <c r="Z255" i="20"/>
  <c r="AB255" i="20" s="1"/>
  <c r="Z247" i="1"/>
  <c r="AB247" i="1" s="1"/>
  <c r="Y248" i="1"/>
  <c r="G247" i="4"/>
  <c r="H246" i="4"/>
  <c r="J246" i="4" s="1"/>
  <c r="G253" i="6"/>
  <c r="H252" i="6"/>
  <c r="J252" i="6" s="1"/>
  <c r="G253" i="3"/>
  <c r="H252" i="3"/>
  <c r="J252" i="3" s="1"/>
  <c r="AA247" i="4"/>
  <c r="AB246" i="4"/>
  <c r="AD246" i="4" s="1"/>
  <c r="AQ254" i="14"/>
  <c r="AR253" i="14"/>
  <c r="AT253" i="14" s="1"/>
  <c r="G250" i="19"/>
  <c r="H249" i="19"/>
  <c r="J249" i="19" s="1"/>
  <c r="G247" i="1"/>
  <c r="H246" i="1"/>
  <c r="J246" i="1" s="1"/>
  <c r="BI247" i="14"/>
  <c r="BJ246" i="14"/>
  <c r="BL246" i="14" s="1"/>
  <c r="Y253" i="19"/>
  <c r="Z252" i="19"/>
  <c r="AB252" i="19" s="1"/>
  <c r="G252" i="20" l="1"/>
  <c r="H251" i="20"/>
  <c r="J251" i="20" s="1"/>
  <c r="Z256" i="20"/>
  <c r="AB256" i="20" s="1"/>
  <c r="Y257" i="20"/>
  <c r="AQ253" i="19"/>
  <c r="AR252" i="19"/>
  <c r="AT252" i="19" s="1"/>
  <c r="AA248" i="4"/>
  <c r="AB247" i="4"/>
  <c r="AD247" i="4" s="1"/>
  <c r="CA252" i="14"/>
  <c r="CB251" i="14"/>
  <c r="CD251" i="14" s="1"/>
  <c r="H253" i="14"/>
  <c r="J253" i="14" s="1"/>
  <c r="G254" i="14"/>
  <c r="AQ255" i="14"/>
  <c r="AR254" i="14"/>
  <c r="AT254" i="14" s="1"/>
  <c r="Z253" i="19"/>
  <c r="AB253" i="19" s="1"/>
  <c r="Y254" i="19"/>
  <c r="BI248" i="14"/>
  <c r="BJ247" i="14"/>
  <c r="BL247" i="14" s="1"/>
  <c r="G254" i="3"/>
  <c r="H253" i="3"/>
  <c r="J253" i="3" s="1"/>
  <c r="H253" i="6"/>
  <c r="J253" i="6" s="1"/>
  <c r="G254" i="6"/>
  <c r="G248" i="1"/>
  <c r="H247" i="1"/>
  <c r="J247" i="1" s="1"/>
  <c r="Z248" i="1"/>
  <c r="AB248" i="1" s="1"/>
  <c r="Y249" i="1"/>
  <c r="G248" i="4"/>
  <c r="H247" i="4"/>
  <c r="J247" i="4" s="1"/>
  <c r="G251" i="19"/>
  <c r="H250" i="19"/>
  <c r="J250" i="19" s="1"/>
  <c r="Y253" i="14"/>
  <c r="Z252" i="14"/>
  <c r="AB252" i="14" s="1"/>
  <c r="CA253" i="14" l="1"/>
  <c r="CB252" i="14"/>
  <c r="CD252" i="14" s="1"/>
  <c r="AA249" i="4"/>
  <c r="AB248" i="4"/>
  <c r="AD248" i="4" s="1"/>
  <c r="H254" i="6"/>
  <c r="J254" i="6" s="1"/>
  <c r="G255" i="6"/>
  <c r="G253" i="20"/>
  <c r="H252" i="20"/>
  <c r="J252" i="20" s="1"/>
  <c r="G255" i="3"/>
  <c r="H254" i="3"/>
  <c r="J254" i="3" s="1"/>
  <c r="BI249" i="14"/>
  <c r="BJ248" i="14"/>
  <c r="BL248" i="14" s="1"/>
  <c r="AQ254" i="19"/>
  <c r="AR253" i="19"/>
  <c r="AT253" i="19" s="1"/>
  <c r="AQ256" i="14"/>
  <c r="AR255" i="14"/>
  <c r="AT255" i="14" s="1"/>
  <c r="Y254" i="14"/>
  <c r="Z253" i="14"/>
  <c r="AB253" i="14" s="1"/>
  <c r="Z254" i="19"/>
  <c r="AB254" i="19" s="1"/>
  <c r="Y255" i="19"/>
  <c r="Y258" i="20"/>
  <c r="Z257" i="20"/>
  <c r="AB257" i="20" s="1"/>
  <c r="H248" i="1"/>
  <c r="J248" i="1" s="1"/>
  <c r="G249" i="1"/>
  <c r="G255" i="14"/>
  <c r="H254" i="14"/>
  <c r="J254" i="14" s="1"/>
  <c r="H251" i="19"/>
  <c r="J251" i="19" s="1"/>
  <c r="G252" i="19"/>
  <c r="G249" i="4"/>
  <c r="H248" i="4"/>
  <c r="J248" i="4" s="1"/>
  <c r="Y250" i="1"/>
  <c r="Z249" i="1"/>
  <c r="AB249" i="1" s="1"/>
  <c r="G256" i="3" l="1"/>
  <c r="H255" i="3"/>
  <c r="J255" i="3" s="1"/>
  <c r="Z258" i="20"/>
  <c r="AB258" i="20" s="1"/>
  <c r="Y259" i="20"/>
  <c r="G254" i="20"/>
  <c r="H253" i="20"/>
  <c r="J253" i="20" s="1"/>
  <c r="Y251" i="1"/>
  <c r="Z250" i="1"/>
  <c r="AB250" i="1" s="1"/>
  <c r="G256" i="6"/>
  <c r="H255" i="6"/>
  <c r="J255" i="6" s="1"/>
  <c r="BI250" i="14"/>
  <c r="BJ249" i="14"/>
  <c r="BL249" i="14" s="1"/>
  <c r="Y255" i="14"/>
  <c r="Z254" i="14"/>
  <c r="AB254" i="14" s="1"/>
  <c r="Y256" i="19"/>
  <c r="Z255" i="19"/>
  <c r="AB255" i="19" s="1"/>
  <c r="G253" i="19"/>
  <c r="H252" i="19"/>
  <c r="J252" i="19" s="1"/>
  <c r="AA250" i="4"/>
  <c r="AB249" i="4"/>
  <c r="AD249" i="4" s="1"/>
  <c r="G250" i="1"/>
  <c r="H249" i="1"/>
  <c r="J249" i="1" s="1"/>
  <c r="H249" i="4"/>
  <c r="J249" i="4" s="1"/>
  <c r="G250" i="4"/>
  <c r="AQ257" i="14"/>
  <c r="AR256" i="14"/>
  <c r="AT256" i="14" s="1"/>
  <c r="H255" i="14"/>
  <c r="J255" i="14" s="1"/>
  <c r="G256" i="14"/>
  <c r="AR254" i="19"/>
  <c r="AT254" i="19" s="1"/>
  <c r="AQ255" i="19"/>
  <c r="CB253" i="14"/>
  <c r="CD253" i="14" s="1"/>
  <c r="CA254" i="14"/>
  <c r="Y252" i="1" l="1"/>
  <c r="Z251" i="1"/>
  <c r="AB251" i="1" s="1"/>
  <c r="G251" i="1"/>
  <c r="H250" i="1"/>
  <c r="J250" i="1" s="1"/>
  <c r="G251" i="4"/>
  <c r="H250" i="4"/>
  <c r="J250" i="4" s="1"/>
  <c r="CB254" i="14"/>
  <c r="CD254" i="14" s="1"/>
  <c r="CA255" i="14"/>
  <c r="AQ256" i="19"/>
  <c r="AR255" i="19"/>
  <c r="AT255" i="19" s="1"/>
  <c r="G255" i="20"/>
  <c r="H254" i="20"/>
  <c r="J254" i="20" s="1"/>
  <c r="BI251" i="14"/>
  <c r="BJ250" i="14"/>
  <c r="BL250" i="14" s="1"/>
  <c r="H256" i="14"/>
  <c r="J256" i="14" s="1"/>
  <c r="G257" i="14"/>
  <c r="Y260" i="20"/>
  <c r="Z259" i="20"/>
  <c r="AB259" i="20" s="1"/>
  <c r="G257" i="6"/>
  <c r="H256" i="6"/>
  <c r="J256" i="6" s="1"/>
  <c r="AA251" i="4"/>
  <c r="AB250" i="4"/>
  <c r="AD250" i="4" s="1"/>
  <c r="G254" i="19"/>
  <c r="H253" i="19"/>
  <c r="J253" i="19" s="1"/>
  <c r="Y257" i="19"/>
  <c r="Z256" i="19"/>
  <c r="AB256" i="19" s="1"/>
  <c r="AQ258" i="14"/>
  <c r="AR257" i="14"/>
  <c r="AT257" i="14" s="1"/>
  <c r="Y256" i="14"/>
  <c r="Z255" i="14"/>
  <c r="AB255" i="14" s="1"/>
  <c r="G257" i="3"/>
  <c r="H256" i="3"/>
  <c r="J256" i="3" s="1"/>
  <c r="G255" i="19" l="1"/>
  <c r="H254" i="19"/>
  <c r="J254" i="19" s="1"/>
  <c r="H257" i="6"/>
  <c r="J257" i="6" s="1"/>
  <c r="G258" i="6"/>
  <c r="AQ257" i="19"/>
  <c r="AR256" i="19"/>
  <c r="AT256" i="19" s="1"/>
  <c r="G258" i="3"/>
  <c r="H257" i="3"/>
  <c r="J257" i="3" s="1"/>
  <c r="H251" i="4"/>
  <c r="J251" i="4" s="1"/>
  <c r="G252" i="4"/>
  <c r="G256" i="20"/>
  <c r="H255" i="20"/>
  <c r="J255" i="20" s="1"/>
  <c r="AA252" i="4"/>
  <c r="AB251" i="4"/>
  <c r="AD251" i="4" s="1"/>
  <c r="H251" i="1"/>
  <c r="J251" i="1" s="1"/>
  <c r="G252" i="1"/>
  <c r="CA256" i="14"/>
  <c r="CB255" i="14"/>
  <c r="CD255" i="14" s="1"/>
  <c r="Y257" i="14"/>
  <c r="Z256" i="14"/>
  <c r="AB256" i="14" s="1"/>
  <c r="AQ259" i="14"/>
  <c r="AR258" i="14"/>
  <c r="AT258" i="14" s="1"/>
  <c r="Z260" i="20"/>
  <c r="AB260" i="20" s="1"/>
  <c r="Y261" i="20"/>
  <c r="H257" i="14"/>
  <c r="J257" i="14" s="1"/>
  <c r="G258" i="14"/>
  <c r="Z257" i="19"/>
  <c r="AB257" i="19" s="1"/>
  <c r="Y258" i="19"/>
  <c r="BI252" i="14"/>
  <c r="BJ251" i="14"/>
  <c r="BL251" i="14" s="1"/>
  <c r="Z252" i="1"/>
  <c r="AB252" i="1" s="1"/>
  <c r="Y253" i="1"/>
  <c r="G253" i="4" l="1"/>
  <c r="H252" i="4"/>
  <c r="J252" i="4" s="1"/>
  <c r="G257" i="20"/>
  <c r="H256" i="20"/>
  <c r="J256" i="20" s="1"/>
  <c r="G256" i="19"/>
  <c r="H255" i="19"/>
  <c r="J255" i="19" s="1"/>
  <c r="G259" i="3"/>
  <c r="H258" i="3"/>
  <c r="J258" i="3" s="1"/>
  <c r="CB256" i="14"/>
  <c r="CD256" i="14" s="1"/>
  <c r="CA257" i="14"/>
  <c r="AQ258" i="19"/>
  <c r="AR257" i="19"/>
  <c r="AT257" i="19" s="1"/>
  <c r="AA253" i="4"/>
  <c r="AB252" i="4"/>
  <c r="AD252" i="4" s="1"/>
  <c r="AQ260" i="14"/>
  <c r="AR259" i="14"/>
  <c r="AT259" i="14" s="1"/>
  <c r="Y258" i="14"/>
  <c r="Z257" i="14"/>
  <c r="AB257" i="14" s="1"/>
  <c r="Y259" i="19"/>
  <c r="Z258" i="19"/>
  <c r="AB258" i="19" s="1"/>
  <c r="H258" i="6"/>
  <c r="J258" i="6" s="1"/>
  <c r="G259" i="6"/>
  <c r="BI253" i="14"/>
  <c r="BJ252" i="14"/>
  <c r="BL252" i="14" s="1"/>
  <c r="Y262" i="20"/>
  <c r="Z261" i="20"/>
  <c r="AB261" i="20" s="1"/>
  <c r="Y254" i="1"/>
  <c r="Z253" i="1"/>
  <c r="AB253" i="1" s="1"/>
  <c r="H252" i="1"/>
  <c r="J252" i="1" s="1"/>
  <c r="G253" i="1"/>
  <c r="H258" i="14"/>
  <c r="J258" i="14" s="1"/>
  <c r="G259" i="14"/>
  <c r="CA258" i="14" l="1"/>
  <c r="CB257" i="14"/>
  <c r="CD257" i="14" s="1"/>
  <c r="BI254" i="14"/>
  <c r="BJ253" i="14"/>
  <c r="BL253" i="14" s="1"/>
  <c r="Y260" i="19"/>
  <c r="Z259" i="19"/>
  <c r="AB259" i="19" s="1"/>
  <c r="G260" i="3"/>
  <c r="H259" i="3"/>
  <c r="J259" i="3" s="1"/>
  <c r="Y259" i="14"/>
  <c r="Z258" i="14"/>
  <c r="AB258" i="14" s="1"/>
  <c r="H256" i="19"/>
  <c r="J256" i="19" s="1"/>
  <c r="G257" i="19"/>
  <c r="H259" i="14"/>
  <c r="J259" i="14" s="1"/>
  <c r="G260" i="14"/>
  <c r="G260" i="6"/>
  <c r="H259" i="6"/>
  <c r="J259" i="6" s="1"/>
  <c r="Y255" i="1"/>
  <c r="Z254" i="1"/>
  <c r="AB254" i="1" s="1"/>
  <c r="AQ261" i="14"/>
  <c r="AR260" i="14"/>
  <c r="AT260" i="14" s="1"/>
  <c r="G258" i="20"/>
  <c r="H257" i="20"/>
  <c r="J257" i="20" s="1"/>
  <c r="AR258" i="19"/>
  <c r="AT258" i="19" s="1"/>
  <c r="AQ259" i="19"/>
  <c r="G254" i="1"/>
  <c r="H253" i="1"/>
  <c r="J253" i="1" s="1"/>
  <c r="Y263" i="20"/>
  <c r="Z262" i="20"/>
  <c r="AB262" i="20" s="1"/>
  <c r="AA254" i="4"/>
  <c r="AB253" i="4"/>
  <c r="AD253" i="4" s="1"/>
  <c r="G254" i="4"/>
  <c r="H253" i="4"/>
  <c r="J253" i="4" s="1"/>
  <c r="AQ262" i="14" l="1"/>
  <c r="AR261" i="14"/>
  <c r="AT261" i="14" s="1"/>
  <c r="AR259" i="19"/>
  <c r="AT259" i="19" s="1"/>
  <c r="AQ260" i="19"/>
  <c r="Y261" i="19"/>
  <c r="Z260" i="19"/>
  <c r="AB260" i="19" s="1"/>
  <c r="G259" i="20"/>
  <c r="H258" i="20"/>
  <c r="J258" i="20" s="1"/>
  <c r="H254" i="4"/>
  <c r="J254" i="4" s="1"/>
  <c r="G255" i="4"/>
  <c r="Y256" i="1"/>
  <c r="Z255" i="1"/>
  <c r="AB255" i="1" s="1"/>
  <c r="BI255" i="14"/>
  <c r="BJ254" i="14"/>
  <c r="BL254" i="14" s="1"/>
  <c r="Y260" i="14"/>
  <c r="Z259" i="14"/>
  <c r="AB259" i="14" s="1"/>
  <c r="G261" i="3"/>
  <c r="H260" i="3"/>
  <c r="J260" i="3" s="1"/>
  <c r="AA255" i="4"/>
  <c r="AB254" i="4"/>
  <c r="AD254" i="4" s="1"/>
  <c r="H260" i="14"/>
  <c r="J260" i="14" s="1"/>
  <c r="G261" i="14"/>
  <c r="G258" i="19"/>
  <c r="H257" i="19"/>
  <c r="J257" i="19" s="1"/>
  <c r="Y264" i="20"/>
  <c r="Z263" i="20"/>
  <c r="AB263" i="20" s="1"/>
  <c r="G261" i="6"/>
  <c r="H260" i="6"/>
  <c r="J260" i="6" s="1"/>
  <c r="G255" i="1"/>
  <c r="H254" i="1"/>
  <c r="J254" i="1" s="1"/>
  <c r="CB258" i="14"/>
  <c r="CD258" i="14" s="1"/>
  <c r="CA259" i="14"/>
  <c r="BI256" i="14" l="1"/>
  <c r="BJ255" i="14"/>
  <c r="BL255" i="14" s="1"/>
  <c r="H255" i="4"/>
  <c r="J255" i="4" s="1"/>
  <c r="G256" i="4"/>
  <c r="AQ263" i="14"/>
  <c r="AR262" i="14"/>
  <c r="AT262" i="14" s="1"/>
  <c r="Z264" i="20"/>
  <c r="AB264" i="20" s="1"/>
  <c r="Y265" i="20"/>
  <c r="G262" i="14"/>
  <c r="H261" i="14"/>
  <c r="J261" i="14" s="1"/>
  <c r="G259" i="19"/>
  <c r="H258" i="19"/>
  <c r="J258" i="19" s="1"/>
  <c r="G260" i="20"/>
  <c r="H259" i="20"/>
  <c r="J259" i="20" s="1"/>
  <c r="G262" i="3"/>
  <c r="H261" i="3"/>
  <c r="J261" i="3" s="1"/>
  <c r="Z261" i="19"/>
  <c r="AB261" i="19" s="1"/>
  <c r="Y262" i="19"/>
  <c r="AA256" i="4"/>
  <c r="AB255" i="4"/>
  <c r="AD255" i="4" s="1"/>
  <c r="AQ261" i="19"/>
  <c r="AR260" i="19"/>
  <c r="AT260" i="19" s="1"/>
  <c r="CA260" i="14"/>
  <c r="CB259" i="14"/>
  <c r="CD259" i="14" s="1"/>
  <c r="H255" i="1"/>
  <c r="J255" i="1" s="1"/>
  <c r="G256" i="1"/>
  <c r="H261" i="6"/>
  <c r="J261" i="6" s="1"/>
  <c r="G262" i="6"/>
  <c r="Z256" i="1"/>
  <c r="AB256" i="1" s="1"/>
  <c r="Y257" i="1"/>
  <c r="Y261" i="14"/>
  <c r="Z260" i="14"/>
  <c r="AB260" i="14" s="1"/>
  <c r="H262" i="14" l="1"/>
  <c r="J262" i="14" s="1"/>
  <c r="G263" i="14"/>
  <c r="Y266" i="20"/>
  <c r="Z265" i="20"/>
  <c r="AB265" i="20" s="1"/>
  <c r="AQ262" i="19"/>
  <c r="AR261" i="19"/>
  <c r="AT261" i="19" s="1"/>
  <c r="Y258" i="1"/>
  <c r="Z257" i="1"/>
  <c r="AB257" i="1" s="1"/>
  <c r="Y262" i="14"/>
  <c r="Z261" i="14"/>
  <c r="AB261" i="14" s="1"/>
  <c r="AQ264" i="14"/>
  <c r="AR263" i="14"/>
  <c r="AT263" i="14" s="1"/>
  <c r="Y263" i="19"/>
  <c r="Z262" i="19"/>
  <c r="AB262" i="19" s="1"/>
  <c r="G257" i="4"/>
  <c r="H256" i="4"/>
  <c r="J256" i="4" s="1"/>
  <c r="G260" i="19"/>
  <c r="H259" i="19"/>
  <c r="J259" i="19" s="1"/>
  <c r="AA257" i="4"/>
  <c r="AB256" i="4"/>
  <c r="AD256" i="4" s="1"/>
  <c r="H262" i="6"/>
  <c r="J262" i="6" s="1"/>
  <c r="G263" i="6"/>
  <c r="G263" i="3"/>
  <c r="H262" i="3"/>
  <c r="J262" i="3" s="1"/>
  <c r="H256" i="1"/>
  <c r="J256" i="1" s="1"/>
  <c r="G257" i="1"/>
  <c r="CB260" i="14"/>
  <c r="CD260" i="14" s="1"/>
  <c r="CA261" i="14"/>
  <c r="G261" i="20"/>
  <c r="H260" i="20"/>
  <c r="J260" i="20" s="1"/>
  <c r="BI257" i="14"/>
  <c r="BJ256" i="14"/>
  <c r="BL256" i="14" s="1"/>
  <c r="G264" i="6" l="1"/>
  <c r="H263" i="6"/>
  <c r="J263" i="6" s="1"/>
  <c r="AQ265" i="14"/>
  <c r="AR264" i="14"/>
  <c r="AT264" i="14" s="1"/>
  <c r="Y259" i="1"/>
  <c r="Z258" i="1"/>
  <c r="AB258" i="1" s="1"/>
  <c r="Y263" i="14"/>
  <c r="Z262" i="14"/>
  <c r="AB262" i="14" s="1"/>
  <c r="AR262" i="19"/>
  <c r="AT262" i="19" s="1"/>
  <c r="AQ263" i="19"/>
  <c r="G264" i="3"/>
  <c r="H263" i="3"/>
  <c r="J263" i="3" s="1"/>
  <c r="Y267" i="20"/>
  <c r="Z266" i="20"/>
  <c r="AB266" i="20" s="1"/>
  <c r="BI258" i="14"/>
  <c r="BJ257" i="14"/>
  <c r="BL257" i="14" s="1"/>
  <c r="AA258" i="4"/>
  <c r="AB257" i="4"/>
  <c r="AD257" i="4" s="1"/>
  <c r="G262" i="20"/>
  <c r="H261" i="20"/>
  <c r="J261" i="20" s="1"/>
  <c r="CA262" i="14"/>
  <c r="CB261" i="14"/>
  <c r="CD261" i="14" s="1"/>
  <c r="G258" i="4"/>
  <c r="H257" i="4"/>
  <c r="J257" i="4" s="1"/>
  <c r="G258" i="1"/>
  <c r="H257" i="1"/>
  <c r="J257" i="1" s="1"/>
  <c r="G264" i="14"/>
  <c r="H263" i="14"/>
  <c r="J263" i="14" s="1"/>
  <c r="H260" i="19"/>
  <c r="J260" i="19" s="1"/>
  <c r="G261" i="19"/>
  <c r="Y264" i="19"/>
  <c r="Z263" i="19"/>
  <c r="AB263" i="19" s="1"/>
  <c r="CB262" i="14" l="1"/>
  <c r="CD262" i="14" s="1"/>
  <c r="CA263" i="14"/>
  <c r="G263" i="20"/>
  <c r="H262" i="20"/>
  <c r="J262" i="20" s="1"/>
  <c r="AQ264" i="19"/>
  <c r="AR263" i="19"/>
  <c r="AT263" i="19" s="1"/>
  <c r="H258" i="4"/>
  <c r="J258" i="4" s="1"/>
  <c r="G259" i="4"/>
  <c r="Y260" i="1"/>
  <c r="Z259" i="1"/>
  <c r="AB259" i="1" s="1"/>
  <c r="Y264" i="14"/>
  <c r="Z263" i="14"/>
  <c r="AB263" i="14" s="1"/>
  <c r="G265" i="3"/>
  <c r="H264" i="3"/>
  <c r="J264" i="3" s="1"/>
  <c r="Z264" i="19"/>
  <c r="AB264" i="19" s="1"/>
  <c r="Y265" i="19"/>
  <c r="AA259" i="4"/>
  <c r="AB258" i="4"/>
  <c r="AD258" i="4" s="1"/>
  <c r="AQ266" i="14"/>
  <c r="AR265" i="14"/>
  <c r="AT265" i="14" s="1"/>
  <c r="G262" i="19"/>
  <c r="H261" i="19"/>
  <c r="J261" i="19" s="1"/>
  <c r="BI259" i="14"/>
  <c r="BJ258" i="14"/>
  <c r="BL258" i="14" s="1"/>
  <c r="H264" i="14"/>
  <c r="J264" i="14" s="1"/>
  <c r="G265" i="14"/>
  <c r="G259" i="1"/>
  <c r="H258" i="1"/>
  <c r="J258" i="1" s="1"/>
  <c r="Y268" i="20"/>
  <c r="Z267" i="20"/>
  <c r="AB267" i="20" s="1"/>
  <c r="G265" i="6"/>
  <c r="H264" i="6"/>
  <c r="J264" i="6" s="1"/>
  <c r="H259" i="4" l="1"/>
  <c r="J259" i="4" s="1"/>
  <c r="G260" i="4"/>
  <c r="Z260" i="1"/>
  <c r="AB260" i="1" s="1"/>
  <c r="Y261" i="1"/>
  <c r="H265" i="6"/>
  <c r="J265" i="6" s="1"/>
  <c r="G266" i="6"/>
  <c r="AA260" i="4"/>
  <c r="AB259" i="4"/>
  <c r="AD259" i="4" s="1"/>
  <c r="AR264" i="19"/>
  <c r="AT264" i="19" s="1"/>
  <c r="AQ265" i="19"/>
  <c r="AQ267" i="14"/>
  <c r="AR266" i="14"/>
  <c r="AT266" i="14" s="1"/>
  <c r="Z268" i="20"/>
  <c r="AB268" i="20" s="1"/>
  <c r="Y269" i="20"/>
  <c r="Y265" i="14"/>
  <c r="Z264" i="14"/>
  <c r="AB264" i="14" s="1"/>
  <c r="G264" i="20"/>
  <c r="H263" i="20"/>
  <c r="J263" i="20" s="1"/>
  <c r="BI260" i="14"/>
  <c r="BJ259" i="14"/>
  <c r="BL259" i="14" s="1"/>
  <c r="Y266" i="19"/>
  <c r="Z265" i="19"/>
  <c r="AB265" i="19" s="1"/>
  <c r="H265" i="14"/>
  <c r="J265" i="14" s="1"/>
  <c r="G266" i="14"/>
  <c r="CA264" i="14"/>
  <c r="CB263" i="14"/>
  <c r="CD263" i="14" s="1"/>
  <c r="G263" i="19"/>
  <c r="H262" i="19"/>
  <c r="J262" i="19" s="1"/>
  <c r="H259" i="1"/>
  <c r="J259" i="1" s="1"/>
  <c r="G260" i="1"/>
  <c r="G266" i="3"/>
  <c r="H265" i="3"/>
  <c r="J265" i="3" s="1"/>
  <c r="AQ266" i="19" l="1"/>
  <c r="AR265" i="19"/>
  <c r="AT265" i="19" s="1"/>
  <c r="AA261" i="4"/>
  <c r="AB260" i="4"/>
  <c r="AD260" i="4" s="1"/>
  <c r="H260" i="1"/>
  <c r="J260" i="1" s="1"/>
  <c r="G261" i="1"/>
  <c r="H266" i="6"/>
  <c r="J266" i="6" s="1"/>
  <c r="G267" i="6"/>
  <c r="Y267" i="19"/>
  <c r="Z266" i="19"/>
  <c r="AB266" i="19" s="1"/>
  <c r="BI261" i="14"/>
  <c r="BJ260" i="14"/>
  <c r="BL260" i="14" s="1"/>
  <c r="AQ268" i="14"/>
  <c r="AR267" i="14"/>
  <c r="AT267" i="14" s="1"/>
  <c r="G267" i="3"/>
  <c r="H266" i="3"/>
  <c r="J266" i="3" s="1"/>
  <c r="Y262" i="1"/>
  <c r="Z261" i="1"/>
  <c r="AB261" i="1" s="1"/>
  <c r="H266" i="14"/>
  <c r="J266" i="14" s="1"/>
  <c r="G267" i="14"/>
  <c r="G265" i="20"/>
  <c r="H264" i="20"/>
  <c r="J264" i="20" s="1"/>
  <c r="G264" i="19"/>
  <c r="H263" i="19"/>
  <c r="J263" i="19" s="1"/>
  <c r="Y266" i="14"/>
  <c r="Z265" i="14"/>
  <c r="AB265" i="14" s="1"/>
  <c r="Y270" i="20"/>
  <c r="Z269" i="20"/>
  <c r="AB269" i="20" s="1"/>
  <c r="G261" i="4"/>
  <c r="H260" i="4"/>
  <c r="J260" i="4" s="1"/>
  <c r="CB264" i="14"/>
  <c r="CD264" i="14" s="1"/>
  <c r="CA265" i="14"/>
  <c r="G265" i="19" l="1"/>
  <c r="H264" i="19"/>
  <c r="J264" i="19" s="1"/>
  <c r="BI262" i="14"/>
  <c r="BJ261" i="14"/>
  <c r="BL261" i="14" s="1"/>
  <c r="G266" i="20"/>
  <c r="H265" i="20"/>
  <c r="J265" i="20" s="1"/>
  <c r="G262" i="1"/>
  <c r="H261" i="1"/>
  <c r="J261" i="1" s="1"/>
  <c r="CA266" i="14"/>
  <c r="CB265" i="14"/>
  <c r="CD265" i="14" s="1"/>
  <c r="H267" i="14"/>
  <c r="J267" i="14" s="1"/>
  <c r="G268" i="14"/>
  <c r="Y268" i="19"/>
  <c r="Z267" i="19"/>
  <c r="AB267" i="19" s="1"/>
  <c r="Y263" i="1"/>
  <c r="Z262" i="1"/>
  <c r="AB262" i="1" s="1"/>
  <c r="AA262" i="4"/>
  <c r="AB261" i="4"/>
  <c r="AD261" i="4" s="1"/>
  <c r="G268" i="6"/>
  <c r="H267" i="6"/>
  <c r="J267" i="6" s="1"/>
  <c r="G268" i="3"/>
  <c r="H267" i="3"/>
  <c r="J267" i="3" s="1"/>
  <c r="H261" i="4"/>
  <c r="J261" i="4" s="1"/>
  <c r="G262" i="4"/>
  <c r="Z270" i="20"/>
  <c r="AB270" i="20" s="1"/>
  <c r="Y271" i="20"/>
  <c r="Y267" i="14"/>
  <c r="Z266" i="14"/>
  <c r="AB266" i="14" s="1"/>
  <c r="AQ269" i="14"/>
  <c r="AR268" i="14"/>
  <c r="AT268" i="14" s="1"/>
  <c r="AQ267" i="19"/>
  <c r="AR266" i="19"/>
  <c r="AT266" i="19" s="1"/>
  <c r="H265" i="19" l="1"/>
  <c r="J265" i="19" s="1"/>
  <c r="G266" i="19"/>
  <c r="G269" i="14"/>
  <c r="H268" i="14"/>
  <c r="J268" i="14" s="1"/>
  <c r="CB266" i="14"/>
  <c r="CD266" i="14" s="1"/>
  <c r="CA267" i="14"/>
  <c r="G263" i="4"/>
  <c r="H262" i="4"/>
  <c r="J262" i="4" s="1"/>
  <c r="G263" i="1"/>
  <c r="H262" i="1"/>
  <c r="J262" i="1" s="1"/>
  <c r="G269" i="6"/>
  <c r="H268" i="6"/>
  <c r="J268" i="6" s="1"/>
  <c r="AR269" i="14"/>
  <c r="AT269" i="14" s="1"/>
  <c r="AQ270" i="14"/>
  <c r="G267" i="20"/>
  <c r="H266" i="20"/>
  <c r="J266" i="20" s="1"/>
  <c r="Z268" i="19"/>
  <c r="AB268" i="19" s="1"/>
  <c r="Y269" i="19"/>
  <c r="AR267" i="19"/>
  <c r="AT267" i="19" s="1"/>
  <c r="AQ268" i="19"/>
  <c r="G269" i="3"/>
  <c r="H268" i="3"/>
  <c r="J268" i="3" s="1"/>
  <c r="BI263" i="14"/>
  <c r="BJ262" i="14"/>
  <c r="BL262" i="14" s="1"/>
  <c r="AA263" i="4"/>
  <c r="AB262" i="4"/>
  <c r="AD262" i="4" s="1"/>
  <c r="Y268" i="14"/>
  <c r="Z267" i="14"/>
  <c r="AB267" i="14" s="1"/>
  <c r="Y264" i="1"/>
  <c r="Z263" i="1"/>
  <c r="AB263" i="1" s="1"/>
  <c r="Z271" i="20"/>
  <c r="AB271" i="20" s="1"/>
  <c r="Y272" i="20"/>
  <c r="BI264" i="14" l="1"/>
  <c r="BJ263" i="14"/>
  <c r="BL263" i="14" s="1"/>
  <c r="H263" i="1"/>
  <c r="J263" i="1" s="1"/>
  <c r="G264" i="1"/>
  <c r="H263" i="4"/>
  <c r="J263" i="4" s="1"/>
  <c r="G264" i="4"/>
  <c r="H269" i="6"/>
  <c r="J269" i="6" s="1"/>
  <c r="G270" i="6"/>
  <c r="CA268" i="14"/>
  <c r="CB267" i="14"/>
  <c r="CD267" i="14" s="1"/>
  <c r="Z264" i="1"/>
  <c r="AB264" i="1" s="1"/>
  <c r="Y265" i="1"/>
  <c r="Y273" i="20"/>
  <c r="Z272" i="20"/>
  <c r="AB272" i="20" s="1"/>
  <c r="Y270" i="19"/>
  <c r="Z269" i="19"/>
  <c r="AB269" i="19" s="1"/>
  <c r="Y269" i="14"/>
  <c r="Z268" i="14"/>
  <c r="AB268" i="14" s="1"/>
  <c r="H269" i="14"/>
  <c r="J269" i="14" s="1"/>
  <c r="G270" i="14"/>
  <c r="AR268" i="19"/>
  <c r="AT268" i="19" s="1"/>
  <c r="AQ269" i="19"/>
  <c r="G268" i="20"/>
  <c r="H267" i="20"/>
  <c r="J267" i="20" s="1"/>
  <c r="AQ271" i="14"/>
  <c r="AR270" i="14"/>
  <c r="AT270" i="14" s="1"/>
  <c r="G267" i="19"/>
  <c r="H266" i="19"/>
  <c r="J266" i="19" s="1"/>
  <c r="G270" i="3"/>
  <c r="H269" i="3"/>
  <c r="J269" i="3" s="1"/>
  <c r="AA264" i="4"/>
  <c r="AB263" i="4"/>
  <c r="AD263" i="4" s="1"/>
  <c r="AA265" i="4" l="1"/>
  <c r="AB264" i="4"/>
  <c r="AD264" i="4" s="1"/>
  <c r="H264" i="4"/>
  <c r="J264" i="4" s="1"/>
  <c r="G265" i="4"/>
  <c r="Y266" i="1"/>
  <c r="Z265" i="1"/>
  <c r="AB265" i="1" s="1"/>
  <c r="CB268" i="14"/>
  <c r="CD268" i="14" s="1"/>
  <c r="CA269" i="14"/>
  <c r="G271" i="3"/>
  <c r="H270" i="3"/>
  <c r="J270" i="3" s="1"/>
  <c r="G269" i="20"/>
  <c r="H268" i="20"/>
  <c r="J268" i="20" s="1"/>
  <c r="H264" i="1"/>
  <c r="J264" i="1" s="1"/>
  <c r="G265" i="1"/>
  <c r="AQ270" i="19"/>
  <c r="AR269" i="19"/>
  <c r="AT269" i="19" s="1"/>
  <c r="H270" i="14"/>
  <c r="J270" i="14" s="1"/>
  <c r="G271" i="14"/>
  <c r="Y270" i="14"/>
  <c r="Z269" i="14"/>
  <c r="AB269" i="14" s="1"/>
  <c r="G268" i="19"/>
  <c r="H267" i="19"/>
  <c r="J267" i="19" s="1"/>
  <c r="H270" i="6"/>
  <c r="J270" i="6" s="1"/>
  <c r="G271" i="6"/>
  <c r="Y271" i="19"/>
  <c r="Z270" i="19"/>
  <c r="AB270" i="19" s="1"/>
  <c r="AR271" i="14"/>
  <c r="AT271" i="14" s="1"/>
  <c r="AQ272" i="14"/>
  <c r="Y274" i="20"/>
  <c r="Z273" i="20"/>
  <c r="AB273" i="20" s="1"/>
  <c r="BI265" i="14"/>
  <c r="BJ264" i="14"/>
  <c r="BL264" i="14" s="1"/>
  <c r="G272" i="6" l="1"/>
  <c r="H271" i="6"/>
  <c r="J271" i="6" s="1"/>
  <c r="Y271" i="14"/>
  <c r="Z270" i="14"/>
  <c r="AB270" i="14" s="1"/>
  <c r="G270" i="20"/>
  <c r="H269" i="20"/>
  <c r="J269" i="20" s="1"/>
  <c r="H271" i="14"/>
  <c r="J271" i="14" s="1"/>
  <c r="G272" i="14"/>
  <c r="Y267" i="1"/>
  <c r="Z266" i="1"/>
  <c r="AB266" i="1" s="1"/>
  <c r="G269" i="19"/>
  <c r="H268" i="19"/>
  <c r="J268" i="19" s="1"/>
  <c r="BI266" i="14"/>
  <c r="BJ265" i="14"/>
  <c r="BL265" i="14" s="1"/>
  <c r="G266" i="4"/>
  <c r="H265" i="4"/>
  <c r="J265" i="4" s="1"/>
  <c r="Y275" i="20"/>
  <c r="Z274" i="20"/>
  <c r="AB274" i="20" s="1"/>
  <c r="G272" i="3"/>
  <c r="H271" i="3"/>
  <c r="J271" i="3" s="1"/>
  <c r="CA270" i="14"/>
  <c r="CB269" i="14"/>
  <c r="CD269" i="14" s="1"/>
  <c r="AQ271" i="19"/>
  <c r="AR270" i="19"/>
  <c r="AT270" i="19" s="1"/>
  <c r="G266" i="1"/>
  <c r="H265" i="1"/>
  <c r="J265" i="1" s="1"/>
  <c r="AR272" i="14"/>
  <c r="AT272" i="14" s="1"/>
  <c r="AQ273" i="14"/>
  <c r="Y272" i="19"/>
  <c r="Z271" i="19"/>
  <c r="AB271" i="19" s="1"/>
  <c r="AA266" i="4"/>
  <c r="AB265" i="4"/>
  <c r="AD265" i="4" s="1"/>
  <c r="H269" i="19" l="1"/>
  <c r="J269" i="19" s="1"/>
  <c r="G270" i="19"/>
  <c r="H270" i="20"/>
  <c r="J270" i="20" s="1"/>
  <c r="G271" i="20"/>
  <c r="AQ272" i="19"/>
  <c r="AR271" i="19"/>
  <c r="AT271" i="19" s="1"/>
  <c r="G273" i="14"/>
  <c r="H272" i="14"/>
  <c r="J272" i="14" s="1"/>
  <c r="Z275" i="20"/>
  <c r="AB275" i="20" s="1"/>
  <c r="Y276" i="20"/>
  <c r="Y272" i="14"/>
  <c r="Z271" i="14"/>
  <c r="AB271" i="14" s="1"/>
  <c r="AA267" i="4"/>
  <c r="AB266" i="4"/>
  <c r="AD266" i="4" s="1"/>
  <c r="Z272" i="19"/>
  <c r="AB272" i="19" s="1"/>
  <c r="Y273" i="19"/>
  <c r="G267" i="4"/>
  <c r="H266" i="4"/>
  <c r="J266" i="4" s="1"/>
  <c r="CB270" i="14"/>
  <c r="CD270" i="14" s="1"/>
  <c r="CA271" i="14"/>
  <c r="Y268" i="1"/>
  <c r="Z267" i="1"/>
  <c r="AB267" i="1" s="1"/>
  <c r="G273" i="3"/>
  <c r="H272" i="3"/>
  <c r="J272" i="3" s="1"/>
  <c r="AR273" i="14"/>
  <c r="AT273" i="14" s="1"/>
  <c r="AQ274" i="14"/>
  <c r="G267" i="1"/>
  <c r="H266" i="1"/>
  <c r="J266" i="1" s="1"/>
  <c r="BI267" i="14"/>
  <c r="BJ266" i="14"/>
  <c r="BL266" i="14" s="1"/>
  <c r="G273" i="6"/>
  <c r="H272" i="6"/>
  <c r="J272" i="6" s="1"/>
  <c r="CA272" i="14" l="1"/>
  <c r="CB271" i="14"/>
  <c r="CD271" i="14" s="1"/>
  <c r="AR272" i="19"/>
  <c r="AT272" i="19" s="1"/>
  <c r="AQ273" i="19"/>
  <c r="G274" i="3"/>
  <c r="H273" i="3"/>
  <c r="J273" i="3" s="1"/>
  <c r="Z268" i="1"/>
  <c r="AB268" i="1" s="1"/>
  <c r="Y269" i="1"/>
  <c r="H273" i="14"/>
  <c r="J273" i="14" s="1"/>
  <c r="G274" i="14"/>
  <c r="G272" i="20"/>
  <c r="H271" i="20"/>
  <c r="J271" i="20" s="1"/>
  <c r="H273" i="6"/>
  <c r="J273" i="6" s="1"/>
  <c r="G274" i="6"/>
  <c r="BI268" i="14"/>
  <c r="BJ267" i="14"/>
  <c r="BL267" i="14" s="1"/>
  <c r="Y277" i="20"/>
  <c r="Z276" i="20"/>
  <c r="AB276" i="20" s="1"/>
  <c r="G268" i="4"/>
  <c r="H267" i="4"/>
  <c r="J267" i="4" s="1"/>
  <c r="H267" i="1"/>
  <c r="J267" i="1" s="1"/>
  <c r="G268" i="1"/>
  <c r="AR274" i="14"/>
  <c r="AT274" i="14" s="1"/>
  <c r="AQ275" i="14"/>
  <c r="G271" i="19"/>
  <c r="H270" i="19"/>
  <c r="J270" i="19" s="1"/>
  <c r="Z272" i="14"/>
  <c r="AB272" i="14" s="1"/>
  <c r="Y273" i="14"/>
  <c r="Y274" i="19"/>
  <c r="Z273" i="19"/>
  <c r="AB273" i="19" s="1"/>
  <c r="AA268" i="4"/>
  <c r="AB267" i="4"/>
  <c r="AD267" i="4" s="1"/>
  <c r="Y270" i="1" l="1"/>
  <c r="Z269" i="1"/>
  <c r="AB269" i="1" s="1"/>
  <c r="G275" i="3"/>
  <c r="H274" i="3"/>
  <c r="J274" i="3" s="1"/>
  <c r="G273" i="20"/>
  <c r="H272" i="20"/>
  <c r="J272" i="20" s="1"/>
  <c r="H268" i="4"/>
  <c r="J268" i="4" s="1"/>
  <c r="G269" i="4"/>
  <c r="AQ274" i="19"/>
  <c r="AR273" i="19"/>
  <c r="AT273" i="19" s="1"/>
  <c r="H274" i="14"/>
  <c r="J274" i="14" s="1"/>
  <c r="G275" i="14"/>
  <c r="AA269" i="4"/>
  <c r="AB268" i="4"/>
  <c r="AD268" i="4" s="1"/>
  <c r="Y278" i="20"/>
  <c r="Z277" i="20"/>
  <c r="AB277" i="20" s="1"/>
  <c r="AR275" i="14"/>
  <c r="AT275" i="14" s="1"/>
  <c r="AQ276" i="14"/>
  <c r="H268" i="1"/>
  <c r="J268" i="1" s="1"/>
  <c r="G269" i="1"/>
  <c r="Y275" i="19"/>
  <c r="Z274" i="19"/>
  <c r="AB274" i="19" s="1"/>
  <c r="BI269" i="14"/>
  <c r="BJ268" i="14"/>
  <c r="BL268" i="14" s="1"/>
  <c r="H274" i="6"/>
  <c r="J274" i="6" s="1"/>
  <c r="G275" i="6"/>
  <c r="Z273" i="14"/>
  <c r="AB273" i="14" s="1"/>
  <c r="Y274" i="14"/>
  <c r="G272" i="19"/>
  <c r="H271" i="19"/>
  <c r="J271" i="19" s="1"/>
  <c r="CB272" i="14"/>
  <c r="CD272" i="14" s="1"/>
  <c r="CA273" i="14"/>
  <c r="AQ275" i="19" l="1"/>
  <c r="AR274" i="19"/>
  <c r="AT274" i="19" s="1"/>
  <c r="AA270" i="4"/>
  <c r="AB269" i="4"/>
  <c r="AD269" i="4" s="1"/>
  <c r="H269" i="4"/>
  <c r="J269" i="4" s="1"/>
  <c r="G270" i="4"/>
  <c r="H275" i="14"/>
  <c r="J275" i="14" s="1"/>
  <c r="G276" i="14"/>
  <c r="Y276" i="19"/>
  <c r="Z275" i="19"/>
  <c r="AB275" i="19" s="1"/>
  <c r="AR276" i="14"/>
  <c r="AT276" i="14" s="1"/>
  <c r="AQ277" i="14"/>
  <c r="BI270" i="14"/>
  <c r="BJ269" i="14"/>
  <c r="BL269" i="14" s="1"/>
  <c r="CA274" i="14"/>
  <c r="CB273" i="14"/>
  <c r="CD273" i="14" s="1"/>
  <c r="G273" i="19"/>
  <c r="H272" i="19"/>
  <c r="J272" i="19" s="1"/>
  <c r="G274" i="20"/>
  <c r="H273" i="20"/>
  <c r="J273" i="20" s="1"/>
  <c r="G270" i="1"/>
  <c r="H269" i="1"/>
  <c r="J269" i="1" s="1"/>
  <c r="Z274" i="14"/>
  <c r="AB274" i="14" s="1"/>
  <c r="Y275" i="14"/>
  <c r="Y279" i="20"/>
  <c r="Z278" i="20"/>
  <c r="AB278" i="20" s="1"/>
  <c r="G276" i="3"/>
  <c r="H275" i="3"/>
  <c r="J275" i="3" s="1"/>
  <c r="Y271" i="1"/>
  <c r="Z270" i="1"/>
  <c r="AB270" i="1" s="1"/>
  <c r="G276" i="6"/>
  <c r="H275" i="6"/>
  <c r="J275" i="6" s="1"/>
  <c r="Y277" i="19" l="1"/>
  <c r="Z276" i="19"/>
  <c r="AB276" i="19" s="1"/>
  <c r="H276" i="14"/>
  <c r="J276" i="14" s="1"/>
  <c r="G277" i="14"/>
  <c r="G277" i="6"/>
  <c r="H276" i="6"/>
  <c r="J276" i="6" s="1"/>
  <c r="G271" i="1"/>
  <c r="H270" i="1"/>
  <c r="J270" i="1" s="1"/>
  <c r="H270" i="4"/>
  <c r="J270" i="4" s="1"/>
  <c r="G271" i="4"/>
  <c r="G274" i="19"/>
  <c r="H273" i="19"/>
  <c r="J273" i="19" s="1"/>
  <c r="H274" i="20"/>
  <c r="J274" i="20" s="1"/>
  <c r="G275" i="20"/>
  <c r="AR277" i="14"/>
  <c r="AT277" i="14" s="1"/>
  <c r="AQ278" i="14"/>
  <c r="Y272" i="1"/>
  <c r="Z271" i="1"/>
  <c r="AB271" i="1" s="1"/>
  <c r="G277" i="3"/>
  <c r="H276" i="3"/>
  <c r="J276" i="3" s="1"/>
  <c r="AA271" i="4"/>
  <c r="AB270" i="4"/>
  <c r="AD270" i="4" s="1"/>
  <c r="CB274" i="14"/>
  <c r="CD274" i="14" s="1"/>
  <c r="CA275" i="14"/>
  <c r="Z275" i="14"/>
  <c r="AB275" i="14" s="1"/>
  <c r="Y276" i="14"/>
  <c r="Z279" i="20"/>
  <c r="AB279" i="20" s="1"/>
  <c r="Y280" i="20"/>
  <c r="BI271" i="14"/>
  <c r="BJ270" i="14"/>
  <c r="BL270" i="14" s="1"/>
  <c r="AQ276" i="19"/>
  <c r="AR275" i="19"/>
  <c r="AT275" i="19" s="1"/>
  <c r="G278" i="3" l="1"/>
  <c r="H277" i="3"/>
  <c r="J277" i="3" s="1"/>
  <c r="H274" i="19"/>
  <c r="J274" i="19" s="1"/>
  <c r="G275" i="19"/>
  <c r="H271" i="4"/>
  <c r="J271" i="4" s="1"/>
  <c r="G272" i="4"/>
  <c r="H277" i="6"/>
  <c r="J277" i="6" s="1"/>
  <c r="G278" i="6"/>
  <c r="G278" i="14"/>
  <c r="H277" i="14"/>
  <c r="J277" i="14" s="1"/>
  <c r="Z272" i="1"/>
  <c r="AB272" i="1" s="1"/>
  <c r="Y273" i="1"/>
  <c r="CA276" i="14"/>
  <c r="CB275" i="14"/>
  <c r="CD275" i="14" s="1"/>
  <c r="AA272" i="4"/>
  <c r="AB271" i="4"/>
  <c r="AD271" i="4" s="1"/>
  <c r="AQ277" i="19"/>
  <c r="AR276" i="19"/>
  <c r="AT276" i="19" s="1"/>
  <c r="Y281" i="20"/>
  <c r="Z280" i="20"/>
  <c r="AB280" i="20" s="1"/>
  <c r="Z276" i="14"/>
  <c r="AB276" i="14" s="1"/>
  <c r="Y277" i="14"/>
  <c r="G276" i="20"/>
  <c r="H275" i="20"/>
  <c r="J275" i="20" s="1"/>
  <c r="H271" i="1"/>
  <c r="J271" i="1" s="1"/>
  <c r="G272" i="1"/>
  <c r="BJ271" i="14"/>
  <c r="BL271" i="14" s="1"/>
  <c r="BI272" i="14"/>
  <c r="AR278" i="14"/>
  <c r="AT278" i="14" s="1"/>
  <c r="AQ279" i="14"/>
  <c r="Y278" i="19"/>
  <c r="Z277" i="19"/>
  <c r="AB277" i="19" s="1"/>
  <c r="H276" i="20" l="1"/>
  <c r="J276" i="20" s="1"/>
  <c r="G277" i="20"/>
  <c r="Y274" i="1"/>
  <c r="Z273" i="1"/>
  <c r="AB273" i="1" s="1"/>
  <c r="G273" i="4"/>
  <c r="H272" i="4"/>
  <c r="J272" i="4" s="1"/>
  <c r="Y279" i="19"/>
  <c r="Z278" i="19"/>
  <c r="AB278" i="19" s="1"/>
  <c r="G276" i="19"/>
  <c r="H275" i="19"/>
  <c r="J275" i="19" s="1"/>
  <c r="Z277" i="14"/>
  <c r="AB277" i="14" s="1"/>
  <c r="Y278" i="14"/>
  <c r="H278" i="6"/>
  <c r="J278" i="6" s="1"/>
  <c r="G279" i="6"/>
  <c r="AR277" i="19"/>
  <c r="AT277" i="19" s="1"/>
  <c r="AQ278" i="19"/>
  <c r="H278" i="14"/>
  <c r="J278" i="14" s="1"/>
  <c r="G279" i="14"/>
  <c r="Y282" i="20"/>
  <c r="Z281" i="20"/>
  <c r="AB281" i="20" s="1"/>
  <c r="AA273" i="4"/>
  <c r="AB272" i="4"/>
  <c r="AD272" i="4" s="1"/>
  <c r="H272" i="1"/>
  <c r="J272" i="1" s="1"/>
  <c r="G273" i="1"/>
  <c r="AQ280" i="14"/>
  <c r="AR279" i="14"/>
  <c r="AT279" i="14" s="1"/>
  <c r="BJ272" i="14"/>
  <c r="BL272" i="14" s="1"/>
  <c r="BI273" i="14"/>
  <c r="CB276" i="14"/>
  <c r="CD276" i="14" s="1"/>
  <c r="CA277" i="14"/>
  <c r="G279" i="3"/>
  <c r="H278" i="3"/>
  <c r="J278" i="3" s="1"/>
  <c r="Y283" i="20" l="1"/>
  <c r="Z282" i="20"/>
  <c r="AB282" i="20" s="1"/>
  <c r="AA274" i="4"/>
  <c r="AB273" i="4"/>
  <c r="AD273" i="4" s="1"/>
  <c r="Z279" i="19"/>
  <c r="AB279" i="19" s="1"/>
  <c r="Y280" i="19"/>
  <c r="G274" i="4"/>
  <c r="H273" i="4"/>
  <c r="J273" i="4" s="1"/>
  <c r="G274" i="1"/>
  <c r="H273" i="1"/>
  <c r="J273" i="1" s="1"/>
  <c r="G277" i="19"/>
  <c r="H276" i="19"/>
  <c r="J276" i="19" s="1"/>
  <c r="G280" i="3"/>
  <c r="H279" i="3"/>
  <c r="J279" i="3" s="1"/>
  <c r="Y275" i="1"/>
  <c r="Z274" i="1"/>
  <c r="AB274" i="1" s="1"/>
  <c r="CA278" i="14"/>
  <c r="CB277" i="14"/>
  <c r="CD277" i="14" s="1"/>
  <c r="AQ279" i="19"/>
  <c r="AR278" i="19"/>
  <c r="AT278" i="19" s="1"/>
  <c r="G280" i="6"/>
  <c r="H279" i="6"/>
  <c r="J279" i="6" s="1"/>
  <c r="G278" i="20"/>
  <c r="H277" i="20"/>
  <c r="J277" i="20" s="1"/>
  <c r="Z278" i="14"/>
  <c r="AB278" i="14" s="1"/>
  <c r="Y279" i="14"/>
  <c r="H279" i="14"/>
  <c r="J279" i="14" s="1"/>
  <c r="G280" i="14"/>
  <c r="BJ273" i="14"/>
  <c r="BL273" i="14" s="1"/>
  <c r="BI274" i="14"/>
  <c r="AR280" i="14"/>
  <c r="AT280" i="14" s="1"/>
  <c r="AQ281" i="14"/>
  <c r="H274" i="4" l="1"/>
  <c r="J274" i="4" s="1"/>
  <c r="G275" i="4"/>
  <c r="Z280" i="19"/>
  <c r="AB280" i="19" s="1"/>
  <c r="Y281" i="19"/>
  <c r="H278" i="20"/>
  <c r="J278" i="20" s="1"/>
  <c r="G279" i="20"/>
  <c r="G281" i="6"/>
  <c r="H280" i="6"/>
  <c r="J280" i="6" s="1"/>
  <c r="AA275" i="4"/>
  <c r="AB274" i="4"/>
  <c r="AD274" i="4" s="1"/>
  <c r="H277" i="19"/>
  <c r="J277" i="19" s="1"/>
  <c r="G278" i="19"/>
  <c r="AR281" i="14"/>
  <c r="AT281" i="14" s="1"/>
  <c r="AQ282" i="14"/>
  <c r="AR279" i="19"/>
  <c r="AT279" i="19" s="1"/>
  <c r="AQ280" i="19"/>
  <c r="CB278" i="14"/>
  <c r="CD278" i="14" s="1"/>
  <c r="CA279" i="14"/>
  <c r="G281" i="14"/>
  <c r="H280" i="14"/>
  <c r="J280" i="14" s="1"/>
  <c r="Z279" i="14"/>
  <c r="AB279" i="14" s="1"/>
  <c r="Y280" i="14"/>
  <c r="G275" i="1"/>
  <c r="H274" i="1"/>
  <c r="J274" i="1" s="1"/>
  <c r="BJ274" i="14"/>
  <c r="BL274" i="14" s="1"/>
  <c r="BI275" i="14"/>
  <c r="Y276" i="1"/>
  <c r="Z275" i="1"/>
  <c r="AB275" i="1" s="1"/>
  <c r="G281" i="3"/>
  <c r="H280" i="3"/>
  <c r="J280" i="3" s="1"/>
  <c r="Z283" i="20"/>
  <c r="AB283" i="20" s="1"/>
  <c r="Y284" i="20"/>
  <c r="AA276" i="4" l="1"/>
  <c r="AB275" i="4"/>
  <c r="AD275" i="4" s="1"/>
  <c r="H281" i="6"/>
  <c r="J281" i="6" s="1"/>
  <c r="G282" i="6"/>
  <c r="H279" i="20"/>
  <c r="J279" i="20" s="1"/>
  <c r="G280" i="20"/>
  <c r="H275" i="1"/>
  <c r="J275" i="1" s="1"/>
  <c r="G276" i="1"/>
  <c r="Y285" i="20"/>
  <c r="Z284" i="20"/>
  <c r="AB284" i="20" s="1"/>
  <c r="G282" i="3"/>
  <c r="H281" i="3"/>
  <c r="J281" i="3" s="1"/>
  <c r="Z280" i="14"/>
  <c r="AB280" i="14" s="1"/>
  <c r="Y281" i="14"/>
  <c r="Z281" i="19"/>
  <c r="AB281" i="19" s="1"/>
  <c r="Y282" i="19"/>
  <c r="H278" i="19"/>
  <c r="J278" i="19" s="1"/>
  <c r="G279" i="19"/>
  <c r="CB279" i="14"/>
  <c r="CD279" i="14" s="1"/>
  <c r="CA280" i="14"/>
  <c r="Z276" i="1"/>
  <c r="AB276" i="1" s="1"/>
  <c r="Y277" i="1"/>
  <c r="AR280" i="19"/>
  <c r="AT280" i="19" s="1"/>
  <c r="AQ281" i="19"/>
  <c r="BJ275" i="14"/>
  <c r="BL275" i="14" s="1"/>
  <c r="BI276" i="14"/>
  <c r="AR282" i="14"/>
  <c r="AT282" i="14" s="1"/>
  <c r="AQ283" i="14"/>
  <c r="H275" i="4"/>
  <c r="J275" i="4" s="1"/>
  <c r="G276" i="4"/>
  <c r="H281" i="14"/>
  <c r="J281" i="14" s="1"/>
  <c r="G282" i="14"/>
  <c r="Y278" i="1" l="1"/>
  <c r="Z277" i="1"/>
  <c r="AB277" i="1" s="1"/>
  <c r="H276" i="1"/>
  <c r="J276" i="1" s="1"/>
  <c r="G277" i="1"/>
  <c r="AR281" i="19"/>
  <c r="AT281" i="19" s="1"/>
  <c r="AQ282" i="19"/>
  <c r="H282" i="14"/>
  <c r="J282" i="14" s="1"/>
  <c r="G283" i="14"/>
  <c r="H280" i="20"/>
  <c r="J280" i="20" s="1"/>
  <c r="G281" i="20"/>
  <c r="Z285" i="20"/>
  <c r="AB285" i="20" s="1"/>
  <c r="Y286" i="20"/>
  <c r="G277" i="4"/>
  <c r="H276" i="4"/>
  <c r="J276" i="4" s="1"/>
  <c r="H282" i="6"/>
  <c r="J282" i="6" s="1"/>
  <c r="G283" i="6"/>
  <c r="CB280" i="14"/>
  <c r="CD280" i="14" s="1"/>
  <c r="CA281" i="14"/>
  <c r="Z282" i="19"/>
  <c r="AB282" i="19" s="1"/>
  <c r="Y283" i="19"/>
  <c r="BJ276" i="14"/>
  <c r="BL276" i="14" s="1"/>
  <c r="BI277" i="14"/>
  <c r="Z281" i="14"/>
  <c r="AB281" i="14" s="1"/>
  <c r="Y282" i="14"/>
  <c r="G283" i="3"/>
  <c r="H282" i="3"/>
  <c r="J282" i="3" s="1"/>
  <c r="G280" i="19"/>
  <c r="H279" i="19"/>
  <c r="J279" i="19" s="1"/>
  <c r="AR283" i="14"/>
  <c r="AT283" i="14" s="1"/>
  <c r="AQ284" i="14"/>
  <c r="AA277" i="4"/>
  <c r="AB276" i="4"/>
  <c r="AD276" i="4" s="1"/>
  <c r="AA278" i="4" l="1"/>
  <c r="AB277" i="4"/>
  <c r="AD277" i="4" s="1"/>
  <c r="AR282" i="19"/>
  <c r="AT282" i="19" s="1"/>
  <c r="AQ283" i="19"/>
  <c r="Z282" i="14"/>
  <c r="AB282" i="14" s="1"/>
  <c r="Y283" i="14"/>
  <c r="G282" i="20"/>
  <c r="H281" i="20"/>
  <c r="J281" i="20" s="1"/>
  <c r="AR284" i="14"/>
  <c r="AT284" i="14" s="1"/>
  <c r="AQ285" i="14"/>
  <c r="Y287" i="20"/>
  <c r="Z286" i="20"/>
  <c r="AB286" i="20" s="1"/>
  <c r="CB281" i="14"/>
  <c r="CD281" i="14" s="1"/>
  <c r="CA282" i="14"/>
  <c r="G278" i="1"/>
  <c r="H277" i="1"/>
  <c r="J277" i="1" s="1"/>
  <c r="BJ277" i="14"/>
  <c r="BL277" i="14" s="1"/>
  <c r="BI278" i="14"/>
  <c r="Z283" i="19"/>
  <c r="AB283" i="19" s="1"/>
  <c r="Y284" i="19"/>
  <c r="H283" i="14"/>
  <c r="J283" i="14" s="1"/>
  <c r="G284" i="14"/>
  <c r="G284" i="6"/>
  <c r="H283" i="6"/>
  <c r="J283" i="6" s="1"/>
  <c r="G281" i="19"/>
  <c r="H280" i="19"/>
  <c r="J280" i="19" s="1"/>
  <c r="H283" i="3"/>
  <c r="J283" i="3" s="1"/>
  <c r="G284" i="3"/>
  <c r="H277" i="4"/>
  <c r="J277" i="4" s="1"/>
  <c r="G278" i="4"/>
  <c r="Y279" i="1"/>
  <c r="Z278" i="1"/>
  <c r="AB278" i="1" s="1"/>
  <c r="AR285" i="14" l="1"/>
  <c r="AT285" i="14" s="1"/>
  <c r="AQ286" i="14"/>
  <c r="Y280" i="1"/>
  <c r="Z279" i="1"/>
  <c r="AB279" i="1" s="1"/>
  <c r="H284" i="14"/>
  <c r="J284" i="14" s="1"/>
  <c r="G285" i="14"/>
  <c r="Z284" i="19"/>
  <c r="AB284" i="19" s="1"/>
  <c r="Y285" i="19"/>
  <c r="Z283" i="14"/>
  <c r="AB283" i="14" s="1"/>
  <c r="Y284" i="14"/>
  <c r="H282" i="20"/>
  <c r="J282" i="20" s="1"/>
  <c r="G283" i="20"/>
  <c r="AQ284" i="19"/>
  <c r="AR283" i="19"/>
  <c r="AT283" i="19" s="1"/>
  <c r="H278" i="4"/>
  <c r="J278" i="4" s="1"/>
  <c r="G279" i="4"/>
  <c r="Y288" i="20"/>
  <c r="Z287" i="20"/>
  <c r="AB287" i="20" s="1"/>
  <c r="G285" i="3"/>
  <c r="H284" i="3"/>
  <c r="J284" i="3" s="1"/>
  <c r="CB282" i="14"/>
  <c r="CD282" i="14" s="1"/>
  <c r="CA283" i="14"/>
  <c r="G285" i="6"/>
  <c r="H284" i="6"/>
  <c r="J284" i="6" s="1"/>
  <c r="BI279" i="14"/>
  <c r="BJ278" i="14"/>
  <c r="BL278" i="14" s="1"/>
  <c r="G279" i="1"/>
  <c r="H278" i="1"/>
  <c r="J278" i="1" s="1"/>
  <c r="G282" i="19"/>
  <c r="H281" i="19"/>
  <c r="J281" i="19" s="1"/>
  <c r="AA279" i="4"/>
  <c r="AB278" i="4"/>
  <c r="AD278" i="4" s="1"/>
  <c r="Y286" i="19" l="1"/>
  <c r="Z285" i="19"/>
  <c r="AB285" i="19" s="1"/>
  <c r="G286" i="14"/>
  <c r="H285" i="14"/>
  <c r="J285" i="14" s="1"/>
  <c r="CB283" i="14"/>
  <c r="CD283" i="14" s="1"/>
  <c r="CA284" i="14"/>
  <c r="H285" i="3"/>
  <c r="J285" i="3" s="1"/>
  <c r="G286" i="3"/>
  <c r="Y289" i="20"/>
  <c r="Z288" i="20"/>
  <c r="AB288" i="20" s="1"/>
  <c r="H283" i="20"/>
  <c r="J283" i="20" s="1"/>
  <c r="G284" i="20"/>
  <c r="G283" i="19"/>
  <c r="H282" i="19"/>
  <c r="J282" i="19" s="1"/>
  <c r="Z280" i="1"/>
  <c r="AB280" i="1" s="1"/>
  <c r="Y281" i="1"/>
  <c r="Z284" i="14"/>
  <c r="AB284" i="14" s="1"/>
  <c r="Y285" i="14"/>
  <c r="AA280" i="4"/>
  <c r="AB279" i="4"/>
  <c r="AD279" i="4" s="1"/>
  <c r="H279" i="1"/>
  <c r="J279" i="1" s="1"/>
  <c r="G280" i="1"/>
  <c r="AR286" i="14"/>
  <c r="AT286" i="14" s="1"/>
  <c r="AQ287" i="14"/>
  <c r="H285" i="6"/>
  <c r="J285" i="6" s="1"/>
  <c r="G286" i="6"/>
  <c r="G280" i="4"/>
  <c r="H279" i="4"/>
  <c r="J279" i="4" s="1"/>
  <c r="BJ279" i="14"/>
  <c r="BL279" i="14" s="1"/>
  <c r="BI280" i="14"/>
  <c r="AQ285" i="19"/>
  <c r="AR284" i="19"/>
  <c r="AT284" i="19" s="1"/>
  <c r="CB284" i="14" l="1"/>
  <c r="CD284" i="14" s="1"/>
  <c r="CA285" i="14"/>
  <c r="H286" i="3"/>
  <c r="J286" i="3" s="1"/>
  <c r="G287" i="3"/>
  <c r="H284" i="20"/>
  <c r="J284" i="20" s="1"/>
  <c r="G285" i="20"/>
  <c r="H280" i="1"/>
  <c r="J280" i="1" s="1"/>
  <c r="G281" i="1"/>
  <c r="AA281" i="4"/>
  <c r="AB280" i="4"/>
  <c r="AD280" i="4" s="1"/>
  <c r="Y290" i="20"/>
  <c r="Z289" i="20"/>
  <c r="AB289" i="20" s="1"/>
  <c r="AR285" i="19"/>
  <c r="AT285" i="19" s="1"/>
  <c r="AQ286" i="19"/>
  <c r="H286" i="14"/>
  <c r="J286" i="14" s="1"/>
  <c r="G287" i="14"/>
  <c r="BJ280" i="14"/>
  <c r="BL280" i="14" s="1"/>
  <c r="BI281" i="14"/>
  <c r="G287" i="6"/>
  <c r="H286" i="6"/>
  <c r="J286" i="6" s="1"/>
  <c r="AQ288" i="14"/>
  <c r="AR287" i="14"/>
  <c r="AT287" i="14" s="1"/>
  <c r="Z285" i="14"/>
  <c r="AB285" i="14" s="1"/>
  <c r="Y286" i="14"/>
  <c r="Y282" i="1"/>
  <c r="Z281" i="1"/>
  <c r="AB281" i="1" s="1"/>
  <c r="H280" i="4"/>
  <c r="J280" i="4" s="1"/>
  <c r="G281" i="4"/>
  <c r="G284" i="19"/>
  <c r="H283" i="19"/>
  <c r="J283" i="19" s="1"/>
  <c r="Y287" i="19"/>
  <c r="Z286" i="19"/>
  <c r="AB286" i="19" s="1"/>
  <c r="Y283" i="1" l="1"/>
  <c r="Z282" i="1"/>
  <c r="AB282" i="1" s="1"/>
  <c r="AA282" i="4"/>
  <c r="AB281" i="4"/>
  <c r="AD281" i="4" s="1"/>
  <c r="G282" i="1"/>
  <c r="H281" i="1"/>
  <c r="J281" i="1" s="1"/>
  <c r="H287" i="6"/>
  <c r="J287" i="6" s="1"/>
  <c r="G288" i="6"/>
  <c r="Z290" i="20"/>
  <c r="AB290" i="20" s="1"/>
  <c r="Y291" i="20"/>
  <c r="G285" i="19"/>
  <c r="H284" i="19"/>
  <c r="J284" i="19" s="1"/>
  <c r="H287" i="14"/>
  <c r="J287" i="14" s="1"/>
  <c r="G288" i="14"/>
  <c r="G288" i="3"/>
  <c r="H287" i="3"/>
  <c r="J287" i="3" s="1"/>
  <c r="Z287" i="19"/>
  <c r="AB287" i="19" s="1"/>
  <c r="Y288" i="19"/>
  <c r="BJ281" i="14"/>
  <c r="BL281" i="14" s="1"/>
  <c r="BI282" i="14"/>
  <c r="G286" i="20"/>
  <c r="H285" i="20"/>
  <c r="J285" i="20" s="1"/>
  <c r="Z286" i="14"/>
  <c r="AB286" i="14" s="1"/>
  <c r="Y287" i="14"/>
  <c r="AR288" i="14"/>
  <c r="AT288" i="14" s="1"/>
  <c r="AQ289" i="14"/>
  <c r="G282" i="4"/>
  <c r="H281" i="4"/>
  <c r="J281" i="4" s="1"/>
  <c r="AR286" i="19"/>
  <c r="AT286" i="19" s="1"/>
  <c r="AQ287" i="19"/>
  <c r="CA286" i="14"/>
  <c r="CB285" i="14"/>
  <c r="CD285" i="14" s="1"/>
  <c r="Y292" i="20" l="1"/>
  <c r="Z291" i="20"/>
  <c r="AB291" i="20" s="1"/>
  <c r="H288" i="6"/>
  <c r="J288" i="6" s="1"/>
  <c r="G289" i="6"/>
  <c r="H285" i="19"/>
  <c r="J285" i="19" s="1"/>
  <c r="G286" i="19"/>
  <c r="CB286" i="14"/>
  <c r="CD286" i="14" s="1"/>
  <c r="CA287" i="14"/>
  <c r="AR287" i="19"/>
  <c r="AT287" i="19" s="1"/>
  <c r="AQ288" i="19"/>
  <c r="Z287" i="14"/>
  <c r="AB287" i="14" s="1"/>
  <c r="Y288" i="14"/>
  <c r="G283" i="1"/>
  <c r="H282" i="1"/>
  <c r="J282" i="1" s="1"/>
  <c r="BJ282" i="14"/>
  <c r="BL282" i="14" s="1"/>
  <c r="BI283" i="14"/>
  <c r="Z288" i="19"/>
  <c r="AB288" i="19" s="1"/>
  <c r="Y289" i="19"/>
  <c r="Y284" i="1"/>
  <c r="Z283" i="1"/>
  <c r="AB283" i="1" s="1"/>
  <c r="H286" i="20"/>
  <c r="J286" i="20" s="1"/>
  <c r="G287" i="20"/>
  <c r="H288" i="3"/>
  <c r="J288" i="3" s="1"/>
  <c r="G289" i="3"/>
  <c r="AA283" i="4"/>
  <c r="AB282" i="4"/>
  <c r="AD282" i="4" s="1"/>
  <c r="H282" i="4"/>
  <c r="J282" i="4" s="1"/>
  <c r="G283" i="4"/>
  <c r="AR289" i="14"/>
  <c r="AT289" i="14" s="1"/>
  <c r="AQ290" i="14"/>
  <c r="G289" i="14"/>
  <c r="H288" i="14"/>
  <c r="J288" i="14" s="1"/>
  <c r="CB287" i="14" l="1"/>
  <c r="CD287" i="14" s="1"/>
  <c r="CA288" i="14"/>
  <c r="Y290" i="19"/>
  <c r="Z289" i="19"/>
  <c r="AB289" i="19" s="1"/>
  <c r="G287" i="19"/>
  <c r="H286" i="19"/>
  <c r="J286" i="19" s="1"/>
  <c r="AQ289" i="19"/>
  <c r="AR288" i="19"/>
  <c r="AT288" i="19" s="1"/>
  <c r="H289" i="14"/>
  <c r="J289" i="14" s="1"/>
  <c r="G290" i="14"/>
  <c r="H283" i="4"/>
  <c r="J283" i="4" s="1"/>
  <c r="G284" i="4"/>
  <c r="BJ283" i="14"/>
  <c r="BL283" i="14" s="1"/>
  <c r="BI284" i="14"/>
  <c r="H289" i="6"/>
  <c r="J289" i="6" s="1"/>
  <c r="G290" i="6"/>
  <c r="G290" i="3"/>
  <c r="H289" i="3"/>
  <c r="J289" i="3" s="1"/>
  <c r="H287" i="20"/>
  <c r="J287" i="20" s="1"/>
  <c r="G288" i="20"/>
  <c r="AR290" i="14"/>
  <c r="AT290" i="14" s="1"/>
  <c r="AQ291" i="14"/>
  <c r="Z288" i="14"/>
  <c r="AB288" i="14" s="1"/>
  <c r="Y289" i="14"/>
  <c r="Z284" i="1"/>
  <c r="AB284" i="1" s="1"/>
  <c r="Y285" i="1"/>
  <c r="AA284" i="4"/>
  <c r="AB283" i="4"/>
  <c r="AD283" i="4" s="1"/>
  <c r="H283" i="1"/>
  <c r="J283" i="1" s="1"/>
  <c r="G284" i="1"/>
  <c r="Y293" i="20"/>
  <c r="Z292" i="20"/>
  <c r="AB292" i="20" s="1"/>
  <c r="H288" i="20" l="1"/>
  <c r="J288" i="20" s="1"/>
  <c r="G289" i="20"/>
  <c r="AQ290" i="19"/>
  <c r="AR289" i="19"/>
  <c r="AT289" i="19" s="1"/>
  <c r="AR291" i="14"/>
  <c r="AT291" i="14" s="1"/>
  <c r="AQ292" i="14"/>
  <c r="Z289" i="14"/>
  <c r="AB289" i="14" s="1"/>
  <c r="Y290" i="14"/>
  <c r="H287" i="19"/>
  <c r="J287" i="19" s="1"/>
  <c r="G288" i="19"/>
  <c r="H290" i="14"/>
  <c r="J290" i="14" s="1"/>
  <c r="G291" i="14"/>
  <c r="Z293" i="20"/>
  <c r="AB293" i="20" s="1"/>
  <c r="Y294" i="20"/>
  <c r="Z290" i="19"/>
  <c r="AB290" i="19" s="1"/>
  <c r="Y291" i="19"/>
  <c r="G291" i="3"/>
  <c r="H290" i="3"/>
  <c r="J290" i="3" s="1"/>
  <c r="Y286" i="1"/>
  <c r="Z285" i="1"/>
  <c r="AB285" i="1" s="1"/>
  <c r="BJ284" i="14"/>
  <c r="BL284" i="14" s="1"/>
  <c r="BI285" i="14"/>
  <c r="CB288" i="14"/>
  <c r="CD288" i="14" s="1"/>
  <c r="CA289" i="14"/>
  <c r="G285" i="4"/>
  <c r="H284" i="4"/>
  <c r="J284" i="4" s="1"/>
  <c r="H284" i="1"/>
  <c r="J284" i="1" s="1"/>
  <c r="G285" i="1"/>
  <c r="G291" i="6"/>
  <c r="H290" i="6"/>
  <c r="J290" i="6" s="1"/>
  <c r="AA285" i="4"/>
  <c r="AB284" i="4"/>
  <c r="AD284" i="4" s="1"/>
  <c r="CB289" i="14" l="1"/>
  <c r="CD289" i="14" s="1"/>
  <c r="CA290" i="14"/>
  <c r="Z290" i="14"/>
  <c r="AB290" i="14" s="1"/>
  <c r="Y291" i="14"/>
  <c r="H291" i="14"/>
  <c r="J291" i="14" s="1"/>
  <c r="G292" i="14"/>
  <c r="AR292" i="14"/>
  <c r="AT292" i="14" s="1"/>
  <c r="AQ293" i="14"/>
  <c r="Y287" i="1"/>
  <c r="Z286" i="1"/>
  <c r="AB286" i="1" s="1"/>
  <c r="BJ285" i="14"/>
  <c r="BL285" i="14" s="1"/>
  <c r="BI286" i="14"/>
  <c r="H291" i="3"/>
  <c r="J291" i="3" s="1"/>
  <c r="G292" i="3"/>
  <c r="Z291" i="19"/>
  <c r="AB291" i="19" s="1"/>
  <c r="Y292" i="19"/>
  <c r="H288" i="19"/>
  <c r="J288" i="19" s="1"/>
  <c r="G289" i="19"/>
  <c r="AA286" i="4"/>
  <c r="AB285" i="4"/>
  <c r="AD285" i="4" s="1"/>
  <c r="AQ291" i="19"/>
  <c r="AR290" i="19"/>
  <c r="AT290" i="19" s="1"/>
  <c r="G292" i="6"/>
  <c r="H291" i="6"/>
  <c r="J291" i="6" s="1"/>
  <c r="Z294" i="20"/>
  <c r="AB294" i="20" s="1"/>
  <c r="Y295" i="20"/>
  <c r="G290" i="20"/>
  <c r="H289" i="20"/>
  <c r="J289" i="20" s="1"/>
  <c r="G286" i="1"/>
  <c r="H285" i="1"/>
  <c r="J285" i="1" s="1"/>
  <c r="G286" i="4"/>
  <c r="H285" i="4"/>
  <c r="J285" i="4" s="1"/>
  <c r="H292" i="6" l="1"/>
  <c r="J292" i="6" s="1"/>
  <c r="G293" i="6"/>
  <c r="AR293" i="14"/>
  <c r="AT293" i="14" s="1"/>
  <c r="AQ294" i="14"/>
  <c r="BI287" i="14"/>
  <c r="BJ286" i="14"/>
  <c r="BL286" i="14" s="1"/>
  <c r="Y288" i="1"/>
  <c r="Z287" i="1"/>
  <c r="AB287" i="1" s="1"/>
  <c r="H292" i="14"/>
  <c r="J292" i="14" s="1"/>
  <c r="G293" i="14"/>
  <c r="AA287" i="4"/>
  <c r="AB286" i="4"/>
  <c r="AD286" i="4" s="1"/>
  <c r="Z291" i="14"/>
  <c r="AB291" i="14" s="1"/>
  <c r="Y292" i="14"/>
  <c r="AQ292" i="19"/>
  <c r="AR291" i="19"/>
  <c r="AT291" i="19" s="1"/>
  <c r="H289" i="19"/>
  <c r="J289" i="19" s="1"/>
  <c r="G290" i="19"/>
  <c r="G287" i="1"/>
  <c r="H286" i="1"/>
  <c r="J286" i="1" s="1"/>
  <c r="Z292" i="19"/>
  <c r="AB292" i="19" s="1"/>
  <c r="Y293" i="19"/>
  <c r="H290" i="20"/>
  <c r="J290" i="20" s="1"/>
  <c r="G291" i="20"/>
  <c r="Y296" i="20"/>
  <c r="Z295" i="20"/>
  <c r="AB295" i="20" s="1"/>
  <c r="H292" i="3"/>
  <c r="J292" i="3" s="1"/>
  <c r="G293" i="3"/>
  <c r="CB290" i="14"/>
  <c r="CD290" i="14" s="1"/>
  <c r="CA291" i="14"/>
  <c r="H286" i="4"/>
  <c r="J286" i="4" s="1"/>
  <c r="G287" i="4"/>
  <c r="AA288" i="4" l="1"/>
  <c r="AB287" i="4"/>
  <c r="AD287" i="4" s="1"/>
  <c r="H291" i="20"/>
  <c r="J291" i="20" s="1"/>
  <c r="G292" i="20"/>
  <c r="Z293" i="19"/>
  <c r="AB293" i="19" s="1"/>
  <c r="Y294" i="19"/>
  <c r="BJ287" i="14"/>
  <c r="BL287" i="14" s="1"/>
  <c r="BI288" i="14"/>
  <c r="Z288" i="1"/>
  <c r="AB288" i="1" s="1"/>
  <c r="Y289" i="1"/>
  <c r="AR294" i="14"/>
  <c r="AT294" i="14" s="1"/>
  <c r="AQ295" i="14"/>
  <c r="H287" i="4"/>
  <c r="J287" i="4" s="1"/>
  <c r="G288" i="4"/>
  <c r="CB291" i="14"/>
  <c r="CD291" i="14" s="1"/>
  <c r="CA292" i="14"/>
  <c r="G294" i="14"/>
  <c r="H293" i="14"/>
  <c r="J293" i="14" s="1"/>
  <c r="H287" i="1"/>
  <c r="J287" i="1" s="1"/>
  <c r="G288" i="1"/>
  <c r="Z292" i="14"/>
  <c r="AB292" i="14" s="1"/>
  <c r="Y293" i="14"/>
  <c r="H293" i="6"/>
  <c r="J293" i="6" s="1"/>
  <c r="G294" i="6"/>
  <c r="G291" i="19"/>
  <c r="H290" i="19"/>
  <c r="J290" i="19" s="1"/>
  <c r="H293" i="3"/>
  <c r="J293" i="3" s="1"/>
  <c r="G294" i="3"/>
  <c r="AQ293" i="19"/>
  <c r="AR292" i="19"/>
  <c r="AT292" i="19" s="1"/>
  <c r="Y297" i="20"/>
  <c r="Z296" i="20"/>
  <c r="AB296" i="20" s="1"/>
  <c r="AR295" i="14" l="1"/>
  <c r="AT295" i="14" s="1"/>
  <c r="AQ296" i="14"/>
  <c r="H288" i="1"/>
  <c r="J288" i="1" s="1"/>
  <c r="G289" i="1"/>
  <c r="Y290" i="1"/>
  <c r="Z289" i="1"/>
  <c r="AB289" i="1" s="1"/>
  <c r="G292" i="19"/>
  <c r="H291" i="19"/>
  <c r="J291" i="19" s="1"/>
  <c r="Y295" i="19"/>
  <c r="Z294" i="19"/>
  <c r="AB294" i="19" s="1"/>
  <c r="BJ288" i="14"/>
  <c r="BL288" i="14" s="1"/>
  <c r="BI289" i="14"/>
  <c r="H294" i="14"/>
  <c r="J294" i="14" s="1"/>
  <c r="G295" i="14"/>
  <c r="Y298" i="20"/>
  <c r="Z297" i="20"/>
  <c r="AB297" i="20" s="1"/>
  <c r="AQ294" i="19"/>
  <c r="AR293" i="19"/>
  <c r="AT293" i="19" s="1"/>
  <c r="H292" i="20"/>
  <c r="J292" i="20" s="1"/>
  <c r="G293" i="20"/>
  <c r="G295" i="6"/>
  <c r="H294" i="6"/>
  <c r="J294" i="6" s="1"/>
  <c r="CB292" i="14"/>
  <c r="CD292" i="14" s="1"/>
  <c r="CA293" i="14"/>
  <c r="AA289" i="4"/>
  <c r="AB288" i="4"/>
  <c r="AD288" i="4" s="1"/>
  <c r="Z293" i="14"/>
  <c r="AB293" i="14" s="1"/>
  <c r="Y294" i="14"/>
  <c r="H294" i="3"/>
  <c r="J294" i="3" s="1"/>
  <c r="G295" i="3"/>
  <c r="G289" i="4"/>
  <c r="H288" i="4"/>
  <c r="J288" i="4" s="1"/>
  <c r="Z295" i="19" l="1"/>
  <c r="AB295" i="19" s="1"/>
  <c r="Y296" i="19"/>
  <c r="H292" i="19"/>
  <c r="J292" i="19" s="1"/>
  <c r="G293" i="19"/>
  <c r="CA294" i="14"/>
  <c r="CB293" i="14"/>
  <c r="CD293" i="14" s="1"/>
  <c r="G296" i="3"/>
  <c r="H295" i="3"/>
  <c r="J295" i="3" s="1"/>
  <c r="AR294" i="19"/>
  <c r="AT294" i="19" s="1"/>
  <c r="AQ295" i="19"/>
  <c r="Y291" i="1"/>
  <c r="Z290" i="1"/>
  <c r="AB290" i="1" s="1"/>
  <c r="BJ289" i="14"/>
  <c r="BL289" i="14" s="1"/>
  <c r="BI290" i="14"/>
  <c r="G290" i="4"/>
  <c r="H289" i="4"/>
  <c r="J289" i="4" s="1"/>
  <c r="G290" i="1"/>
  <c r="H289" i="1"/>
  <c r="J289" i="1" s="1"/>
  <c r="Y295" i="14"/>
  <c r="Z294" i="14"/>
  <c r="AB294" i="14" s="1"/>
  <c r="Y299" i="20"/>
  <c r="Z298" i="20"/>
  <c r="AB298" i="20" s="1"/>
  <c r="G294" i="20"/>
  <c r="H293" i="20"/>
  <c r="J293" i="20" s="1"/>
  <c r="H295" i="14"/>
  <c r="J295" i="14" s="1"/>
  <c r="G296" i="14"/>
  <c r="AR296" i="14"/>
  <c r="AT296" i="14" s="1"/>
  <c r="AQ297" i="14"/>
  <c r="G296" i="6"/>
  <c r="H295" i="6"/>
  <c r="J295" i="6" s="1"/>
  <c r="AA290" i="4"/>
  <c r="AB289" i="4"/>
  <c r="AD289" i="4" s="1"/>
  <c r="H296" i="3" l="1"/>
  <c r="J296" i="3" s="1"/>
  <c r="G297" i="3"/>
  <c r="H294" i="20"/>
  <c r="J294" i="20" s="1"/>
  <c r="G295" i="20"/>
  <c r="AB290" i="4"/>
  <c r="AD290" i="4" s="1"/>
  <c r="AA291" i="4"/>
  <c r="H296" i="6"/>
  <c r="J296" i="6" s="1"/>
  <c r="G297" i="6"/>
  <c r="CB294" i="14"/>
  <c r="CD294" i="14" s="1"/>
  <c r="CA295" i="14"/>
  <c r="Y296" i="14"/>
  <c r="Z295" i="14"/>
  <c r="AB295" i="14" s="1"/>
  <c r="G294" i="19"/>
  <c r="H293" i="19"/>
  <c r="J293" i="19" s="1"/>
  <c r="Y292" i="1"/>
  <c r="Z291" i="1"/>
  <c r="AB291" i="1" s="1"/>
  <c r="Y300" i="20"/>
  <c r="Z299" i="20"/>
  <c r="AB299" i="20" s="1"/>
  <c r="AR297" i="14"/>
  <c r="AT297" i="14" s="1"/>
  <c r="AQ298" i="14"/>
  <c r="H296" i="14"/>
  <c r="J296" i="14" s="1"/>
  <c r="G297" i="14"/>
  <c r="BJ290" i="14"/>
  <c r="BL290" i="14" s="1"/>
  <c r="BI291" i="14"/>
  <c r="Z296" i="19"/>
  <c r="AB296" i="19" s="1"/>
  <c r="Y297" i="19"/>
  <c r="AQ296" i="19"/>
  <c r="AR295" i="19"/>
  <c r="AT295" i="19" s="1"/>
  <c r="G291" i="1"/>
  <c r="H290" i="1"/>
  <c r="J290" i="1" s="1"/>
  <c r="G291" i="4"/>
  <c r="H290" i="4"/>
  <c r="J290" i="4" s="1"/>
  <c r="Z296" i="14" l="1"/>
  <c r="AB296" i="14" s="1"/>
  <c r="Y297" i="14"/>
  <c r="AA292" i="4"/>
  <c r="AB291" i="4"/>
  <c r="AD291" i="4" s="1"/>
  <c r="H297" i="14"/>
  <c r="J297" i="14" s="1"/>
  <c r="G298" i="14"/>
  <c r="AR298" i="14"/>
  <c r="AT298" i="14" s="1"/>
  <c r="AQ299" i="14"/>
  <c r="BJ291" i="14"/>
  <c r="BL291" i="14" s="1"/>
  <c r="BI292" i="14"/>
  <c r="H291" i="4"/>
  <c r="J291" i="4" s="1"/>
  <c r="G292" i="4"/>
  <c r="H295" i="20"/>
  <c r="J295" i="20" s="1"/>
  <c r="G296" i="20"/>
  <c r="CB295" i="14"/>
  <c r="CD295" i="14" s="1"/>
  <c r="CA296" i="14"/>
  <c r="H291" i="1"/>
  <c r="J291" i="1" s="1"/>
  <c r="G292" i="1"/>
  <c r="H297" i="6"/>
  <c r="J297" i="6" s="1"/>
  <c r="G298" i="6"/>
  <c r="Z292" i="1"/>
  <c r="AB292" i="1" s="1"/>
  <c r="Y293" i="1"/>
  <c r="Z297" i="19"/>
  <c r="AB297" i="19" s="1"/>
  <c r="Y298" i="19"/>
  <c r="G298" i="3"/>
  <c r="H297" i="3"/>
  <c r="J297" i="3" s="1"/>
  <c r="Y301" i="20"/>
  <c r="Z300" i="20"/>
  <c r="AB300" i="20" s="1"/>
  <c r="AQ297" i="19"/>
  <c r="AR296" i="19"/>
  <c r="AT296" i="19" s="1"/>
  <c r="G295" i="19"/>
  <c r="H294" i="19"/>
  <c r="J294" i="19" s="1"/>
  <c r="AR299" i="14" l="1"/>
  <c r="AT299" i="14" s="1"/>
  <c r="AQ300" i="14"/>
  <c r="G293" i="4"/>
  <c r="H292" i="4"/>
  <c r="J292" i="4" s="1"/>
  <c r="BJ292" i="14"/>
  <c r="BL292" i="14" s="1"/>
  <c r="BI293" i="14"/>
  <c r="H298" i="14"/>
  <c r="J298" i="14" s="1"/>
  <c r="G299" i="14"/>
  <c r="Y299" i="19"/>
  <c r="Z298" i="19"/>
  <c r="AB298" i="19" s="1"/>
  <c r="H292" i="1"/>
  <c r="J292" i="1" s="1"/>
  <c r="G293" i="1"/>
  <c r="Y294" i="1"/>
  <c r="Z293" i="1"/>
  <c r="AB293" i="1" s="1"/>
  <c r="H295" i="19"/>
  <c r="J295" i="19" s="1"/>
  <c r="G296" i="19"/>
  <c r="AA293" i="4"/>
  <c r="AB292" i="4"/>
  <c r="AD292" i="4" s="1"/>
  <c r="Z301" i="20"/>
  <c r="AB301" i="20" s="1"/>
  <c r="Y302" i="20"/>
  <c r="H296" i="20"/>
  <c r="J296" i="20" s="1"/>
  <c r="G297" i="20"/>
  <c r="Z297" i="14"/>
  <c r="AB297" i="14" s="1"/>
  <c r="Y298" i="14"/>
  <c r="G299" i="6"/>
  <c r="H298" i="6"/>
  <c r="J298" i="6" s="1"/>
  <c r="AQ298" i="19"/>
  <c r="AR297" i="19"/>
  <c r="AT297" i="19" s="1"/>
  <c r="CB296" i="14"/>
  <c r="CD296" i="14" s="1"/>
  <c r="CA297" i="14"/>
  <c r="G299" i="3"/>
  <c r="H298" i="3"/>
  <c r="J298" i="3" s="1"/>
  <c r="Y300" i="19" l="1"/>
  <c r="Z299" i="19"/>
  <c r="AB299" i="19" s="1"/>
  <c r="BJ293" i="14"/>
  <c r="BL293" i="14" s="1"/>
  <c r="BI294" i="14"/>
  <c r="G300" i="3"/>
  <c r="H299" i="3"/>
  <c r="J299" i="3" s="1"/>
  <c r="G294" i="1"/>
  <c r="H293" i="1"/>
  <c r="J293" i="1" s="1"/>
  <c r="G298" i="20"/>
  <c r="H297" i="20"/>
  <c r="J297" i="20" s="1"/>
  <c r="H299" i="14"/>
  <c r="J299" i="14" s="1"/>
  <c r="G300" i="14"/>
  <c r="H293" i="4"/>
  <c r="J293" i="4" s="1"/>
  <c r="G294" i="4"/>
  <c r="Z298" i="14"/>
  <c r="AB298" i="14" s="1"/>
  <c r="Y299" i="14"/>
  <c r="Z302" i="20"/>
  <c r="AB302" i="20" s="1"/>
  <c r="Y303" i="20"/>
  <c r="AQ299" i="19"/>
  <c r="AR298" i="19"/>
  <c r="AT298" i="19" s="1"/>
  <c r="AR300" i="14"/>
  <c r="AT300" i="14" s="1"/>
  <c r="AQ301" i="14"/>
  <c r="CB297" i="14"/>
  <c r="CD297" i="14" s="1"/>
  <c r="CA298" i="14"/>
  <c r="AB293" i="4"/>
  <c r="AD293" i="4" s="1"/>
  <c r="AA294" i="4"/>
  <c r="H296" i="19"/>
  <c r="J296" i="19" s="1"/>
  <c r="G297" i="19"/>
  <c r="G300" i="6"/>
  <c r="H299" i="6"/>
  <c r="J299" i="6" s="1"/>
  <c r="Y295" i="1"/>
  <c r="Z294" i="1"/>
  <c r="AB294" i="1" s="1"/>
  <c r="G295" i="1" l="1"/>
  <c r="H294" i="1"/>
  <c r="J294" i="1" s="1"/>
  <c r="H300" i="14"/>
  <c r="J300" i="14" s="1"/>
  <c r="G301" i="14"/>
  <c r="H298" i="20"/>
  <c r="J298" i="20" s="1"/>
  <c r="G299" i="20"/>
  <c r="CB298" i="14"/>
  <c r="CD298" i="14" s="1"/>
  <c r="CA299" i="14"/>
  <c r="AR299" i="19"/>
  <c r="AT299" i="19" s="1"/>
  <c r="AQ300" i="19"/>
  <c r="G301" i="3"/>
  <c r="H300" i="3"/>
  <c r="J300" i="3" s="1"/>
  <c r="BJ294" i="14"/>
  <c r="BL294" i="14" s="1"/>
  <c r="BI295" i="14"/>
  <c r="H300" i="6"/>
  <c r="J300" i="6" s="1"/>
  <c r="G301" i="6"/>
  <c r="AR301" i="14"/>
  <c r="AT301" i="14" s="1"/>
  <c r="AQ302" i="14"/>
  <c r="Z299" i="14"/>
  <c r="AB299" i="14" s="1"/>
  <c r="Y300" i="14"/>
  <c r="H294" i="4"/>
  <c r="J294" i="4" s="1"/>
  <c r="G295" i="4"/>
  <c r="Y296" i="1"/>
  <c r="Z295" i="1"/>
  <c r="AB295" i="1" s="1"/>
  <c r="Y304" i="20"/>
  <c r="Z303" i="20"/>
  <c r="AB303" i="20" s="1"/>
  <c r="G298" i="19"/>
  <c r="H297" i="19"/>
  <c r="J297" i="19" s="1"/>
  <c r="AA295" i="4"/>
  <c r="AB294" i="4"/>
  <c r="AD294" i="4" s="1"/>
  <c r="Y301" i="19"/>
  <c r="Z300" i="19"/>
  <c r="AB300" i="19" s="1"/>
  <c r="Z296" i="1" l="1"/>
  <c r="AB296" i="1" s="1"/>
  <c r="Y297" i="1"/>
  <c r="CB299" i="14"/>
  <c r="CD299" i="14" s="1"/>
  <c r="CA300" i="14"/>
  <c r="AR302" i="14"/>
  <c r="AT302" i="14" s="1"/>
  <c r="AQ303" i="14"/>
  <c r="H299" i="20"/>
  <c r="J299" i="20" s="1"/>
  <c r="G300" i="20"/>
  <c r="H295" i="4"/>
  <c r="J295" i="4" s="1"/>
  <c r="G296" i="4"/>
  <c r="Z300" i="14"/>
  <c r="AB300" i="14" s="1"/>
  <c r="Y301" i="14"/>
  <c r="AQ301" i="19"/>
  <c r="AR300" i="19"/>
  <c r="AT300" i="19" s="1"/>
  <c r="H301" i="6"/>
  <c r="J301" i="6" s="1"/>
  <c r="G302" i="6"/>
  <c r="H301" i="14"/>
  <c r="J301" i="14" s="1"/>
  <c r="G302" i="14"/>
  <c r="H301" i="3"/>
  <c r="J301" i="3" s="1"/>
  <c r="G302" i="3"/>
  <c r="G299" i="19"/>
  <c r="H298" i="19"/>
  <c r="J298" i="19" s="1"/>
  <c r="AA296" i="4"/>
  <c r="AB295" i="4"/>
  <c r="AD295" i="4" s="1"/>
  <c r="BJ295" i="14"/>
  <c r="BL295" i="14" s="1"/>
  <c r="BI296" i="14"/>
  <c r="Z301" i="19"/>
  <c r="AB301" i="19" s="1"/>
  <c r="Y302" i="19"/>
  <c r="Y305" i="20"/>
  <c r="Z304" i="20"/>
  <c r="AB304" i="20" s="1"/>
  <c r="H295" i="1"/>
  <c r="J295" i="1" s="1"/>
  <c r="G296" i="1"/>
  <c r="H296" i="1" l="1"/>
  <c r="J296" i="1" s="1"/>
  <c r="G297" i="1"/>
  <c r="G303" i="3"/>
  <c r="H302" i="3"/>
  <c r="J302" i="3" s="1"/>
  <c r="AR303" i="14"/>
  <c r="AT303" i="14" s="1"/>
  <c r="AQ304" i="14"/>
  <c r="H296" i="4"/>
  <c r="J296" i="4" s="1"/>
  <c r="G297" i="4"/>
  <c r="CB300" i="14"/>
  <c r="CD300" i="14" s="1"/>
  <c r="CA301" i="14"/>
  <c r="AB296" i="4"/>
  <c r="AD296" i="4" s="1"/>
  <c r="AA297" i="4"/>
  <c r="G303" i="14"/>
  <c r="H302" i="14"/>
  <c r="J302" i="14" s="1"/>
  <c r="Z301" i="14"/>
  <c r="AB301" i="14" s="1"/>
  <c r="Y302" i="14"/>
  <c r="H299" i="19"/>
  <c r="J299" i="19" s="1"/>
  <c r="G300" i="19"/>
  <c r="Z305" i="20"/>
  <c r="AB305" i="20" s="1"/>
  <c r="Y306" i="20"/>
  <c r="G303" i="6"/>
  <c r="H302" i="6"/>
  <c r="J302" i="6" s="1"/>
  <c r="BI297" i="14"/>
  <c r="BJ296" i="14"/>
  <c r="BL296" i="14" s="1"/>
  <c r="Y298" i="1"/>
  <c r="Z297" i="1"/>
  <c r="AB297" i="1" s="1"/>
  <c r="H300" i="20"/>
  <c r="J300" i="20" s="1"/>
  <c r="G301" i="20"/>
  <c r="Y303" i="19"/>
  <c r="Z302" i="19"/>
  <c r="AB302" i="19" s="1"/>
  <c r="AR301" i="19"/>
  <c r="AT301" i="19" s="1"/>
  <c r="AQ302" i="19"/>
  <c r="CA302" i="14" l="1"/>
  <c r="CB301" i="14"/>
  <c r="CD301" i="14" s="1"/>
  <c r="BJ297" i="14"/>
  <c r="BL297" i="14" s="1"/>
  <c r="BI298" i="14"/>
  <c r="AR304" i="14"/>
  <c r="AT304" i="14" s="1"/>
  <c r="AQ305" i="14"/>
  <c r="G304" i="6"/>
  <c r="H303" i="6"/>
  <c r="J303" i="6" s="1"/>
  <c r="Z306" i="20"/>
  <c r="AB306" i="20" s="1"/>
  <c r="Y307" i="20"/>
  <c r="H303" i="3"/>
  <c r="J303" i="3" s="1"/>
  <c r="G304" i="3"/>
  <c r="AA298" i="4"/>
  <c r="AB297" i="4"/>
  <c r="AD297" i="4" s="1"/>
  <c r="AQ303" i="19"/>
  <c r="AR302" i="19"/>
  <c r="AT302" i="19" s="1"/>
  <c r="H300" i="19"/>
  <c r="J300" i="19" s="1"/>
  <c r="G301" i="19"/>
  <c r="Z302" i="14"/>
  <c r="AB302" i="14" s="1"/>
  <c r="Y303" i="14"/>
  <c r="G298" i="1"/>
  <c r="H297" i="1"/>
  <c r="J297" i="1" s="1"/>
  <c r="G298" i="4"/>
  <c r="H297" i="4"/>
  <c r="J297" i="4" s="1"/>
  <c r="Z303" i="19"/>
  <c r="AB303" i="19" s="1"/>
  <c r="Y304" i="19"/>
  <c r="G302" i="20"/>
  <c r="H301" i="20"/>
  <c r="J301" i="20" s="1"/>
  <c r="Y299" i="1"/>
  <c r="Z298" i="1"/>
  <c r="AB298" i="1" s="1"/>
  <c r="H303" i="14"/>
  <c r="J303" i="14" s="1"/>
  <c r="G304" i="14"/>
  <c r="H298" i="4" l="1"/>
  <c r="J298" i="4" s="1"/>
  <c r="G299" i="4"/>
  <c r="H304" i="14"/>
  <c r="J304" i="14" s="1"/>
  <c r="G305" i="14"/>
  <c r="H304" i="3"/>
  <c r="J304" i="3" s="1"/>
  <c r="G305" i="3"/>
  <c r="Y304" i="14"/>
  <c r="Z303" i="14"/>
  <c r="AB303" i="14" s="1"/>
  <c r="AR305" i="14"/>
  <c r="AT305" i="14" s="1"/>
  <c r="AQ306" i="14"/>
  <c r="Y308" i="20"/>
  <c r="Z307" i="20"/>
  <c r="AB307" i="20" s="1"/>
  <c r="H304" i="6"/>
  <c r="J304" i="6" s="1"/>
  <c r="G305" i="6"/>
  <c r="BJ298" i="14"/>
  <c r="BL298" i="14" s="1"/>
  <c r="BI299" i="14"/>
  <c r="H301" i="19"/>
  <c r="J301" i="19" s="1"/>
  <c r="G302" i="19"/>
  <c r="G299" i="1"/>
  <c r="H298" i="1"/>
  <c r="J298" i="1" s="1"/>
  <c r="Y300" i="1"/>
  <c r="Z299" i="1"/>
  <c r="AB299" i="1" s="1"/>
  <c r="AQ304" i="19"/>
  <c r="AR303" i="19"/>
  <c r="AT303" i="19" s="1"/>
  <c r="H302" i="20"/>
  <c r="J302" i="20" s="1"/>
  <c r="G303" i="20"/>
  <c r="Z304" i="19"/>
  <c r="AB304" i="19" s="1"/>
  <c r="Y305" i="19"/>
  <c r="AA299" i="4"/>
  <c r="AB298" i="4"/>
  <c r="AD298" i="4" s="1"/>
  <c r="CB302" i="14"/>
  <c r="CD302" i="14" s="1"/>
  <c r="CA303" i="14"/>
  <c r="Y309" i="20" l="1"/>
  <c r="Z308" i="20"/>
  <c r="AB308" i="20" s="1"/>
  <c r="CB303" i="14"/>
  <c r="CD303" i="14" s="1"/>
  <c r="CA304" i="14"/>
  <c r="Z304" i="14"/>
  <c r="AB304" i="14" s="1"/>
  <c r="Y305" i="14"/>
  <c r="AR306" i="14"/>
  <c r="AT306" i="14" s="1"/>
  <c r="AQ307" i="14"/>
  <c r="H302" i="19"/>
  <c r="J302" i="19" s="1"/>
  <c r="G303" i="19"/>
  <c r="H305" i="3"/>
  <c r="J305" i="3" s="1"/>
  <c r="G306" i="3"/>
  <c r="AB299" i="4"/>
  <c r="AD299" i="4" s="1"/>
  <c r="AA300" i="4"/>
  <c r="Z300" i="1"/>
  <c r="AB300" i="1" s="1"/>
  <c r="Y301" i="1"/>
  <c r="H299" i="1"/>
  <c r="J299" i="1" s="1"/>
  <c r="G300" i="1"/>
  <c r="BJ299" i="14"/>
  <c r="BL299" i="14" s="1"/>
  <c r="BI300" i="14"/>
  <c r="H305" i="14"/>
  <c r="J305" i="14" s="1"/>
  <c r="G306" i="14"/>
  <c r="AR304" i="19"/>
  <c r="AT304" i="19" s="1"/>
  <c r="AQ305" i="19"/>
  <c r="Z305" i="19"/>
  <c r="AB305" i="19" s="1"/>
  <c r="Y306" i="19"/>
  <c r="H303" i="20"/>
  <c r="J303" i="20" s="1"/>
  <c r="G304" i="20"/>
  <c r="H305" i="6"/>
  <c r="J305" i="6" s="1"/>
  <c r="G306" i="6"/>
  <c r="H299" i="4"/>
  <c r="J299" i="4" s="1"/>
  <c r="G300" i="4"/>
  <c r="H306" i="14" l="1"/>
  <c r="J306" i="14" s="1"/>
  <c r="G307" i="14"/>
  <c r="Z305" i="14"/>
  <c r="AB305" i="14" s="1"/>
  <c r="Y306" i="14"/>
  <c r="H306" i="3"/>
  <c r="J306" i="3" s="1"/>
  <c r="G307" i="3"/>
  <c r="G301" i="4"/>
  <c r="H300" i="4"/>
  <c r="J300" i="4" s="1"/>
  <c r="AQ308" i="14"/>
  <c r="AR307" i="14"/>
  <c r="AT307" i="14" s="1"/>
  <c r="H300" i="1"/>
  <c r="J300" i="1" s="1"/>
  <c r="G301" i="1"/>
  <c r="CB304" i="14"/>
  <c r="CD304" i="14" s="1"/>
  <c r="CA305" i="14"/>
  <c r="AQ306" i="19"/>
  <c r="AR305" i="19"/>
  <c r="AT305" i="19" s="1"/>
  <c r="G304" i="19"/>
  <c r="H303" i="19"/>
  <c r="J303" i="19" s="1"/>
  <c r="BJ300" i="14"/>
  <c r="BL300" i="14" s="1"/>
  <c r="BI301" i="14"/>
  <c r="G305" i="20"/>
  <c r="H304" i="20"/>
  <c r="J304" i="20" s="1"/>
  <c r="Y307" i="19"/>
  <c r="Z306" i="19"/>
  <c r="AB306" i="19" s="1"/>
  <c r="AA301" i="4"/>
  <c r="AB300" i="4"/>
  <c r="AD300" i="4" s="1"/>
  <c r="G307" i="6"/>
  <c r="H306" i="6"/>
  <c r="J306" i="6" s="1"/>
  <c r="Y302" i="1"/>
  <c r="Z301" i="1"/>
  <c r="AB301" i="1" s="1"/>
  <c r="Z309" i="20"/>
  <c r="AB309" i="20" s="1"/>
  <c r="Y310" i="20"/>
  <c r="G302" i="1" l="1"/>
  <c r="H301" i="1"/>
  <c r="J301" i="1" s="1"/>
  <c r="Z307" i="19"/>
  <c r="AB307" i="19" s="1"/>
  <c r="Y308" i="19"/>
  <c r="H305" i="20"/>
  <c r="J305" i="20" s="1"/>
  <c r="G306" i="20"/>
  <c r="G308" i="3"/>
  <c r="H307" i="3"/>
  <c r="J307" i="3" s="1"/>
  <c r="H301" i="4"/>
  <c r="J301" i="4" s="1"/>
  <c r="G302" i="4"/>
  <c r="Y311" i="20"/>
  <c r="Z310" i="20"/>
  <c r="AB310" i="20" s="1"/>
  <c r="Z306" i="14"/>
  <c r="AB306" i="14" s="1"/>
  <c r="Y307" i="14"/>
  <c r="BI302" i="14"/>
  <c r="BJ301" i="14"/>
  <c r="BL301" i="14" s="1"/>
  <c r="G305" i="19"/>
  <c r="H304" i="19"/>
  <c r="J304" i="19" s="1"/>
  <c r="G308" i="6"/>
  <c r="H307" i="6"/>
  <c r="J307" i="6" s="1"/>
  <c r="CB305" i="14"/>
  <c r="CD305" i="14" s="1"/>
  <c r="CA306" i="14"/>
  <c r="H307" i="14"/>
  <c r="J307" i="14" s="1"/>
  <c r="G308" i="14"/>
  <c r="AR308" i="14"/>
  <c r="AT308" i="14" s="1"/>
  <c r="AQ309" i="14"/>
  <c r="Y303" i="1"/>
  <c r="Z302" i="1"/>
  <c r="AB302" i="1" s="1"/>
  <c r="AQ307" i="19"/>
  <c r="AR306" i="19"/>
  <c r="AT306" i="19" s="1"/>
  <c r="AA302" i="4"/>
  <c r="AB301" i="4"/>
  <c r="AD301" i="4" s="1"/>
  <c r="G309" i="14" l="1"/>
  <c r="H308" i="14"/>
  <c r="J308" i="14" s="1"/>
  <c r="Y312" i="20"/>
  <c r="Z311" i="20"/>
  <c r="AB311" i="20" s="1"/>
  <c r="H306" i="20"/>
  <c r="J306" i="20" s="1"/>
  <c r="G307" i="20"/>
  <c r="CB306" i="14"/>
  <c r="CD306" i="14" s="1"/>
  <c r="CA307" i="14"/>
  <c r="H308" i="6"/>
  <c r="J308" i="6" s="1"/>
  <c r="G309" i="6"/>
  <c r="G303" i="4"/>
  <c r="H302" i="4"/>
  <c r="J302" i="4" s="1"/>
  <c r="Z308" i="19"/>
  <c r="AB308" i="19" s="1"/>
  <c r="Y309" i="19"/>
  <c r="AB302" i="4"/>
  <c r="AD302" i="4" s="1"/>
  <c r="AA303" i="4"/>
  <c r="AQ308" i="19"/>
  <c r="AR307" i="19"/>
  <c r="AT307" i="19" s="1"/>
  <c r="G306" i="19"/>
  <c r="H305" i="19"/>
  <c r="J305" i="19" s="1"/>
  <c r="AQ310" i="14"/>
  <c r="AR309" i="14"/>
  <c r="AT309" i="14" s="1"/>
  <c r="H308" i="3"/>
  <c r="J308" i="3" s="1"/>
  <c r="G309" i="3"/>
  <c r="Y304" i="1"/>
  <c r="Z303" i="1"/>
  <c r="AB303" i="1" s="1"/>
  <c r="BJ302" i="14"/>
  <c r="BL302" i="14" s="1"/>
  <c r="BI303" i="14"/>
  <c r="Z307" i="14"/>
  <c r="AB307" i="14" s="1"/>
  <c r="Y308" i="14"/>
  <c r="G303" i="1"/>
  <c r="H302" i="1"/>
  <c r="J302" i="1" s="1"/>
  <c r="H303" i="4" l="1"/>
  <c r="J303" i="4" s="1"/>
  <c r="G304" i="4"/>
  <c r="G310" i="3"/>
  <c r="H309" i="3"/>
  <c r="J309" i="3" s="1"/>
  <c r="H307" i="20"/>
  <c r="J307" i="20" s="1"/>
  <c r="G308" i="20"/>
  <c r="G310" i="6"/>
  <c r="H309" i="6"/>
  <c r="J309" i="6" s="1"/>
  <c r="CB307" i="14"/>
  <c r="CD307" i="14" s="1"/>
  <c r="CA308" i="14"/>
  <c r="H306" i="19"/>
  <c r="J306" i="19" s="1"/>
  <c r="G307" i="19"/>
  <c r="Y313" i="20"/>
  <c r="Z312" i="20"/>
  <c r="AB312" i="20" s="1"/>
  <c r="AR310" i="14"/>
  <c r="AT310" i="14" s="1"/>
  <c r="AQ311" i="14"/>
  <c r="H303" i="1"/>
  <c r="J303" i="1" s="1"/>
  <c r="G304" i="1"/>
  <c r="Z308" i="14"/>
  <c r="AB308" i="14" s="1"/>
  <c r="Y309" i="14"/>
  <c r="AA304" i="4"/>
  <c r="AB303" i="4"/>
  <c r="AD303" i="4" s="1"/>
  <c r="Z309" i="19"/>
  <c r="AB309" i="19" s="1"/>
  <c r="Y310" i="19"/>
  <c r="AR308" i="19"/>
  <c r="AT308" i="19" s="1"/>
  <c r="AQ309" i="19"/>
  <c r="BJ303" i="14"/>
  <c r="BL303" i="14" s="1"/>
  <c r="BI304" i="14"/>
  <c r="Z304" i="1"/>
  <c r="AB304" i="1" s="1"/>
  <c r="Y305" i="1"/>
  <c r="H309" i="14"/>
  <c r="J309" i="14" s="1"/>
  <c r="G310" i="14"/>
  <c r="Y311" i="19" l="1"/>
  <c r="Z310" i="19"/>
  <c r="AB310" i="19" s="1"/>
  <c r="Z309" i="14"/>
  <c r="AB309" i="14" s="1"/>
  <c r="Y310" i="14"/>
  <c r="H310" i="14"/>
  <c r="J310" i="14" s="1"/>
  <c r="G311" i="14"/>
  <c r="H308" i="20"/>
  <c r="J308" i="20" s="1"/>
  <c r="G309" i="20"/>
  <c r="Y306" i="1"/>
  <c r="Z305" i="1"/>
  <c r="AB305" i="1" s="1"/>
  <c r="CB308" i="14"/>
  <c r="CD308" i="14" s="1"/>
  <c r="CA309" i="14"/>
  <c r="G311" i="6"/>
  <c r="H310" i="6"/>
  <c r="J310" i="6" s="1"/>
  <c r="G308" i="19"/>
  <c r="H307" i="19"/>
  <c r="J307" i="19" s="1"/>
  <c r="AA305" i="4"/>
  <c r="AB304" i="4"/>
  <c r="AD304" i="4" s="1"/>
  <c r="G311" i="3"/>
  <c r="H310" i="3"/>
  <c r="J310" i="3" s="1"/>
  <c r="AR311" i="14"/>
  <c r="AT311" i="14" s="1"/>
  <c r="AQ312" i="14"/>
  <c r="G305" i="4"/>
  <c r="H304" i="4"/>
  <c r="J304" i="4" s="1"/>
  <c r="H304" i="1"/>
  <c r="J304" i="1" s="1"/>
  <c r="G305" i="1"/>
  <c r="BI305" i="14"/>
  <c r="BJ304" i="14"/>
  <c r="BL304" i="14" s="1"/>
  <c r="AQ310" i="19"/>
  <c r="AR309" i="19"/>
  <c r="AT309" i="19" s="1"/>
  <c r="Z313" i="20"/>
  <c r="AB313" i="20" s="1"/>
  <c r="Y314" i="20"/>
  <c r="CA310" i="14" l="1"/>
  <c r="CB309" i="14"/>
  <c r="CD309" i="14" s="1"/>
  <c r="G306" i="4"/>
  <c r="H305" i="4"/>
  <c r="J305" i="4" s="1"/>
  <c r="Y307" i="1"/>
  <c r="Z306" i="1"/>
  <c r="AB306" i="1" s="1"/>
  <c r="H311" i="14"/>
  <c r="J311" i="14" s="1"/>
  <c r="G312" i="14"/>
  <c r="AQ313" i="14"/>
  <c r="AR312" i="14"/>
  <c r="AT312" i="14" s="1"/>
  <c r="G310" i="20"/>
  <c r="H309" i="20"/>
  <c r="J309" i="20" s="1"/>
  <c r="AB305" i="4"/>
  <c r="AD305" i="4" s="1"/>
  <c r="AA306" i="4"/>
  <c r="Y311" i="14"/>
  <c r="Z310" i="14"/>
  <c r="AB310" i="14" s="1"/>
  <c r="Y315" i="20"/>
  <c r="Z314" i="20"/>
  <c r="AB314" i="20" s="1"/>
  <c r="AQ311" i="19"/>
  <c r="AR310" i="19"/>
  <c r="AT310" i="19" s="1"/>
  <c r="BJ305" i="14"/>
  <c r="BL305" i="14" s="1"/>
  <c r="BI306" i="14"/>
  <c r="G306" i="1"/>
  <c r="H305" i="1"/>
  <c r="J305" i="1" s="1"/>
  <c r="G312" i="3"/>
  <c r="H311" i="3"/>
  <c r="J311" i="3" s="1"/>
  <c r="G309" i="19"/>
  <c r="H308" i="19"/>
  <c r="J308" i="19" s="1"/>
  <c r="H311" i="6"/>
  <c r="J311" i="6" s="1"/>
  <c r="G312" i="6"/>
  <c r="Z311" i="19"/>
  <c r="AB311" i="19" s="1"/>
  <c r="Y312" i="19"/>
  <c r="AR313" i="14" l="1"/>
  <c r="AT313" i="14" s="1"/>
  <c r="AQ314" i="14"/>
  <c r="G307" i="1"/>
  <c r="H306" i="1"/>
  <c r="J306" i="1" s="1"/>
  <c r="BJ306" i="14"/>
  <c r="BL306" i="14" s="1"/>
  <c r="BI307" i="14"/>
  <c r="Y308" i="1"/>
  <c r="Z307" i="1"/>
  <c r="AB307" i="1" s="1"/>
  <c r="H310" i="20"/>
  <c r="J310" i="20" s="1"/>
  <c r="G311" i="20"/>
  <c r="Z312" i="19"/>
  <c r="AB312" i="19" s="1"/>
  <c r="Y313" i="19"/>
  <c r="AR311" i="19"/>
  <c r="AT311" i="19" s="1"/>
  <c r="AQ312" i="19"/>
  <c r="H312" i="14"/>
  <c r="J312" i="14" s="1"/>
  <c r="G313" i="14"/>
  <c r="Y316" i="20"/>
  <c r="Z315" i="20"/>
  <c r="AB315" i="20" s="1"/>
  <c r="H306" i="4"/>
  <c r="J306" i="4" s="1"/>
  <c r="G307" i="4"/>
  <c r="H312" i="6"/>
  <c r="J312" i="6" s="1"/>
  <c r="G313" i="6"/>
  <c r="G310" i="19"/>
  <c r="H309" i="19"/>
  <c r="J309" i="19" s="1"/>
  <c r="AA307" i="4"/>
  <c r="AB306" i="4"/>
  <c r="AD306" i="4" s="1"/>
  <c r="Z311" i="14"/>
  <c r="AB311" i="14" s="1"/>
  <c r="Y312" i="14"/>
  <c r="G313" i="3"/>
  <c r="H312" i="3"/>
  <c r="J312" i="3" s="1"/>
  <c r="CB310" i="14"/>
  <c r="CD310" i="14" s="1"/>
  <c r="CA311" i="14"/>
  <c r="H307" i="4" l="1"/>
  <c r="J307" i="4" s="1"/>
  <c r="G308" i="4"/>
  <c r="Z313" i="19"/>
  <c r="AB313" i="19" s="1"/>
  <c r="Y314" i="19"/>
  <c r="H311" i="20"/>
  <c r="J311" i="20" s="1"/>
  <c r="G312" i="20"/>
  <c r="Z308" i="1"/>
  <c r="AB308" i="1" s="1"/>
  <c r="Y309" i="1"/>
  <c r="H313" i="3"/>
  <c r="J313" i="3" s="1"/>
  <c r="G314" i="3"/>
  <c r="G314" i="6"/>
  <c r="H313" i="6"/>
  <c r="J313" i="6" s="1"/>
  <c r="CB311" i="14"/>
  <c r="CD311" i="14" s="1"/>
  <c r="CA312" i="14"/>
  <c r="H307" i="1"/>
  <c r="J307" i="1" s="1"/>
  <c r="G308" i="1"/>
  <c r="BJ307" i="14"/>
  <c r="BL307" i="14" s="1"/>
  <c r="BI308" i="14"/>
  <c r="Z312" i="14"/>
  <c r="AB312" i="14" s="1"/>
  <c r="Y313" i="14"/>
  <c r="AR312" i="19"/>
  <c r="AT312" i="19" s="1"/>
  <c r="AQ313" i="19"/>
  <c r="AR314" i="14"/>
  <c r="AT314" i="14" s="1"/>
  <c r="AQ315" i="14"/>
  <c r="G311" i="19"/>
  <c r="H310" i="19"/>
  <c r="J310" i="19" s="1"/>
  <c r="Y317" i="20"/>
  <c r="Z316" i="20"/>
  <c r="AB316" i="20" s="1"/>
  <c r="H313" i="14"/>
  <c r="J313" i="14" s="1"/>
  <c r="G314" i="14"/>
  <c r="AA308" i="4"/>
  <c r="AB307" i="4"/>
  <c r="AD307" i="4" s="1"/>
  <c r="AR313" i="19" l="1"/>
  <c r="AT313" i="19" s="1"/>
  <c r="AQ314" i="19"/>
  <c r="H312" i="20"/>
  <c r="J312" i="20" s="1"/>
  <c r="G313" i="20"/>
  <c r="AR315" i="14"/>
  <c r="AT315" i="14" s="1"/>
  <c r="AQ316" i="14"/>
  <c r="Y310" i="1"/>
  <c r="Z309" i="1"/>
  <c r="AB309" i="1" s="1"/>
  <c r="G315" i="3"/>
  <c r="H314" i="3"/>
  <c r="J314" i="3" s="1"/>
  <c r="Y315" i="19"/>
  <c r="Z314" i="19"/>
  <c r="AB314" i="19" s="1"/>
  <c r="H314" i="6"/>
  <c r="J314" i="6" s="1"/>
  <c r="G315" i="6"/>
  <c r="Z313" i="14"/>
  <c r="AB313" i="14" s="1"/>
  <c r="Y314" i="14"/>
  <c r="BJ308" i="14"/>
  <c r="BL308" i="14" s="1"/>
  <c r="BI309" i="14"/>
  <c r="CB312" i="14"/>
  <c r="CD312" i="14" s="1"/>
  <c r="CA313" i="14"/>
  <c r="H308" i="4"/>
  <c r="J308" i="4" s="1"/>
  <c r="G309" i="4"/>
  <c r="AB308" i="4"/>
  <c r="AD308" i="4" s="1"/>
  <c r="AA309" i="4"/>
  <c r="H314" i="14"/>
  <c r="J314" i="14" s="1"/>
  <c r="G315" i="14"/>
  <c r="H308" i="1"/>
  <c r="J308" i="1" s="1"/>
  <c r="G309" i="1"/>
  <c r="Z317" i="20"/>
  <c r="AB317" i="20" s="1"/>
  <c r="Y318" i="20"/>
  <c r="G312" i="19"/>
  <c r="H311" i="19"/>
  <c r="J311" i="19" s="1"/>
  <c r="G313" i="19" l="1"/>
  <c r="H312" i="19"/>
  <c r="J312" i="19" s="1"/>
  <c r="AQ317" i="14"/>
  <c r="AR316" i="14"/>
  <c r="AT316" i="14" s="1"/>
  <c r="Y316" i="19"/>
  <c r="Z315" i="19"/>
  <c r="AB315" i="19" s="1"/>
  <c r="Y311" i="1"/>
  <c r="Z310" i="1"/>
  <c r="AB310" i="1" s="1"/>
  <c r="Z314" i="14"/>
  <c r="AB314" i="14" s="1"/>
  <c r="Y315" i="14"/>
  <c r="G314" i="20"/>
  <c r="H313" i="20"/>
  <c r="J313" i="20" s="1"/>
  <c r="G310" i="4"/>
  <c r="H309" i="4"/>
  <c r="J309" i="4" s="1"/>
  <c r="CB313" i="14"/>
  <c r="CD313" i="14" s="1"/>
  <c r="CA314" i="14"/>
  <c r="BJ309" i="14"/>
  <c r="BL309" i="14" s="1"/>
  <c r="BI310" i="14"/>
  <c r="H315" i="3"/>
  <c r="J315" i="3" s="1"/>
  <c r="G316" i="3"/>
  <c r="Y319" i="20"/>
  <c r="Z318" i="20"/>
  <c r="AB318" i="20" s="1"/>
  <c r="H315" i="14"/>
  <c r="J315" i="14" s="1"/>
  <c r="G316" i="14"/>
  <c r="H315" i="6"/>
  <c r="J315" i="6" s="1"/>
  <c r="G316" i="6"/>
  <c r="AQ315" i="19"/>
  <c r="AR314" i="19"/>
  <c r="AT314" i="19" s="1"/>
  <c r="AA310" i="4"/>
  <c r="AB309" i="4"/>
  <c r="AD309" i="4" s="1"/>
  <c r="G310" i="1"/>
  <c r="H309" i="1"/>
  <c r="J309" i="1" s="1"/>
  <c r="H316" i="14" l="1"/>
  <c r="J316" i="14" s="1"/>
  <c r="G317" i="14"/>
  <c r="H314" i="20"/>
  <c r="J314" i="20" s="1"/>
  <c r="G315" i="20"/>
  <c r="Y320" i="20"/>
  <c r="Z319" i="20"/>
  <c r="AB319" i="20" s="1"/>
  <c r="H316" i="3"/>
  <c r="J316" i="3" s="1"/>
  <c r="G317" i="3"/>
  <c r="Y312" i="1"/>
  <c r="Z311" i="1"/>
  <c r="AB311" i="1" s="1"/>
  <c r="Z316" i="19"/>
  <c r="AB316" i="19" s="1"/>
  <c r="Y317" i="19"/>
  <c r="Y316" i="14"/>
  <c r="Z315" i="14"/>
  <c r="AB315" i="14" s="1"/>
  <c r="G311" i="1"/>
  <c r="H310" i="1"/>
  <c r="J310" i="1" s="1"/>
  <c r="AR317" i="14"/>
  <c r="AT317" i="14" s="1"/>
  <c r="AQ318" i="14"/>
  <c r="BJ310" i="14"/>
  <c r="BL310" i="14" s="1"/>
  <c r="BI311" i="14"/>
  <c r="AA311" i="4"/>
  <c r="AB310" i="4"/>
  <c r="AD310" i="4" s="1"/>
  <c r="CB314" i="14"/>
  <c r="CD314" i="14" s="1"/>
  <c r="CA315" i="14"/>
  <c r="AQ316" i="19"/>
  <c r="AR315" i="19"/>
  <c r="AT315" i="19" s="1"/>
  <c r="G317" i="6"/>
  <c r="H316" i="6"/>
  <c r="J316" i="6" s="1"/>
  <c r="G311" i="4"/>
  <c r="H310" i="4"/>
  <c r="J310" i="4" s="1"/>
  <c r="G314" i="19"/>
  <c r="H313" i="19"/>
  <c r="J313" i="19" s="1"/>
  <c r="G315" i="19" l="1"/>
  <c r="H314" i="19"/>
  <c r="J314" i="19" s="1"/>
  <c r="Y321" i="20"/>
  <c r="Z320" i="20"/>
  <c r="AB320" i="20" s="1"/>
  <c r="CB315" i="14"/>
  <c r="CD315" i="14" s="1"/>
  <c r="CA316" i="14"/>
  <c r="Z312" i="1"/>
  <c r="AB312" i="1" s="1"/>
  <c r="Y313" i="1"/>
  <c r="AR318" i="14"/>
  <c r="AT318" i="14" s="1"/>
  <c r="AQ319" i="14"/>
  <c r="H315" i="20"/>
  <c r="J315" i="20" s="1"/>
  <c r="G316" i="20"/>
  <c r="Z317" i="19"/>
  <c r="AB317" i="19" s="1"/>
  <c r="Y318" i="19"/>
  <c r="AB311" i="4"/>
  <c r="AD311" i="4" s="1"/>
  <c r="AA312" i="4"/>
  <c r="H317" i="3"/>
  <c r="J317" i="3" s="1"/>
  <c r="G318" i="3"/>
  <c r="G318" i="14"/>
  <c r="H317" i="14"/>
  <c r="J317" i="14" s="1"/>
  <c r="BI312" i="14"/>
  <c r="BJ311" i="14"/>
  <c r="BL311" i="14" s="1"/>
  <c r="G312" i="4"/>
  <c r="H311" i="4"/>
  <c r="J311" i="4" s="1"/>
  <c r="G318" i="6"/>
  <c r="H317" i="6"/>
  <c r="J317" i="6" s="1"/>
  <c r="H311" i="1"/>
  <c r="J311" i="1" s="1"/>
  <c r="G312" i="1"/>
  <c r="AR316" i="19"/>
  <c r="AT316" i="19" s="1"/>
  <c r="AQ317" i="19"/>
  <c r="Z316" i="14"/>
  <c r="AB316" i="14" s="1"/>
  <c r="Y317" i="14"/>
  <c r="Y314" i="1" l="1"/>
  <c r="Z313" i="1"/>
  <c r="AB313" i="1" s="1"/>
  <c r="CB316" i="14"/>
  <c r="CD316" i="14" s="1"/>
  <c r="CA317" i="14"/>
  <c r="G313" i="4"/>
  <c r="H312" i="4"/>
  <c r="J312" i="4" s="1"/>
  <c r="Z317" i="14"/>
  <c r="AB317" i="14" s="1"/>
  <c r="Y318" i="14"/>
  <c r="AR317" i="19"/>
  <c r="AT317" i="19" s="1"/>
  <c r="AQ318" i="19"/>
  <c r="H316" i="20"/>
  <c r="J316" i="20" s="1"/>
  <c r="G317" i="20"/>
  <c r="AR319" i="14"/>
  <c r="AT319" i="14" s="1"/>
  <c r="AQ320" i="14"/>
  <c r="H318" i="3"/>
  <c r="J318" i="3" s="1"/>
  <c r="G319" i="3"/>
  <c r="Z321" i="20"/>
  <c r="AB321" i="20" s="1"/>
  <c r="Y322" i="20"/>
  <c r="BJ312" i="14"/>
  <c r="BL312" i="14" s="1"/>
  <c r="BI313" i="14"/>
  <c r="G319" i="14"/>
  <c r="H318" i="14"/>
  <c r="J318" i="14" s="1"/>
  <c r="H312" i="1"/>
  <c r="J312" i="1" s="1"/>
  <c r="G313" i="1"/>
  <c r="AA313" i="4"/>
  <c r="AB312" i="4"/>
  <c r="AD312" i="4" s="1"/>
  <c r="Y319" i="19"/>
  <c r="Z318" i="19"/>
  <c r="AB318" i="19" s="1"/>
  <c r="H318" i="6"/>
  <c r="J318" i="6" s="1"/>
  <c r="G319" i="6"/>
  <c r="H315" i="19"/>
  <c r="J315" i="19" s="1"/>
  <c r="G316" i="19"/>
  <c r="BJ313" i="14" l="1"/>
  <c r="BL313" i="14" s="1"/>
  <c r="BI314" i="14"/>
  <c r="AQ319" i="19"/>
  <c r="AR318" i="19"/>
  <c r="AT318" i="19" s="1"/>
  <c r="G314" i="4"/>
  <c r="H313" i="4"/>
  <c r="J313" i="4" s="1"/>
  <c r="H319" i="14"/>
  <c r="J319" i="14" s="1"/>
  <c r="G320" i="14"/>
  <c r="H319" i="6"/>
  <c r="J319" i="6" s="1"/>
  <c r="G320" i="6"/>
  <c r="CB317" i="14"/>
  <c r="CD317" i="14" s="1"/>
  <c r="CA318" i="14"/>
  <c r="G318" i="20"/>
  <c r="H317" i="20"/>
  <c r="J317" i="20" s="1"/>
  <c r="G317" i="19"/>
  <c r="H316" i="19"/>
  <c r="J316" i="19" s="1"/>
  <c r="G314" i="1"/>
  <c r="H313" i="1"/>
  <c r="J313" i="1" s="1"/>
  <c r="Y323" i="20"/>
  <c r="Z322" i="20"/>
  <c r="AB322" i="20" s="1"/>
  <c r="Y320" i="19"/>
  <c r="Z319" i="19"/>
  <c r="AB319" i="19" s="1"/>
  <c r="AR320" i="14"/>
  <c r="AT320" i="14" s="1"/>
  <c r="AQ321" i="14"/>
  <c r="Y319" i="14"/>
  <c r="Z318" i="14"/>
  <c r="AB318" i="14" s="1"/>
  <c r="G320" i="3"/>
  <c r="H319" i="3"/>
  <c r="J319" i="3" s="1"/>
  <c r="AA314" i="4"/>
  <c r="AB313" i="4"/>
  <c r="AD313" i="4" s="1"/>
  <c r="Y315" i="1"/>
  <c r="Z314" i="1"/>
  <c r="AB314" i="1" s="1"/>
  <c r="AR321" i="14" l="1"/>
  <c r="AT321" i="14" s="1"/>
  <c r="AQ322" i="14"/>
  <c r="H320" i="14"/>
  <c r="J320" i="14" s="1"/>
  <c r="G321" i="14"/>
  <c r="G321" i="6"/>
  <c r="H320" i="6"/>
  <c r="J320" i="6" s="1"/>
  <c r="AB314" i="4"/>
  <c r="AD314" i="4" s="1"/>
  <c r="AA315" i="4"/>
  <c r="H314" i="4"/>
  <c r="J314" i="4" s="1"/>
  <c r="G315" i="4"/>
  <c r="Y316" i="1"/>
  <c r="Z315" i="1"/>
  <c r="AB315" i="1" s="1"/>
  <c r="G318" i="19"/>
  <c r="H317" i="19"/>
  <c r="J317" i="19" s="1"/>
  <c r="AR319" i="19"/>
  <c r="AT319" i="19" s="1"/>
  <c r="AQ320" i="19"/>
  <c r="CA319" i="14"/>
  <c r="CB318" i="14"/>
  <c r="CD318" i="14" s="1"/>
  <c r="Z320" i="19"/>
  <c r="AB320" i="19" s="1"/>
  <c r="Y321" i="19"/>
  <c r="BJ314" i="14"/>
  <c r="BL314" i="14" s="1"/>
  <c r="BI315" i="14"/>
  <c r="Y324" i="20"/>
  <c r="Z323" i="20"/>
  <c r="AB323" i="20" s="1"/>
  <c r="G315" i="1"/>
  <c r="H314" i="1"/>
  <c r="J314" i="1" s="1"/>
  <c r="G321" i="3"/>
  <c r="H320" i="3"/>
  <c r="J320" i="3" s="1"/>
  <c r="Y320" i="14"/>
  <c r="Z319" i="14"/>
  <c r="AB319" i="14" s="1"/>
  <c r="H318" i="20"/>
  <c r="J318" i="20" s="1"/>
  <c r="G319" i="20"/>
  <c r="H319" i="20" l="1"/>
  <c r="J319" i="20" s="1"/>
  <c r="G320" i="20"/>
  <c r="G322" i="6"/>
  <c r="H321" i="6"/>
  <c r="J321" i="6" s="1"/>
  <c r="Z316" i="1"/>
  <c r="AB316" i="1" s="1"/>
  <c r="Y317" i="1"/>
  <c r="G322" i="14"/>
  <c r="H321" i="14"/>
  <c r="J321" i="14" s="1"/>
  <c r="G316" i="4"/>
  <c r="H315" i="4"/>
  <c r="J315" i="4" s="1"/>
  <c r="Y322" i="19"/>
  <c r="Z321" i="19"/>
  <c r="AB321" i="19" s="1"/>
  <c r="AA316" i="4"/>
  <c r="AB315" i="4"/>
  <c r="AD315" i="4" s="1"/>
  <c r="Z320" i="14"/>
  <c r="AB320" i="14" s="1"/>
  <c r="Y321" i="14"/>
  <c r="BJ315" i="14"/>
  <c r="BL315" i="14" s="1"/>
  <c r="BI316" i="14"/>
  <c r="AQ321" i="19"/>
  <c r="AR320" i="19"/>
  <c r="AT320" i="19" s="1"/>
  <c r="AR322" i="14"/>
  <c r="AT322" i="14" s="1"/>
  <c r="AQ323" i="14"/>
  <c r="Y325" i="20"/>
  <c r="Z324" i="20"/>
  <c r="AB324" i="20" s="1"/>
  <c r="CB319" i="14"/>
  <c r="CD319" i="14" s="1"/>
  <c r="CA320" i="14"/>
  <c r="H321" i="3"/>
  <c r="J321" i="3" s="1"/>
  <c r="G322" i="3"/>
  <c r="G316" i="1"/>
  <c r="H315" i="1"/>
  <c r="J315" i="1" s="1"/>
  <c r="G319" i="19"/>
  <c r="H318" i="19"/>
  <c r="J318" i="19" s="1"/>
  <c r="G317" i="4" l="1"/>
  <c r="H316" i="4"/>
  <c r="J316" i="4" s="1"/>
  <c r="AR321" i="19"/>
  <c r="AT321" i="19" s="1"/>
  <c r="AQ322" i="19"/>
  <c r="G323" i="14"/>
  <c r="H322" i="14"/>
  <c r="J322" i="14" s="1"/>
  <c r="BI317" i="14"/>
  <c r="BJ316" i="14"/>
  <c r="BL316" i="14" s="1"/>
  <c r="Y318" i="1"/>
  <c r="Z317" i="1"/>
  <c r="AB317" i="1" s="1"/>
  <c r="H319" i="19"/>
  <c r="J319" i="19" s="1"/>
  <c r="G320" i="19"/>
  <c r="H316" i="1"/>
  <c r="J316" i="1" s="1"/>
  <c r="G317" i="1"/>
  <c r="H322" i="3"/>
  <c r="J322" i="3" s="1"/>
  <c r="G323" i="3"/>
  <c r="Z325" i="20"/>
  <c r="AB325" i="20" s="1"/>
  <c r="Y326" i="20"/>
  <c r="H322" i="6"/>
  <c r="J322" i="6" s="1"/>
  <c r="G323" i="6"/>
  <c r="AQ324" i="14"/>
  <c r="AR323" i="14"/>
  <c r="AT323" i="14" s="1"/>
  <c r="Z321" i="14"/>
  <c r="AB321" i="14" s="1"/>
  <c r="Y322" i="14"/>
  <c r="CA321" i="14"/>
  <c r="CB320" i="14"/>
  <c r="CD320" i="14" s="1"/>
  <c r="H320" i="20"/>
  <c r="J320" i="20" s="1"/>
  <c r="G321" i="20"/>
  <c r="Y323" i="19"/>
  <c r="Z322" i="19"/>
  <c r="AB322" i="19" s="1"/>
  <c r="AA317" i="4"/>
  <c r="AB316" i="4"/>
  <c r="AD316" i="4" s="1"/>
  <c r="Y319" i="1" l="1"/>
  <c r="Z318" i="1"/>
  <c r="AB318" i="1" s="1"/>
  <c r="BJ317" i="14"/>
  <c r="BL317" i="14" s="1"/>
  <c r="BI318" i="14"/>
  <c r="H323" i="6"/>
  <c r="J323" i="6" s="1"/>
  <c r="G324" i="6"/>
  <c r="Z322" i="14"/>
  <c r="AB322" i="14" s="1"/>
  <c r="Y323" i="14"/>
  <c r="AB317" i="4"/>
  <c r="AD317" i="4" s="1"/>
  <c r="AA318" i="4"/>
  <c r="G324" i="14"/>
  <c r="H323" i="14"/>
  <c r="J323" i="14" s="1"/>
  <c r="H323" i="3"/>
  <c r="J323" i="3" s="1"/>
  <c r="G324" i="3"/>
  <c r="AR322" i="19"/>
  <c r="AT322" i="19" s="1"/>
  <c r="AQ323" i="19"/>
  <c r="G321" i="19"/>
  <c r="H320" i="19"/>
  <c r="J320" i="19" s="1"/>
  <c r="AR324" i="14"/>
  <c r="AT324" i="14" s="1"/>
  <c r="AQ325" i="14"/>
  <c r="Y327" i="20"/>
  <c r="Z326" i="20"/>
  <c r="AB326" i="20" s="1"/>
  <c r="G322" i="20"/>
  <c r="H321" i="20"/>
  <c r="J321" i="20" s="1"/>
  <c r="Z323" i="19"/>
  <c r="AB323" i="19" s="1"/>
  <c r="Y324" i="19"/>
  <c r="G318" i="1"/>
  <c r="H317" i="1"/>
  <c r="J317" i="1" s="1"/>
  <c r="CA322" i="14"/>
  <c r="CB321" i="14"/>
  <c r="CD321" i="14" s="1"/>
  <c r="H317" i="4"/>
  <c r="J317" i="4" s="1"/>
  <c r="G318" i="4"/>
  <c r="H324" i="14" l="1"/>
  <c r="J324" i="14" s="1"/>
  <c r="G325" i="14"/>
  <c r="G325" i="6"/>
  <c r="H324" i="6"/>
  <c r="J324" i="6" s="1"/>
  <c r="H318" i="4"/>
  <c r="J318" i="4" s="1"/>
  <c r="G319" i="4"/>
  <c r="AA319" i="4"/>
  <c r="AB318" i="4"/>
  <c r="AD318" i="4" s="1"/>
  <c r="BJ318" i="14"/>
  <c r="BL318" i="14" s="1"/>
  <c r="BI319" i="14"/>
  <c r="H322" i="20"/>
  <c r="J322" i="20" s="1"/>
  <c r="G323" i="20"/>
  <c r="Y324" i="14"/>
  <c r="Z323" i="14"/>
  <c r="AB323" i="14" s="1"/>
  <c r="CA323" i="14"/>
  <c r="CB322" i="14"/>
  <c r="CD322" i="14" s="1"/>
  <c r="Y328" i="20"/>
  <c r="Z327" i="20"/>
  <c r="AB327" i="20" s="1"/>
  <c r="G319" i="1"/>
  <c r="H318" i="1"/>
  <c r="J318" i="1" s="1"/>
  <c r="Z324" i="19"/>
  <c r="AB324" i="19" s="1"/>
  <c r="Y325" i="19"/>
  <c r="H324" i="3"/>
  <c r="J324" i="3" s="1"/>
  <c r="G325" i="3"/>
  <c r="AQ326" i="14"/>
  <c r="AR325" i="14"/>
  <c r="AT325" i="14" s="1"/>
  <c r="G322" i="19"/>
  <c r="H321" i="19"/>
  <c r="J321" i="19" s="1"/>
  <c r="AQ324" i="19"/>
  <c r="AR323" i="19"/>
  <c r="AT323" i="19" s="1"/>
  <c r="Y320" i="1"/>
  <c r="Z319" i="1"/>
  <c r="AB319" i="1" s="1"/>
  <c r="Y326" i="19" l="1"/>
  <c r="Z325" i="19"/>
  <c r="AB325" i="19" s="1"/>
  <c r="H323" i="20"/>
  <c r="J323" i="20" s="1"/>
  <c r="G324" i="20"/>
  <c r="G320" i="1"/>
  <c r="H319" i="1"/>
  <c r="J319" i="1" s="1"/>
  <c r="G320" i="4"/>
  <c r="H319" i="4"/>
  <c r="J319" i="4" s="1"/>
  <c r="AA320" i="4"/>
  <c r="AB319" i="4"/>
  <c r="AD319" i="4" s="1"/>
  <c r="Z320" i="1"/>
  <c r="AB320" i="1" s="1"/>
  <c r="Y321" i="1"/>
  <c r="G326" i="3"/>
  <c r="H325" i="3"/>
  <c r="J325" i="3" s="1"/>
  <c r="Y329" i="20"/>
  <c r="Z328" i="20"/>
  <c r="AB328" i="20" s="1"/>
  <c r="G326" i="6"/>
  <c r="H325" i="6"/>
  <c r="J325" i="6" s="1"/>
  <c r="BJ319" i="14"/>
  <c r="BL319" i="14" s="1"/>
  <c r="BI320" i="14"/>
  <c r="AQ325" i="19"/>
  <c r="AR324" i="19"/>
  <c r="AT324" i="19" s="1"/>
  <c r="G323" i="19"/>
  <c r="H322" i="19"/>
  <c r="J322" i="19" s="1"/>
  <c r="H325" i="14"/>
  <c r="J325" i="14" s="1"/>
  <c r="G326" i="14"/>
  <c r="CA324" i="14"/>
  <c r="CB323" i="14"/>
  <c r="CD323" i="14" s="1"/>
  <c r="AR326" i="14"/>
  <c r="AT326" i="14" s="1"/>
  <c r="AQ327" i="14"/>
  <c r="Z324" i="14"/>
  <c r="AB324" i="14" s="1"/>
  <c r="Y325" i="14"/>
  <c r="G324" i="19" l="1"/>
  <c r="H323" i="19"/>
  <c r="J323" i="19" s="1"/>
  <c r="AB320" i="4"/>
  <c r="AD320" i="4" s="1"/>
  <c r="AA321" i="4"/>
  <c r="AQ326" i="19"/>
  <c r="AR325" i="19"/>
  <c r="AT325" i="19" s="1"/>
  <c r="H320" i="4"/>
  <c r="J320" i="4" s="1"/>
  <c r="G321" i="4"/>
  <c r="BI321" i="14"/>
  <c r="BJ320" i="14"/>
  <c r="BL320" i="14" s="1"/>
  <c r="AR327" i="14"/>
  <c r="AT327" i="14" s="1"/>
  <c r="AQ328" i="14"/>
  <c r="H326" i="6"/>
  <c r="J326" i="6" s="1"/>
  <c r="G327" i="6"/>
  <c r="H320" i="1"/>
  <c r="J320" i="1" s="1"/>
  <c r="G321" i="1"/>
  <c r="Y326" i="14"/>
  <c r="Z325" i="14"/>
  <c r="AB325" i="14" s="1"/>
  <c r="H324" i="20"/>
  <c r="J324" i="20" s="1"/>
  <c r="G325" i="20"/>
  <c r="Y322" i="1"/>
  <c r="Z321" i="1"/>
  <c r="AB321" i="1" s="1"/>
  <c r="Y330" i="20"/>
  <c r="Z329" i="20"/>
  <c r="AB329" i="20" s="1"/>
  <c r="CA325" i="14"/>
  <c r="CB324" i="14"/>
  <c r="CD324" i="14" s="1"/>
  <c r="G327" i="14"/>
  <c r="H326" i="14"/>
  <c r="J326" i="14" s="1"/>
  <c r="H326" i="3"/>
  <c r="J326" i="3" s="1"/>
  <c r="G327" i="3"/>
  <c r="Y327" i="19"/>
  <c r="Z326" i="19"/>
  <c r="AB326" i="19" s="1"/>
  <c r="Y331" i="20" l="1"/>
  <c r="Z330" i="20"/>
  <c r="AB330" i="20" s="1"/>
  <c r="G326" i="20"/>
  <c r="H325" i="20"/>
  <c r="J325" i="20" s="1"/>
  <c r="Z327" i="19"/>
  <c r="AB327" i="19" s="1"/>
  <c r="Y328" i="19"/>
  <c r="Z326" i="14"/>
  <c r="AB326" i="14" s="1"/>
  <c r="Y327" i="14"/>
  <c r="AQ327" i="19"/>
  <c r="AR326" i="19"/>
  <c r="AT326" i="19" s="1"/>
  <c r="Y323" i="1"/>
  <c r="Z322" i="1"/>
  <c r="AB322" i="1" s="1"/>
  <c r="AA322" i="4"/>
  <c r="AB321" i="4"/>
  <c r="AD321" i="4" s="1"/>
  <c r="H321" i="4"/>
  <c r="J321" i="4" s="1"/>
  <c r="G322" i="4"/>
  <c r="BJ321" i="14"/>
  <c r="BL321" i="14" s="1"/>
  <c r="BI322" i="14"/>
  <c r="G322" i="1"/>
  <c r="H321" i="1"/>
  <c r="J321" i="1" s="1"/>
  <c r="H327" i="6"/>
  <c r="J327" i="6" s="1"/>
  <c r="G328" i="6"/>
  <c r="AQ329" i="14"/>
  <c r="AR328" i="14"/>
  <c r="AT328" i="14" s="1"/>
  <c r="G328" i="3"/>
  <c r="H327" i="3"/>
  <c r="J327" i="3" s="1"/>
  <c r="H327" i="14"/>
  <c r="J327" i="14" s="1"/>
  <c r="G328" i="14"/>
  <c r="CA326" i="14"/>
  <c r="CB325" i="14"/>
  <c r="CD325" i="14" s="1"/>
  <c r="G325" i="19"/>
  <c r="H324" i="19"/>
  <c r="J324" i="19" s="1"/>
  <c r="AR329" i="14" l="1"/>
  <c r="AT329" i="14" s="1"/>
  <c r="AQ330" i="14"/>
  <c r="G329" i="6"/>
  <c r="H328" i="6"/>
  <c r="J328" i="6" s="1"/>
  <c r="Y328" i="14"/>
  <c r="Z327" i="14"/>
  <c r="AB327" i="14" s="1"/>
  <c r="Y329" i="19"/>
  <c r="Z328" i="19"/>
  <c r="AB328" i="19" s="1"/>
  <c r="Y324" i="1"/>
  <c r="Z323" i="1"/>
  <c r="AB323" i="1" s="1"/>
  <c r="H326" i="20"/>
  <c r="J326" i="20" s="1"/>
  <c r="G327" i="20"/>
  <c r="AQ328" i="19"/>
  <c r="AR327" i="19"/>
  <c r="AT327" i="19" s="1"/>
  <c r="G323" i="1"/>
  <c r="H322" i="1"/>
  <c r="J322" i="1" s="1"/>
  <c r="CA327" i="14"/>
  <c r="CB326" i="14"/>
  <c r="CD326" i="14" s="1"/>
  <c r="H322" i="4"/>
  <c r="J322" i="4" s="1"/>
  <c r="G323" i="4"/>
  <c r="H325" i="19"/>
  <c r="J325" i="19" s="1"/>
  <c r="G326" i="19"/>
  <c r="BJ322" i="14"/>
  <c r="BL322" i="14" s="1"/>
  <c r="BI323" i="14"/>
  <c r="H328" i="14"/>
  <c r="J328" i="14" s="1"/>
  <c r="G329" i="14"/>
  <c r="G329" i="3"/>
  <c r="H328" i="3"/>
  <c r="J328" i="3" s="1"/>
  <c r="AA323" i="4"/>
  <c r="AB322" i="4"/>
  <c r="AD322" i="4" s="1"/>
  <c r="Y332" i="20"/>
  <c r="Z331" i="20"/>
  <c r="AB331" i="20" s="1"/>
  <c r="G327" i="19" l="1"/>
  <c r="H326" i="19"/>
  <c r="J326" i="19" s="1"/>
  <c r="BI324" i="14"/>
  <c r="BJ323" i="14"/>
  <c r="BL323" i="14" s="1"/>
  <c r="Z329" i="19"/>
  <c r="AB329" i="19" s="1"/>
  <c r="Y330" i="19"/>
  <c r="Z324" i="1"/>
  <c r="AB324" i="1" s="1"/>
  <c r="Y325" i="1"/>
  <c r="Z328" i="14"/>
  <c r="AB328" i="14" s="1"/>
  <c r="Y329" i="14"/>
  <c r="H327" i="20"/>
  <c r="J327" i="20" s="1"/>
  <c r="G328" i="20"/>
  <c r="G324" i="4"/>
  <c r="H323" i="4"/>
  <c r="J323" i="4" s="1"/>
  <c r="Y333" i="20"/>
  <c r="Z332" i="20"/>
  <c r="AB332" i="20" s="1"/>
  <c r="AB323" i="4"/>
  <c r="AD323" i="4" s="1"/>
  <c r="AA324" i="4"/>
  <c r="G330" i="6"/>
  <c r="H329" i="6"/>
  <c r="J329" i="6" s="1"/>
  <c r="G330" i="3"/>
  <c r="H329" i="3"/>
  <c r="J329" i="3" s="1"/>
  <c r="AQ331" i="14"/>
  <c r="AR330" i="14"/>
  <c r="AT330" i="14" s="1"/>
  <c r="CB327" i="14"/>
  <c r="CD327" i="14" s="1"/>
  <c r="CA328" i="14"/>
  <c r="H323" i="1"/>
  <c r="J323" i="1" s="1"/>
  <c r="G324" i="1"/>
  <c r="G330" i="14"/>
  <c r="H329" i="14"/>
  <c r="J329" i="14" s="1"/>
  <c r="AR328" i="19"/>
  <c r="AT328" i="19" s="1"/>
  <c r="AQ329" i="19"/>
  <c r="AR331" i="14" l="1"/>
  <c r="AT331" i="14" s="1"/>
  <c r="AQ332" i="14"/>
  <c r="Z330" i="19"/>
  <c r="AB330" i="19" s="1"/>
  <c r="Y331" i="19"/>
  <c r="G331" i="3"/>
  <c r="H330" i="3"/>
  <c r="J330" i="3" s="1"/>
  <c r="Y326" i="1"/>
  <c r="Z325" i="1"/>
  <c r="AB325" i="1" s="1"/>
  <c r="Z329" i="14"/>
  <c r="AB329" i="14" s="1"/>
  <c r="Y330" i="14"/>
  <c r="AQ330" i="19"/>
  <c r="AR329" i="19"/>
  <c r="AT329" i="19" s="1"/>
  <c r="AA325" i="4"/>
  <c r="AB324" i="4"/>
  <c r="AD324" i="4" s="1"/>
  <c r="BI325" i="14"/>
  <c r="BJ324" i="14"/>
  <c r="BL324" i="14" s="1"/>
  <c r="G329" i="20"/>
  <c r="H328" i="20"/>
  <c r="J328" i="20" s="1"/>
  <c r="G331" i="14"/>
  <c r="H330" i="14"/>
  <c r="J330" i="14" s="1"/>
  <c r="H324" i="1"/>
  <c r="J324" i="1" s="1"/>
  <c r="G325" i="1"/>
  <c r="Z333" i="20"/>
  <c r="AB333" i="20" s="1"/>
  <c r="Y334" i="20"/>
  <c r="H330" i="6"/>
  <c r="J330" i="6" s="1"/>
  <c r="G331" i="6"/>
  <c r="CB328" i="14"/>
  <c r="CD328" i="14" s="1"/>
  <c r="CA329" i="14"/>
  <c r="G325" i="4"/>
  <c r="H324" i="4"/>
  <c r="J324" i="4" s="1"/>
  <c r="H327" i="19"/>
  <c r="J327" i="19" s="1"/>
  <c r="G328" i="19"/>
  <c r="G326" i="1" l="1"/>
  <c r="H325" i="1"/>
  <c r="J325" i="1" s="1"/>
  <c r="Z330" i="14"/>
  <c r="AB330" i="14" s="1"/>
  <c r="Y331" i="14"/>
  <c r="H328" i="19"/>
  <c r="J328" i="19" s="1"/>
  <c r="G329" i="19"/>
  <c r="H331" i="14"/>
  <c r="J331" i="14" s="1"/>
  <c r="G332" i="14"/>
  <c r="H331" i="3"/>
  <c r="J331" i="3" s="1"/>
  <c r="G332" i="3"/>
  <c r="H325" i="4"/>
  <c r="J325" i="4" s="1"/>
  <c r="G326" i="4"/>
  <c r="Z331" i="19"/>
  <c r="AB331" i="19" s="1"/>
  <c r="Y332" i="19"/>
  <c r="Z334" i="20"/>
  <c r="AB334" i="20" s="1"/>
  <c r="Y335" i="20"/>
  <c r="AQ331" i="19"/>
  <c r="AR330" i="19"/>
  <c r="AT330" i="19" s="1"/>
  <c r="Y327" i="1"/>
  <c r="Z326" i="1"/>
  <c r="AB326" i="1" s="1"/>
  <c r="G330" i="20"/>
  <c r="H329" i="20"/>
  <c r="J329" i="20" s="1"/>
  <c r="CB329" i="14"/>
  <c r="CD329" i="14" s="1"/>
  <c r="CA330" i="14"/>
  <c r="AR332" i="14"/>
  <c r="AT332" i="14" s="1"/>
  <c r="AQ333" i="14"/>
  <c r="BJ325" i="14"/>
  <c r="BL325" i="14" s="1"/>
  <c r="BI326" i="14"/>
  <c r="H331" i="6"/>
  <c r="J331" i="6" s="1"/>
  <c r="G332" i="6"/>
  <c r="AA326" i="4"/>
  <c r="AB325" i="4"/>
  <c r="AD325" i="4" s="1"/>
  <c r="H332" i="14" l="1"/>
  <c r="J332" i="14" s="1"/>
  <c r="G333" i="14"/>
  <c r="H330" i="20"/>
  <c r="J330" i="20" s="1"/>
  <c r="G331" i="20"/>
  <c r="Y328" i="1"/>
  <c r="Z327" i="1"/>
  <c r="AB327" i="1" s="1"/>
  <c r="CA331" i="14"/>
  <c r="CB330" i="14"/>
  <c r="CD330" i="14" s="1"/>
  <c r="G330" i="19"/>
  <c r="H329" i="19"/>
  <c r="J329" i="19" s="1"/>
  <c r="G327" i="4"/>
  <c r="H326" i="4"/>
  <c r="J326" i="4" s="1"/>
  <c r="G333" i="3"/>
  <c r="H332" i="3"/>
  <c r="J332" i="3" s="1"/>
  <c r="G333" i="6"/>
  <c r="H332" i="6"/>
  <c r="J332" i="6" s="1"/>
  <c r="Z335" i="20"/>
  <c r="AB335" i="20" s="1"/>
  <c r="Y336" i="20"/>
  <c r="Z331" i="14"/>
  <c r="AB331" i="14" s="1"/>
  <c r="Y332" i="14"/>
  <c r="AB326" i="4"/>
  <c r="AD326" i="4" s="1"/>
  <c r="AA327" i="4"/>
  <c r="AQ332" i="19"/>
  <c r="AR331" i="19"/>
  <c r="AT331" i="19" s="1"/>
  <c r="BJ326" i="14"/>
  <c r="BL326" i="14" s="1"/>
  <c r="BI327" i="14"/>
  <c r="AR333" i="14"/>
  <c r="AT333" i="14" s="1"/>
  <c r="AQ334" i="14"/>
  <c r="Y333" i="19"/>
  <c r="Z332" i="19"/>
  <c r="AB332" i="19" s="1"/>
  <c r="G327" i="1"/>
  <c r="H326" i="1"/>
  <c r="J326" i="1" s="1"/>
  <c r="Z332" i="14" l="1"/>
  <c r="AB332" i="14" s="1"/>
  <c r="Y333" i="14"/>
  <c r="AA328" i="4"/>
  <c r="AB327" i="4"/>
  <c r="AD327" i="4" s="1"/>
  <c r="Z328" i="1"/>
  <c r="AB328" i="1" s="1"/>
  <c r="Y329" i="1"/>
  <c r="CB331" i="14"/>
  <c r="CD331" i="14" s="1"/>
  <c r="CA332" i="14"/>
  <c r="H331" i="20"/>
  <c r="J331" i="20" s="1"/>
  <c r="G332" i="20"/>
  <c r="G328" i="1"/>
  <c r="H327" i="1"/>
  <c r="J327" i="1" s="1"/>
  <c r="Z333" i="19"/>
  <c r="AB333" i="19" s="1"/>
  <c r="Y334" i="19"/>
  <c r="AR332" i="19"/>
  <c r="AT332" i="19" s="1"/>
  <c r="AQ333" i="19"/>
  <c r="G331" i="19"/>
  <c r="H330" i="19"/>
  <c r="J330" i="19" s="1"/>
  <c r="G334" i="6"/>
  <c r="H333" i="6"/>
  <c r="J333" i="6" s="1"/>
  <c r="BJ327" i="14"/>
  <c r="BL327" i="14" s="1"/>
  <c r="BI328" i="14"/>
  <c r="H333" i="14"/>
  <c r="J333" i="14" s="1"/>
  <c r="G334" i="14"/>
  <c r="G328" i="4"/>
  <c r="H327" i="4"/>
  <c r="J327" i="4" s="1"/>
  <c r="Y337" i="20"/>
  <c r="Z336" i="20"/>
  <c r="AB336" i="20" s="1"/>
  <c r="AR334" i="14"/>
  <c r="AT334" i="14" s="1"/>
  <c r="AQ335" i="14"/>
  <c r="H333" i="3"/>
  <c r="J333" i="3" s="1"/>
  <c r="G334" i="3"/>
  <c r="H334" i="3" l="1"/>
  <c r="J334" i="3" s="1"/>
  <c r="G335" i="3"/>
  <c r="G329" i="1"/>
  <c r="H328" i="1"/>
  <c r="J328" i="1" s="1"/>
  <c r="AQ336" i="14"/>
  <c r="AR335" i="14"/>
  <c r="AT335" i="14" s="1"/>
  <c r="H332" i="20"/>
  <c r="J332" i="20" s="1"/>
  <c r="G333" i="20"/>
  <c r="AA329" i="4"/>
  <c r="AB328" i="4"/>
  <c r="AD328" i="4" s="1"/>
  <c r="BI329" i="14"/>
  <c r="BJ328" i="14"/>
  <c r="BL328" i="14" s="1"/>
  <c r="CB332" i="14"/>
  <c r="CD332" i="14" s="1"/>
  <c r="CA333" i="14"/>
  <c r="H334" i="6"/>
  <c r="J334" i="6" s="1"/>
  <c r="G335" i="6"/>
  <c r="Y330" i="1"/>
  <c r="Z329" i="1"/>
  <c r="AB329" i="1" s="1"/>
  <c r="H331" i="19"/>
  <c r="J331" i="19" s="1"/>
  <c r="G332" i="19"/>
  <c r="Z337" i="20"/>
  <c r="AB337" i="20" s="1"/>
  <c r="Y338" i="20"/>
  <c r="Y335" i="19"/>
  <c r="Z334" i="19"/>
  <c r="AB334" i="19" s="1"/>
  <c r="Y334" i="14"/>
  <c r="Z333" i="14"/>
  <c r="AB333" i="14" s="1"/>
  <c r="H334" i="14"/>
  <c r="J334" i="14" s="1"/>
  <c r="G335" i="14"/>
  <c r="AR333" i="19"/>
  <c r="AT333" i="19" s="1"/>
  <c r="AQ334" i="19"/>
  <c r="H328" i="4"/>
  <c r="J328" i="4" s="1"/>
  <c r="G329" i="4"/>
  <c r="BJ329" i="14" l="1"/>
  <c r="BL329" i="14" s="1"/>
  <c r="BI330" i="14"/>
  <c r="AB329" i="4"/>
  <c r="AD329" i="4" s="1"/>
  <c r="AA330" i="4"/>
  <c r="G334" i="20"/>
  <c r="H333" i="20"/>
  <c r="J333" i="20" s="1"/>
  <c r="AR334" i="19"/>
  <c r="AT334" i="19" s="1"/>
  <c r="AQ335" i="19"/>
  <c r="AR336" i="14"/>
  <c r="AT336" i="14" s="1"/>
  <c r="AQ337" i="14"/>
  <c r="H329" i="4"/>
  <c r="J329" i="4" s="1"/>
  <c r="G330" i="4"/>
  <c r="G330" i="1"/>
  <c r="H329" i="1"/>
  <c r="J329" i="1" s="1"/>
  <c r="Z338" i="20"/>
  <c r="AB338" i="20" s="1"/>
  <c r="Y339" i="20"/>
  <c r="G333" i="19"/>
  <c r="H332" i="19"/>
  <c r="J332" i="19" s="1"/>
  <c r="CB333" i="14"/>
  <c r="CD333" i="14" s="1"/>
  <c r="CA334" i="14"/>
  <c r="H335" i="3"/>
  <c r="J335" i="3" s="1"/>
  <c r="G336" i="3"/>
  <c r="Y336" i="19"/>
  <c r="Z335" i="19"/>
  <c r="AB335" i="19" s="1"/>
  <c r="Y331" i="1"/>
  <c r="Z330" i="1"/>
  <c r="AB330" i="1" s="1"/>
  <c r="H335" i="14"/>
  <c r="J335" i="14" s="1"/>
  <c r="G336" i="14"/>
  <c r="H335" i="6"/>
  <c r="J335" i="6" s="1"/>
  <c r="G336" i="6"/>
  <c r="Y335" i="14"/>
  <c r="Z334" i="14"/>
  <c r="AB334" i="14" s="1"/>
  <c r="G331" i="4" l="1"/>
  <c r="H330" i="4"/>
  <c r="J330" i="4" s="1"/>
  <c r="Y337" i="19"/>
  <c r="Z336" i="19"/>
  <c r="AB336" i="19" s="1"/>
  <c r="Y336" i="14"/>
  <c r="Z335" i="14"/>
  <c r="AB335" i="14" s="1"/>
  <c r="AR337" i="14"/>
  <c r="AT337" i="14" s="1"/>
  <c r="AQ338" i="14"/>
  <c r="CB334" i="14"/>
  <c r="CD334" i="14" s="1"/>
  <c r="CA335" i="14"/>
  <c r="G337" i="6"/>
  <c r="H336" i="6"/>
  <c r="J336" i="6" s="1"/>
  <c r="G335" i="20"/>
  <c r="H334" i="20"/>
  <c r="J334" i="20" s="1"/>
  <c r="H336" i="3"/>
  <c r="J336" i="3" s="1"/>
  <c r="G337" i="3"/>
  <c r="AA331" i="4"/>
  <c r="AB330" i="4"/>
  <c r="AD330" i="4" s="1"/>
  <c r="AQ336" i="19"/>
  <c r="AR335" i="19"/>
  <c r="AT335" i="19" s="1"/>
  <c r="G334" i="19"/>
  <c r="H333" i="19"/>
  <c r="J333" i="19" s="1"/>
  <c r="Y340" i="20"/>
  <c r="Z339" i="20"/>
  <c r="AB339" i="20" s="1"/>
  <c r="BJ330" i="14"/>
  <c r="BL330" i="14" s="1"/>
  <c r="BI331" i="14"/>
  <c r="H336" i="14"/>
  <c r="J336" i="14" s="1"/>
  <c r="G337" i="14"/>
  <c r="Y332" i="1"/>
  <c r="Z331" i="1"/>
  <c r="AB331" i="1" s="1"/>
  <c r="G331" i="1"/>
  <c r="H330" i="1"/>
  <c r="J330" i="1" s="1"/>
  <c r="CB335" i="14" l="1"/>
  <c r="CD335" i="14" s="1"/>
  <c r="CA336" i="14"/>
  <c r="H335" i="20"/>
  <c r="J335" i="20" s="1"/>
  <c r="G336" i="20"/>
  <c r="AR338" i="14"/>
  <c r="AT338" i="14" s="1"/>
  <c r="AQ339" i="14"/>
  <c r="G338" i="6"/>
  <c r="H337" i="6"/>
  <c r="J337" i="6" s="1"/>
  <c r="Z332" i="1"/>
  <c r="AB332" i="1" s="1"/>
  <c r="Y333" i="1"/>
  <c r="AA332" i="4"/>
  <c r="AB331" i="4"/>
  <c r="AD331" i="4" s="1"/>
  <c r="Y337" i="14"/>
  <c r="Z336" i="14"/>
  <c r="AB336" i="14" s="1"/>
  <c r="Z340" i="20"/>
  <c r="AB340" i="20" s="1"/>
  <c r="Y341" i="20"/>
  <c r="H334" i="19"/>
  <c r="J334" i="19" s="1"/>
  <c r="G335" i="19"/>
  <c r="AR336" i="19"/>
  <c r="AT336" i="19" s="1"/>
  <c r="AQ337" i="19"/>
  <c r="H337" i="14"/>
  <c r="J337" i="14" s="1"/>
  <c r="G338" i="14"/>
  <c r="G332" i="4"/>
  <c r="H331" i="4"/>
  <c r="J331" i="4" s="1"/>
  <c r="G332" i="1"/>
  <c r="H331" i="1"/>
  <c r="J331" i="1" s="1"/>
  <c r="Y338" i="19"/>
  <c r="Z337" i="19"/>
  <c r="AB337" i="19" s="1"/>
  <c r="G338" i="3"/>
  <c r="H337" i="3"/>
  <c r="J337" i="3" s="1"/>
  <c r="BJ331" i="14"/>
  <c r="BL331" i="14" s="1"/>
  <c r="BI332" i="14"/>
  <c r="Z333" i="1" l="1"/>
  <c r="AB333" i="1" s="1"/>
  <c r="Y334" i="1"/>
  <c r="H338" i="6"/>
  <c r="J338" i="6" s="1"/>
  <c r="G339" i="6"/>
  <c r="AB332" i="4"/>
  <c r="AD332" i="4" s="1"/>
  <c r="AA333" i="4"/>
  <c r="BJ332" i="14"/>
  <c r="BL332" i="14" s="1"/>
  <c r="BI333" i="14"/>
  <c r="G336" i="19"/>
  <c r="H335" i="19"/>
  <c r="J335" i="19" s="1"/>
  <c r="AR339" i="14"/>
  <c r="AT339" i="14" s="1"/>
  <c r="AQ340" i="14"/>
  <c r="H338" i="14"/>
  <c r="J338" i="14" s="1"/>
  <c r="G339" i="14"/>
  <c r="AQ338" i="19"/>
  <c r="AR337" i="19"/>
  <c r="AT337" i="19" s="1"/>
  <c r="G333" i="4"/>
  <c r="H332" i="4"/>
  <c r="J332" i="4" s="1"/>
  <c r="Y342" i="20"/>
  <c r="Z341" i="20"/>
  <c r="AB341" i="20" s="1"/>
  <c r="G337" i="20"/>
  <c r="H336" i="20"/>
  <c r="J336" i="20" s="1"/>
  <c r="H338" i="3"/>
  <c r="J338" i="3" s="1"/>
  <c r="G339" i="3"/>
  <c r="Z338" i="19"/>
  <c r="AB338" i="19" s="1"/>
  <c r="Y339" i="19"/>
  <c r="CB336" i="14"/>
  <c r="CD336" i="14" s="1"/>
  <c r="CA337" i="14"/>
  <c r="G333" i="1"/>
  <c r="H332" i="1"/>
  <c r="J332" i="1" s="1"/>
  <c r="Y338" i="14"/>
  <c r="Z337" i="14"/>
  <c r="AB337" i="14" s="1"/>
  <c r="Y339" i="14" l="1"/>
  <c r="Z338" i="14"/>
  <c r="AB338" i="14" s="1"/>
  <c r="G340" i="3"/>
  <c r="H339" i="3"/>
  <c r="J339" i="3" s="1"/>
  <c r="AA334" i="4"/>
  <c r="AB333" i="4"/>
  <c r="AD333" i="4" s="1"/>
  <c r="H336" i="19"/>
  <c r="J336" i="19" s="1"/>
  <c r="G337" i="19"/>
  <c r="AR340" i="14"/>
  <c r="AT340" i="14" s="1"/>
  <c r="AQ341" i="14"/>
  <c r="BI334" i="14"/>
  <c r="BJ333" i="14"/>
  <c r="BL333" i="14" s="1"/>
  <c r="G334" i="1"/>
  <c r="H333" i="1"/>
  <c r="J333" i="1" s="1"/>
  <c r="H339" i="6"/>
  <c r="J339" i="6" s="1"/>
  <c r="G340" i="6"/>
  <c r="G338" i="20"/>
  <c r="H337" i="20"/>
  <c r="J337" i="20" s="1"/>
  <c r="AQ339" i="19"/>
  <c r="AR338" i="19"/>
  <c r="AT338" i="19" s="1"/>
  <c r="Z339" i="19"/>
  <c r="AB339" i="19" s="1"/>
  <c r="Y340" i="19"/>
  <c r="H339" i="14"/>
  <c r="J339" i="14" s="1"/>
  <c r="G340" i="14"/>
  <c r="Y335" i="1"/>
  <c r="Z334" i="1"/>
  <c r="AB334" i="1" s="1"/>
  <c r="Z342" i="20"/>
  <c r="AB342" i="20" s="1"/>
  <c r="Y343" i="20"/>
  <c r="H333" i="4"/>
  <c r="J333" i="4" s="1"/>
  <c r="G334" i="4"/>
  <c r="CB337" i="14"/>
  <c r="CD337" i="14" s="1"/>
  <c r="CA338" i="14"/>
  <c r="AR341" i="14" l="1"/>
  <c r="AT341" i="14" s="1"/>
  <c r="AQ342" i="14"/>
  <c r="CB338" i="14"/>
  <c r="CD338" i="14" s="1"/>
  <c r="CA339" i="14"/>
  <c r="AA335" i="4"/>
  <c r="AB334" i="4"/>
  <c r="AD334" i="4" s="1"/>
  <c r="H340" i="14"/>
  <c r="J340" i="14" s="1"/>
  <c r="G341" i="14"/>
  <c r="Y341" i="19"/>
  <c r="Z340" i="19"/>
  <c r="AB340" i="19" s="1"/>
  <c r="H337" i="19"/>
  <c r="J337" i="19" s="1"/>
  <c r="G338" i="19"/>
  <c r="G335" i="4"/>
  <c r="H334" i="4"/>
  <c r="J334" i="4" s="1"/>
  <c r="G341" i="3"/>
  <c r="H340" i="3"/>
  <c r="J340" i="3" s="1"/>
  <c r="Z343" i="20"/>
  <c r="AB343" i="20" s="1"/>
  <c r="Y344" i="20"/>
  <c r="BI335" i="14"/>
  <c r="BJ334" i="14"/>
  <c r="BL334" i="14" s="1"/>
  <c r="AQ340" i="19"/>
  <c r="AR339" i="19"/>
  <c r="AT339" i="19" s="1"/>
  <c r="H338" i="20"/>
  <c r="J338" i="20" s="1"/>
  <c r="G339" i="20"/>
  <c r="G341" i="6"/>
  <c r="H340" i="6"/>
  <c r="J340" i="6" s="1"/>
  <c r="Y336" i="1"/>
  <c r="Z335" i="1"/>
  <c r="AB335" i="1" s="1"/>
  <c r="G335" i="1"/>
  <c r="H334" i="1"/>
  <c r="J334" i="1" s="1"/>
  <c r="Z339" i="14"/>
  <c r="AB339" i="14" s="1"/>
  <c r="Y340" i="14"/>
  <c r="G339" i="19" l="1"/>
  <c r="H338" i="19"/>
  <c r="J338" i="19" s="1"/>
  <c r="AQ341" i="19"/>
  <c r="AR340" i="19"/>
  <c r="AT340" i="19" s="1"/>
  <c r="G340" i="20"/>
  <c r="H339" i="20"/>
  <c r="J339" i="20" s="1"/>
  <c r="BI336" i="14"/>
  <c r="BJ335" i="14"/>
  <c r="BL335" i="14" s="1"/>
  <c r="AB335" i="4"/>
  <c r="AD335" i="4" s="1"/>
  <c r="AA336" i="4"/>
  <c r="CB339" i="14"/>
  <c r="CD339" i="14" s="1"/>
  <c r="CA340" i="14"/>
  <c r="Y342" i="19"/>
  <c r="Z341" i="19"/>
  <c r="AB341" i="19" s="1"/>
  <c r="Y345" i="20"/>
  <c r="Z344" i="20"/>
  <c r="AB344" i="20" s="1"/>
  <c r="Z340" i="14"/>
  <c r="AB340" i="14" s="1"/>
  <c r="Y341" i="14"/>
  <c r="G336" i="1"/>
  <c r="H335" i="1"/>
  <c r="J335" i="1" s="1"/>
  <c r="Z336" i="1"/>
  <c r="AB336" i="1" s="1"/>
  <c r="Y337" i="1"/>
  <c r="AQ343" i="14"/>
  <c r="AR342" i="14"/>
  <c r="AT342" i="14" s="1"/>
  <c r="H341" i="14"/>
  <c r="J341" i="14" s="1"/>
  <c r="G342" i="14"/>
  <c r="G342" i="3"/>
  <c r="H341" i="3"/>
  <c r="J341" i="3" s="1"/>
  <c r="G342" i="6"/>
  <c r="H341" i="6"/>
  <c r="J341" i="6" s="1"/>
  <c r="G336" i="4"/>
  <c r="H335" i="4"/>
  <c r="J335" i="4" s="1"/>
  <c r="AA337" i="4" l="1"/>
  <c r="AB336" i="4"/>
  <c r="AD336" i="4" s="1"/>
  <c r="Y343" i="19"/>
  <c r="Z342" i="19"/>
  <c r="AB342" i="19" s="1"/>
  <c r="H339" i="19"/>
  <c r="J339" i="19" s="1"/>
  <c r="G340" i="19"/>
  <c r="H340" i="20"/>
  <c r="J340" i="20" s="1"/>
  <c r="G341" i="20"/>
  <c r="CB340" i="14"/>
  <c r="CD340" i="14" s="1"/>
  <c r="CA341" i="14"/>
  <c r="G337" i="4"/>
  <c r="H336" i="4"/>
  <c r="J336" i="4" s="1"/>
  <c r="Z341" i="14"/>
  <c r="AB341" i="14" s="1"/>
  <c r="Y342" i="14"/>
  <c r="AR343" i="14"/>
  <c r="AT343" i="14" s="1"/>
  <c r="AQ344" i="14"/>
  <c r="G337" i="1"/>
  <c r="H336" i="1"/>
  <c r="J336" i="1" s="1"/>
  <c r="BI337" i="14"/>
  <c r="BJ336" i="14"/>
  <c r="BL336" i="14" s="1"/>
  <c r="Y346" i="20"/>
  <c r="Z345" i="20"/>
  <c r="AB345" i="20" s="1"/>
  <c r="AQ342" i="19"/>
  <c r="AR341" i="19"/>
  <c r="AT341" i="19" s="1"/>
  <c r="Y338" i="1"/>
  <c r="Z337" i="1"/>
  <c r="AB337" i="1" s="1"/>
  <c r="H342" i="6"/>
  <c r="J342" i="6" s="1"/>
  <c r="G343" i="6"/>
  <c r="H342" i="3"/>
  <c r="J342" i="3" s="1"/>
  <c r="G343" i="3"/>
  <c r="H342" i="14"/>
  <c r="J342" i="14" s="1"/>
  <c r="G343" i="14"/>
  <c r="G342" i="20" l="1"/>
  <c r="H341" i="20"/>
  <c r="J341" i="20" s="1"/>
  <c r="G338" i="4"/>
  <c r="H337" i="4"/>
  <c r="J337" i="4" s="1"/>
  <c r="G344" i="14"/>
  <c r="H343" i="14"/>
  <c r="J343" i="14" s="1"/>
  <c r="H340" i="19"/>
  <c r="J340" i="19" s="1"/>
  <c r="G341" i="19"/>
  <c r="Z346" i="20"/>
  <c r="AB346" i="20" s="1"/>
  <c r="Y347" i="20"/>
  <c r="BI338" i="14"/>
  <c r="BJ337" i="14"/>
  <c r="BL337" i="14" s="1"/>
  <c r="G338" i="1"/>
  <c r="H337" i="1"/>
  <c r="J337" i="1" s="1"/>
  <c r="H343" i="6"/>
  <c r="J343" i="6" s="1"/>
  <c r="G344" i="6"/>
  <c r="CA342" i="14"/>
  <c r="CB341" i="14"/>
  <c r="CD341" i="14" s="1"/>
  <c r="H343" i="3"/>
  <c r="J343" i="3" s="1"/>
  <c r="G344" i="3"/>
  <c r="Z343" i="19"/>
  <c r="AB343" i="19" s="1"/>
  <c r="Y344" i="19"/>
  <c r="AQ343" i="19"/>
  <c r="AR342" i="19"/>
  <c r="AT342" i="19" s="1"/>
  <c r="AR344" i="14"/>
  <c r="AT344" i="14" s="1"/>
  <c r="AQ345" i="14"/>
  <c r="Z342" i="14"/>
  <c r="AB342" i="14" s="1"/>
  <c r="Y343" i="14"/>
  <c r="Y339" i="1"/>
  <c r="Z338" i="1"/>
  <c r="AB338" i="1" s="1"/>
  <c r="AA338" i="4"/>
  <c r="AB337" i="4"/>
  <c r="AD337" i="4" s="1"/>
  <c r="AQ344" i="19" l="1"/>
  <c r="AR343" i="19"/>
  <c r="AT343" i="19" s="1"/>
  <c r="H341" i="19"/>
  <c r="J341" i="19" s="1"/>
  <c r="G342" i="19"/>
  <c r="Y340" i="1"/>
  <c r="Z339" i="1"/>
  <c r="AB339" i="1" s="1"/>
  <c r="H344" i="14"/>
  <c r="J344" i="14" s="1"/>
  <c r="G345" i="14"/>
  <c r="Y345" i="19"/>
  <c r="Z344" i="19"/>
  <c r="AB344" i="19" s="1"/>
  <c r="Z347" i="20"/>
  <c r="AB347" i="20" s="1"/>
  <c r="Y348" i="20"/>
  <c r="CB342" i="14"/>
  <c r="CD342" i="14" s="1"/>
  <c r="CA343" i="14"/>
  <c r="H338" i="4"/>
  <c r="J338" i="4" s="1"/>
  <c r="G339" i="4"/>
  <c r="G345" i="3"/>
  <c r="H344" i="3"/>
  <c r="J344" i="3" s="1"/>
  <c r="Z343" i="14"/>
  <c r="AB343" i="14" s="1"/>
  <c r="Y344" i="14"/>
  <c r="G345" i="6"/>
  <c r="H344" i="6"/>
  <c r="J344" i="6" s="1"/>
  <c r="AR345" i="14"/>
  <c r="AT345" i="14" s="1"/>
  <c r="AQ346" i="14"/>
  <c r="BJ338" i="14"/>
  <c r="BL338" i="14" s="1"/>
  <c r="BI339" i="14"/>
  <c r="AB338" i="4"/>
  <c r="AD338" i="4" s="1"/>
  <c r="AA339" i="4"/>
  <c r="H338" i="1"/>
  <c r="J338" i="1" s="1"/>
  <c r="G339" i="1"/>
  <c r="G343" i="20"/>
  <c r="H342" i="20"/>
  <c r="J342" i="20" s="1"/>
  <c r="AR346" i="14" l="1"/>
  <c r="AT346" i="14" s="1"/>
  <c r="AQ347" i="14"/>
  <c r="G344" i="20"/>
  <c r="H343" i="20"/>
  <c r="J343" i="20" s="1"/>
  <c r="Z344" i="14"/>
  <c r="AB344" i="14" s="1"/>
  <c r="Y345" i="14"/>
  <c r="G340" i="1"/>
  <c r="H339" i="1"/>
  <c r="J339" i="1" s="1"/>
  <c r="Z340" i="1"/>
  <c r="AB340" i="1" s="1"/>
  <c r="Y341" i="1"/>
  <c r="Y349" i="20"/>
  <c r="Z348" i="20"/>
  <c r="AB348" i="20" s="1"/>
  <c r="G346" i="6"/>
  <c r="H345" i="6"/>
  <c r="J345" i="6" s="1"/>
  <c r="G343" i="19"/>
  <c r="H342" i="19"/>
  <c r="J342" i="19" s="1"/>
  <c r="H345" i="14"/>
  <c r="J345" i="14" s="1"/>
  <c r="G346" i="14"/>
  <c r="AA340" i="4"/>
  <c r="AB339" i="4"/>
  <c r="AD339" i="4" s="1"/>
  <c r="BJ339" i="14"/>
  <c r="BL339" i="14" s="1"/>
  <c r="BI340" i="14"/>
  <c r="CB343" i="14"/>
  <c r="CD343" i="14" s="1"/>
  <c r="CA344" i="14"/>
  <c r="Z345" i="19"/>
  <c r="AB345" i="19" s="1"/>
  <c r="Y346" i="19"/>
  <c r="H345" i="3"/>
  <c r="J345" i="3" s="1"/>
  <c r="G346" i="3"/>
  <c r="H339" i="4"/>
  <c r="J339" i="4" s="1"/>
  <c r="G340" i="4"/>
  <c r="AR344" i="19"/>
  <c r="AT344" i="19" s="1"/>
  <c r="AQ345" i="19"/>
  <c r="G341" i="1" l="1"/>
  <c r="H340" i="1"/>
  <c r="J340" i="1" s="1"/>
  <c r="BJ340" i="14"/>
  <c r="BL340" i="14" s="1"/>
  <c r="BI341" i="14"/>
  <c r="Z345" i="14"/>
  <c r="AB345" i="14" s="1"/>
  <c r="Y346" i="14"/>
  <c r="Y350" i="20"/>
  <c r="Z349" i="20"/>
  <c r="AB349" i="20" s="1"/>
  <c r="H340" i="4"/>
  <c r="J340" i="4" s="1"/>
  <c r="G341" i="4"/>
  <c r="CB344" i="14"/>
  <c r="CD344" i="14" s="1"/>
  <c r="CA345" i="14"/>
  <c r="Y342" i="1"/>
  <c r="Z341" i="1"/>
  <c r="AB341" i="1" s="1"/>
  <c r="AQ346" i="19"/>
  <c r="AR345" i="19"/>
  <c r="AT345" i="19" s="1"/>
  <c r="G345" i="20"/>
  <c r="H344" i="20"/>
  <c r="J344" i="20" s="1"/>
  <c r="G344" i="19"/>
  <c r="H343" i="19"/>
  <c r="J343" i="19" s="1"/>
  <c r="AR347" i="14"/>
  <c r="AT347" i="14" s="1"/>
  <c r="AQ348" i="14"/>
  <c r="AA341" i="4"/>
  <c r="AB340" i="4"/>
  <c r="AD340" i="4" s="1"/>
  <c r="G347" i="14"/>
  <c r="H346" i="14"/>
  <c r="J346" i="14" s="1"/>
  <c r="G347" i="3"/>
  <c r="H346" i="3"/>
  <c r="J346" i="3" s="1"/>
  <c r="Z346" i="19"/>
  <c r="AB346" i="19" s="1"/>
  <c r="Y347" i="19"/>
  <c r="H346" i="6"/>
  <c r="J346" i="6" s="1"/>
  <c r="G347" i="6"/>
  <c r="CB345" i="14" l="1"/>
  <c r="CD345" i="14" s="1"/>
  <c r="CA346" i="14"/>
  <c r="H344" i="19"/>
  <c r="J344" i="19" s="1"/>
  <c r="G345" i="19"/>
  <c r="Z346" i="14"/>
  <c r="AB346" i="14" s="1"/>
  <c r="Y347" i="14"/>
  <c r="BJ341" i="14"/>
  <c r="BL341" i="14" s="1"/>
  <c r="BI342" i="14"/>
  <c r="AB341" i="4"/>
  <c r="AD341" i="4" s="1"/>
  <c r="AA342" i="4"/>
  <c r="H341" i="4"/>
  <c r="J341" i="4" s="1"/>
  <c r="G342" i="4"/>
  <c r="H347" i="6"/>
  <c r="J347" i="6" s="1"/>
  <c r="G348" i="6"/>
  <c r="Z350" i="20"/>
  <c r="AB350" i="20" s="1"/>
  <c r="Y351" i="20"/>
  <c r="H345" i="20"/>
  <c r="J345" i="20" s="1"/>
  <c r="G346" i="20"/>
  <c r="AQ347" i="19"/>
  <c r="AR346" i="19"/>
  <c r="AT346" i="19" s="1"/>
  <c r="AR348" i="14"/>
  <c r="AT348" i="14" s="1"/>
  <c r="AQ349" i="14"/>
  <c r="Z347" i="19"/>
  <c r="AB347" i="19" s="1"/>
  <c r="Y348" i="19"/>
  <c r="H347" i="3"/>
  <c r="J347" i="3" s="1"/>
  <c r="G348" i="3"/>
  <c r="H347" i="14"/>
  <c r="J347" i="14" s="1"/>
  <c r="G348" i="14"/>
  <c r="Y343" i="1"/>
  <c r="Z342" i="1"/>
  <c r="AB342" i="1" s="1"/>
  <c r="G342" i="1"/>
  <c r="H341" i="1"/>
  <c r="J341" i="1" s="1"/>
  <c r="AR349" i="14" l="1"/>
  <c r="AT349" i="14" s="1"/>
  <c r="AQ350" i="14"/>
  <c r="G343" i="4"/>
  <c r="H342" i="4"/>
  <c r="J342" i="4" s="1"/>
  <c r="AQ348" i="19"/>
  <c r="AR347" i="19"/>
  <c r="AT347" i="19" s="1"/>
  <c r="AA343" i="4"/>
  <c r="AB342" i="4"/>
  <c r="AD342" i="4" s="1"/>
  <c r="BJ342" i="14"/>
  <c r="BL342" i="14" s="1"/>
  <c r="BI343" i="14"/>
  <c r="Z347" i="14"/>
  <c r="AB347" i="14" s="1"/>
  <c r="Y348" i="14"/>
  <c r="Z348" i="19"/>
  <c r="AB348" i="19" s="1"/>
  <c r="Y349" i="19"/>
  <c r="G343" i="1"/>
  <c r="H342" i="1"/>
  <c r="J342" i="1" s="1"/>
  <c r="Y344" i="1"/>
  <c r="Z343" i="1"/>
  <c r="AB343" i="1" s="1"/>
  <c r="G346" i="19"/>
  <c r="H345" i="19"/>
  <c r="J345" i="19" s="1"/>
  <c r="G347" i="20"/>
  <c r="H346" i="20"/>
  <c r="J346" i="20" s="1"/>
  <c r="G349" i="3"/>
  <c r="H348" i="3"/>
  <c r="J348" i="3" s="1"/>
  <c r="G349" i="6"/>
  <c r="H348" i="6"/>
  <c r="J348" i="6" s="1"/>
  <c r="CB346" i="14"/>
  <c r="CD346" i="14" s="1"/>
  <c r="CA347" i="14"/>
  <c r="H348" i="14"/>
  <c r="J348" i="14" s="1"/>
  <c r="G349" i="14"/>
  <c r="Z351" i="20"/>
  <c r="AB351" i="20" s="1"/>
  <c r="Y352" i="20"/>
  <c r="G350" i="3" l="1"/>
  <c r="H349" i="3"/>
  <c r="J349" i="3" s="1"/>
  <c r="Z348" i="14"/>
  <c r="AB348" i="14" s="1"/>
  <c r="Y349" i="14"/>
  <c r="G348" i="20"/>
  <c r="H347" i="20"/>
  <c r="J347" i="20" s="1"/>
  <c r="BJ343" i="14"/>
  <c r="BL343" i="14" s="1"/>
  <c r="BI344" i="14"/>
  <c r="Z344" i="1"/>
  <c r="AB344" i="1" s="1"/>
  <c r="Y345" i="1"/>
  <c r="AR348" i="19"/>
  <c r="AT348" i="19" s="1"/>
  <c r="AQ349" i="19"/>
  <c r="AA344" i="4"/>
  <c r="AB343" i="4"/>
  <c r="AD343" i="4" s="1"/>
  <c r="G344" i="4"/>
  <c r="H343" i="4"/>
  <c r="J343" i="4" s="1"/>
  <c r="G347" i="19"/>
  <c r="H346" i="19"/>
  <c r="J346" i="19" s="1"/>
  <c r="G350" i="14"/>
  <c r="H349" i="14"/>
  <c r="J349" i="14" s="1"/>
  <c r="CB347" i="14"/>
  <c r="CD347" i="14" s="1"/>
  <c r="CA348" i="14"/>
  <c r="Y350" i="19"/>
  <c r="Z349" i="19"/>
  <c r="AB349" i="19" s="1"/>
  <c r="AR350" i="14"/>
  <c r="AT350" i="14" s="1"/>
  <c r="AQ351" i="14"/>
  <c r="Y353" i="20"/>
  <c r="Z352" i="20"/>
  <c r="AB352" i="20" s="1"/>
  <c r="G344" i="1"/>
  <c r="H343" i="1"/>
  <c r="J343" i="1" s="1"/>
  <c r="G350" i="6"/>
  <c r="H349" i="6"/>
  <c r="J349" i="6" s="1"/>
  <c r="Y346" i="1" l="1"/>
  <c r="Z345" i="1"/>
  <c r="AB345" i="1" s="1"/>
  <c r="BJ344" i="14"/>
  <c r="BL344" i="14" s="1"/>
  <c r="BI345" i="14"/>
  <c r="H344" i="1"/>
  <c r="J344" i="1" s="1"/>
  <c r="G345" i="1"/>
  <c r="Y350" i="14"/>
  <c r="Z349" i="14"/>
  <c r="AB349" i="14" s="1"/>
  <c r="H344" i="4"/>
  <c r="J344" i="4" s="1"/>
  <c r="G345" i="4"/>
  <c r="AQ350" i="19"/>
  <c r="AR349" i="19"/>
  <c r="AT349" i="19" s="1"/>
  <c r="G351" i="14"/>
  <c r="H350" i="14"/>
  <c r="J350" i="14" s="1"/>
  <c r="Y354" i="20"/>
  <c r="Z353" i="20"/>
  <c r="AB353" i="20" s="1"/>
  <c r="AR351" i="14"/>
  <c r="AT351" i="14" s="1"/>
  <c r="AQ352" i="14"/>
  <c r="Y351" i="19"/>
  <c r="Z350" i="19"/>
  <c r="AB350" i="19" s="1"/>
  <c r="CB348" i="14"/>
  <c r="CD348" i="14" s="1"/>
  <c r="CA349" i="14"/>
  <c r="H350" i="6"/>
  <c r="J350" i="6" s="1"/>
  <c r="G351" i="6"/>
  <c r="G348" i="19"/>
  <c r="H347" i="19"/>
  <c r="J347" i="19" s="1"/>
  <c r="G349" i="20"/>
  <c r="H348" i="20"/>
  <c r="J348" i="20" s="1"/>
  <c r="AB344" i="4"/>
  <c r="AD344" i="4" s="1"/>
  <c r="AA345" i="4"/>
  <c r="H350" i="3"/>
  <c r="J350" i="3" s="1"/>
  <c r="G351" i="3"/>
  <c r="G346" i="4" l="1"/>
  <c r="H345" i="4"/>
  <c r="J345" i="4" s="1"/>
  <c r="H351" i="6"/>
  <c r="J351" i="6" s="1"/>
  <c r="G352" i="6"/>
  <c r="G352" i="14"/>
  <c r="H351" i="14"/>
  <c r="J351" i="14" s="1"/>
  <c r="Z351" i="19"/>
  <c r="AB351" i="19" s="1"/>
  <c r="Y352" i="19"/>
  <c r="Y351" i="14"/>
  <c r="Z350" i="14"/>
  <c r="AB350" i="14" s="1"/>
  <c r="G349" i="19"/>
  <c r="H348" i="19"/>
  <c r="J348" i="19" s="1"/>
  <c r="G352" i="3"/>
  <c r="H351" i="3"/>
  <c r="J351" i="3" s="1"/>
  <c r="AR352" i="14"/>
  <c r="AT352" i="14" s="1"/>
  <c r="AQ353" i="14"/>
  <c r="G346" i="1"/>
  <c r="H345" i="1"/>
  <c r="J345" i="1" s="1"/>
  <c r="Y347" i="1"/>
  <c r="Z346" i="1"/>
  <c r="AB346" i="1" s="1"/>
  <c r="BJ345" i="14"/>
  <c r="BL345" i="14" s="1"/>
  <c r="BI346" i="14"/>
  <c r="AR350" i="19"/>
  <c r="AT350" i="19" s="1"/>
  <c r="AQ351" i="19"/>
  <c r="AA346" i="4"/>
  <c r="AB345" i="4"/>
  <c r="AD345" i="4" s="1"/>
  <c r="H349" i="20"/>
  <c r="J349" i="20" s="1"/>
  <c r="G350" i="20"/>
  <c r="Z354" i="20"/>
  <c r="AB354" i="20" s="1"/>
  <c r="Y355" i="20"/>
  <c r="CB349" i="14"/>
  <c r="CD349" i="14" s="1"/>
  <c r="CA350" i="14"/>
  <c r="H349" i="19" l="1"/>
  <c r="J349" i="19" s="1"/>
  <c r="G350" i="19"/>
  <c r="BJ346" i="14"/>
  <c r="BL346" i="14" s="1"/>
  <c r="BI347" i="14"/>
  <c r="Z352" i="19"/>
  <c r="AB352" i="19" s="1"/>
  <c r="Y353" i="19"/>
  <c r="CB350" i="14"/>
  <c r="CD350" i="14" s="1"/>
  <c r="CA351" i="14"/>
  <c r="Z355" i="20"/>
  <c r="AB355" i="20" s="1"/>
  <c r="Y356" i="20"/>
  <c r="G347" i="1"/>
  <c r="H346" i="1"/>
  <c r="J346" i="1" s="1"/>
  <c r="G353" i="14"/>
  <c r="H352" i="14"/>
  <c r="J352" i="14" s="1"/>
  <c r="AQ352" i="19"/>
  <c r="AR351" i="19"/>
  <c r="AT351" i="19" s="1"/>
  <c r="Y348" i="1"/>
  <c r="Z347" i="1"/>
  <c r="AB347" i="1" s="1"/>
  <c r="G351" i="20"/>
  <c r="H350" i="20"/>
  <c r="J350" i="20" s="1"/>
  <c r="AR353" i="14"/>
  <c r="AT353" i="14" s="1"/>
  <c r="AQ354" i="14"/>
  <c r="G353" i="6"/>
  <c r="H352" i="6"/>
  <c r="J352" i="6" s="1"/>
  <c r="Y352" i="14"/>
  <c r="Z351" i="14"/>
  <c r="AB351" i="14" s="1"/>
  <c r="AA347" i="4"/>
  <c r="AB346" i="4"/>
  <c r="AD346" i="4" s="1"/>
  <c r="G353" i="3"/>
  <c r="H352" i="3"/>
  <c r="J352" i="3" s="1"/>
  <c r="H346" i="4"/>
  <c r="J346" i="4" s="1"/>
  <c r="G347" i="4"/>
  <c r="G354" i="6" l="1"/>
  <c r="H353" i="6"/>
  <c r="J353" i="6" s="1"/>
  <c r="G348" i="1"/>
  <c r="H347" i="1"/>
  <c r="J347" i="1" s="1"/>
  <c r="AQ355" i="14"/>
  <c r="AR354" i="14"/>
  <c r="AT354" i="14" s="1"/>
  <c r="Y357" i="20"/>
  <c r="Z356" i="20"/>
  <c r="AB356" i="20" s="1"/>
  <c r="Y353" i="14"/>
  <c r="Z352" i="14"/>
  <c r="AB352" i="14" s="1"/>
  <c r="H347" i="4"/>
  <c r="J347" i="4" s="1"/>
  <c r="G348" i="4"/>
  <c r="CB351" i="14"/>
  <c r="CD351" i="14" s="1"/>
  <c r="CA352" i="14"/>
  <c r="Y354" i="19"/>
  <c r="Z353" i="19"/>
  <c r="AB353" i="19" s="1"/>
  <c r="G354" i="14"/>
  <c r="H353" i="14"/>
  <c r="J353" i="14" s="1"/>
  <c r="G352" i="20"/>
  <c r="H351" i="20"/>
  <c r="J351" i="20" s="1"/>
  <c r="Z348" i="1"/>
  <c r="AB348" i="1" s="1"/>
  <c r="Y349" i="1"/>
  <c r="BJ347" i="14"/>
  <c r="BL347" i="14" s="1"/>
  <c r="BI348" i="14"/>
  <c r="AR352" i="19"/>
  <c r="AT352" i="19" s="1"/>
  <c r="AQ353" i="19"/>
  <c r="G354" i="3"/>
  <c r="H353" i="3"/>
  <c r="J353" i="3" s="1"/>
  <c r="AA348" i="4"/>
  <c r="AB347" i="4"/>
  <c r="AD347" i="4" s="1"/>
  <c r="G351" i="19"/>
  <c r="H350" i="19"/>
  <c r="J350" i="19" s="1"/>
  <c r="Y354" i="14" l="1"/>
  <c r="Z353" i="14"/>
  <c r="AB353" i="14" s="1"/>
  <c r="G349" i="4"/>
  <c r="H348" i="4"/>
  <c r="J348" i="4" s="1"/>
  <c r="Y358" i="20"/>
  <c r="Z357" i="20"/>
  <c r="AB357" i="20" s="1"/>
  <c r="G355" i="14"/>
  <c r="H354" i="14"/>
  <c r="J354" i="14" s="1"/>
  <c r="AQ356" i="14"/>
  <c r="AR355" i="14"/>
  <c r="AT355" i="14" s="1"/>
  <c r="BI349" i="14"/>
  <c r="BJ348" i="14"/>
  <c r="BL348" i="14" s="1"/>
  <c r="AA349" i="4"/>
  <c r="AB348" i="4"/>
  <c r="AD348" i="4" s="1"/>
  <c r="H354" i="3"/>
  <c r="J354" i="3" s="1"/>
  <c r="G355" i="3"/>
  <c r="Y355" i="19"/>
  <c r="Z354" i="19"/>
  <c r="AB354" i="19" s="1"/>
  <c r="H348" i="1"/>
  <c r="J348" i="1" s="1"/>
  <c r="G349" i="1"/>
  <c r="G353" i="20"/>
  <c r="H352" i="20"/>
  <c r="J352" i="20" s="1"/>
  <c r="CB352" i="14"/>
  <c r="CD352" i="14" s="1"/>
  <c r="CA353" i="14"/>
  <c r="Y350" i="1"/>
  <c r="Z349" i="1"/>
  <c r="AB349" i="1" s="1"/>
  <c r="H351" i="19"/>
  <c r="J351" i="19" s="1"/>
  <c r="G352" i="19"/>
  <c r="AQ354" i="19"/>
  <c r="AR353" i="19"/>
  <c r="AT353" i="19" s="1"/>
  <c r="H354" i="6"/>
  <c r="J354" i="6" s="1"/>
  <c r="G355" i="6"/>
  <c r="H355" i="6" l="1"/>
  <c r="J355" i="6" s="1"/>
  <c r="G356" i="6"/>
  <c r="BI350" i="14"/>
  <c r="BJ349" i="14"/>
  <c r="BL349" i="14" s="1"/>
  <c r="H355" i="14"/>
  <c r="J355" i="14" s="1"/>
  <c r="G356" i="14"/>
  <c r="CB353" i="14"/>
  <c r="CD353" i="14" s="1"/>
  <c r="CA354" i="14"/>
  <c r="AQ357" i="14"/>
  <c r="AR356" i="14"/>
  <c r="AT356" i="14" s="1"/>
  <c r="AQ355" i="19"/>
  <c r="AR354" i="19"/>
  <c r="AT354" i="19" s="1"/>
  <c r="Z355" i="19"/>
  <c r="AB355" i="19" s="1"/>
  <c r="Y356" i="19"/>
  <c r="Y359" i="20"/>
  <c r="Z358" i="20"/>
  <c r="AB358" i="20" s="1"/>
  <c r="H355" i="3"/>
  <c r="J355" i="3" s="1"/>
  <c r="G356" i="3"/>
  <c r="H352" i="19"/>
  <c r="J352" i="19" s="1"/>
  <c r="G353" i="19"/>
  <c r="H349" i="4"/>
  <c r="J349" i="4" s="1"/>
  <c r="G350" i="4"/>
  <c r="G350" i="1"/>
  <c r="H349" i="1"/>
  <c r="J349" i="1" s="1"/>
  <c r="G354" i="20"/>
  <c r="H353" i="20"/>
  <c r="J353" i="20" s="1"/>
  <c r="Y351" i="1"/>
  <c r="Z350" i="1"/>
  <c r="AB350" i="1" s="1"/>
  <c r="AB349" i="4"/>
  <c r="AD349" i="4" s="1"/>
  <c r="AA350" i="4"/>
  <c r="Y355" i="14"/>
  <c r="Z354" i="14"/>
  <c r="AB354" i="14" s="1"/>
  <c r="AQ358" i="14" l="1"/>
  <c r="AR357" i="14"/>
  <c r="AT357" i="14" s="1"/>
  <c r="G351" i="4"/>
  <c r="H350" i="4"/>
  <c r="J350" i="4" s="1"/>
  <c r="G354" i="19"/>
  <c r="H353" i="19"/>
  <c r="J353" i="19" s="1"/>
  <c r="CB354" i="14"/>
  <c r="CD354" i="14" s="1"/>
  <c r="CA355" i="14"/>
  <c r="AQ356" i="19"/>
  <c r="AR355" i="19"/>
  <c r="AT355" i="19" s="1"/>
  <c r="Z355" i="14"/>
  <c r="AB355" i="14" s="1"/>
  <c r="Y356" i="14"/>
  <c r="G357" i="3"/>
  <c r="H356" i="3"/>
  <c r="J356" i="3" s="1"/>
  <c r="G357" i="14"/>
  <c r="H356" i="14"/>
  <c r="J356" i="14" s="1"/>
  <c r="G351" i="1"/>
  <c r="H350" i="1"/>
  <c r="J350" i="1" s="1"/>
  <c r="AA351" i="4"/>
  <c r="AB350" i="4"/>
  <c r="AD350" i="4" s="1"/>
  <c r="Y352" i="1"/>
  <c r="Z351" i="1"/>
  <c r="AB351" i="1" s="1"/>
  <c r="Z359" i="20"/>
  <c r="AB359" i="20" s="1"/>
  <c r="Y360" i="20"/>
  <c r="BI351" i="14"/>
  <c r="BJ350" i="14"/>
  <c r="BL350" i="14" s="1"/>
  <c r="Y357" i="19"/>
  <c r="Z356" i="19"/>
  <c r="AB356" i="19" s="1"/>
  <c r="H356" i="6"/>
  <c r="J356" i="6" s="1"/>
  <c r="G357" i="6"/>
  <c r="G355" i="20"/>
  <c r="H354" i="20"/>
  <c r="J354" i="20" s="1"/>
  <c r="CB355" i="14" l="1"/>
  <c r="CD355" i="14" s="1"/>
  <c r="CA356" i="14"/>
  <c r="Z360" i="20"/>
  <c r="AB360" i="20" s="1"/>
  <c r="Y361" i="20"/>
  <c r="Z352" i="1"/>
  <c r="AB352" i="1" s="1"/>
  <c r="Y353" i="1"/>
  <c r="G358" i="6"/>
  <c r="H357" i="6"/>
  <c r="J357" i="6" s="1"/>
  <c r="G352" i="1"/>
  <c r="H351" i="1"/>
  <c r="J351" i="1" s="1"/>
  <c r="H354" i="19"/>
  <c r="J354" i="19" s="1"/>
  <c r="G355" i="19"/>
  <c r="Z356" i="14"/>
  <c r="AB356" i="14" s="1"/>
  <c r="Y357" i="14"/>
  <c r="AA352" i="4"/>
  <c r="AB351" i="4"/>
  <c r="AD351" i="4" s="1"/>
  <c r="AR356" i="19"/>
  <c r="AT356" i="19" s="1"/>
  <c r="AQ357" i="19"/>
  <c r="Y358" i="19"/>
  <c r="Z357" i="19"/>
  <c r="AB357" i="19" s="1"/>
  <c r="G358" i="14"/>
  <c r="H357" i="14"/>
  <c r="J357" i="14" s="1"/>
  <c r="G352" i="4"/>
  <c r="H351" i="4"/>
  <c r="J351" i="4" s="1"/>
  <c r="G356" i="20"/>
  <c r="H355" i="20"/>
  <c r="J355" i="20" s="1"/>
  <c r="BI352" i="14"/>
  <c r="BJ351" i="14"/>
  <c r="BL351" i="14" s="1"/>
  <c r="H357" i="3"/>
  <c r="J357" i="3" s="1"/>
  <c r="G358" i="3"/>
  <c r="AQ359" i="14"/>
  <c r="AR358" i="14"/>
  <c r="AT358" i="14" s="1"/>
  <c r="G359" i="14" l="1"/>
  <c r="H358" i="14"/>
  <c r="J358" i="14" s="1"/>
  <c r="H352" i="1"/>
  <c r="J352" i="1" s="1"/>
  <c r="G353" i="1"/>
  <c r="H358" i="3"/>
  <c r="J358" i="3" s="1"/>
  <c r="G359" i="3"/>
  <c r="Y354" i="1"/>
  <c r="Z353" i="1"/>
  <c r="AB353" i="1" s="1"/>
  <c r="G353" i="4"/>
  <c r="H352" i="4"/>
  <c r="J352" i="4" s="1"/>
  <c r="H358" i="6"/>
  <c r="J358" i="6" s="1"/>
  <c r="G359" i="6"/>
  <c r="AR359" i="14"/>
  <c r="AT359" i="14" s="1"/>
  <c r="AQ360" i="14"/>
  <c r="Y362" i="20"/>
  <c r="Z361" i="20"/>
  <c r="AB361" i="20" s="1"/>
  <c r="G357" i="20"/>
  <c r="H356" i="20"/>
  <c r="J356" i="20" s="1"/>
  <c r="H355" i="19"/>
  <c r="J355" i="19" s="1"/>
  <c r="G356" i="19"/>
  <c r="Y359" i="19"/>
  <c r="Z358" i="19"/>
  <c r="AB358" i="19" s="1"/>
  <c r="AR357" i="19"/>
  <c r="AT357" i="19" s="1"/>
  <c r="AQ358" i="19"/>
  <c r="AA353" i="4"/>
  <c r="AB352" i="4"/>
  <c r="AD352" i="4" s="1"/>
  <c r="BI353" i="14"/>
  <c r="BJ352" i="14"/>
  <c r="BL352" i="14" s="1"/>
  <c r="Z357" i="14"/>
  <c r="AB357" i="14" s="1"/>
  <c r="Y358" i="14"/>
  <c r="CB356" i="14"/>
  <c r="CD356" i="14" s="1"/>
  <c r="CA357" i="14"/>
  <c r="H359" i="14" l="1"/>
  <c r="J359" i="14" s="1"/>
  <c r="G360" i="14"/>
  <c r="AA354" i="4"/>
  <c r="AB353" i="4"/>
  <c r="AD353" i="4" s="1"/>
  <c r="H359" i="6"/>
  <c r="J359" i="6" s="1"/>
  <c r="G360" i="6"/>
  <c r="Z359" i="19"/>
  <c r="AB359" i="19" s="1"/>
  <c r="Y360" i="19"/>
  <c r="H353" i="4"/>
  <c r="J353" i="4" s="1"/>
  <c r="G354" i="4"/>
  <c r="AR358" i="19"/>
  <c r="AT358" i="19" s="1"/>
  <c r="AQ359" i="19"/>
  <c r="Y355" i="1"/>
  <c r="Z354" i="1"/>
  <c r="AB354" i="1" s="1"/>
  <c r="H356" i="19"/>
  <c r="J356" i="19" s="1"/>
  <c r="G357" i="19"/>
  <c r="Z358" i="14"/>
  <c r="AB358" i="14" s="1"/>
  <c r="Y359" i="14"/>
  <c r="H357" i="20"/>
  <c r="J357" i="20" s="1"/>
  <c r="G358" i="20"/>
  <c r="CB357" i="14"/>
  <c r="CD357" i="14" s="1"/>
  <c r="CA358" i="14"/>
  <c r="G354" i="1"/>
  <c r="H353" i="1"/>
  <c r="J353" i="1" s="1"/>
  <c r="G360" i="3"/>
  <c r="H359" i="3"/>
  <c r="J359" i="3" s="1"/>
  <c r="BI354" i="14"/>
  <c r="BJ353" i="14"/>
  <c r="BL353" i="14" s="1"/>
  <c r="Z362" i="20"/>
  <c r="AB362" i="20" s="1"/>
  <c r="Y363" i="20"/>
  <c r="AR360" i="14"/>
  <c r="AT360" i="14" s="1"/>
  <c r="AQ361" i="14"/>
  <c r="Y356" i="1" l="1"/>
  <c r="Z355" i="1"/>
  <c r="AB355" i="1" s="1"/>
  <c r="G355" i="4"/>
  <c r="H354" i="4"/>
  <c r="J354" i="4" s="1"/>
  <c r="H358" i="20"/>
  <c r="J358" i="20" s="1"/>
  <c r="G359" i="20"/>
  <c r="Y361" i="19"/>
  <c r="Z360" i="19"/>
  <c r="AB360" i="19" s="1"/>
  <c r="H360" i="6"/>
  <c r="J360" i="6" s="1"/>
  <c r="G361" i="6"/>
  <c r="G355" i="1"/>
  <c r="H354" i="1"/>
  <c r="J354" i="1" s="1"/>
  <c r="AR361" i="14"/>
  <c r="AT361" i="14" s="1"/>
  <c r="AQ362" i="14"/>
  <c r="AR359" i="19"/>
  <c r="AT359" i="19" s="1"/>
  <c r="AQ360" i="19"/>
  <c r="CB358" i="14"/>
  <c r="CD358" i="14" s="1"/>
  <c r="CA359" i="14"/>
  <c r="Z359" i="14"/>
  <c r="AB359" i="14" s="1"/>
  <c r="Y360" i="14"/>
  <c r="G358" i="19"/>
  <c r="H357" i="19"/>
  <c r="J357" i="19" s="1"/>
  <c r="Z363" i="20"/>
  <c r="AB363" i="20" s="1"/>
  <c r="Y364" i="20"/>
  <c r="BJ354" i="14"/>
  <c r="BL354" i="14" s="1"/>
  <c r="BI355" i="14"/>
  <c r="AA355" i="4"/>
  <c r="AB354" i="4"/>
  <c r="AD354" i="4" s="1"/>
  <c r="G361" i="3"/>
  <c r="H360" i="3"/>
  <c r="J360" i="3" s="1"/>
  <c r="H360" i="14"/>
  <c r="J360" i="14" s="1"/>
  <c r="G361" i="14"/>
  <c r="Y362" i="19" l="1"/>
  <c r="Z361" i="19"/>
  <c r="AB361" i="19" s="1"/>
  <c r="Y365" i="20"/>
  <c r="Z364" i="20"/>
  <c r="AB364" i="20" s="1"/>
  <c r="CB359" i="14"/>
  <c r="CD359" i="14" s="1"/>
  <c r="CA360" i="14"/>
  <c r="G360" i="20"/>
  <c r="H359" i="20"/>
  <c r="J359" i="20" s="1"/>
  <c r="G362" i="6"/>
  <c r="H361" i="6"/>
  <c r="J361" i="6" s="1"/>
  <c r="H361" i="14"/>
  <c r="J361" i="14" s="1"/>
  <c r="G362" i="14"/>
  <c r="G362" i="3"/>
  <c r="H361" i="3"/>
  <c r="J361" i="3" s="1"/>
  <c r="Z360" i="14"/>
  <c r="AB360" i="14" s="1"/>
  <c r="Y361" i="14"/>
  <c r="AQ361" i="19"/>
  <c r="AR360" i="19"/>
  <c r="AT360" i="19" s="1"/>
  <c r="G356" i="1"/>
  <c r="H355" i="1"/>
  <c r="J355" i="1" s="1"/>
  <c r="H358" i="19"/>
  <c r="J358" i="19" s="1"/>
  <c r="G359" i="19"/>
  <c r="G356" i="4"/>
  <c r="H355" i="4"/>
  <c r="J355" i="4" s="1"/>
  <c r="AB355" i="4"/>
  <c r="AD355" i="4" s="1"/>
  <c r="AA356" i="4"/>
  <c r="BJ355" i="14"/>
  <c r="BL355" i="14" s="1"/>
  <c r="BI356" i="14"/>
  <c r="AR362" i="14"/>
  <c r="AT362" i="14" s="1"/>
  <c r="AQ363" i="14"/>
  <c r="Z356" i="1"/>
  <c r="AB356" i="1" s="1"/>
  <c r="Y357" i="1"/>
  <c r="G361" i="20" l="1"/>
  <c r="H360" i="20"/>
  <c r="J360" i="20" s="1"/>
  <c r="H359" i="19"/>
  <c r="J359" i="19" s="1"/>
  <c r="G360" i="19"/>
  <c r="AR363" i="14"/>
  <c r="AT363" i="14" s="1"/>
  <c r="AQ364" i="14"/>
  <c r="CB360" i="14"/>
  <c r="CD360" i="14" s="1"/>
  <c r="CA361" i="14"/>
  <c r="H356" i="1"/>
  <c r="J356" i="1" s="1"/>
  <c r="G357" i="1"/>
  <c r="AQ362" i="19"/>
  <c r="AR361" i="19"/>
  <c r="AT361" i="19" s="1"/>
  <c r="H362" i="14"/>
  <c r="J362" i="14" s="1"/>
  <c r="G363" i="14"/>
  <c r="G363" i="6"/>
  <c r="H362" i="6"/>
  <c r="J362" i="6" s="1"/>
  <c r="BJ356" i="14"/>
  <c r="BL356" i="14" s="1"/>
  <c r="BI357" i="14"/>
  <c r="Z361" i="14"/>
  <c r="AB361" i="14" s="1"/>
  <c r="Y362" i="14"/>
  <c r="Y366" i="20"/>
  <c r="Z365" i="20"/>
  <c r="AB365" i="20" s="1"/>
  <c r="G357" i="4"/>
  <c r="H356" i="4"/>
  <c r="J356" i="4" s="1"/>
  <c r="Y358" i="1"/>
  <c r="Z357" i="1"/>
  <c r="AB357" i="1" s="1"/>
  <c r="AA357" i="4"/>
  <c r="AB356" i="4"/>
  <c r="AD356" i="4" s="1"/>
  <c r="H362" i="3"/>
  <c r="J362" i="3" s="1"/>
  <c r="G363" i="3"/>
  <c r="Y363" i="19"/>
  <c r="Z362" i="19"/>
  <c r="AB362" i="19" s="1"/>
  <c r="Y367" i="20" l="1"/>
  <c r="Z366" i="20"/>
  <c r="AB366" i="20" s="1"/>
  <c r="CB361" i="14"/>
  <c r="CD361" i="14" s="1"/>
  <c r="CA362" i="14"/>
  <c r="AQ363" i="19"/>
  <c r="AR362" i="19"/>
  <c r="AT362" i="19" s="1"/>
  <c r="BJ357" i="14"/>
  <c r="BL357" i="14" s="1"/>
  <c r="BI358" i="14"/>
  <c r="AR364" i="14"/>
  <c r="AT364" i="14" s="1"/>
  <c r="AQ365" i="14"/>
  <c r="H363" i="3"/>
  <c r="J363" i="3" s="1"/>
  <c r="G364" i="3"/>
  <c r="H360" i="19"/>
  <c r="J360" i="19" s="1"/>
  <c r="G361" i="19"/>
  <c r="G358" i="1"/>
  <c r="H357" i="1"/>
  <c r="J357" i="1" s="1"/>
  <c r="Z363" i="19"/>
  <c r="AB363" i="19" s="1"/>
  <c r="Y364" i="19"/>
  <c r="G364" i="6"/>
  <c r="H363" i="6"/>
  <c r="J363" i="6" s="1"/>
  <c r="H357" i="4"/>
  <c r="J357" i="4" s="1"/>
  <c r="G358" i="4"/>
  <c r="Z362" i="14"/>
  <c r="AB362" i="14" s="1"/>
  <c r="Y363" i="14"/>
  <c r="H363" i="14"/>
  <c r="J363" i="14" s="1"/>
  <c r="G364" i="14"/>
  <c r="AA358" i="4"/>
  <c r="AB357" i="4"/>
  <c r="AD357" i="4" s="1"/>
  <c r="Y359" i="1"/>
  <c r="Z358" i="1"/>
  <c r="AB358" i="1" s="1"/>
  <c r="H361" i="20"/>
  <c r="J361" i="20" s="1"/>
  <c r="G362" i="20"/>
  <c r="G363" i="20" l="1"/>
  <c r="H362" i="20"/>
  <c r="J362" i="20" s="1"/>
  <c r="G365" i="3"/>
  <c r="H364" i="3"/>
  <c r="J364" i="3" s="1"/>
  <c r="Y365" i="19"/>
  <c r="Z364" i="19"/>
  <c r="AB364" i="19" s="1"/>
  <c r="AR363" i="19"/>
  <c r="AT363" i="19" s="1"/>
  <c r="AQ364" i="19"/>
  <c r="G365" i="6"/>
  <c r="H364" i="6"/>
  <c r="J364" i="6" s="1"/>
  <c r="CB362" i="14"/>
  <c r="CD362" i="14" s="1"/>
  <c r="CA363" i="14"/>
  <c r="G359" i="4"/>
  <c r="H358" i="4"/>
  <c r="J358" i="4" s="1"/>
  <c r="BJ358" i="14"/>
  <c r="BL358" i="14" s="1"/>
  <c r="BI359" i="14"/>
  <c r="AA359" i="4"/>
  <c r="AB358" i="4"/>
  <c r="AD358" i="4" s="1"/>
  <c r="Z363" i="14"/>
  <c r="AB363" i="14" s="1"/>
  <c r="Y364" i="14"/>
  <c r="AR365" i="14"/>
  <c r="AT365" i="14" s="1"/>
  <c r="AQ366" i="14"/>
  <c r="Y360" i="1"/>
  <c r="Z359" i="1"/>
  <c r="AB359" i="1" s="1"/>
  <c r="H364" i="14"/>
  <c r="J364" i="14" s="1"/>
  <c r="G365" i="14"/>
  <c r="G359" i="1"/>
  <c r="H358" i="1"/>
  <c r="J358" i="1" s="1"/>
  <c r="H361" i="19"/>
  <c r="J361" i="19" s="1"/>
  <c r="G362" i="19"/>
  <c r="Y368" i="20"/>
  <c r="Z368" i="20" s="1"/>
  <c r="AB368" i="20" s="1"/>
  <c r="Z367" i="20"/>
  <c r="AB367" i="20" s="1"/>
  <c r="AR364" i="19" l="1"/>
  <c r="AT364" i="19" s="1"/>
  <c r="AQ365" i="19"/>
  <c r="CB363" i="14"/>
  <c r="CD363" i="14" s="1"/>
  <c r="CA364" i="14"/>
  <c r="Z364" i="14"/>
  <c r="AB364" i="14" s="1"/>
  <c r="Y365" i="14"/>
  <c r="H362" i="19"/>
  <c r="J362" i="19" s="1"/>
  <c r="G363" i="19"/>
  <c r="AA360" i="4"/>
  <c r="AB359" i="4"/>
  <c r="AD359" i="4" s="1"/>
  <c r="Z365" i="19"/>
  <c r="AB365" i="19" s="1"/>
  <c r="Y366" i="19"/>
  <c r="Z360" i="1"/>
  <c r="AB360" i="1" s="1"/>
  <c r="Y361" i="1"/>
  <c r="H365" i="3"/>
  <c r="J365" i="3" s="1"/>
  <c r="G366" i="3"/>
  <c r="AR366" i="14"/>
  <c r="AT366" i="14" s="1"/>
  <c r="AQ367" i="14"/>
  <c r="G366" i="6"/>
  <c r="H365" i="6"/>
  <c r="J365" i="6" s="1"/>
  <c r="BJ359" i="14"/>
  <c r="BL359" i="14" s="1"/>
  <c r="BI360" i="14"/>
  <c r="H365" i="14"/>
  <c r="J365" i="14" s="1"/>
  <c r="G366" i="14"/>
  <c r="G360" i="1"/>
  <c r="H359" i="1"/>
  <c r="J359" i="1" s="1"/>
  <c r="G360" i="4"/>
  <c r="H359" i="4"/>
  <c r="J359" i="4" s="1"/>
  <c r="G364" i="20"/>
  <c r="H363" i="20"/>
  <c r="J363" i="20" s="1"/>
  <c r="Y367" i="19" l="1"/>
  <c r="Z366" i="19"/>
  <c r="AB366" i="19" s="1"/>
  <c r="H366" i="14"/>
  <c r="J366" i="14" s="1"/>
  <c r="G367" i="14"/>
  <c r="BJ360" i="14"/>
  <c r="BL360" i="14" s="1"/>
  <c r="BI361" i="14"/>
  <c r="G367" i="6"/>
  <c r="H366" i="6"/>
  <c r="J366" i="6" s="1"/>
  <c r="AR367" i="14"/>
  <c r="AT367" i="14" s="1"/>
  <c r="AQ368" i="14"/>
  <c r="AR368" i="14" s="1"/>
  <c r="AT368" i="14" s="1"/>
  <c r="AT369" i="14" s="1"/>
  <c r="Y366" i="14"/>
  <c r="Z365" i="14"/>
  <c r="AB365" i="14" s="1"/>
  <c r="AA361" i="4"/>
  <c r="AB360" i="4"/>
  <c r="AD360" i="4" s="1"/>
  <c r="H364" i="20"/>
  <c r="J364" i="20" s="1"/>
  <c r="G365" i="20"/>
  <c r="H366" i="3"/>
  <c r="J366" i="3" s="1"/>
  <c r="G367" i="3"/>
  <c r="CB364" i="14"/>
  <c r="CD364" i="14" s="1"/>
  <c r="CA365" i="14"/>
  <c r="G364" i="19"/>
  <c r="H363" i="19"/>
  <c r="J363" i="19" s="1"/>
  <c r="Y362" i="1"/>
  <c r="Z361" i="1"/>
  <c r="AB361" i="1" s="1"/>
  <c r="AQ366" i="19"/>
  <c r="AR365" i="19"/>
  <c r="AT365" i="19" s="1"/>
  <c r="H360" i="4"/>
  <c r="J360" i="4" s="1"/>
  <c r="G361" i="4"/>
  <c r="H360" i="1"/>
  <c r="J360" i="1" s="1"/>
  <c r="G361" i="1"/>
  <c r="Z362" i="1" l="1"/>
  <c r="AB362" i="1" s="1"/>
  <c r="Y363" i="1"/>
  <c r="G368" i="6"/>
  <c r="H368" i="6" s="1"/>
  <c r="J368" i="6" s="1"/>
  <c r="J369" i="6" s="1"/>
  <c r="H367" i="6"/>
  <c r="J367" i="6" s="1"/>
  <c r="Y367" i="14"/>
  <c r="Z366" i="14"/>
  <c r="AB366" i="14" s="1"/>
  <c r="CB365" i="14"/>
  <c r="CD365" i="14" s="1"/>
  <c r="CA366" i="14"/>
  <c r="G368" i="3"/>
  <c r="H368" i="3" s="1"/>
  <c r="J368" i="3" s="1"/>
  <c r="J369" i="3" s="1"/>
  <c r="H367" i="3"/>
  <c r="J367" i="3" s="1"/>
  <c r="BJ361" i="14"/>
  <c r="BL361" i="14" s="1"/>
  <c r="BI362" i="14"/>
  <c r="G362" i="1"/>
  <c r="H361" i="1"/>
  <c r="J361" i="1" s="1"/>
  <c r="G365" i="19"/>
  <c r="H364" i="19"/>
  <c r="J364" i="19" s="1"/>
  <c r="H361" i="4"/>
  <c r="J361" i="4" s="1"/>
  <c r="G362" i="4"/>
  <c r="H365" i="20"/>
  <c r="J365" i="20" s="1"/>
  <c r="G366" i="20"/>
  <c r="G368" i="14"/>
  <c r="H368" i="14" s="1"/>
  <c r="J368" i="14" s="1"/>
  <c r="H367" i="14"/>
  <c r="J367" i="14" s="1"/>
  <c r="AQ367" i="19"/>
  <c r="AR366" i="19"/>
  <c r="AT366" i="19" s="1"/>
  <c r="AB361" i="4"/>
  <c r="AD361" i="4" s="1"/>
  <c r="AA362" i="4"/>
  <c r="Z367" i="19"/>
  <c r="AB367" i="19" s="1"/>
  <c r="Y368" i="19"/>
  <c r="Z368" i="19" s="1"/>
  <c r="AB368" i="19" s="1"/>
  <c r="AB369" i="19" s="1"/>
  <c r="AQ368" i="19" l="1"/>
  <c r="AR367" i="19"/>
  <c r="AT367" i="19" s="1"/>
  <c r="G363" i="4"/>
  <c r="H362" i="4"/>
  <c r="J362" i="4" s="1"/>
  <c r="Y368" i="14"/>
  <c r="Z368" i="14" s="1"/>
  <c r="AB368" i="14" s="1"/>
  <c r="AB369" i="14" s="1"/>
  <c r="Z367" i="14"/>
  <c r="AB367" i="14" s="1"/>
  <c r="CB366" i="14"/>
  <c r="CD366" i="14" s="1"/>
  <c r="CA367" i="14"/>
  <c r="AA363" i="4"/>
  <c r="AB362" i="4"/>
  <c r="AD362" i="4" s="1"/>
  <c r="Y364" i="1"/>
  <c r="Z363" i="1"/>
  <c r="AB363" i="1" s="1"/>
  <c r="BJ362" i="14"/>
  <c r="BL362" i="14" s="1"/>
  <c r="BI363" i="14"/>
  <c r="G367" i="20"/>
  <c r="H366" i="20"/>
  <c r="J366" i="20" s="1"/>
  <c r="H365" i="19"/>
  <c r="J365" i="19" s="1"/>
  <c r="G366" i="19"/>
  <c r="G363" i="1"/>
  <c r="H362" i="1"/>
  <c r="J362" i="1" s="1"/>
  <c r="CB367" i="14" l="1"/>
  <c r="CD367" i="14" s="1"/>
  <c r="CA368" i="14"/>
  <c r="AB363" i="4"/>
  <c r="AD363" i="4" s="1"/>
  <c r="AA364" i="4"/>
  <c r="G364" i="1"/>
  <c r="H363" i="1"/>
  <c r="J363" i="1" s="1"/>
  <c r="H363" i="4"/>
  <c r="J363" i="4" s="1"/>
  <c r="G364" i="4"/>
  <c r="Z364" i="1"/>
  <c r="AB364" i="1" s="1"/>
  <c r="Y365" i="1"/>
  <c r="G367" i="19"/>
  <c r="H366" i="19"/>
  <c r="J366" i="19" s="1"/>
  <c r="H367" i="20"/>
  <c r="J367" i="20" s="1"/>
  <c r="G368" i="20"/>
  <c r="H368" i="20" s="1"/>
  <c r="J368" i="20" s="1"/>
  <c r="BJ363" i="14"/>
  <c r="BL363" i="14" s="1"/>
  <c r="BI364" i="14"/>
  <c r="AQ369" i="19"/>
  <c r="AR369" i="19" s="1"/>
  <c r="AR368" i="19"/>
  <c r="AT368" i="19" s="1"/>
  <c r="AT369" i="19" s="1"/>
  <c r="H364" i="1" l="1"/>
  <c r="J364" i="1" s="1"/>
  <c r="G365" i="1"/>
  <c r="G365" i="4"/>
  <c r="H364" i="4"/>
  <c r="J364" i="4" s="1"/>
  <c r="BJ364" i="14"/>
  <c r="BL364" i="14" s="1"/>
  <c r="BI365" i="14"/>
  <c r="AB364" i="4"/>
  <c r="AD364" i="4" s="1"/>
  <c r="AA365" i="4"/>
  <c r="Y366" i="1"/>
  <c r="Z365" i="1"/>
  <c r="AB365" i="1" s="1"/>
  <c r="G368" i="19"/>
  <c r="H368" i="19" s="1"/>
  <c r="J368" i="19" s="1"/>
  <c r="H367" i="19"/>
  <c r="J367" i="19" s="1"/>
  <c r="CB368" i="14"/>
  <c r="CD368" i="14" s="1"/>
  <c r="CD369" i="14" s="1"/>
  <c r="CA369" i="14"/>
  <c r="CB369" i="14" s="1"/>
  <c r="Y367" i="1" l="1"/>
  <c r="Z366" i="1"/>
  <c r="AB366" i="1" s="1"/>
  <c r="BI366" i="14"/>
  <c r="BJ365" i="14"/>
  <c r="BL365" i="14" s="1"/>
  <c r="H365" i="4"/>
  <c r="J365" i="4" s="1"/>
  <c r="G366" i="4"/>
  <c r="AB365" i="4"/>
  <c r="AD365" i="4" s="1"/>
  <c r="AA366" i="4"/>
  <c r="H365" i="1"/>
  <c r="J365" i="1" s="1"/>
  <c r="G366" i="1"/>
  <c r="G367" i="1" l="1"/>
  <c r="H366" i="1"/>
  <c r="J366" i="1" s="1"/>
  <c r="AA367" i="4"/>
  <c r="AB366" i="4"/>
  <c r="AD366" i="4" s="1"/>
  <c r="G367" i="4"/>
  <c r="H366" i="4"/>
  <c r="J366" i="4" s="1"/>
  <c r="BI367" i="14"/>
  <c r="BJ366" i="14"/>
  <c r="BL366" i="14" s="1"/>
  <c r="Y368" i="1"/>
  <c r="Z368" i="1" s="1"/>
  <c r="AB368" i="1" s="1"/>
  <c r="AB369" i="1" s="1"/>
  <c r="Z367" i="1"/>
  <c r="AB367" i="1" s="1"/>
  <c r="G368" i="4" l="1"/>
  <c r="H368" i="4" s="1"/>
  <c r="J368" i="4" s="1"/>
  <c r="H367" i="4"/>
  <c r="J367" i="4" s="1"/>
  <c r="BI368" i="14"/>
  <c r="BJ367" i="14"/>
  <c r="BL367" i="14" s="1"/>
  <c r="AB367" i="4"/>
  <c r="AD367" i="4" s="1"/>
  <c r="AA368" i="4"/>
  <c r="AB368" i="4" s="1"/>
  <c r="AD368" i="4" s="1"/>
  <c r="G368" i="1"/>
  <c r="H368" i="1" s="1"/>
  <c r="J368" i="1" s="1"/>
  <c r="H367" i="1"/>
  <c r="J367" i="1" s="1"/>
  <c r="BI369" i="14" l="1"/>
  <c r="BJ369" i="14" s="1"/>
  <c r="BJ368" i="14"/>
  <c r="BL368" i="14" s="1"/>
  <c r="BL369" i="14" s="1"/>
  <c r="AS2" i="20" a="1"/>
  <c r="AS5" i="20"/>
  <c r="AS9" i="20"/>
  <c r="AS7" i="20"/>
  <c r="AS10" i="20"/>
  <c r="AS8" i="20"/>
  <c r="AS3" i="20"/>
  <c r="AS2" i="20"/>
  <c r="AS6" i="20"/>
  <c r="AS4" i="20"/>
  <c r="AU2" i="4" a="1"/>
  <c r="AU2" i="4"/>
  <c r="AU3" i="4"/>
  <c r="AU5" i="4"/>
  <c r="AU8" i="4"/>
  <c r="AU6" i="4"/>
  <c r="AU4" i="4"/>
  <c r="AU7" i="4"/>
  <c r="AU10" i="4"/>
  <c r="AU9" i="4"/>
  <c r="AV2" i="4" a="1"/>
  <c r="AV6" i="4"/>
  <c r="AV8" i="4"/>
  <c r="AV4" i="4"/>
  <c r="AV2" i="4"/>
  <c r="AV9" i="4"/>
  <c r="AV5" i="4"/>
  <c r="AV7" i="4"/>
  <c r="AV10" i="4"/>
  <c r="AV3" i="4"/>
  <c r="CY2" i="14" a="1"/>
  <c r="CY7" i="14"/>
  <c r="CY10" i="14"/>
  <c r="CY5" i="14"/>
  <c r="CY9" i="14"/>
  <c r="CY4" i="14"/>
  <c r="CY2" i="14"/>
  <c r="CY3" i="14"/>
  <c r="CY6" i="14"/>
  <c r="CY8" i="14"/>
  <c r="BP2" i="19" a="1"/>
  <c r="BP3" i="19"/>
  <c r="BP6" i="19"/>
  <c r="BP5" i="19"/>
  <c r="BP9" i="19"/>
  <c r="BP10" i="19"/>
  <c r="BP4" i="19"/>
  <c r="BP7" i="19"/>
  <c r="BP8" i="19"/>
  <c r="BP2" i="19"/>
  <c r="BO2" i="19" a="1"/>
  <c r="BO8" i="19"/>
  <c r="BO6" i="19"/>
  <c r="BO5" i="19"/>
  <c r="BO10" i="19"/>
  <c r="BO9" i="19"/>
  <c r="BO7" i="19"/>
  <c r="BO4" i="19"/>
  <c r="BO3" i="19"/>
  <c r="BO2" i="19"/>
  <c r="DB2" i="14" a="1"/>
  <c r="DB3" i="14"/>
  <c r="DB6" i="14"/>
  <c r="DB9" i="14"/>
  <c r="DB10" i="14"/>
  <c r="DB7" i="14"/>
  <c r="DB8" i="14"/>
  <c r="DB2" i="14"/>
  <c r="DB5" i="14"/>
  <c r="DB4" i="14"/>
  <c r="DA2" i="14" a="1"/>
  <c r="DA7" i="14"/>
  <c r="DA9" i="14"/>
  <c r="DA10" i="14"/>
  <c r="DA5" i="14"/>
  <c r="DA4" i="14"/>
  <c r="DA3" i="14"/>
  <c r="DA2" i="14"/>
  <c r="DA8" i="14"/>
  <c r="DA6" i="14"/>
  <c r="BQ2" i="19" a="1"/>
  <c r="BQ2" i="19"/>
  <c r="BQ4" i="19"/>
  <c r="BQ7" i="19"/>
  <c r="BQ5" i="19"/>
  <c r="BQ3" i="19"/>
  <c r="BQ10" i="19"/>
  <c r="BQ6" i="19"/>
  <c r="BQ8" i="19"/>
  <c r="BQ9" i="19"/>
  <c r="CX2" i="14" a="1"/>
  <c r="CX3" i="14"/>
  <c r="CX6" i="14"/>
  <c r="CX10" i="14"/>
  <c r="CX5" i="14"/>
  <c r="CX4" i="14"/>
  <c r="CX7" i="14"/>
  <c r="CX2" i="14"/>
  <c r="CX9" i="14"/>
  <c r="CX8" i="14"/>
  <c r="CZ2" i="14" a="1"/>
  <c r="CZ6" i="14"/>
  <c r="CZ5" i="14"/>
  <c r="CZ9" i="14"/>
  <c r="CZ2" i="14"/>
  <c r="CZ8" i="14"/>
  <c r="CZ4" i="14"/>
  <c r="CZ10" i="14"/>
  <c r="CZ3" i="14"/>
  <c r="CZ7" i="14"/>
  <c r="BA2" i="1" a="1"/>
  <c r="BA8" i="1"/>
  <c r="BA4" i="1"/>
  <c r="BA6" i="1"/>
  <c r="BA3" i="1"/>
  <c r="BA10" i="1"/>
  <c r="BA5" i="1"/>
  <c r="BA7" i="1"/>
  <c r="BA9" i="1"/>
  <c r="BA2" i="1"/>
  <c r="AX2" i="1" a="1"/>
  <c r="AX3" i="1"/>
  <c r="AX8" i="1"/>
  <c r="AX7" i="1"/>
  <c r="AX6" i="1"/>
  <c r="AX10" i="1"/>
  <c r="AX5" i="1"/>
  <c r="AX2" i="1"/>
  <c r="AX9" i="1"/>
  <c r="AX4" i="1"/>
  <c r="AT2" i="20" a="1"/>
  <c r="AT7" i="20"/>
  <c r="AT10" i="20"/>
  <c r="AT8" i="20"/>
  <c r="AT5" i="20"/>
  <c r="AT9" i="20"/>
  <c r="AT3" i="20"/>
  <c r="AT2" i="20"/>
  <c r="AT6" i="20"/>
  <c r="AT4" i="2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Garry McDonald</author>
  </authors>
  <commentList>
    <comment ref="R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 xml:space="preserve">Garry McDonald: LF: Egg hatch after autumn rains produce a soil moisture index &gt;0.3 (modified from Roberts 2012) for &gt; 11days (Wallace 1967), AND when day maximum temperatures are &lt;25°C  (Wallace 1967)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5" authorId="0" shapeId="0" xr:uid="{00000000-0006-0000-0900-000002000000}">
      <text>
        <r>
          <rPr>
            <b/>
            <sz val="9"/>
            <color indexed="81"/>
            <rFont val="Tahoma"/>
            <family val="2"/>
          </rPr>
          <t>Garry McDonald:</t>
        </r>
        <r>
          <rPr>
            <sz val="9"/>
            <color indexed="81"/>
            <rFont val="Tahoma"/>
            <family val="2"/>
          </rPr>
          <t xml:space="preserve">
Moisture acumulated/Soil Holding Capacity. If above 1.0, assume 1.0( = saturation)
</t>
        </r>
      </text>
    </comment>
    <comment ref="Z5" authorId="0" shapeId="0" xr:uid="{00000000-0006-0000-0900-000003000000}">
      <text>
        <r>
          <rPr>
            <b/>
            <sz val="9"/>
            <color indexed="81"/>
            <rFont val="Tahoma"/>
            <family val="2"/>
          </rPr>
          <t>Garry McDonald:</t>
        </r>
        <r>
          <rPr>
            <sz val="9"/>
            <color indexed="81"/>
            <rFont val="Tahoma"/>
            <family val="2"/>
          </rPr>
          <t xml:space="preserve">
Moisture acumulated/Soil Holding Capacity. If above 1.0, assume 1.0( = saturation)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Garry McDonald</author>
  </authors>
  <commentList>
    <comment ref="H5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Garry McDonald:</t>
        </r>
        <r>
          <rPr>
            <sz val="9"/>
            <color indexed="81"/>
            <rFont val="Tahoma"/>
            <family val="2"/>
          </rPr>
          <t xml:space="preserve">
Moisture acumulated/Soil Holding Capacity. If above 1.0, assume 1.0( = saturation)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Garry McDonald</author>
  </authors>
  <commentList>
    <comment ref="H5" authorId="0" shapeId="0" xr:uid="{00000000-0006-0000-0B00-000001000000}">
      <text>
        <r>
          <rPr>
            <b/>
            <sz val="9"/>
            <color indexed="81"/>
            <rFont val="Tahoma"/>
            <family val="2"/>
          </rPr>
          <t>Garry McDonald:</t>
        </r>
        <r>
          <rPr>
            <sz val="9"/>
            <color indexed="81"/>
            <rFont val="Tahoma"/>
            <family val="2"/>
          </rPr>
          <t xml:space="preserve">
Moisture acumulated/Soil Holding Capacity. If above 1.0, assume 1.0( = saturation)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Garry McDonald</author>
  </authors>
  <commentList>
    <comment ref="R1" authorId="0" shapeId="0" xr:uid="{00000000-0006-0000-0C00-000001000000}">
      <text>
        <r>
          <rPr>
            <b/>
            <sz val="9"/>
            <color indexed="81"/>
            <rFont val="Tahoma"/>
            <family val="2"/>
          </rPr>
          <t xml:space="preserve">Garry McDonald: LF: Egg hatch after autumn rains produce a soil moisture index &gt;0.3 (modified from Roberts 2012) for &gt; 11days (Wallace 1967), AND when day maximum temperatures are &lt;25°C  (Wallace 1967)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T1" authorId="0" shapeId="0" xr:uid="{00000000-0006-0000-0C00-000002000000}">
      <text>
        <r>
          <rPr>
            <b/>
            <sz val="9"/>
            <color indexed="81"/>
            <rFont val="Tahoma"/>
            <family val="2"/>
          </rPr>
          <t xml:space="preserve">Garry McDonald: LF: Egg hatch after autumn rains produce a soil moisture index &gt;0.3 (modified from Roberts 2012) for &gt; 11days (Wallace 1967), AND when day maximum temperatures are &lt;25°C  (Wallace 1967)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L1" authorId="0" shapeId="0" xr:uid="{00000000-0006-0000-0C00-000003000000}">
      <text>
        <r>
          <rPr>
            <b/>
            <sz val="9"/>
            <color indexed="81"/>
            <rFont val="Tahoma"/>
            <family val="2"/>
          </rPr>
          <t xml:space="preserve">Garry McDonald: LF: Egg hatch after autumn rains produce a soil moisture index &gt;0.3 (modified from Roberts 2012) for &gt; 11days (Wallace 1967), AND when day maximum temperatures are &lt;25°C  (Wallace 1967)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3" authorId="0" shapeId="0" xr:uid="{00000000-0006-0000-0C00-000004000000}">
      <text>
        <r>
          <rPr>
            <b/>
            <sz val="9"/>
            <color indexed="81"/>
            <rFont val="Tahoma"/>
            <family val="2"/>
          </rPr>
          <t>Garry McDonald:</t>
        </r>
        <r>
          <rPr>
            <sz val="9"/>
            <color indexed="81"/>
            <rFont val="Tahoma"/>
            <family val="2"/>
          </rPr>
          <t xml:space="preserve">
Using Bundy splined Ra</t>
        </r>
      </text>
    </comment>
    <comment ref="W3" authorId="0" shapeId="0" xr:uid="{00000000-0006-0000-0C00-000005000000}">
      <text>
        <r>
          <rPr>
            <b/>
            <sz val="9"/>
            <color indexed="81"/>
            <rFont val="Tahoma"/>
            <family val="2"/>
          </rPr>
          <t>Garry McDonald:</t>
        </r>
        <r>
          <rPr>
            <sz val="9"/>
            <color indexed="81"/>
            <rFont val="Tahoma"/>
            <family val="2"/>
          </rPr>
          <t xml:space="preserve">
Using Bundy splined Ra</t>
        </r>
      </text>
    </comment>
    <comment ref="AO3" authorId="0" shapeId="0" xr:uid="{00000000-0006-0000-0C00-000006000000}">
      <text>
        <r>
          <rPr>
            <b/>
            <sz val="9"/>
            <color indexed="81"/>
            <rFont val="Tahoma"/>
            <family val="2"/>
          </rPr>
          <t>Garry McDonald:</t>
        </r>
        <r>
          <rPr>
            <sz val="9"/>
            <color indexed="81"/>
            <rFont val="Tahoma"/>
            <family val="2"/>
          </rPr>
          <t xml:space="preserve">
Using Bundy splined Ra</t>
        </r>
      </text>
    </comment>
    <comment ref="BG3" authorId="0" shapeId="0" xr:uid="{00000000-0006-0000-0C00-000007000000}">
      <text>
        <r>
          <rPr>
            <b/>
            <sz val="9"/>
            <color indexed="81"/>
            <rFont val="Tahoma"/>
            <family val="2"/>
          </rPr>
          <t>Garry McDonald:</t>
        </r>
        <r>
          <rPr>
            <sz val="9"/>
            <color indexed="81"/>
            <rFont val="Tahoma"/>
            <family val="2"/>
          </rPr>
          <t xml:space="preserve">
Using Bundy splined Ra</t>
        </r>
      </text>
    </comment>
    <comment ref="BY3" authorId="0" shapeId="0" xr:uid="{00000000-0006-0000-0C00-000008000000}">
      <text>
        <r>
          <rPr>
            <b/>
            <sz val="9"/>
            <color indexed="81"/>
            <rFont val="Tahoma"/>
            <family val="2"/>
          </rPr>
          <t>Garry McDonald:</t>
        </r>
        <r>
          <rPr>
            <sz val="9"/>
            <color indexed="81"/>
            <rFont val="Tahoma"/>
            <family val="2"/>
          </rPr>
          <t xml:space="preserve">
Using Bundy splined Ra</t>
        </r>
      </text>
    </comment>
    <comment ref="H5" authorId="0" shapeId="0" xr:uid="{00000000-0006-0000-0C00-000009000000}">
      <text>
        <r>
          <rPr>
            <b/>
            <sz val="9"/>
            <color indexed="81"/>
            <rFont val="Tahoma"/>
            <family val="2"/>
          </rPr>
          <t>Garry McDonald:</t>
        </r>
        <r>
          <rPr>
            <sz val="9"/>
            <color indexed="81"/>
            <rFont val="Tahoma"/>
            <family val="2"/>
          </rPr>
          <t xml:space="preserve">
Moisture acumulated/Soil Holding Capacity. If above 1.0, assume 1.0( = saturation)
</t>
        </r>
      </text>
    </comment>
    <comment ref="Z5" authorId="0" shapeId="0" xr:uid="{00000000-0006-0000-0C00-00000A000000}">
      <text>
        <r>
          <rPr>
            <b/>
            <sz val="9"/>
            <color indexed="81"/>
            <rFont val="Tahoma"/>
            <family val="2"/>
          </rPr>
          <t>Garry McDonald:</t>
        </r>
        <r>
          <rPr>
            <sz val="9"/>
            <color indexed="81"/>
            <rFont val="Tahoma"/>
            <family val="2"/>
          </rPr>
          <t xml:space="preserve">
Moisture acumulated/Soil Holding Capacity. If above 1.0, assume 1.0( = saturation)
</t>
        </r>
      </text>
    </comment>
    <comment ref="AR5" authorId="0" shapeId="0" xr:uid="{00000000-0006-0000-0C00-00000B000000}">
      <text>
        <r>
          <rPr>
            <b/>
            <sz val="9"/>
            <color indexed="81"/>
            <rFont val="Tahoma"/>
            <family val="2"/>
          </rPr>
          <t>Garry McDonald:</t>
        </r>
        <r>
          <rPr>
            <sz val="9"/>
            <color indexed="81"/>
            <rFont val="Tahoma"/>
            <family val="2"/>
          </rPr>
          <t xml:space="preserve">
Moisture acumulated/Soil Holding Capacity. If above 1.0, assume 1.0( = saturation)
</t>
        </r>
      </text>
    </comment>
    <comment ref="A125" authorId="0" shapeId="0" xr:uid="{00000000-0006-0000-0C00-00000C000000}">
      <text>
        <r>
          <rPr>
            <b/>
            <sz val="9"/>
            <color indexed="81"/>
            <rFont val="Tahoma"/>
            <family val="2"/>
          </rPr>
          <t>Garry McDonald:</t>
        </r>
        <r>
          <rPr>
            <sz val="9"/>
            <color indexed="81"/>
            <rFont val="Tahoma"/>
            <family val="2"/>
          </rPr>
          <t xml:space="preserve">
Back cast from RS data</t>
        </r>
      </text>
    </comment>
    <comment ref="BP134" authorId="0" shapeId="0" xr:uid="{00000000-0006-0000-0C00-00000D000000}">
      <text>
        <r>
          <rPr>
            <b/>
            <sz val="9"/>
            <color indexed="81"/>
            <rFont val="Tahoma"/>
            <family val="2"/>
          </rPr>
          <t>Garry McDonald:</t>
        </r>
        <r>
          <rPr>
            <sz val="9"/>
            <color indexed="81"/>
            <rFont val="Tahoma"/>
            <family val="2"/>
          </rPr>
          <t xml:space="preserve">
extended summary to 15 days from here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Garry McDonald</author>
  </authors>
  <commentList>
    <comment ref="BB1" authorId="0" shapeId="0" xr:uid="{00000000-0006-0000-0D00-000001000000}">
      <text>
        <r>
          <rPr>
            <b/>
            <sz val="9"/>
            <color indexed="81"/>
            <rFont val="Tahoma"/>
            <family val="2"/>
          </rPr>
          <t xml:space="preserve">Garry McDonald: LF: Egg hatch after autumn rains produce a soil moisture index &gt;0.3 (modified from Roberts 2012) for &gt; 11days (Wallace 1967), AND when day maximum temperatures are &lt;25°C  (Wallace 1967)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3" authorId="0" shapeId="0" xr:uid="{00000000-0006-0000-0D00-000002000000}">
      <text>
        <r>
          <rPr>
            <b/>
            <sz val="9"/>
            <color indexed="81"/>
            <rFont val="Tahoma"/>
            <family val="2"/>
          </rPr>
          <t>Garry McDonald:</t>
        </r>
        <r>
          <rPr>
            <sz val="9"/>
            <color indexed="81"/>
            <rFont val="Tahoma"/>
            <family val="2"/>
          </rPr>
          <t xml:space="preserve">
verified for Murdoch</t>
        </r>
      </text>
    </comment>
    <comment ref="W3" authorId="0" shapeId="0" xr:uid="{00000000-0006-0000-0D00-000003000000}">
      <text>
        <r>
          <rPr>
            <b/>
            <sz val="9"/>
            <color indexed="81"/>
            <rFont val="Tahoma"/>
            <family val="2"/>
          </rPr>
          <t>Garry McDonald:</t>
        </r>
        <r>
          <rPr>
            <sz val="9"/>
            <color indexed="81"/>
            <rFont val="Tahoma"/>
            <family val="2"/>
          </rPr>
          <t xml:space="preserve">
Using Bundy splined Ra</t>
        </r>
      </text>
    </comment>
    <comment ref="AO3" authorId="0" shapeId="0" xr:uid="{00000000-0006-0000-0D00-000004000000}">
      <text>
        <r>
          <rPr>
            <b/>
            <sz val="9"/>
            <color indexed="81"/>
            <rFont val="Tahoma"/>
            <family val="2"/>
          </rPr>
          <t>Garry McDonald:</t>
        </r>
        <r>
          <rPr>
            <sz val="9"/>
            <color indexed="81"/>
            <rFont val="Tahoma"/>
            <family val="2"/>
          </rPr>
          <t xml:space="preserve">
Using Bundy splined Ra</t>
        </r>
      </text>
    </comment>
    <comment ref="H5" authorId="0" shapeId="0" xr:uid="{00000000-0006-0000-0D00-000005000000}">
      <text>
        <r>
          <rPr>
            <b/>
            <sz val="9"/>
            <color indexed="81"/>
            <rFont val="Tahoma"/>
            <family val="2"/>
          </rPr>
          <t>Garry McDonald:</t>
        </r>
        <r>
          <rPr>
            <sz val="9"/>
            <color indexed="81"/>
            <rFont val="Tahoma"/>
            <family val="2"/>
          </rPr>
          <t xml:space="preserve">
Moisture acumulated/Soil Holding Capacity. If above 1.0, assume 1.0( = saturation)
</t>
        </r>
      </text>
    </comment>
    <comment ref="Z5" authorId="0" shapeId="0" xr:uid="{00000000-0006-0000-0D00-000006000000}">
      <text>
        <r>
          <rPr>
            <b/>
            <sz val="9"/>
            <color indexed="81"/>
            <rFont val="Tahoma"/>
            <family val="2"/>
          </rPr>
          <t>Garry McDonald:</t>
        </r>
        <r>
          <rPr>
            <sz val="9"/>
            <color indexed="81"/>
            <rFont val="Tahoma"/>
            <family val="2"/>
          </rPr>
          <t xml:space="preserve">
Moisture acumulated/Soil Holding Capacity. If above 1.0, assume 1.0( = saturation)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Garry McDonald</author>
  </authors>
  <commentList>
    <comment ref="R1" authorId="0" shapeId="0" xr:uid="{00000000-0006-0000-1100-000001000000}">
      <text>
        <r>
          <rPr>
            <b/>
            <sz val="9"/>
            <color indexed="81"/>
            <rFont val="Tahoma"/>
            <family val="2"/>
          </rPr>
          <t xml:space="preserve">Garry McDonald: LF: Egg hatch after autumn rains produce a soil moisture index &gt;0.3 (modified from Roberts 2012) for &gt; 11days (Wallace 1967), AND when day maximum temperatures are &lt;25°C  (Wallace 1967)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5" authorId="0" shapeId="0" xr:uid="{00000000-0006-0000-1100-000002000000}">
      <text>
        <r>
          <rPr>
            <b/>
            <sz val="9"/>
            <color indexed="81"/>
            <rFont val="Tahoma"/>
            <family val="2"/>
          </rPr>
          <t>Garry McDonald:</t>
        </r>
        <r>
          <rPr>
            <sz val="9"/>
            <color indexed="81"/>
            <rFont val="Tahoma"/>
            <family val="2"/>
          </rPr>
          <t xml:space="preserve">
Moisture acumulated/Soil Holding Capacity. If above 1.0, assume 1.0( = saturation)
</t>
        </r>
      </text>
    </comment>
    <comment ref="AB5" authorId="0" shapeId="0" xr:uid="{00000000-0006-0000-1100-000003000000}">
      <text>
        <r>
          <rPr>
            <b/>
            <sz val="9"/>
            <color indexed="81"/>
            <rFont val="Tahoma"/>
            <family val="2"/>
          </rPr>
          <t>Garry McDonald:</t>
        </r>
        <r>
          <rPr>
            <sz val="9"/>
            <color indexed="81"/>
            <rFont val="Tahoma"/>
            <family val="2"/>
          </rPr>
          <t xml:space="preserve">
Moisture acumulated/Soil Holding Capacity. If above 1.0, assume 1.0( = saturation)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Garry McDonald</author>
  </authors>
  <commentList>
    <comment ref="R1" authorId="0" shapeId="0" xr:uid="{00000000-0006-0000-1200-000001000000}">
      <text>
        <r>
          <rPr>
            <b/>
            <sz val="9"/>
            <color indexed="81"/>
            <rFont val="Tahoma"/>
            <family val="2"/>
          </rPr>
          <t xml:space="preserve">Garry McDonald: LF: Egg hatch after autumn rains produce a soil moisture index &gt;0.3 (modified from Roberts 2012) for &gt; 11days (Wallace 1967), AND when day maximum temperatures are &lt;25°C  (Wallace 1967)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3" authorId="0" shapeId="0" xr:uid="{00000000-0006-0000-1200-000002000000}">
      <text>
        <r>
          <rPr>
            <b/>
            <sz val="9"/>
            <color indexed="81"/>
            <rFont val="Tahoma"/>
            <family val="2"/>
          </rPr>
          <t>Garry McDonald:</t>
        </r>
        <r>
          <rPr>
            <sz val="9"/>
            <color indexed="81"/>
            <rFont val="Tahoma"/>
            <family val="2"/>
          </rPr>
          <t xml:space="preserve">
Using Bundy splined Ra</t>
        </r>
      </text>
    </comment>
    <comment ref="W3" authorId="0" shapeId="0" xr:uid="{00000000-0006-0000-1200-000003000000}">
      <text>
        <r>
          <rPr>
            <b/>
            <sz val="9"/>
            <color indexed="81"/>
            <rFont val="Tahoma"/>
            <family val="2"/>
          </rPr>
          <t>Garry McDonald:</t>
        </r>
        <r>
          <rPr>
            <sz val="9"/>
            <color indexed="81"/>
            <rFont val="Tahoma"/>
            <family val="2"/>
          </rPr>
          <t xml:space="preserve">
Using Bundy splined Ra</t>
        </r>
      </text>
    </comment>
    <comment ref="H5" authorId="0" shapeId="0" xr:uid="{00000000-0006-0000-1200-000004000000}">
      <text>
        <r>
          <rPr>
            <b/>
            <sz val="9"/>
            <color indexed="81"/>
            <rFont val="Tahoma"/>
            <family val="2"/>
          </rPr>
          <t>Garry McDonald:</t>
        </r>
        <r>
          <rPr>
            <sz val="9"/>
            <color indexed="81"/>
            <rFont val="Tahoma"/>
            <family val="2"/>
          </rPr>
          <t xml:space="preserve">
Moisture acumulated/Soil Holding Capacity. If above 1.0, assume 1.0( = saturation)
</t>
        </r>
      </text>
    </comment>
    <comment ref="Z5" authorId="0" shapeId="0" xr:uid="{00000000-0006-0000-1200-000005000000}">
      <text>
        <r>
          <rPr>
            <b/>
            <sz val="9"/>
            <color indexed="81"/>
            <rFont val="Tahoma"/>
            <family val="2"/>
          </rPr>
          <t>Garry McDonald:</t>
        </r>
        <r>
          <rPr>
            <sz val="9"/>
            <color indexed="81"/>
            <rFont val="Tahoma"/>
            <family val="2"/>
          </rPr>
          <t xml:space="preserve">
Moisture acumulated/Soil Holding Capacity. If above 1.0, assume 1.0( = saturation)
</t>
        </r>
      </text>
    </comment>
    <comment ref="P12" authorId="0" shapeId="0" xr:uid="{00000000-0006-0000-1200-000006000000}">
      <text>
        <r>
          <rPr>
            <b/>
            <sz val="9"/>
            <color indexed="81"/>
            <rFont val="Tahoma"/>
            <family val="2"/>
          </rPr>
          <t>Garry McDonald:</t>
        </r>
        <r>
          <rPr>
            <sz val="9"/>
            <color indexed="81"/>
            <rFont val="Tahoma"/>
            <family val="2"/>
          </rPr>
          <t xml:space="preserve">
This calculates the average temp ABOVE (not below) the threshold for the 10 d and multiplies this by the penalty per degree. It applies only for periods when average threshold is met</t>
        </r>
      </text>
    </comment>
    <comment ref="L75" authorId="0" shapeId="0" xr:uid="{00000000-0006-0000-1200-000007000000}">
      <text>
        <r>
          <rPr>
            <b/>
            <sz val="9"/>
            <color indexed="81"/>
            <rFont val="Tahoma"/>
            <family val="2"/>
          </rPr>
          <t>Garry McDonald:</t>
        </r>
        <r>
          <rPr>
            <sz val="9"/>
            <color indexed="81"/>
            <rFont val="Tahoma"/>
            <family val="2"/>
          </rPr>
          <t xml:space="preserve">
Ignore this one as rf trigger occurs in Feb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Garry McDonald</author>
  </authors>
  <commentList>
    <comment ref="C2" authorId="0" shapeId="0" xr:uid="{00000000-0006-0000-1300-000001000000}">
      <text>
        <r>
          <rPr>
            <b/>
            <sz val="9"/>
            <color indexed="81"/>
            <rFont val="Tahoma"/>
            <family val="2"/>
          </rPr>
          <t>Garry McDonald:</t>
        </r>
        <r>
          <rPr>
            <sz val="9"/>
            <color indexed="81"/>
            <rFont val="Tahoma"/>
            <family val="2"/>
          </rPr>
          <t xml:space="preserve">
Original data: 
read off Wallace 70 Fig.2b</t>
        </r>
      </text>
    </comment>
    <comment ref="F3" authorId="0" shapeId="0" xr:uid="{00000000-0006-0000-1300-000002000000}">
      <text>
        <r>
          <rPr>
            <b/>
            <sz val="9"/>
            <color indexed="81"/>
            <rFont val="Tahoma"/>
            <family val="2"/>
          </rPr>
          <t>Garry McDonald:</t>
        </r>
        <r>
          <rPr>
            <sz val="9"/>
            <color indexed="81"/>
            <rFont val="Tahoma"/>
            <family val="2"/>
          </rPr>
          <t xml:space="preserve">
This column embeds all model variables
</t>
        </r>
      </text>
    </comment>
    <comment ref="T3" authorId="0" shapeId="0" xr:uid="{00000000-0006-0000-1300-000003000000}">
      <text>
        <r>
          <rPr>
            <b/>
            <sz val="9"/>
            <color indexed="81"/>
            <rFont val="Tahoma"/>
            <family val="2"/>
          </rPr>
          <t>Garry McDonald:</t>
        </r>
        <r>
          <rPr>
            <sz val="9"/>
            <color indexed="81"/>
            <rFont val="Tahoma"/>
            <family val="2"/>
          </rPr>
          <t xml:space="preserve">
Briere (2)
</t>
        </r>
      </text>
    </comment>
    <comment ref="H4" authorId="0" shapeId="0" xr:uid="{00000000-0006-0000-1300-000004000000}">
      <text>
        <r>
          <rPr>
            <b/>
            <sz val="9"/>
            <color indexed="81"/>
            <rFont val="Calibri"/>
            <family val="2"/>
          </rPr>
          <t>Garry McDonald:</t>
        </r>
        <r>
          <rPr>
            <sz val="9"/>
            <color indexed="81"/>
            <rFont val="Calibri"/>
            <family val="2"/>
          </rPr>
          <t xml:space="preserve">
Message to self: surely this is Tuor TL not To</t>
        </r>
      </text>
    </comment>
    <comment ref="G6" authorId="0" shapeId="0" xr:uid="{00000000-0006-0000-1300-000005000000}">
      <text>
        <r>
          <rPr>
            <b/>
            <sz val="9"/>
            <color indexed="81"/>
            <rFont val="Tahoma"/>
            <family val="2"/>
          </rPr>
          <t>Garry McDonald:</t>
        </r>
        <r>
          <rPr>
            <sz val="9"/>
            <color indexed="81"/>
            <rFont val="Tahoma"/>
            <family val="2"/>
          </rPr>
          <t xml:space="preserve">
largely effects the height/amplitude of opt
</t>
        </r>
      </text>
    </comment>
    <comment ref="M7" authorId="0" shapeId="0" xr:uid="{00000000-0006-0000-1300-000006000000}">
      <text>
        <r>
          <rPr>
            <b/>
            <sz val="9"/>
            <color indexed="81"/>
            <rFont val="Tahoma"/>
            <family val="2"/>
          </rPr>
          <t>Garry McDonald:</t>
        </r>
        <r>
          <rPr>
            <sz val="9"/>
            <color indexed="81"/>
            <rFont val="Tahoma"/>
            <family val="2"/>
          </rPr>
          <t xml:space="preserve">
calculated from Briere equ (3) which is a test of the relevance of the 3 constants above</t>
        </r>
      </text>
    </comment>
    <comment ref="H8" authorId="0" shapeId="0" xr:uid="{00000000-0006-0000-1300-000007000000}">
      <text>
        <r>
          <rPr>
            <b/>
            <sz val="9"/>
            <color indexed="81"/>
            <rFont val="Tahoma"/>
            <family val="2"/>
          </rPr>
          <t>Garry McDonald:</t>
        </r>
        <r>
          <rPr>
            <sz val="9"/>
            <color indexed="81"/>
            <rFont val="Tahoma"/>
            <family val="2"/>
          </rPr>
          <t xml:space="preserve">
calculated from Briere equ (3) which is a test of the relevance of the 3 constants above</t>
        </r>
      </text>
    </comment>
    <comment ref="H9" authorId="0" shapeId="0" xr:uid="{00000000-0006-0000-1300-000008000000}">
      <text>
        <r>
          <rPr>
            <b/>
            <sz val="9"/>
            <color indexed="81"/>
            <rFont val="Tahoma"/>
            <family val="2"/>
          </rPr>
          <t>Garry McDonald:</t>
        </r>
        <r>
          <rPr>
            <sz val="9"/>
            <color indexed="81"/>
            <rFont val="Tahoma"/>
            <family val="2"/>
          </rPr>
          <t xml:space="preserve">
calculated from Briere equ (3) which is a test of the relevance of the 3 constants above</t>
        </r>
      </text>
    </comment>
    <comment ref="W17" authorId="0" shapeId="0" xr:uid="{00000000-0006-0000-1300-000009000000}">
      <text>
        <r>
          <rPr>
            <b/>
            <sz val="9"/>
            <color indexed="81"/>
            <rFont val="Tahoma"/>
            <family val="2"/>
          </rPr>
          <t>Garry McDonald:</t>
        </r>
        <r>
          <rPr>
            <sz val="9"/>
            <color indexed="81"/>
            <rFont val="Tahoma"/>
            <family val="2"/>
          </rPr>
          <t xml:space="preserve">
largely effects the height/amplitude of opt
</t>
        </r>
      </text>
    </comment>
    <comment ref="X19" authorId="0" shapeId="0" xr:uid="{00000000-0006-0000-1300-00000A000000}">
      <text>
        <r>
          <rPr>
            <b/>
            <sz val="9"/>
            <color indexed="81"/>
            <rFont val="Tahoma"/>
            <family val="2"/>
          </rPr>
          <t>Garry McDonald:</t>
        </r>
        <r>
          <rPr>
            <sz val="9"/>
            <color indexed="81"/>
            <rFont val="Tahoma"/>
            <family val="2"/>
          </rPr>
          <t xml:space="preserve">
calculated from Briere equ (3) which is a test of the relevance of T0, TL, and m</t>
        </r>
      </text>
    </comment>
    <comment ref="X20" authorId="0" shapeId="0" xr:uid="{00000000-0006-0000-1300-00000B000000}">
      <text>
        <r>
          <rPr>
            <b/>
            <sz val="9"/>
            <color indexed="81"/>
            <rFont val="Tahoma"/>
            <family val="2"/>
          </rPr>
          <t>Garry McDonald:</t>
        </r>
        <r>
          <rPr>
            <sz val="9"/>
            <color indexed="81"/>
            <rFont val="Tahoma"/>
            <family val="2"/>
          </rPr>
          <t xml:space="preserve">
calculated from Briere equ (3) which is a test of the relevance of the 3 constants above</t>
        </r>
      </text>
    </comment>
    <comment ref="B30" authorId="0" shapeId="0" xr:uid="{00000000-0006-0000-1300-00000C000000}">
      <text>
        <r>
          <rPr>
            <b/>
            <sz val="9"/>
            <color indexed="81"/>
            <rFont val="Tahoma"/>
            <family val="2"/>
          </rPr>
          <t>Garry McDonald:</t>
        </r>
        <r>
          <rPr>
            <sz val="9"/>
            <color indexed="81"/>
            <rFont val="Tahoma"/>
            <family val="2"/>
          </rPr>
          <t xml:space="preserve">
Original data: 
read off Wallace 70 Fig.2a (Duration) - adjusted for batch effect</t>
        </r>
      </text>
    </comment>
    <comment ref="B53" authorId="0" shapeId="0" xr:uid="{00000000-0006-0000-1300-00000D000000}">
      <text>
        <r>
          <rPr>
            <b/>
            <sz val="9"/>
            <color indexed="81"/>
            <rFont val="Tahoma"/>
            <family val="2"/>
          </rPr>
          <t>Garry McDonald:</t>
        </r>
        <r>
          <rPr>
            <sz val="9"/>
            <color indexed="81"/>
            <rFont val="Tahoma"/>
            <family val="2"/>
          </rPr>
          <t xml:space="preserve">
Original data: 
read off Wallace 70 Fig.2a (Duration) - adjusted for batch effect</t>
        </r>
      </text>
    </comment>
    <comment ref="B113" authorId="0" shapeId="0" xr:uid="{00000000-0006-0000-1300-00000E000000}">
      <text>
        <r>
          <rPr>
            <b/>
            <sz val="9"/>
            <color indexed="81"/>
            <rFont val="Tahoma"/>
            <family val="2"/>
          </rPr>
          <t>Garry McDonald:</t>
        </r>
        <r>
          <rPr>
            <sz val="9"/>
            <color indexed="81"/>
            <rFont val="Tahoma"/>
            <family val="2"/>
          </rPr>
          <t xml:space="preserve">
Original data: 
read off Wallace 70 Fig.2a (Duration) - adjusted for batch effect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Garry McDonald</author>
  </authors>
  <commentList>
    <comment ref="C8" authorId="0" shapeId="0" xr:uid="{00000000-0006-0000-1400-000001000000}">
      <text>
        <r>
          <rPr>
            <b/>
            <sz val="9"/>
            <color indexed="81"/>
            <rFont val="Tahoma"/>
            <family val="2"/>
          </rPr>
          <t>Garry McDonald:</t>
        </r>
        <r>
          <rPr>
            <sz val="9"/>
            <color indexed="81"/>
            <rFont val="Tahoma"/>
            <family val="2"/>
          </rPr>
          <t xml:space="preserve">
DRY YEAR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Garry McDonald</author>
  </authors>
  <commentList>
    <comment ref="B2" authorId="0" shapeId="0" xr:uid="{00000000-0006-0000-1600-000001000000}">
      <text>
        <r>
          <rPr>
            <b/>
            <sz val="9"/>
            <color indexed="81"/>
            <rFont val="Calibri"/>
            <family val="2"/>
          </rPr>
          <t>Garry McDonald:</t>
        </r>
        <r>
          <rPr>
            <sz val="9"/>
            <color indexed="81"/>
            <rFont val="Calibri"/>
            <family val="2"/>
          </rPr>
          <t xml:space="preserve">
dump data in here
</t>
        </r>
      </text>
    </comment>
    <comment ref="F6" authorId="0" shapeId="0" xr:uid="{00000000-0006-0000-1600-000002000000}">
      <text>
        <r>
          <rPr>
            <b/>
            <sz val="9"/>
            <color indexed="81"/>
            <rFont val="Tahoma"/>
            <family val="2"/>
          </rPr>
          <t>Garry McDonald:</t>
        </r>
        <r>
          <rPr>
            <sz val="9"/>
            <color indexed="81"/>
            <rFont val="Tahoma"/>
            <family val="2"/>
          </rPr>
          <t xml:space="preserve">
Needs to be the Lowest poss value, but Squared Deviance is prob the easiets to use
</t>
        </r>
      </text>
    </comment>
    <comment ref="X19" authorId="0" shapeId="0" xr:uid="{00000000-0006-0000-1600-000003000000}">
      <text>
        <r>
          <rPr>
            <b/>
            <sz val="9"/>
            <color indexed="81"/>
            <rFont val="Tahoma"/>
            <family val="2"/>
          </rPr>
          <t>Garry McDonald:</t>
        </r>
        <r>
          <rPr>
            <sz val="9"/>
            <color indexed="81"/>
            <rFont val="Tahoma"/>
            <family val="2"/>
          </rPr>
          <t xml:space="preserve">
Needs to be the Lowest poss value, but Squared Deviance is prob the easiets to use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Garry McDonald</author>
  </authors>
  <commentList>
    <comment ref="D1" authorId="0" shapeId="0" xr:uid="{00000000-0006-0000-1700-000001000000}">
      <text>
        <r>
          <rPr>
            <b/>
            <sz val="9"/>
            <color indexed="81"/>
            <rFont val="Tahoma"/>
            <family val="2"/>
          </rPr>
          <t>Garry McDonald:</t>
        </r>
        <r>
          <rPr>
            <sz val="9"/>
            <color indexed="81"/>
            <rFont val="Tahoma"/>
            <family val="2"/>
          </rPr>
          <t xml:space="preserve">
Accumulative rf or 5 days before this date (NB Order has been reversed!)</t>
        </r>
      </text>
    </comment>
    <comment ref="B31" authorId="0" shapeId="0" xr:uid="{00000000-0006-0000-1700-000002000000}">
      <text>
        <r>
          <rPr>
            <b/>
            <sz val="9"/>
            <color indexed="81"/>
            <rFont val="Tahoma"/>
            <family val="2"/>
          </rPr>
          <t>Garry McDonald:</t>
        </r>
        <r>
          <rPr>
            <sz val="9"/>
            <color indexed="81"/>
            <rFont val="Tahoma"/>
            <family val="2"/>
          </rPr>
          <t xml:space="preserve">
Back cast from RS data</t>
        </r>
      </text>
    </comment>
    <comment ref="N36" authorId="0" shapeId="0" xr:uid="{00000000-0006-0000-1700-000003000000}">
      <text>
        <r>
          <rPr>
            <b/>
            <sz val="9"/>
            <color indexed="81"/>
            <rFont val="Tahoma"/>
            <family val="2"/>
          </rPr>
          <t>Garry McDonald:</t>
        </r>
        <r>
          <rPr>
            <sz val="9"/>
            <color indexed="81"/>
            <rFont val="Tahoma"/>
            <family val="2"/>
          </rPr>
          <t xml:space="preserve">
* = rating for subsequent population size within 4 weeks
</t>
        </r>
      </text>
    </comment>
    <comment ref="N60" authorId="0" shapeId="0" xr:uid="{00000000-0006-0000-1700-000004000000}">
      <text>
        <r>
          <rPr>
            <b/>
            <sz val="9"/>
            <color indexed="81"/>
            <rFont val="Tahoma"/>
            <family val="2"/>
          </rPr>
          <t>Garry McDonald:</t>
        </r>
        <r>
          <rPr>
            <sz val="9"/>
            <color indexed="81"/>
            <rFont val="Tahoma"/>
            <family val="2"/>
          </rPr>
          <t xml:space="preserve">
* = rating for subsequent population size within 4 weeks
</t>
        </r>
      </text>
    </comment>
  </commentList>
</comments>
</file>

<file path=xl/sharedStrings.xml><?xml version="1.0" encoding="utf-8"?>
<sst xmlns="http://schemas.openxmlformats.org/spreadsheetml/2006/main" count="1186" uniqueCount="426">
  <si>
    <t>ETO from Ra</t>
  </si>
  <si>
    <t>Moisture storage</t>
  </si>
  <si>
    <t>SMI</t>
  </si>
  <si>
    <t>Flag for hatch start</t>
  </si>
  <si>
    <t>Egg hatch conditions</t>
  </si>
  <si>
    <t>Smax</t>
  </si>
  <si>
    <t>Best guess</t>
  </si>
  <si>
    <t>diff</t>
  </si>
  <si>
    <t>Best model</t>
  </si>
  <si>
    <r>
      <t xml:space="preserve">ARCHIVED  -  Kellerberrin </t>
    </r>
    <r>
      <rPr>
        <b/>
        <sz val="11"/>
        <color theme="1"/>
        <rFont val="Calibri"/>
        <family val="2"/>
        <scheme val="minor"/>
      </rPr>
      <t>(10073) Lon: 117.72° E; Lat: 31.62° S</t>
    </r>
  </si>
  <si>
    <t>Above 0</t>
  </si>
  <si>
    <t>Both</t>
  </si>
  <si>
    <t>Eti cooeficient</t>
  </si>
  <si>
    <t>Minimum temperature (Degree C)</t>
  </si>
  <si>
    <t>Maximum temperature (Degree C)</t>
  </si>
  <si>
    <t>Rainfall amount (millimetres)</t>
  </si>
  <si>
    <t>Ra</t>
  </si>
  <si>
    <t>ETO</t>
  </si>
  <si>
    <t>SM</t>
  </si>
  <si>
    <t>tmin</t>
  </si>
  <si>
    <t>tmax</t>
  </si>
  <si>
    <t>rf</t>
  </si>
  <si>
    <t>Date</t>
  </si>
  <si>
    <t>SMI threshold</t>
  </si>
  <si>
    <t>Tmax thresh</t>
  </si>
  <si>
    <t>MODEL: SMI = 0.2; Tmax = 25, Smax = 50mm; minimum 3 days projecting forward</t>
  </si>
  <si>
    <t>Mean day temp</t>
  </si>
  <si>
    <t>ET0</t>
  </si>
  <si>
    <t>precip</t>
  </si>
  <si>
    <t>date</t>
  </si>
  <si>
    <t>longlat</t>
  </si>
  <si>
    <t>Dookie 94 (AWAP)</t>
  </si>
  <si>
    <t>Dookie 95 (AWAP)</t>
  </si>
  <si>
    <t>rainfall thres</t>
  </si>
  <si>
    <t>SMI Thresh (1d)</t>
  </si>
  <si>
    <t>AvDay T thresh (8d)</t>
  </si>
  <si>
    <t>RLEM</t>
  </si>
  <si>
    <t>Rain Thresh (4 d)</t>
  </si>
  <si>
    <t>larvae</t>
  </si>
  <si>
    <t>nymphs</t>
  </si>
  <si>
    <t>94 -5d rain preceding hatch</t>
  </si>
  <si>
    <t>94 - 5d rain in pre devt perod</t>
  </si>
  <si>
    <r>
      <t xml:space="preserve">27 Apr- </t>
    </r>
    <r>
      <rPr>
        <b/>
        <sz val="11"/>
        <color theme="1"/>
        <rFont val="Calibri"/>
        <family val="2"/>
        <scheme val="minor"/>
      </rPr>
      <t>5 May</t>
    </r>
  </si>
  <si>
    <r>
      <t xml:space="preserve">20 to </t>
    </r>
    <r>
      <rPr>
        <b/>
        <sz val="11"/>
        <color theme="1"/>
        <rFont val="Calibri"/>
        <family val="2"/>
        <scheme val="minor"/>
      </rPr>
      <t>27 May</t>
    </r>
  </si>
  <si>
    <t>Lessons</t>
  </si>
  <si>
    <t>-9 to +10 d</t>
  </si>
  <si>
    <t>5d rain at end of devt</t>
  </si>
  <si>
    <t xml:space="preserve"> -5 to + 2d</t>
  </si>
  <si>
    <t>-4 to +7 d</t>
  </si>
  <si>
    <t>-8 to + 7d</t>
  </si>
  <si>
    <t>-10 to -3 d</t>
  </si>
  <si>
    <t>-13 to +2 d</t>
  </si>
  <si>
    <t>5d rain at start of post-aestiv</t>
  </si>
  <si>
    <t>5d rain 3d aest and 2 d dev</t>
  </si>
  <si>
    <t>5d rain at start of embronic devt</t>
  </si>
  <si>
    <t>-4d</t>
  </si>
  <si>
    <t>+2d</t>
  </si>
  <si>
    <t>DK 1994</t>
  </si>
  <si>
    <t>DK 1995</t>
  </si>
  <si>
    <t>waroona 55</t>
  </si>
  <si>
    <t>3 to 5 May</t>
  </si>
  <si>
    <t xml:space="preserve"> 10 to12 Apr</t>
  </si>
  <si>
    <t>Rain Thresh (5 d)</t>
  </si>
  <si>
    <t>Duration</t>
  </si>
  <si>
    <t>Keysbrook</t>
  </si>
  <si>
    <t>Keysbrook WA (RS paper)</t>
  </si>
  <si>
    <t>Keysbrook (RS&amp;A 1997)</t>
  </si>
  <si>
    <t>Narrogin WA (RS &amp; A 97)</t>
  </si>
  <si>
    <t>Perth Observatory</t>
  </si>
  <si>
    <t>The Observatory Perth (Murdoch) for Wallaec 1970 (Re Wallace 1970) using AWAP</t>
  </si>
  <si>
    <t>Optimum T</t>
  </si>
  <si>
    <t>post-opt delay factor (days per degree)</t>
  </si>
  <si>
    <t>post opt penalty (days)</t>
  </si>
  <si>
    <t>Yanakie 1995 146.18; -38.79</t>
  </si>
  <si>
    <t>Derimut (144.75;-3874)</t>
  </si>
  <si>
    <t>Temp</t>
  </si>
  <si>
    <t>% devt/day</t>
  </si>
  <si>
    <t>Duration (Days)</t>
  </si>
  <si>
    <t>reciprocal</t>
  </si>
  <si>
    <t>Non linear</t>
  </si>
  <si>
    <t>Linear</t>
  </si>
  <si>
    <t>Model Summary and Parameter Estimates</t>
  </si>
  <si>
    <t xml:space="preserve">Dependent Variable: </t>
  </si>
  <si>
    <t>Rate of Devt</t>
  </si>
  <si>
    <t>Equation</t>
  </si>
  <si>
    <t>Model Summary</t>
  </si>
  <si>
    <t>Parameter Estimates</t>
  </si>
  <si>
    <t>R Square</t>
  </si>
  <si>
    <t>F</t>
  </si>
  <si>
    <t>df1</t>
  </si>
  <si>
    <t>df2</t>
  </si>
  <si>
    <t>Sig.</t>
  </si>
  <si>
    <t>Constant</t>
  </si>
  <si>
    <t>b1</t>
  </si>
  <si>
    <t>The independent variable is Temperature.</t>
  </si>
  <si>
    <t>y = mx+c</t>
  </si>
  <si>
    <t>Termp</t>
  </si>
  <si>
    <t>Rate</t>
  </si>
  <si>
    <t>y=0.008x-0.019</t>
  </si>
  <si>
    <t>DD</t>
  </si>
  <si>
    <t>Thresh</t>
  </si>
  <si>
    <t>yday=1/(0.008*x-0.019)</t>
  </si>
  <si>
    <t xml:space="preserve">days_calculated </t>
  </si>
  <si>
    <t>Ballarat</t>
  </si>
  <si>
    <t>2008          (2 May)</t>
  </si>
  <si>
    <t>1995          (27 Apr)</t>
  </si>
  <si>
    <t>1955 (27 Apr)</t>
  </si>
  <si>
    <t>1961      12 Apr</t>
  </si>
  <si>
    <t>1960           5 May</t>
  </si>
  <si>
    <t>K 1991      29 May</t>
  </si>
  <si>
    <t>N 1991          15 May</t>
  </si>
  <si>
    <t>N  1992      23 Apr</t>
  </si>
  <si>
    <t>Douglas range</t>
  </si>
  <si>
    <t>Douglas Range</t>
  </si>
  <si>
    <t>AWAP 147.73; -34.72</t>
  </si>
  <si>
    <r>
      <t>34.42</t>
    </r>
    <r>
      <rPr>
        <vertAlign val="superscript"/>
        <sz val="12"/>
        <rFont val="Calibri"/>
        <family val="2"/>
        <scheme val="minor"/>
      </rPr>
      <t xml:space="preserve">o </t>
    </r>
    <r>
      <rPr>
        <sz val="12"/>
        <rFont val="Calibri"/>
        <family val="2"/>
        <scheme val="minor"/>
      </rPr>
      <t>S, 148.46</t>
    </r>
    <r>
      <rPr>
        <vertAlign val="superscript"/>
        <sz val="12"/>
        <rFont val="Calibri"/>
        <family val="2"/>
        <scheme val="minor"/>
      </rPr>
      <t xml:space="preserve">o </t>
    </r>
    <r>
      <rPr>
        <sz val="12"/>
        <rFont val="Calibri"/>
        <family val="2"/>
        <scheme val="minor"/>
      </rPr>
      <t>E</t>
    </r>
  </si>
  <si>
    <t>2010          (26 May)</t>
  </si>
  <si>
    <t>2011         (16 Mar)</t>
  </si>
  <si>
    <t>Station # 73109</t>
  </si>
  <si>
    <t>Station # 73138</t>
  </si>
  <si>
    <t>Standartd MDT+5m</t>
  </si>
  <si>
    <t>AMxT + 5m</t>
  </si>
  <si>
    <t>Lower</t>
  </si>
  <si>
    <t>Upper</t>
  </si>
  <si>
    <r>
      <t>T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 = </t>
    </r>
  </si>
  <si>
    <r>
      <t>T</t>
    </r>
    <r>
      <rPr>
        <vertAlign val="subscript"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 = </t>
    </r>
  </si>
  <si>
    <t>m</t>
  </si>
  <si>
    <t>constant</t>
  </si>
  <si>
    <r>
      <t>T</t>
    </r>
    <r>
      <rPr>
        <vertAlign val="subscript"/>
        <sz val="11"/>
        <color theme="1"/>
        <rFont val="Calibri"/>
        <family val="2"/>
        <scheme val="minor"/>
      </rPr>
      <t xml:space="preserve"> opt</t>
    </r>
  </si>
  <si>
    <t>opt</t>
  </si>
  <si>
    <t>Briere</t>
  </si>
  <si>
    <t>emperical</t>
  </si>
  <si>
    <t>modelled</t>
  </si>
  <si>
    <t>a</t>
  </si>
  <si>
    <t>Briere Model 2 (1999)</t>
  </si>
  <si>
    <t>Rate (or % devt/day)</t>
  </si>
  <si>
    <t>Combined data</t>
  </si>
  <si>
    <t>Original data from Wallace 70</t>
  </si>
  <si>
    <t>Rate of devet</t>
  </si>
  <si>
    <t>empirical</t>
  </si>
  <si>
    <r>
      <t>Modelled rate (Bri</t>
    </r>
    <r>
      <rPr>
        <sz val="11"/>
        <color theme="1"/>
        <rFont val="Calibri"/>
        <family val="2"/>
      </rPr>
      <t>é</t>
    </r>
    <r>
      <rPr>
        <sz val="11"/>
        <color theme="1"/>
        <rFont val="Calibri"/>
        <family val="2"/>
        <scheme val="minor"/>
      </rPr>
      <t>re 99)</t>
    </r>
  </si>
  <si>
    <t>% devt/day (observed)</t>
  </si>
  <si>
    <r>
      <t>T</t>
    </r>
    <r>
      <rPr>
        <vertAlign val="subscript"/>
        <sz val="11"/>
        <color rgb="FFFF0000"/>
        <rFont val="Calibri"/>
        <family val="2"/>
        <scheme val="minor"/>
      </rPr>
      <t>0</t>
    </r>
    <r>
      <rPr>
        <sz val="11"/>
        <color rgb="FFFF0000"/>
        <rFont val="Calibri"/>
        <family val="2"/>
        <scheme val="minor"/>
      </rPr>
      <t xml:space="preserve"> = </t>
    </r>
  </si>
  <si>
    <r>
      <t>T</t>
    </r>
    <r>
      <rPr>
        <vertAlign val="subscript"/>
        <sz val="11"/>
        <color rgb="FFFF0000"/>
        <rFont val="Calibri"/>
        <family val="2"/>
        <scheme val="minor"/>
      </rPr>
      <t>L</t>
    </r>
    <r>
      <rPr>
        <sz val="11"/>
        <color rgb="FFFF0000"/>
        <rFont val="Calibri"/>
        <family val="2"/>
        <scheme val="minor"/>
      </rPr>
      <t xml:space="preserve"> = </t>
    </r>
  </si>
  <si>
    <r>
      <t>T</t>
    </r>
    <r>
      <rPr>
        <vertAlign val="subscript"/>
        <sz val="11"/>
        <color rgb="FFFF0000"/>
        <rFont val="Calibri"/>
        <family val="2"/>
        <scheme val="minor"/>
      </rPr>
      <t xml:space="preserve"> opt</t>
    </r>
  </si>
  <si>
    <t>Upper thresh (°C)</t>
  </si>
  <si>
    <r>
      <t>Lower thresh (</t>
    </r>
    <r>
      <rPr>
        <sz val="11"/>
        <color theme="1"/>
        <rFont val="Calibri"/>
        <family val="2"/>
      </rPr>
      <t>°C)</t>
    </r>
  </si>
  <si>
    <t>optimum temp (°C)</t>
  </si>
  <si>
    <t>Model better aligns with James and O'Malley (91)</t>
  </si>
  <si>
    <t>R=a*x*(x-T0)*(TL-x)**(1/m)</t>
  </si>
  <si>
    <t>Devt time (Wallace Fig 2a) Manual fit</t>
  </si>
  <si>
    <t>r2=0.758</t>
  </si>
  <si>
    <t>LINEAR</t>
  </si>
  <si>
    <t xml:space="preserve">SPSS NRL (Nonlinear regression) model </t>
  </si>
  <si>
    <t>Nonlinear model (trial)</t>
  </si>
  <si>
    <t>James&amp;O'Mally 91</t>
  </si>
  <si>
    <t>% devt/day (Wallace)</t>
  </si>
  <si>
    <t>r2=0.671</t>
  </si>
  <si>
    <t>Best model (manual iterations) ] so far</t>
  </si>
  <si>
    <t>(2mTL+(m+1)T0+(4*m2*TL2 + (m+1)2*T02-4m2TLT0))^0.5)/(4m+2)</t>
  </si>
  <si>
    <t>Accum dev't</t>
  </si>
  <si>
    <t>K 1990    2 May</t>
  </si>
  <si>
    <t xml:space="preserve"> K  1992      (20 May)</t>
  </si>
  <si>
    <t xml:space="preserve">=  a * (Temperature * (Temperature-4.5) * ((21.5-Temperature) ** (1/m))) </t>
  </si>
  <si>
    <t>T.opt</t>
  </si>
  <si>
    <t>1 var = a</t>
  </si>
  <si>
    <t>r2=0.696</t>
  </si>
  <si>
    <t>2 var = m, a</t>
  </si>
  <si>
    <t>* NonLinear Regression.</t>
  </si>
  <si>
    <t>MODEL PROGRAM  a=.0003.</t>
  </si>
  <si>
    <t>COMPUTE  PRED_=a* (Temperature * (Temperature-4.5) * ((21.5-Temperature) ** (1/3.25))) .</t>
  </si>
  <si>
    <t>NLR Rate_of_Devt</t>
  </si>
  <si>
    <t xml:space="preserve">  /OUTFILE='C:\Users\gmcd\AppData\Local\Temp\spss2848\SPSSFNLR.TMP'</t>
  </si>
  <si>
    <t xml:space="preserve">  /PRED PRED_</t>
  </si>
  <si>
    <t xml:space="preserve">  /SAVE PRED</t>
  </si>
  <si>
    <t xml:space="preserve">  /CRITERIA SSCONVERGENCE 1E-8 PCON 1E-8.</t>
  </si>
  <si>
    <t>Source</t>
  </si>
  <si>
    <t>Sum of Squares</t>
  </si>
  <si>
    <t>df</t>
  </si>
  <si>
    <t>Mean Squares</t>
  </si>
  <si>
    <t>Regression</t>
  </si>
  <si>
    <t>Residual</t>
  </si>
  <si>
    <t>Uncorrected Total</t>
  </si>
  <si>
    <t>Corrected Total</t>
  </si>
  <si>
    <t>Dependent variable: Rate_of_Devt</t>
  </si>
  <si>
    <t>a. R squared = 1 - (Residual Sum of Squares) / (Corrected Sum of Squares) = .696.</t>
  </si>
  <si>
    <r>
      <t>ANOVA</t>
    </r>
    <r>
      <rPr>
        <b/>
        <vertAlign val="superscript"/>
        <sz val="9"/>
        <color indexed="8"/>
        <rFont val="Arial Bold"/>
      </rPr>
      <t>a</t>
    </r>
  </si>
  <si>
    <t>Parameter</t>
  </si>
  <si>
    <t>Estimate</t>
  </si>
  <si>
    <t>Std. Error</t>
  </si>
  <si>
    <t>95% Confidence Interval</t>
  </si>
  <si>
    <t>Lower Bound</t>
  </si>
  <si>
    <t>Upper Bound</t>
  </si>
  <si>
    <t>r2</t>
  </si>
  <si>
    <t>K90</t>
  </si>
  <si>
    <t>k91</t>
  </si>
  <si>
    <t>k92</t>
  </si>
  <si>
    <t>n91</t>
  </si>
  <si>
    <t>n92</t>
  </si>
  <si>
    <t>w55</t>
  </si>
  <si>
    <t>w60</t>
  </si>
  <si>
    <t>w61</t>
  </si>
  <si>
    <t>mites/core after 3 wks</t>
  </si>
  <si>
    <t>mites/core after 4 wks</t>
  </si>
  <si>
    <t>k90</t>
  </si>
  <si>
    <t>days b4 egg hatch</t>
  </si>
  <si>
    <t>Ba95</t>
  </si>
  <si>
    <t>Der95</t>
  </si>
  <si>
    <t>Yan95</t>
  </si>
  <si>
    <t>Dk94</t>
  </si>
  <si>
    <t>ORDER</t>
  </si>
  <si>
    <t>rf 3d</t>
  </si>
  <si>
    <t>ACCULULATIVE RAINFALL OVER PREVIOUS 20 DAYS</t>
  </si>
  <si>
    <t>Acc rf (5 days)</t>
  </si>
  <si>
    <t>Acc rf (3d)</t>
  </si>
  <si>
    <t>n91*</t>
  </si>
  <si>
    <t>n92****</t>
  </si>
  <si>
    <t>k92***</t>
  </si>
  <si>
    <t>k90****</t>
  </si>
  <si>
    <t>k91**</t>
  </si>
  <si>
    <t>ac rf 5d</t>
  </si>
  <si>
    <t>MDT thresh (10d)</t>
  </si>
  <si>
    <t>MWTmax thresh   (7 d)</t>
  </si>
  <si>
    <t>MWTmax thresh     (7 d)</t>
  </si>
  <si>
    <t>calc m</t>
  </si>
  <si>
    <t>The Observatory Perth (Murdoch -32.07, 115.830) for Wallace 1970 using AWAP</t>
  </si>
  <si>
    <t>Location and data source</t>
  </si>
  <si>
    <t>Published or estimated date of egg hatch</t>
  </si>
  <si>
    <t>7.5 mm</t>
  </si>
  <si>
    <t>12.5 mm</t>
  </si>
  <si>
    <t>CSIRO labs Perth WA</t>
  </si>
  <si>
    <t xml:space="preserve"> (Wallace 1970b)</t>
  </si>
  <si>
    <t>Keysbrook WA</t>
  </si>
  <si>
    <t>(Ridsdill-Smith &amp; Annells 1997)</t>
  </si>
  <si>
    <t>Narrogin WA [v. low rf]</t>
  </si>
  <si>
    <t>Yanakie Vic (Weeks &amp; Hoffmann)</t>
  </si>
  <si>
    <t>Derrimut Vic (Weeks &amp; Hoffmann)</t>
  </si>
  <si>
    <t>Ballarat Vic (Weeks  &amp; Hoffmann)</t>
  </si>
  <si>
    <t>Dookie Vic (DPI trials)</t>
  </si>
  <si>
    <t>Douglas range NSW</t>
  </si>
  <si>
    <t>Julian Start date</t>
  </si>
  <si>
    <t>15 mm MDT</t>
  </si>
  <si>
    <t>2.5 mm MDT</t>
  </si>
  <si>
    <t>10 mm MDT</t>
  </si>
  <si>
    <t>Adjusted R2</t>
  </si>
  <si>
    <t>SE of the Estimate</t>
  </si>
  <si>
    <t>7.5 mm MDT</t>
  </si>
  <si>
    <t xml:space="preserve">MWTmax </t>
  </si>
  <si>
    <t xml:space="preserve">Non-linear </t>
  </si>
  <si>
    <t>MWTmax</t>
  </si>
  <si>
    <t xml:space="preserve">MDT  (5mm): </t>
  </si>
  <si>
    <t>MW Tmax</t>
  </si>
  <si>
    <t>Non-linear</t>
  </si>
  <si>
    <t>5 mm  +  18 MDT</t>
  </si>
  <si>
    <t>WA</t>
  </si>
  <si>
    <t>Vic</t>
  </si>
  <si>
    <t xml:space="preserve">5mm MDT </t>
  </si>
  <si>
    <t>12.5 mm MDT</t>
  </si>
  <si>
    <t>repeated col</t>
  </si>
  <si>
    <t>5 mm + 19.5 MDT</t>
  </si>
  <si>
    <r>
      <t xml:space="preserve"> “</t>
    </r>
    <r>
      <rPr>
        <sz val="12"/>
        <rFont val="Calibri"/>
        <family val="2"/>
      </rPr>
      <t>Best Regression” Using Information Criteria (Gagne and Dayton )</t>
    </r>
  </si>
  <si>
    <t>1 parameter</t>
  </si>
  <si>
    <t>Where Pm =</t>
  </si>
  <si>
    <t xml:space="preserve">. </t>
  </si>
  <si>
    <t>(NB: 22/7 = Pi)</t>
  </si>
  <si>
    <t>7*(LN(2*22/7)+LN(H13/H11)+1)+2*(3)</t>
  </si>
  <si>
    <t>Akiaki IC</t>
  </si>
  <si>
    <t>likelihood</t>
  </si>
  <si>
    <t>Easiest comparison to use</t>
  </si>
  <si>
    <t>squared deviance</t>
  </si>
  <si>
    <t>count</t>
  </si>
  <si>
    <t>sq deviance</t>
  </si>
  <si>
    <t>predicted</t>
  </si>
  <si>
    <t>y</t>
  </si>
  <si>
    <t>x</t>
  </si>
  <si>
    <t>"observed" date of egg hatch</t>
  </si>
  <si>
    <t>Model</t>
  </si>
  <si>
    <t>Region</t>
  </si>
  <si>
    <t>SquDev</t>
  </si>
  <si>
    <t>Count</t>
  </si>
  <si>
    <t>Likelihood</t>
  </si>
  <si>
    <t>Akaiki IC</t>
  </si>
  <si>
    <t>5mm + 16 MDT</t>
  </si>
  <si>
    <t>Mean Day Temp (MDT)</t>
  </si>
  <si>
    <t>Ary's Original</t>
  </si>
  <si>
    <t>Calculate AIC's etc here</t>
  </si>
  <si>
    <t>RESULTS</t>
  </si>
  <si>
    <t>SS</t>
  </si>
  <si>
    <t>Diff</t>
  </si>
  <si>
    <t xml:space="preserve">5mm + 20.5 MDT </t>
  </si>
  <si>
    <t xml:space="preserve">MDT 20.5 threshold model +5mm </t>
  </si>
  <si>
    <t>Mean Day temp</t>
  </si>
  <si>
    <t>12.5 mm 20.5 MDT</t>
  </si>
  <si>
    <t>2.5 mm 20.5MDT</t>
  </si>
  <si>
    <t>5mm, 18 MDT</t>
  </si>
  <si>
    <t>10mm, 20.5 MDT</t>
  </si>
  <si>
    <t>15mm,  20.5 MDT</t>
  </si>
  <si>
    <t>5mm, 16 MDT</t>
  </si>
  <si>
    <t xml:space="preserve">5mm, 20.5 MDT </t>
  </si>
  <si>
    <t>7.5mm, MDT</t>
  </si>
  <si>
    <t xml:space="preserve">5mm, 21.5 MWTmax </t>
  </si>
  <si>
    <t xml:space="preserve">5mm, 21.5 MDT Non-linear </t>
  </si>
  <si>
    <r>
      <t>T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 = (2mT</t>
    </r>
    <r>
      <rPr>
        <vertAlign val="subscript"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+(m+1)T</t>
    </r>
    <r>
      <rPr>
        <vertAlign val="sub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+(4m2T</t>
    </r>
    <r>
      <rPr>
        <vertAlign val="subscript"/>
        <sz val="11"/>
        <color theme="1"/>
        <rFont val="Calibri"/>
        <family val="2"/>
        <scheme val="minor"/>
      </rPr>
      <t>L</t>
    </r>
    <r>
      <rPr>
        <vertAlign val="superscript"/>
        <sz val="11"/>
        <color theme="1"/>
        <rFont val="Calibri"/>
        <family val="2"/>
        <scheme val="minor"/>
      </rPr>
      <t xml:space="preserve">2 </t>
    </r>
    <r>
      <rPr>
        <sz val="11"/>
        <color theme="1"/>
        <rFont val="Calibri"/>
        <family val="2"/>
        <scheme val="minor"/>
      </rPr>
      <t>+ (m+1)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T</t>
    </r>
    <r>
      <rPr>
        <vertAlign val="subscript"/>
        <sz val="11"/>
        <color theme="1"/>
        <rFont val="Calibri"/>
        <family val="2"/>
        <scheme val="minor"/>
      </rPr>
      <t>O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-4m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T</t>
    </r>
    <r>
      <rPr>
        <vertAlign val="subscript"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T</t>
    </r>
    <r>
      <rPr>
        <vertAlign val="sub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"/>
        <family val="2"/>
        <scheme val="minor"/>
      </rPr>
      <t>0.5</t>
    </r>
    <r>
      <rPr>
        <sz val="11"/>
        <color theme="1"/>
        <rFont val="Calibri"/>
        <family val="2"/>
        <scheme val="minor"/>
      </rPr>
      <t xml:space="preserve"> )/(4m+2)</t>
    </r>
  </si>
  <si>
    <t>Model iteration</t>
  </si>
  <si>
    <t>Iteration and variables modelled</t>
  </si>
  <si>
    <r>
      <t>a</t>
    </r>
    <r>
      <rPr>
        <sz val="9"/>
        <color rgb="FF000000"/>
        <rFont val="Calibri"/>
        <family val="2"/>
        <scheme val="minor"/>
      </rPr>
      <t xml:space="preserve"> (x10</t>
    </r>
    <r>
      <rPr>
        <vertAlign val="superscript"/>
        <sz val="9"/>
        <color rgb="FF000000"/>
        <rFont val="Calibri"/>
        <family val="2"/>
        <scheme val="minor"/>
      </rPr>
      <t>-4</t>
    </r>
    <r>
      <rPr>
        <sz val="9"/>
        <color rgb="FF000000"/>
        <rFont val="Calibri"/>
        <family val="2"/>
        <scheme val="minor"/>
      </rPr>
      <t>)</t>
    </r>
  </si>
  <si>
    <r>
      <t>T</t>
    </r>
    <r>
      <rPr>
        <i/>
        <vertAlign val="subscript"/>
        <sz val="9"/>
        <color rgb="FF000000"/>
        <rFont val="Calibri"/>
        <family val="2"/>
        <scheme val="minor"/>
      </rPr>
      <t>O</t>
    </r>
  </si>
  <si>
    <r>
      <t>R</t>
    </r>
    <r>
      <rPr>
        <vertAlign val="superscript"/>
        <sz val="9"/>
        <color rgb="FF000000"/>
        <rFont val="Calibri"/>
        <family val="2"/>
        <scheme val="minor"/>
      </rPr>
      <t>2</t>
    </r>
  </si>
  <si>
    <r>
      <t>SSR (x10</t>
    </r>
    <r>
      <rPr>
        <vertAlign val="superscript"/>
        <sz val="9"/>
        <color rgb="FF000000"/>
        <rFont val="Calibri"/>
        <family val="2"/>
        <scheme val="minor"/>
      </rPr>
      <t>-4</t>
    </r>
    <r>
      <rPr>
        <sz val="9"/>
        <color rgb="FF000000"/>
        <rFont val="Calibri"/>
        <family val="2"/>
        <scheme val="minor"/>
      </rPr>
      <t>)</t>
    </r>
  </si>
  <si>
    <t>1. Manual best fit</t>
  </si>
  <si>
    <t>3.5 (constrained)</t>
  </si>
  <si>
    <r>
      <t xml:space="preserve">2. Two variables </t>
    </r>
    <r>
      <rPr>
        <i/>
        <sz val="9"/>
        <color rgb="FF000000"/>
        <rFont val="Calibri"/>
        <family val="2"/>
        <scheme val="minor"/>
      </rPr>
      <t>a</t>
    </r>
    <r>
      <rPr>
        <sz val="9"/>
        <color rgb="FF000000"/>
        <rFont val="Calibri"/>
        <family val="2"/>
        <scheme val="minor"/>
      </rPr>
      <t xml:space="preserve"> and </t>
    </r>
    <r>
      <rPr>
        <i/>
        <sz val="9"/>
        <color rgb="FF000000"/>
        <rFont val="Calibri"/>
        <family val="2"/>
        <scheme val="minor"/>
      </rPr>
      <t>m</t>
    </r>
  </si>
  <si>
    <t>3.22 (constrained)</t>
  </si>
  <si>
    <r>
      <t xml:space="preserve">3. One variable </t>
    </r>
    <r>
      <rPr>
        <i/>
        <sz val="9"/>
        <color theme="1"/>
        <rFont val="Calibri"/>
        <family val="2"/>
        <scheme val="minor"/>
      </rPr>
      <t>a</t>
    </r>
  </si>
  <si>
    <t>#2</t>
  </si>
  <si>
    <t>#1</t>
  </si>
  <si>
    <t>#3</t>
  </si>
  <si>
    <t>Model (Iteration # 3)</t>
  </si>
  <si>
    <t>Model (Iteration # 1)</t>
  </si>
  <si>
    <t>Model (Iteration # 2)</t>
  </si>
  <si>
    <t>Observed rate of dev't (Wallace 1970b)</t>
  </si>
  <si>
    <t>rainfall threshold (mm)</t>
  </si>
  <si>
    <t>5mm and 18 MDT</t>
  </si>
  <si>
    <t xml:space="preserve">5mm and 20.5 MDT </t>
  </si>
  <si>
    <t xml:space="preserve">5mm and 21.5 MWTmax </t>
  </si>
  <si>
    <t>10mm and 20.5 MDT</t>
  </si>
  <si>
    <t>15mm and  20.5 MDT</t>
  </si>
  <si>
    <t>5mm and 16 MDT</t>
  </si>
  <si>
    <t xml:space="preserve">5mm and MDT Non-linear </t>
  </si>
  <si>
    <t>AVERAGE</t>
  </si>
  <si>
    <t>RSS</t>
  </si>
  <si>
    <t>5mm + 20.5 MDT</t>
  </si>
  <si>
    <t>2.5 mm + 20.5 MDT</t>
  </si>
  <si>
    <t>7.5 mm + 20.5  MDT</t>
  </si>
  <si>
    <t>10 mm + 20.5 MDT</t>
  </si>
  <si>
    <t>12.5 mm + 20.5 MDT</t>
  </si>
  <si>
    <t>15 mm + 20.5 MDT</t>
  </si>
  <si>
    <t xml:space="preserve">5mm, Non-linear (MDT) </t>
  </si>
  <si>
    <t>Perth WA</t>
  </si>
  <si>
    <t>Narrogin WA</t>
  </si>
  <si>
    <t>Yanakie</t>
  </si>
  <si>
    <t>Derrimut</t>
  </si>
  <si>
    <t>Dookie</t>
  </si>
  <si>
    <t>WA (with Narogin 91)</t>
  </si>
  <si>
    <t>WA (w/o Narrogin 91)</t>
  </si>
  <si>
    <t>R2  =</t>
  </si>
  <si>
    <t>0.92 (WA)</t>
  </si>
  <si>
    <t>0.02 (SE)</t>
  </si>
  <si>
    <t>Open circles</t>
  </si>
  <si>
    <t>Closed circles</t>
  </si>
  <si>
    <t>0.95 (SE)</t>
  </si>
  <si>
    <t>-0.31 (WA)</t>
  </si>
  <si>
    <t>16.0</t>
  </si>
  <si>
    <t>20.5</t>
  </si>
  <si>
    <t>SE</t>
  </si>
  <si>
    <t>Observed hatch date</t>
  </si>
  <si>
    <t>dashed, solid triangle = Observed rate</t>
  </si>
  <si>
    <t>dotted, iteration #2</t>
  </si>
  <si>
    <t>Solid, iteration #3</t>
  </si>
  <si>
    <t>The substantial range overwhich RLEM are found has the following average autumn temperatures;</t>
  </si>
  <si>
    <t>Min</t>
  </si>
  <si>
    <t>Max</t>
  </si>
  <si>
    <t>MDT</t>
  </si>
  <si>
    <t>Output</t>
  </si>
  <si>
    <t>SE Obs vs SE_20.5</t>
  </si>
  <si>
    <t>r</t>
  </si>
  <si>
    <t>SE Obs vs SE_16</t>
  </si>
  <si>
    <t>WA Obs vs WA 20.5</t>
  </si>
  <si>
    <t>WA Obs vs WA 16</t>
  </si>
  <si>
    <t>SE Aust</t>
  </si>
  <si>
    <t>Modelled data</t>
  </si>
  <si>
    <t>Wallace 55</t>
  </si>
  <si>
    <t>Wallace 60</t>
  </si>
  <si>
    <t>Wallace 61</t>
  </si>
  <si>
    <t>RS92-keys</t>
  </si>
  <si>
    <t>RS91-keys</t>
  </si>
  <si>
    <t>RS90-keys</t>
  </si>
  <si>
    <t>RS92_Narr</t>
  </si>
  <si>
    <t>RS91_Narro</t>
  </si>
  <si>
    <t>Yan</t>
  </si>
  <si>
    <t>Bal95</t>
  </si>
  <si>
    <t>Bal08</t>
  </si>
  <si>
    <t>Dk95</t>
  </si>
  <si>
    <t>Young</t>
  </si>
  <si>
    <t>Derr</t>
  </si>
  <si>
    <t>Date of Actual hatch</t>
  </si>
  <si>
    <t>Daily MDT's for up to 7 day before actual hatch date (observed, or implied)</t>
  </si>
  <si>
    <t>SE Australia</t>
  </si>
  <si>
    <t>W.Australia</t>
  </si>
  <si>
    <t>avgMDT for last 2 d</t>
  </si>
  <si>
    <t>avgMDT for last 3 d</t>
  </si>
  <si>
    <t>Deuterovum devt time**</t>
  </si>
  <si>
    <t>MDT Hatch date</t>
  </si>
  <si>
    <t>MDT Hatch date -4</t>
  </si>
  <si>
    <t>MDT Hatch date -7</t>
  </si>
  <si>
    <t>** This uses the following formula: deutovum devt time y=(58.099x^(-1.304)), where is x = temp, as the power realtionship from Wallace70bFig6</t>
  </si>
  <si>
    <t>Devt time</t>
  </si>
  <si>
    <t>Transposed from above</t>
  </si>
  <si>
    <t>Difference (days)</t>
  </si>
  <si>
    <t>Wallaces70b Fig 6 original data</t>
  </si>
  <si>
    <t>This is a plot of the near linear part of the profile (marked as yellow)</t>
  </si>
  <si>
    <t>y = -0.3982x+7.7511</t>
  </si>
  <si>
    <t>r2 = 0.9491</t>
  </si>
  <si>
    <t>Nonlinear model</t>
  </si>
  <si>
    <t>This is a plot of the near power curved relationship for all data</t>
  </si>
  <si>
    <r>
      <t>y=58.099x</t>
    </r>
    <r>
      <rPr>
        <vertAlign val="superscript"/>
        <sz val="11"/>
        <color theme="1"/>
        <rFont val="Calibri"/>
        <family val="2"/>
        <scheme val="minor"/>
      </rPr>
      <t>-1.304</t>
    </r>
  </si>
  <si>
    <t>Lactin</t>
  </si>
  <si>
    <t xml:space="preserve">The linear comonent of the rate function </t>
  </si>
  <si>
    <t>and hence p</t>
  </si>
  <si>
    <t>file:///Users/garrymcdonald/Dropbox/Publications/Papers/1900-1980/1976Logan%20etal_An%20Analytical%20Model.pdf</t>
  </si>
  <si>
    <t>file:///Users/garrymcdonald/Dropbox/Publications/Papers/2000-2004/Roy_etal_Modelling%20insecst%202002.pdf</t>
  </si>
  <si>
    <t>p.11</t>
  </si>
  <si>
    <r>
      <t>·</t>
    </r>
    <r>
      <rPr>
        <sz val="7"/>
        <color theme="1"/>
        <rFont val="Times New Roman"/>
      </rPr>
      <t xml:space="preserve">      </t>
    </r>
    <r>
      <rPr>
        <sz val="12"/>
        <color theme="1"/>
        <rFont val="Cambria"/>
      </rPr>
      <t>T is the rearing temperature (C),; or.. Degrees above base temperature</t>
    </r>
  </si>
  <si>
    <r>
      <t>·</t>
    </r>
    <r>
      <rPr>
        <sz val="7"/>
        <color theme="1"/>
        <rFont val="Times New Roman"/>
      </rPr>
      <t xml:space="preserve">      </t>
    </r>
    <r>
      <rPr>
        <sz val="12"/>
        <color theme="1"/>
        <rFont val="Symbol"/>
      </rPr>
      <t>r</t>
    </r>
    <r>
      <rPr>
        <sz val="12"/>
        <color theme="1"/>
        <rFont val="Cambria"/>
      </rPr>
      <t xml:space="preserve"> is a constant defining the rate at optimal temperature; or is the rate increase
to optimum temperature</t>
    </r>
  </si>
  <si>
    <r>
      <t>·</t>
    </r>
    <r>
      <rPr>
        <sz val="7"/>
        <color theme="1"/>
        <rFont val="Times New Roman"/>
      </rPr>
      <t xml:space="preserve">      </t>
    </r>
    <r>
      <rPr>
        <sz val="12"/>
        <color theme="1"/>
        <rFont val="Cambria"/>
      </rPr>
      <t>TL is the lethal maximum temperature</t>
    </r>
  </si>
  <si>
    <r>
      <t>·</t>
    </r>
    <r>
      <rPr>
        <sz val="7"/>
        <color theme="1"/>
        <rFont val="Times New Roman"/>
      </rPr>
      <t xml:space="preserve">      </t>
    </r>
    <r>
      <rPr>
        <sz val="12"/>
        <color theme="1"/>
        <rFont val="Symbol"/>
      </rPr>
      <t>D</t>
    </r>
    <r>
      <rPr>
        <sz val="12"/>
        <color theme="1"/>
        <rFont val="Cambria"/>
      </rPr>
      <t>T is the temperature range over which physiological breakdown becomes the overriding influence (b/n opt and Tmax)</t>
    </r>
  </si>
  <si>
    <r>
      <t>·</t>
    </r>
    <r>
      <rPr>
        <sz val="7"/>
        <color theme="1"/>
        <rFont val="Times New Roman"/>
      </rPr>
      <t xml:space="preserve">      </t>
    </r>
    <r>
      <rPr>
        <sz val="12"/>
        <color theme="1"/>
        <rFont val="Symbol"/>
      </rPr>
      <t>l</t>
    </r>
    <r>
      <rPr>
        <sz val="12"/>
        <color theme="1"/>
        <rFont val="Cambria"/>
      </rPr>
      <t xml:space="preserve"> forces the curve to intercept the y-axis at a value below zero and thus allows estimation of a low temperature threshold</t>
    </r>
  </si>
  <si>
    <t>rate of increase to optimum</t>
  </si>
  <si>
    <t>Exp P*T</t>
  </si>
  <si>
    <t>p*TL</t>
  </si>
  <si>
    <t>TL-T/DeltaT</t>
  </si>
  <si>
    <t>all in brackets</t>
  </si>
  <si>
    <t>P*T</t>
  </si>
  <si>
    <t>Exp(all in brackets)</t>
  </si>
  <si>
    <t>Part !</t>
  </si>
  <si>
    <t>part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</si>
</sst>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"/>
    <numFmt numFmtId="165" formatCode="0.000"/>
    <numFmt numFmtId="166" formatCode="####.000"/>
    <numFmt numFmtId="167" formatCode="###0.000"/>
    <numFmt numFmtId="168" formatCode="###0"/>
    <numFmt numFmtId="169" formatCode="0.0000"/>
    <numFmt numFmtId="170" formatCode="####.00000"/>
    <numFmt numFmtId="171" formatCode="####.000000"/>
  </numFmts>
  <fonts count="55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3" tint="0.39997558519241921"/>
      <name val="Calibri"/>
      <family val="2"/>
      <scheme val="minor"/>
    </font>
    <font>
      <sz val="11"/>
      <color theme="6" tint="-0.249977111117893"/>
      <name val="Calibri"/>
      <family val="2"/>
      <scheme val="minor"/>
    </font>
    <font>
      <sz val="16"/>
      <color theme="1"/>
      <name val="Arial Unicode MS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1"/>
      <name val="Arial Unicode MS"/>
      <family val="2"/>
    </font>
    <font>
      <sz val="12"/>
      <color indexed="8"/>
      <name val="Calibri"/>
      <family val="2"/>
    </font>
    <font>
      <sz val="11"/>
      <color theme="9" tint="-0.249977111117893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10"/>
      <name val="Arial"/>
      <family val="2"/>
    </font>
    <font>
      <b/>
      <sz val="9"/>
      <color indexed="8"/>
      <name val="Arial Bold"/>
    </font>
    <font>
      <sz val="9"/>
      <color indexed="8"/>
      <name val="Arial"/>
      <family val="2"/>
    </font>
    <font>
      <vertAlign val="superscript"/>
      <sz val="12"/>
      <name val="Calibri"/>
      <family val="2"/>
      <scheme val="minor"/>
    </font>
    <font>
      <sz val="12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bscript"/>
      <sz val="11"/>
      <color rgb="FFFF0000"/>
      <name val="Calibri"/>
      <family val="2"/>
      <scheme val="minor"/>
    </font>
    <font>
      <sz val="11"/>
      <color rgb="FF1F497D"/>
      <name val="Calibri"/>
      <family val="2"/>
      <scheme val="minor"/>
    </font>
    <font>
      <sz val="11"/>
      <color indexed="8"/>
      <name val="Courier New"/>
      <family val="3"/>
    </font>
    <font>
      <b/>
      <vertAlign val="superscript"/>
      <sz val="9"/>
      <color indexed="8"/>
      <name val="Arial Bold"/>
    </font>
    <font>
      <b/>
      <sz val="9"/>
      <color rgb="FFFF0000"/>
      <name val="Calibri"/>
      <family val="2"/>
      <scheme val="minor"/>
    </font>
    <font>
      <sz val="9"/>
      <color rgb="FFFF0000"/>
      <name val="Calibri"/>
      <family val="2"/>
      <scheme val="minor"/>
    </font>
    <font>
      <sz val="11"/>
      <name val="Calibri"/>
      <family val="2"/>
    </font>
    <font>
      <sz val="12"/>
      <name val="Calibri"/>
      <family val="2"/>
    </font>
    <font>
      <sz val="12"/>
      <name val="Times New Roman"/>
      <family val="1"/>
    </font>
    <font>
      <sz val="18"/>
      <name val="Arial"/>
      <family val="2"/>
    </font>
    <font>
      <b/>
      <sz val="9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sz val="9"/>
      <color rgb="FF000000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i/>
      <sz val="9"/>
      <color rgb="FF000000"/>
      <name val="Calibri"/>
      <family val="2"/>
      <scheme val="minor"/>
    </font>
    <font>
      <vertAlign val="superscript"/>
      <sz val="9"/>
      <color rgb="FF000000"/>
      <name val="Calibri"/>
      <family val="2"/>
      <scheme val="minor"/>
    </font>
    <font>
      <i/>
      <vertAlign val="subscript"/>
      <sz val="9"/>
      <color rgb="FF000000"/>
      <name val="Calibri"/>
      <family val="2"/>
      <scheme val="minor"/>
    </font>
    <font>
      <sz val="10"/>
      <color rgb="FFFF0000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b/>
      <u/>
      <sz val="11"/>
      <color theme="1"/>
      <name val="Calibri"/>
      <scheme val="minor"/>
    </font>
    <font>
      <sz val="12"/>
      <color theme="1"/>
      <name val="Cambria"/>
    </font>
    <font>
      <sz val="12"/>
      <color theme="1"/>
      <name val="Symbol"/>
    </font>
    <font>
      <sz val="7"/>
      <color theme="1"/>
      <name val="Times New Roman"/>
    </font>
  </fonts>
  <fills count="10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/>
        <bgColor indexed="64"/>
      </patternFill>
    </fill>
  </fills>
  <borders count="41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n">
        <color indexed="8"/>
      </right>
      <top style="thick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ck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ck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ck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ck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ck">
        <color indexed="8"/>
      </left>
      <right style="thin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8"/>
      </left>
      <right style="thin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indexed="8"/>
      </left>
      <right style="thin">
        <color indexed="8"/>
      </right>
      <top style="thick">
        <color indexed="8"/>
      </top>
      <bottom/>
      <diagonal/>
    </border>
    <border>
      <left style="thin">
        <color indexed="8"/>
      </left>
      <right style="thin">
        <color indexed="8"/>
      </right>
      <top style="thick">
        <color indexed="8"/>
      </top>
      <bottom/>
      <diagonal/>
    </border>
    <border>
      <left style="thin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/>
      <diagonal/>
    </border>
    <border>
      <left style="thick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ck">
        <color indexed="8"/>
      </right>
      <top/>
      <bottom/>
      <diagonal/>
    </border>
    <border>
      <left style="thick">
        <color indexed="8"/>
      </left>
      <right style="thin">
        <color indexed="8"/>
      </right>
      <top/>
      <bottom style="thick">
        <color indexed="8"/>
      </bottom>
      <diagonal/>
    </border>
    <border>
      <left style="thin">
        <color indexed="8"/>
      </left>
      <right style="thin">
        <color indexed="8"/>
      </right>
      <top/>
      <bottom style="thick">
        <color indexed="8"/>
      </bottom>
      <diagonal/>
    </border>
    <border>
      <left style="thin">
        <color indexed="8"/>
      </left>
      <right style="thick">
        <color indexed="8"/>
      </right>
      <top/>
      <bottom style="thick">
        <color indexed="8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78">
    <xf numFmtId="0" fontId="0" fillId="0" borderId="0"/>
    <xf numFmtId="0" fontId="21" fillId="0" borderId="0"/>
    <xf numFmtId="0" fontId="21" fillId="0" borderId="0"/>
    <xf numFmtId="0" fontId="21" fillId="0" borderId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</cellStyleXfs>
  <cellXfs count="349">
    <xf numFmtId="0" fontId="0" fillId="0" borderId="0" xfId="0"/>
    <xf numFmtId="0" fontId="0" fillId="0" borderId="0" xfId="0" applyAlignment="1">
      <alignment wrapText="1"/>
    </xf>
    <xf numFmtId="0" fontId="4" fillId="0" borderId="0" xfId="0" applyFont="1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0" xfId="0" applyBorder="1"/>
    <xf numFmtId="0" fontId="5" fillId="0" borderId="0" xfId="0" applyFont="1" applyAlignment="1">
      <alignment wrapText="1"/>
    </xf>
    <xf numFmtId="0" fontId="0" fillId="0" borderId="0" xfId="0" applyBorder="1" applyAlignment="1">
      <alignment horizontal="center" wrapText="1"/>
    </xf>
    <xf numFmtId="0" fontId="3" fillId="0" borderId="0" xfId="0" applyFont="1"/>
    <xf numFmtId="0" fontId="6" fillId="0" borderId="0" xfId="0" applyFont="1"/>
    <xf numFmtId="0" fontId="0" fillId="0" borderId="0" xfId="0" applyBorder="1" applyAlignment="1">
      <alignment horizontal="center"/>
    </xf>
    <xf numFmtId="14" fontId="2" fillId="0" borderId="0" xfId="0" applyNumberFormat="1" applyFont="1" applyAlignment="1">
      <alignment vertical="center" wrapText="1"/>
    </xf>
    <xf numFmtId="0" fontId="7" fillId="0" borderId="0" xfId="0" applyFont="1" applyBorder="1"/>
    <xf numFmtId="0" fontId="8" fillId="0" borderId="0" xfId="0" applyFont="1" applyFill="1" applyBorder="1" applyAlignment="1"/>
    <xf numFmtId="0" fontId="7" fillId="0" borderId="0" xfId="0" applyFont="1"/>
    <xf numFmtId="1" fontId="9" fillId="0" borderId="0" xfId="0" applyNumberFormat="1" applyFont="1" applyBorder="1" applyAlignment="1">
      <alignment vertical="center"/>
    </xf>
    <xf numFmtId="0" fontId="2" fillId="0" borderId="0" xfId="0" applyFont="1"/>
    <xf numFmtId="0" fontId="4" fillId="0" borderId="0" xfId="0" applyFont="1"/>
    <xf numFmtId="0" fontId="0" fillId="0" borderId="1" xfId="0" applyFill="1" applyBorder="1" applyAlignment="1">
      <alignment horizontal="center"/>
    </xf>
    <xf numFmtId="0" fontId="0" fillId="0" borderId="2" xfId="0" applyBorder="1"/>
    <xf numFmtId="0" fontId="5" fillId="0" borderId="0" xfId="0" applyFont="1"/>
    <xf numFmtId="0" fontId="0" fillId="0" borderId="0" xfId="0" applyFill="1" applyBorder="1" applyAlignment="1">
      <alignment horizontal="center"/>
    </xf>
    <xf numFmtId="16" fontId="0" fillId="3" borderId="0" xfId="0" applyNumberFormat="1" applyFill="1"/>
    <xf numFmtId="0" fontId="0" fillId="0" borderId="0" xfId="0" applyAlignment="1">
      <alignment horizontal="center"/>
    </xf>
    <xf numFmtId="17" fontId="0" fillId="0" borderId="0" xfId="0" applyNumberFormat="1"/>
    <xf numFmtId="16" fontId="0" fillId="0" borderId="0" xfId="0" applyNumberFormat="1" applyAlignment="1">
      <alignment horizontal="right"/>
    </xf>
    <xf numFmtId="16" fontId="0" fillId="0" borderId="0" xfId="0" applyNumberFormat="1"/>
    <xf numFmtId="16" fontId="7" fillId="0" borderId="0" xfId="0" applyNumberFormat="1" applyFont="1" applyBorder="1"/>
    <xf numFmtId="0" fontId="7" fillId="0" borderId="0" xfId="0" applyFont="1" applyAlignment="1">
      <alignment horizontal="center"/>
    </xf>
    <xf numFmtId="0" fontId="0" fillId="0" borderId="0" xfId="0" applyFont="1"/>
    <xf numFmtId="0" fontId="0" fillId="0" borderId="1" xfId="0" applyBorder="1" applyAlignment="1">
      <alignment horizontal="center"/>
    </xf>
    <xf numFmtId="0" fontId="0" fillId="0" borderId="0" xfId="0" applyFont="1" applyBorder="1"/>
    <xf numFmtId="1" fontId="0" fillId="0" borderId="0" xfId="0" applyNumberFormat="1"/>
    <xf numFmtId="164" fontId="5" fillId="0" borderId="0" xfId="0" applyNumberFormat="1" applyFont="1"/>
    <xf numFmtId="0" fontId="10" fillId="0" borderId="0" xfId="0" applyFont="1" applyAlignment="1">
      <alignment horizontal="center"/>
    </xf>
    <xf numFmtId="164" fontId="5" fillId="0" borderId="0" xfId="0" applyNumberFormat="1" applyFont="1" applyBorder="1"/>
    <xf numFmtId="0" fontId="10" fillId="0" borderId="0" xfId="0" applyFont="1" applyBorder="1" applyAlignment="1">
      <alignment horizontal="center"/>
    </xf>
    <xf numFmtId="164" fontId="4" fillId="0" borderId="0" xfId="0" applyNumberFormat="1" applyFont="1"/>
    <xf numFmtId="0" fontId="0" fillId="4" borderId="0" xfId="0" applyFill="1"/>
    <xf numFmtId="2" fontId="11" fillId="0" borderId="0" xfId="0" applyNumberFormat="1" applyFont="1"/>
    <xf numFmtId="164" fontId="4" fillId="0" borderId="0" xfId="0" applyNumberFormat="1" applyFont="1" applyBorder="1"/>
    <xf numFmtId="2" fontId="11" fillId="0" borderId="0" xfId="0" applyNumberFormat="1" applyFont="1" applyBorder="1"/>
    <xf numFmtId="0" fontId="0" fillId="0" borderId="0" xfId="0" applyFill="1"/>
    <xf numFmtId="0" fontId="0" fillId="0" borderId="0" xfId="0" applyFill="1" applyAlignment="1">
      <alignment horizontal="center"/>
    </xf>
    <xf numFmtId="16" fontId="0" fillId="0" borderId="0" xfId="0" applyNumberFormat="1" applyFill="1" applyAlignment="1">
      <alignment horizontal="center"/>
    </xf>
    <xf numFmtId="0" fontId="0" fillId="0" borderId="1" xfId="0" applyBorder="1"/>
    <xf numFmtId="0" fontId="1" fillId="0" borderId="0" xfId="0" applyFont="1" applyBorder="1" applyAlignment="1">
      <alignment horizontal="left"/>
    </xf>
    <xf numFmtId="0" fontId="7" fillId="0" borderId="2" xfId="0" applyFont="1" applyBorder="1"/>
    <xf numFmtId="0" fontId="9" fillId="0" borderId="0" xfId="0" applyFont="1" applyBorder="1" applyAlignment="1">
      <alignment vertical="center"/>
    </xf>
    <xf numFmtId="1" fontId="12" fillId="0" borderId="0" xfId="0" applyNumberFormat="1" applyFont="1" applyBorder="1"/>
    <xf numFmtId="0" fontId="12" fillId="0" borderId="0" xfId="0" applyNumberFormat="1" applyFont="1" applyBorder="1"/>
    <xf numFmtId="164" fontId="12" fillId="0" borderId="0" xfId="0" applyNumberFormat="1" applyFont="1" applyBorder="1"/>
    <xf numFmtId="0" fontId="9" fillId="0" borderId="0" xfId="0" applyNumberFormat="1" applyFont="1" applyBorder="1" applyAlignment="1">
      <alignment vertical="center"/>
    </xf>
    <xf numFmtId="0" fontId="13" fillId="0" borderId="0" xfId="0" applyFont="1"/>
    <xf numFmtId="1" fontId="0" fillId="0" borderId="0" xfId="0" applyNumberFormat="1" applyBorder="1" applyAlignment="1">
      <alignment horizontal="center"/>
    </xf>
    <xf numFmtId="0" fontId="0" fillId="0" borderId="0" xfId="0" applyAlignment="1">
      <alignment vertical="center" wrapText="1"/>
    </xf>
    <xf numFmtId="0" fontId="14" fillId="0" borderId="0" xfId="0" applyFont="1"/>
    <xf numFmtId="0" fontId="15" fillId="0" borderId="0" xfId="0" applyFont="1" applyBorder="1"/>
    <xf numFmtId="16" fontId="1" fillId="5" borderId="0" xfId="0" applyNumberFormat="1" applyFont="1" applyFill="1"/>
    <xf numFmtId="0" fontId="10" fillId="0" borderId="1" xfId="0" applyFont="1" applyBorder="1" applyAlignment="1">
      <alignment horizontal="center"/>
    </xf>
    <xf numFmtId="164" fontId="0" fillId="0" borderId="0" xfId="0" applyNumberFormat="1" applyBorder="1"/>
    <xf numFmtId="0" fontId="0" fillId="0" borderId="0" xfId="0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0" xfId="0" applyBorder="1" applyAlignment="1">
      <alignment horizontal="center"/>
    </xf>
    <xf numFmtId="22" fontId="0" fillId="0" borderId="0" xfId="0" applyNumberFormat="1"/>
    <xf numFmtId="1" fontId="0" fillId="0" borderId="0" xfId="0" applyNumberFormat="1" applyBorder="1"/>
    <xf numFmtId="0" fontId="0" fillId="0" borderId="2" xfId="0" applyBorder="1" applyAlignment="1">
      <alignment wrapText="1"/>
    </xf>
    <xf numFmtId="0" fontId="0" fillId="2" borderId="0" xfId="0" applyFill="1" applyAlignment="1">
      <alignment horizontal="center"/>
    </xf>
    <xf numFmtId="2" fontId="7" fillId="0" borderId="0" xfId="0" applyNumberFormat="1" applyFont="1" applyBorder="1"/>
    <xf numFmtId="1" fontId="7" fillId="0" borderId="0" xfId="0" applyNumberFormat="1" applyFont="1" applyBorder="1" applyAlignment="1">
      <alignment horizontal="center"/>
    </xf>
    <xf numFmtId="2" fontId="7" fillId="0" borderId="0" xfId="0" applyNumberFormat="1" applyFont="1"/>
    <xf numFmtId="0" fontId="7" fillId="4" borderId="0" xfId="0" applyFont="1" applyFill="1" applyAlignment="1">
      <alignment horizontal="center" wrapText="1"/>
    </xf>
    <xf numFmtId="0" fontId="0" fillId="4" borderId="0" xfId="0" applyFill="1" applyAlignment="1">
      <alignment horizontal="center" wrapText="1"/>
    </xf>
    <xf numFmtId="0" fontId="7" fillId="4" borderId="0" xfId="0" applyFont="1" applyFill="1"/>
    <xf numFmtId="0" fontId="7" fillId="4" borderId="0" xfId="0" applyFont="1" applyFill="1" applyBorder="1"/>
    <xf numFmtId="1" fontId="7" fillId="4" borderId="0" xfId="0" applyNumberFormat="1" applyFont="1" applyFill="1" applyBorder="1"/>
    <xf numFmtId="2" fontId="7" fillId="4" borderId="0" xfId="0" applyNumberFormat="1" applyFont="1" applyFill="1"/>
    <xf numFmtId="0" fontId="1" fillId="0" borderId="1" xfId="0" applyFont="1" applyBorder="1"/>
    <xf numFmtId="16" fontId="18" fillId="5" borderId="0" xfId="0" applyNumberFormat="1" applyFont="1" applyFill="1"/>
    <xf numFmtId="16" fontId="1" fillId="3" borderId="0" xfId="0" applyNumberFormat="1" applyFont="1" applyFill="1"/>
    <xf numFmtId="0" fontId="0" fillId="0" borderId="0" xfId="0" quotePrefix="1"/>
    <xf numFmtId="0" fontId="1" fillId="0" borderId="0" xfId="0" quotePrefix="1" applyFont="1"/>
    <xf numFmtId="16" fontId="7" fillId="3" borderId="0" xfId="0" applyNumberFormat="1" applyFont="1" applyFill="1"/>
    <xf numFmtId="0" fontId="2" fillId="0" borderId="0" xfId="0" applyFont="1" applyAlignment="1">
      <alignment horizontal="center" vertical="center"/>
    </xf>
    <xf numFmtId="0" fontId="7" fillId="3" borderId="1" xfId="0" applyFont="1" applyFill="1" applyBorder="1"/>
    <xf numFmtId="16" fontId="0" fillId="0" borderId="0" xfId="0" quotePrefix="1" applyNumberFormat="1"/>
    <xf numFmtId="0" fontId="7" fillId="4" borderId="0" xfId="0" applyFont="1" applyFill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1" fontId="7" fillId="4" borderId="0" xfId="0" applyNumberFormat="1" applyFont="1" applyFill="1" applyBorder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7" fillId="4" borderId="0" xfId="0" applyFont="1" applyFill="1" applyBorder="1" applyAlignment="1">
      <alignment horizontal="center" vertical="center"/>
    </xf>
    <xf numFmtId="2" fontId="7" fillId="4" borderId="0" xfId="0" applyNumberFormat="1" applyFont="1" applyFill="1" applyAlignment="1">
      <alignment horizontal="center" vertical="center"/>
    </xf>
    <xf numFmtId="0" fontId="0" fillId="0" borderId="0" xfId="0" applyAlignment="1"/>
    <xf numFmtId="1" fontId="7" fillId="5" borderId="0" xfId="0" applyNumberFormat="1" applyFont="1" applyFill="1" applyBorder="1" applyAlignment="1">
      <alignment horizontal="center" vertical="center"/>
    </xf>
    <xf numFmtId="164" fontId="0" fillId="0" borderId="0" xfId="0" applyNumberFormat="1"/>
    <xf numFmtId="0" fontId="0" fillId="0" borderId="1" xfId="0" applyBorder="1" applyAlignment="1">
      <alignment horizontal="center"/>
    </xf>
    <xf numFmtId="14" fontId="0" fillId="0" borderId="0" xfId="0" applyNumberFormat="1"/>
    <xf numFmtId="0" fontId="0" fillId="0" borderId="0" xfId="0" applyBorder="1" applyAlignment="1">
      <alignment horizontal="center"/>
    </xf>
    <xf numFmtId="0" fontId="10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4" fontId="7" fillId="0" borderId="0" xfId="0" applyNumberFormat="1" applyFont="1" applyBorder="1" applyAlignment="1">
      <alignment horizontal="center"/>
    </xf>
    <xf numFmtId="0" fontId="0" fillId="5" borderId="0" xfId="0" applyFill="1"/>
    <xf numFmtId="1" fontId="7" fillId="5" borderId="0" xfId="0" applyNumberFormat="1" applyFont="1" applyFill="1" applyBorder="1" applyAlignment="1">
      <alignment horizontal="center"/>
    </xf>
    <xf numFmtId="0" fontId="4" fillId="0" borderId="0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164" fontId="5" fillId="0" borderId="0" xfId="0" applyNumberFormat="1" applyFont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164" fontId="0" fillId="0" borderId="0" xfId="0" applyNumberFormat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Border="1" applyAlignment="1">
      <alignment horizontal="center"/>
    </xf>
    <xf numFmtId="0" fontId="19" fillId="0" borderId="0" xfId="0" applyFont="1"/>
    <xf numFmtId="0" fontId="0" fillId="0" borderId="0" xfId="0" applyAlignment="1">
      <alignment horizontal="center"/>
    </xf>
    <xf numFmtId="0" fontId="0" fillId="0" borderId="0" xfId="0" applyBorder="1" applyAlignment="1">
      <alignment horizontal="left"/>
    </xf>
    <xf numFmtId="0" fontId="7" fillId="3" borderId="1" xfId="0" applyFont="1" applyFill="1" applyBorder="1" applyAlignment="1">
      <alignment horizontal="center"/>
    </xf>
    <xf numFmtId="2" fontId="0" fillId="0" borderId="0" xfId="0" applyNumberFormat="1"/>
    <xf numFmtId="165" fontId="0" fillId="0" borderId="0" xfId="0" applyNumberFormat="1"/>
    <xf numFmtId="2" fontId="2" fillId="0" borderId="0" xfId="0" applyNumberFormat="1" applyFont="1"/>
    <xf numFmtId="2" fontId="0" fillId="5" borderId="0" xfId="0" applyNumberFormat="1" applyFill="1"/>
    <xf numFmtId="0" fontId="21" fillId="0" borderId="0" xfId="1"/>
    <xf numFmtId="0" fontId="23" fillId="6" borderId="0" xfId="1" applyFont="1" applyFill="1"/>
    <xf numFmtId="0" fontId="23" fillId="0" borderId="8" xfId="1" applyFont="1" applyBorder="1" applyAlignment="1">
      <alignment horizontal="center" wrapText="1"/>
    </xf>
    <xf numFmtId="0" fontId="23" fillId="0" borderId="9" xfId="1" applyFont="1" applyBorder="1" applyAlignment="1">
      <alignment horizontal="center" wrapText="1"/>
    </xf>
    <xf numFmtId="0" fontId="23" fillId="0" borderId="10" xfId="1" applyFont="1" applyBorder="1" applyAlignment="1">
      <alignment horizontal="center" wrapText="1"/>
    </xf>
    <xf numFmtId="0" fontId="23" fillId="0" borderId="11" xfId="1" applyFont="1" applyBorder="1" applyAlignment="1">
      <alignment horizontal="left" vertical="top" wrapText="1"/>
    </xf>
    <xf numFmtId="166" fontId="23" fillId="0" borderId="12" xfId="1" applyNumberFormat="1" applyFont="1" applyBorder="1" applyAlignment="1">
      <alignment horizontal="right" vertical="top"/>
    </xf>
    <xf numFmtId="167" fontId="23" fillId="0" borderId="13" xfId="1" applyNumberFormat="1" applyFont="1" applyBorder="1" applyAlignment="1">
      <alignment horizontal="right" vertical="top"/>
    </xf>
    <xf numFmtId="168" fontId="23" fillId="0" borderId="13" xfId="1" applyNumberFormat="1" applyFont="1" applyBorder="1" applyAlignment="1">
      <alignment horizontal="right" vertical="top"/>
    </xf>
    <xf numFmtId="166" fontId="23" fillId="0" borderId="13" xfId="1" applyNumberFormat="1" applyFont="1" applyBorder="1" applyAlignment="1">
      <alignment horizontal="right" vertical="top"/>
    </xf>
    <xf numFmtId="166" fontId="23" fillId="0" borderId="14" xfId="1" applyNumberFormat="1" applyFont="1" applyBorder="1" applyAlignment="1">
      <alignment horizontal="right" vertical="top"/>
    </xf>
    <xf numFmtId="0" fontId="0" fillId="0" borderId="0" xfId="0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wrapText="1"/>
    </xf>
    <xf numFmtId="0" fontId="3" fillId="0" borderId="0" xfId="0" applyFont="1" applyFill="1"/>
    <xf numFmtId="0" fontId="2" fillId="0" borderId="0" xfId="0" applyFont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16" fontId="2" fillId="0" borderId="0" xfId="0" applyNumberFormat="1" applyFont="1"/>
    <xf numFmtId="16" fontId="7" fillId="0" borderId="0" xfId="0" applyNumberFormat="1" applyFont="1" applyFill="1"/>
    <xf numFmtId="0" fontId="7" fillId="0" borderId="0" xfId="0" applyFont="1" applyFill="1"/>
    <xf numFmtId="10" fontId="0" fillId="0" borderId="0" xfId="0" applyNumberFormat="1"/>
    <xf numFmtId="10" fontId="0" fillId="5" borderId="0" xfId="0" applyNumberFormat="1" applyFill="1"/>
    <xf numFmtId="0" fontId="1" fillId="0" borderId="0" xfId="0" applyFont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1" fillId="0" borderId="0" xfId="0" applyFont="1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0" xfId="0" applyFill="1" applyBorder="1"/>
    <xf numFmtId="0" fontId="18" fillId="0" borderId="0" xfId="0" applyFont="1"/>
    <xf numFmtId="0" fontId="1" fillId="0" borderId="16" xfId="0" applyFont="1" applyBorder="1"/>
    <xf numFmtId="0" fontId="0" fillId="0" borderId="0" xfId="0" applyBorder="1" applyAlignment="1">
      <alignment horizontal="center"/>
    </xf>
    <xf numFmtId="169" fontId="0" fillId="0" borderId="0" xfId="0" applyNumberFormat="1"/>
    <xf numFmtId="2" fontId="0" fillId="0" borderId="0" xfId="0" applyNumberFormat="1" applyAlignment="1">
      <alignment wrapText="1"/>
    </xf>
    <xf numFmtId="0" fontId="0" fillId="7" borderId="0" xfId="0" applyFill="1"/>
    <xf numFmtId="2" fontId="0" fillId="4" borderId="0" xfId="0" applyNumberFormat="1" applyFill="1" applyAlignment="1">
      <alignment horizontal="center" wrapText="1"/>
    </xf>
    <xf numFmtId="2" fontId="0" fillId="4" borderId="0" xfId="0" applyNumberFormat="1" applyFill="1"/>
    <xf numFmtId="2" fontId="0" fillId="7" borderId="0" xfId="0" applyNumberFormat="1" applyFill="1"/>
    <xf numFmtId="0" fontId="0" fillId="0" borderId="0" xfId="0" applyAlignment="1">
      <alignment horizontal="left"/>
    </xf>
    <xf numFmtId="0" fontId="1" fillId="5" borderId="0" xfId="0" applyFont="1" applyFill="1"/>
    <xf numFmtId="0" fontId="0" fillId="0" borderId="24" xfId="0" applyBorder="1"/>
    <xf numFmtId="0" fontId="0" fillId="0" borderId="25" xfId="0" applyBorder="1"/>
    <xf numFmtId="0" fontId="0" fillId="0" borderId="23" xfId="0" applyBorder="1" applyAlignment="1">
      <alignment vertical="center"/>
    </xf>
    <xf numFmtId="0" fontId="0" fillId="0" borderId="24" xfId="0" applyBorder="1" applyAlignment="1">
      <alignment vertical="center"/>
    </xf>
    <xf numFmtId="0" fontId="29" fillId="0" borderId="24" xfId="0" applyFont="1" applyBorder="1" applyAlignment="1">
      <alignment vertical="center"/>
    </xf>
    <xf numFmtId="0" fontId="21" fillId="0" borderId="0" xfId="2"/>
    <xf numFmtId="0" fontId="30" fillId="0" borderId="0" xfId="2" applyFont="1" applyBorder="1" applyAlignment="1"/>
    <xf numFmtId="0" fontId="23" fillId="0" borderId="12" xfId="2" applyFont="1" applyBorder="1" applyAlignment="1">
      <alignment horizontal="center" wrapText="1"/>
    </xf>
    <xf numFmtId="0" fontId="23" fillId="0" borderId="13" xfId="2" applyFont="1" applyBorder="1" applyAlignment="1">
      <alignment horizontal="center" wrapText="1"/>
    </xf>
    <xf numFmtId="0" fontId="23" fillId="0" borderId="14" xfId="2" applyFont="1" applyBorder="1" applyAlignment="1">
      <alignment horizontal="center" wrapText="1"/>
    </xf>
    <xf numFmtId="0" fontId="23" fillId="0" borderId="3" xfId="2" applyFont="1" applyBorder="1" applyAlignment="1">
      <alignment horizontal="left" vertical="top" wrapText="1"/>
    </xf>
    <xf numFmtId="168" fontId="23" fillId="0" borderId="27" xfId="2" applyNumberFormat="1" applyFont="1" applyBorder="1" applyAlignment="1">
      <alignment horizontal="right" vertical="top"/>
    </xf>
    <xf numFmtId="166" fontId="23" fillId="0" borderId="28" xfId="2" applyNumberFormat="1" applyFont="1" applyBorder="1" applyAlignment="1">
      <alignment horizontal="right" vertical="top"/>
    </xf>
    <xf numFmtId="0" fontId="23" fillId="0" borderId="29" xfId="2" applyFont="1" applyBorder="1" applyAlignment="1">
      <alignment horizontal="left" vertical="top" wrapText="1"/>
    </xf>
    <xf numFmtId="168" fontId="23" fillId="0" borderId="31" xfId="2" applyNumberFormat="1" applyFont="1" applyBorder="1" applyAlignment="1">
      <alignment horizontal="right" vertical="top"/>
    </xf>
    <xf numFmtId="166" fontId="23" fillId="0" borderId="32" xfId="2" applyNumberFormat="1" applyFont="1" applyBorder="1" applyAlignment="1">
      <alignment horizontal="right" vertical="top"/>
    </xf>
    <xf numFmtId="0" fontId="23" fillId="0" borderId="32" xfId="2" applyFont="1" applyBorder="1" applyAlignment="1">
      <alignment horizontal="left" vertical="top" wrapText="1"/>
    </xf>
    <xf numFmtId="0" fontId="23" fillId="0" borderId="7" xfId="2" applyFont="1" applyBorder="1" applyAlignment="1">
      <alignment horizontal="left" vertical="top" wrapText="1"/>
    </xf>
    <xf numFmtId="168" fontId="23" fillId="0" borderId="34" xfId="2" applyNumberFormat="1" applyFont="1" applyBorder="1" applyAlignment="1">
      <alignment horizontal="right" vertical="top"/>
    </xf>
    <xf numFmtId="0" fontId="23" fillId="0" borderId="35" xfId="2" applyFont="1" applyBorder="1" applyAlignment="1">
      <alignment horizontal="left" vertical="top" wrapText="1"/>
    </xf>
    <xf numFmtId="0" fontId="23" fillId="0" borderId="0" xfId="2" applyFont="1" applyBorder="1" applyAlignment="1">
      <alignment vertical="top"/>
    </xf>
    <xf numFmtId="0" fontId="23" fillId="0" borderId="9" xfId="2" applyFont="1" applyBorder="1" applyAlignment="1">
      <alignment horizontal="center" wrapText="1"/>
    </xf>
    <xf numFmtId="0" fontId="23" fillId="0" borderId="10" xfId="2" applyFont="1" applyBorder="1" applyAlignment="1">
      <alignment horizontal="center" wrapText="1"/>
    </xf>
    <xf numFmtId="0" fontId="23" fillId="0" borderId="11" xfId="2" applyFont="1" applyBorder="1" applyAlignment="1">
      <alignment horizontal="left" vertical="top" wrapText="1"/>
    </xf>
    <xf numFmtId="171" fontId="23" fillId="0" borderId="12" xfId="2" applyNumberFormat="1" applyFont="1" applyBorder="1" applyAlignment="1">
      <alignment horizontal="right" vertical="top"/>
    </xf>
    <xf numFmtId="171" fontId="23" fillId="0" borderId="13" xfId="2" applyNumberFormat="1" applyFont="1" applyBorder="1" applyAlignment="1">
      <alignment horizontal="right" vertical="top"/>
    </xf>
    <xf numFmtId="171" fontId="23" fillId="0" borderId="14" xfId="2" applyNumberFormat="1" applyFont="1" applyBorder="1" applyAlignment="1">
      <alignment horizontal="right" vertical="top"/>
    </xf>
    <xf numFmtId="170" fontId="23" fillId="0" borderId="26" xfId="2" applyNumberFormat="1" applyFont="1" applyBorder="1" applyAlignment="1">
      <alignment horizontal="right" vertical="top"/>
    </xf>
    <xf numFmtId="170" fontId="23" fillId="0" borderId="30" xfId="2" applyNumberFormat="1" applyFont="1" applyBorder="1" applyAlignment="1">
      <alignment horizontal="right" vertical="top"/>
    </xf>
    <xf numFmtId="170" fontId="23" fillId="0" borderId="33" xfId="2" applyNumberFormat="1" applyFont="1" applyBorder="1" applyAlignment="1">
      <alignment horizontal="right" vertical="top"/>
    </xf>
    <xf numFmtId="0" fontId="0" fillId="0" borderId="0" xfId="0" applyBorder="1" applyAlignment="1">
      <alignment horizontal="center" wrapText="1"/>
    </xf>
    <xf numFmtId="0" fontId="0" fillId="0" borderId="0" xfId="0"/>
    <xf numFmtId="0" fontId="0" fillId="0" borderId="0" xfId="0" applyAlignment="1">
      <alignment wrapText="1"/>
    </xf>
    <xf numFmtId="0" fontId="7" fillId="0" borderId="0" xfId="0" applyFont="1"/>
    <xf numFmtId="0" fontId="2" fillId="0" borderId="0" xfId="0" applyFont="1"/>
    <xf numFmtId="16" fontId="0" fillId="0" borderId="0" xfId="0" applyNumberFormat="1"/>
    <xf numFmtId="16" fontId="1" fillId="5" borderId="0" xfId="0" applyNumberFormat="1" applyFont="1" applyFill="1"/>
    <xf numFmtId="16" fontId="18" fillId="5" borderId="0" xfId="0" applyNumberFormat="1" applyFont="1" applyFill="1"/>
    <xf numFmtId="0" fontId="1" fillId="0" borderId="0" xfId="0" applyFont="1"/>
    <xf numFmtId="0" fontId="0" fillId="0" borderId="0" xfId="0" applyBorder="1" applyAlignment="1">
      <alignment horizontal="center"/>
    </xf>
    <xf numFmtId="0" fontId="0" fillId="3" borderId="0" xfId="0" applyFill="1"/>
    <xf numFmtId="1" fontId="7" fillId="0" borderId="0" xfId="0" applyNumberFormat="1" applyFont="1" applyBorder="1"/>
    <xf numFmtId="1" fontId="1" fillId="4" borderId="0" xfId="0" applyNumberFormat="1" applyFont="1" applyFill="1" applyBorder="1" applyAlignment="1">
      <alignment horizontal="center" vertical="center"/>
    </xf>
    <xf numFmtId="0" fontId="0" fillId="0" borderId="0" xfId="0" applyAlignment="1">
      <alignment horizontal="left" wrapText="1"/>
    </xf>
    <xf numFmtId="0" fontId="0" fillId="0" borderId="0" xfId="0" applyFill="1" applyAlignment="1">
      <alignment horizontal="left"/>
    </xf>
    <xf numFmtId="0" fontId="19" fillId="0" borderId="0" xfId="0" applyFont="1" applyBorder="1" applyAlignment="1">
      <alignment vertical="center" wrapText="1"/>
    </xf>
    <xf numFmtId="15" fontId="19" fillId="0" borderId="0" xfId="0" applyNumberFormat="1" applyFont="1" applyBorder="1" applyAlignment="1">
      <alignment vertical="center" wrapText="1"/>
    </xf>
    <xf numFmtId="16" fontId="19" fillId="0" borderId="0" xfId="0" applyNumberFormat="1" applyFont="1" applyBorder="1" applyAlignment="1">
      <alignment horizontal="center" vertical="center" wrapText="1"/>
    </xf>
    <xf numFmtId="0" fontId="0" fillId="0" borderId="0" xfId="0" applyBorder="1" applyAlignment="1">
      <alignment vertical="top" wrapText="1"/>
    </xf>
    <xf numFmtId="0" fontId="19" fillId="0" borderId="0" xfId="0" applyFont="1" applyBorder="1" applyAlignment="1">
      <alignment horizontal="center" vertical="center"/>
    </xf>
    <xf numFmtId="0" fontId="19" fillId="0" borderId="0" xfId="0" applyFont="1" applyBorder="1" applyAlignment="1">
      <alignment horizontal="center"/>
    </xf>
    <xf numFmtId="0" fontId="19" fillId="8" borderId="0" xfId="0" applyFont="1" applyFill="1" applyBorder="1" applyAlignment="1">
      <alignment horizontal="center" vertical="center"/>
    </xf>
    <xf numFmtId="0" fontId="19" fillId="0" borderId="0" xfId="0" applyNumberFormat="1" applyFont="1" applyBorder="1" applyAlignment="1">
      <alignment vertical="center" wrapText="1"/>
    </xf>
    <xf numFmtId="0" fontId="19" fillId="8" borderId="0" xfId="0" applyFont="1" applyFill="1" applyBorder="1" applyAlignment="1">
      <alignment vertical="center"/>
    </xf>
    <xf numFmtId="0" fontId="19" fillId="0" borderId="0" xfId="0" applyNumberFormat="1" applyFont="1" applyBorder="1" applyAlignment="1">
      <alignment horizontal="center" vertical="center" wrapText="1"/>
    </xf>
    <xf numFmtId="165" fontId="19" fillId="0" borderId="0" xfId="0" applyNumberFormat="1" applyFont="1" applyBorder="1" applyAlignment="1">
      <alignment horizontal="center" wrapText="1"/>
    </xf>
    <xf numFmtId="165" fontId="19" fillId="0" borderId="0" xfId="0" applyNumberFormat="1" applyFont="1" applyBorder="1" applyAlignment="1">
      <alignment horizontal="center" vertical="center" wrapText="1"/>
    </xf>
    <xf numFmtId="0" fontId="19" fillId="0" borderId="0" xfId="0" applyFont="1" applyBorder="1" applyAlignment="1">
      <alignment wrapText="1"/>
    </xf>
    <xf numFmtId="0" fontId="19" fillId="0" borderId="0" xfId="0" applyFont="1" applyFill="1" applyBorder="1" applyAlignment="1">
      <alignment horizontal="center" vertical="center"/>
    </xf>
    <xf numFmtId="14" fontId="0" fillId="0" borderId="0" xfId="0" applyNumberFormat="1" applyBorder="1"/>
    <xf numFmtId="0" fontId="33" fillId="0" borderId="0" xfId="0" applyFont="1" applyBorder="1" applyAlignment="1">
      <alignment vertical="center" wrapText="1"/>
    </xf>
    <xf numFmtId="0" fontId="33" fillId="0" borderId="0" xfId="0" applyFont="1"/>
    <xf numFmtId="0" fontId="21" fillId="0" borderId="0" xfId="3"/>
    <xf numFmtId="0" fontId="21" fillId="0" borderId="15" xfId="3" applyBorder="1"/>
    <xf numFmtId="0" fontId="21" fillId="0" borderId="16" xfId="3" applyBorder="1"/>
    <xf numFmtId="0" fontId="21" fillId="0" borderId="17" xfId="3" applyBorder="1"/>
    <xf numFmtId="0" fontId="21" fillId="0" borderId="18" xfId="3" applyBorder="1"/>
    <xf numFmtId="0" fontId="21" fillId="0" borderId="0" xfId="3" applyBorder="1"/>
    <xf numFmtId="0" fontId="21" fillId="0" borderId="0" xfId="3" applyBorder="1" applyAlignment="1">
      <alignment horizontal="right"/>
    </xf>
    <xf numFmtId="0" fontId="21" fillId="0" borderId="19" xfId="3" applyBorder="1"/>
    <xf numFmtId="0" fontId="21" fillId="0" borderId="0" xfId="3" applyFont="1" applyBorder="1" applyAlignment="1">
      <alignment horizontal="left" vertical="top"/>
    </xf>
    <xf numFmtId="0" fontId="36" fillId="0" borderId="0" xfId="3" applyFont="1" applyBorder="1"/>
    <xf numFmtId="0" fontId="21" fillId="0" borderId="0" xfId="3" applyFont="1" applyBorder="1" applyAlignment="1">
      <alignment horizontal="right"/>
    </xf>
    <xf numFmtId="0" fontId="21" fillId="0" borderId="0" xfId="3" applyFont="1" applyBorder="1"/>
    <xf numFmtId="0" fontId="21" fillId="0" borderId="20" xfId="3" applyBorder="1"/>
    <xf numFmtId="0" fontId="21" fillId="0" borderId="21" xfId="3" applyBorder="1"/>
    <xf numFmtId="0" fontId="34" fillId="0" borderId="21" xfId="3" applyFont="1" applyBorder="1"/>
    <xf numFmtId="0" fontId="21" fillId="0" borderId="22" xfId="3" applyBorder="1"/>
    <xf numFmtId="0" fontId="37" fillId="0" borderId="16" xfId="3" applyFont="1" applyBorder="1"/>
    <xf numFmtId="0" fontId="19" fillId="0" borderId="18" xfId="0" applyFont="1" applyBorder="1" applyAlignment="1">
      <alignment vertical="center" wrapText="1"/>
    </xf>
    <xf numFmtId="0" fontId="19" fillId="0" borderId="18" xfId="0" applyFont="1" applyBorder="1" applyAlignment="1">
      <alignment horizontal="center" vertical="center"/>
    </xf>
    <xf numFmtId="0" fontId="19" fillId="0" borderId="20" xfId="0" applyFont="1" applyBorder="1" applyAlignment="1">
      <alignment horizontal="center" vertical="center"/>
    </xf>
    <xf numFmtId="0" fontId="21" fillId="0" borderId="0" xfId="3" applyFill="1" applyBorder="1"/>
    <xf numFmtId="0" fontId="1" fillId="0" borderId="19" xfId="0" applyFont="1" applyBorder="1"/>
    <xf numFmtId="0" fontId="19" fillId="0" borderId="21" xfId="0" applyFont="1" applyBorder="1" applyAlignment="1">
      <alignment horizontal="center" vertical="center"/>
    </xf>
    <xf numFmtId="0" fontId="19" fillId="0" borderId="21" xfId="0" applyFont="1" applyBorder="1" applyAlignment="1">
      <alignment vertical="center" wrapText="1"/>
    </xf>
    <xf numFmtId="0" fontId="38" fillId="0" borderId="0" xfId="0" applyFont="1" applyBorder="1" applyAlignment="1">
      <alignment vertical="center" wrapText="1"/>
    </xf>
    <xf numFmtId="15" fontId="38" fillId="0" borderId="0" xfId="0" applyNumberFormat="1" applyFont="1" applyBorder="1" applyAlignment="1">
      <alignment vertical="center" wrapText="1"/>
    </xf>
    <xf numFmtId="0" fontId="38" fillId="0" borderId="0" xfId="0" applyNumberFormat="1" applyFont="1" applyBorder="1" applyAlignment="1">
      <alignment vertical="center" wrapText="1"/>
    </xf>
    <xf numFmtId="0" fontId="32" fillId="0" borderId="0" xfId="0" applyFont="1" applyBorder="1" applyAlignment="1">
      <alignment vertical="center" wrapText="1"/>
    </xf>
    <xf numFmtId="0" fontId="38" fillId="0" borderId="38" xfId="0" applyFont="1" applyBorder="1" applyAlignment="1">
      <alignment vertical="center" wrapText="1"/>
    </xf>
    <xf numFmtId="0" fontId="32" fillId="0" borderId="38" xfId="0" applyFont="1" applyBorder="1" applyAlignment="1">
      <alignment vertical="center" wrapText="1"/>
    </xf>
    <xf numFmtId="0" fontId="38" fillId="0" borderId="39" xfId="0" applyFont="1" applyBorder="1" applyAlignment="1">
      <alignment vertical="center" wrapText="1"/>
    </xf>
    <xf numFmtId="2" fontId="0" fillId="0" borderId="19" xfId="0" applyNumberFormat="1" applyBorder="1"/>
    <xf numFmtId="2" fontId="1" fillId="0" borderId="19" xfId="0" applyNumberFormat="1" applyFont="1" applyBorder="1"/>
    <xf numFmtId="2" fontId="0" fillId="0" borderId="22" xfId="0" applyNumberFormat="1" applyBorder="1"/>
    <xf numFmtId="0" fontId="0" fillId="0" borderId="0" xfId="0" applyAlignment="1">
      <alignment horizontal="center"/>
    </xf>
    <xf numFmtId="0" fontId="21" fillId="0" borderId="36" xfId="3" applyBorder="1" applyAlignment="1">
      <alignment horizontal="center"/>
    </xf>
    <xf numFmtId="0" fontId="21" fillId="0" borderId="37" xfId="3" applyBorder="1" applyAlignment="1">
      <alignment horizontal="center"/>
    </xf>
    <xf numFmtId="0" fontId="2" fillId="0" borderId="0" xfId="0" applyFont="1" applyAlignment="1"/>
    <xf numFmtId="0" fontId="40" fillId="0" borderId="40" xfId="0" applyFont="1" applyBorder="1" applyAlignment="1">
      <alignment vertical="center" wrapText="1"/>
    </xf>
    <xf numFmtId="0" fontId="41" fillId="0" borderId="37" xfId="0" applyFont="1" applyBorder="1" applyAlignment="1">
      <alignment horizontal="center" vertical="center" wrapText="1"/>
    </xf>
    <xf numFmtId="0" fontId="43" fillId="0" borderId="37" xfId="0" applyFont="1" applyBorder="1" applyAlignment="1">
      <alignment horizontal="center" vertical="center" wrapText="1"/>
    </xf>
    <xf numFmtId="0" fontId="42" fillId="0" borderId="37" xfId="0" applyFont="1" applyBorder="1" applyAlignment="1">
      <alignment horizontal="center" vertical="center" wrapText="1"/>
    </xf>
    <xf numFmtId="0" fontId="42" fillId="0" borderId="39" xfId="0" applyFont="1" applyBorder="1" applyAlignment="1">
      <alignment vertical="center" wrapText="1"/>
    </xf>
    <xf numFmtId="0" fontId="19" fillId="0" borderId="22" xfId="0" applyFont="1" applyBorder="1" applyAlignment="1">
      <alignment horizontal="center" vertical="center" wrapText="1"/>
    </xf>
    <xf numFmtId="0" fontId="42" fillId="0" borderId="22" xfId="0" applyFont="1" applyBorder="1" applyAlignment="1">
      <alignment horizontal="center" vertical="center" wrapText="1"/>
    </xf>
    <xf numFmtId="0" fontId="33" fillId="0" borderId="0" xfId="0" applyFont="1" applyFill="1" applyBorder="1" applyAlignment="1">
      <alignment horizontal="center" vertical="center"/>
    </xf>
    <xf numFmtId="2" fontId="2" fillId="9" borderId="0" xfId="0" applyNumberFormat="1" applyFont="1" applyFill="1"/>
    <xf numFmtId="0" fontId="21" fillId="0" borderId="0" xfId="3" applyBorder="1" applyAlignment="1"/>
    <xf numFmtId="2" fontId="0" fillId="0" borderId="18" xfId="0" applyNumberFormat="1" applyBorder="1"/>
    <xf numFmtId="2" fontId="1" fillId="0" borderId="18" xfId="0" applyNumberFormat="1" applyFont="1" applyBorder="1"/>
    <xf numFmtId="2" fontId="0" fillId="0" borderId="20" xfId="0" applyNumberFormat="1" applyBorder="1"/>
    <xf numFmtId="2" fontId="7" fillId="0" borderId="19" xfId="0" applyNumberFormat="1" applyFont="1" applyBorder="1"/>
    <xf numFmtId="0" fontId="21" fillId="0" borderId="40" xfId="3" applyBorder="1" applyAlignment="1">
      <alignment horizontal="center"/>
    </xf>
    <xf numFmtId="0" fontId="19" fillId="0" borderId="0" xfId="0" applyFont="1" applyBorder="1" applyAlignment="1">
      <alignment horizontal="right" vertical="center" wrapText="1"/>
    </xf>
    <xf numFmtId="0" fontId="21" fillId="0" borderId="16" xfId="3" applyFill="1" applyBorder="1"/>
    <xf numFmtId="0" fontId="21" fillId="0" borderId="17" xfId="3" applyFill="1" applyBorder="1"/>
    <xf numFmtId="0" fontId="46" fillId="0" borderId="0" xfId="3" applyFont="1" applyBorder="1"/>
    <xf numFmtId="0" fontId="46" fillId="0" borderId="19" xfId="3" applyFont="1" applyBorder="1"/>
    <xf numFmtId="0" fontId="19" fillId="0" borderId="0" xfId="0" applyFont="1" applyFill="1" applyBorder="1" applyAlignment="1">
      <alignment horizontal="center" vertical="center" wrapText="1"/>
    </xf>
    <xf numFmtId="0" fontId="19" fillId="0" borderId="0" xfId="0" applyFont="1" applyFill="1" applyBorder="1" applyAlignment="1">
      <alignment vertical="center" wrapText="1"/>
    </xf>
    <xf numFmtId="15" fontId="19" fillId="0" borderId="0" xfId="0" applyNumberFormat="1" applyFont="1" applyFill="1" applyBorder="1" applyAlignment="1">
      <alignment vertical="center" wrapText="1"/>
    </xf>
    <xf numFmtId="15" fontId="38" fillId="0" borderId="0" xfId="0" applyNumberFormat="1" applyFont="1" applyFill="1" applyBorder="1" applyAlignment="1">
      <alignment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15" fontId="20" fillId="0" borderId="0" xfId="0" applyNumberFormat="1" applyFont="1" applyFill="1" applyBorder="1" applyAlignment="1">
      <alignment horizontal="center" vertical="center" wrapText="1"/>
    </xf>
    <xf numFmtId="15" fontId="19" fillId="0" borderId="0" xfId="0" applyNumberFormat="1" applyFont="1" applyFill="1" applyBorder="1" applyAlignment="1">
      <alignment horizontal="center" vertical="center" wrapText="1"/>
    </xf>
    <xf numFmtId="15" fontId="20" fillId="0" borderId="0" xfId="0" applyNumberFormat="1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2" fillId="0" borderId="0" xfId="0" applyFont="1" applyFill="1"/>
    <xf numFmtId="16" fontId="1" fillId="0" borderId="0" xfId="0" applyNumberFormat="1" applyFont="1" applyFill="1"/>
    <xf numFmtId="16" fontId="18" fillId="0" borderId="0" xfId="0" applyNumberFormat="1" applyFont="1" applyFill="1"/>
    <xf numFmtId="16" fontId="0" fillId="0" borderId="0" xfId="0" applyNumberFormat="1" applyFill="1"/>
    <xf numFmtId="164" fontId="7" fillId="3" borderId="0" xfId="0" applyNumberFormat="1" applyFont="1" applyFill="1" applyBorder="1" applyAlignment="1">
      <alignment horizontal="center"/>
    </xf>
    <xf numFmtId="0" fontId="7" fillId="5" borderId="1" xfId="0" applyFont="1" applyFill="1" applyBorder="1"/>
    <xf numFmtId="2" fontId="0" fillId="0" borderId="0" xfId="0" applyNumberFormat="1" applyBorder="1"/>
    <xf numFmtId="0" fontId="51" fillId="0" borderId="0" xfId="0" applyFont="1"/>
    <xf numFmtId="0" fontId="0" fillId="5" borderId="0" xfId="0" applyNumberFormat="1" applyFill="1"/>
    <xf numFmtId="0" fontId="0" fillId="3" borderId="0" xfId="0" applyNumberFormat="1" applyFill="1"/>
    <xf numFmtId="0" fontId="53" fillId="0" borderId="0" xfId="0" applyFont="1" applyAlignment="1">
      <alignment horizontal="left" vertical="center" indent="1"/>
    </xf>
    <xf numFmtId="0" fontId="1" fillId="3" borderId="0" xfId="0" applyFont="1" applyFill="1"/>
    <xf numFmtId="14" fontId="0" fillId="0" borderId="0" xfId="0" applyNumberFormat="1" applyBorder="1" applyAlignment="1">
      <alignment wrapText="1"/>
    </xf>
    <xf numFmtId="14" fontId="0" fillId="0" borderId="0" xfId="0" applyNumberFormat="1" applyBorder="1" applyAlignment="1">
      <alignment horizontal="center"/>
    </xf>
    <xf numFmtId="14" fontId="10" fillId="0" borderId="0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0" xfId="0" applyAlignment="1">
      <alignment horizontal="left" wrapText="1"/>
    </xf>
    <xf numFmtId="0" fontId="0" fillId="0" borderId="0" xfId="0" applyFill="1" applyAlignment="1">
      <alignment horizontal="center"/>
    </xf>
    <xf numFmtId="0" fontId="22" fillId="0" borderId="0" xfId="1" applyFont="1" applyBorder="1" applyAlignment="1">
      <alignment horizontal="center" vertical="center" wrapText="1"/>
    </xf>
    <xf numFmtId="0" fontId="23" fillId="0" borderId="3" xfId="1" applyFont="1" applyBorder="1" applyAlignment="1">
      <alignment horizontal="left" wrapText="1"/>
    </xf>
    <xf numFmtId="0" fontId="23" fillId="0" borderId="7" xfId="1" applyFont="1" applyBorder="1" applyAlignment="1">
      <alignment horizontal="left" wrapText="1"/>
    </xf>
    <xf numFmtId="0" fontId="23" fillId="0" borderId="4" xfId="1" applyFont="1" applyBorder="1" applyAlignment="1">
      <alignment horizontal="center" wrapText="1"/>
    </xf>
    <xf numFmtId="0" fontId="23" fillId="0" borderId="5" xfId="1" applyFont="1" applyBorder="1" applyAlignment="1">
      <alignment horizontal="center" wrapText="1"/>
    </xf>
    <xf numFmtId="0" fontId="23" fillId="0" borderId="6" xfId="1" applyFont="1" applyBorder="1" applyAlignment="1">
      <alignment horizontal="center" wrapText="1"/>
    </xf>
    <xf numFmtId="0" fontId="23" fillId="0" borderId="0" xfId="1" applyFont="1" applyBorder="1" applyAlignment="1">
      <alignment horizontal="left" vertical="top" wrapText="1"/>
    </xf>
    <xf numFmtId="0" fontId="22" fillId="0" borderId="0" xfId="2" applyFont="1" applyBorder="1" applyAlignment="1">
      <alignment horizontal="center" vertical="center" wrapText="1"/>
    </xf>
    <xf numFmtId="0" fontId="23" fillId="0" borderId="11" xfId="2" applyFont="1" applyBorder="1" applyAlignment="1">
      <alignment horizontal="left" wrapText="1"/>
    </xf>
    <xf numFmtId="0" fontId="23" fillId="0" borderId="0" xfId="2" applyFont="1" applyBorder="1" applyAlignment="1">
      <alignment horizontal="left" vertical="top" wrapText="1"/>
    </xf>
    <xf numFmtId="0" fontId="23" fillId="0" borderId="3" xfId="2" applyFont="1" applyBorder="1" applyAlignment="1">
      <alignment horizontal="left" wrapText="1"/>
    </xf>
    <xf numFmtId="0" fontId="23" fillId="0" borderId="7" xfId="2" applyFont="1" applyBorder="1" applyAlignment="1">
      <alignment horizontal="left" wrapText="1"/>
    </xf>
    <xf numFmtId="0" fontId="23" fillId="0" borderId="4" xfId="2" applyFont="1" applyBorder="1" applyAlignment="1">
      <alignment horizontal="center" wrapText="1"/>
    </xf>
    <xf numFmtId="0" fontId="23" fillId="0" borderId="8" xfId="2" applyFont="1" applyBorder="1" applyAlignment="1">
      <alignment horizontal="center" wrapText="1"/>
    </xf>
    <xf numFmtId="0" fontId="23" fillId="0" borderId="5" xfId="2" applyFont="1" applyBorder="1" applyAlignment="1">
      <alignment horizontal="center" wrapText="1"/>
    </xf>
    <xf numFmtId="0" fontId="23" fillId="0" borderId="9" xfId="2" applyFont="1" applyBorder="1" applyAlignment="1">
      <alignment horizontal="center" wrapText="1"/>
    </xf>
    <xf numFmtId="0" fontId="23" fillId="0" borderId="6" xfId="2" applyFont="1" applyBorder="1" applyAlignment="1">
      <alignment horizontal="center" wrapText="1"/>
    </xf>
    <xf numFmtId="0" fontId="0" fillId="8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9" fillId="0" borderId="0" xfId="0" applyFont="1" applyBorder="1" applyAlignment="1">
      <alignment horizontal="center" vertical="center" wrapText="1"/>
    </xf>
    <xf numFmtId="0" fontId="19" fillId="0" borderId="0" xfId="0" applyFont="1" applyFill="1" applyBorder="1" applyAlignment="1">
      <alignment horizontal="center" vertical="center" wrapText="1"/>
    </xf>
    <xf numFmtId="0" fontId="21" fillId="0" borderId="15" xfId="3" applyBorder="1" applyAlignment="1">
      <alignment horizontal="center"/>
    </xf>
    <xf numFmtId="0" fontId="21" fillId="0" borderId="16" xfId="3" applyBorder="1" applyAlignment="1">
      <alignment horizontal="center"/>
    </xf>
    <xf numFmtId="0" fontId="21" fillId="0" borderId="15" xfId="3" applyBorder="1" applyAlignment="1">
      <alignment horizontal="center" wrapText="1"/>
    </xf>
    <xf numFmtId="0" fontId="21" fillId="0" borderId="16" xfId="3" applyBorder="1" applyAlignment="1">
      <alignment horizontal="center" wrapText="1"/>
    </xf>
    <xf numFmtId="0" fontId="21" fillId="0" borderId="17" xfId="3" applyBorder="1" applyAlignment="1">
      <alignment horizontal="center" wrapText="1"/>
    </xf>
  </cellXfs>
  <cellStyles count="178"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Normal" xfId="0" builtinId="0"/>
    <cellStyle name="Normal 2" xfId="3" xr:uid="{00000000-0005-0000-0000-0000AF000000}"/>
    <cellStyle name="Normal_Devt data Walalce 70" xfId="1" xr:uid="{00000000-0005-0000-0000-0000B0000000}"/>
    <cellStyle name="Normal_Devt data Wallace 70" xfId="2" xr:uid="{00000000-0005-0000-0000-0000B1000000}"/>
  </cellStyles>
  <dxfs count="3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AU" sz="1800" b="1" i="0" u="none" strike="noStrike" baseline="0">
                <a:effectLst/>
              </a:rPr>
              <a:t>SMI 1956</a:t>
            </a:r>
            <a:endParaRPr lang="en-AU"/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'Wallace 55,60,61'!$AK$4:$AK$368</c:f>
              <c:numCache>
                <c:formatCode>d\-mmm</c:formatCode>
                <c:ptCount val="365"/>
                <c:pt idx="0">
                  <c:v>22282</c:v>
                </c:pt>
                <c:pt idx="1">
                  <c:v>22283</c:v>
                </c:pt>
                <c:pt idx="2">
                  <c:v>22284</c:v>
                </c:pt>
                <c:pt idx="3">
                  <c:v>22285</c:v>
                </c:pt>
                <c:pt idx="4">
                  <c:v>22286</c:v>
                </c:pt>
                <c:pt idx="5">
                  <c:v>22287</c:v>
                </c:pt>
                <c:pt idx="6">
                  <c:v>22288</c:v>
                </c:pt>
                <c:pt idx="7">
                  <c:v>22289</c:v>
                </c:pt>
                <c:pt idx="8">
                  <c:v>22290</c:v>
                </c:pt>
                <c:pt idx="9">
                  <c:v>22291</c:v>
                </c:pt>
                <c:pt idx="10">
                  <c:v>22292</c:v>
                </c:pt>
                <c:pt idx="11">
                  <c:v>22293</c:v>
                </c:pt>
                <c:pt idx="12">
                  <c:v>22294</c:v>
                </c:pt>
                <c:pt idx="13">
                  <c:v>22295</c:v>
                </c:pt>
                <c:pt idx="14">
                  <c:v>22296</c:v>
                </c:pt>
                <c:pt idx="15">
                  <c:v>22297</c:v>
                </c:pt>
                <c:pt idx="16">
                  <c:v>22298</c:v>
                </c:pt>
                <c:pt idx="17">
                  <c:v>22299</c:v>
                </c:pt>
                <c:pt idx="18">
                  <c:v>22300</c:v>
                </c:pt>
                <c:pt idx="19">
                  <c:v>22301</c:v>
                </c:pt>
                <c:pt idx="20">
                  <c:v>22302</c:v>
                </c:pt>
                <c:pt idx="21">
                  <c:v>22303</c:v>
                </c:pt>
                <c:pt idx="22">
                  <c:v>22304</c:v>
                </c:pt>
                <c:pt idx="23">
                  <c:v>22305</c:v>
                </c:pt>
                <c:pt idx="24">
                  <c:v>22306</c:v>
                </c:pt>
                <c:pt idx="25">
                  <c:v>22307</c:v>
                </c:pt>
                <c:pt idx="26">
                  <c:v>22308</c:v>
                </c:pt>
                <c:pt idx="27">
                  <c:v>22309</c:v>
                </c:pt>
                <c:pt idx="28">
                  <c:v>22310</c:v>
                </c:pt>
                <c:pt idx="29">
                  <c:v>22311</c:v>
                </c:pt>
                <c:pt idx="30">
                  <c:v>22312</c:v>
                </c:pt>
                <c:pt idx="31">
                  <c:v>22313</c:v>
                </c:pt>
                <c:pt idx="32">
                  <c:v>22314</c:v>
                </c:pt>
                <c:pt idx="33">
                  <c:v>22315</c:v>
                </c:pt>
                <c:pt idx="34">
                  <c:v>22316</c:v>
                </c:pt>
                <c:pt idx="35">
                  <c:v>22317</c:v>
                </c:pt>
                <c:pt idx="36">
                  <c:v>22318</c:v>
                </c:pt>
                <c:pt idx="37">
                  <c:v>22319</c:v>
                </c:pt>
                <c:pt idx="38">
                  <c:v>22320</c:v>
                </c:pt>
                <c:pt idx="39">
                  <c:v>22321</c:v>
                </c:pt>
                <c:pt idx="40">
                  <c:v>22322</c:v>
                </c:pt>
                <c:pt idx="41">
                  <c:v>22323</c:v>
                </c:pt>
                <c:pt idx="42">
                  <c:v>22324</c:v>
                </c:pt>
                <c:pt idx="43">
                  <c:v>22325</c:v>
                </c:pt>
                <c:pt idx="44">
                  <c:v>22326</c:v>
                </c:pt>
                <c:pt idx="45">
                  <c:v>22327</c:v>
                </c:pt>
                <c:pt idx="46">
                  <c:v>22328</c:v>
                </c:pt>
                <c:pt idx="47">
                  <c:v>22329</c:v>
                </c:pt>
                <c:pt idx="48">
                  <c:v>22330</c:v>
                </c:pt>
                <c:pt idx="49">
                  <c:v>22331</c:v>
                </c:pt>
                <c:pt idx="50">
                  <c:v>22332</c:v>
                </c:pt>
                <c:pt idx="51">
                  <c:v>22333</c:v>
                </c:pt>
                <c:pt idx="52">
                  <c:v>22334</c:v>
                </c:pt>
                <c:pt idx="53">
                  <c:v>22335</c:v>
                </c:pt>
                <c:pt idx="54">
                  <c:v>22336</c:v>
                </c:pt>
                <c:pt idx="55">
                  <c:v>22337</c:v>
                </c:pt>
                <c:pt idx="56">
                  <c:v>22338</c:v>
                </c:pt>
                <c:pt idx="57">
                  <c:v>22339</c:v>
                </c:pt>
                <c:pt idx="58">
                  <c:v>22340</c:v>
                </c:pt>
                <c:pt idx="59">
                  <c:v>22341</c:v>
                </c:pt>
                <c:pt idx="60">
                  <c:v>22342</c:v>
                </c:pt>
                <c:pt idx="61">
                  <c:v>22343</c:v>
                </c:pt>
                <c:pt idx="62">
                  <c:v>22344</c:v>
                </c:pt>
                <c:pt idx="63">
                  <c:v>22345</c:v>
                </c:pt>
                <c:pt idx="64">
                  <c:v>22346</c:v>
                </c:pt>
                <c:pt idx="65">
                  <c:v>22347</c:v>
                </c:pt>
                <c:pt idx="66">
                  <c:v>22348</c:v>
                </c:pt>
                <c:pt idx="67">
                  <c:v>22349</c:v>
                </c:pt>
                <c:pt idx="68">
                  <c:v>22350</c:v>
                </c:pt>
                <c:pt idx="69">
                  <c:v>22351</c:v>
                </c:pt>
                <c:pt idx="70">
                  <c:v>22352</c:v>
                </c:pt>
                <c:pt idx="71">
                  <c:v>22353</c:v>
                </c:pt>
                <c:pt idx="72">
                  <c:v>22354</c:v>
                </c:pt>
                <c:pt idx="73">
                  <c:v>22355</c:v>
                </c:pt>
                <c:pt idx="74">
                  <c:v>22356</c:v>
                </c:pt>
                <c:pt idx="75">
                  <c:v>22357</c:v>
                </c:pt>
                <c:pt idx="76">
                  <c:v>22358</c:v>
                </c:pt>
                <c:pt idx="77">
                  <c:v>22359</c:v>
                </c:pt>
                <c:pt idx="78">
                  <c:v>22360</c:v>
                </c:pt>
                <c:pt idx="79">
                  <c:v>22361</c:v>
                </c:pt>
                <c:pt idx="80">
                  <c:v>22362</c:v>
                </c:pt>
                <c:pt idx="81">
                  <c:v>22363</c:v>
                </c:pt>
                <c:pt idx="82">
                  <c:v>22364</c:v>
                </c:pt>
                <c:pt idx="83">
                  <c:v>22365</c:v>
                </c:pt>
                <c:pt idx="84">
                  <c:v>22366</c:v>
                </c:pt>
                <c:pt idx="85">
                  <c:v>22367</c:v>
                </c:pt>
                <c:pt idx="86">
                  <c:v>22368</c:v>
                </c:pt>
                <c:pt idx="87">
                  <c:v>22369</c:v>
                </c:pt>
                <c:pt idx="88">
                  <c:v>22370</c:v>
                </c:pt>
                <c:pt idx="89">
                  <c:v>22371</c:v>
                </c:pt>
                <c:pt idx="90">
                  <c:v>22372</c:v>
                </c:pt>
                <c:pt idx="91">
                  <c:v>22373</c:v>
                </c:pt>
                <c:pt idx="92">
                  <c:v>22374</c:v>
                </c:pt>
                <c:pt idx="93">
                  <c:v>22375</c:v>
                </c:pt>
                <c:pt idx="94">
                  <c:v>22376</c:v>
                </c:pt>
                <c:pt idx="95">
                  <c:v>22377</c:v>
                </c:pt>
                <c:pt idx="96">
                  <c:v>22378</c:v>
                </c:pt>
                <c:pt idx="97">
                  <c:v>22379</c:v>
                </c:pt>
                <c:pt idx="98">
                  <c:v>22380</c:v>
                </c:pt>
                <c:pt idx="99">
                  <c:v>22381</c:v>
                </c:pt>
                <c:pt idx="100">
                  <c:v>22382</c:v>
                </c:pt>
                <c:pt idx="101">
                  <c:v>22383</c:v>
                </c:pt>
                <c:pt idx="102">
                  <c:v>22384</c:v>
                </c:pt>
                <c:pt idx="103">
                  <c:v>22385</c:v>
                </c:pt>
                <c:pt idx="104">
                  <c:v>22386</c:v>
                </c:pt>
                <c:pt idx="105">
                  <c:v>22387</c:v>
                </c:pt>
                <c:pt idx="106">
                  <c:v>22388</c:v>
                </c:pt>
                <c:pt idx="107">
                  <c:v>22389</c:v>
                </c:pt>
                <c:pt idx="108">
                  <c:v>22390</c:v>
                </c:pt>
                <c:pt idx="109">
                  <c:v>22391</c:v>
                </c:pt>
                <c:pt idx="110">
                  <c:v>22392</c:v>
                </c:pt>
                <c:pt idx="111">
                  <c:v>22393</c:v>
                </c:pt>
                <c:pt idx="112">
                  <c:v>22394</c:v>
                </c:pt>
                <c:pt idx="113">
                  <c:v>22395</c:v>
                </c:pt>
                <c:pt idx="114">
                  <c:v>22396</c:v>
                </c:pt>
                <c:pt idx="115">
                  <c:v>22397</c:v>
                </c:pt>
                <c:pt idx="116">
                  <c:v>22398</c:v>
                </c:pt>
                <c:pt idx="117">
                  <c:v>22399</c:v>
                </c:pt>
                <c:pt idx="118">
                  <c:v>22400</c:v>
                </c:pt>
                <c:pt idx="119">
                  <c:v>22401</c:v>
                </c:pt>
                <c:pt idx="120">
                  <c:v>22402</c:v>
                </c:pt>
                <c:pt idx="121">
                  <c:v>22403</c:v>
                </c:pt>
                <c:pt idx="122">
                  <c:v>22404</c:v>
                </c:pt>
                <c:pt idx="123">
                  <c:v>22405</c:v>
                </c:pt>
                <c:pt idx="124">
                  <c:v>22406</c:v>
                </c:pt>
                <c:pt idx="125">
                  <c:v>22407</c:v>
                </c:pt>
                <c:pt idx="126">
                  <c:v>22408</c:v>
                </c:pt>
                <c:pt idx="127">
                  <c:v>22409</c:v>
                </c:pt>
                <c:pt idx="128">
                  <c:v>22410</c:v>
                </c:pt>
                <c:pt idx="129">
                  <c:v>22411</c:v>
                </c:pt>
                <c:pt idx="130">
                  <c:v>22412</c:v>
                </c:pt>
                <c:pt idx="131">
                  <c:v>22413</c:v>
                </c:pt>
                <c:pt idx="132">
                  <c:v>22414</c:v>
                </c:pt>
                <c:pt idx="133">
                  <c:v>22415</c:v>
                </c:pt>
                <c:pt idx="134">
                  <c:v>22416</c:v>
                </c:pt>
                <c:pt idx="135">
                  <c:v>22417</c:v>
                </c:pt>
                <c:pt idx="136">
                  <c:v>22418</c:v>
                </c:pt>
                <c:pt idx="137">
                  <c:v>22419</c:v>
                </c:pt>
                <c:pt idx="138">
                  <c:v>22420</c:v>
                </c:pt>
                <c:pt idx="139">
                  <c:v>22421</c:v>
                </c:pt>
                <c:pt idx="140">
                  <c:v>22422</c:v>
                </c:pt>
                <c:pt idx="141">
                  <c:v>22423</c:v>
                </c:pt>
                <c:pt idx="142">
                  <c:v>22424</c:v>
                </c:pt>
                <c:pt idx="143">
                  <c:v>22425</c:v>
                </c:pt>
                <c:pt idx="144">
                  <c:v>22426</c:v>
                </c:pt>
                <c:pt idx="145">
                  <c:v>22427</c:v>
                </c:pt>
                <c:pt idx="146">
                  <c:v>22428</c:v>
                </c:pt>
                <c:pt idx="147">
                  <c:v>22429</c:v>
                </c:pt>
                <c:pt idx="148">
                  <c:v>22430</c:v>
                </c:pt>
                <c:pt idx="149">
                  <c:v>22431</c:v>
                </c:pt>
                <c:pt idx="150">
                  <c:v>22432</c:v>
                </c:pt>
                <c:pt idx="151">
                  <c:v>22433</c:v>
                </c:pt>
                <c:pt idx="152">
                  <c:v>22434</c:v>
                </c:pt>
                <c:pt idx="153">
                  <c:v>22435</c:v>
                </c:pt>
                <c:pt idx="154">
                  <c:v>22436</c:v>
                </c:pt>
                <c:pt idx="155">
                  <c:v>22437</c:v>
                </c:pt>
                <c:pt idx="156">
                  <c:v>22438</c:v>
                </c:pt>
                <c:pt idx="157">
                  <c:v>22439</c:v>
                </c:pt>
                <c:pt idx="158">
                  <c:v>22440</c:v>
                </c:pt>
                <c:pt idx="159">
                  <c:v>22441</c:v>
                </c:pt>
                <c:pt idx="160">
                  <c:v>22442</c:v>
                </c:pt>
                <c:pt idx="161">
                  <c:v>22443</c:v>
                </c:pt>
                <c:pt idx="162">
                  <c:v>22444</c:v>
                </c:pt>
                <c:pt idx="163">
                  <c:v>22445</c:v>
                </c:pt>
                <c:pt idx="164">
                  <c:v>22446</c:v>
                </c:pt>
                <c:pt idx="165">
                  <c:v>22447</c:v>
                </c:pt>
                <c:pt idx="166">
                  <c:v>22448</c:v>
                </c:pt>
                <c:pt idx="167">
                  <c:v>22449</c:v>
                </c:pt>
                <c:pt idx="168">
                  <c:v>22450</c:v>
                </c:pt>
                <c:pt idx="169">
                  <c:v>22451</c:v>
                </c:pt>
                <c:pt idx="170">
                  <c:v>22452</c:v>
                </c:pt>
                <c:pt idx="171">
                  <c:v>22453</c:v>
                </c:pt>
                <c:pt idx="172">
                  <c:v>22454</c:v>
                </c:pt>
                <c:pt idx="173">
                  <c:v>22455</c:v>
                </c:pt>
                <c:pt idx="174">
                  <c:v>22456</c:v>
                </c:pt>
                <c:pt idx="175">
                  <c:v>22457</c:v>
                </c:pt>
                <c:pt idx="176">
                  <c:v>22458</c:v>
                </c:pt>
                <c:pt idx="177">
                  <c:v>22459</c:v>
                </c:pt>
                <c:pt idx="178">
                  <c:v>22460</c:v>
                </c:pt>
                <c:pt idx="179">
                  <c:v>22461</c:v>
                </c:pt>
                <c:pt idx="180">
                  <c:v>22462</c:v>
                </c:pt>
                <c:pt idx="181">
                  <c:v>22463</c:v>
                </c:pt>
                <c:pt idx="182">
                  <c:v>22464</c:v>
                </c:pt>
                <c:pt idx="183">
                  <c:v>22465</c:v>
                </c:pt>
                <c:pt idx="184">
                  <c:v>22466</c:v>
                </c:pt>
                <c:pt idx="185">
                  <c:v>22467</c:v>
                </c:pt>
                <c:pt idx="186">
                  <c:v>22468</c:v>
                </c:pt>
                <c:pt idx="187">
                  <c:v>22469</c:v>
                </c:pt>
                <c:pt idx="188">
                  <c:v>22470</c:v>
                </c:pt>
                <c:pt idx="189">
                  <c:v>22471</c:v>
                </c:pt>
                <c:pt idx="190">
                  <c:v>22472</c:v>
                </c:pt>
                <c:pt idx="191">
                  <c:v>22473</c:v>
                </c:pt>
                <c:pt idx="192">
                  <c:v>22474</c:v>
                </c:pt>
                <c:pt idx="193">
                  <c:v>22475</c:v>
                </c:pt>
                <c:pt idx="194">
                  <c:v>22476</c:v>
                </c:pt>
                <c:pt idx="195">
                  <c:v>22477</c:v>
                </c:pt>
                <c:pt idx="196">
                  <c:v>22478</c:v>
                </c:pt>
                <c:pt idx="197">
                  <c:v>22479</c:v>
                </c:pt>
                <c:pt idx="198">
                  <c:v>22480</c:v>
                </c:pt>
                <c:pt idx="199">
                  <c:v>22481</c:v>
                </c:pt>
                <c:pt idx="200">
                  <c:v>22482</c:v>
                </c:pt>
                <c:pt idx="201">
                  <c:v>22483</c:v>
                </c:pt>
                <c:pt idx="202">
                  <c:v>22484</c:v>
                </c:pt>
                <c:pt idx="203">
                  <c:v>22485</c:v>
                </c:pt>
                <c:pt idx="204">
                  <c:v>22486</c:v>
                </c:pt>
                <c:pt idx="205">
                  <c:v>22487</c:v>
                </c:pt>
                <c:pt idx="206">
                  <c:v>22488</c:v>
                </c:pt>
                <c:pt idx="207">
                  <c:v>22489</c:v>
                </c:pt>
                <c:pt idx="208">
                  <c:v>22490</c:v>
                </c:pt>
                <c:pt idx="209">
                  <c:v>22491</c:v>
                </c:pt>
                <c:pt idx="210">
                  <c:v>22492</c:v>
                </c:pt>
                <c:pt idx="211">
                  <c:v>22493</c:v>
                </c:pt>
                <c:pt idx="212">
                  <c:v>22494</c:v>
                </c:pt>
                <c:pt idx="213">
                  <c:v>22495</c:v>
                </c:pt>
                <c:pt idx="214">
                  <c:v>22496</c:v>
                </c:pt>
                <c:pt idx="215">
                  <c:v>22497</c:v>
                </c:pt>
                <c:pt idx="216">
                  <c:v>22498</c:v>
                </c:pt>
                <c:pt idx="217">
                  <c:v>22499</c:v>
                </c:pt>
                <c:pt idx="218">
                  <c:v>22500</c:v>
                </c:pt>
                <c:pt idx="219">
                  <c:v>22501</c:v>
                </c:pt>
                <c:pt idx="220">
                  <c:v>22502</c:v>
                </c:pt>
                <c:pt idx="221">
                  <c:v>22503</c:v>
                </c:pt>
                <c:pt idx="222">
                  <c:v>22504</c:v>
                </c:pt>
                <c:pt idx="223">
                  <c:v>22505</c:v>
                </c:pt>
                <c:pt idx="224">
                  <c:v>22506</c:v>
                </c:pt>
                <c:pt idx="225">
                  <c:v>22507</c:v>
                </c:pt>
                <c:pt idx="226">
                  <c:v>22508</c:v>
                </c:pt>
                <c:pt idx="227">
                  <c:v>22509</c:v>
                </c:pt>
                <c:pt idx="228">
                  <c:v>22510</c:v>
                </c:pt>
                <c:pt idx="229">
                  <c:v>22511</c:v>
                </c:pt>
                <c:pt idx="230">
                  <c:v>22512</c:v>
                </c:pt>
                <c:pt idx="231">
                  <c:v>22513</c:v>
                </c:pt>
                <c:pt idx="232">
                  <c:v>22514</c:v>
                </c:pt>
                <c:pt idx="233">
                  <c:v>22515</c:v>
                </c:pt>
                <c:pt idx="234">
                  <c:v>22516</c:v>
                </c:pt>
                <c:pt idx="235">
                  <c:v>22517</c:v>
                </c:pt>
                <c:pt idx="236">
                  <c:v>22518</c:v>
                </c:pt>
                <c:pt idx="237">
                  <c:v>22519</c:v>
                </c:pt>
                <c:pt idx="238">
                  <c:v>22520</c:v>
                </c:pt>
                <c:pt idx="239">
                  <c:v>22521</c:v>
                </c:pt>
                <c:pt idx="240">
                  <c:v>22522</c:v>
                </c:pt>
                <c:pt idx="241">
                  <c:v>22523</c:v>
                </c:pt>
                <c:pt idx="242">
                  <c:v>22524</c:v>
                </c:pt>
                <c:pt idx="243">
                  <c:v>22525</c:v>
                </c:pt>
                <c:pt idx="244">
                  <c:v>22526</c:v>
                </c:pt>
                <c:pt idx="245">
                  <c:v>22527</c:v>
                </c:pt>
                <c:pt idx="246">
                  <c:v>22528</c:v>
                </c:pt>
                <c:pt idx="247">
                  <c:v>22529</c:v>
                </c:pt>
                <c:pt idx="248">
                  <c:v>22530</c:v>
                </c:pt>
                <c:pt idx="249">
                  <c:v>22531</c:v>
                </c:pt>
                <c:pt idx="250">
                  <c:v>22532</c:v>
                </c:pt>
                <c:pt idx="251">
                  <c:v>22533</c:v>
                </c:pt>
                <c:pt idx="252">
                  <c:v>22534</c:v>
                </c:pt>
                <c:pt idx="253">
                  <c:v>22535</c:v>
                </c:pt>
                <c:pt idx="254">
                  <c:v>22536</c:v>
                </c:pt>
                <c:pt idx="255">
                  <c:v>22537</c:v>
                </c:pt>
                <c:pt idx="256">
                  <c:v>22538</c:v>
                </c:pt>
                <c:pt idx="257">
                  <c:v>22539</c:v>
                </c:pt>
                <c:pt idx="258">
                  <c:v>22540</c:v>
                </c:pt>
                <c:pt idx="259">
                  <c:v>22541</c:v>
                </c:pt>
                <c:pt idx="260">
                  <c:v>22542</c:v>
                </c:pt>
                <c:pt idx="261">
                  <c:v>22543</c:v>
                </c:pt>
                <c:pt idx="262">
                  <c:v>22544</c:v>
                </c:pt>
                <c:pt idx="263">
                  <c:v>22545</c:v>
                </c:pt>
                <c:pt idx="264">
                  <c:v>22546</c:v>
                </c:pt>
                <c:pt idx="265">
                  <c:v>22547</c:v>
                </c:pt>
                <c:pt idx="266">
                  <c:v>22548</c:v>
                </c:pt>
                <c:pt idx="267">
                  <c:v>22549</c:v>
                </c:pt>
                <c:pt idx="268">
                  <c:v>22550</c:v>
                </c:pt>
                <c:pt idx="269">
                  <c:v>22551</c:v>
                </c:pt>
                <c:pt idx="270">
                  <c:v>22552</c:v>
                </c:pt>
                <c:pt idx="271">
                  <c:v>22553</c:v>
                </c:pt>
                <c:pt idx="272">
                  <c:v>22554</c:v>
                </c:pt>
                <c:pt idx="273">
                  <c:v>22555</c:v>
                </c:pt>
                <c:pt idx="274">
                  <c:v>22556</c:v>
                </c:pt>
                <c:pt idx="275">
                  <c:v>22557</c:v>
                </c:pt>
                <c:pt idx="276">
                  <c:v>22558</c:v>
                </c:pt>
                <c:pt idx="277">
                  <c:v>22559</c:v>
                </c:pt>
                <c:pt idx="278">
                  <c:v>22560</c:v>
                </c:pt>
                <c:pt idx="279">
                  <c:v>22561</c:v>
                </c:pt>
                <c:pt idx="280">
                  <c:v>22562</c:v>
                </c:pt>
                <c:pt idx="281">
                  <c:v>22563</c:v>
                </c:pt>
                <c:pt idx="282">
                  <c:v>22564</c:v>
                </c:pt>
                <c:pt idx="283">
                  <c:v>22565</c:v>
                </c:pt>
                <c:pt idx="284">
                  <c:v>22566</c:v>
                </c:pt>
                <c:pt idx="285">
                  <c:v>22567</c:v>
                </c:pt>
                <c:pt idx="286">
                  <c:v>22568</c:v>
                </c:pt>
                <c:pt idx="287">
                  <c:v>22569</c:v>
                </c:pt>
                <c:pt idx="288">
                  <c:v>22570</c:v>
                </c:pt>
                <c:pt idx="289">
                  <c:v>22571</c:v>
                </c:pt>
                <c:pt idx="290">
                  <c:v>22572</c:v>
                </c:pt>
                <c:pt idx="291">
                  <c:v>22573</c:v>
                </c:pt>
                <c:pt idx="292">
                  <c:v>22574</c:v>
                </c:pt>
                <c:pt idx="293">
                  <c:v>22575</c:v>
                </c:pt>
                <c:pt idx="294">
                  <c:v>22576</c:v>
                </c:pt>
                <c:pt idx="295">
                  <c:v>22577</c:v>
                </c:pt>
                <c:pt idx="296">
                  <c:v>22578</c:v>
                </c:pt>
                <c:pt idx="297">
                  <c:v>22579</c:v>
                </c:pt>
                <c:pt idx="298">
                  <c:v>22580</c:v>
                </c:pt>
                <c:pt idx="299">
                  <c:v>22581</c:v>
                </c:pt>
                <c:pt idx="300">
                  <c:v>22582</c:v>
                </c:pt>
                <c:pt idx="301">
                  <c:v>22583</c:v>
                </c:pt>
                <c:pt idx="302">
                  <c:v>22584</c:v>
                </c:pt>
                <c:pt idx="303">
                  <c:v>22585</c:v>
                </c:pt>
                <c:pt idx="304">
                  <c:v>22586</c:v>
                </c:pt>
                <c:pt idx="305">
                  <c:v>22587</c:v>
                </c:pt>
                <c:pt idx="306">
                  <c:v>22588</c:v>
                </c:pt>
                <c:pt idx="307">
                  <c:v>22589</c:v>
                </c:pt>
                <c:pt idx="308">
                  <c:v>22590</c:v>
                </c:pt>
                <c:pt idx="309">
                  <c:v>22591</c:v>
                </c:pt>
                <c:pt idx="310">
                  <c:v>22592</c:v>
                </c:pt>
                <c:pt idx="311">
                  <c:v>22593</c:v>
                </c:pt>
                <c:pt idx="312">
                  <c:v>22594</c:v>
                </c:pt>
                <c:pt idx="313">
                  <c:v>22595</c:v>
                </c:pt>
                <c:pt idx="314">
                  <c:v>22596</c:v>
                </c:pt>
                <c:pt idx="315">
                  <c:v>22597</c:v>
                </c:pt>
                <c:pt idx="316">
                  <c:v>22598</c:v>
                </c:pt>
                <c:pt idx="317">
                  <c:v>22599</c:v>
                </c:pt>
                <c:pt idx="318">
                  <c:v>22600</c:v>
                </c:pt>
                <c:pt idx="319">
                  <c:v>22601</c:v>
                </c:pt>
                <c:pt idx="320">
                  <c:v>22602</c:v>
                </c:pt>
                <c:pt idx="321">
                  <c:v>22603</c:v>
                </c:pt>
                <c:pt idx="322">
                  <c:v>22604</c:v>
                </c:pt>
                <c:pt idx="323">
                  <c:v>22605</c:v>
                </c:pt>
                <c:pt idx="324">
                  <c:v>22606</c:v>
                </c:pt>
                <c:pt idx="325">
                  <c:v>22607</c:v>
                </c:pt>
                <c:pt idx="326">
                  <c:v>22608</c:v>
                </c:pt>
                <c:pt idx="327">
                  <c:v>22609</c:v>
                </c:pt>
                <c:pt idx="328">
                  <c:v>22610</c:v>
                </c:pt>
                <c:pt idx="329">
                  <c:v>22611</c:v>
                </c:pt>
                <c:pt idx="330">
                  <c:v>22612</c:v>
                </c:pt>
                <c:pt idx="331">
                  <c:v>22613</c:v>
                </c:pt>
                <c:pt idx="332">
                  <c:v>22614</c:v>
                </c:pt>
                <c:pt idx="333">
                  <c:v>22615</c:v>
                </c:pt>
                <c:pt idx="334">
                  <c:v>22616</c:v>
                </c:pt>
                <c:pt idx="335">
                  <c:v>22617</c:v>
                </c:pt>
                <c:pt idx="336">
                  <c:v>22618</c:v>
                </c:pt>
                <c:pt idx="337">
                  <c:v>22619</c:v>
                </c:pt>
                <c:pt idx="338">
                  <c:v>22620</c:v>
                </c:pt>
                <c:pt idx="339">
                  <c:v>22621</c:v>
                </c:pt>
                <c:pt idx="340">
                  <c:v>22622</c:v>
                </c:pt>
                <c:pt idx="341">
                  <c:v>22623</c:v>
                </c:pt>
                <c:pt idx="342">
                  <c:v>22624</c:v>
                </c:pt>
                <c:pt idx="343">
                  <c:v>22625</c:v>
                </c:pt>
                <c:pt idx="344">
                  <c:v>22626</c:v>
                </c:pt>
                <c:pt idx="345">
                  <c:v>22627</c:v>
                </c:pt>
                <c:pt idx="346">
                  <c:v>22628</c:v>
                </c:pt>
                <c:pt idx="347">
                  <c:v>22629</c:v>
                </c:pt>
                <c:pt idx="348">
                  <c:v>22630</c:v>
                </c:pt>
                <c:pt idx="349">
                  <c:v>22631</c:v>
                </c:pt>
                <c:pt idx="350">
                  <c:v>22632</c:v>
                </c:pt>
                <c:pt idx="351">
                  <c:v>22633</c:v>
                </c:pt>
                <c:pt idx="352">
                  <c:v>22634</c:v>
                </c:pt>
                <c:pt idx="353">
                  <c:v>22635</c:v>
                </c:pt>
                <c:pt idx="354">
                  <c:v>22636</c:v>
                </c:pt>
                <c:pt idx="355">
                  <c:v>22637</c:v>
                </c:pt>
                <c:pt idx="356">
                  <c:v>22638</c:v>
                </c:pt>
                <c:pt idx="357">
                  <c:v>22639</c:v>
                </c:pt>
                <c:pt idx="358">
                  <c:v>22640</c:v>
                </c:pt>
                <c:pt idx="359">
                  <c:v>22641</c:v>
                </c:pt>
                <c:pt idx="360">
                  <c:v>22642</c:v>
                </c:pt>
                <c:pt idx="361">
                  <c:v>22643</c:v>
                </c:pt>
                <c:pt idx="362">
                  <c:v>22644</c:v>
                </c:pt>
                <c:pt idx="363">
                  <c:v>22645</c:v>
                </c:pt>
                <c:pt idx="364">
                  <c:v>22646</c:v>
                </c:pt>
              </c:numCache>
            </c:numRef>
          </c:cat>
          <c:val>
            <c:numRef>
              <c:f>'Wallace 55,60,61'!$AR$5:$AR$368</c:f>
              <c:numCache>
                <c:formatCode>0.00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0.12641627272018394</c:v>
                </c:pt>
                <c:pt idx="25">
                  <c:v>8.0547212344105931E-2</c:v>
                </c:pt>
                <c:pt idx="26">
                  <c:v>9.6135558958845378E-3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0.18675348480900397</c:v>
                </c:pt>
                <c:pt idx="85">
                  <c:v>0.31726343629052406</c:v>
                </c:pt>
                <c:pt idx="86">
                  <c:v>0.59149693557269689</c:v>
                </c:pt>
                <c:pt idx="87">
                  <c:v>0.6776201484819413</c:v>
                </c:pt>
                <c:pt idx="88">
                  <c:v>0.71549826151946438</c:v>
                </c:pt>
                <c:pt idx="89">
                  <c:v>0.73491875630759962</c:v>
                </c:pt>
                <c:pt idx="90">
                  <c:v>0.75051290441030716</c:v>
                </c:pt>
                <c:pt idx="91">
                  <c:v>0.821980493949514</c:v>
                </c:pt>
                <c:pt idx="92">
                  <c:v>0.8177402086609028</c:v>
                </c:pt>
                <c:pt idx="93">
                  <c:v>0.82327702052919949</c:v>
                </c:pt>
                <c:pt idx="94">
                  <c:v>0.7787392406276652</c:v>
                </c:pt>
                <c:pt idx="95">
                  <c:v>0.73552113823942544</c:v>
                </c:pt>
                <c:pt idx="96">
                  <c:v>0.72694615508920069</c:v>
                </c:pt>
                <c:pt idx="97">
                  <c:v>0.74848161287036963</c:v>
                </c:pt>
                <c:pt idx="98">
                  <c:v>0.72242690438720902</c:v>
                </c:pt>
                <c:pt idx="99">
                  <c:v>0.66984687312915736</c:v>
                </c:pt>
                <c:pt idx="100">
                  <c:v>0.6216325265696292</c:v>
                </c:pt>
                <c:pt idx="101">
                  <c:v>0.59790467570756223</c:v>
                </c:pt>
                <c:pt idx="102">
                  <c:v>0.63390937053409235</c:v>
                </c:pt>
                <c:pt idx="103">
                  <c:v>0.67504932850398736</c:v>
                </c:pt>
                <c:pt idx="104">
                  <c:v>0.64301416319316018</c:v>
                </c:pt>
                <c:pt idx="105">
                  <c:v>0.61654626470737628</c:v>
                </c:pt>
                <c:pt idx="106">
                  <c:v>0.57463211974535899</c:v>
                </c:pt>
                <c:pt idx="107">
                  <c:v>0.52256562310451271</c:v>
                </c:pt>
                <c:pt idx="108">
                  <c:v>0.73368019948349383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0.98649903998497701</c:v>
                </c:pt>
                <c:pt idx="113">
                  <c:v>0.93765588581239623</c:v>
                </c:pt>
                <c:pt idx="114">
                  <c:v>0.98357475915995085</c:v>
                </c:pt>
                <c:pt idx="115">
                  <c:v>1</c:v>
                </c:pt>
                <c:pt idx="116">
                  <c:v>0.9869238142208312</c:v>
                </c:pt>
                <c:pt idx="117">
                  <c:v>0.94962032174923083</c:v>
                </c:pt>
                <c:pt idx="118">
                  <c:v>0.9076370949636865</c:v>
                </c:pt>
                <c:pt idx="119">
                  <c:v>0.86579522998595271</c:v>
                </c:pt>
                <c:pt idx="120">
                  <c:v>0.828955477183284</c:v>
                </c:pt>
                <c:pt idx="121">
                  <c:v>0.78900591998792213</c:v>
                </c:pt>
                <c:pt idx="122">
                  <c:v>0.74809845942246755</c:v>
                </c:pt>
                <c:pt idx="123">
                  <c:v>0.70500163140951377</c:v>
                </c:pt>
                <c:pt idx="124">
                  <c:v>0.66053276044452114</c:v>
                </c:pt>
                <c:pt idx="125">
                  <c:v>0.61404058788885063</c:v>
                </c:pt>
                <c:pt idx="126">
                  <c:v>0.57152170905233901</c:v>
                </c:pt>
                <c:pt idx="127">
                  <c:v>0.52801009602522608</c:v>
                </c:pt>
                <c:pt idx="128">
                  <c:v>0.49391527220271497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0.97056576241592896</c:v>
                </c:pt>
                <c:pt idx="133">
                  <c:v>0.94072469404168746</c:v>
                </c:pt>
                <c:pt idx="134">
                  <c:v>0.90627294586630125</c:v>
                </c:pt>
                <c:pt idx="135">
                  <c:v>0.87257532745020072</c:v>
                </c:pt>
                <c:pt idx="136">
                  <c:v>0.83370874032703801</c:v>
                </c:pt>
                <c:pt idx="137">
                  <c:v>0.79754955131121807</c:v>
                </c:pt>
                <c:pt idx="138">
                  <c:v>0.76609730583751623</c:v>
                </c:pt>
                <c:pt idx="139">
                  <c:v>0.75676823007383009</c:v>
                </c:pt>
                <c:pt idx="140">
                  <c:v>0.73749953768762</c:v>
                </c:pt>
                <c:pt idx="141">
                  <c:v>0.71212690454075955</c:v>
                </c:pt>
                <c:pt idx="142">
                  <c:v>0.72217097421409193</c:v>
                </c:pt>
                <c:pt idx="143">
                  <c:v>0.6902297376066997</c:v>
                </c:pt>
                <c:pt idx="144">
                  <c:v>0.65929104331299637</c:v>
                </c:pt>
                <c:pt idx="145">
                  <c:v>0.6256903449826372</c:v>
                </c:pt>
                <c:pt idx="146">
                  <c:v>0.59026622312508403</c:v>
                </c:pt>
                <c:pt idx="147">
                  <c:v>0.55211132570265609</c:v>
                </c:pt>
                <c:pt idx="148">
                  <c:v>0.52337807691464056</c:v>
                </c:pt>
                <c:pt idx="149">
                  <c:v>0.49647935209700278</c:v>
                </c:pt>
                <c:pt idx="150">
                  <c:v>0.91012794133666919</c:v>
                </c:pt>
                <c:pt idx="151">
                  <c:v>0.90144519531339584</c:v>
                </c:pt>
                <c:pt idx="152">
                  <c:v>0.90286816213888921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0.97991587519656054</c:v>
                </c:pt>
                <c:pt idx="165">
                  <c:v>0.95661621469309155</c:v>
                </c:pt>
                <c:pt idx="166">
                  <c:v>0.93456268293521594</c:v>
                </c:pt>
                <c:pt idx="167">
                  <c:v>0.91013115437525482</c:v>
                </c:pt>
                <c:pt idx="168">
                  <c:v>0.88262270778247864</c:v>
                </c:pt>
                <c:pt idx="169">
                  <c:v>0.85509949647277961</c:v>
                </c:pt>
                <c:pt idx="170">
                  <c:v>0.82672553281384709</c:v>
                </c:pt>
                <c:pt idx="171">
                  <c:v>0.79702218092962118</c:v>
                </c:pt>
                <c:pt idx="172">
                  <c:v>0.76677200731195283</c:v>
                </c:pt>
                <c:pt idx="173">
                  <c:v>0.73848247064162142</c:v>
                </c:pt>
                <c:pt idx="174">
                  <c:v>0.70804922459432051</c:v>
                </c:pt>
                <c:pt idx="175">
                  <c:v>0.67648333652893267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0.99469622602876484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0.97281024121760762</c:v>
                </c:pt>
                <c:pt idx="185">
                  <c:v>0.94527584885475946</c:v>
                </c:pt>
                <c:pt idx="186">
                  <c:v>0.91528484099803276</c:v>
                </c:pt>
                <c:pt idx="187">
                  <c:v>0.99291862895447536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0.97534421023992923</c:v>
                </c:pt>
                <c:pt idx="193">
                  <c:v>0.94762374134140048</c:v>
                </c:pt>
                <c:pt idx="194">
                  <c:v>0.91763723729286906</c:v>
                </c:pt>
                <c:pt idx="195">
                  <c:v>0.89271165195077029</c:v>
                </c:pt>
                <c:pt idx="196">
                  <c:v>0.86798218440091479</c:v>
                </c:pt>
                <c:pt idx="197">
                  <c:v>0.89545175876592964</c:v>
                </c:pt>
                <c:pt idx="198">
                  <c:v>1</c:v>
                </c:pt>
                <c:pt idx="199">
                  <c:v>0.97437713000128812</c:v>
                </c:pt>
                <c:pt idx="200">
                  <c:v>0.94617539127769201</c:v>
                </c:pt>
                <c:pt idx="201">
                  <c:v>0.915629137125752</c:v>
                </c:pt>
                <c:pt idx="202">
                  <c:v>1</c:v>
                </c:pt>
                <c:pt idx="203">
                  <c:v>1</c:v>
                </c:pt>
                <c:pt idx="204">
                  <c:v>0.97207963170350498</c:v>
                </c:pt>
                <c:pt idx="205">
                  <c:v>0.93575626502029552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0.97237739113043975</c:v>
                </c:pt>
                <c:pt idx="210">
                  <c:v>0.93966454907645736</c:v>
                </c:pt>
                <c:pt idx="211">
                  <c:v>0.90779784717174306</c:v>
                </c:pt>
                <c:pt idx="212">
                  <c:v>0.873546901009988</c:v>
                </c:pt>
                <c:pt idx="213">
                  <c:v>0.83984538494891037</c:v>
                </c:pt>
                <c:pt idx="214">
                  <c:v>0.81027671555658287</c:v>
                </c:pt>
                <c:pt idx="215">
                  <c:v>1</c:v>
                </c:pt>
                <c:pt idx="216">
                  <c:v>0.96946239797045508</c:v>
                </c:pt>
                <c:pt idx="217">
                  <c:v>1</c:v>
                </c:pt>
                <c:pt idx="218">
                  <c:v>1</c:v>
                </c:pt>
                <c:pt idx="219">
                  <c:v>0.97539212004013109</c:v>
                </c:pt>
                <c:pt idx="220">
                  <c:v>0.94048960158791628</c:v>
                </c:pt>
                <c:pt idx="221">
                  <c:v>0.91052713092833504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0.9694095577584888</c:v>
                </c:pt>
                <c:pt idx="226">
                  <c:v>0.93122741159635114</c:v>
                </c:pt>
                <c:pt idx="227">
                  <c:v>0.89202207129715549</c:v>
                </c:pt>
                <c:pt idx="228">
                  <c:v>1</c:v>
                </c:pt>
                <c:pt idx="229">
                  <c:v>1</c:v>
                </c:pt>
                <c:pt idx="230">
                  <c:v>0.98102478598506526</c:v>
                </c:pt>
                <c:pt idx="231">
                  <c:v>0.96929571616706667</c:v>
                </c:pt>
                <c:pt idx="232">
                  <c:v>0.93019240481472043</c:v>
                </c:pt>
                <c:pt idx="233">
                  <c:v>0.88044223510431663</c:v>
                </c:pt>
                <c:pt idx="234">
                  <c:v>0.88176918859862286</c:v>
                </c:pt>
                <c:pt idx="235">
                  <c:v>0.98028152601908181</c:v>
                </c:pt>
                <c:pt idx="236">
                  <c:v>0.98763964294307816</c:v>
                </c:pt>
                <c:pt idx="237">
                  <c:v>0.95148530915926532</c:v>
                </c:pt>
                <c:pt idx="238">
                  <c:v>0.91577728847108009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0.97597740762217255</c:v>
                </c:pt>
                <c:pt idx="247">
                  <c:v>0.92735392946041728</c:v>
                </c:pt>
                <c:pt idx="248">
                  <c:v>0.88314642396963583</c:v>
                </c:pt>
                <c:pt idx="249">
                  <c:v>0.8358441692608356</c:v>
                </c:pt>
                <c:pt idx="250">
                  <c:v>0.77996529916286894</c:v>
                </c:pt>
                <c:pt idx="251">
                  <c:v>0.92624370080237595</c:v>
                </c:pt>
                <c:pt idx="252">
                  <c:v>0.9682032512889106</c:v>
                </c:pt>
                <c:pt idx="253">
                  <c:v>1</c:v>
                </c:pt>
                <c:pt idx="254">
                  <c:v>0.95385453101972895</c:v>
                </c:pt>
                <c:pt idx="255">
                  <c:v>0.89990734122210692</c:v>
                </c:pt>
                <c:pt idx="256">
                  <c:v>0.83282607382657048</c:v>
                </c:pt>
                <c:pt idx="257">
                  <c:v>0.78859114861449253</c:v>
                </c:pt>
                <c:pt idx="258">
                  <c:v>0.7410173503200177</c:v>
                </c:pt>
                <c:pt idx="259">
                  <c:v>0.71835413800251491</c:v>
                </c:pt>
                <c:pt idx="260">
                  <c:v>0.66855809633098073</c:v>
                </c:pt>
                <c:pt idx="261">
                  <c:v>0.612691461610542</c:v>
                </c:pt>
                <c:pt idx="262">
                  <c:v>0.54314195711358659</c:v>
                </c:pt>
                <c:pt idx="263">
                  <c:v>0.46244478555931279</c:v>
                </c:pt>
                <c:pt idx="264">
                  <c:v>0.42910288589775619</c:v>
                </c:pt>
                <c:pt idx="265">
                  <c:v>0.38181260431121777</c:v>
                </c:pt>
                <c:pt idx="266">
                  <c:v>0.31013814296824249</c:v>
                </c:pt>
                <c:pt idx="267">
                  <c:v>0.22851786490287063</c:v>
                </c:pt>
                <c:pt idx="268">
                  <c:v>0.17983645856799652</c:v>
                </c:pt>
                <c:pt idx="269">
                  <c:v>0.12231337155856291</c:v>
                </c:pt>
                <c:pt idx="270">
                  <c:v>0.28978472409215494</c:v>
                </c:pt>
                <c:pt idx="271">
                  <c:v>0.52506413910130012</c:v>
                </c:pt>
                <c:pt idx="272">
                  <c:v>0.46794909375462596</c:v>
                </c:pt>
                <c:pt idx="273">
                  <c:v>0.40739342079358054</c:v>
                </c:pt>
                <c:pt idx="274">
                  <c:v>0.35341231350265956</c:v>
                </c:pt>
                <c:pt idx="275">
                  <c:v>0.29202600226774861</c:v>
                </c:pt>
                <c:pt idx="276">
                  <c:v>0.21931371517166132</c:v>
                </c:pt>
                <c:pt idx="277">
                  <c:v>0.16180248746609543</c:v>
                </c:pt>
                <c:pt idx="278">
                  <c:v>8.9298497513646879E-2</c:v>
                </c:pt>
                <c:pt idx="279">
                  <c:v>5.2357359625203187E-2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3.191414528354955E-2</c:v>
                </c:pt>
                <c:pt idx="289">
                  <c:v>0.20028700677127095</c:v>
                </c:pt>
                <c:pt idx="290">
                  <c:v>0.31232033501154677</c:v>
                </c:pt>
                <c:pt idx="291">
                  <c:v>0.24680352496288741</c:v>
                </c:pt>
                <c:pt idx="292">
                  <c:v>0.1664736947865795</c:v>
                </c:pt>
                <c:pt idx="293">
                  <c:v>8.906581020006861E-2</c:v>
                </c:pt>
                <c:pt idx="294">
                  <c:v>1.9566944839046911E-2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0.27537505290482206</c:v>
                </c:pt>
                <c:pt idx="348">
                  <c:v>0.3236476012233892</c:v>
                </c:pt>
                <c:pt idx="349">
                  <c:v>0.25989008727389179</c:v>
                </c:pt>
                <c:pt idx="350">
                  <c:v>0.15954880457309309</c:v>
                </c:pt>
                <c:pt idx="351">
                  <c:v>3.7723618905887372E-2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44-4399-A134-BE616EC3B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8807240"/>
        <c:axId val="2138945944"/>
      </c:lineChart>
      <c:dateAx>
        <c:axId val="2138807240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txPr>
          <a:bodyPr/>
          <a:lstStyle/>
          <a:p>
            <a:pPr algn="ctr">
              <a:defRPr lang="en-AU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945944"/>
        <c:crosses val="autoZero"/>
        <c:auto val="1"/>
        <c:lblOffset val="100"/>
        <c:baseTimeUnit val="days"/>
      </c:dateAx>
      <c:valAx>
        <c:axId val="213894594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388072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AU" sz="1800" b="1" i="0" u="none" strike="noStrike" baseline="0">
                <a:effectLst/>
              </a:rPr>
              <a:t>SMI 1955</a:t>
            </a:r>
            <a:endParaRPr lang="en-AU"/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'Wallace 55,60,61'!$Z$4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'Wallace 55,60,61'!$S$4:$S$368</c:f>
              <c:numCache>
                <c:formatCode>d\-mmm</c:formatCode>
                <c:ptCount val="365"/>
                <c:pt idx="0">
                  <c:v>21916</c:v>
                </c:pt>
                <c:pt idx="1">
                  <c:v>21917</c:v>
                </c:pt>
                <c:pt idx="2">
                  <c:v>21918</c:v>
                </c:pt>
                <c:pt idx="3">
                  <c:v>21919</c:v>
                </c:pt>
                <c:pt idx="4">
                  <c:v>21920</c:v>
                </c:pt>
                <c:pt idx="5">
                  <c:v>21921</c:v>
                </c:pt>
                <c:pt idx="6">
                  <c:v>21922</c:v>
                </c:pt>
                <c:pt idx="7">
                  <c:v>21923</c:v>
                </c:pt>
                <c:pt idx="8">
                  <c:v>21924</c:v>
                </c:pt>
                <c:pt idx="9">
                  <c:v>21925</c:v>
                </c:pt>
                <c:pt idx="10">
                  <c:v>21926</c:v>
                </c:pt>
                <c:pt idx="11">
                  <c:v>21927</c:v>
                </c:pt>
                <c:pt idx="12">
                  <c:v>21928</c:v>
                </c:pt>
                <c:pt idx="13">
                  <c:v>21929</c:v>
                </c:pt>
                <c:pt idx="14">
                  <c:v>21930</c:v>
                </c:pt>
                <c:pt idx="15">
                  <c:v>21931</c:v>
                </c:pt>
                <c:pt idx="16">
                  <c:v>21932</c:v>
                </c:pt>
                <c:pt idx="17">
                  <c:v>21933</c:v>
                </c:pt>
                <c:pt idx="18">
                  <c:v>21934</c:v>
                </c:pt>
                <c:pt idx="19">
                  <c:v>21935</c:v>
                </c:pt>
                <c:pt idx="20">
                  <c:v>21936</c:v>
                </c:pt>
                <c:pt idx="21">
                  <c:v>21937</c:v>
                </c:pt>
                <c:pt idx="22">
                  <c:v>21938</c:v>
                </c:pt>
                <c:pt idx="23">
                  <c:v>21939</c:v>
                </c:pt>
                <c:pt idx="24">
                  <c:v>21940</c:v>
                </c:pt>
                <c:pt idx="25">
                  <c:v>21941</c:v>
                </c:pt>
                <c:pt idx="26">
                  <c:v>21942</c:v>
                </c:pt>
                <c:pt idx="27">
                  <c:v>21943</c:v>
                </c:pt>
                <c:pt idx="28">
                  <c:v>21944</c:v>
                </c:pt>
                <c:pt idx="29">
                  <c:v>21945</c:v>
                </c:pt>
                <c:pt idx="30">
                  <c:v>21946</c:v>
                </c:pt>
                <c:pt idx="31">
                  <c:v>21947</c:v>
                </c:pt>
                <c:pt idx="32">
                  <c:v>21948</c:v>
                </c:pt>
                <c:pt idx="33">
                  <c:v>21949</c:v>
                </c:pt>
                <c:pt idx="34">
                  <c:v>21950</c:v>
                </c:pt>
                <c:pt idx="35">
                  <c:v>21951</c:v>
                </c:pt>
                <c:pt idx="36">
                  <c:v>21952</c:v>
                </c:pt>
                <c:pt idx="37">
                  <c:v>21953</c:v>
                </c:pt>
                <c:pt idx="38">
                  <c:v>21954</c:v>
                </c:pt>
                <c:pt idx="39">
                  <c:v>21955</c:v>
                </c:pt>
                <c:pt idx="40">
                  <c:v>21956</c:v>
                </c:pt>
                <c:pt idx="41">
                  <c:v>21957</c:v>
                </c:pt>
                <c:pt idx="42">
                  <c:v>21958</c:v>
                </c:pt>
                <c:pt idx="43">
                  <c:v>21959</c:v>
                </c:pt>
                <c:pt idx="44">
                  <c:v>21960</c:v>
                </c:pt>
                <c:pt idx="45">
                  <c:v>21961</c:v>
                </c:pt>
                <c:pt idx="46">
                  <c:v>21962</c:v>
                </c:pt>
                <c:pt idx="47">
                  <c:v>21963</c:v>
                </c:pt>
                <c:pt idx="48">
                  <c:v>21964</c:v>
                </c:pt>
                <c:pt idx="49">
                  <c:v>21965</c:v>
                </c:pt>
                <c:pt idx="50">
                  <c:v>21966</c:v>
                </c:pt>
                <c:pt idx="51">
                  <c:v>21967</c:v>
                </c:pt>
                <c:pt idx="52">
                  <c:v>21968</c:v>
                </c:pt>
                <c:pt idx="53">
                  <c:v>21969</c:v>
                </c:pt>
                <c:pt idx="54">
                  <c:v>21970</c:v>
                </c:pt>
                <c:pt idx="55">
                  <c:v>21971</c:v>
                </c:pt>
                <c:pt idx="56">
                  <c:v>21972</c:v>
                </c:pt>
                <c:pt idx="57">
                  <c:v>21973</c:v>
                </c:pt>
                <c:pt idx="58">
                  <c:v>21974</c:v>
                </c:pt>
                <c:pt idx="59">
                  <c:v>21975</c:v>
                </c:pt>
                <c:pt idx="60">
                  <c:v>21976</c:v>
                </c:pt>
                <c:pt idx="61">
                  <c:v>21977</c:v>
                </c:pt>
                <c:pt idx="62">
                  <c:v>21978</c:v>
                </c:pt>
                <c:pt idx="63">
                  <c:v>21979</c:v>
                </c:pt>
                <c:pt idx="64">
                  <c:v>21980</c:v>
                </c:pt>
                <c:pt idx="65">
                  <c:v>21981</c:v>
                </c:pt>
                <c:pt idx="66">
                  <c:v>21982</c:v>
                </c:pt>
                <c:pt idx="67">
                  <c:v>21983</c:v>
                </c:pt>
                <c:pt idx="68">
                  <c:v>21984</c:v>
                </c:pt>
                <c:pt idx="69">
                  <c:v>21985</c:v>
                </c:pt>
                <c:pt idx="70">
                  <c:v>21986</c:v>
                </c:pt>
                <c:pt idx="71">
                  <c:v>21987</c:v>
                </c:pt>
                <c:pt idx="72">
                  <c:v>21988</c:v>
                </c:pt>
                <c:pt idx="73">
                  <c:v>21989</c:v>
                </c:pt>
                <c:pt idx="74">
                  <c:v>21990</c:v>
                </c:pt>
                <c:pt idx="75">
                  <c:v>21991</c:v>
                </c:pt>
                <c:pt idx="76">
                  <c:v>21992</c:v>
                </c:pt>
                <c:pt idx="77">
                  <c:v>21993</c:v>
                </c:pt>
                <c:pt idx="78">
                  <c:v>21994</c:v>
                </c:pt>
                <c:pt idx="79">
                  <c:v>21995</c:v>
                </c:pt>
                <c:pt idx="80">
                  <c:v>21996</c:v>
                </c:pt>
                <c:pt idx="81">
                  <c:v>21997</c:v>
                </c:pt>
                <c:pt idx="82">
                  <c:v>21998</c:v>
                </c:pt>
                <c:pt idx="83">
                  <c:v>21999</c:v>
                </c:pt>
                <c:pt idx="84">
                  <c:v>22000</c:v>
                </c:pt>
                <c:pt idx="85">
                  <c:v>22001</c:v>
                </c:pt>
                <c:pt idx="86">
                  <c:v>22002</c:v>
                </c:pt>
                <c:pt idx="87">
                  <c:v>22003</c:v>
                </c:pt>
                <c:pt idx="88">
                  <c:v>22004</c:v>
                </c:pt>
                <c:pt idx="89">
                  <c:v>22005</c:v>
                </c:pt>
                <c:pt idx="90">
                  <c:v>22006</c:v>
                </c:pt>
                <c:pt idx="91">
                  <c:v>22007</c:v>
                </c:pt>
                <c:pt idx="92">
                  <c:v>22008</c:v>
                </c:pt>
                <c:pt idx="93">
                  <c:v>22009</c:v>
                </c:pt>
                <c:pt idx="94">
                  <c:v>22010</c:v>
                </c:pt>
                <c:pt idx="95">
                  <c:v>22011</c:v>
                </c:pt>
                <c:pt idx="96">
                  <c:v>22012</c:v>
                </c:pt>
                <c:pt idx="97">
                  <c:v>22013</c:v>
                </c:pt>
                <c:pt idx="98">
                  <c:v>22014</c:v>
                </c:pt>
                <c:pt idx="99">
                  <c:v>22015</c:v>
                </c:pt>
                <c:pt idx="100">
                  <c:v>22016</c:v>
                </c:pt>
                <c:pt idx="101">
                  <c:v>22017</c:v>
                </c:pt>
                <c:pt idx="102">
                  <c:v>22018</c:v>
                </c:pt>
                <c:pt idx="103">
                  <c:v>22019</c:v>
                </c:pt>
                <c:pt idx="104">
                  <c:v>22020</c:v>
                </c:pt>
                <c:pt idx="105">
                  <c:v>22021</c:v>
                </c:pt>
                <c:pt idx="106">
                  <c:v>22022</c:v>
                </c:pt>
                <c:pt idx="107">
                  <c:v>22023</c:v>
                </c:pt>
                <c:pt idx="108">
                  <c:v>22024</c:v>
                </c:pt>
                <c:pt idx="109">
                  <c:v>22025</c:v>
                </c:pt>
                <c:pt idx="110">
                  <c:v>22026</c:v>
                </c:pt>
                <c:pt idx="111">
                  <c:v>22027</c:v>
                </c:pt>
                <c:pt idx="112">
                  <c:v>22028</c:v>
                </c:pt>
                <c:pt idx="113">
                  <c:v>22029</c:v>
                </c:pt>
                <c:pt idx="114">
                  <c:v>22030</c:v>
                </c:pt>
                <c:pt idx="115">
                  <c:v>22031</c:v>
                </c:pt>
                <c:pt idx="116">
                  <c:v>22032</c:v>
                </c:pt>
                <c:pt idx="117">
                  <c:v>22033</c:v>
                </c:pt>
                <c:pt idx="118">
                  <c:v>22034</c:v>
                </c:pt>
                <c:pt idx="119">
                  <c:v>22035</c:v>
                </c:pt>
                <c:pt idx="120">
                  <c:v>22036</c:v>
                </c:pt>
                <c:pt idx="121">
                  <c:v>22037</c:v>
                </c:pt>
                <c:pt idx="122">
                  <c:v>22038</c:v>
                </c:pt>
                <c:pt idx="123">
                  <c:v>22039</c:v>
                </c:pt>
                <c:pt idx="124">
                  <c:v>22040</c:v>
                </c:pt>
                <c:pt idx="125">
                  <c:v>22041</c:v>
                </c:pt>
                <c:pt idx="126">
                  <c:v>22042</c:v>
                </c:pt>
                <c:pt idx="127">
                  <c:v>22043</c:v>
                </c:pt>
                <c:pt idx="128">
                  <c:v>22044</c:v>
                </c:pt>
                <c:pt idx="129">
                  <c:v>22045</c:v>
                </c:pt>
                <c:pt idx="130">
                  <c:v>22046</c:v>
                </c:pt>
                <c:pt idx="131">
                  <c:v>22047</c:v>
                </c:pt>
                <c:pt idx="132">
                  <c:v>22048</c:v>
                </c:pt>
                <c:pt idx="133">
                  <c:v>22049</c:v>
                </c:pt>
                <c:pt idx="134">
                  <c:v>22050</c:v>
                </c:pt>
                <c:pt idx="135">
                  <c:v>22051</c:v>
                </c:pt>
                <c:pt idx="136">
                  <c:v>22052</c:v>
                </c:pt>
                <c:pt idx="137">
                  <c:v>22053</c:v>
                </c:pt>
                <c:pt idx="138">
                  <c:v>22054</c:v>
                </c:pt>
                <c:pt idx="139">
                  <c:v>22055</c:v>
                </c:pt>
                <c:pt idx="140">
                  <c:v>22056</c:v>
                </c:pt>
                <c:pt idx="141">
                  <c:v>22057</c:v>
                </c:pt>
                <c:pt idx="142">
                  <c:v>22058</c:v>
                </c:pt>
                <c:pt idx="143">
                  <c:v>22059</c:v>
                </c:pt>
                <c:pt idx="144">
                  <c:v>22060</c:v>
                </c:pt>
                <c:pt idx="145">
                  <c:v>22061</c:v>
                </c:pt>
                <c:pt idx="146">
                  <c:v>22062</c:v>
                </c:pt>
                <c:pt idx="147">
                  <c:v>22063</c:v>
                </c:pt>
                <c:pt idx="148">
                  <c:v>22064</c:v>
                </c:pt>
                <c:pt idx="149">
                  <c:v>22065</c:v>
                </c:pt>
                <c:pt idx="150">
                  <c:v>22066</c:v>
                </c:pt>
                <c:pt idx="151">
                  <c:v>22067</c:v>
                </c:pt>
                <c:pt idx="152">
                  <c:v>22068</c:v>
                </c:pt>
                <c:pt idx="153">
                  <c:v>22069</c:v>
                </c:pt>
                <c:pt idx="154">
                  <c:v>22070</c:v>
                </c:pt>
                <c:pt idx="155">
                  <c:v>22071</c:v>
                </c:pt>
                <c:pt idx="156">
                  <c:v>22072</c:v>
                </c:pt>
                <c:pt idx="157">
                  <c:v>22073</c:v>
                </c:pt>
                <c:pt idx="158">
                  <c:v>22074</c:v>
                </c:pt>
                <c:pt idx="159">
                  <c:v>22075</c:v>
                </c:pt>
                <c:pt idx="160">
                  <c:v>22076</c:v>
                </c:pt>
                <c:pt idx="161">
                  <c:v>22077</c:v>
                </c:pt>
                <c:pt idx="162">
                  <c:v>22078</c:v>
                </c:pt>
                <c:pt idx="163">
                  <c:v>22079</c:v>
                </c:pt>
                <c:pt idx="164">
                  <c:v>22080</c:v>
                </c:pt>
                <c:pt idx="165">
                  <c:v>22081</c:v>
                </c:pt>
                <c:pt idx="166">
                  <c:v>22082</c:v>
                </c:pt>
                <c:pt idx="167">
                  <c:v>22083</c:v>
                </c:pt>
                <c:pt idx="168">
                  <c:v>22084</c:v>
                </c:pt>
                <c:pt idx="169">
                  <c:v>22085</c:v>
                </c:pt>
                <c:pt idx="170">
                  <c:v>22086</c:v>
                </c:pt>
                <c:pt idx="171">
                  <c:v>22087</c:v>
                </c:pt>
                <c:pt idx="172">
                  <c:v>22088</c:v>
                </c:pt>
                <c:pt idx="173">
                  <c:v>22089</c:v>
                </c:pt>
                <c:pt idx="174">
                  <c:v>22090</c:v>
                </c:pt>
                <c:pt idx="175">
                  <c:v>22091</c:v>
                </c:pt>
                <c:pt idx="176">
                  <c:v>22092</c:v>
                </c:pt>
                <c:pt idx="177">
                  <c:v>22093</c:v>
                </c:pt>
                <c:pt idx="178">
                  <c:v>22094</c:v>
                </c:pt>
                <c:pt idx="179">
                  <c:v>22095</c:v>
                </c:pt>
                <c:pt idx="180">
                  <c:v>22096</c:v>
                </c:pt>
                <c:pt idx="181">
                  <c:v>22097</c:v>
                </c:pt>
                <c:pt idx="182">
                  <c:v>22098</c:v>
                </c:pt>
                <c:pt idx="183">
                  <c:v>22099</c:v>
                </c:pt>
                <c:pt idx="184">
                  <c:v>22100</c:v>
                </c:pt>
                <c:pt idx="185">
                  <c:v>22101</c:v>
                </c:pt>
                <c:pt idx="186">
                  <c:v>22102</c:v>
                </c:pt>
                <c:pt idx="187">
                  <c:v>22103</c:v>
                </c:pt>
                <c:pt idx="188">
                  <c:v>22104</c:v>
                </c:pt>
                <c:pt idx="189">
                  <c:v>22105</c:v>
                </c:pt>
                <c:pt idx="190">
                  <c:v>22106</c:v>
                </c:pt>
                <c:pt idx="191">
                  <c:v>22107</c:v>
                </c:pt>
                <c:pt idx="192">
                  <c:v>22108</c:v>
                </c:pt>
                <c:pt idx="193">
                  <c:v>22109</c:v>
                </c:pt>
                <c:pt idx="194">
                  <c:v>22110</c:v>
                </c:pt>
                <c:pt idx="195">
                  <c:v>22111</c:v>
                </c:pt>
                <c:pt idx="196">
                  <c:v>22112</c:v>
                </c:pt>
                <c:pt idx="197">
                  <c:v>22113</c:v>
                </c:pt>
                <c:pt idx="198">
                  <c:v>22114</c:v>
                </c:pt>
                <c:pt idx="199">
                  <c:v>22115</c:v>
                </c:pt>
                <c:pt idx="200">
                  <c:v>22116</c:v>
                </c:pt>
                <c:pt idx="201">
                  <c:v>22117</c:v>
                </c:pt>
                <c:pt idx="202">
                  <c:v>22118</c:v>
                </c:pt>
                <c:pt idx="203">
                  <c:v>22119</c:v>
                </c:pt>
                <c:pt idx="204">
                  <c:v>22120</c:v>
                </c:pt>
                <c:pt idx="205">
                  <c:v>22121</c:v>
                </c:pt>
                <c:pt idx="206">
                  <c:v>22122</c:v>
                </c:pt>
                <c:pt idx="207">
                  <c:v>22123</c:v>
                </c:pt>
                <c:pt idx="208">
                  <c:v>22124</c:v>
                </c:pt>
                <c:pt idx="209">
                  <c:v>22125</c:v>
                </c:pt>
                <c:pt idx="210">
                  <c:v>22126</c:v>
                </c:pt>
                <c:pt idx="211">
                  <c:v>22127</c:v>
                </c:pt>
                <c:pt idx="212">
                  <c:v>22128</c:v>
                </c:pt>
                <c:pt idx="213">
                  <c:v>22129</c:v>
                </c:pt>
                <c:pt idx="214">
                  <c:v>22130</c:v>
                </c:pt>
                <c:pt idx="215">
                  <c:v>22131</c:v>
                </c:pt>
                <c:pt idx="216">
                  <c:v>22132</c:v>
                </c:pt>
                <c:pt idx="217">
                  <c:v>22133</c:v>
                </c:pt>
                <c:pt idx="218">
                  <c:v>22134</c:v>
                </c:pt>
                <c:pt idx="219">
                  <c:v>22135</c:v>
                </c:pt>
                <c:pt idx="220">
                  <c:v>22136</c:v>
                </c:pt>
                <c:pt idx="221">
                  <c:v>22137</c:v>
                </c:pt>
                <c:pt idx="222">
                  <c:v>22138</c:v>
                </c:pt>
                <c:pt idx="223">
                  <c:v>22139</c:v>
                </c:pt>
                <c:pt idx="224">
                  <c:v>22140</c:v>
                </c:pt>
                <c:pt idx="225">
                  <c:v>22141</c:v>
                </c:pt>
                <c:pt idx="226">
                  <c:v>22142</c:v>
                </c:pt>
                <c:pt idx="227">
                  <c:v>22143</c:v>
                </c:pt>
                <c:pt idx="228">
                  <c:v>22144</c:v>
                </c:pt>
                <c:pt idx="229">
                  <c:v>22145</c:v>
                </c:pt>
                <c:pt idx="230">
                  <c:v>22146</c:v>
                </c:pt>
                <c:pt idx="231">
                  <c:v>22147</c:v>
                </c:pt>
                <c:pt idx="232">
                  <c:v>22148</c:v>
                </c:pt>
                <c:pt idx="233">
                  <c:v>22149</c:v>
                </c:pt>
                <c:pt idx="234">
                  <c:v>22150</c:v>
                </c:pt>
                <c:pt idx="235">
                  <c:v>22151</c:v>
                </c:pt>
                <c:pt idx="236">
                  <c:v>22152</c:v>
                </c:pt>
                <c:pt idx="237">
                  <c:v>22153</c:v>
                </c:pt>
                <c:pt idx="238">
                  <c:v>22154</c:v>
                </c:pt>
                <c:pt idx="239">
                  <c:v>22155</c:v>
                </c:pt>
                <c:pt idx="240">
                  <c:v>22156</c:v>
                </c:pt>
                <c:pt idx="241">
                  <c:v>22157</c:v>
                </c:pt>
                <c:pt idx="242">
                  <c:v>22158</c:v>
                </c:pt>
                <c:pt idx="243">
                  <c:v>22159</c:v>
                </c:pt>
                <c:pt idx="244">
                  <c:v>22160</c:v>
                </c:pt>
                <c:pt idx="245">
                  <c:v>22161</c:v>
                </c:pt>
                <c:pt idx="246">
                  <c:v>22162</c:v>
                </c:pt>
                <c:pt idx="247">
                  <c:v>22163</c:v>
                </c:pt>
                <c:pt idx="248">
                  <c:v>22164</c:v>
                </c:pt>
                <c:pt idx="249">
                  <c:v>22165</c:v>
                </c:pt>
                <c:pt idx="250">
                  <c:v>22166</c:v>
                </c:pt>
                <c:pt idx="251">
                  <c:v>22167</c:v>
                </c:pt>
                <c:pt idx="252">
                  <c:v>22168</c:v>
                </c:pt>
                <c:pt idx="253">
                  <c:v>22169</c:v>
                </c:pt>
                <c:pt idx="254">
                  <c:v>22170</c:v>
                </c:pt>
                <c:pt idx="255">
                  <c:v>22171</c:v>
                </c:pt>
                <c:pt idx="256">
                  <c:v>22172</c:v>
                </c:pt>
                <c:pt idx="257">
                  <c:v>22173</c:v>
                </c:pt>
                <c:pt idx="258">
                  <c:v>22174</c:v>
                </c:pt>
                <c:pt idx="259">
                  <c:v>22175</c:v>
                </c:pt>
                <c:pt idx="260">
                  <c:v>22176</c:v>
                </c:pt>
                <c:pt idx="261">
                  <c:v>22177</c:v>
                </c:pt>
                <c:pt idx="262">
                  <c:v>22178</c:v>
                </c:pt>
                <c:pt idx="263">
                  <c:v>22179</c:v>
                </c:pt>
                <c:pt idx="264">
                  <c:v>22180</c:v>
                </c:pt>
                <c:pt idx="265">
                  <c:v>22181</c:v>
                </c:pt>
                <c:pt idx="266">
                  <c:v>22182</c:v>
                </c:pt>
                <c:pt idx="267">
                  <c:v>22183</c:v>
                </c:pt>
                <c:pt idx="268">
                  <c:v>22184</c:v>
                </c:pt>
                <c:pt idx="269">
                  <c:v>22185</c:v>
                </c:pt>
                <c:pt idx="270">
                  <c:v>22186</c:v>
                </c:pt>
                <c:pt idx="271">
                  <c:v>22187</c:v>
                </c:pt>
                <c:pt idx="272">
                  <c:v>22188</c:v>
                </c:pt>
                <c:pt idx="273">
                  <c:v>22189</c:v>
                </c:pt>
                <c:pt idx="274">
                  <c:v>22190</c:v>
                </c:pt>
                <c:pt idx="275">
                  <c:v>22191</c:v>
                </c:pt>
                <c:pt idx="276">
                  <c:v>22192</c:v>
                </c:pt>
                <c:pt idx="277">
                  <c:v>22193</c:v>
                </c:pt>
                <c:pt idx="278">
                  <c:v>22194</c:v>
                </c:pt>
                <c:pt idx="279">
                  <c:v>22195</c:v>
                </c:pt>
                <c:pt idx="280">
                  <c:v>22196</c:v>
                </c:pt>
                <c:pt idx="281">
                  <c:v>22197</c:v>
                </c:pt>
                <c:pt idx="282">
                  <c:v>22198</c:v>
                </c:pt>
                <c:pt idx="283">
                  <c:v>22199</c:v>
                </c:pt>
                <c:pt idx="284">
                  <c:v>22200</c:v>
                </c:pt>
                <c:pt idx="285">
                  <c:v>22201</c:v>
                </c:pt>
                <c:pt idx="286">
                  <c:v>22202</c:v>
                </c:pt>
                <c:pt idx="287">
                  <c:v>22203</c:v>
                </c:pt>
                <c:pt idx="288">
                  <c:v>22204</c:v>
                </c:pt>
                <c:pt idx="289">
                  <c:v>22205</c:v>
                </c:pt>
                <c:pt idx="290">
                  <c:v>22206</c:v>
                </c:pt>
                <c:pt idx="291">
                  <c:v>22207</c:v>
                </c:pt>
                <c:pt idx="292">
                  <c:v>22208</c:v>
                </c:pt>
                <c:pt idx="293">
                  <c:v>22209</c:v>
                </c:pt>
                <c:pt idx="294">
                  <c:v>22210</c:v>
                </c:pt>
                <c:pt idx="295">
                  <c:v>22211</c:v>
                </c:pt>
                <c:pt idx="296">
                  <c:v>22212</c:v>
                </c:pt>
                <c:pt idx="297">
                  <c:v>22213</c:v>
                </c:pt>
                <c:pt idx="298">
                  <c:v>22214</c:v>
                </c:pt>
                <c:pt idx="299">
                  <c:v>22215</c:v>
                </c:pt>
                <c:pt idx="300">
                  <c:v>22216</c:v>
                </c:pt>
                <c:pt idx="301">
                  <c:v>22217</c:v>
                </c:pt>
                <c:pt idx="302">
                  <c:v>22218</c:v>
                </c:pt>
                <c:pt idx="303">
                  <c:v>22219</c:v>
                </c:pt>
                <c:pt idx="304">
                  <c:v>22220</c:v>
                </c:pt>
                <c:pt idx="305">
                  <c:v>22221</c:v>
                </c:pt>
                <c:pt idx="306">
                  <c:v>22222</c:v>
                </c:pt>
                <c:pt idx="307">
                  <c:v>22223</c:v>
                </c:pt>
                <c:pt idx="308">
                  <c:v>22224</c:v>
                </c:pt>
                <c:pt idx="309">
                  <c:v>22225</c:v>
                </c:pt>
                <c:pt idx="310">
                  <c:v>22226</c:v>
                </c:pt>
                <c:pt idx="311">
                  <c:v>22227</c:v>
                </c:pt>
                <c:pt idx="312">
                  <c:v>22228</c:v>
                </c:pt>
                <c:pt idx="313">
                  <c:v>22229</c:v>
                </c:pt>
                <c:pt idx="314">
                  <c:v>22230</c:v>
                </c:pt>
                <c:pt idx="315">
                  <c:v>22231</c:v>
                </c:pt>
                <c:pt idx="316">
                  <c:v>22232</c:v>
                </c:pt>
                <c:pt idx="317">
                  <c:v>22233</c:v>
                </c:pt>
                <c:pt idx="318">
                  <c:v>22234</c:v>
                </c:pt>
                <c:pt idx="319">
                  <c:v>22235</c:v>
                </c:pt>
                <c:pt idx="320">
                  <c:v>22236</c:v>
                </c:pt>
                <c:pt idx="321">
                  <c:v>22237</c:v>
                </c:pt>
                <c:pt idx="322">
                  <c:v>22238</c:v>
                </c:pt>
                <c:pt idx="323">
                  <c:v>22239</c:v>
                </c:pt>
                <c:pt idx="324">
                  <c:v>22240</c:v>
                </c:pt>
                <c:pt idx="325">
                  <c:v>22241</c:v>
                </c:pt>
                <c:pt idx="326">
                  <c:v>22242</c:v>
                </c:pt>
                <c:pt idx="327">
                  <c:v>22243</c:v>
                </c:pt>
                <c:pt idx="328">
                  <c:v>22244</c:v>
                </c:pt>
                <c:pt idx="329">
                  <c:v>22245</c:v>
                </c:pt>
                <c:pt idx="330">
                  <c:v>22246</c:v>
                </c:pt>
                <c:pt idx="331">
                  <c:v>22247</c:v>
                </c:pt>
                <c:pt idx="332">
                  <c:v>22248</c:v>
                </c:pt>
                <c:pt idx="333">
                  <c:v>22249</c:v>
                </c:pt>
                <c:pt idx="334">
                  <c:v>22250</c:v>
                </c:pt>
                <c:pt idx="335">
                  <c:v>22251</c:v>
                </c:pt>
                <c:pt idx="336">
                  <c:v>22252</c:v>
                </c:pt>
                <c:pt idx="337">
                  <c:v>22253</c:v>
                </c:pt>
                <c:pt idx="338">
                  <c:v>22254</c:v>
                </c:pt>
                <c:pt idx="339">
                  <c:v>22255</c:v>
                </c:pt>
                <c:pt idx="340">
                  <c:v>22256</c:v>
                </c:pt>
                <c:pt idx="341">
                  <c:v>22257</c:v>
                </c:pt>
                <c:pt idx="342">
                  <c:v>22258</c:v>
                </c:pt>
                <c:pt idx="343">
                  <c:v>22259</c:v>
                </c:pt>
                <c:pt idx="344">
                  <c:v>22260</c:v>
                </c:pt>
                <c:pt idx="345">
                  <c:v>22261</c:v>
                </c:pt>
                <c:pt idx="346">
                  <c:v>22262</c:v>
                </c:pt>
                <c:pt idx="347">
                  <c:v>22263</c:v>
                </c:pt>
                <c:pt idx="348">
                  <c:v>22264</c:v>
                </c:pt>
                <c:pt idx="349">
                  <c:v>22265</c:v>
                </c:pt>
                <c:pt idx="350">
                  <c:v>22266</c:v>
                </c:pt>
                <c:pt idx="351">
                  <c:v>22267</c:v>
                </c:pt>
                <c:pt idx="352">
                  <c:v>22268</c:v>
                </c:pt>
                <c:pt idx="353">
                  <c:v>22269</c:v>
                </c:pt>
                <c:pt idx="354">
                  <c:v>22270</c:v>
                </c:pt>
                <c:pt idx="355">
                  <c:v>22271</c:v>
                </c:pt>
                <c:pt idx="356">
                  <c:v>22272</c:v>
                </c:pt>
                <c:pt idx="357">
                  <c:v>22273</c:v>
                </c:pt>
                <c:pt idx="358">
                  <c:v>22274</c:v>
                </c:pt>
                <c:pt idx="359">
                  <c:v>22275</c:v>
                </c:pt>
                <c:pt idx="360">
                  <c:v>22276</c:v>
                </c:pt>
                <c:pt idx="361">
                  <c:v>22277</c:v>
                </c:pt>
                <c:pt idx="362">
                  <c:v>22278</c:v>
                </c:pt>
                <c:pt idx="363">
                  <c:v>22279</c:v>
                </c:pt>
                <c:pt idx="364">
                  <c:v>22280</c:v>
                </c:pt>
              </c:numCache>
            </c:numRef>
          </c:cat>
          <c:val>
            <c:numRef>
              <c:f>'Wallace 55,60,61'!$Z$5:$Z$368</c:f>
              <c:numCache>
                <c:formatCode>0.00</c:formatCode>
                <c:ptCount val="364"/>
                <c:pt idx="0">
                  <c:v>0.33241591162925066</c:v>
                </c:pt>
                <c:pt idx="1">
                  <c:v>0.25076146499980206</c:v>
                </c:pt>
                <c:pt idx="2">
                  <c:v>0.14924409456167356</c:v>
                </c:pt>
                <c:pt idx="3">
                  <c:v>6.2040219987526408E-2</c:v>
                </c:pt>
                <c:pt idx="4">
                  <c:v>1.4663807350012235E-2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2.4610267571312672E-2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8.9479428989753237E-2</c:v>
                </c:pt>
                <c:pt idx="82">
                  <c:v>0.21855071120490535</c:v>
                </c:pt>
                <c:pt idx="83">
                  <c:v>0.17855731920200704</c:v>
                </c:pt>
                <c:pt idx="84">
                  <c:v>0.17709947724839911</c:v>
                </c:pt>
                <c:pt idx="85">
                  <c:v>0.75580447048195321</c:v>
                </c:pt>
                <c:pt idx="86">
                  <c:v>0.9601325720289704</c:v>
                </c:pt>
                <c:pt idx="87">
                  <c:v>0.95514785925193901</c:v>
                </c:pt>
                <c:pt idx="88">
                  <c:v>0.91120220878541136</c:v>
                </c:pt>
                <c:pt idx="89">
                  <c:v>0.85605757197805143</c:v>
                </c:pt>
                <c:pt idx="90">
                  <c:v>0.79447363919013914</c:v>
                </c:pt>
                <c:pt idx="91">
                  <c:v>0.73470666076220581</c:v>
                </c:pt>
                <c:pt idx="92">
                  <c:v>0.67539030867930938</c:v>
                </c:pt>
                <c:pt idx="93">
                  <c:v>0.61544131344351694</c:v>
                </c:pt>
                <c:pt idx="94">
                  <c:v>0.56782810941721873</c:v>
                </c:pt>
                <c:pt idx="95">
                  <c:v>0.62734198738049296</c:v>
                </c:pt>
                <c:pt idx="96">
                  <c:v>0.70245476769604875</c:v>
                </c:pt>
                <c:pt idx="97">
                  <c:v>0.65076251080173197</c:v>
                </c:pt>
                <c:pt idx="98">
                  <c:v>0.59903444675588591</c:v>
                </c:pt>
                <c:pt idx="99">
                  <c:v>0.54725401212352376</c:v>
                </c:pt>
                <c:pt idx="100">
                  <c:v>0.49309151929277567</c:v>
                </c:pt>
                <c:pt idx="101">
                  <c:v>0.44143078083999088</c:v>
                </c:pt>
                <c:pt idx="102">
                  <c:v>0.39771023889844237</c:v>
                </c:pt>
                <c:pt idx="103">
                  <c:v>0.34990836469858971</c:v>
                </c:pt>
                <c:pt idx="104">
                  <c:v>0.30326505477408627</c:v>
                </c:pt>
                <c:pt idx="105">
                  <c:v>0.25619283914979313</c:v>
                </c:pt>
                <c:pt idx="106">
                  <c:v>0.20240710329559961</c:v>
                </c:pt>
                <c:pt idx="107">
                  <c:v>0.15255695783871917</c:v>
                </c:pt>
                <c:pt idx="108">
                  <c:v>0.10746658490298575</c:v>
                </c:pt>
                <c:pt idx="109">
                  <c:v>6.8844154837239324E-2</c:v>
                </c:pt>
                <c:pt idx="110">
                  <c:v>2.5860240702985628E-2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1.3039170451658819E-2</c:v>
                </c:pt>
                <c:pt idx="118">
                  <c:v>7.5725433006572945E-2</c:v>
                </c:pt>
                <c:pt idx="119">
                  <c:v>3.8318432014557188E-2</c:v>
                </c:pt>
                <c:pt idx="120">
                  <c:v>5.7579625041723761E-5</c:v>
                </c:pt>
                <c:pt idx="121">
                  <c:v>0.26199450294872856</c:v>
                </c:pt>
                <c:pt idx="122">
                  <c:v>0.23692148861852566</c:v>
                </c:pt>
                <c:pt idx="123">
                  <c:v>0.20223349569141699</c:v>
                </c:pt>
                <c:pt idx="124">
                  <c:v>0.1627705083989413</c:v>
                </c:pt>
                <c:pt idx="125">
                  <c:v>0.12176236357659263</c:v>
                </c:pt>
                <c:pt idx="126">
                  <c:v>7.8469470438305683E-2</c:v>
                </c:pt>
                <c:pt idx="127">
                  <c:v>4.3229934522400593E-2</c:v>
                </c:pt>
                <c:pt idx="128">
                  <c:v>0.42630038082527982</c:v>
                </c:pt>
                <c:pt idx="129">
                  <c:v>0.52543332072872628</c:v>
                </c:pt>
                <c:pt idx="130">
                  <c:v>0.49628039716830613</c:v>
                </c:pt>
                <c:pt idx="131">
                  <c:v>0.47412110879432245</c:v>
                </c:pt>
                <c:pt idx="132">
                  <c:v>0.44077468673530384</c:v>
                </c:pt>
                <c:pt idx="133">
                  <c:v>0.40458031458568722</c:v>
                </c:pt>
                <c:pt idx="134">
                  <c:v>0.3676818634878114</c:v>
                </c:pt>
                <c:pt idx="135">
                  <c:v>0.32670486406608829</c:v>
                </c:pt>
                <c:pt idx="136">
                  <c:v>0.2839797837231306</c:v>
                </c:pt>
                <c:pt idx="137">
                  <c:v>0.46021274549682717</c:v>
                </c:pt>
                <c:pt idx="138">
                  <c:v>0.75314867890856763</c:v>
                </c:pt>
                <c:pt idx="139">
                  <c:v>0.90658541943472704</c:v>
                </c:pt>
                <c:pt idx="140">
                  <c:v>1</c:v>
                </c:pt>
                <c:pt idx="141">
                  <c:v>1</c:v>
                </c:pt>
                <c:pt idx="142">
                  <c:v>0.97542402886178547</c:v>
                </c:pt>
                <c:pt idx="143">
                  <c:v>0.94892127313152597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0.97557276393579928</c:v>
                </c:pt>
                <c:pt idx="149">
                  <c:v>0.94958871247903676</c:v>
                </c:pt>
                <c:pt idx="150">
                  <c:v>0.9237398548737662</c:v>
                </c:pt>
                <c:pt idx="151">
                  <c:v>0.89320674453804827</c:v>
                </c:pt>
                <c:pt idx="152">
                  <c:v>0.86067843072533445</c:v>
                </c:pt>
                <c:pt idx="153">
                  <c:v>1</c:v>
                </c:pt>
                <c:pt idx="154">
                  <c:v>1</c:v>
                </c:pt>
                <c:pt idx="155">
                  <c:v>0.97540245135795511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0.99643992411529969</c:v>
                </c:pt>
                <c:pt idx="161">
                  <c:v>0.97022238513278625</c:v>
                </c:pt>
                <c:pt idx="162">
                  <c:v>0.94167579870935203</c:v>
                </c:pt>
                <c:pt idx="163">
                  <c:v>1</c:v>
                </c:pt>
                <c:pt idx="164">
                  <c:v>1</c:v>
                </c:pt>
                <c:pt idx="165">
                  <c:v>0.9788828401739651</c:v>
                </c:pt>
                <c:pt idx="166">
                  <c:v>0.9534198672778067</c:v>
                </c:pt>
                <c:pt idx="167">
                  <c:v>0.93213047329068444</c:v>
                </c:pt>
                <c:pt idx="168">
                  <c:v>0.90405115703762307</c:v>
                </c:pt>
                <c:pt idx="169">
                  <c:v>0.87601314125718954</c:v>
                </c:pt>
                <c:pt idx="170">
                  <c:v>0.84916794728106315</c:v>
                </c:pt>
                <c:pt idx="171">
                  <c:v>0.92530452088342185</c:v>
                </c:pt>
                <c:pt idx="172">
                  <c:v>0.90018407860355321</c:v>
                </c:pt>
                <c:pt idx="173">
                  <c:v>0.87766679891760335</c:v>
                </c:pt>
                <c:pt idx="174">
                  <c:v>1</c:v>
                </c:pt>
                <c:pt idx="175">
                  <c:v>1</c:v>
                </c:pt>
                <c:pt idx="176">
                  <c:v>0.98873500124363334</c:v>
                </c:pt>
                <c:pt idx="177">
                  <c:v>1</c:v>
                </c:pt>
                <c:pt idx="178">
                  <c:v>1</c:v>
                </c:pt>
                <c:pt idx="179">
                  <c:v>0.98700728284676775</c:v>
                </c:pt>
                <c:pt idx="180">
                  <c:v>0.96323846892547305</c:v>
                </c:pt>
                <c:pt idx="181">
                  <c:v>0.93901075725509708</c:v>
                </c:pt>
                <c:pt idx="182">
                  <c:v>0.91245428214095436</c:v>
                </c:pt>
                <c:pt idx="183">
                  <c:v>0.88848956245784205</c:v>
                </c:pt>
                <c:pt idx="184">
                  <c:v>0.86659130625708658</c:v>
                </c:pt>
                <c:pt idx="185">
                  <c:v>0.84057373130949042</c:v>
                </c:pt>
                <c:pt idx="186">
                  <c:v>0.81310545607725404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0.97391956442789362</c:v>
                </c:pt>
                <c:pt idx="191">
                  <c:v>0.97102741923551006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0.99765912944429591</c:v>
                </c:pt>
                <c:pt idx="198">
                  <c:v>0.99765781826544464</c:v>
                </c:pt>
                <c:pt idx="199">
                  <c:v>0.98945298927003533</c:v>
                </c:pt>
                <c:pt idx="200">
                  <c:v>1</c:v>
                </c:pt>
                <c:pt idx="201">
                  <c:v>1</c:v>
                </c:pt>
                <c:pt idx="202">
                  <c:v>0.98044387807934885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0.99607440414904214</c:v>
                </c:pt>
                <c:pt idx="213">
                  <c:v>0.96622336702025802</c:v>
                </c:pt>
                <c:pt idx="214">
                  <c:v>1</c:v>
                </c:pt>
                <c:pt idx="215">
                  <c:v>1</c:v>
                </c:pt>
                <c:pt idx="216">
                  <c:v>0.97509198668478803</c:v>
                </c:pt>
                <c:pt idx="217">
                  <c:v>0.94138449270873881</c:v>
                </c:pt>
                <c:pt idx="218">
                  <c:v>0.9061238137796217</c:v>
                </c:pt>
                <c:pt idx="219">
                  <c:v>0.87563366381961216</c:v>
                </c:pt>
                <c:pt idx="220">
                  <c:v>0.88238294301280373</c:v>
                </c:pt>
                <c:pt idx="221">
                  <c:v>0.91070551576298686</c:v>
                </c:pt>
                <c:pt idx="222">
                  <c:v>0.87810012643093016</c:v>
                </c:pt>
                <c:pt idx="223">
                  <c:v>0.84152060301633624</c:v>
                </c:pt>
                <c:pt idx="224">
                  <c:v>0.80246500884801475</c:v>
                </c:pt>
                <c:pt idx="225">
                  <c:v>0.76296804490868664</c:v>
                </c:pt>
                <c:pt idx="226">
                  <c:v>0.74731058285243024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0.9967284893152194</c:v>
                </c:pt>
                <c:pt idx="231">
                  <c:v>0.9685954302327785</c:v>
                </c:pt>
                <c:pt idx="232">
                  <c:v>0.93070840484608242</c:v>
                </c:pt>
                <c:pt idx="233">
                  <c:v>0.95325463573939262</c:v>
                </c:pt>
                <c:pt idx="234">
                  <c:v>0.91842375016075994</c:v>
                </c:pt>
                <c:pt idx="235">
                  <c:v>0.91825357623985371</c:v>
                </c:pt>
                <c:pt idx="236">
                  <c:v>0.9720996360948897</c:v>
                </c:pt>
                <c:pt idx="237">
                  <c:v>0.93205971922727016</c:v>
                </c:pt>
                <c:pt idx="238">
                  <c:v>0.89666129234942094</c:v>
                </c:pt>
                <c:pt idx="239">
                  <c:v>0.85353788666988872</c:v>
                </c:pt>
                <c:pt idx="240">
                  <c:v>0.81187942981763572</c:v>
                </c:pt>
                <c:pt idx="241">
                  <c:v>0.7870080371441921</c:v>
                </c:pt>
                <c:pt idx="242">
                  <c:v>0.83179292765562496</c:v>
                </c:pt>
                <c:pt idx="243">
                  <c:v>0.86152315034907645</c:v>
                </c:pt>
                <c:pt idx="244">
                  <c:v>0.8257929297138985</c:v>
                </c:pt>
                <c:pt idx="245">
                  <c:v>0.78112660179468774</c:v>
                </c:pt>
                <c:pt idx="246">
                  <c:v>0.73047553795403075</c:v>
                </c:pt>
                <c:pt idx="247">
                  <c:v>0.70769971821624811</c:v>
                </c:pt>
                <c:pt idx="248">
                  <c:v>0.72080065441504271</c:v>
                </c:pt>
                <c:pt idx="249">
                  <c:v>0.68069591665605544</c:v>
                </c:pt>
                <c:pt idx="250">
                  <c:v>0.63427347389934052</c:v>
                </c:pt>
                <c:pt idx="251">
                  <c:v>0.58671321184389447</c:v>
                </c:pt>
                <c:pt idx="252">
                  <c:v>0.54382738730012503</c:v>
                </c:pt>
                <c:pt idx="253">
                  <c:v>0.62708483705897688</c:v>
                </c:pt>
                <c:pt idx="254">
                  <c:v>0.86161517775030783</c:v>
                </c:pt>
                <c:pt idx="255">
                  <c:v>0.81009276549210985</c:v>
                </c:pt>
                <c:pt idx="256">
                  <c:v>0.76302973102270411</c:v>
                </c:pt>
                <c:pt idx="257">
                  <c:v>1</c:v>
                </c:pt>
                <c:pt idx="258">
                  <c:v>0.95810766816484472</c:v>
                </c:pt>
                <c:pt idx="259">
                  <c:v>0.91166515574690921</c:v>
                </c:pt>
                <c:pt idx="260">
                  <c:v>0.85820227813749483</c:v>
                </c:pt>
                <c:pt idx="261">
                  <c:v>0.80537538610491721</c:v>
                </c:pt>
                <c:pt idx="262">
                  <c:v>0.74981984540490754</c:v>
                </c:pt>
                <c:pt idx="263">
                  <c:v>0.71775760321394544</c:v>
                </c:pt>
                <c:pt idx="264">
                  <c:v>1</c:v>
                </c:pt>
                <c:pt idx="265">
                  <c:v>1</c:v>
                </c:pt>
                <c:pt idx="266">
                  <c:v>0.96794107091473502</c:v>
                </c:pt>
                <c:pt idx="267">
                  <c:v>0.91277275970643967</c:v>
                </c:pt>
                <c:pt idx="268">
                  <c:v>0.85790623562511981</c:v>
                </c:pt>
                <c:pt idx="269">
                  <c:v>0.80662190408889389</c:v>
                </c:pt>
                <c:pt idx="270">
                  <c:v>0.78126099344810174</c:v>
                </c:pt>
                <c:pt idx="271">
                  <c:v>0.73398588976985979</c:v>
                </c:pt>
                <c:pt idx="272">
                  <c:v>0.72005021922290491</c:v>
                </c:pt>
                <c:pt idx="273">
                  <c:v>0.66454037839837465</c:v>
                </c:pt>
                <c:pt idx="274">
                  <c:v>0.60819524113674861</c:v>
                </c:pt>
                <c:pt idx="275">
                  <c:v>0.60126042633874544</c:v>
                </c:pt>
                <c:pt idx="276">
                  <c:v>0.53964522168555318</c:v>
                </c:pt>
                <c:pt idx="277">
                  <c:v>0.49219556135297876</c:v>
                </c:pt>
                <c:pt idx="278">
                  <c:v>0.44678588033116184</c:v>
                </c:pt>
                <c:pt idx="279">
                  <c:v>0.42124737397414674</c:v>
                </c:pt>
                <c:pt idx="280">
                  <c:v>0.37325969375614426</c:v>
                </c:pt>
                <c:pt idx="281">
                  <c:v>0.32744251165402199</c:v>
                </c:pt>
                <c:pt idx="282">
                  <c:v>0.2694141552237056</c:v>
                </c:pt>
                <c:pt idx="283">
                  <c:v>0.19123325996559476</c:v>
                </c:pt>
                <c:pt idx="284">
                  <c:v>0.10526446406191935</c:v>
                </c:pt>
                <c:pt idx="285">
                  <c:v>3.2472624387294063E-2</c:v>
                </c:pt>
                <c:pt idx="286">
                  <c:v>0</c:v>
                </c:pt>
                <c:pt idx="287">
                  <c:v>0.12948265979730253</c:v>
                </c:pt>
                <c:pt idx="288">
                  <c:v>0.20408564199381957</c:v>
                </c:pt>
                <c:pt idx="289">
                  <c:v>0.18606775358401745</c:v>
                </c:pt>
                <c:pt idx="290">
                  <c:v>0.10209589902302142</c:v>
                </c:pt>
                <c:pt idx="291">
                  <c:v>1.4112277426709756E-2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CE-43B9-9898-00D794983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6756184"/>
        <c:axId val="2136167944"/>
      </c:lineChart>
      <c:dateAx>
        <c:axId val="2136756184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txPr>
          <a:bodyPr/>
          <a:lstStyle/>
          <a:p>
            <a:pPr algn="ctr">
              <a:defRPr lang="en-AU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167944"/>
        <c:crosses val="autoZero"/>
        <c:auto val="1"/>
        <c:lblOffset val="100"/>
        <c:baseTimeUnit val="days"/>
      </c:dateAx>
      <c:valAx>
        <c:axId val="213616794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367561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AU"/>
              <a:t>mean day temp WA 1955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'Wallace 55,60,61'!$I$4:$I$368</c:f>
              <c:numCache>
                <c:formatCode>0.0</c:formatCode>
                <c:ptCount val="365"/>
                <c:pt idx="0">
                  <c:v>20.152500152587898</c:v>
                </c:pt>
                <c:pt idx="1">
                  <c:v>19.71499967575075</c:v>
                </c:pt>
                <c:pt idx="2">
                  <c:v>25.9024996757507</c:v>
                </c:pt>
                <c:pt idx="3">
                  <c:v>27.617499351501476</c:v>
                </c:pt>
                <c:pt idx="4">
                  <c:v>26.297500133514426</c:v>
                </c:pt>
                <c:pt idx="5">
                  <c:v>25.980000495910652</c:v>
                </c:pt>
                <c:pt idx="6">
                  <c:v>26.322500228881875</c:v>
                </c:pt>
                <c:pt idx="7">
                  <c:v>26.010000228881825</c:v>
                </c:pt>
                <c:pt idx="8">
                  <c:v>28.172500610351573</c:v>
                </c:pt>
                <c:pt idx="9">
                  <c:v>28.427500247955301</c:v>
                </c:pt>
                <c:pt idx="10">
                  <c:v>31.917499542236349</c:v>
                </c:pt>
                <c:pt idx="11">
                  <c:v>31.635000705718973</c:v>
                </c:pt>
                <c:pt idx="12">
                  <c:v>29.887498855590852</c:v>
                </c:pt>
                <c:pt idx="13">
                  <c:v>27.967500686645501</c:v>
                </c:pt>
                <c:pt idx="14">
                  <c:v>26.682500362396276</c:v>
                </c:pt>
                <c:pt idx="15">
                  <c:v>26.632500171661349</c:v>
                </c:pt>
                <c:pt idx="16">
                  <c:v>27.594999790191675</c:v>
                </c:pt>
                <c:pt idx="17">
                  <c:v>29.494999408721952</c:v>
                </c:pt>
                <c:pt idx="18">
                  <c:v>31.7275004386902</c:v>
                </c:pt>
                <c:pt idx="19">
                  <c:v>33.402500629425077</c:v>
                </c:pt>
                <c:pt idx="20">
                  <c:v>26.112499713897726</c:v>
                </c:pt>
                <c:pt idx="21">
                  <c:v>30.627499580383276</c:v>
                </c:pt>
                <c:pt idx="22">
                  <c:v>33.919998645782478</c:v>
                </c:pt>
                <c:pt idx="23">
                  <c:v>23.087499618530252</c:v>
                </c:pt>
                <c:pt idx="24">
                  <c:v>19.277499437332125</c:v>
                </c:pt>
                <c:pt idx="25">
                  <c:v>20.092500686645476</c:v>
                </c:pt>
                <c:pt idx="26">
                  <c:v>22.560000419616699</c:v>
                </c:pt>
                <c:pt idx="27">
                  <c:v>24.477499961853024</c:v>
                </c:pt>
                <c:pt idx="28">
                  <c:v>26.162499666213975</c:v>
                </c:pt>
                <c:pt idx="29">
                  <c:v>28.734999179840102</c:v>
                </c:pt>
                <c:pt idx="30">
                  <c:v>31.270000934600823</c:v>
                </c:pt>
                <c:pt idx="31">
                  <c:v>30.942501068115224</c:v>
                </c:pt>
                <c:pt idx="32">
                  <c:v>32.337500095367425</c:v>
                </c:pt>
                <c:pt idx="33">
                  <c:v>25.847500801086451</c:v>
                </c:pt>
                <c:pt idx="34">
                  <c:v>25.090000629425077</c:v>
                </c:pt>
                <c:pt idx="35">
                  <c:v>22.217499256134001</c:v>
                </c:pt>
                <c:pt idx="36">
                  <c:v>25.612499475479126</c:v>
                </c:pt>
                <c:pt idx="37">
                  <c:v>26.217500686645476</c:v>
                </c:pt>
                <c:pt idx="38">
                  <c:v>26.530000686645476</c:v>
                </c:pt>
                <c:pt idx="39">
                  <c:v>30.539999961853027</c:v>
                </c:pt>
                <c:pt idx="40">
                  <c:v>31.3349995613098</c:v>
                </c:pt>
                <c:pt idx="41">
                  <c:v>24.702500343322775</c:v>
                </c:pt>
                <c:pt idx="42">
                  <c:v>24.09750032424925</c:v>
                </c:pt>
                <c:pt idx="43">
                  <c:v>22.779999732971223</c:v>
                </c:pt>
                <c:pt idx="44">
                  <c:v>19.800000429153478</c:v>
                </c:pt>
                <c:pt idx="45">
                  <c:v>19.612499713897677</c:v>
                </c:pt>
                <c:pt idx="46">
                  <c:v>20.51499986648555</c:v>
                </c:pt>
                <c:pt idx="47">
                  <c:v>23.092499732971174</c:v>
                </c:pt>
                <c:pt idx="48">
                  <c:v>25.367499828338623</c:v>
                </c:pt>
                <c:pt idx="49">
                  <c:v>31.014999866485603</c:v>
                </c:pt>
                <c:pt idx="50">
                  <c:v>35.682499885559075</c:v>
                </c:pt>
                <c:pt idx="51">
                  <c:v>36.342499732971177</c:v>
                </c:pt>
                <c:pt idx="52">
                  <c:v>31.587500095367425</c:v>
                </c:pt>
                <c:pt idx="53">
                  <c:v>30.142500400543248</c:v>
                </c:pt>
                <c:pt idx="54">
                  <c:v>30.900000572204576</c:v>
                </c:pt>
                <c:pt idx="55">
                  <c:v>32.4174995422363</c:v>
                </c:pt>
                <c:pt idx="56">
                  <c:v>30.112498760223374</c:v>
                </c:pt>
                <c:pt idx="57">
                  <c:v>32.675000190734877</c:v>
                </c:pt>
                <c:pt idx="58">
                  <c:v>33.742500305175803</c:v>
                </c:pt>
                <c:pt idx="59">
                  <c:v>26.2874999046326</c:v>
                </c:pt>
                <c:pt idx="60">
                  <c:v>25.185000419616724</c:v>
                </c:pt>
                <c:pt idx="61">
                  <c:v>26.312500476837151</c:v>
                </c:pt>
                <c:pt idx="62">
                  <c:v>25.414999485015848</c:v>
                </c:pt>
                <c:pt idx="63">
                  <c:v>24.422499895095825</c:v>
                </c:pt>
                <c:pt idx="64">
                  <c:v>23.112499475479101</c:v>
                </c:pt>
                <c:pt idx="65">
                  <c:v>24.029999494552627</c:v>
                </c:pt>
                <c:pt idx="66">
                  <c:v>24.32750010490415</c:v>
                </c:pt>
                <c:pt idx="67">
                  <c:v>25.969999790191675</c:v>
                </c:pt>
                <c:pt idx="68">
                  <c:v>26.052500247955351</c:v>
                </c:pt>
                <c:pt idx="69">
                  <c:v>22.527500391006452</c:v>
                </c:pt>
                <c:pt idx="70">
                  <c:v>22.849999427795424</c:v>
                </c:pt>
                <c:pt idx="71">
                  <c:v>25.032499790191626</c:v>
                </c:pt>
                <c:pt idx="72">
                  <c:v>27.620000362396226</c:v>
                </c:pt>
                <c:pt idx="73">
                  <c:v>30.390000343322747</c:v>
                </c:pt>
                <c:pt idx="74">
                  <c:v>35.519999027252226</c:v>
                </c:pt>
                <c:pt idx="75">
                  <c:v>31.039999485015823</c:v>
                </c:pt>
                <c:pt idx="76">
                  <c:v>31.414999961853024</c:v>
                </c:pt>
                <c:pt idx="77">
                  <c:v>30.967500209808378</c:v>
                </c:pt>
                <c:pt idx="78">
                  <c:v>24.017499685287451</c:v>
                </c:pt>
                <c:pt idx="79">
                  <c:v>22.452499389648448</c:v>
                </c:pt>
                <c:pt idx="80">
                  <c:v>23.080000400543227</c:v>
                </c:pt>
                <c:pt idx="81">
                  <c:v>26.069999694824197</c:v>
                </c:pt>
                <c:pt idx="82">
                  <c:v>29.812499523162828</c:v>
                </c:pt>
                <c:pt idx="83">
                  <c:v>28.462499141693151</c:v>
                </c:pt>
                <c:pt idx="84">
                  <c:v>24.842500209808374</c:v>
                </c:pt>
                <c:pt idx="85">
                  <c:v>23.049999713897702</c:v>
                </c:pt>
                <c:pt idx="86">
                  <c:v>22.922500610351527</c:v>
                </c:pt>
                <c:pt idx="87">
                  <c:v>22.132499694824201</c:v>
                </c:pt>
                <c:pt idx="88">
                  <c:v>21.582499980926524</c:v>
                </c:pt>
                <c:pt idx="89">
                  <c:v>20.060000419616728</c:v>
                </c:pt>
                <c:pt idx="90">
                  <c:v>21.472499847412102</c:v>
                </c:pt>
                <c:pt idx="91">
                  <c:v>26.319999694824201</c:v>
                </c:pt>
                <c:pt idx="92">
                  <c:v>23.734999656677225</c:v>
                </c:pt>
                <c:pt idx="93">
                  <c:v>22.632500171661398</c:v>
                </c:pt>
                <c:pt idx="94">
                  <c:v>21.652500629425049</c:v>
                </c:pt>
                <c:pt idx="95">
                  <c:v>24.150000572204601</c:v>
                </c:pt>
                <c:pt idx="96">
                  <c:v>29.570000171661398</c:v>
                </c:pt>
                <c:pt idx="97">
                  <c:v>22.7950005531311</c:v>
                </c:pt>
                <c:pt idx="98">
                  <c:v>21.227499961852999</c:v>
                </c:pt>
                <c:pt idx="99">
                  <c:v>19.670000076293899</c:v>
                </c:pt>
                <c:pt idx="100">
                  <c:v>18.695000410079949</c:v>
                </c:pt>
                <c:pt idx="101">
                  <c:v>16.015000343322768</c:v>
                </c:pt>
                <c:pt idx="102">
                  <c:v>16.669999599456766</c:v>
                </c:pt>
                <c:pt idx="103">
                  <c:v>18.992500782012907</c:v>
                </c:pt>
                <c:pt idx="104">
                  <c:v>20.427500057220449</c:v>
                </c:pt>
                <c:pt idx="105">
                  <c:v>18.287499952316274</c:v>
                </c:pt>
                <c:pt idx="106">
                  <c:v>17.440000057220466</c:v>
                </c:pt>
                <c:pt idx="107">
                  <c:v>19.547500133514376</c:v>
                </c:pt>
                <c:pt idx="108">
                  <c:v>21.620000600814777</c:v>
                </c:pt>
                <c:pt idx="109">
                  <c:v>21.289999723434477</c:v>
                </c:pt>
                <c:pt idx="110">
                  <c:v>21.174999713897702</c:v>
                </c:pt>
                <c:pt idx="111">
                  <c:v>19.774999380111701</c:v>
                </c:pt>
                <c:pt idx="112">
                  <c:v>19.8699998855591</c:v>
                </c:pt>
                <c:pt idx="113">
                  <c:v>17.740000009536775</c:v>
                </c:pt>
                <c:pt idx="114">
                  <c:v>18.9475002288818</c:v>
                </c:pt>
                <c:pt idx="115">
                  <c:v>21.015000104904175</c:v>
                </c:pt>
                <c:pt idx="116">
                  <c:v>23.562499523162849</c:v>
                </c:pt>
                <c:pt idx="117">
                  <c:v>21.215000152587926</c:v>
                </c:pt>
                <c:pt idx="118">
                  <c:v>19.870000600814848</c:v>
                </c:pt>
                <c:pt idx="119">
                  <c:v>19.200000524520899</c:v>
                </c:pt>
                <c:pt idx="120">
                  <c:v>16.524999856948874</c:v>
                </c:pt>
                <c:pt idx="121">
                  <c:v>16.322499752044706</c:v>
                </c:pt>
                <c:pt idx="122">
                  <c:v>18.254999876022374</c:v>
                </c:pt>
                <c:pt idx="123">
                  <c:v>19.080000400543199</c:v>
                </c:pt>
                <c:pt idx="124">
                  <c:v>18.38499999046325</c:v>
                </c:pt>
                <c:pt idx="125">
                  <c:v>19.52749943733215</c:v>
                </c:pt>
                <c:pt idx="126">
                  <c:v>20.114999771118175</c:v>
                </c:pt>
                <c:pt idx="127">
                  <c:v>18.950000047683673</c:v>
                </c:pt>
                <c:pt idx="128">
                  <c:v>20.327499866485574</c:v>
                </c:pt>
                <c:pt idx="129">
                  <c:v>19.877500772476175</c:v>
                </c:pt>
                <c:pt idx="130">
                  <c:v>18.0550007820129</c:v>
                </c:pt>
                <c:pt idx="131">
                  <c:v>16.355000257492037</c:v>
                </c:pt>
                <c:pt idx="132">
                  <c:v>17.172500610351531</c:v>
                </c:pt>
                <c:pt idx="133">
                  <c:v>17.277499675750711</c:v>
                </c:pt>
                <c:pt idx="134">
                  <c:v>17.367499828338616</c:v>
                </c:pt>
                <c:pt idx="135">
                  <c:v>16.624999761581407</c:v>
                </c:pt>
                <c:pt idx="136">
                  <c:v>16.11500048637393</c:v>
                </c:pt>
                <c:pt idx="137">
                  <c:v>16.202500581741326</c:v>
                </c:pt>
                <c:pt idx="138">
                  <c:v>15.434999704360951</c:v>
                </c:pt>
                <c:pt idx="139">
                  <c:v>16.80500054359436</c:v>
                </c:pt>
                <c:pt idx="140">
                  <c:v>15.780000209808358</c:v>
                </c:pt>
                <c:pt idx="141">
                  <c:v>17.775000333786</c:v>
                </c:pt>
                <c:pt idx="142">
                  <c:v>17.15749955177305</c:v>
                </c:pt>
                <c:pt idx="143">
                  <c:v>16.277499914169336</c:v>
                </c:pt>
                <c:pt idx="144">
                  <c:v>16.700000286102316</c:v>
                </c:pt>
                <c:pt idx="145">
                  <c:v>17.100000143051151</c:v>
                </c:pt>
                <c:pt idx="146">
                  <c:v>15.47249960899355</c:v>
                </c:pt>
                <c:pt idx="147">
                  <c:v>15.982500314712549</c:v>
                </c:pt>
                <c:pt idx="148">
                  <c:v>14.74500060081485</c:v>
                </c:pt>
                <c:pt idx="149">
                  <c:v>14.705000162124652</c:v>
                </c:pt>
                <c:pt idx="150">
                  <c:v>14.170000314712546</c:v>
                </c:pt>
                <c:pt idx="151">
                  <c:v>16.434999942779505</c:v>
                </c:pt>
                <c:pt idx="152">
                  <c:v>15.7700004577637</c:v>
                </c:pt>
                <c:pt idx="153">
                  <c:v>16.257499694824197</c:v>
                </c:pt>
                <c:pt idx="154">
                  <c:v>16.539999961852999</c:v>
                </c:pt>
                <c:pt idx="155">
                  <c:v>15.029999494552618</c:v>
                </c:pt>
                <c:pt idx="156">
                  <c:v>15.940000057220432</c:v>
                </c:pt>
                <c:pt idx="157">
                  <c:v>13.335000038147008</c:v>
                </c:pt>
                <c:pt idx="158">
                  <c:v>17.565000534057614</c:v>
                </c:pt>
                <c:pt idx="159">
                  <c:v>18.634999513626077</c:v>
                </c:pt>
                <c:pt idx="160">
                  <c:v>15.610000133514376</c:v>
                </c:pt>
                <c:pt idx="161">
                  <c:v>13.464999794959986</c:v>
                </c:pt>
                <c:pt idx="162">
                  <c:v>13.099999666213989</c:v>
                </c:pt>
                <c:pt idx="163">
                  <c:v>13.142500400543234</c:v>
                </c:pt>
                <c:pt idx="164">
                  <c:v>13.69250023365019</c:v>
                </c:pt>
                <c:pt idx="165">
                  <c:v>14.884999513626068</c:v>
                </c:pt>
                <c:pt idx="166">
                  <c:v>14.459999680519083</c:v>
                </c:pt>
                <c:pt idx="167">
                  <c:v>13.897499442100489</c:v>
                </c:pt>
                <c:pt idx="168">
                  <c:v>15.570000290870688</c:v>
                </c:pt>
                <c:pt idx="169">
                  <c:v>15.785000085830696</c:v>
                </c:pt>
                <c:pt idx="170">
                  <c:v>11.370000123977682</c:v>
                </c:pt>
                <c:pt idx="171">
                  <c:v>10.517500162124662</c:v>
                </c:pt>
                <c:pt idx="172">
                  <c:v>11.327499926090255</c:v>
                </c:pt>
                <c:pt idx="173">
                  <c:v>12.870000004768372</c:v>
                </c:pt>
                <c:pt idx="174">
                  <c:v>14.552500009536743</c:v>
                </c:pt>
                <c:pt idx="175">
                  <c:v>12.087500214576695</c:v>
                </c:pt>
                <c:pt idx="176">
                  <c:v>11.80999994277952</c:v>
                </c:pt>
                <c:pt idx="177">
                  <c:v>11.404999792575822</c:v>
                </c:pt>
                <c:pt idx="178">
                  <c:v>11.902500331401825</c:v>
                </c:pt>
                <c:pt idx="179">
                  <c:v>13.834999442100489</c:v>
                </c:pt>
                <c:pt idx="180">
                  <c:v>13.99499952793122</c:v>
                </c:pt>
                <c:pt idx="181">
                  <c:v>15.707499980926499</c:v>
                </c:pt>
                <c:pt idx="182">
                  <c:v>15.747499704360976</c:v>
                </c:pt>
                <c:pt idx="183">
                  <c:v>16.109999418258631</c:v>
                </c:pt>
                <c:pt idx="184">
                  <c:v>17.065000057220423</c:v>
                </c:pt>
                <c:pt idx="185">
                  <c:v>16.27749967575075</c:v>
                </c:pt>
                <c:pt idx="186">
                  <c:v>15.032500028610263</c:v>
                </c:pt>
                <c:pt idx="187">
                  <c:v>13.88249933719635</c:v>
                </c:pt>
                <c:pt idx="188">
                  <c:v>13.177499890327425</c:v>
                </c:pt>
                <c:pt idx="189">
                  <c:v>13.077500224113477</c:v>
                </c:pt>
                <c:pt idx="190">
                  <c:v>14.600000619888306</c:v>
                </c:pt>
                <c:pt idx="191">
                  <c:v>16.179999589920058</c:v>
                </c:pt>
                <c:pt idx="192">
                  <c:v>14.187500715255737</c:v>
                </c:pt>
                <c:pt idx="193">
                  <c:v>14.254999756813069</c:v>
                </c:pt>
                <c:pt idx="194">
                  <c:v>15.579999446868902</c:v>
                </c:pt>
                <c:pt idx="195">
                  <c:v>15.064999580383313</c:v>
                </c:pt>
                <c:pt idx="196">
                  <c:v>14.549999952316277</c:v>
                </c:pt>
                <c:pt idx="197">
                  <c:v>13.919999957084656</c:v>
                </c:pt>
                <c:pt idx="198">
                  <c:v>13.677500128746004</c:v>
                </c:pt>
                <c:pt idx="199">
                  <c:v>14.26249957084657</c:v>
                </c:pt>
                <c:pt idx="200">
                  <c:v>16.215000033378601</c:v>
                </c:pt>
                <c:pt idx="201">
                  <c:v>16.595000505447377</c:v>
                </c:pt>
                <c:pt idx="202">
                  <c:v>13.22000002861021</c:v>
                </c:pt>
                <c:pt idx="203">
                  <c:v>14.344999790191668</c:v>
                </c:pt>
                <c:pt idx="204">
                  <c:v>14.525000333786032</c:v>
                </c:pt>
                <c:pt idx="205">
                  <c:v>15.179999828338651</c:v>
                </c:pt>
                <c:pt idx="206">
                  <c:v>12.725000023841824</c:v>
                </c:pt>
                <c:pt idx="207">
                  <c:v>13.002500295639038</c:v>
                </c:pt>
                <c:pt idx="208">
                  <c:v>14.315000534057614</c:v>
                </c:pt>
                <c:pt idx="209">
                  <c:v>15.86750054359436</c:v>
                </c:pt>
                <c:pt idx="210">
                  <c:v>15.652499914169304</c:v>
                </c:pt>
                <c:pt idx="211">
                  <c:v>13.767500162124607</c:v>
                </c:pt>
                <c:pt idx="212">
                  <c:v>14.695000171661389</c:v>
                </c:pt>
                <c:pt idx="213">
                  <c:v>13.62750005722048</c:v>
                </c:pt>
                <c:pt idx="214">
                  <c:v>14.747499942779541</c:v>
                </c:pt>
                <c:pt idx="215">
                  <c:v>14.274999380111661</c:v>
                </c:pt>
                <c:pt idx="216">
                  <c:v>15.260000467300443</c:v>
                </c:pt>
                <c:pt idx="217">
                  <c:v>14.077500581741367</c:v>
                </c:pt>
                <c:pt idx="218">
                  <c:v>15.894999265670799</c:v>
                </c:pt>
                <c:pt idx="219">
                  <c:v>14.649999380111694</c:v>
                </c:pt>
                <c:pt idx="220">
                  <c:v>14.51250052452091</c:v>
                </c:pt>
                <c:pt idx="221">
                  <c:v>15.517499685287493</c:v>
                </c:pt>
                <c:pt idx="222">
                  <c:v>16.742499828338616</c:v>
                </c:pt>
                <c:pt idx="223">
                  <c:v>17.299999952316274</c:v>
                </c:pt>
                <c:pt idx="224">
                  <c:v>16.587500572204625</c:v>
                </c:pt>
                <c:pt idx="225">
                  <c:v>14.624999284744263</c:v>
                </c:pt>
                <c:pt idx="226">
                  <c:v>16.729999303817774</c:v>
                </c:pt>
                <c:pt idx="227">
                  <c:v>15.887499809265124</c:v>
                </c:pt>
                <c:pt idx="228">
                  <c:v>16.9799995422363</c:v>
                </c:pt>
                <c:pt idx="229">
                  <c:v>14.992500782012907</c:v>
                </c:pt>
                <c:pt idx="230">
                  <c:v>15.2674994468689</c:v>
                </c:pt>
                <c:pt idx="231">
                  <c:v>16.165000438690182</c:v>
                </c:pt>
                <c:pt idx="232">
                  <c:v>15.700000047683725</c:v>
                </c:pt>
                <c:pt idx="233">
                  <c:v>14.705000162124646</c:v>
                </c:pt>
                <c:pt idx="234">
                  <c:v>13.990000247955322</c:v>
                </c:pt>
                <c:pt idx="235">
                  <c:v>14.900000095367432</c:v>
                </c:pt>
                <c:pt idx="236">
                  <c:v>15.952499866485587</c:v>
                </c:pt>
                <c:pt idx="237">
                  <c:v>15.744999408721926</c:v>
                </c:pt>
                <c:pt idx="238">
                  <c:v>16.724999666213975</c:v>
                </c:pt>
                <c:pt idx="239">
                  <c:v>13.827500343322754</c:v>
                </c:pt>
                <c:pt idx="240">
                  <c:v>14.882500648498503</c:v>
                </c:pt>
                <c:pt idx="241">
                  <c:v>15.325000047683751</c:v>
                </c:pt>
                <c:pt idx="242">
                  <c:v>14.687500476837153</c:v>
                </c:pt>
                <c:pt idx="243">
                  <c:v>15.919999361038176</c:v>
                </c:pt>
                <c:pt idx="244">
                  <c:v>15.602499723434427</c:v>
                </c:pt>
                <c:pt idx="245">
                  <c:v>19.187499999999993</c:v>
                </c:pt>
                <c:pt idx="246">
                  <c:v>18.472499608993552</c:v>
                </c:pt>
                <c:pt idx="247">
                  <c:v>15.889999866485624</c:v>
                </c:pt>
                <c:pt idx="248">
                  <c:v>14.817500591278074</c:v>
                </c:pt>
                <c:pt idx="249">
                  <c:v>16.132500171661391</c:v>
                </c:pt>
                <c:pt idx="250">
                  <c:v>16.682499647140482</c:v>
                </c:pt>
                <c:pt idx="251">
                  <c:v>16.917500019073522</c:v>
                </c:pt>
                <c:pt idx="252">
                  <c:v>17.725000381469751</c:v>
                </c:pt>
                <c:pt idx="253">
                  <c:v>13.685000419616726</c:v>
                </c:pt>
                <c:pt idx="254">
                  <c:v>12.872500300407445</c:v>
                </c:pt>
                <c:pt idx="255">
                  <c:v>13.44249999523165</c:v>
                </c:pt>
                <c:pt idx="256">
                  <c:v>14.985000014305079</c:v>
                </c:pt>
                <c:pt idx="257">
                  <c:v>15.714999437332125</c:v>
                </c:pt>
                <c:pt idx="258">
                  <c:v>17.082500457763665</c:v>
                </c:pt>
                <c:pt idx="259">
                  <c:v>19.9799995422363</c:v>
                </c:pt>
                <c:pt idx="260">
                  <c:v>17.110000610351598</c:v>
                </c:pt>
                <c:pt idx="261">
                  <c:v>17.049999952316277</c:v>
                </c:pt>
                <c:pt idx="262">
                  <c:v>15.752500534057649</c:v>
                </c:pt>
                <c:pt idx="263">
                  <c:v>15.624999761581408</c:v>
                </c:pt>
                <c:pt idx="264">
                  <c:v>15.1450004577637</c:v>
                </c:pt>
                <c:pt idx="265">
                  <c:v>20.102500200271614</c:v>
                </c:pt>
                <c:pt idx="266">
                  <c:v>17.575000047683673</c:v>
                </c:pt>
                <c:pt idx="267">
                  <c:v>16.390000581741322</c:v>
                </c:pt>
                <c:pt idx="268">
                  <c:v>16.61500048637393</c:v>
                </c:pt>
                <c:pt idx="269">
                  <c:v>15.707500457763675</c:v>
                </c:pt>
                <c:pt idx="270">
                  <c:v>16.869999885559082</c:v>
                </c:pt>
                <c:pt idx="271">
                  <c:v>17.355000734329224</c:v>
                </c:pt>
                <c:pt idx="272">
                  <c:v>16.387499332427975</c:v>
                </c:pt>
                <c:pt idx="273">
                  <c:v>16.422500133514376</c:v>
                </c:pt>
                <c:pt idx="274">
                  <c:v>17.684999942779577</c:v>
                </c:pt>
                <c:pt idx="275">
                  <c:v>18.087500333785997</c:v>
                </c:pt>
                <c:pt idx="276">
                  <c:v>18.787499427795403</c:v>
                </c:pt>
                <c:pt idx="277">
                  <c:v>18.262499332427975</c:v>
                </c:pt>
                <c:pt idx="278">
                  <c:v>18.634999752044695</c:v>
                </c:pt>
                <c:pt idx="279">
                  <c:v>18.177499532699599</c:v>
                </c:pt>
                <c:pt idx="280">
                  <c:v>17.307499647140475</c:v>
                </c:pt>
                <c:pt idx="281">
                  <c:v>15.964999914169351</c:v>
                </c:pt>
                <c:pt idx="282">
                  <c:v>16.037500143051126</c:v>
                </c:pt>
                <c:pt idx="283">
                  <c:v>16.882500410079949</c:v>
                </c:pt>
                <c:pt idx="284">
                  <c:v>17.995000362396251</c:v>
                </c:pt>
                <c:pt idx="285">
                  <c:v>14.769999980926512</c:v>
                </c:pt>
                <c:pt idx="286">
                  <c:v>14.432499408721929</c:v>
                </c:pt>
                <c:pt idx="287">
                  <c:v>16.839999675750725</c:v>
                </c:pt>
                <c:pt idx="288">
                  <c:v>16.735000610351527</c:v>
                </c:pt>
                <c:pt idx="289">
                  <c:v>14.432500600814855</c:v>
                </c:pt>
                <c:pt idx="290">
                  <c:v>15.632499933242789</c:v>
                </c:pt>
                <c:pt idx="291">
                  <c:v>15.862500190734874</c:v>
                </c:pt>
                <c:pt idx="292">
                  <c:v>14.165000557899472</c:v>
                </c:pt>
                <c:pt idx="293">
                  <c:v>15.335000514984161</c:v>
                </c:pt>
                <c:pt idx="294">
                  <c:v>16.269999265670798</c:v>
                </c:pt>
                <c:pt idx="295">
                  <c:v>16.60750055313115</c:v>
                </c:pt>
                <c:pt idx="296">
                  <c:v>16.412500619888277</c:v>
                </c:pt>
                <c:pt idx="297">
                  <c:v>18.712499618530291</c:v>
                </c:pt>
                <c:pt idx="298">
                  <c:v>22.862499952316249</c:v>
                </c:pt>
                <c:pt idx="299">
                  <c:v>16.555000066757199</c:v>
                </c:pt>
                <c:pt idx="300">
                  <c:v>14.35249936580658</c:v>
                </c:pt>
                <c:pt idx="301">
                  <c:v>15.922500014305079</c:v>
                </c:pt>
                <c:pt idx="302">
                  <c:v>18.162499666214011</c:v>
                </c:pt>
                <c:pt idx="303">
                  <c:v>20.499999523162849</c:v>
                </c:pt>
                <c:pt idx="304">
                  <c:v>25.25999999046325</c:v>
                </c:pt>
                <c:pt idx="305">
                  <c:v>26.465000629425028</c:v>
                </c:pt>
                <c:pt idx="306">
                  <c:v>17.337500572204551</c:v>
                </c:pt>
                <c:pt idx="307">
                  <c:v>17.184999704360976</c:v>
                </c:pt>
                <c:pt idx="308">
                  <c:v>18.012500286102309</c:v>
                </c:pt>
                <c:pt idx="309">
                  <c:v>18.244999408721927</c:v>
                </c:pt>
                <c:pt idx="310">
                  <c:v>19.4375002384186</c:v>
                </c:pt>
                <c:pt idx="311">
                  <c:v>20.292500019073501</c:v>
                </c:pt>
                <c:pt idx="312">
                  <c:v>19.222499370574951</c:v>
                </c:pt>
                <c:pt idx="313">
                  <c:v>18.720000505447373</c:v>
                </c:pt>
                <c:pt idx="314">
                  <c:v>20.9000000953674</c:v>
                </c:pt>
                <c:pt idx="315">
                  <c:v>20.439999818801898</c:v>
                </c:pt>
                <c:pt idx="316">
                  <c:v>19.962499618530298</c:v>
                </c:pt>
                <c:pt idx="317">
                  <c:v>22.70499944686885</c:v>
                </c:pt>
                <c:pt idx="318">
                  <c:v>22.894999504089327</c:v>
                </c:pt>
                <c:pt idx="319">
                  <c:v>19.275000333786</c:v>
                </c:pt>
                <c:pt idx="320">
                  <c:v>22.035000562667875</c:v>
                </c:pt>
                <c:pt idx="321">
                  <c:v>22.090000629425074</c:v>
                </c:pt>
                <c:pt idx="322">
                  <c:v>24.927500724792473</c:v>
                </c:pt>
                <c:pt idx="323">
                  <c:v>22.417500257492073</c:v>
                </c:pt>
                <c:pt idx="324">
                  <c:v>19.337500572204551</c:v>
                </c:pt>
                <c:pt idx="325">
                  <c:v>19.384999990463299</c:v>
                </c:pt>
                <c:pt idx="326">
                  <c:v>17.482500314712503</c:v>
                </c:pt>
                <c:pt idx="327">
                  <c:v>17.73749947547909</c:v>
                </c:pt>
                <c:pt idx="328">
                  <c:v>22.674999475479101</c:v>
                </c:pt>
                <c:pt idx="329">
                  <c:v>27.384999752044699</c:v>
                </c:pt>
                <c:pt idx="330">
                  <c:v>26.662500619888277</c:v>
                </c:pt>
                <c:pt idx="331">
                  <c:v>21.565000534057624</c:v>
                </c:pt>
                <c:pt idx="332">
                  <c:v>19.552499294281002</c:v>
                </c:pt>
                <c:pt idx="333">
                  <c:v>19.404999732971174</c:v>
                </c:pt>
                <c:pt idx="334">
                  <c:v>19.652500629425049</c:v>
                </c:pt>
                <c:pt idx="335">
                  <c:v>22.6450004577637</c:v>
                </c:pt>
                <c:pt idx="336">
                  <c:v>24.437500715255702</c:v>
                </c:pt>
                <c:pt idx="337">
                  <c:v>28.930001258850076</c:v>
                </c:pt>
                <c:pt idx="338">
                  <c:v>27.474999904632551</c:v>
                </c:pt>
                <c:pt idx="339">
                  <c:v>20.225000143051147</c:v>
                </c:pt>
                <c:pt idx="340">
                  <c:v>19.282499551773075</c:v>
                </c:pt>
                <c:pt idx="341">
                  <c:v>19.990000486373926</c:v>
                </c:pt>
                <c:pt idx="342">
                  <c:v>17.15249943733215</c:v>
                </c:pt>
                <c:pt idx="343">
                  <c:v>18.462500095367432</c:v>
                </c:pt>
                <c:pt idx="344">
                  <c:v>25.279999732971177</c:v>
                </c:pt>
                <c:pt idx="345">
                  <c:v>30.115000724792448</c:v>
                </c:pt>
                <c:pt idx="346">
                  <c:v>19.697499990463225</c:v>
                </c:pt>
                <c:pt idx="347">
                  <c:v>15.927500009536775</c:v>
                </c:pt>
                <c:pt idx="348">
                  <c:v>19.762500286102274</c:v>
                </c:pt>
                <c:pt idx="349">
                  <c:v>21.335000514984173</c:v>
                </c:pt>
                <c:pt idx="350">
                  <c:v>22.029999256134026</c:v>
                </c:pt>
                <c:pt idx="351">
                  <c:v>20.27749967575075</c:v>
                </c:pt>
                <c:pt idx="352">
                  <c:v>18.870000123977675</c:v>
                </c:pt>
                <c:pt idx="353">
                  <c:v>22.664999961853024</c:v>
                </c:pt>
                <c:pt idx="354">
                  <c:v>27.837500333786025</c:v>
                </c:pt>
                <c:pt idx="355">
                  <c:v>33.112499237060575</c:v>
                </c:pt>
                <c:pt idx="356">
                  <c:v>29.789999485015848</c:v>
                </c:pt>
                <c:pt idx="357">
                  <c:v>21.330000400543202</c:v>
                </c:pt>
                <c:pt idx="358">
                  <c:v>24.529999732971174</c:v>
                </c:pt>
                <c:pt idx="359">
                  <c:v>27.972499608993502</c:v>
                </c:pt>
                <c:pt idx="360">
                  <c:v>30.769999504089323</c:v>
                </c:pt>
                <c:pt idx="361">
                  <c:v>30.892499923706048</c:v>
                </c:pt>
                <c:pt idx="362">
                  <c:v>28.287499427795424</c:v>
                </c:pt>
                <c:pt idx="363">
                  <c:v>28.362500667572</c:v>
                </c:pt>
                <c:pt idx="364">
                  <c:v>32.672501087188699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'Wallace 55,60,61'!#REF!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9745-4DF6-9E0D-7CD367BB0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29013768"/>
        <c:axId val="-2129347432"/>
      </c:lineChart>
      <c:catAx>
        <c:axId val="-2129013768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txPr>
          <a:bodyPr/>
          <a:lstStyle/>
          <a:p>
            <a:pPr algn="ctr">
              <a:defRPr lang="en-AU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9347432"/>
        <c:crosses val="autoZero"/>
        <c:auto val="1"/>
        <c:lblAlgn val="ctr"/>
        <c:lblOffset val="100"/>
        <c:noMultiLvlLbl val="0"/>
      </c:catAx>
      <c:valAx>
        <c:axId val="-2129347432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-21290137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AU" sz="1800" b="1" i="0" u="none" strike="noStrike" baseline="0">
                <a:effectLst/>
              </a:rPr>
              <a:t>SMI Moora WA </a:t>
            </a:r>
            <a:r>
              <a:rPr lang="en-AU"/>
              <a:t> 1954 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9002405949256393E-2"/>
          <c:y val="5.1400554097404502E-2"/>
          <c:w val="0.82857888625945697"/>
          <c:h val="0.75478093023942605"/>
        </c:manualLayout>
      </c:layout>
      <c:lineChart>
        <c:grouping val="standard"/>
        <c:varyColors val="0"/>
        <c:ser>
          <c:idx val="0"/>
          <c:order val="0"/>
          <c:tx>
            <c:strRef>
              <c:f>'Wallace 55,60,61'!$AS$4:$AS$368</c:f>
              <c:strCache>
                <c:ptCount val="365"/>
                <c:pt idx="0">
                  <c:v>28.1</c:v>
                </c:pt>
                <c:pt idx="1">
                  <c:v>28.6</c:v>
                </c:pt>
                <c:pt idx="2">
                  <c:v>29.7</c:v>
                </c:pt>
                <c:pt idx="3">
                  <c:v>29.4</c:v>
                </c:pt>
                <c:pt idx="4">
                  <c:v>32.3</c:v>
                </c:pt>
                <c:pt idx="5">
                  <c:v>28.6</c:v>
                </c:pt>
                <c:pt idx="6">
                  <c:v>27.3</c:v>
                </c:pt>
                <c:pt idx="7">
                  <c:v>23.5</c:v>
                </c:pt>
                <c:pt idx="8">
                  <c:v>24.7</c:v>
                </c:pt>
                <c:pt idx="9">
                  <c:v>30.1</c:v>
                </c:pt>
                <c:pt idx="10">
                  <c:v>24.7</c:v>
                </c:pt>
                <c:pt idx="11">
                  <c:v>24.0</c:v>
                </c:pt>
                <c:pt idx="12">
                  <c:v>27.9</c:v>
                </c:pt>
                <c:pt idx="13">
                  <c:v>29.9</c:v>
                </c:pt>
                <c:pt idx="14">
                  <c:v>31.7</c:v>
                </c:pt>
                <c:pt idx="15">
                  <c:v>25.5</c:v>
                </c:pt>
                <c:pt idx="16">
                  <c:v>31.5</c:v>
                </c:pt>
                <c:pt idx="17">
                  <c:v>37.3</c:v>
                </c:pt>
                <c:pt idx="18">
                  <c:v>36.1</c:v>
                </c:pt>
                <c:pt idx="19">
                  <c:v>34.9</c:v>
                </c:pt>
                <c:pt idx="20">
                  <c:v>33.5</c:v>
                </c:pt>
                <c:pt idx="21">
                  <c:v>28.9</c:v>
                </c:pt>
                <c:pt idx="22">
                  <c:v>35.1</c:v>
                </c:pt>
                <c:pt idx="23">
                  <c:v>36.6</c:v>
                </c:pt>
                <c:pt idx="24">
                  <c:v>29.4</c:v>
                </c:pt>
                <c:pt idx="25">
                  <c:v>21.7</c:v>
                </c:pt>
                <c:pt idx="26">
                  <c:v>20.3</c:v>
                </c:pt>
                <c:pt idx="27">
                  <c:v>22.4</c:v>
                </c:pt>
                <c:pt idx="28">
                  <c:v>24.3</c:v>
                </c:pt>
                <c:pt idx="29">
                  <c:v>23.1</c:v>
                </c:pt>
                <c:pt idx="30">
                  <c:v>27.2</c:v>
                </c:pt>
                <c:pt idx="31">
                  <c:v>32.5</c:v>
                </c:pt>
                <c:pt idx="32">
                  <c:v>34.3</c:v>
                </c:pt>
                <c:pt idx="33">
                  <c:v>31.1</c:v>
                </c:pt>
                <c:pt idx="34">
                  <c:v>27.9</c:v>
                </c:pt>
                <c:pt idx="35">
                  <c:v>25.4</c:v>
                </c:pt>
                <c:pt idx="36">
                  <c:v>24.3</c:v>
                </c:pt>
                <c:pt idx="37">
                  <c:v>23.1</c:v>
                </c:pt>
                <c:pt idx="38">
                  <c:v>25.8</c:v>
                </c:pt>
                <c:pt idx="39">
                  <c:v>29.6</c:v>
                </c:pt>
                <c:pt idx="40">
                  <c:v>32.5</c:v>
                </c:pt>
                <c:pt idx="41">
                  <c:v>30.9</c:v>
                </c:pt>
                <c:pt idx="42">
                  <c:v>31.5</c:v>
                </c:pt>
                <c:pt idx="43">
                  <c:v>33.8</c:v>
                </c:pt>
                <c:pt idx="44">
                  <c:v>33.5</c:v>
                </c:pt>
                <c:pt idx="45">
                  <c:v>33.2</c:v>
                </c:pt>
                <c:pt idx="46">
                  <c:v>26.3</c:v>
                </c:pt>
                <c:pt idx="47">
                  <c:v>24.4</c:v>
                </c:pt>
                <c:pt idx="48">
                  <c:v>23.4</c:v>
                </c:pt>
                <c:pt idx="49">
                  <c:v>23.0</c:v>
                </c:pt>
                <c:pt idx="50">
                  <c:v>22.6</c:v>
                </c:pt>
                <c:pt idx="51">
                  <c:v>20.2</c:v>
                </c:pt>
                <c:pt idx="52">
                  <c:v>21.0</c:v>
                </c:pt>
                <c:pt idx="53">
                  <c:v>25.1</c:v>
                </c:pt>
                <c:pt idx="54">
                  <c:v>27.7</c:v>
                </c:pt>
                <c:pt idx="55">
                  <c:v>33.1</c:v>
                </c:pt>
                <c:pt idx="56">
                  <c:v>31.5</c:v>
                </c:pt>
                <c:pt idx="57">
                  <c:v>26.0</c:v>
                </c:pt>
                <c:pt idx="58">
                  <c:v>31.3</c:v>
                </c:pt>
                <c:pt idx="59">
                  <c:v>35.5</c:v>
                </c:pt>
                <c:pt idx="60">
                  <c:v>35.0</c:v>
                </c:pt>
                <c:pt idx="61">
                  <c:v>37.4</c:v>
                </c:pt>
                <c:pt idx="62">
                  <c:v>27.8</c:v>
                </c:pt>
                <c:pt idx="63">
                  <c:v>28.8</c:v>
                </c:pt>
                <c:pt idx="64">
                  <c:v>30.4</c:v>
                </c:pt>
                <c:pt idx="65">
                  <c:v>28.0</c:v>
                </c:pt>
                <c:pt idx="66">
                  <c:v>28.1</c:v>
                </c:pt>
                <c:pt idx="67">
                  <c:v>25.9</c:v>
                </c:pt>
                <c:pt idx="68">
                  <c:v>29.3</c:v>
                </c:pt>
                <c:pt idx="69">
                  <c:v>31.6</c:v>
                </c:pt>
                <c:pt idx="70">
                  <c:v>24.4</c:v>
                </c:pt>
                <c:pt idx="71">
                  <c:v>23.0</c:v>
                </c:pt>
                <c:pt idx="72">
                  <c:v>24.9</c:v>
                </c:pt>
                <c:pt idx="73">
                  <c:v>22.8</c:v>
                </c:pt>
                <c:pt idx="74">
                  <c:v>25.8</c:v>
                </c:pt>
                <c:pt idx="75">
                  <c:v>23.5</c:v>
                </c:pt>
                <c:pt idx="76">
                  <c:v>21.3</c:v>
                </c:pt>
                <c:pt idx="77">
                  <c:v>21.8</c:v>
                </c:pt>
                <c:pt idx="78">
                  <c:v>23.3</c:v>
                </c:pt>
                <c:pt idx="79">
                  <c:v>22.4</c:v>
                </c:pt>
                <c:pt idx="80">
                  <c:v>22.7</c:v>
                </c:pt>
                <c:pt idx="81">
                  <c:v>26.1</c:v>
                </c:pt>
                <c:pt idx="82">
                  <c:v>29.8</c:v>
                </c:pt>
                <c:pt idx="83">
                  <c:v>24.0</c:v>
                </c:pt>
                <c:pt idx="84">
                  <c:v>22.4</c:v>
                </c:pt>
                <c:pt idx="85">
                  <c:v>19.2</c:v>
                </c:pt>
                <c:pt idx="86">
                  <c:v>18.9</c:v>
                </c:pt>
                <c:pt idx="87">
                  <c:v>20.6</c:v>
                </c:pt>
                <c:pt idx="88">
                  <c:v>20.8</c:v>
                </c:pt>
                <c:pt idx="89">
                  <c:v>19.9</c:v>
                </c:pt>
                <c:pt idx="90">
                  <c:v>20.4</c:v>
                </c:pt>
                <c:pt idx="91">
                  <c:v>20.2</c:v>
                </c:pt>
                <c:pt idx="92">
                  <c:v>16.8</c:v>
                </c:pt>
                <c:pt idx="93">
                  <c:v>18.6</c:v>
                </c:pt>
                <c:pt idx="94">
                  <c:v>19.1</c:v>
                </c:pt>
                <c:pt idx="95">
                  <c:v>19.3</c:v>
                </c:pt>
                <c:pt idx="96">
                  <c:v>19.7</c:v>
                </c:pt>
                <c:pt idx="97">
                  <c:v>18.1</c:v>
                </c:pt>
                <c:pt idx="98">
                  <c:v>19.2</c:v>
                </c:pt>
                <c:pt idx="99">
                  <c:v>19.5</c:v>
                </c:pt>
                <c:pt idx="100">
                  <c:v>23.9</c:v>
                </c:pt>
                <c:pt idx="101">
                  <c:v>22.4</c:v>
                </c:pt>
                <c:pt idx="102">
                  <c:v>17.5</c:v>
                </c:pt>
                <c:pt idx="103">
                  <c:v>19.9</c:v>
                </c:pt>
                <c:pt idx="104">
                  <c:v>20.2</c:v>
                </c:pt>
                <c:pt idx="105">
                  <c:v>19.6</c:v>
                </c:pt>
                <c:pt idx="106">
                  <c:v>20.2</c:v>
                </c:pt>
                <c:pt idx="107">
                  <c:v>20.4</c:v>
                </c:pt>
                <c:pt idx="108">
                  <c:v>21.9</c:v>
                </c:pt>
                <c:pt idx="109">
                  <c:v>17.5</c:v>
                </c:pt>
                <c:pt idx="110">
                  <c:v>14.3</c:v>
                </c:pt>
                <c:pt idx="111">
                  <c:v>16.2</c:v>
                </c:pt>
                <c:pt idx="112">
                  <c:v>17.7</c:v>
                </c:pt>
                <c:pt idx="113">
                  <c:v>21.1</c:v>
                </c:pt>
                <c:pt idx="114">
                  <c:v>23.2</c:v>
                </c:pt>
                <c:pt idx="115">
                  <c:v>23.5</c:v>
                </c:pt>
                <c:pt idx="116">
                  <c:v>19.2</c:v>
                </c:pt>
                <c:pt idx="117">
                  <c:v>18.6</c:v>
                </c:pt>
                <c:pt idx="118">
                  <c:v>19.7</c:v>
                </c:pt>
                <c:pt idx="119">
                  <c:v>20.6</c:v>
                </c:pt>
                <c:pt idx="120">
                  <c:v>19.6</c:v>
                </c:pt>
                <c:pt idx="121">
                  <c:v>21.1</c:v>
                </c:pt>
                <c:pt idx="122">
                  <c:v>20.3</c:v>
                </c:pt>
                <c:pt idx="123">
                  <c:v>19.6</c:v>
                </c:pt>
                <c:pt idx="124">
                  <c:v>20.4</c:v>
                </c:pt>
                <c:pt idx="125">
                  <c:v>20.2</c:v>
                </c:pt>
                <c:pt idx="126">
                  <c:v>20.7</c:v>
                </c:pt>
                <c:pt idx="127">
                  <c:v>21.1</c:v>
                </c:pt>
                <c:pt idx="128">
                  <c:v>22.1</c:v>
                </c:pt>
                <c:pt idx="129">
                  <c:v>18.6</c:v>
                </c:pt>
                <c:pt idx="130">
                  <c:v>16.6</c:v>
                </c:pt>
                <c:pt idx="131">
                  <c:v>16.4</c:v>
                </c:pt>
                <c:pt idx="132">
                  <c:v>18.2</c:v>
                </c:pt>
                <c:pt idx="133">
                  <c:v>18.7</c:v>
                </c:pt>
                <c:pt idx="134">
                  <c:v>18.6</c:v>
                </c:pt>
                <c:pt idx="135">
                  <c:v>17.4</c:v>
                </c:pt>
                <c:pt idx="136">
                  <c:v>19.1</c:v>
                </c:pt>
                <c:pt idx="137">
                  <c:v>19.9</c:v>
                </c:pt>
                <c:pt idx="138">
                  <c:v>22.0</c:v>
                </c:pt>
                <c:pt idx="139">
                  <c:v>20.0</c:v>
                </c:pt>
                <c:pt idx="140">
                  <c:v>18.8</c:v>
                </c:pt>
                <c:pt idx="141">
                  <c:v>18.3</c:v>
                </c:pt>
                <c:pt idx="142">
                  <c:v>17.8</c:v>
                </c:pt>
                <c:pt idx="143">
                  <c:v>18.8</c:v>
                </c:pt>
                <c:pt idx="144">
                  <c:v>18.9</c:v>
                </c:pt>
                <c:pt idx="145">
                  <c:v>18.2</c:v>
                </c:pt>
                <c:pt idx="146">
                  <c:v>18.2</c:v>
                </c:pt>
                <c:pt idx="147">
                  <c:v>19.4</c:v>
                </c:pt>
                <c:pt idx="148">
                  <c:v>21.4</c:v>
                </c:pt>
                <c:pt idx="149">
                  <c:v>16.8</c:v>
                </c:pt>
                <c:pt idx="150">
                  <c:v>17.3</c:v>
                </c:pt>
                <c:pt idx="151">
                  <c:v>17.5</c:v>
                </c:pt>
                <c:pt idx="152">
                  <c:v>16.3</c:v>
                </c:pt>
                <c:pt idx="153">
                  <c:v>16.1</c:v>
                </c:pt>
                <c:pt idx="154">
                  <c:v>18.5</c:v>
                </c:pt>
                <c:pt idx="155">
                  <c:v>18.1</c:v>
                </c:pt>
                <c:pt idx="156">
                  <c:v>17.6</c:v>
                </c:pt>
                <c:pt idx="157">
                  <c:v>17.5</c:v>
                </c:pt>
                <c:pt idx="158">
                  <c:v>19.1</c:v>
                </c:pt>
                <c:pt idx="159">
                  <c:v>18.6</c:v>
                </c:pt>
                <c:pt idx="160">
                  <c:v>18.4</c:v>
                </c:pt>
                <c:pt idx="161">
                  <c:v>18.3</c:v>
                </c:pt>
                <c:pt idx="162">
                  <c:v>20.1</c:v>
                </c:pt>
                <c:pt idx="163">
                  <c:v>16.0</c:v>
                </c:pt>
                <c:pt idx="164">
                  <c:v>15.0</c:v>
                </c:pt>
                <c:pt idx="165">
                  <c:v>15.1</c:v>
                </c:pt>
                <c:pt idx="166">
                  <c:v>13.7</c:v>
                </c:pt>
                <c:pt idx="167">
                  <c:v>13.6</c:v>
                </c:pt>
                <c:pt idx="168">
                  <c:v>13.3</c:v>
                </c:pt>
                <c:pt idx="169">
                  <c:v>15.0</c:v>
                </c:pt>
                <c:pt idx="170">
                  <c:v>15.5</c:v>
                </c:pt>
                <c:pt idx="171">
                  <c:v>16.8</c:v>
                </c:pt>
                <c:pt idx="172">
                  <c:v>16.9</c:v>
                </c:pt>
                <c:pt idx="173">
                  <c:v>16.6</c:v>
                </c:pt>
                <c:pt idx="174">
                  <c:v>15.2</c:v>
                </c:pt>
                <c:pt idx="175">
                  <c:v>16.3</c:v>
                </c:pt>
                <c:pt idx="176">
                  <c:v>16.1</c:v>
                </c:pt>
                <c:pt idx="177">
                  <c:v>15.0</c:v>
                </c:pt>
                <c:pt idx="178">
                  <c:v>14.7</c:v>
                </c:pt>
                <c:pt idx="179">
                  <c:v>14.3</c:v>
                </c:pt>
                <c:pt idx="180">
                  <c:v>15.6</c:v>
                </c:pt>
                <c:pt idx="181">
                  <c:v>14.4</c:v>
                </c:pt>
                <c:pt idx="182">
                  <c:v>14.3</c:v>
                </c:pt>
                <c:pt idx="183">
                  <c:v>16.1</c:v>
                </c:pt>
                <c:pt idx="184">
                  <c:v>14.0</c:v>
                </c:pt>
                <c:pt idx="185">
                  <c:v>14.3</c:v>
                </c:pt>
                <c:pt idx="186">
                  <c:v>15.6</c:v>
                </c:pt>
                <c:pt idx="187">
                  <c:v>18.0</c:v>
                </c:pt>
                <c:pt idx="188">
                  <c:v>14.2</c:v>
                </c:pt>
                <c:pt idx="189">
                  <c:v>16.2</c:v>
                </c:pt>
                <c:pt idx="190">
                  <c:v>14.3</c:v>
                </c:pt>
                <c:pt idx="191">
                  <c:v>16.5</c:v>
                </c:pt>
                <c:pt idx="192">
                  <c:v>16.0</c:v>
                </c:pt>
                <c:pt idx="193">
                  <c:v>14.1</c:v>
                </c:pt>
                <c:pt idx="194">
                  <c:v>15.2</c:v>
                </c:pt>
                <c:pt idx="195">
                  <c:v>16.3</c:v>
                </c:pt>
                <c:pt idx="196">
                  <c:v>14.4</c:v>
                </c:pt>
                <c:pt idx="197">
                  <c:v>12.3</c:v>
                </c:pt>
                <c:pt idx="198">
                  <c:v>12.6</c:v>
                </c:pt>
                <c:pt idx="199">
                  <c:v>13.0</c:v>
                </c:pt>
                <c:pt idx="200">
                  <c:v>14.7</c:v>
                </c:pt>
                <c:pt idx="201">
                  <c:v>14.2</c:v>
                </c:pt>
                <c:pt idx="202">
                  <c:v>14.2</c:v>
                </c:pt>
                <c:pt idx="203">
                  <c:v>13.7</c:v>
                </c:pt>
                <c:pt idx="204">
                  <c:v>12.8</c:v>
                </c:pt>
                <c:pt idx="205">
                  <c:v>12.8</c:v>
                </c:pt>
                <c:pt idx="206">
                  <c:v>18.6</c:v>
                </c:pt>
                <c:pt idx="207">
                  <c:v>14.7</c:v>
                </c:pt>
                <c:pt idx="208">
                  <c:v>15.0</c:v>
                </c:pt>
                <c:pt idx="209">
                  <c:v>14.8</c:v>
                </c:pt>
                <c:pt idx="210">
                  <c:v>15.0</c:v>
                </c:pt>
                <c:pt idx="211">
                  <c:v>16.2</c:v>
                </c:pt>
                <c:pt idx="212">
                  <c:v>15.8</c:v>
                </c:pt>
                <c:pt idx="213">
                  <c:v>17.0</c:v>
                </c:pt>
                <c:pt idx="214">
                  <c:v>17.1</c:v>
                </c:pt>
                <c:pt idx="215">
                  <c:v>15.7</c:v>
                </c:pt>
                <c:pt idx="216">
                  <c:v>14.3</c:v>
                </c:pt>
                <c:pt idx="217">
                  <c:v>14.8</c:v>
                </c:pt>
                <c:pt idx="218">
                  <c:v>14.5</c:v>
                </c:pt>
                <c:pt idx="219">
                  <c:v>14.3</c:v>
                </c:pt>
                <c:pt idx="220">
                  <c:v>14.0</c:v>
                </c:pt>
                <c:pt idx="221">
                  <c:v>15.9</c:v>
                </c:pt>
                <c:pt idx="222">
                  <c:v>14.7</c:v>
                </c:pt>
                <c:pt idx="223">
                  <c:v>15.7</c:v>
                </c:pt>
                <c:pt idx="224">
                  <c:v>13.0</c:v>
                </c:pt>
                <c:pt idx="225">
                  <c:v>13.3</c:v>
                </c:pt>
                <c:pt idx="226">
                  <c:v>13.7</c:v>
                </c:pt>
                <c:pt idx="227">
                  <c:v>14.9</c:v>
                </c:pt>
                <c:pt idx="228">
                  <c:v>15.8</c:v>
                </c:pt>
                <c:pt idx="229">
                  <c:v>15.4</c:v>
                </c:pt>
                <c:pt idx="230">
                  <c:v>15.2</c:v>
                </c:pt>
                <c:pt idx="231">
                  <c:v>14.4</c:v>
                </c:pt>
                <c:pt idx="232">
                  <c:v>16.4</c:v>
                </c:pt>
                <c:pt idx="233">
                  <c:v>17.0</c:v>
                </c:pt>
                <c:pt idx="234">
                  <c:v>20.5</c:v>
                </c:pt>
                <c:pt idx="235">
                  <c:v>17.1</c:v>
                </c:pt>
                <c:pt idx="236">
                  <c:v>15.9</c:v>
                </c:pt>
                <c:pt idx="237">
                  <c:v>15.4</c:v>
                </c:pt>
                <c:pt idx="238">
                  <c:v>16.9</c:v>
                </c:pt>
                <c:pt idx="239">
                  <c:v>16.7</c:v>
                </c:pt>
                <c:pt idx="240">
                  <c:v>16.8</c:v>
                </c:pt>
                <c:pt idx="241">
                  <c:v>16.4</c:v>
                </c:pt>
                <c:pt idx="242">
                  <c:v>15.0</c:v>
                </c:pt>
                <c:pt idx="243">
                  <c:v>16.1</c:v>
                </c:pt>
                <c:pt idx="244">
                  <c:v>16.2</c:v>
                </c:pt>
                <c:pt idx="245">
                  <c:v>16.0</c:v>
                </c:pt>
                <c:pt idx="246">
                  <c:v>15.6</c:v>
                </c:pt>
                <c:pt idx="247">
                  <c:v>16.7</c:v>
                </c:pt>
                <c:pt idx="248">
                  <c:v>18.6</c:v>
                </c:pt>
                <c:pt idx="249">
                  <c:v>15.9</c:v>
                </c:pt>
                <c:pt idx="250">
                  <c:v>18.3</c:v>
                </c:pt>
                <c:pt idx="251">
                  <c:v>19.7</c:v>
                </c:pt>
                <c:pt idx="252">
                  <c:v>16.5</c:v>
                </c:pt>
                <c:pt idx="253">
                  <c:v>14.7</c:v>
                </c:pt>
                <c:pt idx="254">
                  <c:v>15.8</c:v>
                </c:pt>
                <c:pt idx="255">
                  <c:v>17.2</c:v>
                </c:pt>
                <c:pt idx="256">
                  <c:v>19.0</c:v>
                </c:pt>
                <c:pt idx="257">
                  <c:v>22.8</c:v>
                </c:pt>
                <c:pt idx="258">
                  <c:v>18.4</c:v>
                </c:pt>
                <c:pt idx="259">
                  <c:v>16.6</c:v>
                </c:pt>
                <c:pt idx="260">
                  <c:v>15.5</c:v>
                </c:pt>
                <c:pt idx="261">
                  <c:v>15.6</c:v>
                </c:pt>
                <c:pt idx="262">
                  <c:v>18.0</c:v>
                </c:pt>
                <c:pt idx="263">
                  <c:v>22.1</c:v>
                </c:pt>
                <c:pt idx="264">
                  <c:v>26.5</c:v>
                </c:pt>
                <c:pt idx="265">
                  <c:v>18.2</c:v>
                </c:pt>
                <c:pt idx="266">
                  <c:v>18.0</c:v>
                </c:pt>
                <c:pt idx="267">
                  <c:v>21.9</c:v>
                </c:pt>
                <c:pt idx="268">
                  <c:v>27.0</c:v>
                </c:pt>
                <c:pt idx="269">
                  <c:v>19.6</c:v>
                </c:pt>
                <c:pt idx="270">
                  <c:v>19.2</c:v>
                </c:pt>
                <c:pt idx="271">
                  <c:v>16.3</c:v>
                </c:pt>
                <c:pt idx="272">
                  <c:v>15.8</c:v>
                </c:pt>
                <c:pt idx="273">
                  <c:v>16.6</c:v>
                </c:pt>
                <c:pt idx="274">
                  <c:v>17.8</c:v>
                </c:pt>
                <c:pt idx="275">
                  <c:v>18.0</c:v>
                </c:pt>
                <c:pt idx="276">
                  <c:v>19.1</c:v>
                </c:pt>
                <c:pt idx="277">
                  <c:v>21.4</c:v>
                </c:pt>
                <c:pt idx="278">
                  <c:v>18.8</c:v>
                </c:pt>
                <c:pt idx="279">
                  <c:v>21.4</c:v>
                </c:pt>
                <c:pt idx="280">
                  <c:v>17.9</c:v>
                </c:pt>
                <c:pt idx="281">
                  <c:v>17.6</c:v>
                </c:pt>
                <c:pt idx="282">
                  <c:v>21.7</c:v>
                </c:pt>
                <c:pt idx="283">
                  <c:v>18.1</c:v>
                </c:pt>
                <c:pt idx="284">
                  <c:v>18.7</c:v>
                </c:pt>
                <c:pt idx="285">
                  <c:v>17.5</c:v>
                </c:pt>
                <c:pt idx="286">
                  <c:v>17.5</c:v>
                </c:pt>
                <c:pt idx="287">
                  <c:v>20.5</c:v>
                </c:pt>
                <c:pt idx="288">
                  <c:v>17.7</c:v>
                </c:pt>
                <c:pt idx="289">
                  <c:v>17.3</c:v>
                </c:pt>
                <c:pt idx="290">
                  <c:v>14.7</c:v>
                </c:pt>
                <c:pt idx="291">
                  <c:v>14.2</c:v>
                </c:pt>
                <c:pt idx="292">
                  <c:v>16.9</c:v>
                </c:pt>
                <c:pt idx="293">
                  <c:v>20.1</c:v>
                </c:pt>
                <c:pt idx="294">
                  <c:v>21.1</c:v>
                </c:pt>
                <c:pt idx="295">
                  <c:v>19.8</c:v>
                </c:pt>
                <c:pt idx="296">
                  <c:v>24.6</c:v>
                </c:pt>
                <c:pt idx="297">
                  <c:v>30.3</c:v>
                </c:pt>
                <c:pt idx="298">
                  <c:v>30.6</c:v>
                </c:pt>
                <c:pt idx="299">
                  <c:v>21.1</c:v>
                </c:pt>
                <c:pt idx="300">
                  <c:v>19.9</c:v>
                </c:pt>
                <c:pt idx="301">
                  <c:v>19.1</c:v>
                </c:pt>
                <c:pt idx="302">
                  <c:v>19.4</c:v>
                </c:pt>
                <c:pt idx="303">
                  <c:v>20.6</c:v>
                </c:pt>
                <c:pt idx="304">
                  <c:v>19.0</c:v>
                </c:pt>
                <c:pt idx="305">
                  <c:v>20.3</c:v>
                </c:pt>
                <c:pt idx="306">
                  <c:v>18.9</c:v>
                </c:pt>
                <c:pt idx="307">
                  <c:v>19.0</c:v>
                </c:pt>
                <c:pt idx="308">
                  <c:v>18.3</c:v>
                </c:pt>
                <c:pt idx="309">
                  <c:v>20.7</c:v>
                </c:pt>
                <c:pt idx="310">
                  <c:v>22.6</c:v>
                </c:pt>
                <c:pt idx="311">
                  <c:v>23.6</c:v>
                </c:pt>
                <c:pt idx="312">
                  <c:v>26.1</c:v>
                </c:pt>
                <c:pt idx="313">
                  <c:v>30.2</c:v>
                </c:pt>
                <c:pt idx="314">
                  <c:v>20.7</c:v>
                </c:pt>
                <c:pt idx="315">
                  <c:v>19.4</c:v>
                </c:pt>
                <c:pt idx="316">
                  <c:v>24.6</c:v>
                </c:pt>
                <c:pt idx="317">
                  <c:v>28.1</c:v>
                </c:pt>
                <c:pt idx="318">
                  <c:v>27.3</c:v>
                </c:pt>
                <c:pt idx="319">
                  <c:v>29.7</c:v>
                </c:pt>
                <c:pt idx="320">
                  <c:v>23.2</c:v>
                </c:pt>
                <c:pt idx="321">
                  <c:v>20.9</c:v>
                </c:pt>
                <c:pt idx="322">
                  <c:v>17.7</c:v>
                </c:pt>
                <c:pt idx="323">
                  <c:v>17.3</c:v>
                </c:pt>
                <c:pt idx="324">
                  <c:v>18.3</c:v>
                </c:pt>
                <c:pt idx="325">
                  <c:v>19.8</c:v>
                </c:pt>
                <c:pt idx="326">
                  <c:v>24.3</c:v>
                </c:pt>
                <c:pt idx="327">
                  <c:v>25.4</c:v>
                </c:pt>
                <c:pt idx="328">
                  <c:v>24.0</c:v>
                </c:pt>
                <c:pt idx="329">
                  <c:v>21.3</c:v>
                </c:pt>
                <c:pt idx="330">
                  <c:v>24.6</c:v>
                </c:pt>
                <c:pt idx="331">
                  <c:v>25.3</c:v>
                </c:pt>
                <c:pt idx="332">
                  <c:v>26.6</c:v>
                </c:pt>
                <c:pt idx="333">
                  <c:v>29.1</c:v>
                </c:pt>
                <c:pt idx="334">
                  <c:v>23.0</c:v>
                </c:pt>
                <c:pt idx="335">
                  <c:v>22.8</c:v>
                </c:pt>
                <c:pt idx="336">
                  <c:v>21.7</c:v>
                </c:pt>
                <c:pt idx="337">
                  <c:v>22.9</c:v>
                </c:pt>
                <c:pt idx="338">
                  <c:v>24.5</c:v>
                </c:pt>
                <c:pt idx="339">
                  <c:v>25.7</c:v>
                </c:pt>
                <c:pt idx="340">
                  <c:v>30.4</c:v>
                </c:pt>
                <c:pt idx="341">
                  <c:v>26.8</c:v>
                </c:pt>
                <c:pt idx="342">
                  <c:v>22.4</c:v>
                </c:pt>
                <c:pt idx="343">
                  <c:v>24.1</c:v>
                </c:pt>
                <c:pt idx="344">
                  <c:v>26.7</c:v>
                </c:pt>
                <c:pt idx="345">
                  <c:v>27.9</c:v>
                </c:pt>
                <c:pt idx="346">
                  <c:v>22.2</c:v>
                </c:pt>
                <c:pt idx="347">
                  <c:v>20.3</c:v>
                </c:pt>
                <c:pt idx="348">
                  <c:v>15.5</c:v>
                </c:pt>
                <c:pt idx="349">
                  <c:v>17.9</c:v>
                </c:pt>
                <c:pt idx="350">
                  <c:v>21.2</c:v>
                </c:pt>
                <c:pt idx="351">
                  <c:v>26.3</c:v>
                </c:pt>
                <c:pt idx="352">
                  <c:v>32.8</c:v>
                </c:pt>
                <c:pt idx="353">
                  <c:v>34.6</c:v>
                </c:pt>
                <c:pt idx="354">
                  <c:v>22.9</c:v>
                </c:pt>
                <c:pt idx="355">
                  <c:v>21.4</c:v>
                </c:pt>
                <c:pt idx="356">
                  <c:v>21.3</c:v>
                </c:pt>
                <c:pt idx="357">
                  <c:v>26.9</c:v>
                </c:pt>
                <c:pt idx="358">
                  <c:v>27.8</c:v>
                </c:pt>
                <c:pt idx="359">
                  <c:v>24.0</c:v>
                </c:pt>
                <c:pt idx="360">
                  <c:v>22.3</c:v>
                </c:pt>
                <c:pt idx="361">
                  <c:v>24.0</c:v>
                </c:pt>
                <c:pt idx="362">
                  <c:v>28.7</c:v>
                </c:pt>
                <c:pt idx="363">
                  <c:v>30.1</c:v>
                </c:pt>
                <c:pt idx="364">
                  <c:v>32.6</c:v>
                </c:pt>
              </c:strCache>
            </c:strRef>
          </c:tx>
          <c:marker>
            <c:symbol val="none"/>
          </c:marker>
          <c:val>
            <c:numRef>
              <c:f>'Wallace 55,60,61'!#REF!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'Wallace 55,60,61'!#REF!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3424-4312-92BC-BA8B59B61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6625768"/>
        <c:axId val="2097589784"/>
      </c:lineChart>
      <c:catAx>
        <c:axId val="2136625768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txPr>
          <a:bodyPr/>
          <a:lstStyle/>
          <a:p>
            <a:pPr algn="ctr">
              <a:defRPr lang="en-AU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589784"/>
        <c:crosses val="autoZero"/>
        <c:auto val="1"/>
        <c:lblAlgn val="ctr"/>
        <c:lblOffset val="100"/>
        <c:noMultiLvlLbl val="0"/>
      </c:catAx>
      <c:valAx>
        <c:axId val="20975897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66257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 3 LF hatch dates</a:t>
            </a:r>
          </a:p>
        </c:rich>
      </c:tx>
      <c:layout>
        <c:manualLayout>
          <c:xMode val="edge"/>
          <c:yMode val="edge"/>
          <c:x val="0.273895888013998"/>
          <c:y val="4.6296296296296301E-2"/>
        </c:manualLayout>
      </c:layout>
      <c:overlay val="1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2011</c:v>
          </c:tx>
          <c:invertIfNegative val="0"/>
          <c:cat>
            <c:numRef>
              <c:f>'Wallace 55,60,61'!$S$4:$S$369</c:f>
              <c:numCache>
                <c:formatCode>d\-mmm</c:formatCode>
                <c:ptCount val="366"/>
                <c:pt idx="0">
                  <c:v>21916</c:v>
                </c:pt>
                <c:pt idx="1">
                  <c:v>21917</c:v>
                </c:pt>
                <c:pt idx="2">
                  <c:v>21918</c:v>
                </c:pt>
                <c:pt idx="3">
                  <c:v>21919</c:v>
                </c:pt>
                <c:pt idx="4">
                  <c:v>21920</c:v>
                </c:pt>
                <c:pt idx="5">
                  <c:v>21921</c:v>
                </c:pt>
                <c:pt idx="6">
                  <c:v>21922</c:v>
                </c:pt>
                <c:pt idx="7">
                  <c:v>21923</c:v>
                </c:pt>
                <c:pt idx="8">
                  <c:v>21924</c:v>
                </c:pt>
                <c:pt idx="9">
                  <c:v>21925</c:v>
                </c:pt>
                <c:pt idx="10">
                  <c:v>21926</c:v>
                </c:pt>
                <c:pt idx="11">
                  <c:v>21927</c:v>
                </c:pt>
                <c:pt idx="12">
                  <c:v>21928</c:v>
                </c:pt>
                <c:pt idx="13">
                  <c:v>21929</c:v>
                </c:pt>
                <c:pt idx="14">
                  <c:v>21930</c:v>
                </c:pt>
                <c:pt idx="15">
                  <c:v>21931</c:v>
                </c:pt>
                <c:pt idx="16">
                  <c:v>21932</c:v>
                </c:pt>
                <c:pt idx="17">
                  <c:v>21933</c:v>
                </c:pt>
                <c:pt idx="18">
                  <c:v>21934</c:v>
                </c:pt>
                <c:pt idx="19">
                  <c:v>21935</c:v>
                </c:pt>
                <c:pt idx="20">
                  <c:v>21936</c:v>
                </c:pt>
                <c:pt idx="21">
                  <c:v>21937</c:v>
                </c:pt>
                <c:pt idx="22">
                  <c:v>21938</c:v>
                </c:pt>
                <c:pt idx="23">
                  <c:v>21939</c:v>
                </c:pt>
                <c:pt idx="24">
                  <c:v>21940</c:v>
                </c:pt>
                <c:pt idx="25">
                  <c:v>21941</c:v>
                </c:pt>
                <c:pt idx="26">
                  <c:v>21942</c:v>
                </c:pt>
                <c:pt idx="27">
                  <c:v>21943</c:v>
                </c:pt>
                <c:pt idx="28">
                  <c:v>21944</c:v>
                </c:pt>
                <c:pt idx="29">
                  <c:v>21945</c:v>
                </c:pt>
                <c:pt idx="30">
                  <c:v>21946</c:v>
                </c:pt>
                <c:pt idx="31">
                  <c:v>21947</c:v>
                </c:pt>
                <c:pt idx="32">
                  <c:v>21948</c:v>
                </c:pt>
                <c:pt idx="33">
                  <c:v>21949</c:v>
                </c:pt>
                <c:pt idx="34">
                  <c:v>21950</c:v>
                </c:pt>
                <c:pt idx="35">
                  <c:v>21951</c:v>
                </c:pt>
                <c:pt idx="36">
                  <c:v>21952</c:v>
                </c:pt>
                <c:pt idx="37">
                  <c:v>21953</c:v>
                </c:pt>
                <c:pt idx="38">
                  <c:v>21954</c:v>
                </c:pt>
                <c:pt idx="39">
                  <c:v>21955</c:v>
                </c:pt>
                <c:pt idx="40">
                  <c:v>21956</c:v>
                </c:pt>
                <c:pt idx="41">
                  <c:v>21957</c:v>
                </c:pt>
                <c:pt idx="42">
                  <c:v>21958</c:v>
                </c:pt>
                <c:pt idx="43">
                  <c:v>21959</c:v>
                </c:pt>
                <c:pt idx="44">
                  <c:v>21960</c:v>
                </c:pt>
                <c:pt idx="45">
                  <c:v>21961</c:v>
                </c:pt>
                <c:pt idx="46">
                  <c:v>21962</c:v>
                </c:pt>
                <c:pt idx="47">
                  <c:v>21963</c:v>
                </c:pt>
                <c:pt idx="48">
                  <c:v>21964</c:v>
                </c:pt>
                <c:pt idx="49">
                  <c:v>21965</c:v>
                </c:pt>
                <c:pt idx="50">
                  <c:v>21966</c:v>
                </c:pt>
                <c:pt idx="51">
                  <c:v>21967</c:v>
                </c:pt>
                <c:pt idx="52">
                  <c:v>21968</c:v>
                </c:pt>
                <c:pt idx="53">
                  <c:v>21969</c:v>
                </c:pt>
                <c:pt idx="54">
                  <c:v>21970</c:v>
                </c:pt>
                <c:pt idx="55">
                  <c:v>21971</c:v>
                </c:pt>
                <c:pt idx="56">
                  <c:v>21972</c:v>
                </c:pt>
                <c:pt idx="57">
                  <c:v>21973</c:v>
                </c:pt>
                <c:pt idx="58">
                  <c:v>21974</c:v>
                </c:pt>
                <c:pt idx="59">
                  <c:v>21975</c:v>
                </c:pt>
                <c:pt idx="60">
                  <c:v>21976</c:v>
                </c:pt>
                <c:pt idx="61">
                  <c:v>21977</c:v>
                </c:pt>
                <c:pt idx="62">
                  <c:v>21978</c:v>
                </c:pt>
                <c:pt idx="63">
                  <c:v>21979</c:v>
                </c:pt>
                <c:pt idx="64">
                  <c:v>21980</c:v>
                </c:pt>
                <c:pt idx="65">
                  <c:v>21981</c:v>
                </c:pt>
                <c:pt idx="66">
                  <c:v>21982</c:v>
                </c:pt>
                <c:pt idx="67">
                  <c:v>21983</c:v>
                </c:pt>
                <c:pt idx="68">
                  <c:v>21984</c:v>
                </c:pt>
                <c:pt idx="69">
                  <c:v>21985</c:v>
                </c:pt>
                <c:pt idx="70">
                  <c:v>21986</c:v>
                </c:pt>
                <c:pt idx="71">
                  <c:v>21987</c:v>
                </c:pt>
                <c:pt idx="72">
                  <c:v>21988</c:v>
                </c:pt>
                <c:pt idx="73">
                  <c:v>21989</c:v>
                </c:pt>
                <c:pt idx="74">
                  <c:v>21990</c:v>
                </c:pt>
                <c:pt idx="75">
                  <c:v>21991</c:v>
                </c:pt>
                <c:pt idx="76">
                  <c:v>21992</c:v>
                </c:pt>
                <c:pt idx="77">
                  <c:v>21993</c:v>
                </c:pt>
                <c:pt idx="78">
                  <c:v>21994</c:v>
                </c:pt>
                <c:pt idx="79">
                  <c:v>21995</c:v>
                </c:pt>
                <c:pt idx="80">
                  <c:v>21996</c:v>
                </c:pt>
                <c:pt idx="81">
                  <c:v>21997</c:v>
                </c:pt>
                <c:pt idx="82">
                  <c:v>21998</c:v>
                </c:pt>
                <c:pt idx="83">
                  <c:v>21999</c:v>
                </c:pt>
                <c:pt idx="84">
                  <c:v>22000</c:v>
                </c:pt>
                <c:pt idx="85">
                  <c:v>22001</c:v>
                </c:pt>
                <c:pt idx="86">
                  <c:v>22002</c:v>
                </c:pt>
                <c:pt idx="87">
                  <c:v>22003</c:v>
                </c:pt>
                <c:pt idx="88">
                  <c:v>22004</c:v>
                </c:pt>
                <c:pt idx="89">
                  <c:v>22005</c:v>
                </c:pt>
                <c:pt idx="90">
                  <c:v>22006</c:v>
                </c:pt>
                <c:pt idx="91">
                  <c:v>22007</c:v>
                </c:pt>
                <c:pt idx="92">
                  <c:v>22008</c:v>
                </c:pt>
                <c:pt idx="93">
                  <c:v>22009</c:v>
                </c:pt>
                <c:pt idx="94">
                  <c:v>22010</c:v>
                </c:pt>
                <c:pt idx="95">
                  <c:v>22011</c:v>
                </c:pt>
                <c:pt idx="96">
                  <c:v>22012</c:v>
                </c:pt>
                <c:pt idx="97">
                  <c:v>22013</c:v>
                </c:pt>
                <c:pt idx="98">
                  <c:v>22014</c:v>
                </c:pt>
                <c:pt idx="99">
                  <c:v>22015</c:v>
                </c:pt>
                <c:pt idx="100">
                  <c:v>22016</c:v>
                </c:pt>
                <c:pt idx="101">
                  <c:v>22017</c:v>
                </c:pt>
                <c:pt idx="102">
                  <c:v>22018</c:v>
                </c:pt>
                <c:pt idx="103">
                  <c:v>22019</c:v>
                </c:pt>
                <c:pt idx="104">
                  <c:v>22020</c:v>
                </c:pt>
                <c:pt idx="105">
                  <c:v>22021</c:v>
                </c:pt>
                <c:pt idx="106">
                  <c:v>22022</c:v>
                </c:pt>
                <c:pt idx="107">
                  <c:v>22023</c:v>
                </c:pt>
                <c:pt idx="108">
                  <c:v>22024</c:v>
                </c:pt>
                <c:pt idx="109">
                  <c:v>22025</c:v>
                </c:pt>
                <c:pt idx="110">
                  <c:v>22026</c:v>
                </c:pt>
                <c:pt idx="111">
                  <c:v>22027</c:v>
                </c:pt>
                <c:pt idx="112">
                  <c:v>22028</c:v>
                </c:pt>
                <c:pt idx="113">
                  <c:v>22029</c:v>
                </c:pt>
                <c:pt idx="114">
                  <c:v>22030</c:v>
                </c:pt>
                <c:pt idx="115">
                  <c:v>22031</c:v>
                </c:pt>
                <c:pt idx="116">
                  <c:v>22032</c:v>
                </c:pt>
                <c:pt idx="117">
                  <c:v>22033</c:v>
                </c:pt>
                <c:pt idx="118">
                  <c:v>22034</c:v>
                </c:pt>
                <c:pt idx="119">
                  <c:v>22035</c:v>
                </c:pt>
                <c:pt idx="120">
                  <c:v>22036</c:v>
                </c:pt>
                <c:pt idx="121">
                  <c:v>22037</c:v>
                </c:pt>
                <c:pt idx="122">
                  <c:v>22038</c:v>
                </c:pt>
                <c:pt idx="123">
                  <c:v>22039</c:v>
                </c:pt>
                <c:pt idx="124">
                  <c:v>22040</c:v>
                </c:pt>
                <c:pt idx="125">
                  <c:v>22041</c:v>
                </c:pt>
                <c:pt idx="126">
                  <c:v>22042</c:v>
                </c:pt>
                <c:pt idx="127">
                  <c:v>22043</c:v>
                </c:pt>
                <c:pt idx="128">
                  <c:v>22044</c:v>
                </c:pt>
                <c:pt idx="129">
                  <c:v>22045</c:v>
                </c:pt>
                <c:pt idx="130">
                  <c:v>22046</c:v>
                </c:pt>
                <c:pt idx="131">
                  <c:v>22047</c:v>
                </c:pt>
                <c:pt idx="132">
                  <c:v>22048</c:v>
                </c:pt>
                <c:pt idx="133">
                  <c:v>22049</c:v>
                </c:pt>
                <c:pt idx="134">
                  <c:v>22050</c:v>
                </c:pt>
                <c:pt idx="135">
                  <c:v>22051</c:v>
                </c:pt>
                <c:pt idx="136">
                  <c:v>22052</c:v>
                </c:pt>
                <c:pt idx="137">
                  <c:v>22053</c:v>
                </c:pt>
                <c:pt idx="138">
                  <c:v>22054</c:v>
                </c:pt>
                <c:pt idx="139">
                  <c:v>22055</c:v>
                </c:pt>
                <c:pt idx="140">
                  <c:v>22056</c:v>
                </c:pt>
                <c:pt idx="141">
                  <c:v>22057</c:v>
                </c:pt>
                <c:pt idx="142">
                  <c:v>22058</c:v>
                </c:pt>
                <c:pt idx="143">
                  <c:v>22059</c:v>
                </c:pt>
                <c:pt idx="144">
                  <c:v>22060</c:v>
                </c:pt>
                <c:pt idx="145">
                  <c:v>22061</c:v>
                </c:pt>
                <c:pt idx="146">
                  <c:v>22062</c:v>
                </c:pt>
                <c:pt idx="147">
                  <c:v>22063</c:v>
                </c:pt>
                <c:pt idx="148">
                  <c:v>22064</c:v>
                </c:pt>
                <c:pt idx="149">
                  <c:v>22065</c:v>
                </c:pt>
                <c:pt idx="150">
                  <c:v>22066</c:v>
                </c:pt>
                <c:pt idx="151">
                  <c:v>22067</c:v>
                </c:pt>
                <c:pt idx="152">
                  <c:v>22068</c:v>
                </c:pt>
                <c:pt idx="153">
                  <c:v>22069</c:v>
                </c:pt>
                <c:pt idx="154">
                  <c:v>22070</c:v>
                </c:pt>
                <c:pt idx="155">
                  <c:v>22071</c:v>
                </c:pt>
                <c:pt idx="156">
                  <c:v>22072</c:v>
                </c:pt>
                <c:pt idx="157">
                  <c:v>22073</c:v>
                </c:pt>
                <c:pt idx="158">
                  <c:v>22074</c:v>
                </c:pt>
                <c:pt idx="159">
                  <c:v>22075</c:v>
                </c:pt>
                <c:pt idx="160">
                  <c:v>22076</c:v>
                </c:pt>
                <c:pt idx="161">
                  <c:v>22077</c:v>
                </c:pt>
                <c:pt idx="162">
                  <c:v>22078</c:v>
                </c:pt>
                <c:pt idx="163">
                  <c:v>22079</c:v>
                </c:pt>
                <c:pt idx="164">
                  <c:v>22080</c:v>
                </c:pt>
                <c:pt idx="165">
                  <c:v>22081</c:v>
                </c:pt>
                <c:pt idx="166">
                  <c:v>22082</c:v>
                </c:pt>
                <c:pt idx="167">
                  <c:v>22083</c:v>
                </c:pt>
                <c:pt idx="168">
                  <c:v>22084</c:v>
                </c:pt>
                <c:pt idx="169">
                  <c:v>22085</c:v>
                </c:pt>
                <c:pt idx="170">
                  <c:v>22086</c:v>
                </c:pt>
                <c:pt idx="171">
                  <c:v>22087</c:v>
                </c:pt>
                <c:pt idx="172">
                  <c:v>22088</c:v>
                </c:pt>
                <c:pt idx="173">
                  <c:v>22089</c:v>
                </c:pt>
                <c:pt idx="174">
                  <c:v>22090</c:v>
                </c:pt>
                <c:pt idx="175">
                  <c:v>22091</c:v>
                </c:pt>
                <c:pt idx="176">
                  <c:v>22092</c:v>
                </c:pt>
                <c:pt idx="177">
                  <c:v>22093</c:v>
                </c:pt>
                <c:pt idx="178">
                  <c:v>22094</c:v>
                </c:pt>
                <c:pt idx="179">
                  <c:v>22095</c:v>
                </c:pt>
                <c:pt idx="180">
                  <c:v>22096</c:v>
                </c:pt>
                <c:pt idx="181">
                  <c:v>22097</c:v>
                </c:pt>
                <c:pt idx="182">
                  <c:v>22098</c:v>
                </c:pt>
                <c:pt idx="183">
                  <c:v>22099</c:v>
                </c:pt>
                <c:pt idx="184">
                  <c:v>22100</c:v>
                </c:pt>
                <c:pt idx="185">
                  <c:v>22101</c:v>
                </c:pt>
                <c:pt idx="186">
                  <c:v>22102</c:v>
                </c:pt>
                <c:pt idx="187">
                  <c:v>22103</c:v>
                </c:pt>
                <c:pt idx="188">
                  <c:v>22104</c:v>
                </c:pt>
                <c:pt idx="189">
                  <c:v>22105</c:v>
                </c:pt>
                <c:pt idx="190">
                  <c:v>22106</c:v>
                </c:pt>
                <c:pt idx="191">
                  <c:v>22107</c:v>
                </c:pt>
                <c:pt idx="192">
                  <c:v>22108</c:v>
                </c:pt>
                <c:pt idx="193">
                  <c:v>22109</c:v>
                </c:pt>
                <c:pt idx="194">
                  <c:v>22110</c:v>
                </c:pt>
                <c:pt idx="195">
                  <c:v>22111</c:v>
                </c:pt>
                <c:pt idx="196">
                  <c:v>22112</c:v>
                </c:pt>
                <c:pt idx="197">
                  <c:v>22113</c:v>
                </c:pt>
                <c:pt idx="198">
                  <c:v>22114</c:v>
                </c:pt>
                <c:pt idx="199">
                  <c:v>22115</c:v>
                </c:pt>
                <c:pt idx="200">
                  <c:v>22116</c:v>
                </c:pt>
                <c:pt idx="201">
                  <c:v>22117</c:v>
                </c:pt>
                <c:pt idx="202">
                  <c:v>22118</c:v>
                </c:pt>
                <c:pt idx="203">
                  <c:v>22119</c:v>
                </c:pt>
                <c:pt idx="204">
                  <c:v>22120</c:v>
                </c:pt>
                <c:pt idx="205">
                  <c:v>22121</c:v>
                </c:pt>
                <c:pt idx="206">
                  <c:v>22122</c:v>
                </c:pt>
                <c:pt idx="207">
                  <c:v>22123</c:v>
                </c:pt>
                <c:pt idx="208">
                  <c:v>22124</c:v>
                </c:pt>
                <c:pt idx="209">
                  <c:v>22125</c:v>
                </c:pt>
                <c:pt idx="210">
                  <c:v>22126</c:v>
                </c:pt>
                <c:pt idx="211">
                  <c:v>22127</c:v>
                </c:pt>
                <c:pt idx="212">
                  <c:v>22128</c:v>
                </c:pt>
                <c:pt idx="213">
                  <c:v>22129</c:v>
                </c:pt>
                <c:pt idx="214">
                  <c:v>22130</c:v>
                </c:pt>
                <c:pt idx="215">
                  <c:v>22131</c:v>
                </c:pt>
                <c:pt idx="216">
                  <c:v>22132</c:v>
                </c:pt>
                <c:pt idx="217">
                  <c:v>22133</c:v>
                </c:pt>
                <c:pt idx="218">
                  <c:v>22134</c:v>
                </c:pt>
                <c:pt idx="219">
                  <c:v>22135</c:v>
                </c:pt>
                <c:pt idx="220">
                  <c:v>22136</c:v>
                </c:pt>
                <c:pt idx="221">
                  <c:v>22137</c:v>
                </c:pt>
                <c:pt idx="222">
                  <c:v>22138</c:v>
                </c:pt>
                <c:pt idx="223">
                  <c:v>22139</c:v>
                </c:pt>
                <c:pt idx="224">
                  <c:v>22140</c:v>
                </c:pt>
                <c:pt idx="225">
                  <c:v>22141</c:v>
                </c:pt>
                <c:pt idx="226">
                  <c:v>22142</c:v>
                </c:pt>
                <c:pt idx="227">
                  <c:v>22143</c:v>
                </c:pt>
                <c:pt idx="228">
                  <c:v>22144</c:v>
                </c:pt>
                <c:pt idx="229">
                  <c:v>22145</c:v>
                </c:pt>
                <c:pt idx="230">
                  <c:v>22146</c:v>
                </c:pt>
                <c:pt idx="231">
                  <c:v>22147</c:v>
                </c:pt>
                <c:pt idx="232">
                  <c:v>22148</c:v>
                </c:pt>
                <c:pt idx="233">
                  <c:v>22149</c:v>
                </c:pt>
                <c:pt idx="234">
                  <c:v>22150</c:v>
                </c:pt>
                <c:pt idx="235">
                  <c:v>22151</c:v>
                </c:pt>
                <c:pt idx="236">
                  <c:v>22152</c:v>
                </c:pt>
                <c:pt idx="237">
                  <c:v>22153</c:v>
                </c:pt>
                <c:pt idx="238">
                  <c:v>22154</c:v>
                </c:pt>
                <c:pt idx="239">
                  <c:v>22155</c:v>
                </c:pt>
                <c:pt idx="240">
                  <c:v>22156</c:v>
                </c:pt>
                <c:pt idx="241">
                  <c:v>22157</c:v>
                </c:pt>
                <c:pt idx="242">
                  <c:v>22158</c:v>
                </c:pt>
                <c:pt idx="243">
                  <c:v>22159</c:v>
                </c:pt>
                <c:pt idx="244">
                  <c:v>22160</c:v>
                </c:pt>
                <c:pt idx="245">
                  <c:v>22161</c:v>
                </c:pt>
                <c:pt idx="246">
                  <c:v>22162</c:v>
                </c:pt>
                <c:pt idx="247">
                  <c:v>22163</c:v>
                </c:pt>
                <c:pt idx="248">
                  <c:v>22164</c:v>
                </c:pt>
                <c:pt idx="249">
                  <c:v>22165</c:v>
                </c:pt>
                <c:pt idx="250">
                  <c:v>22166</c:v>
                </c:pt>
                <c:pt idx="251">
                  <c:v>22167</c:v>
                </c:pt>
                <c:pt idx="252">
                  <c:v>22168</c:v>
                </c:pt>
                <c:pt idx="253">
                  <c:v>22169</c:v>
                </c:pt>
                <c:pt idx="254">
                  <c:v>22170</c:v>
                </c:pt>
                <c:pt idx="255">
                  <c:v>22171</c:v>
                </c:pt>
                <c:pt idx="256">
                  <c:v>22172</c:v>
                </c:pt>
                <c:pt idx="257">
                  <c:v>22173</c:v>
                </c:pt>
                <c:pt idx="258">
                  <c:v>22174</c:v>
                </c:pt>
                <c:pt idx="259">
                  <c:v>22175</c:v>
                </c:pt>
                <c:pt idx="260">
                  <c:v>22176</c:v>
                </c:pt>
                <c:pt idx="261">
                  <c:v>22177</c:v>
                </c:pt>
                <c:pt idx="262">
                  <c:v>22178</c:v>
                </c:pt>
                <c:pt idx="263">
                  <c:v>22179</c:v>
                </c:pt>
                <c:pt idx="264">
                  <c:v>22180</c:v>
                </c:pt>
                <c:pt idx="265">
                  <c:v>22181</c:v>
                </c:pt>
                <c:pt idx="266">
                  <c:v>22182</c:v>
                </c:pt>
                <c:pt idx="267">
                  <c:v>22183</c:v>
                </c:pt>
                <c:pt idx="268">
                  <c:v>22184</c:v>
                </c:pt>
                <c:pt idx="269">
                  <c:v>22185</c:v>
                </c:pt>
                <c:pt idx="270">
                  <c:v>22186</c:v>
                </c:pt>
                <c:pt idx="271">
                  <c:v>22187</c:v>
                </c:pt>
                <c:pt idx="272">
                  <c:v>22188</c:v>
                </c:pt>
                <c:pt idx="273">
                  <c:v>22189</c:v>
                </c:pt>
                <c:pt idx="274">
                  <c:v>22190</c:v>
                </c:pt>
                <c:pt idx="275">
                  <c:v>22191</c:v>
                </c:pt>
                <c:pt idx="276">
                  <c:v>22192</c:v>
                </c:pt>
                <c:pt idx="277">
                  <c:v>22193</c:v>
                </c:pt>
                <c:pt idx="278">
                  <c:v>22194</c:v>
                </c:pt>
                <c:pt idx="279">
                  <c:v>22195</c:v>
                </c:pt>
                <c:pt idx="280">
                  <c:v>22196</c:v>
                </c:pt>
                <c:pt idx="281">
                  <c:v>22197</c:v>
                </c:pt>
                <c:pt idx="282">
                  <c:v>22198</c:v>
                </c:pt>
                <c:pt idx="283">
                  <c:v>22199</c:v>
                </c:pt>
                <c:pt idx="284">
                  <c:v>22200</c:v>
                </c:pt>
                <c:pt idx="285">
                  <c:v>22201</c:v>
                </c:pt>
                <c:pt idx="286">
                  <c:v>22202</c:v>
                </c:pt>
                <c:pt idx="287">
                  <c:v>22203</c:v>
                </c:pt>
                <c:pt idx="288">
                  <c:v>22204</c:v>
                </c:pt>
                <c:pt idx="289">
                  <c:v>22205</c:v>
                </c:pt>
                <c:pt idx="290">
                  <c:v>22206</c:v>
                </c:pt>
                <c:pt idx="291">
                  <c:v>22207</c:v>
                </c:pt>
                <c:pt idx="292">
                  <c:v>22208</c:v>
                </c:pt>
                <c:pt idx="293">
                  <c:v>22209</c:v>
                </c:pt>
                <c:pt idx="294">
                  <c:v>22210</c:v>
                </c:pt>
                <c:pt idx="295">
                  <c:v>22211</c:v>
                </c:pt>
                <c:pt idx="296">
                  <c:v>22212</c:v>
                </c:pt>
                <c:pt idx="297">
                  <c:v>22213</c:v>
                </c:pt>
                <c:pt idx="298">
                  <c:v>22214</c:v>
                </c:pt>
                <c:pt idx="299">
                  <c:v>22215</c:v>
                </c:pt>
                <c:pt idx="300">
                  <c:v>22216</c:v>
                </c:pt>
                <c:pt idx="301">
                  <c:v>22217</c:v>
                </c:pt>
                <c:pt idx="302">
                  <c:v>22218</c:v>
                </c:pt>
                <c:pt idx="303">
                  <c:v>22219</c:v>
                </c:pt>
                <c:pt idx="304">
                  <c:v>22220</c:v>
                </c:pt>
                <c:pt idx="305">
                  <c:v>22221</c:v>
                </c:pt>
                <c:pt idx="306">
                  <c:v>22222</c:v>
                </c:pt>
                <c:pt idx="307">
                  <c:v>22223</c:v>
                </c:pt>
                <c:pt idx="308">
                  <c:v>22224</c:v>
                </c:pt>
                <c:pt idx="309">
                  <c:v>22225</c:v>
                </c:pt>
                <c:pt idx="310">
                  <c:v>22226</c:v>
                </c:pt>
                <c:pt idx="311">
                  <c:v>22227</c:v>
                </c:pt>
                <c:pt idx="312">
                  <c:v>22228</c:v>
                </c:pt>
                <c:pt idx="313">
                  <c:v>22229</c:v>
                </c:pt>
                <c:pt idx="314">
                  <c:v>22230</c:v>
                </c:pt>
                <c:pt idx="315">
                  <c:v>22231</c:v>
                </c:pt>
                <c:pt idx="316">
                  <c:v>22232</c:v>
                </c:pt>
                <c:pt idx="317">
                  <c:v>22233</c:v>
                </c:pt>
                <c:pt idx="318">
                  <c:v>22234</c:v>
                </c:pt>
                <c:pt idx="319">
                  <c:v>22235</c:v>
                </c:pt>
                <c:pt idx="320">
                  <c:v>22236</c:v>
                </c:pt>
                <c:pt idx="321">
                  <c:v>22237</c:v>
                </c:pt>
                <c:pt idx="322">
                  <c:v>22238</c:v>
                </c:pt>
                <c:pt idx="323">
                  <c:v>22239</c:v>
                </c:pt>
                <c:pt idx="324">
                  <c:v>22240</c:v>
                </c:pt>
                <c:pt idx="325">
                  <c:v>22241</c:v>
                </c:pt>
                <c:pt idx="326">
                  <c:v>22242</c:v>
                </c:pt>
                <c:pt idx="327">
                  <c:v>22243</c:v>
                </c:pt>
                <c:pt idx="328">
                  <c:v>22244</c:v>
                </c:pt>
                <c:pt idx="329">
                  <c:v>22245</c:v>
                </c:pt>
                <c:pt idx="330">
                  <c:v>22246</c:v>
                </c:pt>
                <c:pt idx="331">
                  <c:v>22247</c:v>
                </c:pt>
                <c:pt idx="332">
                  <c:v>22248</c:v>
                </c:pt>
                <c:pt idx="333">
                  <c:v>22249</c:v>
                </c:pt>
                <c:pt idx="334">
                  <c:v>22250</c:v>
                </c:pt>
                <c:pt idx="335">
                  <c:v>22251</c:v>
                </c:pt>
                <c:pt idx="336">
                  <c:v>22252</c:v>
                </c:pt>
                <c:pt idx="337">
                  <c:v>22253</c:v>
                </c:pt>
                <c:pt idx="338">
                  <c:v>22254</c:v>
                </c:pt>
                <c:pt idx="339">
                  <c:v>22255</c:v>
                </c:pt>
                <c:pt idx="340">
                  <c:v>22256</c:v>
                </c:pt>
                <c:pt idx="341">
                  <c:v>22257</c:v>
                </c:pt>
                <c:pt idx="342">
                  <c:v>22258</c:v>
                </c:pt>
                <c:pt idx="343">
                  <c:v>22259</c:v>
                </c:pt>
                <c:pt idx="344">
                  <c:v>22260</c:v>
                </c:pt>
                <c:pt idx="345">
                  <c:v>22261</c:v>
                </c:pt>
                <c:pt idx="346">
                  <c:v>22262</c:v>
                </c:pt>
                <c:pt idx="347">
                  <c:v>22263</c:v>
                </c:pt>
                <c:pt idx="348">
                  <c:v>22264</c:v>
                </c:pt>
                <c:pt idx="349">
                  <c:v>22265</c:v>
                </c:pt>
                <c:pt idx="350">
                  <c:v>22266</c:v>
                </c:pt>
                <c:pt idx="351">
                  <c:v>22267</c:v>
                </c:pt>
                <c:pt idx="352">
                  <c:v>22268</c:v>
                </c:pt>
                <c:pt idx="353">
                  <c:v>22269</c:v>
                </c:pt>
                <c:pt idx="354">
                  <c:v>22270</c:v>
                </c:pt>
                <c:pt idx="355">
                  <c:v>22271</c:v>
                </c:pt>
                <c:pt idx="356">
                  <c:v>22272</c:v>
                </c:pt>
                <c:pt idx="357">
                  <c:v>22273</c:v>
                </c:pt>
                <c:pt idx="358">
                  <c:v>22274</c:v>
                </c:pt>
                <c:pt idx="359">
                  <c:v>22275</c:v>
                </c:pt>
                <c:pt idx="360">
                  <c:v>22276</c:v>
                </c:pt>
                <c:pt idx="361">
                  <c:v>22277</c:v>
                </c:pt>
                <c:pt idx="362">
                  <c:v>22278</c:v>
                </c:pt>
                <c:pt idx="363">
                  <c:v>22279</c:v>
                </c:pt>
                <c:pt idx="364">
                  <c:v>22280</c:v>
                </c:pt>
              </c:numCache>
            </c:numRef>
          </c:cat>
          <c:val>
            <c:numRef>
              <c:f>'Wallace 55,60,61'!$AJ$3:$AJ$368</c:f>
              <c:numCache>
                <c:formatCode>General</c:formatCode>
                <c:ptCount val="366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02-46B1-9892-0E4E75A2E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2594472"/>
        <c:axId val="2132597656"/>
      </c:barChart>
      <c:dateAx>
        <c:axId val="2132594472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txPr>
          <a:bodyPr/>
          <a:lstStyle/>
          <a:p>
            <a:pPr algn="ctr">
              <a:defRPr lang="en-AU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597656"/>
        <c:crosses val="autoZero"/>
        <c:auto val="1"/>
        <c:lblOffset val="100"/>
        <c:baseTimeUnit val="days"/>
      </c:dateAx>
      <c:valAx>
        <c:axId val="21325976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25944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 algn="ctr">
        <a:defRPr lang="en-AU" sz="1100" b="0" i="0" u="none" strike="noStrike" kern="1200" baseline="0"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 4</a:t>
            </a:r>
            <a:r>
              <a:rPr lang="en-US" baseline="0"/>
              <a:t> </a:t>
            </a:r>
            <a:r>
              <a:rPr lang="en-US"/>
              <a:t>LF hatch dates</a:t>
            </a:r>
          </a:p>
        </c:rich>
      </c:tx>
      <c:layout>
        <c:manualLayout>
          <c:xMode val="edge"/>
          <c:yMode val="edge"/>
          <c:x val="0.273895888013998"/>
          <c:y val="4.6296296296296301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7086193100505203E-2"/>
          <c:y val="4.9157278398820198E-2"/>
          <c:w val="0.77136623115115499"/>
          <c:h val="0.75221771136022497"/>
        </c:manualLayout>
      </c:layout>
      <c:barChart>
        <c:barDir val="col"/>
        <c:grouping val="clustered"/>
        <c:varyColors val="0"/>
        <c:ser>
          <c:idx val="0"/>
          <c:order val="0"/>
          <c:tx>
            <c:v>2012</c:v>
          </c:tx>
          <c:invertIfNegative val="0"/>
          <c:cat>
            <c:numRef>
              <c:f>'Wallace 55,60,61'!$S$4:$S$369</c:f>
              <c:numCache>
                <c:formatCode>d\-mmm</c:formatCode>
                <c:ptCount val="366"/>
                <c:pt idx="0">
                  <c:v>21916</c:v>
                </c:pt>
                <c:pt idx="1">
                  <c:v>21917</c:v>
                </c:pt>
                <c:pt idx="2">
                  <c:v>21918</c:v>
                </c:pt>
                <c:pt idx="3">
                  <c:v>21919</c:v>
                </c:pt>
                <c:pt idx="4">
                  <c:v>21920</c:v>
                </c:pt>
                <c:pt idx="5">
                  <c:v>21921</c:v>
                </c:pt>
                <c:pt idx="6">
                  <c:v>21922</c:v>
                </c:pt>
                <c:pt idx="7">
                  <c:v>21923</c:v>
                </c:pt>
                <c:pt idx="8">
                  <c:v>21924</c:v>
                </c:pt>
                <c:pt idx="9">
                  <c:v>21925</c:v>
                </c:pt>
                <c:pt idx="10">
                  <c:v>21926</c:v>
                </c:pt>
                <c:pt idx="11">
                  <c:v>21927</c:v>
                </c:pt>
                <c:pt idx="12">
                  <c:v>21928</c:v>
                </c:pt>
                <c:pt idx="13">
                  <c:v>21929</c:v>
                </c:pt>
                <c:pt idx="14">
                  <c:v>21930</c:v>
                </c:pt>
                <c:pt idx="15">
                  <c:v>21931</c:v>
                </c:pt>
                <c:pt idx="16">
                  <c:v>21932</c:v>
                </c:pt>
                <c:pt idx="17">
                  <c:v>21933</c:v>
                </c:pt>
                <c:pt idx="18">
                  <c:v>21934</c:v>
                </c:pt>
                <c:pt idx="19">
                  <c:v>21935</c:v>
                </c:pt>
                <c:pt idx="20">
                  <c:v>21936</c:v>
                </c:pt>
                <c:pt idx="21">
                  <c:v>21937</c:v>
                </c:pt>
                <c:pt idx="22">
                  <c:v>21938</c:v>
                </c:pt>
                <c:pt idx="23">
                  <c:v>21939</c:v>
                </c:pt>
                <c:pt idx="24">
                  <c:v>21940</c:v>
                </c:pt>
                <c:pt idx="25">
                  <c:v>21941</c:v>
                </c:pt>
                <c:pt idx="26">
                  <c:v>21942</c:v>
                </c:pt>
                <c:pt idx="27">
                  <c:v>21943</c:v>
                </c:pt>
                <c:pt idx="28">
                  <c:v>21944</c:v>
                </c:pt>
                <c:pt idx="29">
                  <c:v>21945</c:v>
                </c:pt>
                <c:pt idx="30">
                  <c:v>21946</c:v>
                </c:pt>
                <c:pt idx="31">
                  <c:v>21947</c:v>
                </c:pt>
                <c:pt idx="32">
                  <c:v>21948</c:v>
                </c:pt>
                <c:pt idx="33">
                  <c:v>21949</c:v>
                </c:pt>
                <c:pt idx="34">
                  <c:v>21950</c:v>
                </c:pt>
                <c:pt idx="35">
                  <c:v>21951</c:v>
                </c:pt>
                <c:pt idx="36">
                  <c:v>21952</c:v>
                </c:pt>
                <c:pt idx="37">
                  <c:v>21953</c:v>
                </c:pt>
                <c:pt idx="38">
                  <c:v>21954</c:v>
                </c:pt>
                <c:pt idx="39">
                  <c:v>21955</c:v>
                </c:pt>
                <c:pt idx="40">
                  <c:v>21956</c:v>
                </c:pt>
                <c:pt idx="41">
                  <c:v>21957</c:v>
                </c:pt>
                <c:pt idx="42">
                  <c:v>21958</c:v>
                </c:pt>
                <c:pt idx="43">
                  <c:v>21959</c:v>
                </c:pt>
                <c:pt idx="44">
                  <c:v>21960</c:v>
                </c:pt>
                <c:pt idx="45">
                  <c:v>21961</c:v>
                </c:pt>
                <c:pt idx="46">
                  <c:v>21962</c:v>
                </c:pt>
                <c:pt idx="47">
                  <c:v>21963</c:v>
                </c:pt>
                <c:pt idx="48">
                  <c:v>21964</c:v>
                </c:pt>
                <c:pt idx="49">
                  <c:v>21965</c:v>
                </c:pt>
                <c:pt idx="50">
                  <c:v>21966</c:v>
                </c:pt>
                <c:pt idx="51">
                  <c:v>21967</c:v>
                </c:pt>
                <c:pt idx="52">
                  <c:v>21968</c:v>
                </c:pt>
                <c:pt idx="53">
                  <c:v>21969</c:v>
                </c:pt>
                <c:pt idx="54">
                  <c:v>21970</c:v>
                </c:pt>
                <c:pt idx="55">
                  <c:v>21971</c:v>
                </c:pt>
                <c:pt idx="56">
                  <c:v>21972</c:v>
                </c:pt>
                <c:pt idx="57">
                  <c:v>21973</c:v>
                </c:pt>
                <c:pt idx="58">
                  <c:v>21974</c:v>
                </c:pt>
                <c:pt idx="59">
                  <c:v>21975</c:v>
                </c:pt>
                <c:pt idx="60">
                  <c:v>21976</c:v>
                </c:pt>
                <c:pt idx="61">
                  <c:v>21977</c:v>
                </c:pt>
                <c:pt idx="62">
                  <c:v>21978</c:v>
                </c:pt>
                <c:pt idx="63">
                  <c:v>21979</c:v>
                </c:pt>
                <c:pt idx="64">
                  <c:v>21980</c:v>
                </c:pt>
                <c:pt idx="65">
                  <c:v>21981</c:v>
                </c:pt>
                <c:pt idx="66">
                  <c:v>21982</c:v>
                </c:pt>
                <c:pt idx="67">
                  <c:v>21983</c:v>
                </c:pt>
                <c:pt idx="68">
                  <c:v>21984</c:v>
                </c:pt>
                <c:pt idx="69">
                  <c:v>21985</c:v>
                </c:pt>
                <c:pt idx="70">
                  <c:v>21986</c:v>
                </c:pt>
                <c:pt idx="71">
                  <c:v>21987</c:v>
                </c:pt>
                <c:pt idx="72">
                  <c:v>21988</c:v>
                </c:pt>
                <c:pt idx="73">
                  <c:v>21989</c:v>
                </c:pt>
                <c:pt idx="74">
                  <c:v>21990</c:v>
                </c:pt>
                <c:pt idx="75">
                  <c:v>21991</c:v>
                </c:pt>
                <c:pt idx="76">
                  <c:v>21992</c:v>
                </c:pt>
                <c:pt idx="77">
                  <c:v>21993</c:v>
                </c:pt>
                <c:pt idx="78">
                  <c:v>21994</c:v>
                </c:pt>
                <c:pt idx="79">
                  <c:v>21995</c:v>
                </c:pt>
                <c:pt idx="80">
                  <c:v>21996</c:v>
                </c:pt>
                <c:pt idx="81">
                  <c:v>21997</c:v>
                </c:pt>
                <c:pt idx="82">
                  <c:v>21998</c:v>
                </c:pt>
                <c:pt idx="83">
                  <c:v>21999</c:v>
                </c:pt>
                <c:pt idx="84">
                  <c:v>22000</c:v>
                </c:pt>
                <c:pt idx="85">
                  <c:v>22001</c:v>
                </c:pt>
                <c:pt idx="86">
                  <c:v>22002</c:v>
                </c:pt>
                <c:pt idx="87">
                  <c:v>22003</c:v>
                </c:pt>
                <c:pt idx="88">
                  <c:v>22004</c:v>
                </c:pt>
                <c:pt idx="89">
                  <c:v>22005</c:v>
                </c:pt>
                <c:pt idx="90">
                  <c:v>22006</c:v>
                </c:pt>
                <c:pt idx="91">
                  <c:v>22007</c:v>
                </c:pt>
                <c:pt idx="92">
                  <c:v>22008</c:v>
                </c:pt>
                <c:pt idx="93">
                  <c:v>22009</c:v>
                </c:pt>
                <c:pt idx="94">
                  <c:v>22010</c:v>
                </c:pt>
                <c:pt idx="95">
                  <c:v>22011</c:v>
                </c:pt>
                <c:pt idx="96">
                  <c:v>22012</c:v>
                </c:pt>
                <c:pt idx="97">
                  <c:v>22013</c:v>
                </c:pt>
                <c:pt idx="98">
                  <c:v>22014</c:v>
                </c:pt>
                <c:pt idx="99">
                  <c:v>22015</c:v>
                </c:pt>
                <c:pt idx="100">
                  <c:v>22016</c:v>
                </c:pt>
                <c:pt idx="101">
                  <c:v>22017</c:v>
                </c:pt>
                <c:pt idx="102">
                  <c:v>22018</c:v>
                </c:pt>
                <c:pt idx="103">
                  <c:v>22019</c:v>
                </c:pt>
                <c:pt idx="104">
                  <c:v>22020</c:v>
                </c:pt>
                <c:pt idx="105">
                  <c:v>22021</c:v>
                </c:pt>
                <c:pt idx="106">
                  <c:v>22022</c:v>
                </c:pt>
                <c:pt idx="107">
                  <c:v>22023</c:v>
                </c:pt>
                <c:pt idx="108">
                  <c:v>22024</c:v>
                </c:pt>
                <c:pt idx="109">
                  <c:v>22025</c:v>
                </c:pt>
                <c:pt idx="110">
                  <c:v>22026</c:v>
                </c:pt>
                <c:pt idx="111">
                  <c:v>22027</c:v>
                </c:pt>
                <c:pt idx="112">
                  <c:v>22028</c:v>
                </c:pt>
                <c:pt idx="113">
                  <c:v>22029</c:v>
                </c:pt>
                <c:pt idx="114">
                  <c:v>22030</c:v>
                </c:pt>
                <c:pt idx="115">
                  <c:v>22031</c:v>
                </c:pt>
                <c:pt idx="116">
                  <c:v>22032</c:v>
                </c:pt>
                <c:pt idx="117">
                  <c:v>22033</c:v>
                </c:pt>
                <c:pt idx="118">
                  <c:v>22034</c:v>
                </c:pt>
                <c:pt idx="119">
                  <c:v>22035</c:v>
                </c:pt>
                <c:pt idx="120">
                  <c:v>22036</c:v>
                </c:pt>
                <c:pt idx="121">
                  <c:v>22037</c:v>
                </c:pt>
                <c:pt idx="122">
                  <c:v>22038</c:v>
                </c:pt>
                <c:pt idx="123">
                  <c:v>22039</c:v>
                </c:pt>
                <c:pt idx="124">
                  <c:v>22040</c:v>
                </c:pt>
                <c:pt idx="125">
                  <c:v>22041</c:v>
                </c:pt>
                <c:pt idx="126">
                  <c:v>22042</c:v>
                </c:pt>
                <c:pt idx="127">
                  <c:v>22043</c:v>
                </c:pt>
                <c:pt idx="128">
                  <c:v>22044</c:v>
                </c:pt>
                <c:pt idx="129">
                  <c:v>22045</c:v>
                </c:pt>
                <c:pt idx="130">
                  <c:v>22046</c:v>
                </c:pt>
                <c:pt idx="131">
                  <c:v>22047</c:v>
                </c:pt>
                <c:pt idx="132">
                  <c:v>22048</c:v>
                </c:pt>
                <c:pt idx="133">
                  <c:v>22049</c:v>
                </c:pt>
                <c:pt idx="134">
                  <c:v>22050</c:v>
                </c:pt>
                <c:pt idx="135">
                  <c:v>22051</c:v>
                </c:pt>
                <c:pt idx="136">
                  <c:v>22052</c:v>
                </c:pt>
                <c:pt idx="137">
                  <c:v>22053</c:v>
                </c:pt>
                <c:pt idx="138">
                  <c:v>22054</c:v>
                </c:pt>
                <c:pt idx="139">
                  <c:v>22055</c:v>
                </c:pt>
                <c:pt idx="140">
                  <c:v>22056</c:v>
                </c:pt>
                <c:pt idx="141">
                  <c:v>22057</c:v>
                </c:pt>
                <c:pt idx="142">
                  <c:v>22058</c:v>
                </c:pt>
                <c:pt idx="143">
                  <c:v>22059</c:v>
                </c:pt>
                <c:pt idx="144">
                  <c:v>22060</c:v>
                </c:pt>
                <c:pt idx="145">
                  <c:v>22061</c:v>
                </c:pt>
                <c:pt idx="146">
                  <c:v>22062</c:v>
                </c:pt>
                <c:pt idx="147">
                  <c:v>22063</c:v>
                </c:pt>
                <c:pt idx="148">
                  <c:v>22064</c:v>
                </c:pt>
                <c:pt idx="149">
                  <c:v>22065</c:v>
                </c:pt>
                <c:pt idx="150">
                  <c:v>22066</c:v>
                </c:pt>
                <c:pt idx="151">
                  <c:v>22067</c:v>
                </c:pt>
                <c:pt idx="152">
                  <c:v>22068</c:v>
                </c:pt>
                <c:pt idx="153">
                  <c:v>22069</c:v>
                </c:pt>
                <c:pt idx="154">
                  <c:v>22070</c:v>
                </c:pt>
                <c:pt idx="155">
                  <c:v>22071</c:v>
                </c:pt>
                <c:pt idx="156">
                  <c:v>22072</c:v>
                </c:pt>
                <c:pt idx="157">
                  <c:v>22073</c:v>
                </c:pt>
                <c:pt idx="158">
                  <c:v>22074</c:v>
                </c:pt>
                <c:pt idx="159">
                  <c:v>22075</c:v>
                </c:pt>
                <c:pt idx="160">
                  <c:v>22076</c:v>
                </c:pt>
                <c:pt idx="161">
                  <c:v>22077</c:v>
                </c:pt>
                <c:pt idx="162">
                  <c:v>22078</c:v>
                </c:pt>
                <c:pt idx="163">
                  <c:v>22079</c:v>
                </c:pt>
                <c:pt idx="164">
                  <c:v>22080</c:v>
                </c:pt>
                <c:pt idx="165">
                  <c:v>22081</c:v>
                </c:pt>
                <c:pt idx="166">
                  <c:v>22082</c:v>
                </c:pt>
                <c:pt idx="167">
                  <c:v>22083</c:v>
                </c:pt>
                <c:pt idx="168">
                  <c:v>22084</c:v>
                </c:pt>
                <c:pt idx="169">
                  <c:v>22085</c:v>
                </c:pt>
                <c:pt idx="170">
                  <c:v>22086</c:v>
                </c:pt>
                <c:pt idx="171">
                  <c:v>22087</c:v>
                </c:pt>
                <c:pt idx="172">
                  <c:v>22088</c:v>
                </c:pt>
                <c:pt idx="173">
                  <c:v>22089</c:v>
                </c:pt>
                <c:pt idx="174">
                  <c:v>22090</c:v>
                </c:pt>
                <c:pt idx="175">
                  <c:v>22091</c:v>
                </c:pt>
                <c:pt idx="176">
                  <c:v>22092</c:v>
                </c:pt>
                <c:pt idx="177">
                  <c:v>22093</c:v>
                </c:pt>
                <c:pt idx="178">
                  <c:v>22094</c:v>
                </c:pt>
                <c:pt idx="179">
                  <c:v>22095</c:v>
                </c:pt>
                <c:pt idx="180">
                  <c:v>22096</c:v>
                </c:pt>
                <c:pt idx="181">
                  <c:v>22097</c:v>
                </c:pt>
                <c:pt idx="182">
                  <c:v>22098</c:v>
                </c:pt>
                <c:pt idx="183">
                  <c:v>22099</c:v>
                </c:pt>
                <c:pt idx="184">
                  <c:v>22100</c:v>
                </c:pt>
                <c:pt idx="185">
                  <c:v>22101</c:v>
                </c:pt>
                <c:pt idx="186">
                  <c:v>22102</c:v>
                </c:pt>
                <c:pt idx="187">
                  <c:v>22103</c:v>
                </c:pt>
                <c:pt idx="188">
                  <c:v>22104</c:v>
                </c:pt>
                <c:pt idx="189">
                  <c:v>22105</c:v>
                </c:pt>
                <c:pt idx="190">
                  <c:v>22106</c:v>
                </c:pt>
                <c:pt idx="191">
                  <c:v>22107</c:v>
                </c:pt>
                <c:pt idx="192">
                  <c:v>22108</c:v>
                </c:pt>
                <c:pt idx="193">
                  <c:v>22109</c:v>
                </c:pt>
                <c:pt idx="194">
                  <c:v>22110</c:v>
                </c:pt>
                <c:pt idx="195">
                  <c:v>22111</c:v>
                </c:pt>
                <c:pt idx="196">
                  <c:v>22112</c:v>
                </c:pt>
                <c:pt idx="197">
                  <c:v>22113</c:v>
                </c:pt>
                <c:pt idx="198">
                  <c:v>22114</c:v>
                </c:pt>
                <c:pt idx="199">
                  <c:v>22115</c:v>
                </c:pt>
                <c:pt idx="200">
                  <c:v>22116</c:v>
                </c:pt>
                <c:pt idx="201">
                  <c:v>22117</c:v>
                </c:pt>
                <c:pt idx="202">
                  <c:v>22118</c:v>
                </c:pt>
                <c:pt idx="203">
                  <c:v>22119</c:v>
                </c:pt>
                <c:pt idx="204">
                  <c:v>22120</c:v>
                </c:pt>
                <c:pt idx="205">
                  <c:v>22121</c:v>
                </c:pt>
                <c:pt idx="206">
                  <c:v>22122</c:v>
                </c:pt>
                <c:pt idx="207">
                  <c:v>22123</c:v>
                </c:pt>
                <c:pt idx="208">
                  <c:v>22124</c:v>
                </c:pt>
                <c:pt idx="209">
                  <c:v>22125</c:v>
                </c:pt>
                <c:pt idx="210">
                  <c:v>22126</c:v>
                </c:pt>
                <c:pt idx="211">
                  <c:v>22127</c:v>
                </c:pt>
                <c:pt idx="212">
                  <c:v>22128</c:v>
                </c:pt>
                <c:pt idx="213">
                  <c:v>22129</c:v>
                </c:pt>
                <c:pt idx="214">
                  <c:v>22130</c:v>
                </c:pt>
                <c:pt idx="215">
                  <c:v>22131</c:v>
                </c:pt>
                <c:pt idx="216">
                  <c:v>22132</c:v>
                </c:pt>
                <c:pt idx="217">
                  <c:v>22133</c:v>
                </c:pt>
                <c:pt idx="218">
                  <c:v>22134</c:v>
                </c:pt>
                <c:pt idx="219">
                  <c:v>22135</c:v>
                </c:pt>
                <c:pt idx="220">
                  <c:v>22136</c:v>
                </c:pt>
                <c:pt idx="221">
                  <c:v>22137</c:v>
                </c:pt>
                <c:pt idx="222">
                  <c:v>22138</c:v>
                </c:pt>
                <c:pt idx="223">
                  <c:v>22139</c:v>
                </c:pt>
                <c:pt idx="224">
                  <c:v>22140</c:v>
                </c:pt>
                <c:pt idx="225">
                  <c:v>22141</c:v>
                </c:pt>
                <c:pt idx="226">
                  <c:v>22142</c:v>
                </c:pt>
                <c:pt idx="227">
                  <c:v>22143</c:v>
                </c:pt>
                <c:pt idx="228">
                  <c:v>22144</c:v>
                </c:pt>
                <c:pt idx="229">
                  <c:v>22145</c:v>
                </c:pt>
                <c:pt idx="230">
                  <c:v>22146</c:v>
                </c:pt>
                <c:pt idx="231">
                  <c:v>22147</c:v>
                </c:pt>
                <c:pt idx="232">
                  <c:v>22148</c:v>
                </c:pt>
                <c:pt idx="233">
                  <c:v>22149</c:v>
                </c:pt>
                <c:pt idx="234">
                  <c:v>22150</c:v>
                </c:pt>
                <c:pt idx="235">
                  <c:v>22151</c:v>
                </c:pt>
                <c:pt idx="236">
                  <c:v>22152</c:v>
                </c:pt>
                <c:pt idx="237">
                  <c:v>22153</c:v>
                </c:pt>
                <c:pt idx="238">
                  <c:v>22154</c:v>
                </c:pt>
                <c:pt idx="239">
                  <c:v>22155</c:v>
                </c:pt>
                <c:pt idx="240">
                  <c:v>22156</c:v>
                </c:pt>
                <c:pt idx="241">
                  <c:v>22157</c:v>
                </c:pt>
                <c:pt idx="242">
                  <c:v>22158</c:v>
                </c:pt>
                <c:pt idx="243">
                  <c:v>22159</c:v>
                </c:pt>
                <c:pt idx="244">
                  <c:v>22160</c:v>
                </c:pt>
                <c:pt idx="245">
                  <c:v>22161</c:v>
                </c:pt>
                <c:pt idx="246">
                  <c:v>22162</c:v>
                </c:pt>
                <c:pt idx="247">
                  <c:v>22163</c:v>
                </c:pt>
                <c:pt idx="248">
                  <c:v>22164</c:v>
                </c:pt>
                <c:pt idx="249">
                  <c:v>22165</c:v>
                </c:pt>
                <c:pt idx="250">
                  <c:v>22166</c:v>
                </c:pt>
                <c:pt idx="251">
                  <c:v>22167</c:v>
                </c:pt>
                <c:pt idx="252">
                  <c:v>22168</c:v>
                </c:pt>
                <c:pt idx="253">
                  <c:v>22169</c:v>
                </c:pt>
                <c:pt idx="254">
                  <c:v>22170</c:v>
                </c:pt>
                <c:pt idx="255">
                  <c:v>22171</c:v>
                </c:pt>
                <c:pt idx="256">
                  <c:v>22172</c:v>
                </c:pt>
                <c:pt idx="257">
                  <c:v>22173</c:v>
                </c:pt>
                <c:pt idx="258">
                  <c:v>22174</c:v>
                </c:pt>
                <c:pt idx="259">
                  <c:v>22175</c:v>
                </c:pt>
                <c:pt idx="260">
                  <c:v>22176</c:v>
                </c:pt>
                <c:pt idx="261">
                  <c:v>22177</c:v>
                </c:pt>
                <c:pt idx="262">
                  <c:v>22178</c:v>
                </c:pt>
                <c:pt idx="263">
                  <c:v>22179</c:v>
                </c:pt>
                <c:pt idx="264">
                  <c:v>22180</c:v>
                </c:pt>
                <c:pt idx="265">
                  <c:v>22181</c:v>
                </c:pt>
                <c:pt idx="266">
                  <c:v>22182</c:v>
                </c:pt>
                <c:pt idx="267">
                  <c:v>22183</c:v>
                </c:pt>
                <c:pt idx="268">
                  <c:v>22184</c:v>
                </c:pt>
                <c:pt idx="269">
                  <c:v>22185</c:v>
                </c:pt>
                <c:pt idx="270">
                  <c:v>22186</c:v>
                </c:pt>
                <c:pt idx="271">
                  <c:v>22187</c:v>
                </c:pt>
                <c:pt idx="272">
                  <c:v>22188</c:v>
                </c:pt>
                <c:pt idx="273">
                  <c:v>22189</c:v>
                </c:pt>
                <c:pt idx="274">
                  <c:v>22190</c:v>
                </c:pt>
                <c:pt idx="275">
                  <c:v>22191</c:v>
                </c:pt>
                <c:pt idx="276">
                  <c:v>22192</c:v>
                </c:pt>
                <c:pt idx="277">
                  <c:v>22193</c:v>
                </c:pt>
                <c:pt idx="278">
                  <c:v>22194</c:v>
                </c:pt>
                <c:pt idx="279">
                  <c:v>22195</c:v>
                </c:pt>
                <c:pt idx="280">
                  <c:v>22196</c:v>
                </c:pt>
                <c:pt idx="281">
                  <c:v>22197</c:v>
                </c:pt>
                <c:pt idx="282">
                  <c:v>22198</c:v>
                </c:pt>
                <c:pt idx="283">
                  <c:v>22199</c:v>
                </c:pt>
                <c:pt idx="284">
                  <c:v>22200</c:v>
                </c:pt>
                <c:pt idx="285">
                  <c:v>22201</c:v>
                </c:pt>
                <c:pt idx="286">
                  <c:v>22202</c:v>
                </c:pt>
                <c:pt idx="287">
                  <c:v>22203</c:v>
                </c:pt>
                <c:pt idx="288">
                  <c:v>22204</c:v>
                </c:pt>
                <c:pt idx="289">
                  <c:v>22205</c:v>
                </c:pt>
                <c:pt idx="290">
                  <c:v>22206</c:v>
                </c:pt>
                <c:pt idx="291">
                  <c:v>22207</c:v>
                </c:pt>
                <c:pt idx="292">
                  <c:v>22208</c:v>
                </c:pt>
                <c:pt idx="293">
                  <c:v>22209</c:v>
                </c:pt>
                <c:pt idx="294">
                  <c:v>22210</c:v>
                </c:pt>
                <c:pt idx="295">
                  <c:v>22211</c:v>
                </c:pt>
                <c:pt idx="296">
                  <c:v>22212</c:v>
                </c:pt>
                <c:pt idx="297">
                  <c:v>22213</c:v>
                </c:pt>
                <c:pt idx="298">
                  <c:v>22214</c:v>
                </c:pt>
                <c:pt idx="299">
                  <c:v>22215</c:v>
                </c:pt>
                <c:pt idx="300">
                  <c:v>22216</c:v>
                </c:pt>
                <c:pt idx="301">
                  <c:v>22217</c:v>
                </c:pt>
                <c:pt idx="302">
                  <c:v>22218</c:v>
                </c:pt>
                <c:pt idx="303">
                  <c:v>22219</c:v>
                </c:pt>
                <c:pt idx="304">
                  <c:v>22220</c:v>
                </c:pt>
                <c:pt idx="305">
                  <c:v>22221</c:v>
                </c:pt>
                <c:pt idx="306">
                  <c:v>22222</c:v>
                </c:pt>
                <c:pt idx="307">
                  <c:v>22223</c:v>
                </c:pt>
                <c:pt idx="308">
                  <c:v>22224</c:v>
                </c:pt>
                <c:pt idx="309">
                  <c:v>22225</c:v>
                </c:pt>
                <c:pt idx="310">
                  <c:v>22226</c:v>
                </c:pt>
                <c:pt idx="311">
                  <c:v>22227</c:v>
                </c:pt>
                <c:pt idx="312">
                  <c:v>22228</c:v>
                </c:pt>
                <c:pt idx="313">
                  <c:v>22229</c:v>
                </c:pt>
                <c:pt idx="314">
                  <c:v>22230</c:v>
                </c:pt>
                <c:pt idx="315">
                  <c:v>22231</c:v>
                </c:pt>
                <c:pt idx="316">
                  <c:v>22232</c:v>
                </c:pt>
                <c:pt idx="317">
                  <c:v>22233</c:v>
                </c:pt>
                <c:pt idx="318">
                  <c:v>22234</c:v>
                </c:pt>
                <c:pt idx="319">
                  <c:v>22235</c:v>
                </c:pt>
                <c:pt idx="320">
                  <c:v>22236</c:v>
                </c:pt>
                <c:pt idx="321">
                  <c:v>22237</c:v>
                </c:pt>
                <c:pt idx="322">
                  <c:v>22238</c:v>
                </c:pt>
                <c:pt idx="323">
                  <c:v>22239</c:v>
                </c:pt>
                <c:pt idx="324">
                  <c:v>22240</c:v>
                </c:pt>
                <c:pt idx="325">
                  <c:v>22241</c:v>
                </c:pt>
                <c:pt idx="326">
                  <c:v>22242</c:v>
                </c:pt>
                <c:pt idx="327">
                  <c:v>22243</c:v>
                </c:pt>
                <c:pt idx="328">
                  <c:v>22244</c:v>
                </c:pt>
                <c:pt idx="329">
                  <c:v>22245</c:v>
                </c:pt>
                <c:pt idx="330">
                  <c:v>22246</c:v>
                </c:pt>
                <c:pt idx="331">
                  <c:v>22247</c:v>
                </c:pt>
                <c:pt idx="332">
                  <c:v>22248</c:v>
                </c:pt>
                <c:pt idx="333">
                  <c:v>22249</c:v>
                </c:pt>
                <c:pt idx="334">
                  <c:v>22250</c:v>
                </c:pt>
                <c:pt idx="335">
                  <c:v>22251</c:v>
                </c:pt>
                <c:pt idx="336">
                  <c:v>22252</c:v>
                </c:pt>
                <c:pt idx="337">
                  <c:v>22253</c:v>
                </c:pt>
                <c:pt idx="338">
                  <c:v>22254</c:v>
                </c:pt>
                <c:pt idx="339">
                  <c:v>22255</c:v>
                </c:pt>
                <c:pt idx="340">
                  <c:v>22256</c:v>
                </c:pt>
                <c:pt idx="341">
                  <c:v>22257</c:v>
                </c:pt>
                <c:pt idx="342">
                  <c:v>22258</c:v>
                </c:pt>
                <c:pt idx="343">
                  <c:v>22259</c:v>
                </c:pt>
                <c:pt idx="344">
                  <c:v>22260</c:v>
                </c:pt>
                <c:pt idx="345">
                  <c:v>22261</c:v>
                </c:pt>
                <c:pt idx="346">
                  <c:v>22262</c:v>
                </c:pt>
                <c:pt idx="347">
                  <c:v>22263</c:v>
                </c:pt>
                <c:pt idx="348">
                  <c:v>22264</c:v>
                </c:pt>
                <c:pt idx="349">
                  <c:v>22265</c:v>
                </c:pt>
                <c:pt idx="350">
                  <c:v>22266</c:v>
                </c:pt>
                <c:pt idx="351">
                  <c:v>22267</c:v>
                </c:pt>
                <c:pt idx="352">
                  <c:v>22268</c:v>
                </c:pt>
                <c:pt idx="353">
                  <c:v>22269</c:v>
                </c:pt>
                <c:pt idx="354">
                  <c:v>22270</c:v>
                </c:pt>
                <c:pt idx="355">
                  <c:v>22271</c:v>
                </c:pt>
                <c:pt idx="356">
                  <c:v>22272</c:v>
                </c:pt>
                <c:pt idx="357">
                  <c:v>22273</c:v>
                </c:pt>
                <c:pt idx="358">
                  <c:v>22274</c:v>
                </c:pt>
                <c:pt idx="359">
                  <c:v>22275</c:v>
                </c:pt>
                <c:pt idx="360">
                  <c:v>22276</c:v>
                </c:pt>
                <c:pt idx="361">
                  <c:v>22277</c:v>
                </c:pt>
                <c:pt idx="362">
                  <c:v>22278</c:v>
                </c:pt>
                <c:pt idx="363">
                  <c:v>22279</c:v>
                </c:pt>
                <c:pt idx="364">
                  <c:v>22280</c:v>
                </c:pt>
              </c:numCache>
            </c:numRef>
          </c:cat>
          <c:val>
            <c:numRef>
              <c:f>'Wallace 55,60,61'!$BB$4:$BB$368</c:f>
              <c:numCache>
                <c:formatCode>General</c:formatCode>
                <c:ptCount val="365"/>
                <c:pt idx="0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5-4805-AC0F-DC6D5D352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2633304"/>
        <c:axId val="2132636312"/>
      </c:barChart>
      <c:dateAx>
        <c:axId val="2132633304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crossAx val="2132636312"/>
        <c:crosses val="autoZero"/>
        <c:auto val="1"/>
        <c:lblOffset val="100"/>
        <c:baseTimeUnit val="days"/>
      </c:dateAx>
      <c:valAx>
        <c:axId val="21326363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26333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 algn="ctr">
        <a:defRPr lang="en-AU" sz="1200" b="0" i="0" u="none" strike="noStrike" kern="1200" baseline="0"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 1 LF hatch dates</a:t>
            </a:r>
          </a:p>
        </c:rich>
      </c:tx>
      <c:layout>
        <c:manualLayout>
          <c:xMode val="edge"/>
          <c:yMode val="edge"/>
          <c:x val="0.273895888013998"/>
          <c:y val="4.6296296296296301E-2"/>
        </c:manualLayout>
      </c:layout>
      <c:overlay val="1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2006</c:v>
          </c:tx>
          <c:invertIfNegative val="0"/>
          <c:cat>
            <c:numRef>
              <c:f>'Wallace 55,60,61'!$S$4:$S$369</c:f>
              <c:numCache>
                <c:formatCode>d\-mmm</c:formatCode>
                <c:ptCount val="366"/>
                <c:pt idx="0">
                  <c:v>21916</c:v>
                </c:pt>
                <c:pt idx="1">
                  <c:v>21917</c:v>
                </c:pt>
                <c:pt idx="2">
                  <c:v>21918</c:v>
                </c:pt>
                <c:pt idx="3">
                  <c:v>21919</c:v>
                </c:pt>
                <c:pt idx="4">
                  <c:v>21920</c:v>
                </c:pt>
                <c:pt idx="5">
                  <c:v>21921</c:v>
                </c:pt>
                <c:pt idx="6">
                  <c:v>21922</c:v>
                </c:pt>
                <c:pt idx="7">
                  <c:v>21923</c:v>
                </c:pt>
                <c:pt idx="8">
                  <c:v>21924</c:v>
                </c:pt>
                <c:pt idx="9">
                  <c:v>21925</c:v>
                </c:pt>
                <c:pt idx="10">
                  <c:v>21926</c:v>
                </c:pt>
                <c:pt idx="11">
                  <c:v>21927</c:v>
                </c:pt>
                <c:pt idx="12">
                  <c:v>21928</c:v>
                </c:pt>
                <c:pt idx="13">
                  <c:v>21929</c:v>
                </c:pt>
                <c:pt idx="14">
                  <c:v>21930</c:v>
                </c:pt>
                <c:pt idx="15">
                  <c:v>21931</c:v>
                </c:pt>
                <c:pt idx="16">
                  <c:v>21932</c:v>
                </c:pt>
                <c:pt idx="17">
                  <c:v>21933</c:v>
                </c:pt>
                <c:pt idx="18">
                  <c:v>21934</c:v>
                </c:pt>
                <c:pt idx="19">
                  <c:v>21935</c:v>
                </c:pt>
                <c:pt idx="20">
                  <c:v>21936</c:v>
                </c:pt>
                <c:pt idx="21">
                  <c:v>21937</c:v>
                </c:pt>
                <c:pt idx="22">
                  <c:v>21938</c:v>
                </c:pt>
                <c:pt idx="23">
                  <c:v>21939</c:v>
                </c:pt>
                <c:pt idx="24">
                  <c:v>21940</c:v>
                </c:pt>
                <c:pt idx="25">
                  <c:v>21941</c:v>
                </c:pt>
                <c:pt idx="26">
                  <c:v>21942</c:v>
                </c:pt>
                <c:pt idx="27">
                  <c:v>21943</c:v>
                </c:pt>
                <c:pt idx="28">
                  <c:v>21944</c:v>
                </c:pt>
                <c:pt idx="29">
                  <c:v>21945</c:v>
                </c:pt>
                <c:pt idx="30">
                  <c:v>21946</c:v>
                </c:pt>
                <c:pt idx="31">
                  <c:v>21947</c:v>
                </c:pt>
                <c:pt idx="32">
                  <c:v>21948</c:v>
                </c:pt>
                <c:pt idx="33">
                  <c:v>21949</c:v>
                </c:pt>
                <c:pt idx="34">
                  <c:v>21950</c:v>
                </c:pt>
                <c:pt idx="35">
                  <c:v>21951</c:v>
                </c:pt>
                <c:pt idx="36">
                  <c:v>21952</c:v>
                </c:pt>
                <c:pt idx="37">
                  <c:v>21953</c:v>
                </c:pt>
                <c:pt idx="38">
                  <c:v>21954</c:v>
                </c:pt>
                <c:pt idx="39">
                  <c:v>21955</c:v>
                </c:pt>
                <c:pt idx="40">
                  <c:v>21956</c:v>
                </c:pt>
                <c:pt idx="41">
                  <c:v>21957</c:v>
                </c:pt>
                <c:pt idx="42">
                  <c:v>21958</c:v>
                </c:pt>
                <c:pt idx="43">
                  <c:v>21959</c:v>
                </c:pt>
                <c:pt idx="44">
                  <c:v>21960</c:v>
                </c:pt>
                <c:pt idx="45">
                  <c:v>21961</c:v>
                </c:pt>
                <c:pt idx="46">
                  <c:v>21962</c:v>
                </c:pt>
                <c:pt idx="47">
                  <c:v>21963</c:v>
                </c:pt>
                <c:pt idx="48">
                  <c:v>21964</c:v>
                </c:pt>
                <c:pt idx="49">
                  <c:v>21965</c:v>
                </c:pt>
                <c:pt idx="50">
                  <c:v>21966</c:v>
                </c:pt>
                <c:pt idx="51">
                  <c:v>21967</c:v>
                </c:pt>
                <c:pt idx="52">
                  <c:v>21968</c:v>
                </c:pt>
                <c:pt idx="53">
                  <c:v>21969</c:v>
                </c:pt>
                <c:pt idx="54">
                  <c:v>21970</c:v>
                </c:pt>
                <c:pt idx="55">
                  <c:v>21971</c:v>
                </c:pt>
                <c:pt idx="56">
                  <c:v>21972</c:v>
                </c:pt>
                <c:pt idx="57">
                  <c:v>21973</c:v>
                </c:pt>
                <c:pt idx="58">
                  <c:v>21974</c:v>
                </c:pt>
                <c:pt idx="59">
                  <c:v>21975</c:v>
                </c:pt>
                <c:pt idx="60">
                  <c:v>21976</c:v>
                </c:pt>
                <c:pt idx="61">
                  <c:v>21977</c:v>
                </c:pt>
                <c:pt idx="62">
                  <c:v>21978</c:v>
                </c:pt>
                <c:pt idx="63">
                  <c:v>21979</c:v>
                </c:pt>
                <c:pt idx="64">
                  <c:v>21980</c:v>
                </c:pt>
                <c:pt idx="65">
                  <c:v>21981</c:v>
                </c:pt>
                <c:pt idx="66">
                  <c:v>21982</c:v>
                </c:pt>
                <c:pt idx="67">
                  <c:v>21983</c:v>
                </c:pt>
                <c:pt idx="68">
                  <c:v>21984</c:v>
                </c:pt>
                <c:pt idx="69">
                  <c:v>21985</c:v>
                </c:pt>
                <c:pt idx="70">
                  <c:v>21986</c:v>
                </c:pt>
                <c:pt idx="71">
                  <c:v>21987</c:v>
                </c:pt>
                <c:pt idx="72">
                  <c:v>21988</c:v>
                </c:pt>
                <c:pt idx="73">
                  <c:v>21989</c:v>
                </c:pt>
                <c:pt idx="74">
                  <c:v>21990</c:v>
                </c:pt>
                <c:pt idx="75">
                  <c:v>21991</c:v>
                </c:pt>
                <c:pt idx="76">
                  <c:v>21992</c:v>
                </c:pt>
                <c:pt idx="77">
                  <c:v>21993</c:v>
                </c:pt>
                <c:pt idx="78">
                  <c:v>21994</c:v>
                </c:pt>
                <c:pt idx="79">
                  <c:v>21995</c:v>
                </c:pt>
                <c:pt idx="80">
                  <c:v>21996</c:v>
                </c:pt>
                <c:pt idx="81">
                  <c:v>21997</c:v>
                </c:pt>
                <c:pt idx="82">
                  <c:v>21998</c:v>
                </c:pt>
                <c:pt idx="83">
                  <c:v>21999</c:v>
                </c:pt>
                <c:pt idx="84">
                  <c:v>22000</c:v>
                </c:pt>
                <c:pt idx="85">
                  <c:v>22001</c:v>
                </c:pt>
                <c:pt idx="86">
                  <c:v>22002</c:v>
                </c:pt>
                <c:pt idx="87">
                  <c:v>22003</c:v>
                </c:pt>
                <c:pt idx="88">
                  <c:v>22004</c:v>
                </c:pt>
                <c:pt idx="89">
                  <c:v>22005</c:v>
                </c:pt>
                <c:pt idx="90">
                  <c:v>22006</c:v>
                </c:pt>
                <c:pt idx="91">
                  <c:v>22007</c:v>
                </c:pt>
                <c:pt idx="92">
                  <c:v>22008</c:v>
                </c:pt>
                <c:pt idx="93">
                  <c:v>22009</c:v>
                </c:pt>
                <c:pt idx="94">
                  <c:v>22010</c:v>
                </c:pt>
                <c:pt idx="95">
                  <c:v>22011</c:v>
                </c:pt>
                <c:pt idx="96">
                  <c:v>22012</c:v>
                </c:pt>
                <c:pt idx="97">
                  <c:v>22013</c:v>
                </c:pt>
                <c:pt idx="98">
                  <c:v>22014</c:v>
                </c:pt>
                <c:pt idx="99">
                  <c:v>22015</c:v>
                </c:pt>
                <c:pt idx="100">
                  <c:v>22016</c:v>
                </c:pt>
                <c:pt idx="101">
                  <c:v>22017</c:v>
                </c:pt>
                <c:pt idx="102">
                  <c:v>22018</c:v>
                </c:pt>
                <c:pt idx="103">
                  <c:v>22019</c:v>
                </c:pt>
                <c:pt idx="104">
                  <c:v>22020</c:v>
                </c:pt>
                <c:pt idx="105">
                  <c:v>22021</c:v>
                </c:pt>
                <c:pt idx="106">
                  <c:v>22022</c:v>
                </c:pt>
                <c:pt idx="107">
                  <c:v>22023</c:v>
                </c:pt>
                <c:pt idx="108">
                  <c:v>22024</c:v>
                </c:pt>
                <c:pt idx="109">
                  <c:v>22025</c:v>
                </c:pt>
                <c:pt idx="110">
                  <c:v>22026</c:v>
                </c:pt>
                <c:pt idx="111">
                  <c:v>22027</c:v>
                </c:pt>
                <c:pt idx="112">
                  <c:v>22028</c:v>
                </c:pt>
                <c:pt idx="113">
                  <c:v>22029</c:v>
                </c:pt>
                <c:pt idx="114">
                  <c:v>22030</c:v>
                </c:pt>
                <c:pt idx="115">
                  <c:v>22031</c:v>
                </c:pt>
                <c:pt idx="116">
                  <c:v>22032</c:v>
                </c:pt>
                <c:pt idx="117">
                  <c:v>22033</c:v>
                </c:pt>
                <c:pt idx="118">
                  <c:v>22034</c:v>
                </c:pt>
                <c:pt idx="119">
                  <c:v>22035</c:v>
                </c:pt>
                <c:pt idx="120">
                  <c:v>22036</c:v>
                </c:pt>
                <c:pt idx="121">
                  <c:v>22037</c:v>
                </c:pt>
                <c:pt idx="122">
                  <c:v>22038</c:v>
                </c:pt>
                <c:pt idx="123">
                  <c:v>22039</c:v>
                </c:pt>
                <c:pt idx="124">
                  <c:v>22040</c:v>
                </c:pt>
                <c:pt idx="125">
                  <c:v>22041</c:v>
                </c:pt>
                <c:pt idx="126">
                  <c:v>22042</c:v>
                </c:pt>
                <c:pt idx="127">
                  <c:v>22043</c:v>
                </c:pt>
                <c:pt idx="128">
                  <c:v>22044</c:v>
                </c:pt>
                <c:pt idx="129">
                  <c:v>22045</c:v>
                </c:pt>
                <c:pt idx="130">
                  <c:v>22046</c:v>
                </c:pt>
                <c:pt idx="131">
                  <c:v>22047</c:v>
                </c:pt>
                <c:pt idx="132">
                  <c:v>22048</c:v>
                </c:pt>
                <c:pt idx="133">
                  <c:v>22049</c:v>
                </c:pt>
                <c:pt idx="134">
                  <c:v>22050</c:v>
                </c:pt>
                <c:pt idx="135">
                  <c:v>22051</c:v>
                </c:pt>
                <c:pt idx="136">
                  <c:v>22052</c:v>
                </c:pt>
                <c:pt idx="137">
                  <c:v>22053</c:v>
                </c:pt>
                <c:pt idx="138">
                  <c:v>22054</c:v>
                </c:pt>
                <c:pt idx="139">
                  <c:v>22055</c:v>
                </c:pt>
                <c:pt idx="140">
                  <c:v>22056</c:v>
                </c:pt>
                <c:pt idx="141">
                  <c:v>22057</c:v>
                </c:pt>
                <c:pt idx="142">
                  <c:v>22058</c:v>
                </c:pt>
                <c:pt idx="143">
                  <c:v>22059</c:v>
                </c:pt>
                <c:pt idx="144">
                  <c:v>22060</c:v>
                </c:pt>
                <c:pt idx="145">
                  <c:v>22061</c:v>
                </c:pt>
                <c:pt idx="146">
                  <c:v>22062</c:v>
                </c:pt>
                <c:pt idx="147">
                  <c:v>22063</c:v>
                </c:pt>
                <c:pt idx="148">
                  <c:v>22064</c:v>
                </c:pt>
                <c:pt idx="149">
                  <c:v>22065</c:v>
                </c:pt>
                <c:pt idx="150">
                  <c:v>22066</c:v>
                </c:pt>
                <c:pt idx="151">
                  <c:v>22067</c:v>
                </c:pt>
                <c:pt idx="152">
                  <c:v>22068</c:v>
                </c:pt>
                <c:pt idx="153">
                  <c:v>22069</c:v>
                </c:pt>
                <c:pt idx="154">
                  <c:v>22070</c:v>
                </c:pt>
                <c:pt idx="155">
                  <c:v>22071</c:v>
                </c:pt>
                <c:pt idx="156">
                  <c:v>22072</c:v>
                </c:pt>
                <c:pt idx="157">
                  <c:v>22073</c:v>
                </c:pt>
                <c:pt idx="158">
                  <c:v>22074</c:v>
                </c:pt>
                <c:pt idx="159">
                  <c:v>22075</c:v>
                </c:pt>
                <c:pt idx="160">
                  <c:v>22076</c:v>
                </c:pt>
                <c:pt idx="161">
                  <c:v>22077</c:v>
                </c:pt>
                <c:pt idx="162">
                  <c:v>22078</c:v>
                </c:pt>
                <c:pt idx="163">
                  <c:v>22079</c:v>
                </c:pt>
                <c:pt idx="164">
                  <c:v>22080</c:v>
                </c:pt>
                <c:pt idx="165">
                  <c:v>22081</c:v>
                </c:pt>
                <c:pt idx="166">
                  <c:v>22082</c:v>
                </c:pt>
                <c:pt idx="167">
                  <c:v>22083</c:v>
                </c:pt>
                <c:pt idx="168">
                  <c:v>22084</c:v>
                </c:pt>
                <c:pt idx="169">
                  <c:v>22085</c:v>
                </c:pt>
                <c:pt idx="170">
                  <c:v>22086</c:v>
                </c:pt>
                <c:pt idx="171">
                  <c:v>22087</c:v>
                </c:pt>
                <c:pt idx="172">
                  <c:v>22088</c:v>
                </c:pt>
                <c:pt idx="173">
                  <c:v>22089</c:v>
                </c:pt>
                <c:pt idx="174">
                  <c:v>22090</c:v>
                </c:pt>
                <c:pt idx="175">
                  <c:v>22091</c:v>
                </c:pt>
                <c:pt idx="176">
                  <c:v>22092</c:v>
                </c:pt>
                <c:pt idx="177">
                  <c:v>22093</c:v>
                </c:pt>
                <c:pt idx="178">
                  <c:v>22094</c:v>
                </c:pt>
                <c:pt idx="179">
                  <c:v>22095</c:v>
                </c:pt>
                <c:pt idx="180">
                  <c:v>22096</c:v>
                </c:pt>
                <c:pt idx="181">
                  <c:v>22097</c:v>
                </c:pt>
                <c:pt idx="182">
                  <c:v>22098</c:v>
                </c:pt>
                <c:pt idx="183">
                  <c:v>22099</c:v>
                </c:pt>
                <c:pt idx="184">
                  <c:v>22100</c:v>
                </c:pt>
                <c:pt idx="185">
                  <c:v>22101</c:v>
                </c:pt>
                <c:pt idx="186">
                  <c:v>22102</c:v>
                </c:pt>
                <c:pt idx="187">
                  <c:v>22103</c:v>
                </c:pt>
                <c:pt idx="188">
                  <c:v>22104</c:v>
                </c:pt>
                <c:pt idx="189">
                  <c:v>22105</c:v>
                </c:pt>
                <c:pt idx="190">
                  <c:v>22106</c:v>
                </c:pt>
                <c:pt idx="191">
                  <c:v>22107</c:v>
                </c:pt>
                <c:pt idx="192">
                  <c:v>22108</c:v>
                </c:pt>
                <c:pt idx="193">
                  <c:v>22109</c:v>
                </c:pt>
                <c:pt idx="194">
                  <c:v>22110</c:v>
                </c:pt>
                <c:pt idx="195">
                  <c:v>22111</c:v>
                </c:pt>
                <c:pt idx="196">
                  <c:v>22112</c:v>
                </c:pt>
                <c:pt idx="197">
                  <c:v>22113</c:v>
                </c:pt>
                <c:pt idx="198">
                  <c:v>22114</c:v>
                </c:pt>
                <c:pt idx="199">
                  <c:v>22115</c:v>
                </c:pt>
                <c:pt idx="200">
                  <c:v>22116</c:v>
                </c:pt>
                <c:pt idx="201">
                  <c:v>22117</c:v>
                </c:pt>
                <c:pt idx="202">
                  <c:v>22118</c:v>
                </c:pt>
                <c:pt idx="203">
                  <c:v>22119</c:v>
                </c:pt>
                <c:pt idx="204">
                  <c:v>22120</c:v>
                </c:pt>
                <c:pt idx="205">
                  <c:v>22121</c:v>
                </c:pt>
                <c:pt idx="206">
                  <c:v>22122</c:v>
                </c:pt>
                <c:pt idx="207">
                  <c:v>22123</c:v>
                </c:pt>
                <c:pt idx="208">
                  <c:v>22124</c:v>
                </c:pt>
                <c:pt idx="209">
                  <c:v>22125</c:v>
                </c:pt>
                <c:pt idx="210">
                  <c:v>22126</c:v>
                </c:pt>
                <c:pt idx="211">
                  <c:v>22127</c:v>
                </c:pt>
                <c:pt idx="212">
                  <c:v>22128</c:v>
                </c:pt>
                <c:pt idx="213">
                  <c:v>22129</c:v>
                </c:pt>
                <c:pt idx="214">
                  <c:v>22130</c:v>
                </c:pt>
                <c:pt idx="215">
                  <c:v>22131</c:v>
                </c:pt>
                <c:pt idx="216">
                  <c:v>22132</c:v>
                </c:pt>
                <c:pt idx="217">
                  <c:v>22133</c:v>
                </c:pt>
                <c:pt idx="218">
                  <c:v>22134</c:v>
                </c:pt>
                <c:pt idx="219">
                  <c:v>22135</c:v>
                </c:pt>
                <c:pt idx="220">
                  <c:v>22136</c:v>
                </c:pt>
                <c:pt idx="221">
                  <c:v>22137</c:v>
                </c:pt>
                <c:pt idx="222">
                  <c:v>22138</c:v>
                </c:pt>
                <c:pt idx="223">
                  <c:v>22139</c:v>
                </c:pt>
                <c:pt idx="224">
                  <c:v>22140</c:v>
                </c:pt>
                <c:pt idx="225">
                  <c:v>22141</c:v>
                </c:pt>
                <c:pt idx="226">
                  <c:v>22142</c:v>
                </c:pt>
                <c:pt idx="227">
                  <c:v>22143</c:v>
                </c:pt>
                <c:pt idx="228">
                  <c:v>22144</c:v>
                </c:pt>
                <c:pt idx="229">
                  <c:v>22145</c:v>
                </c:pt>
                <c:pt idx="230">
                  <c:v>22146</c:v>
                </c:pt>
                <c:pt idx="231">
                  <c:v>22147</c:v>
                </c:pt>
                <c:pt idx="232">
                  <c:v>22148</c:v>
                </c:pt>
                <c:pt idx="233">
                  <c:v>22149</c:v>
                </c:pt>
                <c:pt idx="234">
                  <c:v>22150</c:v>
                </c:pt>
                <c:pt idx="235">
                  <c:v>22151</c:v>
                </c:pt>
                <c:pt idx="236">
                  <c:v>22152</c:v>
                </c:pt>
                <c:pt idx="237">
                  <c:v>22153</c:v>
                </c:pt>
                <c:pt idx="238">
                  <c:v>22154</c:v>
                </c:pt>
                <c:pt idx="239">
                  <c:v>22155</c:v>
                </c:pt>
                <c:pt idx="240">
                  <c:v>22156</c:v>
                </c:pt>
                <c:pt idx="241">
                  <c:v>22157</c:v>
                </c:pt>
                <c:pt idx="242">
                  <c:v>22158</c:v>
                </c:pt>
                <c:pt idx="243">
                  <c:v>22159</c:v>
                </c:pt>
                <c:pt idx="244">
                  <c:v>22160</c:v>
                </c:pt>
                <c:pt idx="245">
                  <c:v>22161</c:v>
                </c:pt>
                <c:pt idx="246">
                  <c:v>22162</c:v>
                </c:pt>
                <c:pt idx="247">
                  <c:v>22163</c:v>
                </c:pt>
                <c:pt idx="248">
                  <c:v>22164</c:v>
                </c:pt>
                <c:pt idx="249">
                  <c:v>22165</c:v>
                </c:pt>
                <c:pt idx="250">
                  <c:v>22166</c:v>
                </c:pt>
                <c:pt idx="251">
                  <c:v>22167</c:v>
                </c:pt>
                <c:pt idx="252">
                  <c:v>22168</c:v>
                </c:pt>
                <c:pt idx="253">
                  <c:v>22169</c:v>
                </c:pt>
                <c:pt idx="254">
                  <c:v>22170</c:v>
                </c:pt>
                <c:pt idx="255">
                  <c:v>22171</c:v>
                </c:pt>
                <c:pt idx="256">
                  <c:v>22172</c:v>
                </c:pt>
                <c:pt idx="257">
                  <c:v>22173</c:v>
                </c:pt>
                <c:pt idx="258">
                  <c:v>22174</c:v>
                </c:pt>
                <c:pt idx="259">
                  <c:v>22175</c:v>
                </c:pt>
                <c:pt idx="260">
                  <c:v>22176</c:v>
                </c:pt>
                <c:pt idx="261">
                  <c:v>22177</c:v>
                </c:pt>
                <c:pt idx="262">
                  <c:v>22178</c:v>
                </c:pt>
                <c:pt idx="263">
                  <c:v>22179</c:v>
                </c:pt>
                <c:pt idx="264">
                  <c:v>22180</c:v>
                </c:pt>
                <c:pt idx="265">
                  <c:v>22181</c:v>
                </c:pt>
                <c:pt idx="266">
                  <c:v>22182</c:v>
                </c:pt>
                <c:pt idx="267">
                  <c:v>22183</c:v>
                </c:pt>
                <c:pt idx="268">
                  <c:v>22184</c:v>
                </c:pt>
                <c:pt idx="269">
                  <c:v>22185</c:v>
                </c:pt>
                <c:pt idx="270">
                  <c:v>22186</c:v>
                </c:pt>
                <c:pt idx="271">
                  <c:v>22187</c:v>
                </c:pt>
                <c:pt idx="272">
                  <c:v>22188</c:v>
                </c:pt>
                <c:pt idx="273">
                  <c:v>22189</c:v>
                </c:pt>
                <c:pt idx="274">
                  <c:v>22190</c:v>
                </c:pt>
                <c:pt idx="275">
                  <c:v>22191</c:v>
                </c:pt>
                <c:pt idx="276">
                  <c:v>22192</c:v>
                </c:pt>
                <c:pt idx="277">
                  <c:v>22193</c:v>
                </c:pt>
                <c:pt idx="278">
                  <c:v>22194</c:v>
                </c:pt>
                <c:pt idx="279">
                  <c:v>22195</c:v>
                </c:pt>
                <c:pt idx="280">
                  <c:v>22196</c:v>
                </c:pt>
                <c:pt idx="281">
                  <c:v>22197</c:v>
                </c:pt>
                <c:pt idx="282">
                  <c:v>22198</c:v>
                </c:pt>
                <c:pt idx="283">
                  <c:v>22199</c:v>
                </c:pt>
                <c:pt idx="284">
                  <c:v>22200</c:v>
                </c:pt>
                <c:pt idx="285">
                  <c:v>22201</c:v>
                </c:pt>
                <c:pt idx="286">
                  <c:v>22202</c:v>
                </c:pt>
                <c:pt idx="287">
                  <c:v>22203</c:v>
                </c:pt>
                <c:pt idx="288">
                  <c:v>22204</c:v>
                </c:pt>
                <c:pt idx="289">
                  <c:v>22205</c:v>
                </c:pt>
                <c:pt idx="290">
                  <c:v>22206</c:v>
                </c:pt>
                <c:pt idx="291">
                  <c:v>22207</c:v>
                </c:pt>
                <c:pt idx="292">
                  <c:v>22208</c:v>
                </c:pt>
                <c:pt idx="293">
                  <c:v>22209</c:v>
                </c:pt>
                <c:pt idx="294">
                  <c:v>22210</c:v>
                </c:pt>
                <c:pt idx="295">
                  <c:v>22211</c:v>
                </c:pt>
                <c:pt idx="296">
                  <c:v>22212</c:v>
                </c:pt>
                <c:pt idx="297">
                  <c:v>22213</c:v>
                </c:pt>
                <c:pt idx="298">
                  <c:v>22214</c:v>
                </c:pt>
                <c:pt idx="299">
                  <c:v>22215</c:v>
                </c:pt>
                <c:pt idx="300">
                  <c:v>22216</c:v>
                </c:pt>
                <c:pt idx="301">
                  <c:v>22217</c:v>
                </c:pt>
                <c:pt idx="302">
                  <c:v>22218</c:v>
                </c:pt>
                <c:pt idx="303">
                  <c:v>22219</c:v>
                </c:pt>
                <c:pt idx="304">
                  <c:v>22220</c:v>
                </c:pt>
                <c:pt idx="305">
                  <c:v>22221</c:v>
                </c:pt>
                <c:pt idx="306">
                  <c:v>22222</c:v>
                </c:pt>
                <c:pt idx="307">
                  <c:v>22223</c:v>
                </c:pt>
                <c:pt idx="308">
                  <c:v>22224</c:v>
                </c:pt>
                <c:pt idx="309">
                  <c:v>22225</c:v>
                </c:pt>
                <c:pt idx="310">
                  <c:v>22226</c:v>
                </c:pt>
                <c:pt idx="311">
                  <c:v>22227</c:v>
                </c:pt>
                <c:pt idx="312">
                  <c:v>22228</c:v>
                </c:pt>
                <c:pt idx="313">
                  <c:v>22229</c:v>
                </c:pt>
                <c:pt idx="314">
                  <c:v>22230</c:v>
                </c:pt>
                <c:pt idx="315">
                  <c:v>22231</c:v>
                </c:pt>
                <c:pt idx="316">
                  <c:v>22232</c:v>
                </c:pt>
                <c:pt idx="317">
                  <c:v>22233</c:v>
                </c:pt>
                <c:pt idx="318">
                  <c:v>22234</c:v>
                </c:pt>
                <c:pt idx="319">
                  <c:v>22235</c:v>
                </c:pt>
                <c:pt idx="320">
                  <c:v>22236</c:v>
                </c:pt>
                <c:pt idx="321">
                  <c:v>22237</c:v>
                </c:pt>
                <c:pt idx="322">
                  <c:v>22238</c:v>
                </c:pt>
                <c:pt idx="323">
                  <c:v>22239</c:v>
                </c:pt>
                <c:pt idx="324">
                  <c:v>22240</c:v>
                </c:pt>
                <c:pt idx="325">
                  <c:v>22241</c:v>
                </c:pt>
                <c:pt idx="326">
                  <c:v>22242</c:v>
                </c:pt>
                <c:pt idx="327">
                  <c:v>22243</c:v>
                </c:pt>
                <c:pt idx="328">
                  <c:v>22244</c:v>
                </c:pt>
                <c:pt idx="329">
                  <c:v>22245</c:v>
                </c:pt>
                <c:pt idx="330">
                  <c:v>22246</c:v>
                </c:pt>
                <c:pt idx="331">
                  <c:v>22247</c:v>
                </c:pt>
                <c:pt idx="332">
                  <c:v>22248</c:v>
                </c:pt>
                <c:pt idx="333">
                  <c:v>22249</c:v>
                </c:pt>
                <c:pt idx="334">
                  <c:v>22250</c:v>
                </c:pt>
                <c:pt idx="335">
                  <c:v>22251</c:v>
                </c:pt>
                <c:pt idx="336">
                  <c:v>22252</c:v>
                </c:pt>
                <c:pt idx="337">
                  <c:v>22253</c:v>
                </c:pt>
                <c:pt idx="338">
                  <c:v>22254</c:v>
                </c:pt>
                <c:pt idx="339">
                  <c:v>22255</c:v>
                </c:pt>
                <c:pt idx="340">
                  <c:v>22256</c:v>
                </c:pt>
                <c:pt idx="341">
                  <c:v>22257</c:v>
                </c:pt>
                <c:pt idx="342">
                  <c:v>22258</c:v>
                </c:pt>
                <c:pt idx="343">
                  <c:v>22259</c:v>
                </c:pt>
                <c:pt idx="344">
                  <c:v>22260</c:v>
                </c:pt>
                <c:pt idx="345">
                  <c:v>22261</c:v>
                </c:pt>
                <c:pt idx="346">
                  <c:v>22262</c:v>
                </c:pt>
                <c:pt idx="347">
                  <c:v>22263</c:v>
                </c:pt>
                <c:pt idx="348">
                  <c:v>22264</c:v>
                </c:pt>
                <c:pt idx="349">
                  <c:v>22265</c:v>
                </c:pt>
                <c:pt idx="350">
                  <c:v>22266</c:v>
                </c:pt>
                <c:pt idx="351">
                  <c:v>22267</c:v>
                </c:pt>
                <c:pt idx="352">
                  <c:v>22268</c:v>
                </c:pt>
                <c:pt idx="353">
                  <c:v>22269</c:v>
                </c:pt>
                <c:pt idx="354">
                  <c:v>22270</c:v>
                </c:pt>
                <c:pt idx="355">
                  <c:v>22271</c:v>
                </c:pt>
                <c:pt idx="356">
                  <c:v>22272</c:v>
                </c:pt>
                <c:pt idx="357">
                  <c:v>22273</c:v>
                </c:pt>
                <c:pt idx="358">
                  <c:v>22274</c:v>
                </c:pt>
                <c:pt idx="359">
                  <c:v>22275</c:v>
                </c:pt>
                <c:pt idx="360">
                  <c:v>22276</c:v>
                </c:pt>
                <c:pt idx="361">
                  <c:v>22277</c:v>
                </c:pt>
                <c:pt idx="362">
                  <c:v>22278</c:v>
                </c:pt>
                <c:pt idx="363">
                  <c:v>22279</c:v>
                </c:pt>
                <c:pt idx="364">
                  <c:v>22280</c:v>
                </c:pt>
              </c:numCache>
            </c:numRef>
          </c:cat>
          <c:val>
            <c:numRef>
              <c:f>'Wallace 55,60,61'!#REF!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52-4ABE-BB0F-2E6659BD2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2663112"/>
        <c:axId val="2132666232"/>
      </c:barChart>
      <c:dateAx>
        <c:axId val="2132663112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txPr>
          <a:bodyPr/>
          <a:lstStyle/>
          <a:p>
            <a:pPr algn="ctr">
              <a:defRPr lang="en-AU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666232"/>
        <c:crosses val="autoZero"/>
        <c:auto val="1"/>
        <c:lblOffset val="100"/>
        <c:baseTimeUnit val="days"/>
      </c:dateAx>
      <c:valAx>
        <c:axId val="2132666232"/>
        <c:scaling>
          <c:orientation val="minMax"/>
          <c:max val="1.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26631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 2 LF hatch dates</a:t>
            </a:r>
          </a:p>
        </c:rich>
      </c:tx>
      <c:layout>
        <c:manualLayout>
          <c:xMode val="edge"/>
          <c:yMode val="edge"/>
          <c:x val="0.273895888013998"/>
          <c:y val="4.6296296296296301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0011103859288594E-2"/>
          <c:y val="4.5375453924296698E-2"/>
          <c:w val="0.77710766804548603"/>
          <c:h val="0.74864052590852104"/>
        </c:manualLayout>
      </c:layout>
      <c:barChart>
        <c:barDir val="col"/>
        <c:grouping val="clustered"/>
        <c:varyColors val="0"/>
        <c:ser>
          <c:idx val="0"/>
          <c:order val="0"/>
          <c:tx>
            <c:v>2008</c:v>
          </c:tx>
          <c:invertIfNegative val="0"/>
          <c:cat>
            <c:numRef>
              <c:f>'Wallace 55,60,61'!$S$4:$S$369</c:f>
              <c:numCache>
                <c:formatCode>d\-mmm</c:formatCode>
                <c:ptCount val="366"/>
                <c:pt idx="0">
                  <c:v>21916</c:v>
                </c:pt>
                <c:pt idx="1">
                  <c:v>21917</c:v>
                </c:pt>
                <c:pt idx="2">
                  <c:v>21918</c:v>
                </c:pt>
                <c:pt idx="3">
                  <c:v>21919</c:v>
                </c:pt>
                <c:pt idx="4">
                  <c:v>21920</c:v>
                </c:pt>
                <c:pt idx="5">
                  <c:v>21921</c:v>
                </c:pt>
                <c:pt idx="6">
                  <c:v>21922</c:v>
                </c:pt>
                <c:pt idx="7">
                  <c:v>21923</c:v>
                </c:pt>
                <c:pt idx="8">
                  <c:v>21924</c:v>
                </c:pt>
                <c:pt idx="9">
                  <c:v>21925</c:v>
                </c:pt>
                <c:pt idx="10">
                  <c:v>21926</c:v>
                </c:pt>
                <c:pt idx="11">
                  <c:v>21927</c:v>
                </c:pt>
                <c:pt idx="12">
                  <c:v>21928</c:v>
                </c:pt>
                <c:pt idx="13">
                  <c:v>21929</c:v>
                </c:pt>
                <c:pt idx="14">
                  <c:v>21930</c:v>
                </c:pt>
                <c:pt idx="15">
                  <c:v>21931</c:v>
                </c:pt>
                <c:pt idx="16">
                  <c:v>21932</c:v>
                </c:pt>
                <c:pt idx="17">
                  <c:v>21933</c:v>
                </c:pt>
                <c:pt idx="18">
                  <c:v>21934</c:v>
                </c:pt>
                <c:pt idx="19">
                  <c:v>21935</c:v>
                </c:pt>
                <c:pt idx="20">
                  <c:v>21936</c:v>
                </c:pt>
                <c:pt idx="21">
                  <c:v>21937</c:v>
                </c:pt>
                <c:pt idx="22">
                  <c:v>21938</c:v>
                </c:pt>
                <c:pt idx="23">
                  <c:v>21939</c:v>
                </c:pt>
                <c:pt idx="24">
                  <c:v>21940</c:v>
                </c:pt>
                <c:pt idx="25">
                  <c:v>21941</c:v>
                </c:pt>
                <c:pt idx="26">
                  <c:v>21942</c:v>
                </c:pt>
                <c:pt idx="27">
                  <c:v>21943</c:v>
                </c:pt>
                <c:pt idx="28">
                  <c:v>21944</c:v>
                </c:pt>
                <c:pt idx="29">
                  <c:v>21945</c:v>
                </c:pt>
                <c:pt idx="30">
                  <c:v>21946</c:v>
                </c:pt>
                <c:pt idx="31">
                  <c:v>21947</c:v>
                </c:pt>
                <c:pt idx="32">
                  <c:v>21948</c:v>
                </c:pt>
                <c:pt idx="33">
                  <c:v>21949</c:v>
                </c:pt>
                <c:pt idx="34">
                  <c:v>21950</c:v>
                </c:pt>
                <c:pt idx="35">
                  <c:v>21951</c:v>
                </c:pt>
                <c:pt idx="36">
                  <c:v>21952</c:v>
                </c:pt>
                <c:pt idx="37">
                  <c:v>21953</c:v>
                </c:pt>
                <c:pt idx="38">
                  <c:v>21954</c:v>
                </c:pt>
                <c:pt idx="39">
                  <c:v>21955</c:v>
                </c:pt>
                <c:pt idx="40">
                  <c:v>21956</c:v>
                </c:pt>
                <c:pt idx="41">
                  <c:v>21957</c:v>
                </c:pt>
                <c:pt idx="42">
                  <c:v>21958</c:v>
                </c:pt>
                <c:pt idx="43">
                  <c:v>21959</c:v>
                </c:pt>
                <c:pt idx="44">
                  <c:v>21960</c:v>
                </c:pt>
                <c:pt idx="45">
                  <c:v>21961</c:v>
                </c:pt>
                <c:pt idx="46">
                  <c:v>21962</c:v>
                </c:pt>
                <c:pt idx="47">
                  <c:v>21963</c:v>
                </c:pt>
                <c:pt idx="48">
                  <c:v>21964</c:v>
                </c:pt>
                <c:pt idx="49">
                  <c:v>21965</c:v>
                </c:pt>
                <c:pt idx="50">
                  <c:v>21966</c:v>
                </c:pt>
                <c:pt idx="51">
                  <c:v>21967</c:v>
                </c:pt>
                <c:pt idx="52">
                  <c:v>21968</c:v>
                </c:pt>
                <c:pt idx="53">
                  <c:v>21969</c:v>
                </c:pt>
                <c:pt idx="54">
                  <c:v>21970</c:v>
                </c:pt>
                <c:pt idx="55">
                  <c:v>21971</c:v>
                </c:pt>
                <c:pt idx="56">
                  <c:v>21972</c:v>
                </c:pt>
                <c:pt idx="57">
                  <c:v>21973</c:v>
                </c:pt>
                <c:pt idx="58">
                  <c:v>21974</c:v>
                </c:pt>
                <c:pt idx="59">
                  <c:v>21975</c:v>
                </c:pt>
                <c:pt idx="60">
                  <c:v>21976</c:v>
                </c:pt>
                <c:pt idx="61">
                  <c:v>21977</c:v>
                </c:pt>
                <c:pt idx="62">
                  <c:v>21978</c:v>
                </c:pt>
                <c:pt idx="63">
                  <c:v>21979</c:v>
                </c:pt>
                <c:pt idx="64">
                  <c:v>21980</c:v>
                </c:pt>
                <c:pt idx="65">
                  <c:v>21981</c:v>
                </c:pt>
                <c:pt idx="66">
                  <c:v>21982</c:v>
                </c:pt>
                <c:pt idx="67">
                  <c:v>21983</c:v>
                </c:pt>
                <c:pt idx="68">
                  <c:v>21984</c:v>
                </c:pt>
                <c:pt idx="69">
                  <c:v>21985</c:v>
                </c:pt>
                <c:pt idx="70">
                  <c:v>21986</c:v>
                </c:pt>
                <c:pt idx="71">
                  <c:v>21987</c:v>
                </c:pt>
                <c:pt idx="72">
                  <c:v>21988</c:v>
                </c:pt>
                <c:pt idx="73">
                  <c:v>21989</c:v>
                </c:pt>
                <c:pt idx="74">
                  <c:v>21990</c:v>
                </c:pt>
                <c:pt idx="75">
                  <c:v>21991</c:v>
                </c:pt>
                <c:pt idx="76">
                  <c:v>21992</c:v>
                </c:pt>
                <c:pt idx="77">
                  <c:v>21993</c:v>
                </c:pt>
                <c:pt idx="78">
                  <c:v>21994</c:v>
                </c:pt>
                <c:pt idx="79">
                  <c:v>21995</c:v>
                </c:pt>
                <c:pt idx="80">
                  <c:v>21996</c:v>
                </c:pt>
                <c:pt idx="81">
                  <c:v>21997</c:v>
                </c:pt>
                <c:pt idx="82">
                  <c:v>21998</c:v>
                </c:pt>
                <c:pt idx="83">
                  <c:v>21999</c:v>
                </c:pt>
                <c:pt idx="84">
                  <c:v>22000</c:v>
                </c:pt>
                <c:pt idx="85">
                  <c:v>22001</c:v>
                </c:pt>
                <c:pt idx="86">
                  <c:v>22002</c:v>
                </c:pt>
                <c:pt idx="87">
                  <c:v>22003</c:v>
                </c:pt>
                <c:pt idx="88">
                  <c:v>22004</c:v>
                </c:pt>
                <c:pt idx="89">
                  <c:v>22005</c:v>
                </c:pt>
                <c:pt idx="90">
                  <c:v>22006</c:v>
                </c:pt>
                <c:pt idx="91">
                  <c:v>22007</c:v>
                </c:pt>
                <c:pt idx="92">
                  <c:v>22008</c:v>
                </c:pt>
                <c:pt idx="93">
                  <c:v>22009</c:v>
                </c:pt>
                <c:pt idx="94">
                  <c:v>22010</c:v>
                </c:pt>
                <c:pt idx="95">
                  <c:v>22011</c:v>
                </c:pt>
                <c:pt idx="96">
                  <c:v>22012</c:v>
                </c:pt>
                <c:pt idx="97">
                  <c:v>22013</c:v>
                </c:pt>
                <c:pt idx="98">
                  <c:v>22014</c:v>
                </c:pt>
                <c:pt idx="99">
                  <c:v>22015</c:v>
                </c:pt>
                <c:pt idx="100">
                  <c:v>22016</c:v>
                </c:pt>
                <c:pt idx="101">
                  <c:v>22017</c:v>
                </c:pt>
                <c:pt idx="102">
                  <c:v>22018</c:v>
                </c:pt>
                <c:pt idx="103">
                  <c:v>22019</c:v>
                </c:pt>
                <c:pt idx="104">
                  <c:v>22020</c:v>
                </c:pt>
                <c:pt idx="105">
                  <c:v>22021</c:v>
                </c:pt>
                <c:pt idx="106">
                  <c:v>22022</c:v>
                </c:pt>
                <c:pt idx="107">
                  <c:v>22023</c:v>
                </c:pt>
                <c:pt idx="108">
                  <c:v>22024</c:v>
                </c:pt>
                <c:pt idx="109">
                  <c:v>22025</c:v>
                </c:pt>
                <c:pt idx="110">
                  <c:v>22026</c:v>
                </c:pt>
                <c:pt idx="111">
                  <c:v>22027</c:v>
                </c:pt>
                <c:pt idx="112">
                  <c:v>22028</c:v>
                </c:pt>
                <c:pt idx="113">
                  <c:v>22029</c:v>
                </c:pt>
                <c:pt idx="114">
                  <c:v>22030</c:v>
                </c:pt>
                <c:pt idx="115">
                  <c:v>22031</c:v>
                </c:pt>
                <c:pt idx="116">
                  <c:v>22032</c:v>
                </c:pt>
                <c:pt idx="117">
                  <c:v>22033</c:v>
                </c:pt>
                <c:pt idx="118">
                  <c:v>22034</c:v>
                </c:pt>
                <c:pt idx="119">
                  <c:v>22035</c:v>
                </c:pt>
                <c:pt idx="120">
                  <c:v>22036</c:v>
                </c:pt>
                <c:pt idx="121">
                  <c:v>22037</c:v>
                </c:pt>
                <c:pt idx="122">
                  <c:v>22038</c:v>
                </c:pt>
                <c:pt idx="123">
                  <c:v>22039</c:v>
                </c:pt>
                <c:pt idx="124">
                  <c:v>22040</c:v>
                </c:pt>
                <c:pt idx="125">
                  <c:v>22041</c:v>
                </c:pt>
                <c:pt idx="126">
                  <c:v>22042</c:v>
                </c:pt>
                <c:pt idx="127">
                  <c:v>22043</c:v>
                </c:pt>
                <c:pt idx="128">
                  <c:v>22044</c:v>
                </c:pt>
                <c:pt idx="129">
                  <c:v>22045</c:v>
                </c:pt>
                <c:pt idx="130">
                  <c:v>22046</c:v>
                </c:pt>
                <c:pt idx="131">
                  <c:v>22047</c:v>
                </c:pt>
                <c:pt idx="132">
                  <c:v>22048</c:v>
                </c:pt>
                <c:pt idx="133">
                  <c:v>22049</c:v>
                </c:pt>
                <c:pt idx="134">
                  <c:v>22050</c:v>
                </c:pt>
                <c:pt idx="135">
                  <c:v>22051</c:v>
                </c:pt>
                <c:pt idx="136">
                  <c:v>22052</c:v>
                </c:pt>
                <c:pt idx="137">
                  <c:v>22053</c:v>
                </c:pt>
                <c:pt idx="138">
                  <c:v>22054</c:v>
                </c:pt>
                <c:pt idx="139">
                  <c:v>22055</c:v>
                </c:pt>
                <c:pt idx="140">
                  <c:v>22056</c:v>
                </c:pt>
                <c:pt idx="141">
                  <c:v>22057</c:v>
                </c:pt>
                <c:pt idx="142">
                  <c:v>22058</c:v>
                </c:pt>
                <c:pt idx="143">
                  <c:v>22059</c:v>
                </c:pt>
                <c:pt idx="144">
                  <c:v>22060</c:v>
                </c:pt>
                <c:pt idx="145">
                  <c:v>22061</c:v>
                </c:pt>
                <c:pt idx="146">
                  <c:v>22062</c:v>
                </c:pt>
                <c:pt idx="147">
                  <c:v>22063</c:v>
                </c:pt>
                <c:pt idx="148">
                  <c:v>22064</c:v>
                </c:pt>
                <c:pt idx="149">
                  <c:v>22065</c:v>
                </c:pt>
                <c:pt idx="150">
                  <c:v>22066</c:v>
                </c:pt>
                <c:pt idx="151">
                  <c:v>22067</c:v>
                </c:pt>
                <c:pt idx="152">
                  <c:v>22068</c:v>
                </c:pt>
                <c:pt idx="153">
                  <c:v>22069</c:v>
                </c:pt>
                <c:pt idx="154">
                  <c:v>22070</c:v>
                </c:pt>
                <c:pt idx="155">
                  <c:v>22071</c:v>
                </c:pt>
                <c:pt idx="156">
                  <c:v>22072</c:v>
                </c:pt>
                <c:pt idx="157">
                  <c:v>22073</c:v>
                </c:pt>
                <c:pt idx="158">
                  <c:v>22074</c:v>
                </c:pt>
                <c:pt idx="159">
                  <c:v>22075</c:v>
                </c:pt>
                <c:pt idx="160">
                  <c:v>22076</c:v>
                </c:pt>
                <c:pt idx="161">
                  <c:v>22077</c:v>
                </c:pt>
                <c:pt idx="162">
                  <c:v>22078</c:v>
                </c:pt>
                <c:pt idx="163">
                  <c:v>22079</c:v>
                </c:pt>
                <c:pt idx="164">
                  <c:v>22080</c:v>
                </c:pt>
                <c:pt idx="165">
                  <c:v>22081</c:v>
                </c:pt>
                <c:pt idx="166">
                  <c:v>22082</c:v>
                </c:pt>
                <c:pt idx="167">
                  <c:v>22083</c:v>
                </c:pt>
                <c:pt idx="168">
                  <c:v>22084</c:v>
                </c:pt>
                <c:pt idx="169">
                  <c:v>22085</c:v>
                </c:pt>
                <c:pt idx="170">
                  <c:v>22086</c:v>
                </c:pt>
                <c:pt idx="171">
                  <c:v>22087</c:v>
                </c:pt>
                <c:pt idx="172">
                  <c:v>22088</c:v>
                </c:pt>
                <c:pt idx="173">
                  <c:v>22089</c:v>
                </c:pt>
                <c:pt idx="174">
                  <c:v>22090</c:v>
                </c:pt>
                <c:pt idx="175">
                  <c:v>22091</c:v>
                </c:pt>
                <c:pt idx="176">
                  <c:v>22092</c:v>
                </c:pt>
                <c:pt idx="177">
                  <c:v>22093</c:v>
                </c:pt>
                <c:pt idx="178">
                  <c:v>22094</c:v>
                </c:pt>
                <c:pt idx="179">
                  <c:v>22095</c:v>
                </c:pt>
                <c:pt idx="180">
                  <c:v>22096</c:v>
                </c:pt>
                <c:pt idx="181">
                  <c:v>22097</c:v>
                </c:pt>
                <c:pt idx="182">
                  <c:v>22098</c:v>
                </c:pt>
                <c:pt idx="183">
                  <c:v>22099</c:v>
                </c:pt>
                <c:pt idx="184">
                  <c:v>22100</c:v>
                </c:pt>
                <c:pt idx="185">
                  <c:v>22101</c:v>
                </c:pt>
                <c:pt idx="186">
                  <c:v>22102</c:v>
                </c:pt>
                <c:pt idx="187">
                  <c:v>22103</c:v>
                </c:pt>
                <c:pt idx="188">
                  <c:v>22104</c:v>
                </c:pt>
                <c:pt idx="189">
                  <c:v>22105</c:v>
                </c:pt>
                <c:pt idx="190">
                  <c:v>22106</c:v>
                </c:pt>
                <c:pt idx="191">
                  <c:v>22107</c:v>
                </c:pt>
                <c:pt idx="192">
                  <c:v>22108</c:v>
                </c:pt>
                <c:pt idx="193">
                  <c:v>22109</c:v>
                </c:pt>
                <c:pt idx="194">
                  <c:v>22110</c:v>
                </c:pt>
                <c:pt idx="195">
                  <c:v>22111</c:v>
                </c:pt>
                <c:pt idx="196">
                  <c:v>22112</c:v>
                </c:pt>
                <c:pt idx="197">
                  <c:v>22113</c:v>
                </c:pt>
                <c:pt idx="198">
                  <c:v>22114</c:v>
                </c:pt>
                <c:pt idx="199">
                  <c:v>22115</c:v>
                </c:pt>
                <c:pt idx="200">
                  <c:v>22116</c:v>
                </c:pt>
                <c:pt idx="201">
                  <c:v>22117</c:v>
                </c:pt>
                <c:pt idx="202">
                  <c:v>22118</c:v>
                </c:pt>
                <c:pt idx="203">
                  <c:v>22119</c:v>
                </c:pt>
                <c:pt idx="204">
                  <c:v>22120</c:v>
                </c:pt>
                <c:pt idx="205">
                  <c:v>22121</c:v>
                </c:pt>
                <c:pt idx="206">
                  <c:v>22122</c:v>
                </c:pt>
                <c:pt idx="207">
                  <c:v>22123</c:v>
                </c:pt>
                <c:pt idx="208">
                  <c:v>22124</c:v>
                </c:pt>
                <c:pt idx="209">
                  <c:v>22125</c:v>
                </c:pt>
                <c:pt idx="210">
                  <c:v>22126</c:v>
                </c:pt>
                <c:pt idx="211">
                  <c:v>22127</c:v>
                </c:pt>
                <c:pt idx="212">
                  <c:v>22128</c:v>
                </c:pt>
                <c:pt idx="213">
                  <c:v>22129</c:v>
                </c:pt>
                <c:pt idx="214">
                  <c:v>22130</c:v>
                </c:pt>
                <c:pt idx="215">
                  <c:v>22131</c:v>
                </c:pt>
                <c:pt idx="216">
                  <c:v>22132</c:v>
                </c:pt>
                <c:pt idx="217">
                  <c:v>22133</c:v>
                </c:pt>
                <c:pt idx="218">
                  <c:v>22134</c:v>
                </c:pt>
                <c:pt idx="219">
                  <c:v>22135</c:v>
                </c:pt>
                <c:pt idx="220">
                  <c:v>22136</c:v>
                </c:pt>
                <c:pt idx="221">
                  <c:v>22137</c:v>
                </c:pt>
                <c:pt idx="222">
                  <c:v>22138</c:v>
                </c:pt>
                <c:pt idx="223">
                  <c:v>22139</c:v>
                </c:pt>
                <c:pt idx="224">
                  <c:v>22140</c:v>
                </c:pt>
                <c:pt idx="225">
                  <c:v>22141</c:v>
                </c:pt>
                <c:pt idx="226">
                  <c:v>22142</c:v>
                </c:pt>
                <c:pt idx="227">
                  <c:v>22143</c:v>
                </c:pt>
                <c:pt idx="228">
                  <c:v>22144</c:v>
                </c:pt>
                <c:pt idx="229">
                  <c:v>22145</c:v>
                </c:pt>
                <c:pt idx="230">
                  <c:v>22146</c:v>
                </c:pt>
                <c:pt idx="231">
                  <c:v>22147</c:v>
                </c:pt>
                <c:pt idx="232">
                  <c:v>22148</c:v>
                </c:pt>
                <c:pt idx="233">
                  <c:v>22149</c:v>
                </c:pt>
                <c:pt idx="234">
                  <c:v>22150</c:v>
                </c:pt>
                <c:pt idx="235">
                  <c:v>22151</c:v>
                </c:pt>
                <c:pt idx="236">
                  <c:v>22152</c:v>
                </c:pt>
                <c:pt idx="237">
                  <c:v>22153</c:v>
                </c:pt>
                <c:pt idx="238">
                  <c:v>22154</c:v>
                </c:pt>
                <c:pt idx="239">
                  <c:v>22155</c:v>
                </c:pt>
                <c:pt idx="240">
                  <c:v>22156</c:v>
                </c:pt>
                <c:pt idx="241">
                  <c:v>22157</c:v>
                </c:pt>
                <c:pt idx="242">
                  <c:v>22158</c:v>
                </c:pt>
                <c:pt idx="243">
                  <c:v>22159</c:v>
                </c:pt>
                <c:pt idx="244">
                  <c:v>22160</c:v>
                </c:pt>
                <c:pt idx="245">
                  <c:v>22161</c:v>
                </c:pt>
                <c:pt idx="246">
                  <c:v>22162</c:v>
                </c:pt>
                <c:pt idx="247">
                  <c:v>22163</c:v>
                </c:pt>
                <c:pt idx="248">
                  <c:v>22164</c:v>
                </c:pt>
                <c:pt idx="249">
                  <c:v>22165</c:v>
                </c:pt>
                <c:pt idx="250">
                  <c:v>22166</c:v>
                </c:pt>
                <c:pt idx="251">
                  <c:v>22167</c:v>
                </c:pt>
                <c:pt idx="252">
                  <c:v>22168</c:v>
                </c:pt>
                <c:pt idx="253">
                  <c:v>22169</c:v>
                </c:pt>
                <c:pt idx="254">
                  <c:v>22170</c:v>
                </c:pt>
                <c:pt idx="255">
                  <c:v>22171</c:v>
                </c:pt>
                <c:pt idx="256">
                  <c:v>22172</c:v>
                </c:pt>
                <c:pt idx="257">
                  <c:v>22173</c:v>
                </c:pt>
                <c:pt idx="258">
                  <c:v>22174</c:v>
                </c:pt>
                <c:pt idx="259">
                  <c:v>22175</c:v>
                </c:pt>
                <c:pt idx="260">
                  <c:v>22176</c:v>
                </c:pt>
                <c:pt idx="261">
                  <c:v>22177</c:v>
                </c:pt>
                <c:pt idx="262">
                  <c:v>22178</c:v>
                </c:pt>
                <c:pt idx="263">
                  <c:v>22179</c:v>
                </c:pt>
                <c:pt idx="264">
                  <c:v>22180</c:v>
                </c:pt>
                <c:pt idx="265">
                  <c:v>22181</c:v>
                </c:pt>
                <c:pt idx="266">
                  <c:v>22182</c:v>
                </c:pt>
                <c:pt idx="267">
                  <c:v>22183</c:v>
                </c:pt>
                <c:pt idx="268">
                  <c:v>22184</c:v>
                </c:pt>
                <c:pt idx="269">
                  <c:v>22185</c:v>
                </c:pt>
                <c:pt idx="270">
                  <c:v>22186</c:v>
                </c:pt>
                <c:pt idx="271">
                  <c:v>22187</c:v>
                </c:pt>
                <c:pt idx="272">
                  <c:v>22188</c:v>
                </c:pt>
                <c:pt idx="273">
                  <c:v>22189</c:v>
                </c:pt>
                <c:pt idx="274">
                  <c:v>22190</c:v>
                </c:pt>
                <c:pt idx="275">
                  <c:v>22191</c:v>
                </c:pt>
                <c:pt idx="276">
                  <c:v>22192</c:v>
                </c:pt>
                <c:pt idx="277">
                  <c:v>22193</c:v>
                </c:pt>
                <c:pt idx="278">
                  <c:v>22194</c:v>
                </c:pt>
                <c:pt idx="279">
                  <c:v>22195</c:v>
                </c:pt>
                <c:pt idx="280">
                  <c:v>22196</c:v>
                </c:pt>
                <c:pt idx="281">
                  <c:v>22197</c:v>
                </c:pt>
                <c:pt idx="282">
                  <c:v>22198</c:v>
                </c:pt>
                <c:pt idx="283">
                  <c:v>22199</c:v>
                </c:pt>
                <c:pt idx="284">
                  <c:v>22200</c:v>
                </c:pt>
                <c:pt idx="285">
                  <c:v>22201</c:v>
                </c:pt>
                <c:pt idx="286">
                  <c:v>22202</c:v>
                </c:pt>
                <c:pt idx="287">
                  <c:v>22203</c:v>
                </c:pt>
                <c:pt idx="288">
                  <c:v>22204</c:v>
                </c:pt>
                <c:pt idx="289">
                  <c:v>22205</c:v>
                </c:pt>
                <c:pt idx="290">
                  <c:v>22206</c:v>
                </c:pt>
                <c:pt idx="291">
                  <c:v>22207</c:v>
                </c:pt>
                <c:pt idx="292">
                  <c:v>22208</c:v>
                </c:pt>
                <c:pt idx="293">
                  <c:v>22209</c:v>
                </c:pt>
                <c:pt idx="294">
                  <c:v>22210</c:v>
                </c:pt>
                <c:pt idx="295">
                  <c:v>22211</c:v>
                </c:pt>
                <c:pt idx="296">
                  <c:v>22212</c:v>
                </c:pt>
                <c:pt idx="297">
                  <c:v>22213</c:v>
                </c:pt>
                <c:pt idx="298">
                  <c:v>22214</c:v>
                </c:pt>
                <c:pt idx="299">
                  <c:v>22215</c:v>
                </c:pt>
                <c:pt idx="300">
                  <c:v>22216</c:v>
                </c:pt>
                <c:pt idx="301">
                  <c:v>22217</c:v>
                </c:pt>
                <c:pt idx="302">
                  <c:v>22218</c:v>
                </c:pt>
                <c:pt idx="303">
                  <c:v>22219</c:v>
                </c:pt>
                <c:pt idx="304">
                  <c:v>22220</c:v>
                </c:pt>
                <c:pt idx="305">
                  <c:v>22221</c:v>
                </c:pt>
                <c:pt idx="306">
                  <c:v>22222</c:v>
                </c:pt>
                <c:pt idx="307">
                  <c:v>22223</c:v>
                </c:pt>
                <c:pt idx="308">
                  <c:v>22224</c:v>
                </c:pt>
                <c:pt idx="309">
                  <c:v>22225</c:v>
                </c:pt>
                <c:pt idx="310">
                  <c:v>22226</c:v>
                </c:pt>
                <c:pt idx="311">
                  <c:v>22227</c:v>
                </c:pt>
                <c:pt idx="312">
                  <c:v>22228</c:v>
                </c:pt>
                <c:pt idx="313">
                  <c:v>22229</c:v>
                </c:pt>
                <c:pt idx="314">
                  <c:v>22230</c:v>
                </c:pt>
                <c:pt idx="315">
                  <c:v>22231</c:v>
                </c:pt>
                <c:pt idx="316">
                  <c:v>22232</c:v>
                </c:pt>
                <c:pt idx="317">
                  <c:v>22233</c:v>
                </c:pt>
                <c:pt idx="318">
                  <c:v>22234</c:v>
                </c:pt>
                <c:pt idx="319">
                  <c:v>22235</c:v>
                </c:pt>
                <c:pt idx="320">
                  <c:v>22236</c:v>
                </c:pt>
                <c:pt idx="321">
                  <c:v>22237</c:v>
                </c:pt>
                <c:pt idx="322">
                  <c:v>22238</c:v>
                </c:pt>
                <c:pt idx="323">
                  <c:v>22239</c:v>
                </c:pt>
                <c:pt idx="324">
                  <c:v>22240</c:v>
                </c:pt>
                <c:pt idx="325">
                  <c:v>22241</c:v>
                </c:pt>
                <c:pt idx="326">
                  <c:v>22242</c:v>
                </c:pt>
                <c:pt idx="327">
                  <c:v>22243</c:v>
                </c:pt>
                <c:pt idx="328">
                  <c:v>22244</c:v>
                </c:pt>
                <c:pt idx="329">
                  <c:v>22245</c:v>
                </c:pt>
                <c:pt idx="330">
                  <c:v>22246</c:v>
                </c:pt>
                <c:pt idx="331">
                  <c:v>22247</c:v>
                </c:pt>
                <c:pt idx="332">
                  <c:v>22248</c:v>
                </c:pt>
                <c:pt idx="333">
                  <c:v>22249</c:v>
                </c:pt>
                <c:pt idx="334">
                  <c:v>22250</c:v>
                </c:pt>
                <c:pt idx="335">
                  <c:v>22251</c:v>
                </c:pt>
                <c:pt idx="336">
                  <c:v>22252</c:v>
                </c:pt>
                <c:pt idx="337">
                  <c:v>22253</c:v>
                </c:pt>
                <c:pt idx="338">
                  <c:v>22254</c:v>
                </c:pt>
                <c:pt idx="339">
                  <c:v>22255</c:v>
                </c:pt>
                <c:pt idx="340">
                  <c:v>22256</c:v>
                </c:pt>
                <c:pt idx="341">
                  <c:v>22257</c:v>
                </c:pt>
                <c:pt idx="342">
                  <c:v>22258</c:v>
                </c:pt>
                <c:pt idx="343">
                  <c:v>22259</c:v>
                </c:pt>
                <c:pt idx="344">
                  <c:v>22260</c:v>
                </c:pt>
                <c:pt idx="345">
                  <c:v>22261</c:v>
                </c:pt>
                <c:pt idx="346">
                  <c:v>22262</c:v>
                </c:pt>
                <c:pt idx="347">
                  <c:v>22263</c:v>
                </c:pt>
                <c:pt idx="348">
                  <c:v>22264</c:v>
                </c:pt>
                <c:pt idx="349">
                  <c:v>22265</c:v>
                </c:pt>
                <c:pt idx="350">
                  <c:v>22266</c:v>
                </c:pt>
                <c:pt idx="351">
                  <c:v>22267</c:v>
                </c:pt>
                <c:pt idx="352">
                  <c:v>22268</c:v>
                </c:pt>
                <c:pt idx="353">
                  <c:v>22269</c:v>
                </c:pt>
                <c:pt idx="354">
                  <c:v>22270</c:v>
                </c:pt>
                <c:pt idx="355">
                  <c:v>22271</c:v>
                </c:pt>
                <c:pt idx="356">
                  <c:v>22272</c:v>
                </c:pt>
                <c:pt idx="357">
                  <c:v>22273</c:v>
                </c:pt>
                <c:pt idx="358">
                  <c:v>22274</c:v>
                </c:pt>
                <c:pt idx="359">
                  <c:v>22275</c:v>
                </c:pt>
                <c:pt idx="360">
                  <c:v>22276</c:v>
                </c:pt>
                <c:pt idx="361">
                  <c:v>22277</c:v>
                </c:pt>
                <c:pt idx="362">
                  <c:v>22278</c:v>
                </c:pt>
                <c:pt idx="363">
                  <c:v>22279</c:v>
                </c:pt>
                <c:pt idx="364">
                  <c:v>22280</c:v>
                </c:pt>
              </c:numCache>
            </c:numRef>
          </c:cat>
          <c:val>
            <c:numRef>
              <c:f>'Wallace 55,60,61'!#REF!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44-4547-9EFA-E4993CD40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53653704"/>
        <c:axId val="2136094488"/>
      </c:barChart>
      <c:dateAx>
        <c:axId val="2053653704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crossAx val="2136094488"/>
        <c:crosses val="autoZero"/>
        <c:auto val="1"/>
        <c:lblOffset val="100"/>
        <c:baseTimeUnit val="days"/>
      </c:dateAx>
      <c:valAx>
        <c:axId val="2136094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536537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 algn="ctr">
        <a:defRPr lang="en-AU" sz="1100" b="0" i="0" u="none" strike="noStrike" kern="1200" baseline="0"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AU" sz="1800" b="1" i="0" baseline="0">
                <a:effectLst/>
              </a:rPr>
              <a:t>Rainfall (mm)  1954 </a:t>
            </a:r>
            <a:endParaRPr lang="en-AU">
              <a:effectLst/>
            </a:endParaRP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'Wallace 55,60,61'!#REF!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'Wallace 55,60,61'!#REF!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B920-4967-8FF8-73A4DD983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3689992"/>
        <c:axId val="2133693208"/>
      </c:lineChart>
      <c:catAx>
        <c:axId val="2133689992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txPr>
          <a:bodyPr/>
          <a:lstStyle/>
          <a:p>
            <a:pPr algn="ctr">
              <a:defRPr lang="en-AU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693208"/>
        <c:crosses val="autoZero"/>
        <c:auto val="1"/>
        <c:lblAlgn val="ctr"/>
        <c:lblOffset val="100"/>
        <c:noMultiLvlLbl val="0"/>
      </c:catAx>
      <c:valAx>
        <c:axId val="2133693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36899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AU" sz="1800" b="1" i="0" baseline="0">
                <a:effectLst/>
              </a:rPr>
              <a:t>Rainfall (mm)   1955 </a:t>
            </a:r>
            <a:endParaRPr lang="en-AU">
              <a:effectLst/>
            </a:endParaRP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'Wallace 55,60,61'!$S$4:$S$368</c:f>
              <c:numCache>
                <c:formatCode>d\-mmm</c:formatCode>
                <c:ptCount val="365"/>
                <c:pt idx="0">
                  <c:v>21916</c:v>
                </c:pt>
                <c:pt idx="1">
                  <c:v>21917</c:v>
                </c:pt>
                <c:pt idx="2">
                  <c:v>21918</c:v>
                </c:pt>
                <c:pt idx="3">
                  <c:v>21919</c:v>
                </c:pt>
                <c:pt idx="4">
                  <c:v>21920</c:v>
                </c:pt>
                <c:pt idx="5">
                  <c:v>21921</c:v>
                </c:pt>
                <c:pt idx="6">
                  <c:v>21922</c:v>
                </c:pt>
                <c:pt idx="7">
                  <c:v>21923</c:v>
                </c:pt>
                <c:pt idx="8">
                  <c:v>21924</c:v>
                </c:pt>
                <c:pt idx="9">
                  <c:v>21925</c:v>
                </c:pt>
                <c:pt idx="10">
                  <c:v>21926</c:v>
                </c:pt>
                <c:pt idx="11">
                  <c:v>21927</c:v>
                </c:pt>
                <c:pt idx="12">
                  <c:v>21928</c:v>
                </c:pt>
                <c:pt idx="13">
                  <c:v>21929</c:v>
                </c:pt>
                <c:pt idx="14">
                  <c:v>21930</c:v>
                </c:pt>
                <c:pt idx="15">
                  <c:v>21931</c:v>
                </c:pt>
                <c:pt idx="16">
                  <c:v>21932</c:v>
                </c:pt>
                <c:pt idx="17">
                  <c:v>21933</c:v>
                </c:pt>
                <c:pt idx="18">
                  <c:v>21934</c:v>
                </c:pt>
                <c:pt idx="19">
                  <c:v>21935</c:v>
                </c:pt>
                <c:pt idx="20">
                  <c:v>21936</c:v>
                </c:pt>
                <c:pt idx="21">
                  <c:v>21937</c:v>
                </c:pt>
                <c:pt idx="22">
                  <c:v>21938</c:v>
                </c:pt>
                <c:pt idx="23">
                  <c:v>21939</c:v>
                </c:pt>
                <c:pt idx="24">
                  <c:v>21940</c:v>
                </c:pt>
                <c:pt idx="25">
                  <c:v>21941</c:v>
                </c:pt>
                <c:pt idx="26">
                  <c:v>21942</c:v>
                </c:pt>
                <c:pt idx="27">
                  <c:v>21943</c:v>
                </c:pt>
                <c:pt idx="28">
                  <c:v>21944</c:v>
                </c:pt>
                <c:pt idx="29">
                  <c:v>21945</c:v>
                </c:pt>
                <c:pt idx="30">
                  <c:v>21946</c:v>
                </c:pt>
                <c:pt idx="31">
                  <c:v>21947</c:v>
                </c:pt>
                <c:pt idx="32">
                  <c:v>21948</c:v>
                </c:pt>
                <c:pt idx="33">
                  <c:v>21949</c:v>
                </c:pt>
                <c:pt idx="34">
                  <c:v>21950</c:v>
                </c:pt>
                <c:pt idx="35">
                  <c:v>21951</c:v>
                </c:pt>
                <c:pt idx="36">
                  <c:v>21952</c:v>
                </c:pt>
                <c:pt idx="37">
                  <c:v>21953</c:v>
                </c:pt>
                <c:pt idx="38">
                  <c:v>21954</c:v>
                </c:pt>
                <c:pt idx="39">
                  <c:v>21955</c:v>
                </c:pt>
                <c:pt idx="40">
                  <c:v>21956</c:v>
                </c:pt>
                <c:pt idx="41">
                  <c:v>21957</c:v>
                </c:pt>
                <c:pt idx="42">
                  <c:v>21958</c:v>
                </c:pt>
                <c:pt idx="43">
                  <c:v>21959</c:v>
                </c:pt>
                <c:pt idx="44">
                  <c:v>21960</c:v>
                </c:pt>
                <c:pt idx="45">
                  <c:v>21961</c:v>
                </c:pt>
                <c:pt idx="46">
                  <c:v>21962</c:v>
                </c:pt>
                <c:pt idx="47">
                  <c:v>21963</c:v>
                </c:pt>
                <c:pt idx="48">
                  <c:v>21964</c:v>
                </c:pt>
                <c:pt idx="49">
                  <c:v>21965</c:v>
                </c:pt>
                <c:pt idx="50">
                  <c:v>21966</c:v>
                </c:pt>
                <c:pt idx="51">
                  <c:v>21967</c:v>
                </c:pt>
                <c:pt idx="52">
                  <c:v>21968</c:v>
                </c:pt>
                <c:pt idx="53">
                  <c:v>21969</c:v>
                </c:pt>
                <c:pt idx="54">
                  <c:v>21970</c:v>
                </c:pt>
                <c:pt idx="55">
                  <c:v>21971</c:v>
                </c:pt>
                <c:pt idx="56">
                  <c:v>21972</c:v>
                </c:pt>
                <c:pt idx="57">
                  <c:v>21973</c:v>
                </c:pt>
                <c:pt idx="58">
                  <c:v>21974</c:v>
                </c:pt>
                <c:pt idx="59">
                  <c:v>21975</c:v>
                </c:pt>
                <c:pt idx="60">
                  <c:v>21976</c:v>
                </c:pt>
                <c:pt idx="61">
                  <c:v>21977</c:v>
                </c:pt>
                <c:pt idx="62">
                  <c:v>21978</c:v>
                </c:pt>
                <c:pt idx="63">
                  <c:v>21979</c:v>
                </c:pt>
                <c:pt idx="64">
                  <c:v>21980</c:v>
                </c:pt>
                <c:pt idx="65">
                  <c:v>21981</c:v>
                </c:pt>
                <c:pt idx="66">
                  <c:v>21982</c:v>
                </c:pt>
                <c:pt idx="67">
                  <c:v>21983</c:v>
                </c:pt>
                <c:pt idx="68">
                  <c:v>21984</c:v>
                </c:pt>
                <c:pt idx="69">
                  <c:v>21985</c:v>
                </c:pt>
                <c:pt idx="70">
                  <c:v>21986</c:v>
                </c:pt>
                <c:pt idx="71">
                  <c:v>21987</c:v>
                </c:pt>
                <c:pt idx="72">
                  <c:v>21988</c:v>
                </c:pt>
                <c:pt idx="73">
                  <c:v>21989</c:v>
                </c:pt>
                <c:pt idx="74">
                  <c:v>21990</c:v>
                </c:pt>
                <c:pt idx="75">
                  <c:v>21991</c:v>
                </c:pt>
                <c:pt idx="76">
                  <c:v>21992</c:v>
                </c:pt>
                <c:pt idx="77">
                  <c:v>21993</c:v>
                </c:pt>
                <c:pt idx="78">
                  <c:v>21994</c:v>
                </c:pt>
                <c:pt idx="79">
                  <c:v>21995</c:v>
                </c:pt>
                <c:pt idx="80">
                  <c:v>21996</c:v>
                </c:pt>
                <c:pt idx="81">
                  <c:v>21997</c:v>
                </c:pt>
                <c:pt idx="82">
                  <c:v>21998</c:v>
                </c:pt>
                <c:pt idx="83">
                  <c:v>21999</c:v>
                </c:pt>
                <c:pt idx="84">
                  <c:v>22000</c:v>
                </c:pt>
                <c:pt idx="85">
                  <c:v>22001</c:v>
                </c:pt>
                <c:pt idx="86">
                  <c:v>22002</c:v>
                </c:pt>
                <c:pt idx="87">
                  <c:v>22003</c:v>
                </c:pt>
                <c:pt idx="88">
                  <c:v>22004</c:v>
                </c:pt>
                <c:pt idx="89">
                  <c:v>22005</c:v>
                </c:pt>
                <c:pt idx="90">
                  <c:v>22006</c:v>
                </c:pt>
                <c:pt idx="91">
                  <c:v>22007</c:v>
                </c:pt>
                <c:pt idx="92">
                  <c:v>22008</c:v>
                </c:pt>
                <c:pt idx="93">
                  <c:v>22009</c:v>
                </c:pt>
                <c:pt idx="94">
                  <c:v>22010</c:v>
                </c:pt>
                <c:pt idx="95">
                  <c:v>22011</c:v>
                </c:pt>
                <c:pt idx="96">
                  <c:v>22012</c:v>
                </c:pt>
                <c:pt idx="97">
                  <c:v>22013</c:v>
                </c:pt>
                <c:pt idx="98">
                  <c:v>22014</c:v>
                </c:pt>
                <c:pt idx="99">
                  <c:v>22015</c:v>
                </c:pt>
                <c:pt idx="100">
                  <c:v>22016</c:v>
                </c:pt>
                <c:pt idx="101">
                  <c:v>22017</c:v>
                </c:pt>
                <c:pt idx="102">
                  <c:v>22018</c:v>
                </c:pt>
                <c:pt idx="103">
                  <c:v>22019</c:v>
                </c:pt>
                <c:pt idx="104">
                  <c:v>22020</c:v>
                </c:pt>
                <c:pt idx="105">
                  <c:v>22021</c:v>
                </c:pt>
                <c:pt idx="106">
                  <c:v>22022</c:v>
                </c:pt>
                <c:pt idx="107">
                  <c:v>22023</c:v>
                </c:pt>
                <c:pt idx="108">
                  <c:v>22024</c:v>
                </c:pt>
                <c:pt idx="109">
                  <c:v>22025</c:v>
                </c:pt>
                <c:pt idx="110">
                  <c:v>22026</c:v>
                </c:pt>
                <c:pt idx="111">
                  <c:v>22027</c:v>
                </c:pt>
                <c:pt idx="112">
                  <c:v>22028</c:v>
                </c:pt>
                <c:pt idx="113">
                  <c:v>22029</c:v>
                </c:pt>
                <c:pt idx="114">
                  <c:v>22030</c:v>
                </c:pt>
                <c:pt idx="115">
                  <c:v>22031</c:v>
                </c:pt>
                <c:pt idx="116">
                  <c:v>22032</c:v>
                </c:pt>
                <c:pt idx="117">
                  <c:v>22033</c:v>
                </c:pt>
                <c:pt idx="118">
                  <c:v>22034</c:v>
                </c:pt>
                <c:pt idx="119">
                  <c:v>22035</c:v>
                </c:pt>
                <c:pt idx="120">
                  <c:v>22036</c:v>
                </c:pt>
                <c:pt idx="121">
                  <c:v>22037</c:v>
                </c:pt>
                <c:pt idx="122">
                  <c:v>22038</c:v>
                </c:pt>
                <c:pt idx="123">
                  <c:v>22039</c:v>
                </c:pt>
                <c:pt idx="124">
                  <c:v>22040</c:v>
                </c:pt>
                <c:pt idx="125">
                  <c:v>22041</c:v>
                </c:pt>
                <c:pt idx="126">
                  <c:v>22042</c:v>
                </c:pt>
                <c:pt idx="127">
                  <c:v>22043</c:v>
                </c:pt>
                <c:pt idx="128">
                  <c:v>22044</c:v>
                </c:pt>
                <c:pt idx="129">
                  <c:v>22045</c:v>
                </c:pt>
                <c:pt idx="130">
                  <c:v>22046</c:v>
                </c:pt>
                <c:pt idx="131">
                  <c:v>22047</c:v>
                </c:pt>
                <c:pt idx="132">
                  <c:v>22048</c:v>
                </c:pt>
                <c:pt idx="133">
                  <c:v>22049</c:v>
                </c:pt>
                <c:pt idx="134">
                  <c:v>22050</c:v>
                </c:pt>
                <c:pt idx="135">
                  <c:v>22051</c:v>
                </c:pt>
                <c:pt idx="136">
                  <c:v>22052</c:v>
                </c:pt>
                <c:pt idx="137">
                  <c:v>22053</c:v>
                </c:pt>
                <c:pt idx="138">
                  <c:v>22054</c:v>
                </c:pt>
                <c:pt idx="139">
                  <c:v>22055</c:v>
                </c:pt>
                <c:pt idx="140">
                  <c:v>22056</c:v>
                </c:pt>
                <c:pt idx="141">
                  <c:v>22057</c:v>
                </c:pt>
                <c:pt idx="142">
                  <c:v>22058</c:v>
                </c:pt>
                <c:pt idx="143">
                  <c:v>22059</c:v>
                </c:pt>
                <c:pt idx="144">
                  <c:v>22060</c:v>
                </c:pt>
                <c:pt idx="145">
                  <c:v>22061</c:v>
                </c:pt>
                <c:pt idx="146">
                  <c:v>22062</c:v>
                </c:pt>
                <c:pt idx="147">
                  <c:v>22063</c:v>
                </c:pt>
                <c:pt idx="148">
                  <c:v>22064</c:v>
                </c:pt>
                <c:pt idx="149">
                  <c:v>22065</c:v>
                </c:pt>
                <c:pt idx="150">
                  <c:v>22066</c:v>
                </c:pt>
                <c:pt idx="151">
                  <c:v>22067</c:v>
                </c:pt>
                <c:pt idx="152">
                  <c:v>22068</c:v>
                </c:pt>
                <c:pt idx="153">
                  <c:v>22069</c:v>
                </c:pt>
                <c:pt idx="154">
                  <c:v>22070</c:v>
                </c:pt>
                <c:pt idx="155">
                  <c:v>22071</c:v>
                </c:pt>
                <c:pt idx="156">
                  <c:v>22072</c:v>
                </c:pt>
                <c:pt idx="157">
                  <c:v>22073</c:v>
                </c:pt>
                <c:pt idx="158">
                  <c:v>22074</c:v>
                </c:pt>
                <c:pt idx="159">
                  <c:v>22075</c:v>
                </c:pt>
                <c:pt idx="160">
                  <c:v>22076</c:v>
                </c:pt>
                <c:pt idx="161">
                  <c:v>22077</c:v>
                </c:pt>
                <c:pt idx="162">
                  <c:v>22078</c:v>
                </c:pt>
                <c:pt idx="163">
                  <c:v>22079</c:v>
                </c:pt>
                <c:pt idx="164">
                  <c:v>22080</c:v>
                </c:pt>
                <c:pt idx="165">
                  <c:v>22081</c:v>
                </c:pt>
                <c:pt idx="166">
                  <c:v>22082</c:v>
                </c:pt>
                <c:pt idx="167">
                  <c:v>22083</c:v>
                </c:pt>
                <c:pt idx="168">
                  <c:v>22084</c:v>
                </c:pt>
                <c:pt idx="169">
                  <c:v>22085</c:v>
                </c:pt>
                <c:pt idx="170">
                  <c:v>22086</c:v>
                </c:pt>
                <c:pt idx="171">
                  <c:v>22087</c:v>
                </c:pt>
                <c:pt idx="172">
                  <c:v>22088</c:v>
                </c:pt>
                <c:pt idx="173">
                  <c:v>22089</c:v>
                </c:pt>
                <c:pt idx="174">
                  <c:v>22090</c:v>
                </c:pt>
                <c:pt idx="175">
                  <c:v>22091</c:v>
                </c:pt>
                <c:pt idx="176">
                  <c:v>22092</c:v>
                </c:pt>
                <c:pt idx="177">
                  <c:v>22093</c:v>
                </c:pt>
                <c:pt idx="178">
                  <c:v>22094</c:v>
                </c:pt>
                <c:pt idx="179">
                  <c:v>22095</c:v>
                </c:pt>
                <c:pt idx="180">
                  <c:v>22096</c:v>
                </c:pt>
                <c:pt idx="181">
                  <c:v>22097</c:v>
                </c:pt>
                <c:pt idx="182">
                  <c:v>22098</c:v>
                </c:pt>
                <c:pt idx="183">
                  <c:v>22099</c:v>
                </c:pt>
                <c:pt idx="184">
                  <c:v>22100</c:v>
                </c:pt>
                <c:pt idx="185">
                  <c:v>22101</c:v>
                </c:pt>
                <c:pt idx="186">
                  <c:v>22102</c:v>
                </c:pt>
                <c:pt idx="187">
                  <c:v>22103</c:v>
                </c:pt>
                <c:pt idx="188">
                  <c:v>22104</c:v>
                </c:pt>
                <c:pt idx="189">
                  <c:v>22105</c:v>
                </c:pt>
                <c:pt idx="190">
                  <c:v>22106</c:v>
                </c:pt>
                <c:pt idx="191">
                  <c:v>22107</c:v>
                </c:pt>
                <c:pt idx="192">
                  <c:v>22108</c:v>
                </c:pt>
                <c:pt idx="193">
                  <c:v>22109</c:v>
                </c:pt>
                <c:pt idx="194">
                  <c:v>22110</c:v>
                </c:pt>
                <c:pt idx="195">
                  <c:v>22111</c:v>
                </c:pt>
                <c:pt idx="196">
                  <c:v>22112</c:v>
                </c:pt>
                <c:pt idx="197">
                  <c:v>22113</c:v>
                </c:pt>
                <c:pt idx="198">
                  <c:v>22114</c:v>
                </c:pt>
                <c:pt idx="199">
                  <c:v>22115</c:v>
                </c:pt>
                <c:pt idx="200">
                  <c:v>22116</c:v>
                </c:pt>
                <c:pt idx="201">
                  <c:v>22117</c:v>
                </c:pt>
                <c:pt idx="202">
                  <c:v>22118</c:v>
                </c:pt>
                <c:pt idx="203">
                  <c:v>22119</c:v>
                </c:pt>
                <c:pt idx="204">
                  <c:v>22120</c:v>
                </c:pt>
                <c:pt idx="205">
                  <c:v>22121</c:v>
                </c:pt>
                <c:pt idx="206">
                  <c:v>22122</c:v>
                </c:pt>
                <c:pt idx="207">
                  <c:v>22123</c:v>
                </c:pt>
                <c:pt idx="208">
                  <c:v>22124</c:v>
                </c:pt>
                <c:pt idx="209">
                  <c:v>22125</c:v>
                </c:pt>
                <c:pt idx="210">
                  <c:v>22126</c:v>
                </c:pt>
                <c:pt idx="211">
                  <c:v>22127</c:v>
                </c:pt>
                <c:pt idx="212">
                  <c:v>22128</c:v>
                </c:pt>
                <c:pt idx="213">
                  <c:v>22129</c:v>
                </c:pt>
                <c:pt idx="214">
                  <c:v>22130</c:v>
                </c:pt>
                <c:pt idx="215">
                  <c:v>22131</c:v>
                </c:pt>
                <c:pt idx="216">
                  <c:v>22132</c:v>
                </c:pt>
                <c:pt idx="217">
                  <c:v>22133</c:v>
                </c:pt>
                <c:pt idx="218">
                  <c:v>22134</c:v>
                </c:pt>
                <c:pt idx="219">
                  <c:v>22135</c:v>
                </c:pt>
                <c:pt idx="220">
                  <c:v>22136</c:v>
                </c:pt>
                <c:pt idx="221">
                  <c:v>22137</c:v>
                </c:pt>
                <c:pt idx="222">
                  <c:v>22138</c:v>
                </c:pt>
                <c:pt idx="223">
                  <c:v>22139</c:v>
                </c:pt>
                <c:pt idx="224">
                  <c:v>22140</c:v>
                </c:pt>
                <c:pt idx="225">
                  <c:v>22141</c:v>
                </c:pt>
                <c:pt idx="226">
                  <c:v>22142</c:v>
                </c:pt>
                <c:pt idx="227">
                  <c:v>22143</c:v>
                </c:pt>
                <c:pt idx="228">
                  <c:v>22144</c:v>
                </c:pt>
                <c:pt idx="229">
                  <c:v>22145</c:v>
                </c:pt>
                <c:pt idx="230">
                  <c:v>22146</c:v>
                </c:pt>
                <c:pt idx="231">
                  <c:v>22147</c:v>
                </c:pt>
                <c:pt idx="232">
                  <c:v>22148</c:v>
                </c:pt>
                <c:pt idx="233">
                  <c:v>22149</c:v>
                </c:pt>
                <c:pt idx="234">
                  <c:v>22150</c:v>
                </c:pt>
                <c:pt idx="235">
                  <c:v>22151</c:v>
                </c:pt>
                <c:pt idx="236">
                  <c:v>22152</c:v>
                </c:pt>
                <c:pt idx="237">
                  <c:v>22153</c:v>
                </c:pt>
                <c:pt idx="238">
                  <c:v>22154</c:v>
                </c:pt>
                <c:pt idx="239">
                  <c:v>22155</c:v>
                </c:pt>
                <c:pt idx="240">
                  <c:v>22156</c:v>
                </c:pt>
                <c:pt idx="241">
                  <c:v>22157</c:v>
                </c:pt>
                <c:pt idx="242">
                  <c:v>22158</c:v>
                </c:pt>
                <c:pt idx="243">
                  <c:v>22159</c:v>
                </c:pt>
                <c:pt idx="244">
                  <c:v>22160</c:v>
                </c:pt>
                <c:pt idx="245">
                  <c:v>22161</c:v>
                </c:pt>
                <c:pt idx="246">
                  <c:v>22162</c:v>
                </c:pt>
                <c:pt idx="247">
                  <c:v>22163</c:v>
                </c:pt>
                <c:pt idx="248">
                  <c:v>22164</c:v>
                </c:pt>
                <c:pt idx="249">
                  <c:v>22165</c:v>
                </c:pt>
                <c:pt idx="250">
                  <c:v>22166</c:v>
                </c:pt>
                <c:pt idx="251">
                  <c:v>22167</c:v>
                </c:pt>
                <c:pt idx="252">
                  <c:v>22168</c:v>
                </c:pt>
                <c:pt idx="253">
                  <c:v>22169</c:v>
                </c:pt>
                <c:pt idx="254">
                  <c:v>22170</c:v>
                </c:pt>
                <c:pt idx="255">
                  <c:v>22171</c:v>
                </c:pt>
                <c:pt idx="256">
                  <c:v>22172</c:v>
                </c:pt>
                <c:pt idx="257">
                  <c:v>22173</c:v>
                </c:pt>
                <c:pt idx="258">
                  <c:v>22174</c:v>
                </c:pt>
                <c:pt idx="259">
                  <c:v>22175</c:v>
                </c:pt>
                <c:pt idx="260">
                  <c:v>22176</c:v>
                </c:pt>
                <c:pt idx="261">
                  <c:v>22177</c:v>
                </c:pt>
                <c:pt idx="262">
                  <c:v>22178</c:v>
                </c:pt>
                <c:pt idx="263">
                  <c:v>22179</c:v>
                </c:pt>
                <c:pt idx="264">
                  <c:v>22180</c:v>
                </c:pt>
                <c:pt idx="265">
                  <c:v>22181</c:v>
                </c:pt>
                <c:pt idx="266">
                  <c:v>22182</c:v>
                </c:pt>
                <c:pt idx="267">
                  <c:v>22183</c:v>
                </c:pt>
                <c:pt idx="268">
                  <c:v>22184</c:v>
                </c:pt>
                <c:pt idx="269">
                  <c:v>22185</c:v>
                </c:pt>
                <c:pt idx="270">
                  <c:v>22186</c:v>
                </c:pt>
                <c:pt idx="271">
                  <c:v>22187</c:v>
                </c:pt>
                <c:pt idx="272">
                  <c:v>22188</c:v>
                </c:pt>
                <c:pt idx="273">
                  <c:v>22189</c:v>
                </c:pt>
                <c:pt idx="274">
                  <c:v>22190</c:v>
                </c:pt>
                <c:pt idx="275">
                  <c:v>22191</c:v>
                </c:pt>
                <c:pt idx="276">
                  <c:v>22192</c:v>
                </c:pt>
                <c:pt idx="277">
                  <c:v>22193</c:v>
                </c:pt>
                <c:pt idx="278">
                  <c:v>22194</c:v>
                </c:pt>
                <c:pt idx="279">
                  <c:v>22195</c:v>
                </c:pt>
                <c:pt idx="280">
                  <c:v>22196</c:v>
                </c:pt>
                <c:pt idx="281">
                  <c:v>22197</c:v>
                </c:pt>
                <c:pt idx="282">
                  <c:v>22198</c:v>
                </c:pt>
                <c:pt idx="283">
                  <c:v>22199</c:v>
                </c:pt>
                <c:pt idx="284">
                  <c:v>22200</c:v>
                </c:pt>
                <c:pt idx="285">
                  <c:v>22201</c:v>
                </c:pt>
                <c:pt idx="286">
                  <c:v>22202</c:v>
                </c:pt>
                <c:pt idx="287">
                  <c:v>22203</c:v>
                </c:pt>
                <c:pt idx="288">
                  <c:v>22204</c:v>
                </c:pt>
                <c:pt idx="289">
                  <c:v>22205</c:v>
                </c:pt>
                <c:pt idx="290">
                  <c:v>22206</c:v>
                </c:pt>
                <c:pt idx="291">
                  <c:v>22207</c:v>
                </c:pt>
                <c:pt idx="292">
                  <c:v>22208</c:v>
                </c:pt>
                <c:pt idx="293">
                  <c:v>22209</c:v>
                </c:pt>
                <c:pt idx="294">
                  <c:v>22210</c:v>
                </c:pt>
                <c:pt idx="295">
                  <c:v>22211</c:v>
                </c:pt>
                <c:pt idx="296">
                  <c:v>22212</c:v>
                </c:pt>
                <c:pt idx="297">
                  <c:v>22213</c:v>
                </c:pt>
                <c:pt idx="298">
                  <c:v>22214</c:v>
                </c:pt>
                <c:pt idx="299">
                  <c:v>22215</c:v>
                </c:pt>
                <c:pt idx="300">
                  <c:v>22216</c:v>
                </c:pt>
                <c:pt idx="301">
                  <c:v>22217</c:v>
                </c:pt>
                <c:pt idx="302">
                  <c:v>22218</c:v>
                </c:pt>
                <c:pt idx="303">
                  <c:v>22219</c:v>
                </c:pt>
                <c:pt idx="304">
                  <c:v>22220</c:v>
                </c:pt>
                <c:pt idx="305">
                  <c:v>22221</c:v>
                </c:pt>
                <c:pt idx="306">
                  <c:v>22222</c:v>
                </c:pt>
                <c:pt idx="307">
                  <c:v>22223</c:v>
                </c:pt>
                <c:pt idx="308">
                  <c:v>22224</c:v>
                </c:pt>
                <c:pt idx="309">
                  <c:v>22225</c:v>
                </c:pt>
                <c:pt idx="310">
                  <c:v>22226</c:v>
                </c:pt>
                <c:pt idx="311">
                  <c:v>22227</c:v>
                </c:pt>
                <c:pt idx="312">
                  <c:v>22228</c:v>
                </c:pt>
                <c:pt idx="313">
                  <c:v>22229</c:v>
                </c:pt>
                <c:pt idx="314">
                  <c:v>22230</c:v>
                </c:pt>
                <c:pt idx="315">
                  <c:v>22231</c:v>
                </c:pt>
                <c:pt idx="316">
                  <c:v>22232</c:v>
                </c:pt>
                <c:pt idx="317">
                  <c:v>22233</c:v>
                </c:pt>
                <c:pt idx="318">
                  <c:v>22234</c:v>
                </c:pt>
                <c:pt idx="319">
                  <c:v>22235</c:v>
                </c:pt>
                <c:pt idx="320">
                  <c:v>22236</c:v>
                </c:pt>
                <c:pt idx="321">
                  <c:v>22237</c:v>
                </c:pt>
                <c:pt idx="322">
                  <c:v>22238</c:v>
                </c:pt>
                <c:pt idx="323">
                  <c:v>22239</c:v>
                </c:pt>
                <c:pt idx="324">
                  <c:v>22240</c:v>
                </c:pt>
                <c:pt idx="325">
                  <c:v>22241</c:v>
                </c:pt>
                <c:pt idx="326">
                  <c:v>22242</c:v>
                </c:pt>
                <c:pt idx="327">
                  <c:v>22243</c:v>
                </c:pt>
                <c:pt idx="328">
                  <c:v>22244</c:v>
                </c:pt>
                <c:pt idx="329">
                  <c:v>22245</c:v>
                </c:pt>
                <c:pt idx="330">
                  <c:v>22246</c:v>
                </c:pt>
                <c:pt idx="331">
                  <c:v>22247</c:v>
                </c:pt>
                <c:pt idx="332">
                  <c:v>22248</c:v>
                </c:pt>
                <c:pt idx="333">
                  <c:v>22249</c:v>
                </c:pt>
                <c:pt idx="334">
                  <c:v>22250</c:v>
                </c:pt>
                <c:pt idx="335">
                  <c:v>22251</c:v>
                </c:pt>
                <c:pt idx="336">
                  <c:v>22252</c:v>
                </c:pt>
                <c:pt idx="337">
                  <c:v>22253</c:v>
                </c:pt>
                <c:pt idx="338">
                  <c:v>22254</c:v>
                </c:pt>
                <c:pt idx="339">
                  <c:v>22255</c:v>
                </c:pt>
                <c:pt idx="340">
                  <c:v>22256</c:v>
                </c:pt>
                <c:pt idx="341">
                  <c:v>22257</c:v>
                </c:pt>
                <c:pt idx="342">
                  <c:v>22258</c:v>
                </c:pt>
                <c:pt idx="343">
                  <c:v>22259</c:v>
                </c:pt>
                <c:pt idx="344">
                  <c:v>22260</c:v>
                </c:pt>
                <c:pt idx="345">
                  <c:v>22261</c:v>
                </c:pt>
                <c:pt idx="346">
                  <c:v>22262</c:v>
                </c:pt>
                <c:pt idx="347">
                  <c:v>22263</c:v>
                </c:pt>
                <c:pt idx="348">
                  <c:v>22264</c:v>
                </c:pt>
                <c:pt idx="349">
                  <c:v>22265</c:v>
                </c:pt>
                <c:pt idx="350">
                  <c:v>22266</c:v>
                </c:pt>
                <c:pt idx="351">
                  <c:v>22267</c:v>
                </c:pt>
                <c:pt idx="352">
                  <c:v>22268</c:v>
                </c:pt>
                <c:pt idx="353">
                  <c:v>22269</c:v>
                </c:pt>
                <c:pt idx="354">
                  <c:v>22270</c:v>
                </c:pt>
                <c:pt idx="355">
                  <c:v>22271</c:v>
                </c:pt>
                <c:pt idx="356">
                  <c:v>22272</c:v>
                </c:pt>
                <c:pt idx="357">
                  <c:v>22273</c:v>
                </c:pt>
                <c:pt idx="358">
                  <c:v>22274</c:v>
                </c:pt>
                <c:pt idx="359">
                  <c:v>22275</c:v>
                </c:pt>
                <c:pt idx="360">
                  <c:v>22276</c:v>
                </c:pt>
                <c:pt idx="361">
                  <c:v>22277</c:v>
                </c:pt>
                <c:pt idx="362">
                  <c:v>22278</c:v>
                </c:pt>
                <c:pt idx="363">
                  <c:v>22279</c:v>
                </c:pt>
                <c:pt idx="364">
                  <c:v>22280</c:v>
                </c:pt>
              </c:numCache>
            </c:numRef>
          </c:cat>
          <c:val>
            <c:numRef>
              <c:f>'Wallace 55,60,61'!$V$4:$V$368</c:f>
              <c:numCache>
                <c:formatCode>General</c:formatCode>
                <c:ptCount val="365"/>
                <c:pt idx="0">
                  <c:v>22</c:v>
                </c:pt>
                <c:pt idx="1">
                  <c:v>19.700000762939499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0.30000001192092901</c:v>
                </c:pt>
                <c:pt idx="6">
                  <c:v>0.40000000596046398</c:v>
                </c:pt>
                <c:pt idx="7">
                  <c:v>2.7999999523162802</c:v>
                </c:pt>
                <c:pt idx="8">
                  <c:v>1.1000000238418599</c:v>
                </c:pt>
                <c:pt idx="9">
                  <c:v>0.69999998807907104</c:v>
                </c:pt>
                <c:pt idx="10">
                  <c:v>0</c:v>
                </c:pt>
                <c:pt idx="11">
                  <c:v>0.10000000149011599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0.10000000149011599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2.0999999046325701</c:v>
                </c:pt>
                <c:pt idx="56">
                  <c:v>4.4000000953674299</c:v>
                </c:pt>
                <c:pt idx="57">
                  <c:v>0.10000000149011599</c:v>
                </c:pt>
                <c:pt idx="58">
                  <c:v>0</c:v>
                </c:pt>
                <c:pt idx="59">
                  <c:v>0</c:v>
                </c:pt>
                <c:pt idx="60">
                  <c:v>0.10000000149011599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0.30000001192092901</c:v>
                </c:pt>
                <c:pt idx="75">
                  <c:v>0</c:v>
                </c:pt>
                <c:pt idx="76">
                  <c:v>0.10000000149011599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6.5999999046325701</c:v>
                </c:pt>
                <c:pt idx="83">
                  <c:v>8.6999998092651403</c:v>
                </c:pt>
                <c:pt idx="84">
                  <c:v>0.5</c:v>
                </c:pt>
                <c:pt idx="85">
                  <c:v>1.6000000238418599</c:v>
                </c:pt>
                <c:pt idx="86">
                  <c:v>31.799999237060501</c:v>
                </c:pt>
                <c:pt idx="87">
                  <c:v>12.199999809265099</c:v>
                </c:pt>
                <c:pt idx="88">
                  <c:v>1.79999995231628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5</c:v>
                </c:pt>
                <c:pt idx="97">
                  <c:v>5.8000001907348597</c:v>
                </c:pt>
                <c:pt idx="98">
                  <c:v>0.10000000149011599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2.4000000953674299</c:v>
                </c:pt>
                <c:pt idx="119">
                  <c:v>4.8000001907348597</c:v>
                </c:pt>
                <c:pt idx="120">
                  <c:v>0</c:v>
                </c:pt>
                <c:pt idx="121">
                  <c:v>0</c:v>
                </c:pt>
                <c:pt idx="122">
                  <c:v>14.800000190734901</c:v>
                </c:pt>
                <c:pt idx="123">
                  <c:v>0.30000001192092901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20.5</c:v>
                </c:pt>
                <c:pt idx="130">
                  <c:v>6.5</c:v>
                </c:pt>
                <c:pt idx="131">
                  <c:v>0</c:v>
                </c:pt>
                <c:pt idx="132">
                  <c:v>0.5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10</c:v>
                </c:pt>
                <c:pt idx="139">
                  <c:v>15.5</c:v>
                </c:pt>
                <c:pt idx="140">
                  <c:v>9</c:v>
                </c:pt>
                <c:pt idx="141">
                  <c:v>12.3999996185303</c:v>
                </c:pt>
                <c:pt idx="142">
                  <c:v>2.7999999523162802</c:v>
                </c:pt>
                <c:pt idx="143">
                  <c:v>0.40000000596046398</c:v>
                </c:pt>
                <c:pt idx="144">
                  <c:v>0.10000000149011599</c:v>
                </c:pt>
                <c:pt idx="145">
                  <c:v>22.200000762939499</c:v>
                </c:pt>
                <c:pt idx="146">
                  <c:v>14.699999809265099</c:v>
                </c:pt>
                <c:pt idx="147">
                  <c:v>6.4000000953674299</c:v>
                </c:pt>
                <c:pt idx="148">
                  <c:v>3.2000000476837198</c:v>
                </c:pt>
                <c:pt idx="149">
                  <c:v>0.20000000298023199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12.1000003814697</c:v>
                </c:pt>
                <c:pt idx="155">
                  <c:v>4.6999998092651403</c:v>
                </c:pt>
                <c:pt idx="156">
                  <c:v>0.20000000298023199</c:v>
                </c:pt>
                <c:pt idx="157">
                  <c:v>2.7999999523162802</c:v>
                </c:pt>
                <c:pt idx="158">
                  <c:v>3.7000000476837198</c:v>
                </c:pt>
                <c:pt idx="159">
                  <c:v>6</c:v>
                </c:pt>
                <c:pt idx="160">
                  <c:v>4</c:v>
                </c:pt>
                <c:pt idx="161">
                  <c:v>1.1000000238418599</c:v>
                </c:pt>
                <c:pt idx="162">
                  <c:v>0</c:v>
                </c:pt>
                <c:pt idx="163">
                  <c:v>0</c:v>
                </c:pt>
                <c:pt idx="164">
                  <c:v>19.299999237060501</c:v>
                </c:pt>
                <c:pt idx="165">
                  <c:v>6.5999999046325701</c:v>
                </c:pt>
                <c:pt idx="166">
                  <c:v>0.10000000149011599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5</c:v>
                </c:pt>
                <c:pt idx="173">
                  <c:v>0.10000000149011599</c:v>
                </c:pt>
                <c:pt idx="174">
                  <c:v>0.20000000298023199</c:v>
                </c:pt>
                <c:pt idx="175">
                  <c:v>19.600000381469702</c:v>
                </c:pt>
                <c:pt idx="176">
                  <c:v>2.2999999523162802</c:v>
                </c:pt>
                <c:pt idx="177">
                  <c:v>0.89999997615814198</c:v>
                </c:pt>
                <c:pt idx="178">
                  <c:v>13.5</c:v>
                </c:pt>
                <c:pt idx="179">
                  <c:v>4.1999998092651403</c:v>
                </c:pt>
                <c:pt idx="180">
                  <c:v>0.5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0.10000000149011599</c:v>
                </c:pt>
                <c:pt idx="186">
                  <c:v>0</c:v>
                </c:pt>
                <c:pt idx="187">
                  <c:v>0</c:v>
                </c:pt>
                <c:pt idx="188">
                  <c:v>14.5</c:v>
                </c:pt>
                <c:pt idx="189">
                  <c:v>9.6999998092651403</c:v>
                </c:pt>
                <c:pt idx="190">
                  <c:v>2.5</c:v>
                </c:pt>
                <c:pt idx="191">
                  <c:v>0</c:v>
                </c:pt>
                <c:pt idx="192">
                  <c:v>0.80000001192092896</c:v>
                </c:pt>
                <c:pt idx="193">
                  <c:v>19</c:v>
                </c:pt>
                <c:pt idx="194">
                  <c:v>1.29999995231628</c:v>
                </c:pt>
                <c:pt idx="195">
                  <c:v>6.8000001907348597</c:v>
                </c:pt>
                <c:pt idx="196">
                  <c:v>5.3000001907348597</c:v>
                </c:pt>
                <c:pt idx="197">
                  <c:v>5.9000000953674299</c:v>
                </c:pt>
                <c:pt idx="198">
                  <c:v>1.20000004768372</c:v>
                </c:pt>
                <c:pt idx="199">
                  <c:v>1.20000004768372</c:v>
                </c:pt>
                <c:pt idx="200">
                  <c:v>0.60000002384185802</c:v>
                </c:pt>
                <c:pt idx="201">
                  <c:v>26.299999237060501</c:v>
                </c:pt>
                <c:pt idx="202">
                  <c:v>8</c:v>
                </c:pt>
                <c:pt idx="203">
                  <c:v>0.20000000298023199</c:v>
                </c:pt>
                <c:pt idx="204">
                  <c:v>5.1999998092651403</c:v>
                </c:pt>
                <c:pt idx="205">
                  <c:v>10.800000190734901</c:v>
                </c:pt>
                <c:pt idx="206">
                  <c:v>5.0999999046325701</c:v>
                </c:pt>
                <c:pt idx="207">
                  <c:v>26.200000762939499</c:v>
                </c:pt>
                <c:pt idx="208">
                  <c:v>8.3999996185302699</c:v>
                </c:pt>
                <c:pt idx="209">
                  <c:v>10.800000190734901</c:v>
                </c:pt>
                <c:pt idx="210">
                  <c:v>14.6000003814697</c:v>
                </c:pt>
                <c:pt idx="211">
                  <c:v>5.5</c:v>
                </c:pt>
                <c:pt idx="212">
                  <c:v>1.5</c:v>
                </c:pt>
                <c:pt idx="213">
                  <c:v>1.20000004768372</c:v>
                </c:pt>
                <c:pt idx="214">
                  <c:v>0</c:v>
                </c:pt>
                <c:pt idx="215">
                  <c:v>8.1999998092651403</c:v>
                </c:pt>
                <c:pt idx="216">
                  <c:v>15.3999996185303</c:v>
                </c:pt>
                <c:pt idx="217">
                  <c:v>0.30000001192092901</c:v>
                </c:pt>
                <c:pt idx="218">
                  <c:v>0</c:v>
                </c:pt>
                <c:pt idx="219">
                  <c:v>0</c:v>
                </c:pt>
                <c:pt idx="220">
                  <c:v>0.10000000149011599</c:v>
                </c:pt>
                <c:pt idx="221">
                  <c:v>1.8999999761581401</c:v>
                </c:pt>
                <c:pt idx="222">
                  <c:v>2.7000000476837198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22.899999618530298</c:v>
                </c:pt>
                <c:pt idx="229">
                  <c:v>3.7999999523162802</c:v>
                </c:pt>
                <c:pt idx="230">
                  <c:v>2</c:v>
                </c:pt>
                <c:pt idx="231">
                  <c:v>1.6000000238418599</c:v>
                </c:pt>
                <c:pt idx="232">
                  <c:v>0.40000000596046398</c:v>
                </c:pt>
                <c:pt idx="233">
                  <c:v>0</c:v>
                </c:pt>
                <c:pt idx="234">
                  <c:v>2.7999999523162802</c:v>
                </c:pt>
                <c:pt idx="235">
                  <c:v>0.20000000298023199</c:v>
                </c:pt>
                <c:pt idx="236">
                  <c:v>1.5</c:v>
                </c:pt>
                <c:pt idx="237">
                  <c:v>4.5</c:v>
                </c:pt>
                <c:pt idx="238">
                  <c:v>0</c:v>
                </c:pt>
                <c:pt idx="239">
                  <c:v>0.20000000298023199</c:v>
                </c:pt>
                <c:pt idx="240">
                  <c:v>0</c:v>
                </c:pt>
                <c:pt idx="241">
                  <c:v>0</c:v>
                </c:pt>
                <c:pt idx="242">
                  <c:v>0.69999998807907104</c:v>
                </c:pt>
                <c:pt idx="243">
                  <c:v>4.1999998092651403</c:v>
                </c:pt>
                <c:pt idx="244">
                  <c:v>3.4000000953674299</c:v>
                </c:pt>
                <c:pt idx="245">
                  <c:v>0.30000001192092901</c:v>
                </c:pt>
                <c:pt idx="246">
                  <c:v>0</c:v>
                </c:pt>
                <c:pt idx="247">
                  <c:v>0</c:v>
                </c:pt>
                <c:pt idx="248">
                  <c:v>0.60000002384185802</c:v>
                </c:pt>
                <c:pt idx="249">
                  <c:v>2.7999999523162802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0.30000001192092901</c:v>
                </c:pt>
                <c:pt idx="254">
                  <c:v>6.1999998092651403</c:v>
                </c:pt>
                <c:pt idx="255">
                  <c:v>14.199999809265099</c:v>
                </c:pt>
                <c:pt idx="256">
                  <c:v>0</c:v>
                </c:pt>
                <c:pt idx="257">
                  <c:v>0</c:v>
                </c:pt>
                <c:pt idx="258">
                  <c:v>20.5</c:v>
                </c:pt>
                <c:pt idx="259">
                  <c:v>0.20000000298023199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0.10000000149011599</c:v>
                </c:pt>
                <c:pt idx="264">
                  <c:v>0.30000001192092901</c:v>
                </c:pt>
                <c:pt idx="265">
                  <c:v>22.299999237060501</c:v>
                </c:pt>
                <c:pt idx="266">
                  <c:v>12.5</c:v>
                </c:pt>
                <c:pt idx="267">
                  <c:v>0.69999998807907104</c:v>
                </c:pt>
                <c:pt idx="268">
                  <c:v>0</c:v>
                </c:pt>
                <c:pt idx="269">
                  <c:v>0.20000000298023199</c:v>
                </c:pt>
                <c:pt idx="270">
                  <c:v>0</c:v>
                </c:pt>
                <c:pt idx="271">
                  <c:v>0.89999997615814198</c:v>
                </c:pt>
                <c:pt idx="272">
                  <c:v>0.30000001192092901</c:v>
                </c:pt>
                <c:pt idx="273">
                  <c:v>1.8999999761581401</c:v>
                </c:pt>
                <c:pt idx="274">
                  <c:v>0</c:v>
                </c:pt>
                <c:pt idx="275">
                  <c:v>0</c:v>
                </c:pt>
                <c:pt idx="276">
                  <c:v>2</c:v>
                </c:pt>
                <c:pt idx="277">
                  <c:v>0</c:v>
                </c:pt>
                <c:pt idx="278">
                  <c:v>0</c:v>
                </c:pt>
                <c:pt idx="279">
                  <c:v>0.30000001192092901</c:v>
                </c:pt>
                <c:pt idx="280">
                  <c:v>1.20000004768372</c:v>
                </c:pt>
                <c:pt idx="281">
                  <c:v>0</c:v>
                </c:pt>
                <c:pt idx="282">
                  <c:v>0.5</c:v>
                </c:pt>
                <c:pt idx="283">
                  <c:v>0.20000000298023199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9</c:v>
                </c:pt>
                <c:pt idx="289">
                  <c:v>6.5</c:v>
                </c:pt>
                <c:pt idx="290">
                  <c:v>2.7000000476837198</c:v>
                </c:pt>
                <c:pt idx="291">
                  <c:v>0.10000000149011599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1.3999999761581401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0.60000002384185802</c:v>
                </c:pt>
                <c:pt idx="303">
                  <c:v>0.10000000149011599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0.10000000149011599</c:v>
                </c:pt>
                <c:pt idx="316">
                  <c:v>0</c:v>
                </c:pt>
                <c:pt idx="317">
                  <c:v>0</c:v>
                </c:pt>
                <c:pt idx="318">
                  <c:v>2.2999999523162802</c:v>
                </c:pt>
                <c:pt idx="319">
                  <c:v>2.7000000476837198</c:v>
                </c:pt>
                <c:pt idx="320">
                  <c:v>1.3999999761581401</c:v>
                </c:pt>
                <c:pt idx="321">
                  <c:v>0</c:v>
                </c:pt>
                <c:pt idx="322">
                  <c:v>0</c:v>
                </c:pt>
                <c:pt idx="323">
                  <c:v>0.60000002384185802</c:v>
                </c:pt>
                <c:pt idx="324">
                  <c:v>0.10000000149011599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0.30000001192092901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0.20000000298023199</c:v>
                </c:pt>
                <c:pt idx="344">
                  <c:v>0.89999997615814198</c:v>
                </c:pt>
                <c:pt idx="345">
                  <c:v>0</c:v>
                </c:pt>
                <c:pt idx="346">
                  <c:v>0.20000000298023199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0.80000001192092896</c:v>
                </c:pt>
                <c:pt idx="363">
                  <c:v>2.7999999523162802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2A-45CE-BB2E-CD6C18FF0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7030376"/>
        <c:axId val="2137033464"/>
      </c:lineChart>
      <c:dateAx>
        <c:axId val="2137030376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en-US"/>
          </a:p>
        </c:txPr>
        <c:crossAx val="2137033464"/>
        <c:crosses val="autoZero"/>
        <c:auto val="1"/>
        <c:lblOffset val="100"/>
        <c:baseTimeUnit val="days"/>
      </c:dateAx>
      <c:valAx>
        <c:axId val="21370334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70303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AU" sz="1800" b="1" i="0" baseline="0">
                <a:effectLst/>
              </a:rPr>
              <a:t>Rainfall (mm) 1956</a:t>
            </a:r>
            <a:endParaRPr lang="en-AU">
              <a:effectLst/>
            </a:endParaRP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'Wallace 55,60,61'!$AK$4:$AK$368</c:f>
              <c:numCache>
                <c:formatCode>d\-mmm</c:formatCode>
                <c:ptCount val="365"/>
                <c:pt idx="0">
                  <c:v>22282</c:v>
                </c:pt>
                <c:pt idx="1">
                  <c:v>22283</c:v>
                </c:pt>
                <c:pt idx="2">
                  <c:v>22284</c:v>
                </c:pt>
                <c:pt idx="3">
                  <c:v>22285</c:v>
                </c:pt>
                <c:pt idx="4">
                  <c:v>22286</c:v>
                </c:pt>
                <c:pt idx="5">
                  <c:v>22287</c:v>
                </c:pt>
                <c:pt idx="6">
                  <c:v>22288</c:v>
                </c:pt>
                <c:pt idx="7">
                  <c:v>22289</c:v>
                </c:pt>
                <c:pt idx="8">
                  <c:v>22290</c:v>
                </c:pt>
                <c:pt idx="9">
                  <c:v>22291</c:v>
                </c:pt>
                <c:pt idx="10">
                  <c:v>22292</c:v>
                </c:pt>
                <c:pt idx="11">
                  <c:v>22293</c:v>
                </c:pt>
                <c:pt idx="12">
                  <c:v>22294</c:v>
                </c:pt>
                <c:pt idx="13">
                  <c:v>22295</c:v>
                </c:pt>
                <c:pt idx="14">
                  <c:v>22296</c:v>
                </c:pt>
                <c:pt idx="15">
                  <c:v>22297</c:v>
                </c:pt>
                <c:pt idx="16">
                  <c:v>22298</c:v>
                </c:pt>
                <c:pt idx="17">
                  <c:v>22299</c:v>
                </c:pt>
                <c:pt idx="18">
                  <c:v>22300</c:v>
                </c:pt>
                <c:pt idx="19">
                  <c:v>22301</c:v>
                </c:pt>
                <c:pt idx="20">
                  <c:v>22302</c:v>
                </c:pt>
                <c:pt idx="21">
                  <c:v>22303</c:v>
                </c:pt>
                <c:pt idx="22">
                  <c:v>22304</c:v>
                </c:pt>
                <c:pt idx="23">
                  <c:v>22305</c:v>
                </c:pt>
                <c:pt idx="24">
                  <c:v>22306</c:v>
                </c:pt>
                <c:pt idx="25">
                  <c:v>22307</c:v>
                </c:pt>
                <c:pt idx="26">
                  <c:v>22308</c:v>
                </c:pt>
                <c:pt idx="27">
                  <c:v>22309</c:v>
                </c:pt>
                <c:pt idx="28">
                  <c:v>22310</c:v>
                </c:pt>
                <c:pt idx="29">
                  <c:v>22311</c:v>
                </c:pt>
                <c:pt idx="30">
                  <c:v>22312</c:v>
                </c:pt>
                <c:pt idx="31">
                  <c:v>22313</c:v>
                </c:pt>
                <c:pt idx="32">
                  <c:v>22314</c:v>
                </c:pt>
                <c:pt idx="33">
                  <c:v>22315</c:v>
                </c:pt>
                <c:pt idx="34">
                  <c:v>22316</c:v>
                </c:pt>
                <c:pt idx="35">
                  <c:v>22317</c:v>
                </c:pt>
                <c:pt idx="36">
                  <c:v>22318</c:v>
                </c:pt>
                <c:pt idx="37">
                  <c:v>22319</c:v>
                </c:pt>
                <c:pt idx="38">
                  <c:v>22320</c:v>
                </c:pt>
                <c:pt idx="39">
                  <c:v>22321</c:v>
                </c:pt>
                <c:pt idx="40">
                  <c:v>22322</c:v>
                </c:pt>
                <c:pt idx="41">
                  <c:v>22323</c:v>
                </c:pt>
                <c:pt idx="42">
                  <c:v>22324</c:v>
                </c:pt>
                <c:pt idx="43">
                  <c:v>22325</c:v>
                </c:pt>
                <c:pt idx="44">
                  <c:v>22326</c:v>
                </c:pt>
                <c:pt idx="45">
                  <c:v>22327</c:v>
                </c:pt>
                <c:pt idx="46">
                  <c:v>22328</c:v>
                </c:pt>
                <c:pt idx="47">
                  <c:v>22329</c:v>
                </c:pt>
                <c:pt idx="48">
                  <c:v>22330</c:v>
                </c:pt>
                <c:pt idx="49">
                  <c:v>22331</c:v>
                </c:pt>
                <c:pt idx="50">
                  <c:v>22332</c:v>
                </c:pt>
                <c:pt idx="51">
                  <c:v>22333</c:v>
                </c:pt>
                <c:pt idx="52">
                  <c:v>22334</c:v>
                </c:pt>
                <c:pt idx="53">
                  <c:v>22335</c:v>
                </c:pt>
                <c:pt idx="54">
                  <c:v>22336</c:v>
                </c:pt>
                <c:pt idx="55">
                  <c:v>22337</c:v>
                </c:pt>
                <c:pt idx="56">
                  <c:v>22338</c:v>
                </c:pt>
                <c:pt idx="57">
                  <c:v>22339</c:v>
                </c:pt>
                <c:pt idx="58">
                  <c:v>22340</c:v>
                </c:pt>
                <c:pt idx="59">
                  <c:v>22341</c:v>
                </c:pt>
                <c:pt idx="60">
                  <c:v>22342</c:v>
                </c:pt>
                <c:pt idx="61">
                  <c:v>22343</c:v>
                </c:pt>
                <c:pt idx="62">
                  <c:v>22344</c:v>
                </c:pt>
                <c:pt idx="63">
                  <c:v>22345</c:v>
                </c:pt>
                <c:pt idx="64">
                  <c:v>22346</c:v>
                </c:pt>
                <c:pt idx="65">
                  <c:v>22347</c:v>
                </c:pt>
                <c:pt idx="66">
                  <c:v>22348</c:v>
                </c:pt>
                <c:pt idx="67">
                  <c:v>22349</c:v>
                </c:pt>
                <c:pt idx="68">
                  <c:v>22350</c:v>
                </c:pt>
                <c:pt idx="69">
                  <c:v>22351</c:v>
                </c:pt>
                <c:pt idx="70">
                  <c:v>22352</c:v>
                </c:pt>
                <c:pt idx="71">
                  <c:v>22353</c:v>
                </c:pt>
                <c:pt idx="72">
                  <c:v>22354</c:v>
                </c:pt>
                <c:pt idx="73">
                  <c:v>22355</c:v>
                </c:pt>
                <c:pt idx="74">
                  <c:v>22356</c:v>
                </c:pt>
                <c:pt idx="75">
                  <c:v>22357</c:v>
                </c:pt>
                <c:pt idx="76">
                  <c:v>22358</c:v>
                </c:pt>
                <c:pt idx="77">
                  <c:v>22359</c:v>
                </c:pt>
                <c:pt idx="78">
                  <c:v>22360</c:v>
                </c:pt>
                <c:pt idx="79">
                  <c:v>22361</c:v>
                </c:pt>
                <c:pt idx="80">
                  <c:v>22362</c:v>
                </c:pt>
                <c:pt idx="81">
                  <c:v>22363</c:v>
                </c:pt>
                <c:pt idx="82">
                  <c:v>22364</c:v>
                </c:pt>
                <c:pt idx="83">
                  <c:v>22365</c:v>
                </c:pt>
                <c:pt idx="84">
                  <c:v>22366</c:v>
                </c:pt>
                <c:pt idx="85">
                  <c:v>22367</c:v>
                </c:pt>
                <c:pt idx="86">
                  <c:v>22368</c:v>
                </c:pt>
                <c:pt idx="87">
                  <c:v>22369</c:v>
                </c:pt>
                <c:pt idx="88">
                  <c:v>22370</c:v>
                </c:pt>
                <c:pt idx="89">
                  <c:v>22371</c:v>
                </c:pt>
                <c:pt idx="90">
                  <c:v>22372</c:v>
                </c:pt>
                <c:pt idx="91">
                  <c:v>22373</c:v>
                </c:pt>
                <c:pt idx="92">
                  <c:v>22374</c:v>
                </c:pt>
                <c:pt idx="93">
                  <c:v>22375</c:v>
                </c:pt>
                <c:pt idx="94">
                  <c:v>22376</c:v>
                </c:pt>
                <c:pt idx="95">
                  <c:v>22377</c:v>
                </c:pt>
                <c:pt idx="96">
                  <c:v>22378</c:v>
                </c:pt>
                <c:pt idx="97">
                  <c:v>22379</c:v>
                </c:pt>
                <c:pt idx="98">
                  <c:v>22380</c:v>
                </c:pt>
                <c:pt idx="99">
                  <c:v>22381</c:v>
                </c:pt>
                <c:pt idx="100">
                  <c:v>22382</c:v>
                </c:pt>
                <c:pt idx="101">
                  <c:v>22383</c:v>
                </c:pt>
                <c:pt idx="102">
                  <c:v>22384</c:v>
                </c:pt>
                <c:pt idx="103">
                  <c:v>22385</c:v>
                </c:pt>
                <c:pt idx="104">
                  <c:v>22386</c:v>
                </c:pt>
                <c:pt idx="105">
                  <c:v>22387</c:v>
                </c:pt>
                <c:pt idx="106">
                  <c:v>22388</c:v>
                </c:pt>
                <c:pt idx="107">
                  <c:v>22389</c:v>
                </c:pt>
                <c:pt idx="108">
                  <c:v>22390</c:v>
                </c:pt>
                <c:pt idx="109">
                  <c:v>22391</c:v>
                </c:pt>
                <c:pt idx="110">
                  <c:v>22392</c:v>
                </c:pt>
                <c:pt idx="111">
                  <c:v>22393</c:v>
                </c:pt>
                <c:pt idx="112">
                  <c:v>22394</c:v>
                </c:pt>
                <c:pt idx="113">
                  <c:v>22395</c:v>
                </c:pt>
                <c:pt idx="114">
                  <c:v>22396</c:v>
                </c:pt>
                <c:pt idx="115">
                  <c:v>22397</c:v>
                </c:pt>
                <c:pt idx="116">
                  <c:v>22398</c:v>
                </c:pt>
                <c:pt idx="117">
                  <c:v>22399</c:v>
                </c:pt>
                <c:pt idx="118">
                  <c:v>22400</c:v>
                </c:pt>
                <c:pt idx="119">
                  <c:v>22401</c:v>
                </c:pt>
                <c:pt idx="120">
                  <c:v>22402</c:v>
                </c:pt>
                <c:pt idx="121">
                  <c:v>22403</c:v>
                </c:pt>
                <c:pt idx="122">
                  <c:v>22404</c:v>
                </c:pt>
                <c:pt idx="123">
                  <c:v>22405</c:v>
                </c:pt>
                <c:pt idx="124">
                  <c:v>22406</c:v>
                </c:pt>
                <c:pt idx="125">
                  <c:v>22407</c:v>
                </c:pt>
                <c:pt idx="126">
                  <c:v>22408</c:v>
                </c:pt>
                <c:pt idx="127">
                  <c:v>22409</c:v>
                </c:pt>
                <c:pt idx="128">
                  <c:v>22410</c:v>
                </c:pt>
                <c:pt idx="129">
                  <c:v>22411</c:v>
                </c:pt>
                <c:pt idx="130">
                  <c:v>22412</c:v>
                </c:pt>
                <c:pt idx="131">
                  <c:v>22413</c:v>
                </c:pt>
                <c:pt idx="132">
                  <c:v>22414</c:v>
                </c:pt>
                <c:pt idx="133">
                  <c:v>22415</c:v>
                </c:pt>
                <c:pt idx="134">
                  <c:v>22416</c:v>
                </c:pt>
                <c:pt idx="135">
                  <c:v>22417</c:v>
                </c:pt>
                <c:pt idx="136">
                  <c:v>22418</c:v>
                </c:pt>
                <c:pt idx="137">
                  <c:v>22419</c:v>
                </c:pt>
                <c:pt idx="138">
                  <c:v>22420</c:v>
                </c:pt>
                <c:pt idx="139">
                  <c:v>22421</c:v>
                </c:pt>
                <c:pt idx="140">
                  <c:v>22422</c:v>
                </c:pt>
                <c:pt idx="141">
                  <c:v>22423</c:v>
                </c:pt>
                <c:pt idx="142">
                  <c:v>22424</c:v>
                </c:pt>
                <c:pt idx="143">
                  <c:v>22425</c:v>
                </c:pt>
                <c:pt idx="144">
                  <c:v>22426</c:v>
                </c:pt>
                <c:pt idx="145">
                  <c:v>22427</c:v>
                </c:pt>
                <c:pt idx="146">
                  <c:v>22428</c:v>
                </c:pt>
                <c:pt idx="147">
                  <c:v>22429</c:v>
                </c:pt>
                <c:pt idx="148">
                  <c:v>22430</c:v>
                </c:pt>
                <c:pt idx="149">
                  <c:v>22431</c:v>
                </c:pt>
                <c:pt idx="150">
                  <c:v>22432</c:v>
                </c:pt>
                <c:pt idx="151">
                  <c:v>22433</c:v>
                </c:pt>
                <c:pt idx="152">
                  <c:v>22434</c:v>
                </c:pt>
                <c:pt idx="153">
                  <c:v>22435</c:v>
                </c:pt>
                <c:pt idx="154">
                  <c:v>22436</c:v>
                </c:pt>
                <c:pt idx="155">
                  <c:v>22437</c:v>
                </c:pt>
                <c:pt idx="156">
                  <c:v>22438</c:v>
                </c:pt>
                <c:pt idx="157">
                  <c:v>22439</c:v>
                </c:pt>
                <c:pt idx="158">
                  <c:v>22440</c:v>
                </c:pt>
                <c:pt idx="159">
                  <c:v>22441</c:v>
                </c:pt>
                <c:pt idx="160">
                  <c:v>22442</c:v>
                </c:pt>
                <c:pt idx="161">
                  <c:v>22443</c:v>
                </c:pt>
                <c:pt idx="162">
                  <c:v>22444</c:v>
                </c:pt>
                <c:pt idx="163">
                  <c:v>22445</c:v>
                </c:pt>
                <c:pt idx="164">
                  <c:v>22446</c:v>
                </c:pt>
                <c:pt idx="165">
                  <c:v>22447</c:v>
                </c:pt>
                <c:pt idx="166">
                  <c:v>22448</c:v>
                </c:pt>
                <c:pt idx="167">
                  <c:v>22449</c:v>
                </c:pt>
                <c:pt idx="168">
                  <c:v>22450</c:v>
                </c:pt>
                <c:pt idx="169">
                  <c:v>22451</c:v>
                </c:pt>
                <c:pt idx="170">
                  <c:v>22452</c:v>
                </c:pt>
                <c:pt idx="171">
                  <c:v>22453</c:v>
                </c:pt>
                <c:pt idx="172">
                  <c:v>22454</c:v>
                </c:pt>
                <c:pt idx="173">
                  <c:v>22455</c:v>
                </c:pt>
                <c:pt idx="174">
                  <c:v>22456</c:v>
                </c:pt>
                <c:pt idx="175">
                  <c:v>22457</c:v>
                </c:pt>
                <c:pt idx="176">
                  <c:v>22458</c:v>
                </c:pt>
                <c:pt idx="177">
                  <c:v>22459</c:v>
                </c:pt>
                <c:pt idx="178">
                  <c:v>22460</c:v>
                </c:pt>
                <c:pt idx="179">
                  <c:v>22461</c:v>
                </c:pt>
                <c:pt idx="180">
                  <c:v>22462</c:v>
                </c:pt>
                <c:pt idx="181">
                  <c:v>22463</c:v>
                </c:pt>
                <c:pt idx="182">
                  <c:v>22464</c:v>
                </c:pt>
                <c:pt idx="183">
                  <c:v>22465</c:v>
                </c:pt>
                <c:pt idx="184">
                  <c:v>22466</c:v>
                </c:pt>
                <c:pt idx="185">
                  <c:v>22467</c:v>
                </c:pt>
                <c:pt idx="186">
                  <c:v>22468</c:v>
                </c:pt>
                <c:pt idx="187">
                  <c:v>22469</c:v>
                </c:pt>
                <c:pt idx="188">
                  <c:v>22470</c:v>
                </c:pt>
                <c:pt idx="189">
                  <c:v>22471</c:v>
                </c:pt>
                <c:pt idx="190">
                  <c:v>22472</c:v>
                </c:pt>
                <c:pt idx="191">
                  <c:v>22473</c:v>
                </c:pt>
                <c:pt idx="192">
                  <c:v>22474</c:v>
                </c:pt>
                <c:pt idx="193">
                  <c:v>22475</c:v>
                </c:pt>
                <c:pt idx="194">
                  <c:v>22476</c:v>
                </c:pt>
                <c:pt idx="195">
                  <c:v>22477</c:v>
                </c:pt>
                <c:pt idx="196">
                  <c:v>22478</c:v>
                </c:pt>
                <c:pt idx="197">
                  <c:v>22479</c:v>
                </c:pt>
                <c:pt idx="198">
                  <c:v>22480</c:v>
                </c:pt>
                <c:pt idx="199">
                  <c:v>22481</c:v>
                </c:pt>
                <c:pt idx="200">
                  <c:v>22482</c:v>
                </c:pt>
                <c:pt idx="201">
                  <c:v>22483</c:v>
                </c:pt>
                <c:pt idx="202">
                  <c:v>22484</c:v>
                </c:pt>
                <c:pt idx="203">
                  <c:v>22485</c:v>
                </c:pt>
                <c:pt idx="204">
                  <c:v>22486</c:v>
                </c:pt>
                <c:pt idx="205">
                  <c:v>22487</c:v>
                </c:pt>
                <c:pt idx="206">
                  <c:v>22488</c:v>
                </c:pt>
                <c:pt idx="207">
                  <c:v>22489</c:v>
                </c:pt>
                <c:pt idx="208">
                  <c:v>22490</c:v>
                </c:pt>
                <c:pt idx="209">
                  <c:v>22491</c:v>
                </c:pt>
                <c:pt idx="210">
                  <c:v>22492</c:v>
                </c:pt>
                <c:pt idx="211">
                  <c:v>22493</c:v>
                </c:pt>
                <c:pt idx="212">
                  <c:v>22494</c:v>
                </c:pt>
                <c:pt idx="213">
                  <c:v>22495</c:v>
                </c:pt>
                <c:pt idx="214">
                  <c:v>22496</c:v>
                </c:pt>
                <c:pt idx="215">
                  <c:v>22497</c:v>
                </c:pt>
                <c:pt idx="216">
                  <c:v>22498</c:v>
                </c:pt>
                <c:pt idx="217">
                  <c:v>22499</c:v>
                </c:pt>
                <c:pt idx="218">
                  <c:v>22500</c:v>
                </c:pt>
                <c:pt idx="219">
                  <c:v>22501</c:v>
                </c:pt>
                <c:pt idx="220">
                  <c:v>22502</c:v>
                </c:pt>
                <c:pt idx="221">
                  <c:v>22503</c:v>
                </c:pt>
                <c:pt idx="222">
                  <c:v>22504</c:v>
                </c:pt>
                <c:pt idx="223">
                  <c:v>22505</c:v>
                </c:pt>
                <c:pt idx="224">
                  <c:v>22506</c:v>
                </c:pt>
                <c:pt idx="225">
                  <c:v>22507</c:v>
                </c:pt>
                <c:pt idx="226">
                  <c:v>22508</c:v>
                </c:pt>
                <c:pt idx="227">
                  <c:v>22509</c:v>
                </c:pt>
                <c:pt idx="228">
                  <c:v>22510</c:v>
                </c:pt>
                <c:pt idx="229">
                  <c:v>22511</c:v>
                </c:pt>
                <c:pt idx="230">
                  <c:v>22512</c:v>
                </c:pt>
                <c:pt idx="231">
                  <c:v>22513</c:v>
                </c:pt>
                <c:pt idx="232">
                  <c:v>22514</c:v>
                </c:pt>
                <c:pt idx="233">
                  <c:v>22515</c:v>
                </c:pt>
                <c:pt idx="234">
                  <c:v>22516</c:v>
                </c:pt>
                <c:pt idx="235">
                  <c:v>22517</c:v>
                </c:pt>
                <c:pt idx="236">
                  <c:v>22518</c:v>
                </c:pt>
                <c:pt idx="237">
                  <c:v>22519</c:v>
                </c:pt>
                <c:pt idx="238">
                  <c:v>22520</c:v>
                </c:pt>
                <c:pt idx="239">
                  <c:v>22521</c:v>
                </c:pt>
                <c:pt idx="240">
                  <c:v>22522</c:v>
                </c:pt>
                <c:pt idx="241">
                  <c:v>22523</c:v>
                </c:pt>
                <c:pt idx="242">
                  <c:v>22524</c:v>
                </c:pt>
                <c:pt idx="243">
                  <c:v>22525</c:v>
                </c:pt>
                <c:pt idx="244">
                  <c:v>22526</c:v>
                </c:pt>
                <c:pt idx="245">
                  <c:v>22527</c:v>
                </c:pt>
                <c:pt idx="246">
                  <c:v>22528</c:v>
                </c:pt>
                <c:pt idx="247">
                  <c:v>22529</c:v>
                </c:pt>
                <c:pt idx="248">
                  <c:v>22530</c:v>
                </c:pt>
                <c:pt idx="249">
                  <c:v>22531</c:v>
                </c:pt>
                <c:pt idx="250">
                  <c:v>22532</c:v>
                </c:pt>
                <c:pt idx="251">
                  <c:v>22533</c:v>
                </c:pt>
                <c:pt idx="252">
                  <c:v>22534</c:v>
                </c:pt>
                <c:pt idx="253">
                  <c:v>22535</c:v>
                </c:pt>
                <c:pt idx="254">
                  <c:v>22536</c:v>
                </c:pt>
                <c:pt idx="255">
                  <c:v>22537</c:v>
                </c:pt>
                <c:pt idx="256">
                  <c:v>22538</c:v>
                </c:pt>
                <c:pt idx="257">
                  <c:v>22539</c:v>
                </c:pt>
                <c:pt idx="258">
                  <c:v>22540</c:v>
                </c:pt>
                <c:pt idx="259">
                  <c:v>22541</c:v>
                </c:pt>
                <c:pt idx="260">
                  <c:v>22542</c:v>
                </c:pt>
                <c:pt idx="261">
                  <c:v>22543</c:v>
                </c:pt>
                <c:pt idx="262">
                  <c:v>22544</c:v>
                </c:pt>
                <c:pt idx="263">
                  <c:v>22545</c:v>
                </c:pt>
                <c:pt idx="264">
                  <c:v>22546</c:v>
                </c:pt>
                <c:pt idx="265">
                  <c:v>22547</c:v>
                </c:pt>
                <c:pt idx="266">
                  <c:v>22548</c:v>
                </c:pt>
                <c:pt idx="267">
                  <c:v>22549</c:v>
                </c:pt>
                <c:pt idx="268">
                  <c:v>22550</c:v>
                </c:pt>
                <c:pt idx="269">
                  <c:v>22551</c:v>
                </c:pt>
                <c:pt idx="270">
                  <c:v>22552</c:v>
                </c:pt>
                <c:pt idx="271">
                  <c:v>22553</c:v>
                </c:pt>
                <c:pt idx="272">
                  <c:v>22554</c:v>
                </c:pt>
                <c:pt idx="273">
                  <c:v>22555</c:v>
                </c:pt>
                <c:pt idx="274">
                  <c:v>22556</c:v>
                </c:pt>
                <c:pt idx="275">
                  <c:v>22557</c:v>
                </c:pt>
                <c:pt idx="276">
                  <c:v>22558</c:v>
                </c:pt>
                <c:pt idx="277">
                  <c:v>22559</c:v>
                </c:pt>
                <c:pt idx="278">
                  <c:v>22560</c:v>
                </c:pt>
                <c:pt idx="279">
                  <c:v>22561</c:v>
                </c:pt>
                <c:pt idx="280">
                  <c:v>22562</c:v>
                </c:pt>
                <c:pt idx="281">
                  <c:v>22563</c:v>
                </c:pt>
                <c:pt idx="282">
                  <c:v>22564</c:v>
                </c:pt>
                <c:pt idx="283">
                  <c:v>22565</c:v>
                </c:pt>
                <c:pt idx="284">
                  <c:v>22566</c:v>
                </c:pt>
                <c:pt idx="285">
                  <c:v>22567</c:v>
                </c:pt>
                <c:pt idx="286">
                  <c:v>22568</c:v>
                </c:pt>
                <c:pt idx="287">
                  <c:v>22569</c:v>
                </c:pt>
                <c:pt idx="288">
                  <c:v>22570</c:v>
                </c:pt>
                <c:pt idx="289">
                  <c:v>22571</c:v>
                </c:pt>
                <c:pt idx="290">
                  <c:v>22572</c:v>
                </c:pt>
                <c:pt idx="291">
                  <c:v>22573</c:v>
                </c:pt>
                <c:pt idx="292">
                  <c:v>22574</c:v>
                </c:pt>
                <c:pt idx="293">
                  <c:v>22575</c:v>
                </c:pt>
                <c:pt idx="294">
                  <c:v>22576</c:v>
                </c:pt>
                <c:pt idx="295">
                  <c:v>22577</c:v>
                </c:pt>
                <c:pt idx="296">
                  <c:v>22578</c:v>
                </c:pt>
                <c:pt idx="297">
                  <c:v>22579</c:v>
                </c:pt>
                <c:pt idx="298">
                  <c:v>22580</c:v>
                </c:pt>
                <c:pt idx="299">
                  <c:v>22581</c:v>
                </c:pt>
                <c:pt idx="300">
                  <c:v>22582</c:v>
                </c:pt>
                <c:pt idx="301">
                  <c:v>22583</c:v>
                </c:pt>
                <c:pt idx="302">
                  <c:v>22584</c:v>
                </c:pt>
                <c:pt idx="303">
                  <c:v>22585</c:v>
                </c:pt>
                <c:pt idx="304">
                  <c:v>22586</c:v>
                </c:pt>
                <c:pt idx="305">
                  <c:v>22587</c:v>
                </c:pt>
                <c:pt idx="306">
                  <c:v>22588</c:v>
                </c:pt>
                <c:pt idx="307">
                  <c:v>22589</c:v>
                </c:pt>
                <c:pt idx="308">
                  <c:v>22590</c:v>
                </c:pt>
                <c:pt idx="309">
                  <c:v>22591</c:v>
                </c:pt>
                <c:pt idx="310">
                  <c:v>22592</c:v>
                </c:pt>
                <c:pt idx="311">
                  <c:v>22593</c:v>
                </c:pt>
                <c:pt idx="312">
                  <c:v>22594</c:v>
                </c:pt>
                <c:pt idx="313">
                  <c:v>22595</c:v>
                </c:pt>
                <c:pt idx="314">
                  <c:v>22596</c:v>
                </c:pt>
                <c:pt idx="315">
                  <c:v>22597</c:v>
                </c:pt>
                <c:pt idx="316">
                  <c:v>22598</c:v>
                </c:pt>
                <c:pt idx="317">
                  <c:v>22599</c:v>
                </c:pt>
                <c:pt idx="318">
                  <c:v>22600</c:v>
                </c:pt>
                <c:pt idx="319">
                  <c:v>22601</c:v>
                </c:pt>
                <c:pt idx="320">
                  <c:v>22602</c:v>
                </c:pt>
                <c:pt idx="321">
                  <c:v>22603</c:v>
                </c:pt>
                <c:pt idx="322">
                  <c:v>22604</c:v>
                </c:pt>
                <c:pt idx="323">
                  <c:v>22605</c:v>
                </c:pt>
                <c:pt idx="324">
                  <c:v>22606</c:v>
                </c:pt>
                <c:pt idx="325">
                  <c:v>22607</c:v>
                </c:pt>
                <c:pt idx="326">
                  <c:v>22608</c:v>
                </c:pt>
                <c:pt idx="327">
                  <c:v>22609</c:v>
                </c:pt>
                <c:pt idx="328">
                  <c:v>22610</c:v>
                </c:pt>
                <c:pt idx="329">
                  <c:v>22611</c:v>
                </c:pt>
                <c:pt idx="330">
                  <c:v>22612</c:v>
                </c:pt>
                <c:pt idx="331">
                  <c:v>22613</c:v>
                </c:pt>
                <c:pt idx="332">
                  <c:v>22614</c:v>
                </c:pt>
                <c:pt idx="333">
                  <c:v>22615</c:v>
                </c:pt>
                <c:pt idx="334">
                  <c:v>22616</c:v>
                </c:pt>
                <c:pt idx="335">
                  <c:v>22617</c:v>
                </c:pt>
                <c:pt idx="336">
                  <c:v>22618</c:v>
                </c:pt>
                <c:pt idx="337">
                  <c:v>22619</c:v>
                </c:pt>
                <c:pt idx="338">
                  <c:v>22620</c:v>
                </c:pt>
                <c:pt idx="339">
                  <c:v>22621</c:v>
                </c:pt>
                <c:pt idx="340">
                  <c:v>22622</c:v>
                </c:pt>
                <c:pt idx="341">
                  <c:v>22623</c:v>
                </c:pt>
                <c:pt idx="342">
                  <c:v>22624</c:v>
                </c:pt>
                <c:pt idx="343">
                  <c:v>22625</c:v>
                </c:pt>
                <c:pt idx="344">
                  <c:v>22626</c:v>
                </c:pt>
                <c:pt idx="345">
                  <c:v>22627</c:v>
                </c:pt>
                <c:pt idx="346">
                  <c:v>22628</c:v>
                </c:pt>
                <c:pt idx="347">
                  <c:v>22629</c:v>
                </c:pt>
                <c:pt idx="348">
                  <c:v>22630</c:v>
                </c:pt>
                <c:pt idx="349">
                  <c:v>22631</c:v>
                </c:pt>
                <c:pt idx="350">
                  <c:v>22632</c:v>
                </c:pt>
                <c:pt idx="351">
                  <c:v>22633</c:v>
                </c:pt>
                <c:pt idx="352">
                  <c:v>22634</c:v>
                </c:pt>
                <c:pt idx="353">
                  <c:v>22635</c:v>
                </c:pt>
                <c:pt idx="354">
                  <c:v>22636</c:v>
                </c:pt>
                <c:pt idx="355">
                  <c:v>22637</c:v>
                </c:pt>
                <c:pt idx="356">
                  <c:v>22638</c:v>
                </c:pt>
                <c:pt idx="357">
                  <c:v>22639</c:v>
                </c:pt>
                <c:pt idx="358">
                  <c:v>22640</c:v>
                </c:pt>
                <c:pt idx="359">
                  <c:v>22641</c:v>
                </c:pt>
                <c:pt idx="360">
                  <c:v>22642</c:v>
                </c:pt>
                <c:pt idx="361">
                  <c:v>22643</c:v>
                </c:pt>
                <c:pt idx="362">
                  <c:v>22644</c:v>
                </c:pt>
                <c:pt idx="363">
                  <c:v>22645</c:v>
                </c:pt>
                <c:pt idx="364">
                  <c:v>22646</c:v>
                </c:pt>
              </c:numCache>
            </c:numRef>
          </c:cat>
          <c:val>
            <c:numRef>
              <c:f>'Wallace 55,60,61'!$AN$4:$AN$368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0.10000000149011599</c:v>
                </c:pt>
                <c:pt idx="3">
                  <c:v>0.80000001192092896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1.29999995231628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0.10000000149011599</c:v>
                </c:pt>
                <c:pt idx="24">
                  <c:v>0.89999997615814198</c:v>
                </c:pt>
                <c:pt idx="25">
                  <c:v>9.1000003814697301</c:v>
                </c:pt>
                <c:pt idx="26">
                  <c:v>0.5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0.60000002384185802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0.30000001192092901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2.9000000953674299</c:v>
                </c:pt>
                <c:pt idx="47">
                  <c:v>0.20000000298023199</c:v>
                </c:pt>
                <c:pt idx="48">
                  <c:v>1.1000000238418599</c:v>
                </c:pt>
                <c:pt idx="49">
                  <c:v>2.9000000953674299</c:v>
                </c:pt>
                <c:pt idx="50">
                  <c:v>1.3999999761581401</c:v>
                </c:pt>
                <c:pt idx="51">
                  <c:v>0.89999997615814198</c:v>
                </c:pt>
                <c:pt idx="52">
                  <c:v>0.10000000149011599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1.1000000238418599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1.6000000238418599</c:v>
                </c:pt>
                <c:pt idx="71">
                  <c:v>0.69999998807907104</c:v>
                </c:pt>
                <c:pt idx="72">
                  <c:v>1.1000000238418599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0.10000000149011599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11.5</c:v>
                </c:pt>
                <c:pt idx="86">
                  <c:v>8.6999998092651403</c:v>
                </c:pt>
                <c:pt idx="87">
                  <c:v>15.699999809265099</c:v>
                </c:pt>
                <c:pt idx="88">
                  <c:v>6.5999999046325701</c:v>
                </c:pt>
                <c:pt idx="89">
                  <c:v>4.0999999046325701</c:v>
                </c:pt>
                <c:pt idx="90">
                  <c:v>3.2999999523162802</c:v>
                </c:pt>
                <c:pt idx="91">
                  <c:v>3.2000000476837198</c:v>
                </c:pt>
                <c:pt idx="92">
                  <c:v>5.6999998092651403</c:v>
                </c:pt>
                <c:pt idx="93">
                  <c:v>2.2999999523162802</c:v>
                </c:pt>
                <c:pt idx="94">
                  <c:v>2.7999999523162802</c:v>
                </c:pt>
                <c:pt idx="95">
                  <c:v>0</c:v>
                </c:pt>
                <c:pt idx="96">
                  <c:v>0</c:v>
                </c:pt>
                <c:pt idx="97">
                  <c:v>1.5</c:v>
                </c:pt>
                <c:pt idx="98">
                  <c:v>3.0999999046325701</c:v>
                </c:pt>
                <c:pt idx="99">
                  <c:v>0.89999997615814198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3.7000000476837198</c:v>
                </c:pt>
                <c:pt idx="104">
                  <c:v>3.7000000476837198</c:v>
                </c:pt>
                <c:pt idx="105">
                  <c:v>0</c:v>
                </c:pt>
                <c:pt idx="106">
                  <c:v>0.69999998807907104</c:v>
                </c:pt>
                <c:pt idx="107">
                  <c:v>0</c:v>
                </c:pt>
                <c:pt idx="108">
                  <c:v>0</c:v>
                </c:pt>
                <c:pt idx="109">
                  <c:v>12</c:v>
                </c:pt>
                <c:pt idx="110">
                  <c:v>20.600000381469702</c:v>
                </c:pt>
                <c:pt idx="111">
                  <c:v>3.2999999523162802</c:v>
                </c:pt>
                <c:pt idx="112">
                  <c:v>2.2000000476837198</c:v>
                </c:pt>
                <c:pt idx="113">
                  <c:v>1.70000004768372</c:v>
                </c:pt>
                <c:pt idx="114">
                  <c:v>0</c:v>
                </c:pt>
                <c:pt idx="115">
                  <c:v>4.4000000953674299</c:v>
                </c:pt>
                <c:pt idx="116">
                  <c:v>14.6000003814697</c:v>
                </c:pt>
                <c:pt idx="117">
                  <c:v>1.20000004768372</c:v>
                </c:pt>
                <c:pt idx="118">
                  <c:v>0.20000000298023199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42.200000762939503</c:v>
                </c:pt>
                <c:pt idx="131">
                  <c:v>12.1000003814697</c:v>
                </c:pt>
                <c:pt idx="132">
                  <c:v>3.2999999523162802</c:v>
                </c:pt>
                <c:pt idx="133">
                  <c:v>0.10000000149011599</c:v>
                </c:pt>
                <c:pt idx="134">
                  <c:v>0.30000001192092901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0.60000002384185802</c:v>
                </c:pt>
                <c:pt idx="142">
                  <c:v>0.10000000149011599</c:v>
                </c:pt>
                <c:pt idx="143">
                  <c:v>2.0999999046325701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0.20000000298023199</c:v>
                </c:pt>
                <c:pt idx="151">
                  <c:v>21.899999618530298</c:v>
                </c:pt>
                <c:pt idx="152">
                  <c:v>1</c:v>
                </c:pt>
                <c:pt idx="153">
                  <c:v>1.3999999761581401</c:v>
                </c:pt>
                <c:pt idx="154">
                  <c:v>8.5</c:v>
                </c:pt>
                <c:pt idx="155">
                  <c:v>10.800000190734901</c:v>
                </c:pt>
                <c:pt idx="156">
                  <c:v>18.299999237060501</c:v>
                </c:pt>
                <c:pt idx="157">
                  <c:v>1.8999999761581401</c:v>
                </c:pt>
                <c:pt idx="158">
                  <c:v>10.5</c:v>
                </c:pt>
                <c:pt idx="159">
                  <c:v>6.0999999046325701</c:v>
                </c:pt>
                <c:pt idx="160">
                  <c:v>2.9000000953674299</c:v>
                </c:pt>
                <c:pt idx="161">
                  <c:v>3.5</c:v>
                </c:pt>
                <c:pt idx="162">
                  <c:v>9.3999996185302699</c:v>
                </c:pt>
                <c:pt idx="163">
                  <c:v>34.599998474121101</c:v>
                </c:pt>
                <c:pt idx="164">
                  <c:v>1.20000004768372</c:v>
                </c:pt>
                <c:pt idx="165">
                  <c:v>0.20000000298023199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35</c:v>
                </c:pt>
                <c:pt idx="178">
                  <c:v>2.7999999523162802</c:v>
                </c:pt>
                <c:pt idx="179">
                  <c:v>3.5</c:v>
                </c:pt>
                <c:pt idx="180">
                  <c:v>0.89999997615814198</c:v>
                </c:pt>
                <c:pt idx="181">
                  <c:v>25.299999237060501</c:v>
                </c:pt>
                <c:pt idx="182">
                  <c:v>3.0999999046325701</c:v>
                </c:pt>
                <c:pt idx="183">
                  <c:v>9.6000003814697301</c:v>
                </c:pt>
                <c:pt idx="184">
                  <c:v>5.3000001907348597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4.6999998092651403</c:v>
                </c:pt>
                <c:pt idx="189">
                  <c:v>5.1999998092651403</c:v>
                </c:pt>
                <c:pt idx="190">
                  <c:v>2.7000000476837198</c:v>
                </c:pt>
                <c:pt idx="191">
                  <c:v>30.399999618530298</c:v>
                </c:pt>
                <c:pt idx="192">
                  <c:v>3.2999999523162802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2.7000000476837198</c:v>
                </c:pt>
                <c:pt idx="199">
                  <c:v>20.399999618530298</c:v>
                </c:pt>
                <c:pt idx="200">
                  <c:v>0.10000000149011599</c:v>
                </c:pt>
                <c:pt idx="201">
                  <c:v>0</c:v>
                </c:pt>
                <c:pt idx="202">
                  <c:v>0</c:v>
                </c:pt>
                <c:pt idx="203">
                  <c:v>27.100000381469702</c:v>
                </c:pt>
                <c:pt idx="204">
                  <c:v>6.5</c:v>
                </c:pt>
                <c:pt idx="205">
                  <c:v>0</c:v>
                </c:pt>
                <c:pt idx="206">
                  <c:v>0</c:v>
                </c:pt>
                <c:pt idx="207">
                  <c:v>25.100000381469702</c:v>
                </c:pt>
                <c:pt idx="208">
                  <c:v>11.199999809265099</c:v>
                </c:pt>
                <c:pt idx="209">
                  <c:v>1.6000000238418599</c:v>
                </c:pt>
                <c:pt idx="210">
                  <c:v>0.20000000298023199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25.399999618530298</c:v>
                </c:pt>
                <c:pt idx="217">
                  <c:v>0</c:v>
                </c:pt>
                <c:pt idx="218">
                  <c:v>10.300000190734901</c:v>
                </c:pt>
                <c:pt idx="219">
                  <c:v>2.7999999523162802</c:v>
                </c:pt>
                <c:pt idx="220">
                  <c:v>0</c:v>
                </c:pt>
                <c:pt idx="221">
                  <c:v>0</c:v>
                </c:pt>
                <c:pt idx="222">
                  <c:v>0.10000000149011599</c:v>
                </c:pt>
                <c:pt idx="223">
                  <c:v>11.199999809265099</c:v>
                </c:pt>
                <c:pt idx="224">
                  <c:v>10.699999809265099</c:v>
                </c:pt>
                <c:pt idx="225">
                  <c:v>12.6000003814697</c:v>
                </c:pt>
                <c:pt idx="226">
                  <c:v>0.20000000298023199</c:v>
                </c:pt>
                <c:pt idx="227">
                  <c:v>0</c:v>
                </c:pt>
                <c:pt idx="228">
                  <c:v>0</c:v>
                </c:pt>
                <c:pt idx="229">
                  <c:v>27.5</c:v>
                </c:pt>
                <c:pt idx="230">
                  <c:v>2.7000000476837198</c:v>
                </c:pt>
                <c:pt idx="231">
                  <c:v>0.5</c:v>
                </c:pt>
                <c:pt idx="232">
                  <c:v>1.20000004768372</c:v>
                </c:pt>
                <c:pt idx="233">
                  <c:v>0</c:v>
                </c:pt>
                <c:pt idx="234">
                  <c:v>0</c:v>
                </c:pt>
                <c:pt idx="235">
                  <c:v>1.6000000238418599</c:v>
                </c:pt>
                <c:pt idx="236">
                  <c:v>6.1999998092651403</c:v>
                </c:pt>
                <c:pt idx="237">
                  <c:v>2</c:v>
                </c:pt>
                <c:pt idx="238">
                  <c:v>0</c:v>
                </c:pt>
                <c:pt idx="239">
                  <c:v>0</c:v>
                </c:pt>
                <c:pt idx="240">
                  <c:v>8.5</c:v>
                </c:pt>
                <c:pt idx="241">
                  <c:v>6.1999998092651403</c:v>
                </c:pt>
                <c:pt idx="242">
                  <c:v>21</c:v>
                </c:pt>
                <c:pt idx="243">
                  <c:v>2.7000000476837198</c:v>
                </c:pt>
                <c:pt idx="244">
                  <c:v>2.4000000953674299</c:v>
                </c:pt>
                <c:pt idx="245">
                  <c:v>8.8000001907348597</c:v>
                </c:pt>
                <c:pt idx="246">
                  <c:v>6.8000001907348597</c:v>
                </c:pt>
                <c:pt idx="247">
                  <c:v>0.60000002384185802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9.1000003814697301</c:v>
                </c:pt>
                <c:pt idx="253">
                  <c:v>3.9000000953674299</c:v>
                </c:pt>
                <c:pt idx="254">
                  <c:v>5.1999998092651403</c:v>
                </c:pt>
                <c:pt idx="255">
                  <c:v>0.10000000149011599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0.89999997615814198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0.5</c:v>
                </c:pt>
                <c:pt idx="266">
                  <c:v>0.10000000149011599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10.5</c:v>
                </c:pt>
                <c:pt idx="272">
                  <c:v>14.300000190734901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0.5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1.6000000238418599</c:v>
                </c:pt>
                <c:pt idx="285">
                  <c:v>1.3999999761581401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3.7999999523162802</c:v>
                </c:pt>
                <c:pt idx="290">
                  <c:v>10.699999809265099</c:v>
                </c:pt>
                <c:pt idx="291">
                  <c:v>8.1999998092651403</c:v>
                </c:pt>
                <c:pt idx="292">
                  <c:v>0.10000000149011599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0.30000001192092901</c:v>
                </c:pt>
                <c:pt idx="306">
                  <c:v>0</c:v>
                </c:pt>
                <c:pt idx="307">
                  <c:v>0</c:v>
                </c:pt>
                <c:pt idx="308">
                  <c:v>0.5</c:v>
                </c:pt>
                <c:pt idx="309">
                  <c:v>0.30000001192092901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0.40000000596046398</c:v>
                </c:pt>
                <c:pt idx="323">
                  <c:v>3.0999999046325701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0.30000001192092901</c:v>
                </c:pt>
                <c:pt idx="341">
                  <c:v>1.1000000238418599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16</c:v>
                </c:pt>
                <c:pt idx="349">
                  <c:v>5.6999998092651403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72-49BC-9529-D604B3321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8016728"/>
        <c:axId val="2138019768"/>
      </c:lineChart>
      <c:dateAx>
        <c:axId val="2138016728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2138019768"/>
        <c:crosses val="autoZero"/>
        <c:auto val="1"/>
        <c:lblOffset val="100"/>
        <c:baseTimeUnit val="days"/>
      </c:dateAx>
      <c:valAx>
        <c:axId val="21380197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0167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trendline>
            <c:trendlineType val="linear"/>
            <c:dispRSqr val="0"/>
            <c:dispEq val="1"/>
            <c:trendlineLbl>
              <c:numFmt formatCode="General" sourceLinked="0"/>
            </c:trendlineLbl>
          </c:trendline>
          <c:trendline>
            <c:trendlineType val="linear"/>
            <c:dispRSqr val="1"/>
            <c:dispEq val="0"/>
            <c:trendlineLbl>
              <c:layout>
                <c:manualLayout>
                  <c:x val="0.29123206474190699"/>
                  <c:y val="3.03204286964129E-2"/>
                </c:manualLayout>
              </c:layout>
              <c:numFmt formatCode="General" sourceLinked="0"/>
            </c:trendlineLbl>
          </c:trendline>
          <c:xVal>
            <c:numRef>
              <c:f>'Deutovum model devt'!$A$2:$A$8</c:f>
              <c:numCache>
                <c:formatCode>General</c:formatCode>
                <c:ptCount val="7"/>
                <c:pt idx="0">
                  <c:v>4.6019410000000001</c:v>
                </c:pt>
                <c:pt idx="1">
                  <c:v>7.5145619999999997</c:v>
                </c:pt>
                <c:pt idx="2">
                  <c:v>9.8446599999999993</c:v>
                </c:pt>
                <c:pt idx="3">
                  <c:v>11.359220000000001</c:v>
                </c:pt>
                <c:pt idx="4">
                  <c:v>12.34951</c:v>
                </c:pt>
                <c:pt idx="5">
                  <c:v>16.19417</c:v>
                </c:pt>
                <c:pt idx="6">
                  <c:v>16.951460000000001</c:v>
                </c:pt>
              </c:numCache>
            </c:numRef>
          </c:xVal>
          <c:yVal>
            <c:numRef>
              <c:f>'Deutovum model devt'!$B$2:$B$8</c:f>
              <c:numCache>
                <c:formatCode>General</c:formatCode>
                <c:ptCount val="7"/>
                <c:pt idx="0">
                  <c:v>5.9804560000000002</c:v>
                </c:pt>
                <c:pt idx="1">
                  <c:v>5.3262619999999998</c:v>
                </c:pt>
                <c:pt idx="2">
                  <c:v>3.3126959999999999</c:v>
                </c:pt>
                <c:pt idx="3">
                  <c:v>3.2217280000000001</c:v>
                </c:pt>
                <c:pt idx="4">
                  <c:v>2.2781509999999998</c:v>
                </c:pt>
                <c:pt idx="5">
                  <c:v>1.509509</c:v>
                </c:pt>
                <c:pt idx="6">
                  <c:v>1.2452160000000001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270-4998-9ABC-C730B4120F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8934296"/>
        <c:axId val="-2128929016"/>
      </c:scatterChart>
      <c:valAx>
        <c:axId val="-2128934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Temperature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128929016"/>
        <c:crosses val="autoZero"/>
        <c:crossBetween val="midCat"/>
      </c:valAx>
      <c:valAx>
        <c:axId val="-21289290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AU"/>
                  <a:t>Days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128934296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Deutovum development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trendline>
            <c:trendlineType val="power"/>
            <c:dispRSqr val="1"/>
            <c:dispEq val="1"/>
            <c:trendlineLbl>
              <c:layout>
                <c:manualLayout>
                  <c:x val="0.34840682414698199"/>
                  <c:y val="-6.7811315252260196E-2"/>
                </c:manualLayout>
              </c:layout>
              <c:numFmt formatCode="General" sourceLinked="0"/>
            </c:trendlineLbl>
          </c:trendline>
          <c:xVal>
            <c:numRef>
              <c:f>'Deutovum model devt'!$A$25:$A$36</c:f>
              <c:numCache>
                <c:formatCode>General</c:formatCode>
                <c:ptCount val="12"/>
                <c:pt idx="0">
                  <c:v>4.6019410000000001</c:v>
                </c:pt>
                <c:pt idx="1">
                  <c:v>7.5145619999999997</c:v>
                </c:pt>
                <c:pt idx="2">
                  <c:v>9.8446599999999993</c:v>
                </c:pt>
                <c:pt idx="3">
                  <c:v>11.359220000000001</c:v>
                </c:pt>
                <c:pt idx="4">
                  <c:v>12.34951</c:v>
                </c:pt>
                <c:pt idx="5">
                  <c:v>16.19417</c:v>
                </c:pt>
                <c:pt idx="6">
                  <c:v>16.951460000000001</c:v>
                </c:pt>
                <c:pt idx="7">
                  <c:v>19.048539999999999</c:v>
                </c:pt>
                <c:pt idx="8">
                  <c:v>19.922329999999999</c:v>
                </c:pt>
                <c:pt idx="9">
                  <c:v>21.902909999999999</c:v>
                </c:pt>
                <c:pt idx="10">
                  <c:v>24.932040000000001</c:v>
                </c:pt>
                <c:pt idx="11">
                  <c:v>27.08738</c:v>
                </c:pt>
              </c:numCache>
            </c:numRef>
          </c:xVal>
          <c:yVal>
            <c:numRef>
              <c:f>'Deutovum model devt'!$B$25:$B$36</c:f>
              <c:numCache>
                <c:formatCode>General</c:formatCode>
                <c:ptCount val="12"/>
                <c:pt idx="0">
                  <c:v>5.9804560000000002</c:v>
                </c:pt>
                <c:pt idx="1">
                  <c:v>5.3262619999999998</c:v>
                </c:pt>
                <c:pt idx="2">
                  <c:v>3.3126959999999999</c:v>
                </c:pt>
                <c:pt idx="3">
                  <c:v>3.2217280000000001</c:v>
                </c:pt>
                <c:pt idx="4">
                  <c:v>2.2781509999999998</c:v>
                </c:pt>
                <c:pt idx="5">
                  <c:v>1.509509</c:v>
                </c:pt>
                <c:pt idx="6">
                  <c:v>1.2452160000000001</c:v>
                </c:pt>
                <c:pt idx="7">
                  <c:v>0.97043400000000002</c:v>
                </c:pt>
                <c:pt idx="8">
                  <c:v>1.166882</c:v>
                </c:pt>
                <c:pt idx="9">
                  <c:v>0.89201129999999995</c:v>
                </c:pt>
                <c:pt idx="10">
                  <c:v>0.859788</c:v>
                </c:pt>
                <c:pt idx="11">
                  <c:v>0.95357320000000001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12-46D5-A1A6-73B5A2763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976936"/>
        <c:axId val="2137982408"/>
      </c:scatterChart>
      <c:valAx>
        <c:axId val="2137976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Temperature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7982408"/>
        <c:crosses val="autoZero"/>
        <c:crossBetween val="midCat"/>
      </c:valAx>
      <c:valAx>
        <c:axId val="21379824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Duration of devt (days)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797693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0557067337384904"/>
          <c:y val="0.320449475065617"/>
          <c:w val="0.26407054537583802"/>
          <c:h val="0.18595290172061801"/>
        </c:manualLayout>
      </c:layout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AU" sz="1800" b="1" i="0" u="none" strike="noStrike" baseline="0">
                <a:effectLst/>
              </a:rPr>
              <a:t>SMI 1956</a:t>
            </a:r>
            <a:endParaRPr lang="en-AU"/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'Dookie94,95'!#REF!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'Dookie94,95'!#REF!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51E8-4967-A8A6-78AC397B2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8926968"/>
        <c:axId val="2138753912"/>
      </c:lineChart>
      <c:catAx>
        <c:axId val="2138926968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txPr>
          <a:bodyPr/>
          <a:lstStyle/>
          <a:p>
            <a:pPr algn="ctr">
              <a:defRPr lang="en-AU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753912"/>
        <c:crosses val="autoZero"/>
        <c:auto val="1"/>
        <c:lblAlgn val="ctr"/>
        <c:lblOffset val="100"/>
        <c:noMultiLvlLbl val="0"/>
      </c:catAx>
      <c:valAx>
        <c:axId val="2138753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9269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AU" sz="1800" b="1" i="0" u="none" strike="noStrike" baseline="0">
                <a:effectLst/>
              </a:rPr>
              <a:t>SMI 1955</a:t>
            </a:r>
            <a:endParaRPr lang="en-AU"/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'Dookie94,95'!#REF!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'Dookie94,95'!#REF!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'Dookie94,95'!#REF!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27F0-4655-9D94-7485EB147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8484280"/>
        <c:axId val="2138572856"/>
      </c:lineChart>
      <c:catAx>
        <c:axId val="2138484280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txPr>
          <a:bodyPr/>
          <a:lstStyle/>
          <a:p>
            <a:pPr algn="ctr">
              <a:defRPr lang="en-AU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572856"/>
        <c:crosses val="autoZero"/>
        <c:auto val="1"/>
        <c:lblAlgn val="ctr"/>
        <c:lblOffset val="100"/>
        <c:noMultiLvlLbl val="0"/>
      </c:catAx>
      <c:valAx>
        <c:axId val="21385728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4842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AU" sz="1800" b="1" i="0" u="none" strike="noStrike" baseline="0">
                <a:effectLst/>
              </a:rPr>
              <a:t>SMI Moora WA </a:t>
            </a:r>
            <a:r>
              <a:rPr lang="en-AU"/>
              <a:t> 1954 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9002405949256393E-2"/>
          <c:y val="5.1400554097404502E-2"/>
          <c:w val="0.82857888625945697"/>
          <c:h val="0.75478093023942605"/>
        </c:manualLayout>
      </c:layout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'Dookie94,95'!$S$4:$S$368</c:f>
              <c:numCache>
                <c:formatCode>d\-mmm</c:formatCode>
                <c:ptCount val="365"/>
                <c:pt idx="0">
                  <c:v>34700</c:v>
                </c:pt>
                <c:pt idx="1">
                  <c:v>34701</c:v>
                </c:pt>
                <c:pt idx="2">
                  <c:v>34702</c:v>
                </c:pt>
                <c:pt idx="3">
                  <c:v>34703</c:v>
                </c:pt>
                <c:pt idx="4">
                  <c:v>34704</c:v>
                </c:pt>
                <c:pt idx="5">
                  <c:v>34705</c:v>
                </c:pt>
                <c:pt idx="6">
                  <c:v>34706</c:v>
                </c:pt>
                <c:pt idx="7">
                  <c:v>34707</c:v>
                </c:pt>
                <c:pt idx="8">
                  <c:v>34708</c:v>
                </c:pt>
                <c:pt idx="9">
                  <c:v>34709</c:v>
                </c:pt>
                <c:pt idx="10">
                  <c:v>34710</c:v>
                </c:pt>
                <c:pt idx="11">
                  <c:v>34711</c:v>
                </c:pt>
                <c:pt idx="12">
                  <c:v>34712</c:v>
                </c:pt>
                <c:pt idx="13">
                  <c:v>34713</c:v>
                </c:pt>
                <c:pt idx="14">
                  <c:v>34714</c:v>
                </c:pt>
                <c:pt idx="15">
                  <c:v>34715</c:v>
                </c:pt>
                <c:pt idx="16">
                  <c:v>34716</c:v>
                </c:pt>
                <c:pt idx="17">
                  <c:v>34717</c:v>
                </c:pt>
                <c:pt idx="18">
                  <c:v>34718</c:v>
                </c:pt>
                <c:pt idx="19">
                  <c:v>34719</c:v>
                </c:pt>
                <c:pt idx="20">
                  <c:v>34720</c:v>
                </c:pt>
                <c:pt idx="21">
                  <c:v>34721</c:v>
                </c:pt>
                <c:pt idx="22">
                  <c:v>34722</c:v>
                </c:pt>
                <c:pt idx="23">
                  <c:v>34723</c:v>
                </c:pt>
                <c:pt idx="24">
                  <c:v>34724</c:v>
                </c:pt>
                <c:pt idx="25">
                  <c:v>34725</c:v>
                </c:pt>
                <c:pt idx="26">
                  <c:v>34726</c:v>
                </c:pt>
                <c:pt idx="27">
                  <c:v>34727</c:v>
                </c:pt>
                <c:pt idx="28">
                  <c:v>34728</c:v>
                </c:pt>
                <c:pt idx="29">
                  <c:v>34729</c:v>
                </c:pt>
                <c:pt idx="30">
                  <c:v>34730</c:v>
                </c:pt>
                <c:pt idx="31">
                  <c:v>34731</c:v>
                </c:pt>
                <c:pt idx="32">
                  <c:v>34732</c:v>
                </c:pt>
                <c:pt idx="33">
                  <c:v>34733</c:v>
                </c:pt>
                <c:pt idx="34">
                  <c:v>34734</c:v>
                </c:pt>
                <c:pt idx="35">
                  <c:v>34735</c:v>
                </c:pt>
                <c:pt idx="36">
                  <c:v>34736</c:v>
                </c:pt>
                <c:pt idx="37">
                  <c:v>34737</c:v>
                </c:pt>
                <c:pt idx="38">
                  <c:v>34738</c:v>
                </c:pt>
                <c:pt idx="39">
                  <c:v>34739</c:v>
                </c:pt>
                <c:pt idx="40">
                  <c:v>34740</c:v>
                </c:pt>
                <c:pt idx="41">
                  <c:v>34741</c:v>
                </c:pt>
                <c:pt idx="42">
                  <c:v>34742</c:v>
                </c:pt>
                <c:pt idx="43">
                  <c:v>34743</c:v>
                </c:pt>
                <c:pt idx="44">
                  <c:v>34744</c:v>
                </c:pt>
                <c:pt idx="45">
                  <c:v>34745</c:v>
                </c:pt>
                <c:pt idx="46">
                  <c:v>34746</c:v>
                </c:pt>
                <c:pt idx="47">
                  <c:v>34747</c:v>
                </c:pt>
                <c:pt idx="48">
                  <c:v>34748</c:v>
                </c:pt>
                <c:pt idx="49">
                  <c:v>34749</c:v>
                </c:pt>
                <c:pt idx="50">
                  <c:v>34750</c:v>
                </c:pt>
                <c:pt idx="51">
                  <c:v>34751</c:v>
                </c:pt>
                <c:pt idx="52">
                  <c:v>34752</c:v>
                </c:pt>
                <c:pt idx="53">
                  <c:v>34753</c:v>
                </c:pt>
                <c:pt idx="54">
                  <c:v>34754</c:v>
                </c:pt>
                <c:pt idx="55">
                  <c:v>34755</c:v>
                </c:pt>
                <c:pt idx="56">
                  <c:v>34756</c:v>
                </c:pt>
                <c:pt idx="57">
                  <c:v>34757</c:v>
                </c:pt>
                <c:pt idx="58">
                  <c:v>34758</c:v>
                </c:pt>
                <c:pt idx="59">
                  <c:v>34759</c:v>
                </c:pt>
                <c:pt idx="60">
                  <c:v>34760</c:v>
                </c:pt>
                <c:pt idx="61">
                  <c:v>34761</c:v>
                </c:pt>
                <c:pt idx="62">
                  <c:v>34762</c:v>
                </c:pt>
                <c:pt idx="63">
                  <c:v>34763</c:v>
                </c:pt>
                <c:pt idx="64">
                  <c:v>34764</c:v>
                </c:pt>
                <c:pt idx="65">
                  <c:v>34765</c:v>
                </c:pt>
                <c:pt idx="66">
                  <c:v>34766</c:v>
                </c:pt>
                <c:pt idx="67">
                  <c:v>34767</c:v>
                </c:pt>
                <c:pt idx="68">
                  <c:v>34768</c:v>
                </c:pt>
                <c:pt idx="69">
                  <c:v>34769</c:v>
                </c:pt>
                <c:pt idx="70">
                  <c:v>34770</c:v>
                </c:pt>
                <c:pt idx="71">
                  <c:v>34771</c:v>
                </c:pt>
                <c:pt idx="72">
                  <c:v>34772</c:v>
                </c:pt>
                <c:pt idx="73">
                  <c:v>34773</c:v>
                </c:pt>
                <c:pt idx="74">
                  <c:v>34774</c:v>
                </c:pt>
                <c:pt idx="75">
                  <c:v>34775</c:v>
                </c:pt>
                <c:pt idx="76">
                  <c:v>34776</c:v>
                </c:pt>
                <c:pt idx="77">
                  <c:v>34777</c:v>
                </c:pt>
                <c:pt idx="78">
                  <c:v>34778</c:v>
                </c:pt>
                <c:pt idx="79">
                  <c:v>34779</c:v>
                </c:pt>
                <c:pt idx="80">
                  <c:v>34780</c:v>
                </c:pt>
                <c:pt idx="81">
                  <c:v>34781</c:v>
                </c:pt>
                <c:pt idx="82">
                  <c:v>34782</c:v>
                </c:pt>
                <c:pt idx="83">
                  <c:v>34783</c:v>
                </c:pt>
                <c:pt idx="84">
                  <c:v>34784</c:v>
                </c:pt>
                <c:pt idx="85">
                  <c:v>34785</c:v>
                </c:pt>
                <c:pt idx="86">
                  <c:v>34786</c:v>
                </c:pt>
                <c:pt idx="87">
                  <c:v>34787</c:v>
                </c:pt>
                <c:pt idx="88">
                  <c:v>34788</c:v>
                </c:pt>
                <c:pt idx="89">
                  <c:v>34789</c:v>
                </c:pt>
                <c:pt idx="90">
                  <c:v>34790</c:v>
                </c:pt>
                <c:pt idx="91">
                  <c:v>34791</c:v>
                </c:pt>
                <c:pt idx="92">
                  <c:v>34792</c:v>
                </c:pt>
                <c:pt idx="93">
                  <c:v>34793</c:v>
                </c:pt>
                <c:pt idx="94">
                  <c:v>34794</c:v>
                </c:pt>
                <c:pt idx="95">
                  <c:v>34795</c:v>
                </c:pt>
                <c:pt idx="96">
                  <c:v>34796</c:v>
                </c:pt>
                <c:pt idx="97">
                  <c:v>34797</c:v>
                </c:pt>
                <c:pt idx="98">
                  <c:v>34798</c:v>
                </c:pt>
                <c:pt idx="99">
                  <c:v>34799</c:v>
                </c:pt>
                <c:pt idx="100">
                  <c:v>34800</c:v>
                </c:pt>
                <c:pt idx="101">
                  <c:v>34801</c:v>
                </c:pt>
                <c:pt idx="102">
                  <c:v>34802</c:v>
                </c:pt>
                <c:pt idx="103">
                  <c:v>34803</c:v>
                </c:pt>
                <c:pt idx="104">
                  <c:v>34804</c:v>
                </c:pt>
                <c:pt idx="105">
                  <c:v>34805</c:v>
                </c:pt>
                <c:pt idx="106">
                  <c:v>34806</c:v>
                </c:pt>
                <c:pt idx="107">
                  <c:v>34807</c:v>
                </c:pt>
                <c:pt idx="108">
                  <c:v>34808</c:v>
                </c:pt>
                <c:pt idx="109">
                  <c:v>34809</c:v>
                </c:pt>
                <c:pt idx="110">
                  <c:v>34810</c:v>
                </c:pt>
                <c:pt idx="111">
                  <c:v>34811</c:v>
                </c:pt>
                <c:pt idx="112">
                  <c:v>34812</c:v>
                </c:pt>
                <c:pt idx="113">
                  <c:v>34813</c:v>
                </c:pt>
                <c:pt idx="114">
                  <c:v>34814</c:v>
                </c:pt>
                <c:pt idx="115">
                  <c:v>34815</c:v>
                </c:pt>
                <c:pt idx="116">
                  <c:v>34816</c:v>
                </c:pt>
                <c:pt idx="117">
                  <c:v>34817</c:v>
                </c:pt>
                <c:pt idx="118">
                  <c:v>34818</c:v>
                </c:pt>
                <c:pt idx="119">
                  <c:v>34819</c:v>
                </c:pt>
                <c:pt idx="120">
                  <c:v>34820</c:v>
                </c:pt>
                <c:pt idx="121">
                  <c:v>34821</c:v>
                </c:pt>
                <c:pt idx="122">
                  <c:v>34822</c:v>
                </c:pt>
                <c:pt idx="123">
                  <c:v>34823</c:v>
                </c:pt>
                <c:pt idx="124">
                  <c:v>34824</c:v>
                </c:pt>
                <c:pt idx="125">
                  <c:v>34825</c:v>
                </c:pt>
                <c:pt idx="126">
                  <c:v>34826</c:v>
                </c:pt>
                <c:pt idx="127">
                  <c:v>34827</c:v>
                </c:pt>
                <c:pt idx="128">
                  <c:v>34828</c:v>
                </c:pt>
                <c:pt idx="129">
                  <c:v>34829</c:v>
                </c:pt>
                <c:pt idx="130">
                  <c:v>34830</c:v>
                </c:pt>
                <c:pt idx="131">
                  <c:v>34831</c:v>
                </c:pt>
                <c:pt idx="132">
                  <c:v>34832</c:v>
                </c:pt>
                <c:pt idx="133">
                  <c:v>34833</c:v>
                </c:pt>
                <c:pt idx="134">
                  <c:v>34834</c:v>
                </c:pt>
                <c:pt idx="135">
                  <c:v>34835</c:v>
                </c:pt>
                <c:pt idx="136">
                  <c:v>34836</c:v>
                </c:pt>
                <c:pt idx="137">
                  <c:v>34837</c:v>
                </c:pt>
                <c:pt idx="138">
                  <c:v>34838</c:v>
                </c:pt>
                <c:pt idx="139">
                  <c:v>34839</c:v>
                </c:pt>
                <c:pt idx="140">
                  <c:v>34840</c:v>
                </c:pt>
                <c:pt idx="141">
                  <c:v>34841</c:v>
                </c:pt>
                <c:pt idx="142">
                  <c:v>34842</c:v>
                </c:pt>
                <c:pt idx="143">
                  <c:v>34843</c:v>
                </c:pt>
                <c:pt idx="144">
                  <c:v>34844</c:v>
                </c:pt>
                <c:pt idx="145">
                  <c:v>34845</c:v>
                </c:pt>
                <c:pt idx="146">
                  <c:v>34846</c:v>
                </c:pt>
                <c:pt idx="147">
                  <c:v>34847</c:v>
                </c:pt>
                <c:pt idx="148">
                  <c:v>34848</c:v>
                </c:pt>
                <c:pt idx="149">
                  <c:v>34849</c:v>
                </c:pt>
                <c:pt idx="150">
                  <c:v>34850</c:v>
                </c:pt>
                <c:pt idx="151">
                  <c:v>34851</c:v>
                </c:pt>
                <c:pt idx="152">
                  <c:v>34852</c:v>
                </c:pt>
                <c:pt idx="153">
                  <c:v>34853</c:v>
                </c:pt>
                <c:pt idx="154">
                  <c:v>34854</c:v>
                </c:pt>
                <c:pt idx="155">
                  <c:v>34855</c:v>
                </c:pt>
                <c:pt idx="156">
                  <c:v>34856</c:v>
                </c:pt>
                <c:pt idx="157">
                  <c:v>34857</c:v>
                </c:pt>
                <c:pt idx="158">
                  <c:v>34858</c:v>
                </c:pt>
                <c:pt idx="159">
                  <c:v>34859</c:v>
                </c:pt>
                <c:pt idx="160">
                  <c:v>34860</c:v>
                </c:pt>
                <c:pt idx="161">
                  <c:v>34861</c:v>
                </c:pt>
                <c:pt idx="162">
                  <c:v>34862</c:v>
                </c:pt>
                <c:pt idx="163">
                  <c:v>34863</c:v>
                </c:pt>
                <c:pt idx="164">
                  <c:v>34864</c:v>
                </c:pt>
                <c:pt idx="165">
                  <c:v>34865</c:v>
                </c:pt>
                <c:pt idx="166">
                  <c:v>34866</c:v>
                </c:pt>
                <c:pt idx="167">
                  <c:v>34867</c:v>
                </c:pt>
                <c:pt idx="168">
                  <c:v>34868</c:v>
                </c:pt>
                <c:pt idx="169">
                  <c:v>34869</c:v>
                </c:pt>
                <c:pt idx="170">
                  <c:v>34870</c:v>
                </c:pt>
                <c:pt idx="171">
                  <c:v>34871</c:v>
                </c:pt>
                <c:pt idx="172">
                  <c:v>34872</c:v>
                </c:pt>
                <c:pt idx="173">
                  <c:v>34873</c:v>
                </c:pt>
                <c:pt idx="174">
                  <c:v>34874</c:v>
                </c:pt>
                <c:pt idx="175">
                  <c:v>34875</c:v>
                </c:pt>
                <c:pt idx="176">
                  <c:v>34876</c:v>
                </c:pt>
                <c:pt idx="177">
                  <c:v>34877</c:v>
                </c:pt>
                <c:pt idx="178">
                  <c:v>34878</c:v>
                </c:pt>
                <c:pt idx="179">
                  <c:v>34879</c:v>
                </c:pt>
                <c:pt idx="180">
                  <c:v>34880</c:v>
                </c:pt>
                <c:pt idx="181">
                  <c:v>34881</c:v>
                </c:pt>
                <c:pt idx="182">
                  <c:v>34882</c:v>
                </c:pt>
                <c:pt idx="183">
                  <c:v>34883</c:v>
                </c:pt>
                <c:pt idx="184">
                  <c:v>34884</c:v>
                </c:pt>
                <c:pt idx="185">
                  <c:v>34885</c:v>
                </c:pt>
                <c:pt idx="186">
                  <c:v>34886</c:v>
                </c:pt>
                <c:pt idx="187">
                  <c:v>34887</c:v>
                </c:pt>
                <c:pt idx="188">
                  <c:v>34888</c:v>
                </c:pt>
                <c:pt idx="189">
                  <c:v>34889</c:v>
                </c:pt>
                <c:pt idx="190">
                  <c:v>34890</c:v>
                </c:pt>
                <c:pt idx="191">
                  <c:v>34891</c:v>
                </c:pt>
                <c:pt idx="192">
                  <c:v>34892</c:v>
                </c:pt>
                <c:pt idx="193">
                  <c:v>34893</c:v>
                </c:pt>
                <c:pt idx="194">
                  <c:v>34894</c:v>
                </c:pt>
                <c:pt idx="195">
                  <c:v>34895</c:v>
                </c:pt>
                <c:pt idx="196">
                  <c:v>34896</c:v>
                </c:pt>
                <c:pt idx="197">
                  <c:v>34897</c:v>
                </c:pt>
                <c:pt idx="198">
                  <c:v>34898</c:v>
                </c:pt>
                <c:pt idx="199">
                  <c:v>34899</c:v>
                </c:pt>
                <c:pt idx="200">
                  <c:v>34900</c:v>
                </c:pt>
                <c:pt idx="201">
                  <c:v>34901</c:v>
                </c:pt>
                <c:pt idx="202">
                  <c:v>34902</c:v>
                </c:pt>
                <c:pt idx="203">
                  <c:v>34903</c:v>
                </c:pt>
                <c:pt idx="204">
                  <c:v>34904</c:v>
                </c:pt>
                <c:pt idx="205">
                  <c:v>34905</c:v>
                </c:pt>
                <c:pt idx="206">
                  <c:v>34906</c:v>
                </c:pt>
                <c:pt idx="207">
                  <c:v>34907</c:v>
                </c:pt>
                <c:pt idx="208">
                  <c:v>34908</c:v>
                </c:pt>
                <c:pt idx="209">
                  <c:v>34909</c:v>
                </c:pt>
                <c:pt idx="210">
                  <c:v>34910</c:v>
                </c:pt>
                <c:pt idx="211">
                  <c:v>34911</c:v>
                </c:pt>
                <c:pt idx="212">
                  <c:v>34912</c:v>
                </c:pt>
                <c:pt idx="213">
                  <c:v>34913</c:v>
                </c:pt>
                <c:pt idx="214">
                  <c:v>34914</c:v>
                </c:pt>
                <c:pt idx="215">
                  <c:v>34915</c:v>
                </c:pt>
                <c:pt idx="216">
                  <c:v>34916</c:v>
                </c:pt>
                <c:pt idx="217">
                  <c:v>34917</c:v>
                </c:pt>
                <c:pt idx="218">
                  <c:v>34918</c:v>
                </c:pt>
                <c:pt idx="219">
                  <c:v>34919</c:v>
                </c:pt>
                <c:pt idx="220">
                  <c:v>34920</c:v>
                </c:pt>
                <c:pt idx="221">
                  <c:v>34921</c:v>
                </c:pt>
                <c:pt idx="222">
                  <c:v>34922</c:v>
                </c:pt>
                <c:pt idx="223">
                  <c:v>34923</c:v>
                </c:pt>
                <c:pt idx="224">
                  <c:v>34924</c:v>
                </c:pt>
                <c:pt idx="225">
                  <c:v>34925</c:v>
                </c:pt>
                <c:pt idx="226">
                  <c:v>34926</c:v>
                </c:pt>
                <c:pt idx="227">
                  <c:v>34927</c:v>
                </c:pt>
                <c:pt idx="228">
                  <c:v>34928</c:v>
                </c:pt>
                <c:pt idx="229">
                  <c:v>34929</c:v>
                </c:pt>
                <c:pt idx="230">
                  <c:v>34930</c:v>
                </c:pt>
                <c:pt idx="231">
                  <c:v>34931</c:v>
                </c:pt>
                <c:pt idx="232">
                  <c:v>34932</c:v>
                </c:pt>
                <c:pt idx="233">
                  <c:v>34933</c:v>
                </c:pt>
                <c:pt idx="234">
                  <c:v>34934</c:v>
                </c:pt>
                <c:pt idx="235">
                  <c:v>34935</c:v>
                </c:pt>
                <c:pt idx="236">
                  <c:v>34936</c:v>
                </c:pt>
                <c:pt idx="237">
                  <c:v>34937</c:v>
                </c:pt>
                <c:pt idx="238">
                  <c:v>34938</c:v>
                </c:pt>
                <c:pt idx="239">
                  <c:v>34939</c:v>
                </c:pt>
                <c:pt idx="240">
                  <c:v>34940</c:v>
                </c:pt>
                <c:pt idx="241">
                  <c:v>34941</c:v>
                </c:pt>
                <c:pt idx="242">
                  <c:v>34942</c:v>
                </c:pt>
                <c:pt idx="243">
                  <c:v>34943</c:v>
                </c:pt>
                <c:pt idx="244">
                  <c:v>34944</c:v>
                </c:pt>
                <c:pt idx="245">
                  <c:v>34945</c:v>
                </c:pt>
                <c:pt idx="246">
                  <c:v>34946</c:v>
                </c:pt>
                <c:pt idx="247">
                  <c:v>34947</c:v>
                </c:pt>
                <c:pt idx="248">
                  <c:v>34948</c:v>
                </c:pt>
                <c:pt idx="249">
                  <c:v>34949</c:v>
                </c:pt>
                <c:pt idx="250">
                  <c:v>34950</c:v>
                </c:pt>
                <c:pt idx="251">
                  <c:v>34951</c:v>
                </c:pt>
                <c:pt idx="252">
                  <c:v>34952</c:v>
                </c:pt>
                <c:pt idx="253">
                  <c:v>34953</c:v>
                </c:pt>
                <c:pt idx="254">
                  <c:v>34954</c:v>
                </c:pt>
                <c:pt idx="255">
                  <c:v>34955</c:v>
                </c:pt>
                <c:pt idx="256">
                  <c:v>34956</c:v>
                </c:pt>
                <c:pt idx="257">
                  <c:v>34957</c:v>
                </c:pt>
                <c:pt idx="258">
                  <c:v>34958</c:v>
                </c:pt>
                <c:pt idx="259">
                  <c:v>34959</c:v>
                </c:pt>
                <c:pt idx="260">
                  <c:v>34960</c:v>
                </c:pt>
                <c:pt idx="261">
                  <c:v>34961</c:v>
                </c:pt>
                <c:pt idx="262">
                  <c:v>34962</c:v>
                </c:pt>
                <c:pt idx="263">
                  <c:v>34963</c:v>
                </c:pt>
                <c:pt idx="264">
                  <c:v>34964</c:v>
                </c:pt>
                <c:pt idx="265">
                  <c:v>34965</c:v>
                </c:pt>
                <c:pt idx="266">
                  <c:v>34966</c:v>
                </c:pt>
                <c:pt idx="267">
                  <c:v>34967</c:v>
                </c:pt>
                <c:pt idx="268">
                  <c:v>34968</c:v>
                </c:pt>
                <c:pt idx="269">
                  <c:v>34969</c:v>
                </c:pt>
                <c:pt idx="270">
                  <c:v>34970</c:v>
                </c:pt>
                <c:pt idx="271">
                  <c:v>34971</c:v>
                </c:pt>
                <c:pt idx="272">
                  <c:v>34972</c:v>
                </c:pt>
                <c:pt idx="273">
                  <c:v>34973</c:v>
                </c:pt>
                <c:pt idx="274">
                  <c:v>34974</c:v>
                </c:pt>
                <c:pt idx="275">
                  <c:v>34975</c:v>
                </c:pt>
                <c:pt idx="276">
                  <c:v>34976</c:v>
                </c:pt>
                <c:pt idx="277">
                  <c:v>34977</c:v>
                </c:pt>
                <c:pt idx="278">
                  <c:v>34978</c:v>
                </c:pt>
                <c:pt idx="279">
                  <c:v>34979</c:v>
                </c:pt>
                <c:pt idx="280">
                  <c:v>34980</c:v>
                </c:pt>
                <c:pt idx="281">
                  <c:v>34981</c:v>
                </c:pt>
                <c:pt idx="282">
                  <c:v>34982</c:v>
                </c:pt>
                <c:pt idx="283">
                  <c:v>34983</c:v>
                </c:pt>
                <c:pt idx="284">
                  <c:v>34984</c:v>
                </c:pt>
                <c:pt idx="285">
                  <c:v>34985</c:v>
                </c:pt>
                <c:pt idx="286">
                  <c:v>34986</c:v>
                </c:pt>
                <c:pt idx="287">
                  <c:v>34987</c:v>
                </c:pt>
                <c:pt idx="288">
                  <c:v>34988</c:v>
                </c:pt>
                <c:pt idx="289">
                  <c:v>34989</c:v>
                </c:pt>
                <c:pt idx="290">
                  <c:v>34990</c:v>
                </c:pt>
                <c:pt idx="291">
                  <c:v>34991</c:v>
                </c:pt>
                <c:pt idx="292">
                  <c:v>34992</c:v>
                </c:pt>
                <c:pt idx="293">
                  <c:v>34993</c:v>
                </c:pt>
                <c:pt idx="294">
                  <c:v>34994</c:v>
                </c:pt>
                <c:pt idx="295">
                  <c:v>34995</c:v>
                </c:pt>
                <c:pt idx="296">
                  <c:v>34996</c:v>
                </c:pt>
                <c:pt idx="297">
                  <c:v>34997</c:v>
                </c:pt>
                <c:pt idx="298">
                  <c:v>34998</c:v>
                </c:pt>
                <c:pt idx="299">
                  <c:v>34999</c:v>
                </c:pt>
                <c:pt idx="300">
                  <c:v>35000</c:v>
                </c:pt>
                <c:pt idx="301">
                  <c:v>35001</c:v>
                </c:pt>
                <c:pt idx="302">
                  <c:v>35002</c:v>
                </c:pt>
                <c:pt idx="303">
                  <c:v>35003</c:v>
                </c:pt>
                <c:pt idx="304">
                  <c:v>35004</c:v>
                </c:pt>
                <c:pt idx="305">
                  <c:v>35005</c:v>
                </c:pt>
                <c:pt idx="306">
                  <c:v>35006</c:v>
                </c:pt>
                <c:pt idx="307">
                  <c:v>35007</c:v>
                </c:pt>
                <c:pt idx="308">
                  <c:v>35008</c:v>
                </c:pt>
                <c:pt idx="309">
                  <c:v>35009</c:v>
                </c:pt>
                <c:pt idx="310">
                  <c:v>35010</c:v>
                </c:pt>
                <c:pt idx="311">
                  <c:v>35011</c:v>
                </c:pt>
                <c:pt idx="312">
                  <c:v>35012</c:v>
                </c:pt>
                <c:pt idx="313">
                  <c:v>35013</c:v>
                </c:pt>
                <c:pt idx="314">
                  <c:v>35014</c:v>
                </c:pt>
                <c:pt idx="315">
                  <c:v>35015</c:v>
                </c:pt>
                <c:pt idx="316">
                  <c:v>35016</c:v>
                </c:pt>
                <c:pt idx="317">
                  <c:v>35017</c:v>
                </c:pt>
                <c:pt idx="318">
                  <c:v>35018</c:v>
                </c:pt>
                <c:pt idx="319">
                  <c:v>35019</c:v>
                </c:pt>
                <c:pt idx="320">
                  <c:v>35020</c:v>
                </c:pt>
                <c:pt idx="321">
                  <c:v>35021</c:v>
                </c:pt>
                <c:pt idx="322">
                  <c:v>35022</c:v>
                </c:pt>
                <c:pt idx="323">
                  <c:v>35023</c:v>
                </c:pt>
                <c:pt idx="324">
                  <c:v>35024</c:v>
                </c:pt>
                <c:pt idx="325">
                  <c:v>35025</c:v>
                </c:pt>
                <c:pt idx="326">
                  <c:v>35026</c:v>
                </c:pt>
                <c:pt idx="327">
                  <c:v>35027</c:v>
                </c:pt>
                <c:pt idx="328">
                  <c:v>35028</c:v>
                </c:pt>
                <c:pt idx="329">
                  <c:v>35029</c:v>
                </c:pt>
                <c:pt idx="330">
                  <c:v>35030</c:v>
                </c:pt>
                <c:pt idx="331">
                  <c:v>35031</c:v>
                </c:pt>
                <c:pt idx="332">
                  <c:v>35032</c:v>
                </c:pt>
                <c:pt idx="333">
                  <c:v>35033</c:v>
                </c:pt>
                <c:pt idx="334">
                  <c:v>35034</c:v>
                </c:pt>
                <c:pt idx="335">
                  <c:v>35035</c:v>
                </c:pt>
                <c:pt idx="336">
                  <c:v>35036</c:v>
                </c:pt>
                <c:pt idx="337">
                  <c:v>35037</c:v>
                </c:pt>
                <c:pt idx="338">
                  <c:v>35038</c:v>
                </c:pt>
                <c:pt idx="339">
                  <c:v>35039</c:v>
                </c:pt>
                <c:pt idx="340">
                  <c:v>35040</c:v>
                </c:pt>
                <c:pt idx="341">
                  <c:v>35041</c:v>
                </c:pt>
                <c:pt idx="342">
                  <c:v>35042</c:v>
                </c:pt>
                <c:pt idx="343">
                  <c:v>35043</c:v>
                </c:pt>
                <c:pt idx="344">
                  <c:v>35044</c:v>
                </c:pt>
                <c:pt idx="345">
                  <c:v>35045</c:v>
                </c:pt>
                <c:pt idx="346">
                  <c:v>35046</c:v>
                </c:pt>
                <c:pt idx="347">
                  <c:v>35047</c:v>
                </c:pt>
                <c:pt idx="348">
                  <c:v>35048</c:v>
                </c:pt>
                <c:pt idx="349">
                  <c:v>35049</c:v>
                </c:pt>
                <c:pt idx="350">
                  <c:v>35050</c:v>
                </c:pt>
                <c:pt idx="351">
                  <c:v>35051</c:v>
                </c:pt>
                <c:pt idx="352">
                  <c:v>35052</c:v>
                </c:pt>
                <c:pt idx="353">
                  <c:v>35053</c:v>
                </c:pt>
                <c:pt idx="354">
                  <c:v>35054</c:v>
                </c:pt>
                <c:pt idx="355">
                  <c:v>35055</c:v>
                </c:pt>
                <c:pt idx="356">
                  <c:v>35056</c:v>
                </c:pt>
                <c:pt idx="357">
                  <c:v>35057</c:v>
                </c:pt>
                <c:pt idx="358">
                  <c:v>35058</c:v>
                </c:pt>
                <c:pt idx="359">
                  <c:v>35059</c:v>
                </c:pt>
                <c:pt idx="360">
                  <c:v>35060</c:v>
                </c:pt>
                <c:pt idx="361">
                  <c:v>35061</c:v>
                </c:pt>
                <c:pt idx="362">
                  <c:v>35062</c:v>
                </c:pt>
                <c:pt idx="363">
                  <c:v>35063</c:v>
                </c:pt>
                <c:pt idx="364">
                  <c:v>35064</c:v>
                </c:pt>
              </c:numCache>
            </c:numRef>
          </c:cat>
          <c:val>
            <c:numRef>
              <c:f>'Dookie94,95'!$Z$5:$Z$368</c:f>
              <c:numCache>
                <c:formatCode>0.00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0.21759108567862157</c:v>
                </c:pt>
                <c:pt idx="5">
                  <c:v>0.15032933516412769</c:v>
                </c:pt>
                <c:pt idx="6">
                  <c:v>4.5454692031175414E-2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0.19019921187145541</c:v>
                </c:pt>
                <c:pt idx="16">
                  <c:v>0.54587354075799599</c:v>
                </c:pt>
                <c:pt idx="17">
                  <c:v>0.43680455414102154</c:v>
                </c:pt>
                <c:pt idx="18">
                  <c:v>0.67772055598355196</c:v>
                </c:pt>
                <c:pt idx="19">
                  <c:v>1</c:v>
                </c:pt>
                <c:pt idx="20">
                  <c:v>0.90717890365185094</c:v>
                </c:pt>
                <c:pt idx="21">
                  <c:v>0.82216517265630884</c:v>
                </c:pt>
                <c:pt idx="22">
                  <c:v>0.7120592182634311</c:v>
                </c:pt>
                <c:pt idx="23">
                  <c:v>0.60972553897881598</c:v>
                </c:pt>
                <c:pt idx="24">
                  <c:v>0.51387150005015347</c:v>
                </c:pt>
                <c:pt idx="25">
                  <c:v>0.52893383246156866</c:v>
                </c:pt>
                <c:pt idx="26">
                  <c:v>0.72530810165697446</c:v>
                </c:pt>
                <c:pt idx="27">
                  <c:v>0.92672838959976678</c:v>
                </c:pt>
                <c:pt idx="28">
                  <c:v>0.8344375274255279</c:v>
                </c:pt>
                <c:pt idx="29">
                  <c:v>0.78186169943464479</c:v>
                </c:pt>
                <c:pt idx="30">
                  <c:v>0.68184892416633758</c:v>
                </c:pt>
                <c:pt idx="31">
                  <c:v>0.57562170498448617</c:v>
                </c:pt>
                <c:pt idx="32">
                  <c:v>0.50724322966363256</c:v>
                </c:pt>
                <c:pt idx="33">
                  <c:v>0.41408524300065858</c:v>
                </c:pt>
                <c:pt idx="34">
                  <c:v>0.4718868250512972</c:v>
                </c:pt>
                <c:pt idx="35">
                  <c:v>0.55806641544019575</c:v>
                </c:pt>
                <c:pt idx="36">
                  <c:v>0.47105402338039065</c:v>
                </c:pt>
                <c:pt idx="37">
                  <c:v>0.38298394988270412</c:v>
                </c:pt>
                <c:pt idx="38">
                  <c:v>0.30099181408741599</c:v>
                </c:pt>
                <c:pt idx="39">
                  <c:v>0.20973013723116174</c:v>
                </c:pt>
                <c:pt idx="40">
                  <c:v>0.10722604162414578</c:v>
                </c:pt>
                <c:pt idx="41">
                  <c:v>1.4179922133767739E-2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5.7873153625331589E-2</c:v>
                </c:pt>
                <c:pt idx="94">
                  <c:v>3.1301118239688487E-2</c:v>
                </c:pt>
                <c:pt idx="95">
                  <c:v>0.14185749334793027</c:v>
                </c:pt>
                <c:pt idx="96">
                  <c:v>0.16852331097593434</c:v>
                </c:pt>
                <c:pt idx="97">
                  <c:v>0.15710483204674847</c:v>
                </c:pt>
                <c:pt idx="98">
                  <c:v>0.15513426208512893</c:v>
                </c:pt>
                <c:pt idx="99">
                  <c:v>0.11574536124697059</c:v>
                </c:pt>
                <c:pt idx="100">
                  <c:v>6.679047357945489E-2</c:v>
                </c:pt>
                <c:pt idx="101">
                  <c:v>2.0495983378339105E-2</c:v>
                </c:pt>
                <c:pt idx="102">
                  <c:v>0</c:v>
                </c:pt>
                <c:pt idx="103">
                  <c:v>0</c:v>
                </c:pt>
                <c:pt idx="104">
                  <c:v>0.12039956676579046</c:v>
                </c:pt>
                <c:pt idx="105">
                  <c:v>0.56044285073164912</c:v>
                </c:pt>
                <c:pt idx="106">
                  <c:v>0.52547603695834899</c:v>
                </c:pt>
                <c:pt idx="107">
                  <c:v>0.49334377502077403</c:v>
                </c:pt>
                <c:pt idx="108">
                  <c:v>0.4633598129829633</c:v>
                </c:pt>
                <c:pt idx="109">
                  <c:v>0.42965252383349822</c:v>
                </c:pt>
                <c:pt idx="110">
                  <c:v>0.39156209926646857</c:v>
                </c:pt>
                <c:pt idx="111">
                  <c:v>0.35431305841030275</c:v>
                </c:pt>
                <c:pt idx="112">
                  <c:v>0.32821282778647354</c:v>
                </c:pt>
                <c:pt idx="113">
                  <c:v>0.29087191735434303</c:v>
                </c:pt>
                <c:pt idx="114">
                  <c:v>0.2558861934129471</c:v>
                </c:pt>
                <c:pt idx="115">
                  <c:v>0.2219657875820826</c:v>
                </c:pt>
                <c:pt idx="116">
                  <c:v>0.1827856950018652</c:v>
                </c:pt>
                <c:pt idx="117">
                  <c:v>0.13745964439426442</c:v>
                </c:pt>
                <c:pt idx="118">
                  <c:v>0.10559853459135481</c:v>
                </c:pt>
                <c:pt idx="119">
                  <c:v>0.33576075328915322</c:v>
                </c:pt>
                <c:pt idx="120">
                  <c:v>0.39393654478405277</c:v>
                </c:pt>
                <c:pt idx="121">
                  <c:v>0.44188933834818528</c:v>
                </c:pt>
                <c:pt idx="122">
                  <c:v>0.90577255432214587</c:v>
                </c:pt>
                <c:pt idx="123">
                  <c:v>0.91990675250991716</c:v>
                </c:pt>
                <c:pt idx="124">
                  <c:v>0.88880335373062369</c:v>
                </c:pt>
                <c:pt idx="125">
                  <c:v>0.85683882716101389</c:v>
                </c:pt>
                <c:pt idx="126">
                  <c:v>0.8258594666643182</c:v>
                </c:pt>
                <c:pt idx="127">
                  <c:v>0.80249439919027965</c:v>
                </c:pt>
                <c:pt idx="128">
                  <c:v>0.77776174811719823</c:v>
                </c:pt>
                <c:pt idx="129">
                  <c:v>0.81051399930436008</c:v>
                </c:pt>
                <c:pt idx="130">
                  <c:v>0.89384596915832903</c:v>
                </c:pt>
                <c:pt idx="131">
                  <c:v>1</c:v>
                </c:pt>
                <c:pt idx="132">
                  <c:v>1</c:v>
                </c:pt>
                <c:pt idx="133">
                  <c:v>0.97974360040692476</c:v>
                </c:pt>
                <c:pt idx="134">
                  <c:v>0.95355942693103801</c:v>
                </c:pt>
                <c:pt idx="135">
                  <c:v>0.92827194401413859</c:v>
                </c:pt>
                <c:pt idx="136">
                  <c:v>0.8994455600690775</c:v>
                </c:pt>
                <c:pt idx="137">
                  <c:v>0.87425351019791775</c:v>
                </c:pt>
                <c:pt idx="138">
                  <c:v>0.84791965478189824</c:v>
                </c:pt>
                <c:pt idx="139">
                  <c:v>0.82154736621493041</c:v>
                </c:pt>
                <c:pt idx="140">
                  <c:v>0.79369506635160603</c:v>
                </c:pt>
                <c:pt idx="141">
                  <c:v>0.76773701639316561</c:v>
                </c:pt>
                <c:pt idx="142">
                  <c:v>0.7431795301945282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0.98164197690924038</c:v>
                </c:pt>
                <c:pt idx="147">
                  <c:v>0.9612252365568581</c:v>
                </c:pt>
                <c:pt idx="148">
                  <c:v>0.94486463401628884</c:v>
                </c:pt>
                <c:pt idx="149">
                  <c:v>0.92532038784871629</c:v>
                </c:pt>
                <c:pt idx="150">
                  <c:v>0.90237989962746246</c:v>
                </c:pt>
                <c:pt idx="151">
                  <c:v>0.87942886049107794</c:v>
                </c:pt>
                <c:pt idx="152">
                  <c:v>0.85632686117023893</c:v>
                </c:pt>
                <c:pt idx="153">
                  <c:v>0.83312136203801079</c:v>
                </c:pt>
                <c:pt idx="154">
                  <c:v>0.81118587552229915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0.99604102187484633</c:v>
                </c:pt>
                <c:pt idx="161">
                  <c:v>0.98413647920304992</c:v>
                </c:pt>
                <c:pt idx="162">
                  <c:v>0.96795220331742327</c:v>
                </c:pt>
                <c:pt idx="163">
                  <c:v>0.95436323890372354</c:v>
                </c:pt>
                <c:pt idx="164">
                  <c:v>0.9359592725262823</c:v>
                </c:pt>
                <c:pt idx="165">
                  <c:v>0.92021235370184384</c:v>
                </c:pt>
                <c:pt idx="166">
                  <c:v>0.90743545929894698</c:v>
                </c:pt>
                <c:pt idx="167">
                  <c:v>0.89304677876355587</c:v>
                </c:pt>
                <c:pt idx="168">
                  <c:v>0.88149135246819332</c:v>
                </c:pt>
                <c:pt idx="169">
                  <c:v>0.86347002830520614</c:v>
                </c:pt>
                <c:pt idx="170">
                  <c:v>0.84975050464244328</c:v>
                </c:pt>
                <c:pt idx="171">
                  <c:v>0.8319869673970699</c:v>
                </c:pt>
                <c:pt idx="172">
                  <c:v>0.81224359179113903</c:v>
                </c:pt>
                <c:pt idx="173">
                  <c:v>0.79496890493536443</c:v>
                </c:pt>
                <c:pt idx="174">
                  <c:v>0.77421193727929094</c:v>
                </c:pt>
                <c:pt idx="175">
                  <c:v>0.7568519982069728</c:v>
                </c:pt>
                <c:pt idx="176">
                  <c:v>0.90945963081877934</c:v>
                </c:pt>
                <c:pt idx="177">
                  <c:v>0.92050676380197194</c:v>
                </c:pt>
                <c:pt idx="178">
                  <c:v>1</c:v>
                </c:pt>
                <c:pt idx="179">
                  <c:v>0.99030230990234813</c:v>
                </c:pt>
                <c:pt idx="180">
                  <c:v>1</c:v>
                </c:pt>
                <c:pt idx="181">
                  <c:v>1</c:v>
                </c:pt>
                <c:pt idx="182">
                  <c:v>0.99801889721918369</c:v>
                </c:pt>
                <c:pt idx="183">
                  <c:v>0.99000453518186915</c:v>
                </c:pt>
                <c:pt idx="184">
                  <c:v>0.97587323378842039</c:v>
                </c:pt>
                <c:pt idx="185">
                  <c:v>0.95855264070813817</c:v>
                </c:pt>
                <c:pt idx="186">
                  <c:v>0.94086140021034093</c:v>
                </c:pt>
                <c:pt idx="187">
                  <c:v>0.92598167243627638</c:v>
                </c:pt>
                <c:pt idx="188">
                  <c:v>0.9142779129590376</c:v>
                </c:pt>
                <c:pt idx="189">
                  <c:v>0.90459652783695821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0.99443895716281827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0.98607878348359246</c:v>
                </c:pt>
                <c:pt idx="200">
                  <c:v>0.97165150687293544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0.9820493420146359</c:v>
                </c:pt>
                <c:pt idx="205">
                  <c:v>0.96368773717676259</c:v>
                </c:pt>
                <c:pt idx="206">
                  <c:v>0.96138471541452364</c:v>
                </c:pt>
                <c:pt idx="207">
                  <c:v>0.94927831164186838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0.99088802783565799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0.98786439923944169</c:v>
                </c:pt>
                <c:pt idx="216">
                  <c:v>0.98220032040390237</c:v>
                </c:pt>
                <c:pt idx="217">
                  <c:v>0.98918201652639626</c:v>
                </c:pt>
                <c:pt idx="218">
                  <c:v>0.9699770382253794</c:v>
                </c:pt>
                <c:pt idx="219">
                  <c:v>0.94421469663976043</c:v>
                </c:pt>
                <c:pt idx="220">
                  <c:v>0.91710618618566753</c:v>
                </c:pt>
                <c:pt idx="221">
                  <c:v>0.89033072298553961</c:v>
                </c:pt>
                <c:pt idx="222">
                  <c:v>0.86256432264393756</c:v>
                </c:pt>
                <c:pt idx="223">
                  <c:v>0.83341138143810989</c:v>
                </c:pt>
                <c:pt idx="224">
                  <c:v>0.80054102512148673</c:v>
                </c:pt>
                <c:pt idx="225">
                  <c:v>0.76577444261553973</c:v>
                </c:pt>
                <c:pt idx="226">
                  <c:v>0.73025445543246414</c:v>
                </c:pt>
                <c:pt idx="227">
                  <c:v>0.69206303021162408</c:v>
                </c:pt>
                <c:pt idx="228">
                  <c:v>0.65250152371350101</c:v>
                </c:pt>
                <c:pt idx="229">
                  <c:v>0.61255626530566254</c:v>
                </c:pt>
                <c:pt idx="230">
                  <c:v>0.57092761798695624</c:v>
                </c:pt>
                <c:pt idx="231">
                  <c:v>0.5707433172143177</c:v>
                </c:pt>
                <c:pt idx="232">
                  <c:v>0.54654924013626205</c:v>
                </c:pt>
                <c:pt idx="233">
                  <c:v>0.51188209314829802</c:v>
                </c:pt>
                <c:pt idx="234">
                  <c:v>0.47226216841984892</c:v>
                </c:pt>
                <c:pt idx="235">
                  <c:v>0.4244429161248614</c:v>
                </c:pt>
                <c:pt idx="236">
                  <c:v>0.38696842741121218</c:v>
                </c:pt>
                <c:pt idx="237">
                  <c:v>0.35737666615987496</c:v>
                </c:pt>
                <c:pt idx="238">
                  <c:v>0.32023874814753683</c:v>
                </c:pt>
                <c:pt idx="239">
                  <c:v>0.28009812182686811</c:v>
                </c:pt>
                <c:pt idx="240">
                  <c:v>0.2383283791267897</c:v>
                </c:pt>
                <c:pt idx="241">
                  <c:v>0.33930940257007236</c:v>
                </c:pt>
                <c:pt idx="242">
                  <c:v>0.51337808217648151</c:v>
                </c:pt>
                <c:pt idx="243">
                  <c:v>0.47489976089962183</c:v>
                </c:pt>
                <c:pt idx="244">
                  <c:v>0.43670395893536912</c:v>
                </c:pt>
                <c:pt idx="245">
                  <c:v>0.40942567204514579</c:v>
                </c:pt>
                <c:pt idx="246">
                  <c:v>0.38551353135001531</c:v>
                </c:pt>
                <c:pt idx="247">
                  <c:v>0.3552264686532205</c:v>
                </c:pt>
                <c:pt idx="248">
                  <c:v>0.33110514371287975</c:v>
                </c:pt>
                <c:pt idx="249">
                  <c:v>0.29841209776154498</c:v>
                </c:pt>
                <c:pt idx="250">
                  <c:v>0.26276654012331618</c:v>
                </c:pt>
                <c:pt idx="251">
                  <c:v>0.22084486059420275</c:v>
                </c:pt>
                <c:pt idx="252">
                  <c:v>0.18091231893003668</c:v>
                </c:pt>
                <c:pt idx="253">
                  <c:v>0.13637901208708367</c:v>
                </c:pt>
                <c:pt idx="254">
                  <c:v>8.7635498438844286E-2</c:v>
                </c:pt>
                <c:pt idx="255">
                  <c:v>7.4876073819460931E-2</c:v>
                </c:pt>
                <c:pt idx="256">
                  <c:v>6.1362596056398377E-2</c:v>
                </c:pt>
                <c:pt idx="257">
                  <c:v>2.2956732028731056E-2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0.11953879283767431</c:v>
                </c:pt>
                <c:pt idx="265">
                  <c:v>0.2773714196402407</c:v>
                </c:pt>
                <c:pt idx="266">
                  <c:v>0.3055897667562173</c:v>
                </c:pt>
                <c:pt idx="267">
                  <c:v>0.25429719981707416</c:v>
                </c:pt>
                <c:pt idx="268">
                  <c:v>0.19648053617378963</c:v>
                </c:pt>
                <c:pt idx="269">
                  <c:v>0.14374533005770476</c:v>
                </c:pt>
                <c:pt idx="270">
                  <c:v>9.7711072937521556E-2</c:v>
                </c:pt>
                <c:pt idx="271">
                  <c:v>4.4051118296212791E-2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0.12172381266279395</c:v>
                </c:pt>
                <c:pt idx="278">
                  <c:v>6.3764320662209356E-2</c:v>
                </c:pt>
                <c:pt idx="279">
                  <c:v>4.3264745239034424E-2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0.1588905655744787</c:v>
                </c:pt>
                <c:pt idx="284">
                  <c:v>0.10864145395289676</c:v>
                </c:pt>
                <c:pt idx="285">
                  <c:v>9.51210408813805E-2</c:v>
                </c:pt>
                <c:pt idx="286">
                  <c:v>4.0888226746305954E-2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0.3698566571341238</c:v>
                </c:pt>
                <c:pt idx="294">
                  <c:v>0.42718526160060477</c:v>
                </c:pt>
                <c:pt idx="295">
                  <c:v>0.36412373088229272</c:v>
                </c:pt>
                <c:pt idx="296">
                  <c:v>0.29061823719038871</c:v>
                </c:pt>
                <c:pt idx="297">
                  <c:v>0.21880065858181794</c:v>
                </c:pt>
                <c:pt idx="298">
                  <c:v>0.14588449767177253</c:v>
                </c:pt>
                <c:pt idx="299">
                  <c:v>0.22394724196575844</c:v>
                </c:pt>
                <c:pt idx="300">
                  <c:v>0.15500026210589432</c:v>
                </c:pt>
                <c:pt idx="301">
                  <c:v>9.2930828069582888E-2</c:v>
                </c:pt>
                <c:pt idx="302">
                  <c:v>1.5642812650275138E-2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0.23539268565133681</c:v>
                </c:pt>
                <c:pt idx="308">
                  <c:v>0.36807780007452884</c:v>
                </c:pt>
                <c:pt idx="309">
                  <c:v>0.33109330059938036</c:v>
                </c:pt>
                <c:pt idx="310">
                  <c:v>0.25199033464915288</c:v>
                </c:pt>
                <c:pt idx="311">
                  <c:v>0.1823956790882493</c:v>
                </c:pt>
                <c:pt idx="312">
                  <c:v>0.13439534240272363</c:v>
                </c:pt>
                <c:pt idx="313">
                  <c:v>6.5842131347865471E-2</c:v>
                </c:pt>
                <c:pt idx="314">
                  <c:v>0</c:v>
                </c:pt>
                <c:pt idx="315">
                  <c:v>0</c:v>
                </c:pt>
                <c:pt idx="316">
                  <c:v>3.7587544948621599E-3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5.4958796637213474E-2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'Dookie94,95'!#REF!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4FC9-45CB-835B-E563036AA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29241336"/>
        <c:axId val="-2129303816"/>
      </c:lineChart>
      <c:dateAx>
        <c:axId val="-2129241336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txPr>
          <a:bodyPr/>
          <a:lstStyle/>
          <a:p>
            <a:pPr algn="ctr">
              <a:defRPr lang="en-AU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9303816"/>
        <c:crosses val="autoZero"/>
        <c:auto val="1"/>
        <c:lblOffset val="100"/>
        <c:baseTimeUnit val="days"/>
      </c:dateAx>
      <c:valAx>
        <c:axId val="-212930381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-21292413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 3 LF hatch dates</a:t>
            </a:r>
          </a:p>
        </c:rich>
      </c:tx>
      <c:layout>
        <c:manualLayout>
          <c:xMode val="edge"/>
          <c:yMode val="edge"/>
          <c:x val="0.273895888013998"/>
          <c:y val="4.6296296296296301E-2"/>
        </c:manualLayout>
      </c:layout>
      <c:overlay val="1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2011</c:v>
          </c:tx>
          <c:invertIfNegative val="0"/>
          <c:val>
            <c:numRef>
              <c:f>'Dookie94,95'!#REF!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'Dookie94,95'!#REF!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83F3-43D0-BBD9-2A19026FE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9115560"/>
        <c:axId val="-2129233464"/>
      </c:barChart>
      <c:catAx>
        <c:axId val="-2129115560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txPr>
          <a:bodyPr/>
          <a:lstStyle/>
          <a:p>
            <a:pPr algn="ctr">
              <a:defRPr lang="en-AU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9233464"/>
        <c:crosses val="autoZero"/>
        <c:auto val="1"/>
        <c:lblAlgn val="ctr"/>
        <c:lblOffset val="100"/>
        <c:noMultiLvlLbl val="0"/>
      </c:catAx>
      <c:valAx>
        <c:axId val="-21292334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29115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 algn="ctr">
        <a:defRPr lang="en-AU" sz="1100" b="0" i="0" u="none" strike="noStrike" kern="1200" baseline="0"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 4</a:t>
            </a:r>
            <a:r>
              <a:rPr lang="en-US" baseline="0"/>
              <a:t> </a:t>
            </a:r>
            <a:r>
              <a:rPr lang="en-US"/>
              <a:t>LF hatch dates</a:t>
            </a:r>
          </a:p>
        </c:rich>
      </c:tx>
      <c:layout>
        <c:manualLayout>
          <c:xMode val="edge"/>
          <c:yMode val="edge"/>
          <c:x val="0.273895888013998"/>
          <c:y val="4.6296296296296301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7086193100505203E-2"/>
          <c:y val="4.9157278398820198E-2"/>
          <c:w val="0.77136623115115499"/>
          <c:h val="0.75221771136022497"/>
        </c:manualLayout>
      </c:layout>
      <c:barChart>
        <c:barDir val="col"/>
        <c:grouping val="clustered"/>
        <c:varyColors val="0"/>
        <c:ser>
          <c:idx val="0"/>
          <c:order val="0"/>
          <c:tx>
            <c:v>2012</c:v>
          </c:tx>
          <c:invertIfNegative val="0"/>
          <c:val>
            <c:numRef>
              <c:f>'Dookie94,95'!#REF!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'Dookie94,95'!#REF!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230F-4347-BB5B-266ACB8CE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9176888"/>
        <c:axId val="-2129173880"/>
      </c:barChart>
      <c:catAx>
        <c:axId val="-2129176888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crossAx val="-2129173880"/>
        <c:crosses val="autoZero"/>
        <c:auto val="1"/>
        <c:lblAlgn val="ctr"/>
        <c:lblOffset val="100"/>
        <c:noMultiLvlLbl val="0"/>
      </c:catAx>
      <c:valAx>
        <c:axId val="-21291738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291768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 algn="ctr">
        <a:defRPr lang="en-AU" sz="1200" b="0" i="0" u="none" strike="noStrike" kern="1200" baseline="0"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 1 LF hatch dates</a:t>
            </a:r>
          </a:p>
        </c:rich>
      </c:tx>
      <c:layout>
        <c:manualLayout>
          <c:xMode val="edge"/>
          <c:yMode val="edge"/>
          <c:x val="0.273895888013998"/>
          <c:y val="4.6296296296296301E-2"/>
        </c:manualLayout>
      </c:layout>
      <c:overlay val="1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2006</c:v>
          </c:tx>
          <c:invertIfNegative val="0"/>
          <c:val>
            <c:numRef>
              <c:f>'Dookie94,95'!$R$4:$R$368</c:f>
              <c:numCache>
                <c:formatCode>General</c:formatCode>
                <c:ptCount val="365"/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'Dookie94,95'!#REF!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FE7B-462A-96FB-C3F904C54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9130984"/>
        <c:axId val="-2129127608"/>
      </c:barChart>
      <c:catAx>
        <c:axId val="-2129130984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txPr>
          <a:bodyPr/>
          <a:lstStyle/>
          <a:p>
            <a:pPr algn="ctr">
              <a:defRPr lang="en-AU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9127608"/>
        <c:crosses val="autoZero"/>
        <c:auto val="1"/>
        <c:lblAlgn val="ctr"/>
        <c:lblOffset val="100"/>
        <c:noMultiLvlLbl val="0"/>
      </c:catAx>
      <c:valAx>
        <c:axId val="-2129127608"/>
        <c:scaling>
          <c:orientation val="minMax"/>
          <c:max val="1.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29130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 2 LF hatch dates</a:t>
            </a:r>
          </a:p>
        </c:rich>
      </c:tx>
      <c:layout>
        <c:manualLayout>
          <c:xMode val="edge"/>
          <c:yMode val="edge"/>
          <c:x val="0.273895888013998"/>
          <c:y val="4.6296296296296301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0011103859288594E-2"/>
          <c:y val="4.5375453924296698E-2"/>
          <c:w val="0.77710766804548603"/>
          <c:h val="0.74864052590852104"/>
        </c:manualLayout>
      </c:layout>
      <c:barChart>
        <c:barDir val="col"/>
        <c:grouping val="clustered"/>
        <c:varyColors val="0"/>
        <c:ser>
          <c:idx val="0"/>
          <c:order val="0"/>
          <c:tx>
            <c:v>2008</c:v>
          </c:tx>
          <c:invertIfNegative val="0"/>
          <c:val>
            <c:numRef>
              <c:f>'Dookie94,95'!$AJ$4:$AJ$368</c:f>
              <c:numCache>
                <c:formatCode>General</c:formatCode>
                <c:ptCount val="365"/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'Dookie94,95'!#REF!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7B22-4E4D-9FD7-C3D2BE274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370264"/>
        <c:axId val="-2127367240"/>
      </c:barChart>
      <c:catAx>
        <c:axId val="-2127370264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crossAx val="-2127367240"/>
        <c:crosses val="autoZero"/>
        <c:auto val="1"/>
        <c:lblAlgn val="ctr"/>
        <c:lblOffset val="100"/>
        <c:noMultiLvlLbl val="0"/>
      </c:catAx>
      <c:valAx>
        <c:axId val="-21273672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273702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 algn="ctr">
        <a:defRPr lang="en-AU" sz="1100" b="0" i="0" u="none" strike="noStrike" kern="1200" baseline="0"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AU" sz="1800" b="1" i="0" baseline="0">
                <a:effectLst/>
              </a:rPr>
              <a:t>Rainfall (mm)  1953</a:t>
            </a:r>
            <a:endParaRPr lang="en-AU">
              <a:effectLst/>
            </a:endParaRP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'Dookie94,95'!$A$4:$A$368</c:f>
              <c:numCache>
                <c:formatCode>d\-mmm</c:formatCode>
                <c:ptCount val="365"/>
                <c:pt idx="0">
                  <c:v>34335</c:v>
                </c:pt>
                <c:pt idx="1">
                  <c:v>34336</c:v>
                </c:pt>
                <c:pt idx="2">
                  <c:v>34337</c:v>
                </c:pt>
                <c:pt idx="3">
                  <c:v>34338</c:v>
                </c:pt>
                <c:pt idx="4">
                  <c:v>34339</c:v>
                </c:pt>
                <c:pt idx="5">
                  <c:v>34340</c:v>
                </c:pt>
                <c:pt idx="6">
                  <c:v>34341</c:v>
                </c:pt>
                <c:pt idx="7">
                  <c:v>34342</c:v>
                </c:pt>
                <c:pt idx="8">
                  <c:v>34343</c:v>
                </c:pt>
                <c:pt idx="9">
                  <c:v>34344</c:v>
                </c:pt>
                <c:pt idx="10">
                  <c:v>34345</c:v>
                </c:pt>
                <c:pt idx="11">
                  <c:v>34346</c:v>
                </c:pt>
                <c:pt idx="12">
                  <c:v>34347</c:v>
                </c:pt>
                <c:pt idx="13">
                  <c:v>34348</c:v>
                </c:pt>
                <c:pt idx="14">
                  <c:v>34349</c:v>
                </c:pt>
                <c:pt idx="15">
                  <c:v>34350</c:v>
                </c:pt>
                <c:pt idx="16">
                  <c:v>34351</c:v>
                </c:pt>
                <c:pt idx="17">
                  <c:v>34352</c:v>
                </c:pt>
                <c:pt idx="18">
                  <c:v>34353</c:v>
                </c:pt>
                <c:pt idx="19">
                  <c:v>34354</c:v>
                </c:pt>
                <c:pt idx="20">
                  <c:v>34355</c:v>
                </c:pt>
                <c:pt idx="21">
                  <c:v>34356</c:v>
                </c:pt>
                <c:pt idx="22">
                  <c:v>34357</c:v>
                </c:pt>
                <c:pt idx="23">
                  <c:v>34358</c:v>
                </c:pt>
                <c:pt idx="24">
                  <c:v>34359</c:v>
                </c:pt>
                <c:pt idx="25">
                  <c:v>34360</c:v>
                </c:pt>
                <c:pt idx="26">
                  <c:v>34361</c:v>
                </c:pt>
                <c:pt idx="27">
                  <c:v>34362</c:v>
                </c:pt>
                <c:pt idx="28">
                  <c:v>34363</c:v>
                </c:pt>
                <c:pt idx="29">
                  <c:v>34364</c:v>
                </c:pt>
                <c:pt idx="30">
                  <c:v>34365</c:v>
                </c:pt>
                <c:pt idx="31">
                  <c:v>34366</c:v>
                </c:pt>
                <c:pt idx="32">
                  <c:v>34367</c:v>
                </c:pt>
                <c:pt idx="33">
                  <c:v>34368</c:v>
                </c:pt>
                <c:pt idx="34">
                  <c:v>34369</c:v>
                </c:pt>
                <c:pt idx="35">
                  <c:v>34370</c:v>
                </c:pt>
                <c:pt idx="36">
                  <c:v>34371</c:v>
                </c:pt>
                <c:pt idx="37">
                  <c:v>34372</c:v>
                </c:pt>
                <c:pt idx="38">
                  <c:v>34373</c:v>
                </c:pt>
                <c:pt idx="39">
                  <c:v>34374</c:v>
                </c:pt>
                <c:pt idx="40">
                  <c:v>34375</c:v>
                </c:pt>
                <c:pt idx="41">
                  <c:v>34376</c:v>
                </c:pt>
                <c:pt idx="42">
                  <c:v>34377</c:v>
                </c:pt>
                <c:pt idx="43">
                  <c:v>34378</c:v>
                </c:pt>
                <c:pt idx="44">
                  <c:v>34379</c:v>
                </c:pt>
                <c:pt idx="45">
                  <c:v>34380</c:v>
                </c:pt>
                <c:pt idx="46">
                  <c:v>34381</c:v>
                </c:pt>
                <c:pt idx="47">
                  <c:v>34382</c:v>
                </c:pt>
                <c:pt idx="48">
                  <c:v>34383</c:v>
                </c:pt>
                <c:pt idx="49">
                  <c:v>34384</c:v>
                </c:pt>
                <c:pt idx="50">
                  <c:v>34385</c:v>
                </c:pt>
                <c:pt idx="51">
                  <c:v>34386</c:v>
                </c:pt>
                <c:pt idx="52">
                  <c:v>34387</c:v>
                </c:pt>
                <c:pt idx="53">
                  <c:v>34388</c:v>
                </c:pt>
                <c:pt idx="54">
                  <c:v>34389</c:v>
                </c:pt>
                <c:pt idx="55">
                  <c:v>34390</c:v>
                </c:pt>
                <c:pt idx="56">
                  <c:v>34391</c:v>
                </c:pt>
                <c:pt idx="57">
                  <c:v>34392</c:v>
                </c:pt>
                <c:pt idx="58">
                  <c:v>34393</c:v>
                </c:pt>
                <c:pt idx="59">
                  <c:v>34394</c:v>
                </c:pt>
                <c:pt idx="60">
                  <c:v>34395</c:v>
                </c:pt>
                <c:pt idx="61">
                  <c:v>34396</c:v>
                </c:pt>
                <c:pt idx="62">
                  <c:v>34397</c:v>
                </c:pt>
                <c:pt idx="63">
                  <c:v>34398</c:v>
                </c:pt>
                <c:pt idx="64">
                  <c:v>34399</c:v>
                </c:pt>
                <c:pt idx="65">
                  <c:v>34400</c:v>
                </c:pt>
                <c:pt idx="66">
                  <c:v>34401</c:v>
                </c:pt>
                <c:pt idx="67">
                  <c:v>34402</c:v>
                </c:pt>
                <c:pt idx="68">
                  <c:v>34403</c:v>
                </c:pt>
                <c:pt idx="69">
                  <c:v>34404</c:v>
                </c:pt>
                <c:pt idx="70">
                  <c:v>34405</c:v>
                </c:pt>
                <c:pt idx="71">
                  <c:v>34406</c:v>
                </c:pt>
                <c:pt idx="72">
                  <c:v>34407</c:v>
                </c:pt>
                <c:pt idx="73">
                  <c:v>34408</c:v>
                </c:pt>
                <c:pt idx="74">
                  <c:v>34409</c:v>
                </c:pt>
                <c:pt idx="75">
                  <c:v>34410</c:v>
                </c:pt>
                <c:pt idx="76">
                  <c:v>34411</c:v>
                </c:pt>
                <c:pt idx="77">
                  <c:v>34412</c:v>
                </c:pt>
                <c:pt idx="78">
                  <c:v>34413</c:v>
                </c:pt>
                <c:pt idx="79">
                  <c:v>34414</c:v>
                </c:pt>
                <c:pt idx="80">
                  <c:v>34415</c:v>
                </c:pt>
                <c:pt idx="81">
                  <c:v>34416</c:v>
                </c:pt>
                <c:pt idx="82">
                  <c:v>34417</c:v>
                </c:pt>
                <c:pt idx="83">
                  <c:v>34418</c:v>
                </c:pt>
                <c:pt idx="84">
                  <c:v>34419</c:v>
                </c:pt>
                <c:pt idx="85">
                  <c:v>34420</c:v>
                </c:pt>
                <c:pt idx="86">
                  <c:v>34421</c:v>
                </c:pt>
                <c:pt idx="87">
                  <c:v>34422</c:v>
                </c:pt>
                <c:pt idx="88">
                  <c:v>34423</c:v>
                </c:pt>
                <c:pt idx="89">
                  <c:v>34424</c:v>
                </c:pt>
                <c:pt idx="90">
                  <c:v>34425</c:v>
                </c:pt>
                <c:pt idx="91">
                  <c:v>34426</c:v>
                </c:pt>
                <c:pt idx="92">
                  <c:v>34427</c:v>
                </c:pt>
                <c:pt idx="93">
                  <c:v>34428</c:v>
                </c:pt>
                <c:pt idx="94">
                  <c:v>34429</c:v>
                </c:pt>
                <c:pt idx="95">
                  <c:v>34430</c:v>
                </c:pt>
                <c:pt idx="96">
                  <c:v>34431</c:v>
                </c:pt>
                <c:pt idx="97">
                  <c:v>34432</c:v>
                </c:pt>
                <c:pt idx="98">
                  <c:v>34433</c:v>
                </c:pt>
                <c:pt idx="99">
                  <c:v>34434</c:v>
                </c:pt>
                <c:pt idx="100">
                  <c:v>34435</c:v>
                </c:pt>
                <c:pt idx="101">
                  <c:v>34436</c:v>
                </c:pt>
                <c:pt idx="102">
                  <c:v>34437</c:v>
                </c:pt>
                <c:pt idx="103">
                  <c:v>34438</c:v>
                </c:pt>
                <c:pt idx="104">
                  <c:v>34439</c:v>
                </c:pt>
                <c:pt idx="105">
                  <c:v>34440</c:v>
                </c:pt>
                <c:pt idx="106">
                  <c:v>34441</c:v>
                </c:pt>
                <c:pt idx="107">
                  <c:v>34442</c:v>
                </c:pt>
                <c:pt idx="108">
                  <c:v>34443</c:v>
                </c:pt>
                <c:pt idx="109">
                  <c:v>34444</c:v>
                </c:pt>
                <c:pt idx="110">
                  <c:v>34445</c:v>
                </c:pt>
                <c:pt idx="111">
                  <c:v>34446</c:v>
                </c:pt>
                <c:pt idx="112">
                  <c:v>34447</c:v>
                </c:pt>
                <c:pt idx="113">
                  <c:v>34448</c:v>
                </c:pt>
                <c:pt idx="114">
                  <c:v>34449</c:v>
                </c:pt>
                <c:pt idx="115">
                  <c:v>34450</c:v>
                </c:pt>
                <c:pt idx="116">
                  <c:v>34451</c:v>
                </c:pt>
                <c:pt idx="117">
                  <c:v>34452</c:v>
                </c:pt>
                <c:pt idx="118">
                  <c:v>34453</c:v>
                </c:pt>
                <c:pt idx="119">
                  <c:v>34454</c:v>
                </c:pt>
                <c:pt idx="120">
                  <c:v>34455</c:v>
                </c:pt>
                <c:pt idx="121">
                  <c:v>34456</c:v>
                </c:pt>
                <c:pt idx="122">
                  <c:v>34457</c:v>
                </c:pt>
                <c:pt idx="123">
                  <c:v>34458</c:v>
                </c:pt>
                <c:pt idx="124">
                  <c:v>34459</c:v>
                </c:pt>
                <c:pt idx="125">
                  <c:v>34460</c:v>
                </c:pt>
                <c:pt idx="126">
                  <c:v>34461</c:v>
                </c:pt>
                <c:pt idx="127">
                  <c:v>34462</c:v>
                </c:pt>
                <c:pt idx="128">
                  <c:v>34463</c:v>
                </c:pt>
                <c:pt idx="129">
                  <c:v>34464</c:v>
                </c:pt>
                <c:pt idx="130">
                  <c:v>34465</c:v>
                </c:pt>
                <c:pt idx="131">
                  <c:v>34466</c:v>
                </c:pt>
                <c:pt idx="132">
                  <c:v>34467</c:v>
                </c:pt>
                <c:pt idx="133">
                  <c:v>34468</c:v>
                </c:pt>
                <c:pt idx="134">
                  <c:v>34469</c:v>
                </c:pt>
                <c:pt idx="135">
                  <c:v>34470</c:v>
                </c:pt>
                <c:pt idx="136">
                  <c:v>34471</c:v>
                </c:pt>
                <c:pt idx="137">
                  <c:v>34472</c:v>
                </c:pt>
                <c:pt idx="138">
                  <c:v>34473</c:v>
                </c:pt>
                <c:pt idx="139">
                  <c:v>34474</c:v>
                </c:pt>
                <c:pt idx="140">
                  <c:v>34475</c:v>
                </c:pt>
                <c:pt idx="141">
                  <c:v>34476</c:v>
                </c:pt>
                <c:pt idx="142">
                  <c:v>34477</c:v>
                </c:pt>
                <c:pt idx="143">
                  <c:v>34478</c:v>
                </c:pt>
                <c:pt idx="144">
                  <c:v>34479</c:v>
                </c:pt>
                <c:pt idx="145">
                  <c:v>34480</c:v>
                </c:pt>
                <c:pt idx="146">
                  <c:v>34481</c:v>
                </c:pt>
                <c:pt idx="147">
                  <c:v>34482</c:v>
                </c:pt>
                <c:pt idx="148">
                  <c:v>34483</c:v>
                </c:pt>
                <c:pt idx="149">
                  <c:v>34484</c:v>
                </c:pt>
                <c:pt idx="150">
                  <c:v>34485</c:v>
                </c:pt>
                <c:pt idx="151">
                  <c:v>34486</c:v>
                </c:pt>
                <c:pt idx="152">
                  <c:v>34487</c:v>
                </c:pt>
                <c:pt idx="153">
                  <c:v>34488</c:v>
                </c:pt>
                <c:pt idx="154">
                  <c:v>34489</c:v>
                </c:pt>
                <c:pt idx="155">
                  <c:v>34490</c:v>
                </c:pt>
                <c:pt idx="156">
                  <c:v>34491</c:v>
                </c:pt>
                <c:pt idx="157">
                  <c:v>34492</c:v>
                </c:pt>
                <c:pt idx="158">
                  <c:v>34493</c:v>
                </c:pt>
                <c:pt idx="159">
                  <c:v>34494</c:v>
                </c:pt>
                <c:pt idx="160">
                  <c:v>34495</c:v>
                </c:pt>
                <c:pt idx="161">
                  <c:v>34496</c:v>
                </c:pt>
                <c:pt idx="162">
                  <c:v>34497</c:v>
                </c:pt>
                <c:pt idx="163">
                  <c:v>34498</c:v>
                </c:pt>
                <c:pt idx="164">
                  <c:v>34499</c:v>
                </c:pt>
                <c:pt idx="165">
                  <c:v>34500</c:v>
                </c:pt>
                <c:pt idx="166">
                  <c:v>34501</c:v>
                </c:pt>
                <c:pt idx="167">
                  <c:v>34502</c:v>
                </c:pt>
                <c:pt idx="168">
                  <c:v>34503</c:v>
                </c:pt>
                <c:pt idx="169">
                  <c:v>34504</c:v>
                </c:pt>
                <c:pt idx="170">
                  <c:v>34505</c:v>
                </c:pt>
                <c:pt idx="171">
                  <c:v>34506</c:v>
                </c:pt>
                <c:pt idx="172">
                  <c:v>34507</c:v>
                </c:pt>
                <c:pt idx="173">
                  <c:v>34508</c:v>
                </c:pt>
                <c:pt idx="174">
                  <c:v>34509</c:v>
                </c:pt>
                <c:pt idx="175">
                  <c:v>34510</c:v>
                </c:pt>
                <c:pt idx="176">
                  <c:v>34511</c:v>
                </c:pt>
                <c:pt idx="177">
                  <c:v>34512</c:v>
                </c:pt>
                <c:pt idx="178">
                  <c:v>34513</c:v>
                </c:pt>
                <c:pt idx="179">
                  <c:v>34514</c:v>
                </c:pt>
                <c:pt idx="180">
                  <c:v>34515</c:v>
                </c:pt>
                <c:pt idx="181">
                  <c:v>34516</c:v>
                </c:pt>
                <c:pt idx="182">
                  <c:v>34517</c:v>
                </c:pt>
                <c:pt idx="183">
                  <c:v>34518</c:v>
                </c:pt>
                <c:pt idx="184">
                  <c:v>34519</c:v>
                </c:pt>
                <c:pt idx="185">
                  <c:v>34520</c:v>
                </c:pt>
                <c:pt idx="186">
                  <c:v>34521</c:v>
                </c:pt>
                <c:pt idx="187">
                  <c:v>34522</c:v>
                </c:pt>
                <c:pt idx="188">
                  <c:v>34523</c:v>
                </c:pt>
                <c:pt idx="189">
                  <c:v>34524</c:v>
                </c:pt>
                <c:pt idx="190">
                  <c:v>34525</c:v>
                </c:pt>
                <c:pt idx="191">
                  <c:v>34526</c:v>
                </c:pt>
                <c:pt idx="192">
                  <c:v>34527</c:v>
                </c:pt>
                <c:pt idx="193">
                  <c:v>34528</c:v>
                </c:pt>
                <c:pt idx="194">
                  <c:v>34529</c:v>
                </c:pt>
                <c:pt idx="195">
                  <c:v>34530</c:v>
                </c:pt>
                <c:pt idx="196">
                  <c:v>34531</c:v>
                </c:pt>
                <c:pt idx="197">
                  <c:v>34532</c:v>
                </c:pt>
                <c:pt idx="198">
                  <c:v>34533</c:v>
                </c:pt>
                <c:pt idx="199">
                  <c:v>34534</c:v>
                </c:pt>
                <c:pt idx="200">
                  <c:v>34535</c:v>
                </c:pt>
                <c:pt idx="201">
                  <c:v>34536</c:v>
                </c:pt>
                <c:pt idx="202">
                  <c:v>34537</c:v>
                </c:pt>
                <c:pt idx="203">
                  <c:v>34538</c:v>
                </c:pt>
                <c:pt idx="204">
                  <c:v>34539</c:v>
                </c:pt>
                <c:pt idx="205">
                  <c:v>34540</c:v>
                </c:pt>
                <c:pt idx="206">
                  <c:v>34541</c:v>
                </c:pt>
                <c:pt idx="207">
                  <c:v>34542</c:v>
                </c:pt>
                <c:pt idx="208">
                  <c:v>34543</c:v>
                </c:pt>
                <c:pt idx="209">
                  <c:v>34544</c:v>
                </c:pt>
                <c:pt idx="210">
                  <c:v>34545</c:v>
                </c:pt>
                <c:pt idx="211">
                  <c:v>34546</c:v>
                </c:pt>
                <c:pt idx="212">
                  <c:v>34547</c:v>
                </c:pt>
                <c:pt idx="213">
                  <c:v>34548</c:v>
                </c:pt>
                <c:pt idx="214">
                  <c:v>34549</c:v>
                </c:pt>
                <c:pt idx="215">
                  <c:v>34550</c:v>
                </c:pt>
                <c:pt idx="216">
                  <c:v>34551</c:v>
                </c:pt>
                <c:pt idx="217">
                  <c:v>34552</c:v>
                </c:pt>
                <c:pt idx="218">
                  <c:v>34553</c:v>
                </c:pt>
                <c:pt idx="219">
                  <c:v>34554</c:v>
                </c:pt>
                <c:pt idx="220">
                  <c:v>34555</c:v>
                </c:pt>
                <c:pt idx="221">
                  <c:v>34556</c:v>
                </c:pt>
                <c:pt idx="222">
                  <c:v>34557</c:v>
                </c:pt>
                <c:pt idx="223">
                  <c:v>34558</c:v>
                </c:pt>
                <c:pt idx="224">
                  <c:v>34559</c:v>
                </c:pt>
                <c:pt idx="225">
                  <c:v>34560</c:v>
                </c:pt>
                <c:pt idx="226">
                  <c:v>34561</c:v>
                </c:pt>
                <c:pt idx="227">
                  <c:v>34562</c:v>
                </c:pt>
                <c:pt idx="228">
                  <c:v>34563</c:v>
                </c:pt>
                <c:pt idx="229">
                  <c:v>34564</c:v>
                </c:pt>
                <c:pt idx="230">
                  <c:v>34565</c:v>
                </c:pt>
                <c:pt idx="231">
                  <c:v>34566</c:v>
                </c:pt>
                <c:pt idx="232">
                  <c:v>34567</c:v>
                </c:pt>
                <c:pt idx="233">
                  <c:v>34568</c:v>
                </c:pt>
                <c:pt idx="234">
                  <c:v>34569</c:v>
                </c:pt>
                <c:pt idx="235">
                  <c:v>34570</c:v>
                </c:pt>
                <c:pt idx="236">
                  <c:v>34571</c:v>
                </c:pt>
                <c:pt idx="237">
                  <c:v>34572</c:v>
                </c:pt>
                <c:pt idx="238">
                  <c:v>34573</c:v>
                </c:pt>
                <c:pt idx="239">
                  <c:v>34574</c:v>
                </c:pt>
                <c:pt idx="240">
                  <c:v>34575</c:v>
                </c:pt>
                <c:pt idx="241">
                  <c:v>34576</c:v>
                </c:pt>
                <c:pt idx="242">
                  <c:v>34577</c:v>
                </c:pt>
                <c:pt idx="243">
                  <c:v>34578</c:v>
                </c:pt>
                <c:pt idx="244">
                  <c:v>34579</c:v>
                </c:pt>
                <c:pt idx="245">
                  <c:v>34580</c:v>
                </c:pt>
                <c:pt idx="246">
                  <c:v>34581</c:v>
                </c:pt>
                <c:pt idx="247">
                  <c:v>34582</c:v>
                </c:pt>
                <c:pt idx="248">
                  <c:v>34583</c:v>
                </c:pt>
                <c:pt idx="249">
                  <c:v>34584</c:v>
                </c:pt>
                <c:pt idx="250">
                  <c:v>34585</c:v>
                </c:pt>
                <c:pt idx="251">
                  <c:v>34586</c:v>
                </c:pt>
                <c:pt idx="252">
                  <c:v>34587</c:v>
                </c:pt>
                <c:pt idx="253">
                  <c:v>34588</c:v>
                </c:pt>
                <c:pt idx="254">
                  <c:v>34589</c:v>
                </c:pt>
                <c:pt idx="255">
                  <c:v>34590</c:v>
                </c:pt>
                <c:pt idx="256">
                  <c:v>34591</c:v>
                </c:pt>
                <c:pt idx="257">
                  <c:v>34592</c:v>
                </c:pt>
                <c:pt idx="258">
                  <c:v>34593</c:v>
                </c:pt>
                <c:pt idx="259">
                  <c:v>34594</c:v>
                </c:pt>
                <c:pt idx="260">
                  <c:v>34595</c:v>
                </c:pt>
                <c:pt idx="261">
                  <c:v>34596</c:v>
                </c:pt>
                <c:pt idx="262">
                  <c:v>34597</c:v>
                </c:pt>
                <c:pt idx="263">
                  <c:v>34598</c:v>
                </c:pt>
                <c:pt idx="264">
                  <c:v>34599</c:v>
                </c:pt>
                <c:pt idx="265">
                  <c:v>34600</c:v>
                </c:pt>
                <c:pt idx="266">
                  <c:v>34601</c:v>
                </c:pt>
                <c:pt idx="267">
                  <c:v>34602</c:v>
                </c:pt>
                <c:pt idx="268">
                  <c:v>34603</c:v>
                </c:pt>
                <c:pt idx="269">
                  <c:v>34604</c:v>
                </c:pt>
                <c:pt idx="270">
                  <c:v>34605</c:v>
                </c:pt>
                <c:pt idx="271">
                  <c:v>34606</c:v>
                </c:pt>
                <c:pt idx="272">
                  <c:v>34607</c:v>
                </c:pt>
                <c:pt idx="273">
                  <c:v>34608</c:v>
                </c:pt>
                <c:pt idx="274">
                  <c:v>34609</c:v>
                </c:pt>
                <c:pt idx="275">
                  <c:v>34610</c:v>
                </c:pt>
                <c:pt idx="276">
                  <c:v>34611</c:v>
                </c:pt>
                <c:pt idx="277">
                  <c:v>34612</c:v>
                </c:pt>
                <c:pt idx="278">
                  <c:v>34613</c:v>
                </c:pt>
                <c:pt idx="279">
                  <c:v>34614</c:v>
                </c:pt>
                <c:pt idx="280">
                  <c:v>34615</c:v>
                </c:pt>
                <c:pt idx="281">
                  <c:v>34616</c:v>
                </c:pt>
                <c:pt idx="282">
                  <c:v>34617</c:v>
                </c:pt>
                <c:pt idx="283">
                  <c:v>34618</c:v>
                </c:pt>
                <c:pt idx="284">
                  <c:v>34619</c:v>
                </c:pt>
                <c:pt idx="285">
                  <c:v>34620</c:v>
                </c:pt>
                <c:pt idx="286">
                  <c:v>34621</c:v>
                </c:pt>
                <c:pt idx="287">
                  <c:v>34622</c:v>
                </c:pt>
                <c:pt idx="288">
                  <c:v>34623</c:v>
                </c:pt>
                <c:pt idx="289">
                  <c:v>34624</c:v>
                </c:pt>
                <c:pt idx="290">
                  <c:v>34625</c:v>
                </c:pt>
                <c:pt idx="291">
                  <c:v>34626</c:v>
                </c:pt>
                <c:pt idx="292">
                  <c:v>34627</c:v>
                </c:pt>
                <c:pt idx="293">
                  <c:v>34628</c:v>
                </c:pt>
                <c:pt idx="294">
                  <c:v>34629</c:v>
                </c:pt>
                <c:pt idx="295">
                  <c:v>34630</c:v>
                </c:pt>
                <c:pt idx="296">
                  <c:v>34631</c:v>
                </c:pt>
                <c:pt idx="297">
                  <c:v>34632</c:v>
                </c:pt>
                <c:pt idx="298">
                  <c:v>34633</c:v>
                </c:pt>
                <c:pt idx="299">
                  <c:v>34634</c:v>
                </c:pt>
                <c:pt idx="300">
                  <c:v>34635</c:v>
                </c:pt>
                <c:pt idx="301">
                  <c:v>34636</c:v>
                </c:pt>
                <c:pt idx="302">
                  <c:v>34637</c:v>
                </c:pt>
                <c:pt idx="303">
                  <c:v>34638</c:v>
                </c:pt>
                <c:pt idx="304">
                  <c:v>34639</c:v>
                </c:pt>
                <c:pt idx="305">
                  <c:v>34640</c:v>
                </c:pt>
                <c:pt idx="306">
                  <c:v>34641</c:v>
                </c:pt>
                <c:pt idx="307">
                  <c:v>34642</c:v>
                </c:pt>
                <c:pt idx="308">
                  <c:v>34643</c:v>
                </c:pt>
                <c:pt idx="309">
                  <c:v>34644</c:v>
                </c:pt>
                <c:pt idx="310">
                  <c:v>34645</c:v>
                </c:pt>
                <c:pt idx="311">
                  <c:v>34646</c:v>
                </c:pt>
                <c:pt idx="312">
                  <c:v>34647</c:v>
                </c:pt>
                <c:pt idx="313">
                  <c:v>34648</c:v>
                </c:pt>
                <c:pt idx="314">
                  <c:v>34649</c:v>
                </c:pt>
                <c:pt idx="315">
                  <c:v>34650</c:v>
                </c:pt>
                <c:pt idx="316">
                  <c:v>34651</c:v>
                </c:pt>
                <c:pt idx="317">
                  <c:v>34652</c:v>
                </c:pt>
                <c:pt idx="318">
                  <c:v>34653</c:v>
                </c:pt>
                <c:pt idx="319">
                  <c:v>34654</c:v>
                </c:pt>
                <c:pt idx="320">
                  <c:v>34655</c:v>
                </c:pt>
                <c:pt idx="321">
                  <c:v>34656</c:v>
                </c:pt>
                <c:pt idx="322">
                  <c:v>34657</c:v>
                </c:pt>
                <c:pt idx="323">
                  <c:v>34658</c:v>
                </c:pt>
                <c:pt idx="324">
                  <c:v>34659</c:v>
                </c:pt>
                <c:pt idx="325">
                  <c:v>34660</c:v>
                </c:pt>
                <c:pt idx="326">
                  <c:v>34661</c:v>
                </c:pt>
                <c:pt idx="327">
                  <c:v>34662</c:v>
                </c:pt>
                <c:pt idx="328">
                  <c:v>34663</c:v>
                </c:pt>
                <c:pt idx="329">
                  <c:v>34664</c:v>
                </c:pt>
                <c:pt idx="330">
                  <c:v>34665</c:v>
                </c:pt>
                <c:pt idx="331">
                  <c:v>34666</c:v>
                </c:pt>
                <c:pt idx="332">
                  <c:v>34667</c:v>
                </c:pt>
                <c:pt idx="333">
                  <c:v>34668</c:v>
                </c:pt>
                <c:pt idx="334">
                  <c:v>34669</c:v>
                </c:pt>
                <c:pt idx="335">
                  <c:v>34670</c:v>
                </c:pt>
                <c:pt idx="336">
                  <c:v>34671</c:v>
                </c:pt>
                <c:pt idx="337">
                  <c:v>34672</c:v>
                </c:pt>
                <c:pt idx="338">
                  <c:v>34673</c:v>
                </c:pt>
                <c:pt idx="339">
                  <c:v>34674</c:v>
                </c:pt>
                <c:pt idx="340">
                  <c:v>34675</c:v>
                </c:pt>
                <c:pt idx="341">
                  <c:v>34676</c:v>
                </c:pt>
                <c:pt idx="342">
                  <c:v>34677</c:v>
                </c:pt>
                <c:pt idx="343">
                  <c:v>34678</c:v>
                </c:pt>
                <c:pt idx="344">
                  <c:v>34679</c:v>
                </c:pt>
                <c:pt idx="345">
                  <c:v>34680</c:v>
                </c:pt>
                <c:pt idx="346">
                  <c:v>34681</c:v>
                </c:pt>
                <c:pt idx="347">
                  <c:v>34682</c:v>
                </c:pt>
                <c:pt idx="348">
                  <c:v>34683</c:v>
                </c:pt>
                <c:pt idx="349">
                  <c:v>34684</c:v>
                </c:pt>
                <c:pt idx="350">
                  <c:v>34685</c:v>
                </c:pt>
                <c:pt idx="351">
                  <c:v>34686</c:v>
                </c:pt>
                <c:pt idx="352">
                  <c:v>34687</c:v>
                </c:pt>
                <c:pt idx="353">
                  <c:v>34688</c:v>
                </c:pt>
                <c:pt idx="354">
                  <c:v>34689</c:v>
                </c:pt>
                <c:pt idx="355">
                  <c:v>34690</c:v>
                </c:pt>
                <c:pt idx="356">
                  <c:v>34691</c:v>
                </c:pt>
                <c:pt idx="357">
                  <c:v>34692</c:v>
                </c:pt>
                <c:pt idx="358">
                  <c:v>34693</c:v>
                </c:pt>
                <c:pt idx="359">
                  <c:v>34694</c:v>
                </c:pt>
                <c:pt idx="360">
                  <c:v>34695</c:v>
                </c:pt>
                <c:pt idx="361">
                  <c:v>34696</c:v>
                </c:pt>
                <c:pt idx="362">
                  <c:v>34697</c:v>
                </c:pt>
                <c:pt idx="363">
                  <c:v>34698</c:v>
                </c:pt>
                <c:pt idx="364">
                  <c:v>34699</c:v>
                </c:pt>
              </c:numCache>
            </c:numRef>
          </c:cat>
          <c:val>
            <c:numRef>
              <c:f>'Dookie94,95'!$D$4:$D$368</c:f>
              <c:numCache>
                <c:formatCode>General</c:formatCode>
                <c:ptCount val="365"/>
                <c:pt idx="0">
                  <c:v>0</c:v>
                </c:pt>
                <c:pt idx="1">
                  <c:v>0.80000001192092896</c:v>
                </c:pt>
                <c:pt idx="2">
                  <c:v>0.5</c:v>
                </c:pt>
                <c:pt idx="3">
                  <c:v>1.8999999761581401</c:v>
                </c:pt>
                <c:pt idx="4">
                  <c:v>0</c:v>
                </c:pt>
                <c:pt idx="5">
                  <c:v>0</c:v>
                </c:pt>
                <c:pt idx="6">
                  <c:v>4.3000001907348597</c:v>
                </c:pt>
                <c:pt idx="7">
                  <c:v>2.2000000476837198</c:v>
                </c:pt>
                <c:pt idx="8">
                  <c:v>0.20000000298023199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0.30000001192092901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5.0999999046325701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5.9000000953674299</c:v>
                </c:pt>
                <c:pt idx="36">
                  <c:v>0.10000000149011599</c:v>
                </c:pt>
                <c:pt idx="37">
                  <c:v>0</c:v>
                </c:pt>
                <c:pt idx="38">
                  <c:v>0</c:v>
                </c:pt>
                <c:pt idx="39">
                  <c:v>0.10000000149011599</c:v>
                </c:pt>
                <c:pt idx="40">
                  <c:v>0.20000000298023199</c:v>
                </c:pt>
                <c:pt idx="41">
                  <c:v>21.100000381469702</c:v>
                </c:pt>
                <c:pt idx="42">
                  <c:v>3.4000000953674299</c:v>
                </c:pt>
                <c:pt idx="43">
                  <c:v>0.30000001192092901</c:v>
                </c:pt>
                <c:pt idx="44">
                  <c:v>0.60000002384185802</c:v>
                </c:pt>
                <c:pt idx="45">
                  <c:v>22</c:v>
                </c:pt>
                <c:pt idx="46">
                  <c:v>0.40000000596046398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0.30000001192092901</c:v>
                </c:pt>
                <c:pt idx="56">
                  <c:v>0.20000000298023199</c:v>
                </c:pt>
                <c:pt idx="57">
                  <c:v>4.0999999046325701</c:v>
                </c:pt>
                <c:pt idx="58">
                  <c:v>28.299999237060501</c:v>
                </c:pt>
                <c:pt idx="59">
                  <c:v>0.40000000596046398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33.200000762939503</c:v>
                </c:pt>
                <c:pt idx="68">
                  <c:v>5.9000000953674299</c:v>
                </c:pt>
                <c:pt idx="69">
                  <c:v>0.20000000298023199</c:v>
                </c:pt>
                <c:pt idx="70">
                  <c:v>0.10000000149011599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2.0999999046325701</c:v>
                </c:pt>
                <c:pt idx="91">
                  <c:v>1.6000000238418599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2.2000000476837198</c:v>
                </c:pt>
                <c:pt idx="96">
                  <c:v>3.5999999046325701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0.60000002384185802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0.20000000298023199</c:v>
                </c:pt>
                <c:pt idx="107">
                  <c:v>0.30000001192092901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2.2999999523162802</c:v>
                </c:pt>
                <c:pt idx="129">
                  <c:v>1.8999999761581401</c:v>
                </c:pt>
                <c:pt idx="130">
                  <c:v>3.0999999046325701</c:v>
                </c:pt>
                <c:pt idx="131">
                  <c:v>0</c:v>
                </c:pt>
                <c:pt idx="132">
                  <c:v>0</c:v>
                </c:pt>
                <c:pt idx="133">
                  <c:v>0.60000002384185802</c:v>
                </c:pt>
                <c:pt idx="134">
                  <c:v>0.20000000298023199</c:v>
                </c:pt>
                <c:pt idx="135">
                  <c:v>0.10000000149011599</c:v>
                </c:pt>
                <c:pt idx="136">
                  <c:v>0</c:v>
                </c:pt>
                <c:pt idx="137">
                  <c:v>4.5999999046325701</c:v>
                </c:pt>
                <c:pt idx="138">
                  <c:v>1.5</c:v>
                </c:pt>
                <c:pt idx="139">
                  <c:v>0.20000000298023199</c:v>
                </c:pt>
                <c:pt idx="140">
                  <c:v>0</c:v>
                </c:pt>
                <c:pt idx="141">
                  <c:v>0.10000000149011599</c:v>
                </c:pt>
                <c:pt idx="142">
                  <c:v>0</c:v>
                </c:pt>
                <c:pt idx="143">
                  <c:v>0</c:v>
                </c:pt>
                <c:pt idx="144">
                  <c:v>0.40000000596046398</c:v>
                </c:pt>
                <c:pt idx="145">
                  <c:v>0.89999997615814198</c:v>
                </c:pt>
                <c:pt idx="146">
                  <c:v>0.5</c:v>
                </c:pt>
                <c:pt idx="147">
                  <c:v>0</c:v>
                </c:pt>
                <c:pt idx="148">
                  <c:v>2.5</c:v>
                </c:pt>
                <c:pt idx="149">
                  <c:v>0</c:v>
                </c:pt>
                <c:pt idx="150">
                  <c:v>0</c:v>
                </c:pt>
                <c:pt idx="151">
                  <c:v>0.10000000149011599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6.8000001907348597</c:v>
                </c:pt>
                <c:pt idx="158">
                  <c:v>11.5</c:v>
                </c:pt>
                <c:pt idx="159">
                  <c:v>0.20000000298023199</c:v>
                </c:pt>
                <c:pt idx="160">
                  <c:v>0</c:v>
                </c:pt>
                <c:pt idx="161">
                  <c:v>0</c:v>
                </c:pt>
                <c:pt idx="162">
                  <c:v>0.60000002384185802</c:v>
                </c:pt>
                <c:pt idx="163">
                  <c:v>0.30000001192092901</c:v>
                </c:pt>
                <c:pt idx="164">
                  <c:v>1.5</c:v>
                </c:pt>
                <c:pt idx="165">
                  <c:v>0</c:v>
                </c:pt>
                <c:pt idx="166">
                  <c:v>0</c:v>
                </c:pt>
                <c:pt idx="167">
                  <c:v>0.80000001192092896</c:v>
                </c:pt>
                <c:pt idx="168">
                  <c:v>0.60000002384185802</c:v>
                </c:pt>
                <c:pt idx="169">
                  <c:v>5</c:v>
                </c:pt>
                <c:pt idx="170">
                  <c:v>4.1999998092651403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5.1999998092651403</c:v>
                </c:pt>
                <c:pt idx="175">
                  <c:v>0.5</c:v>
                </c:pt>
                <c:pt idx="176">
                  <c:v>6.6999998092651403</c:v>
                </c:pt>
                <c:pt idx="177">
                  <c:v>1.6000000238418599</c:v>
                </c:pt>
                <c:pt idx="178">
                  <c:v>0.80000001192092896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1.20000004768372</c:v>
                </c:pt>
                <c:pt idx="191">
                  <c:v>7.5999999046325701</c:v>
                </c:pt>
                <c:pt idx="192">
                  <c:v>3.0999999046325701</c:v>
                </c:pt>
                <c:pt idx="193">
                  <c:v>0.69999998807907104</c:v>
                </c:pt>
                <c:pt idx="194">
                  <c:v>0.20000000298023199</c:v>
                </c:pt>
                <c:pt idx="195">
                  <c:v>0</c:v>
                </c:pt>
                <c:pt idx="196">
                  <c:v>0.5</c:v>
                </c:pt>
                <c:pt idx="197">
                  <c:v>0.20000000298023199</c:v>
                </c:pt>
                <c:pt idx="198">
                  <c:v>0</c:v>
                </c:pt>
                <c:pt idx="199">
                  <c:v>0.10000000149011599</c:v>
                </c:pt>
                <c:pt idx="200">
                  <c:v>0</c:v>
                </c:pt>
                <c:pt idx="201">
                  <c:v>0.10000000149011599</c:v>
                </c:pt>
                <c:pt idx="202">
                  <c:v>0.20000000298023199</c:v>
                </c:pt>
                <c:pt idx="203">
                  <c:v>0</c:v>
                </c:pt>
                <c:pt idx="204">
                  <c:v>0</c:v>
                </c:pt>
                <c:pt idx="205">
                  <c:v>0.10000000149011599</c:v>
                </c:pt>
                <c:pt idx="206">
                  <c:v>0.10000000149011599</c:v>
                </c:pt>
                <c:pt idx="207">
                  <c:v>0</c:v>
                </c:pt>
                <c:pt idx="208">
                  <c:v>0.80000001192092896</c:v>
                </c:pt>
                <c:pt idx="209">
                  <c:v>1.29999995231628</c:v>
                </c:pt>
                <c:pt idx="210">
                  <c:v>0.89999997615814198</c:v>
                </c:pt>
                <c:pt idx="211">
                  <c:v>7.3000001907348597</c:v>
                </c:pt>
                <c:pt idx="212">
                  <c:v>1.5</c:v>
                </c:pt>
                <c:pt idx="213">
                  <c:v>0</c:v>
                </c:pt>
                <c:pt idx="214">
                  <c:v>0</c:v>
                </c:pt>
                <c:pt idx="215">
                  <c:v>0.10000000149011599</c:v>
                </c:pt>
                <c:pt idx="216">
                  <c:v>0</c:v>
                </c:pt>
                <c:pt idx="217">
                  <c:v>0.20000000298023199</c:v>
                </c:pt>
                <c:pt idx="218">
                  <c:v>1</c:v>
                </c:pt>
                <c:pt idx="219">
                  <c:v>0.40000000596046398</c:v>
                </c:pt>
                <c:pt idx="220">
                  <c:v>0.60000002384185802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2.5999999046325701</c:v>
                </c:pt>
                <c:pt idx="225">
                  <c:v>1.8999999761581401</c:v>
                </c:pt>
                <c:pt idx="226">
                  <c:v>2.2000000476837198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0.10000000149011599</c:v>
                </c:pt>
                <c:pt idx="234">
                  <c:v>0.5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9.3999996185302699</c:v>
                </c:pt>
                <c:pt idx="248">
                  <c:v>0</c:v>
                </c:pt>
                <c:pt idx="249">
                  <c:v>0.20000000298023199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0.20000000298023199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1.79999995231628</c:v>
                </c:pt>
                <c:pt idx="262">
                  <c:v>0.40000000596046398</c:v>
                </c:pt>
                <c:pt idx="263">
                  <c:v>2.7999999523162802</c:v>
                </c:pt>
                <c:pt idx="264">
                  <c:v>0</c:v>
                </c:pt>
                <c:pt idx="265">
                  <c:v>0</c:v>
                </c:pt>
                <c:pt idx="266">
                  <c:v>0.10000000149011599</c:v>
                </c:pt>
                <c:pt idx="267">
                  <c:v>0</c:v>
                </c:pt>
                <c:pt idx="268">
                  <c:v>0.5</c:v>
                </c:pt>
                <c:pt idx="269">
                  <c:v>1.6000000238418599</c:v>
                </c:pt>
                <c:pt idx="270">
                  <c:v>0.20000000298023199</c:v>
                </c:pt>
                <c:pt idx="271">
                  <c:v>0</c:v>
                </c:pt>
                <c:pt idx="272">
                  <c:v>3.4000000953674299</c:v>
                </c:pt>
                <c:pt idx="273">
                  <c:v>0</c:v>
                </c:pt>
                <c:pt idx="274">
                  <c:v>2.0999999046325701</c:v>
                </c:pt>
                <c:pt idx="275">
                  <c:v>0</c:v>
                </c:pt>
                <c:pt idx="276">
                  <c:v>0.5</c:v>
                </c:pt>
                <c:pt idx="277">
                  <c:v>2.2000000476837198</c:v>
                </c:pt>
                <c:pt idx="278">
                  <c:v>0</c:v>
                </c:pt>
                <c:pt idx="279">
                  <c:v>0</c:v>
                </c:pt>
                <c:pt idx="280">
                  <c:v>3.7999999523162802</c:v>
                </c:pt>
                <c:pt idx="281">
                  <c:v>0.10000000149011599</c:v>
                </c:pt>
                <c:pt idx="282">
                  <c:v>0.10000000149011599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0.20000000298023199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8.8999996185302699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1.70000004768372</c:v>
                </c:pt>
                <c:pt idx="299">
                  <c:v>3.4000000953674299</c:v>
                </c:pt>
                <c:pt idx="300">
                  <c:v>0</c:v>
                </c:pt>
                <c:pt idx="301">
                  <c:v>0</c:v>
                </c:pt>
                <c:pt idx="302">
                  <c:v>0.10000000149011599</c:v>
                </c:pt>
                <c:pt idx="303">
                  <c:v>0</c:v>
                </c:pt>
                <c:pt idx="304">
                  <c:v>0</c:v>
                </c:pt>
                <c:pt idx="305">
                  <c:v>11.699999809265099</c:v>
                </c:pt>
                <c:pt idx="306">
                  <c:v>0.10000000149011599</c:v>
                </c:pt>
                <c:pt idx="307">
                  <c:v>0.10000000149011599</c:v>
                </c:pt>
                <c:pt idx="308">
                  <c:v>1.29999995231628</c:v>
                </c:pt>
                <c:pt idx="309">
                  <c:v>2.2000000476837198</c:v>
                </c:pt>
                <c:pt idx="310">
                  <c:v>1.3999999761581401</c:v>
                </c:pt>
                <c:pt idx="311">
                  <c:v>0.80000001192092896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5.5</c:v>
                </c:pt>
                <c:pt idx="324">
                  <c:v>2.5999999046325701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0.40000000596046398</c:v>
                </c:pt>
                <c:pt idx="333">
                  <c:v>1.29999995231628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0.89999997615814198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2</c:v>
                </c:pt>
                <c:pt idx="356">
                  <c:v>0.40000000596046398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E7-4810-A446-F2194B696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27333832"/>
        <c:axId val="-2127330680"/>
      </c:lineChart>
      <c:dateAx>
        <c:axId val="-2127333832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txPr>
          <a:bodyPr/>
          <a:lstStyle/>
          <a:p>
            <a:pPr algn="ctr">
              <a:defRPr lang="en-AU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7330680"/>
        <c:crosses val="autoZero"/>
        <c:auto val="1"/>
        <c:lblOffset val="100"/>
        <c:baseTimeUnit val="days"/>
      </c:dateAx>
      <c:valAx>
        <c:axId val="-21273306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273338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AU" sz="1800" b="1" i="0" baseline="0">
                <a:effectLst/>
              </a:rPr>
              <a:t>Rainfall (mm)  1954 </a:t>
            </a:r>
            <a:endParaRPr lang="en-AU">
              <a:effectLst/>
            </a:endParaRP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'Dookie94,95'!$S$4:$S$368</c:f>
              <c:numCache>
                <c:formatCode>d\-mmm</c:formatCode>
                <c:ptCount val="365"/>
                <c:pt idx="0">
                  <c:v>34700</c:v>
                </c:pt>
                <c:pt idx="1">
                  <c:v>34701</c:v>
                </c:pt>
                <c:pt idx="2">
                  <c:v>34702</c:v>
                </c:pt>
                <c:pt idx="3">
                  <c:v>34703</c:v>
                </c:pt>
                <c:pt idx="4">
                  <c:v>34704</c:v>
                </c:pt>
                <c:pt idx="5">
                  <c:v>34705</c:v>
                </c:pt>
                <c:pt idx="6">
                  <c:v>34706</c:v>
                </c:pt>
                <c:pt idx="7">
                  <c:v>34707</c:v>
                </c:pt>
                <c:pt idx="8">
                  <c:v>34708</c:v>
                </c:pt>
                <c:pt idx="9">
                  <c:v>34709</c:v>
                </c:pt>
                <c:pt idx="10">
                  <c:v>34710</c:v>
                </c:pt>
                <c:pt idx="11">
                  <c:v>34711</c:v>
                </c:pt>
                <c:pt idx="12">
                  <c:v>34712</c:v>
                </c:pt>
                <c:pt idx="13">
                  <c:v>34713</c:v>
                </c:pt>
                <c:pt idx="14">
                  <c:v>34714</c:v>
                </c:pt>
                <c:pt idx="15">
                  <c:v>34715</c:v>
                </c:pt>
                <c:pt idx="16">
                  <c:v>34716</c:v>
                </c:pt>
                <c:pt idx="17">
                  <c:v>34717</c:v>
                </c:pt>
                <c:pt idx="18">
                  <c:v>34718</c:v>
                </c:pt>
                <c:pt idx="19">
                  <c:v>34719</c:v>
                </c:pt>
                <c:pt idx="20">
                  <c:v>34720</c:v>
                </c:pt>
                <c:pt idx="21">
                  <c:v>34721</c:v>
                </c:pt>
                <c:pt idx="22">
                  <c:v>34722</c:v>
                </c:pt>
                <c:pt idx="23">
                  <c:v>34723</c:v>
                </c:pt>
                <c:pt idx="24">
                  <c:v>34724</c:v>
                </c:pt>
                <c:pt idx="25">
                  <c:v>34725</c:v>
                </c:pt>
                <c:pt idx="26">
                  <c:v>34726</c:v>
                </c:pt>
                <c:pt idx="27">
                  <c:v>34727</c:v>
                </c:pt>
                <c:pt idx="28">
                  <c:v>34728</c:v>
                </c:pt>
                <c:pt idx="29">
                  <c:v>34729</c:v>
                </c:pt>
                <c:pt idx="30">
                  <c:v>34730</c:v>
                </c:pt>
                <c:pt idx="31">
                  <c:v>34731</c:v>
                </c:pt>
                <c:pt idx="32">
                  <c:v>34732</c:v>
                </c:pt>
                <c:pt idx="33">
                  <c:v>34733</c:v>
                </c:pt>
                <c:pt idx="34">
                  <c:v>34734</c:v>
                </c:pt>
                <c:pt idx="35">
                  <c:v>34735</c:v>
                </c:pt>
                <c:pt idx="36">
                  <c:v>34736</c:v>
                </c:pt>
                <c:pt idx="37">
                  <c:v>34737</c:v>
                </c:pt>
                <c:pt idx="38">
                  <c:v>34738</c:v>
                </c:pt>
                <c:pt idx="39">
                  <c:v>34739</c:v>
                </c:pt>
                <c:pt idx="40">
                  <c:v>34740</c:v>
                </c:pt>
                <c:pt idx="41">
                  <c:v>34741</c:v>
                </c:pt>
                <c:pt idx="42">
                  <c:v>34742</c:v>
                </c:pt>
                <c:pt idx="43">
                  <c:v>34743</c:v>
                </c:pt>
                <c:pt idx="44">
                  <c:v>34744</c:v>
                </c:pt>
                <c:pt idx="45">
                  <c:v>34745</c:v>
                </c:pt>
                <c:pt idx="46">
                  <c:v>34746</c:v>
                </c:pt>
                <c:pt idx="47">
                  <c:v>34747</c:v>
                </c:pt>
                <c:pt idx="48">
                  <c:v>34748</c:v>
                </c:pt>
                <c:pt idx="49">
                  <c:v>34749</c:v>
                </c:pt>
                <c:pt idx="50">
                  <c:v>34750</c:v>
                </c:pt>
                <c:pt idx="51">
                  <c:v>34751</c:v>
                </c:pt>
                <c:pt idx="52">
                  <c:v>34752</c:v>
                </c:pt>
                <c:pt idx="53">
                  <c:v>34753</c:v>
                </c:pt>
                <c:pt idx="54">
                  <c:v>34754</c:v>
                </c:pt>
                <c:pt idx="55">
                  <c:v>34755</c:v>
                </c:pt>
                <c:pt idx="56">
                  <c:v>34756</c:v>
                </c:pt>
                <c:pt idx="57">
                  <c:v>34757</c:v>
                </c:pt>
                <c:pt idx="58">
                  <c:v>34758</c:v>
                </c:pt>
                <c:pt idx="59">
                  <c:v>34759</c:v>
                </c:pt>
                <c:pt idx="60">
                  <c:v>34760</c:v>
                </c:pt>
                <c:pt idx="61">
                  <c:v>34761</c:v>
                </c:pt>
                <c:pt idx="62">
                  <c:v>34762</c:v>
                </c:pt>
                <c:pt idx="63">
                  <c:v>34763</c:v>
                </c:pt>
                <c:pt idx="64">
                  <c:v>34764</c:v>
                </c:pt>
                <c:pt idx="65">
                  <c:v>34765</c:v>
                </c:pt>
                <c:pt idx="66">
                  <c:v>34766</c:v>
                </c:pt>
                <c:pt idx="67">
                  <c:v>34767</c:v>
                </c:pt>
                <c:pt idx="68">
                  <c:v>34768</c:v>
                </c:pt>
                <c:pt idx="69">
                  <c:v>34769</c:v>
                </c:pt>
                <c:pt idx="70">
                  <c:v>34770</c:v>
                </c:pt>
                <c:pt idx="71">
                  <c:v>34771</c:v>
                </c:pt>
                <c:pt idx="72">
                  <c:v>34772</c:v>
                </c:pt>
                <c:pt idx="73">
                  <c:v>34773</c:v>
                </c:pt>
                <c:pt idx="74">
                  <c:v>34774</c:v>
                </c:pt>
                <c:pt idx="75">
                  <c:v>34775</c:v>
                </c:pt>
                <c:pt idx="76">
                  <c:v>34776</c:v>
                </c:pt>
                <c:pt idx="77">
                  <c:v>34777</c:v>
                </c:pt>
                <c:pt idx="78">
                  <c:v>34778</c:v>
                </c:pt>
                <c:pt idx="79">
                  <c:v>34779</c:v>
                </c:pt>
                <c:pt idx="80">
                  <c:v>34780</c:v>
                </c:pt>
                <c:pt idx="81">
                  <c:v>34781</c:v>
                </c:pt>
                <c:pt idx="82">
                  <c:v>34782</c:v>
                </c:pt>
                <c:pt idx="83">
                  <c:v>34783</c:v>
                </c:pt>
                <c:pt idx="84">
                  <c:v>34784</c:v>
                </c:pt>
                <c:pt idx="85">
                  <c:v>34785</c:v>
                </c:pt>
                <c:pt idx="86">
                  <c:v>34786</c:v>
                </c:pt>
                <c:pt idx="87">
                  <c:v>34787</c:v>
                </c:pt>
                <c:pt idx="88">
                  <c:v>34788</c:v>
                </c:pt>
                <c:pt idx="89">
                  <c:v>34789</c:v>
                </c:pt>
                <c:pt idx="90">
                  <c:v>34790</c:v>
                </c:pt>
                <c:pt idx="91">
                  <c:v>34791</c:v>
                </c:pt>
                <c:pt idx="92">
                  <c:v>34792</c:v>
                </c:pt>
                <c:pt idx="93">
                  <c:v>34793</c:v>
                </c:pt>
                <c:pt idx="94">
                  <c:v>34794</c:v>
                </c:pt>
                <c:pt idx="95">
                  <c:v>34795</c:v>
                </c:pt>
                <c:pt idx="96">
                  <c:v>34796</c:v>
                </c:pt>
                <c:pt idx="97">
                  <c:v>34797</c:v>
                </c:pt>
                <c:pt idx="98">
                  <c:v>34798</c:v>
                </c:pt>
                <c:pt idx="99">
                  <c:v>34799</c:v>
                </c:pt>
                <c:pt idx="100">
                  <c:v>34800</c:v>
                </c:pt>
                <c:pt idx="101">
                  <c:v>34801</c:v>
                </c:pt>
                <c:pt idx="102">
                  <c:v>34802</c:v>
                </c:pt>
                <c:pt idx="103">
                  <c:v>34803</c:v>
                </c:pt>
                <c:pt idx="104">
                  <c:v>34804</c:v>
                </c:pt>
                <c:pt idx="105">
                  <c:v>34805</c:v>
                </c:pt>
                <c:pt idx="106">
                  <c:v>34806</c:v>
                </c:pt>
                <c:pt idx="107">
                  <c:v>34807</c:v>
                </c:pt>
                <c:pt idx="108">
                  <c:v>34808</c:v>
                </c:pt>
                <c:pt idx="109">
                  <c:v>34809</c:v>
                </c:pt>
                <c:pt idx="110">
                  <c:v>34810</c:v>
                </c:pt>
                <c:pt idx="111">
                  <c:v>34811</c:v>
                </c:pt>
                <c:pt idx="112">
                  <c:v>34812</c:v>
                </c:pt>
                <c:pt idx="113">
                  <c:v>34813</c:v>
                </c:pt>
                <c:pt idx="114">
                  <c:v>34814</c:v>
                </c:pt>
                <c:pt idx="115">
                  <c:v>34815</c:v>
                </c:pt>
                <c:pt idx="116">
                  <c:v>34816</c:v>
                </c:pt>
                <c:pt idx="117">
                  <c:v>34817</c:v>
                </c:pt>
                <c:pt idx="118">
                  <c:v>34818</c:v>
                </c:pt>
                <c:pt idx="119">
                  <c:v>34819</c:v>
                </c:pt>
                <c:pt idx="120">
                  <c:v>34820</c:v>
                </c:pt>
                <c:pt idx="121">
                  <c:v>34821</c:v>
                </c:pt>
                <c:pt idx="122">
                  <c:v>34822</c:v>
                </c:pt>
                <c:pt idx="123">
                  <c:v>34823</c:v>
                </c:pt>
                <c:pt idx="124">
                  <c:v>34824</c:v>
                </c:pt>
                <c:pt idx="125">
                  <c:v>34825</c:v>
                </c:pt>
                <c:pt idx="126">
                  <c:v>34826</c:v>
                </c:pt>
                <c:pt idx="127">
                  <c:v>34827</c:v>
                </c:pt>
                <c:pt idx="128">
                  <c:v>34828</c:v>
                </c:pt>
                <c:pt idx="129">
                  <c:v>34829</c:v>
                </c:pt>
                <c:pt idx="130">
                  <c:v>34830</c:v>
                </c:pt>
                <c:pt idx="131">
                  <c:v>34831</c:v>
                </c:pt>
                <c:pt idx="132">
                  <c:v>34832</c:v>
                </c:pt>
                <c:pt idx="133">
                  <c:v>34833</c:v>
                </c:pt>
                <c:pt idx="134">
                  <c:v>34834</c:v>
                </c:pt>
                <c:pt idx="135">
                  <c:v>34835</c:v>
                </c:pt>
                <c:pt idx="136">
                  <c:v>34836</c:v>
                </c:pt>
                <c:pt idx="137">
                  <c:v>34837</c:v>
                </c:pt>
                <c:pt idx="138">
                  <c:v>34838</c:v>
                </c:pt>
                <c:pt idx="139">
                  <c:v>34839</c:v>
                </c:pt>
                <c:pt idx="140">
                  <c:v>34840</c:v>
                </c:pt>
                <c:pt idx="141">
                  <c:v>34841</c:v>
                </c:pt>
                <c:pt idx="142">
                  <c:v>34842</c:v>
                </c:pt>
                <c:pt idx="143">
                  <c:v>34843</c:v>
                </c:pt>
                <c:pt idx="144">
                  <c:v>34844</c:v>
                </c:pt>
                <c:pt idx="145">
                  <c:v>34845</c:v>
                </c:pt>
                <c:pt idx="146">
                  <c:v>34846</c:v>
                </c:pt>
                <c:pt idx="147">
                  <c:v>34847</c:v>
                </c:pt>
                <c:pt idx="148">
                  <c:v>34848</c:v>
                </c:pt>
                <c:pt idx="149">
                  <c:v>34849</c:v>
                </c:pt>
                <c:pt idx="150">
                  <c:v>34850</c:v>
                </c:pt>
                <c:pt idx="151">
                  <c:v>34851</c:v>
                </c:pt>
                <c:pt idx="152">
                  <c:v>34852</c:v>
                </c:pt>
                <c:pt idx="153">
                  <c:v>34853</c:v>
                </c:pt>
                <c:pt idx="154">
                  <c:v>34854</c:v>
                </c:pt>
                <c:pt idx="155">
                  <c:v>34855</c:v>
                </c:pt>
                <c:pt idx="156">
                  <c:v>34856</c:v>
                </c:pt>
                <c:pt idx="157">
                  <c:v>34857</c:v>
                </c:pt>
                <c:pt idx="158">
                  <c:v>34858</c:v>
                </c:pt>
                <c:pt idx="159">
                  <c:v>34859</c:v>
                </c:pt>
                <c:pt idx="160">
                  <c:v>34860</c:v>
                </c:pt>
                <c:pt idx="161">
                  <c:v>34861</c:v>
                </c:pt>
                <c:pt idx="162">
                  <c:v>34862</c:v>
                </c:pt>
                <c:pt idx="163">
                  <c:v>34863</c:v>
                </c:pt>
                <c:pt idx="164">
                  <c:v>34864</c:v>
                </c:pt>
                <c:pt idx="165">
                  <c:v>34865</c:v>
                </c:pt>
                <c:pt idx="166">
                  <c:v>34866</c:v>
                </c:pt>
                <c:pt idx="167">
                  <c:v>34867</c:v>
                </c:pt>
                <c:pt idx="168">
                  <c:v>34868</c:v>
                </c:pt>
                <c:pt idx="169">
                  <c:v>34869</c:v>
                </c:pt>
                <c:pt idx="170">
                  <c:v>34870</c:v>
                </c:pt>
                <c:pt idx="171">
                  <c:v>34871</c:v>
                </c:pt>
                <c:pt idx="172">
                  <c:v>34872</c:v>
                </c:pt>
                <c:pt idx="173">
                  <c:v>34873</c:v>
                </c:pt>
                <c:pt idx="174">
                  <c:v>34874</c:v>
                </c:pt>
                <c:pt idx="175">
                  <c:v>34875</c:v>
                </c:pt>
                <c:pt idx="176">
                  <c:v>34876</c:v>
                </c:pt>
                <c:pt idx="177">
                  <c:v>34877</c:v>
                </c:pt>
                <c:pt idx="178">
                  <c:v>34878</c:v>
                </c:pt>
                <c:pt idx="179">
                  <c:v>34879</c:v>
                </c:pt>
                <c:pt idx="180">
                  <c:v>34880</c:v>
                </c:pt>
                <c:pt idx="181">
                  <c:v>34881</c:v>
                </c:pt>
                <c:pt idx="182">
                  <c:v>34882</c:v>
                </c:pt>
                <c:pt idx="183">
                  <c:v>34883</c:v>
                </c:pt>
                <c:pt idx="184">
                  <c:v>34884</c:v>
                </c:pt>
                <c:pt idx="185">
                  <c:v>34885</c:v>
                </c:pt>
                <c:pt idx="186">
                  <c:v>34886</c:v>
                </c:pt>
                <c:pt idx="187">
                  <c:v>34887</c:v>
                </c:pt>
                <c:pt idx="188">
                  <c:v>34888</c:v>
                </c:pt>
                <c:pt idx="189">
                  <c:v>34889</c:v>
                </c:pt>
                <c:pt idx="190">
                  <c:v>34890</c:v>
                </c:pt>
                <c:pt idx="191">
                  <c:v>34891</c:v>
                </c:pt>
                <c:pt idx="192">
                  <c:v>34892</c:v>
                </c:pt>
                <c:pt idx="193">
                  <c:v>34893</c:v>
                </c:pt>
                <c:pt idx="194">
                  <c:v>34894</c:v>
                </c:pt>
                <c:pt idx="195">
                  <c:v>34895</c:v>
                </c:pt>
                <c:pt idx="196">
                  <c:v>34896</c:v>
                </c:pt>
                <c:pt idx="197">
                  <c:v>34897</c:v>
                </c:pt>
                <c:pt idx="198">
                  <c:v>34898</c:v>
                </c:pt>
                <c:pt idx="199">
                  <c:v>34899</c:v>
                </c:pt>
                <c:pt idx="200">
                  <c:v>34900</c:v>
                </c:pt>
                <c:pt idx="201">
                  <c:v>34901</c:v>
                </c:pt>
                <c:pt idx="202">
                  <c:v>34902</c:v>
                </c:pt>
                <c:pt idx="203">
                  <c:v>34903</c:v>
                </c:pt>
                <c:pt idx="204">
                  <c:v>34904</c:v>
                </c:pt>
                <c:pt idx="205">
                  <c:v>34905</c:v>
                </c:pt>
                <c:pt idx="206">
                  <c:v>34906</c:v>
                </c:pt>
                <c:pt idx="207">
                  <c:v>34907</c:v>
                </c:pt>
                <c:pt idx="208">
                  <c:v>34908</c:v>
                </c:pt>
                <c:pt idx="209">
                  <c:v>34909</c:v>
                </c:pt>
                <c:pt idx="210">
                  <c:v>34910</c:v>
                </c:pt>
                <c:pt idx="211">
                  <c:v>34911</c:v>
                </c:pt>
                <c:pt idx="212">
                  <c:v>34912</c:v>
                </c:pt>
                <c:pt idx="213">
                  <c:v>34913</c:v>
                </c:pt>
                <c:pt idx="214">
                  <c:v>34914</c:v>
                </c:pt>
                <c:pt idx="215">
                  <c:v>34915</c:v>
                </c:pt>
                <c:pt idx="216">
                  <c:v>34916</c:v>
                </c:pt>
                <c:pt idx="217">
                  <c:v>34917</c:v>
                </c:pt>
                <c:pt idx="218">
                  <c:v>34918</c:v>
                </c:pt>
                <c:pt idx="219">
                  <c:v>34919</c:v>
                </c:pt>
                <c:pt idx="220">
                  <c:v>34920</c:v>
                </c:pt>
                <c:pt idx="221">
                  <c:v>34921</c:v>
                </c:pt>
                <c:pt idx="222">
                  <c:v>34922</c:v>
                </c:pt>
                <c:pt idx="223">
                  <c:v>34923</c:v>
                </c:pt>
                <c:pt idx="224">
                  <c:v>34924</c:v>
                </c:pt>
                <c:pt idx="225">
                  <c:v>34925</c:v>
                </c:pt>
                <c:pt idx="226">
                  <c:v>34926</c:v>
                </c:pt>
                <c:pt idx="227">
                  <c:v>34927</c:v>
                </c:pt>
                <c:pt idx="228">
                  <c:v>34928</c:v>
                </c:pt>
                <c:pt idx="229">
                  <c:v>34929</c:v>
                </c:pt>
                <c:pt idx="230">
                  <c:v>34930</c:v>
                </c:pt>
                <c:pt idx="231">
                  <c:v>34931</c:v>
                </c:pt>
                <c:pt idx="232">
                  <c:v>34932</c:v>
                </c:pt>
                <c:pt idx="233">
                  <c:v>34933</c:v>
                </c:pt>
                <c:pt idx="234">
                  <c:v>34934</c:v>
                </c:pt>
                <c:pt idx="235">
                  <c:v>34935</c:v>
                </c:pt>
                <c:pt idx="236">
                  <c:v>34936</c:v>
                </c:pt>
                <c:pt idx="237">
                  <c:v>34937</c:v>
                </c:pt>
                <c:pt idx="238">
                  <c:v>34938</c:v>
                </c:pt>
                <c:pt idx="239">
                  <c:v>34939</c:v>
                </c:pt>
                <c:pt idx="240">
                  <c:v>34940</c:v>
                </c:pt>
                <c:pt idx="241">
                  <c:v>34941</c:v>
                </c:pt>
                <c:pt idx="242">
                  <c:v>34942</c:v>
                </c:pt>
                <c:pt idx="243">
                  <c:v>34943</c:v>
                </c:pt>
                <c:pt idx="244">
                  <c:v>34944</c:v>
                </c:pt>
                <c:pt idx="245">
                  <c:v>34945</c:v>
                </c:pt>
                <c:pt idx="246">
                  <c:v>34946</c:v>
                </c:pt>
                <c:pt idx="247">
                  <c:v>34947</c:v>
                </c:pt>
                <c:pt idx="248">
                  <c:v>34948</c:v>
                </c:pt>
                <c:pt idx="249">
                  <c:v>34949</c:v>
                </c:pt>
                <c:pt idx="250">
                  <c:v>34950</c:v>
                </c:pt>
                <c:pt idx="251">
                  <c:v>34951</c:v>
                </c:pt>
                <c:pt idx="252">
                  <c:v>34952</c:v>
                </c:pt>
                <c:pt idx="253">
                  <c:v>34953</c:v>
                </c:pt>
                <c:pt idx="254">
                  <c:v>34954</c:v>
                </c:pt>
                <c:pt idx="255">
                  <c:v>34955</c:v>
                </c:pt>
                <c:pt idx="256">
                  <c:v>34956</c:v>
                </c:pt>
                <c:pt idx="257">
                  <c:v>34957</c:v>
                </c:pt>
                <c:pt idx="258">
                  <c:v>34958</c:v>
                </c:pt>
                <c:pt idx="259">
                  <c:v>34959</c:v>
                </c:pt>
                <c:pt idx="260">
                  <c:v>34960</c:v>
                </c:pt>
                <c:pt idx="261">
                  <c:v>34961</c:v>
                </c:pt>
                <c:pt idx="262">
                  <c:v>34962</c:v>
                </c:pt>
                <c:pt idx="263">
                  <c:v>34963</c:v>
                </c:pt>
                <c:pt idx="264">
                  <c:v>34964</c:v>
                </c:pt>
                <c:pt idx="265">
                  <c:v>34965</c:v>
                </c:pt>
                <c:pt idx="266">
                  <c:v>34966</c:v>
                </c:pt>
                <c:pt idx="267">
                  <c:v>34967</c:v>
                </c:pt>
                <c:pt idx="268">
                  <c:v>34968</c:v>
                </c:pt>
                <c:pt idx="269">
                  <c:v>34969</c:v>
                </c:pt>
                <c:pt idx="270">
                  <c:v>34970</c:v>
                </c:pt>
                <c:pt idx="271">
                  <c:v>34971</c:v>
                </c:pt>
                <c:pt idx="272">
                  <c:v>34972</c:v>
                </c:pt>
                <c:pt idx="273">
                  <c:v>34973</c:v>
                </c:pt>
                <c:pt idx="274">
                  <c:v>34974</c:v>
                </c:pt>
                <c:pt idx="275">
                  <c:v>34975</c:v>
                </c:pt>
                <c:pt idx="276">
                  <c:v>34976</c:v>
                </c:pt>
                <c:pt idx="277">
                  <c:v>34977</c:v>
                </c:pt>
                <c:pt idx="278">
                  <c:v>34978</c:v>
                </c:pt>
                <c:pt idx="279">
                  <c:v>34979</c:v>
                </c:pt>
                <c:pt idx="280">
                  <c:v>34980</c:v>
                </c:pt>
                <c:pt idx="281">
                  <c:v>34981</c:v>
                </c:pt>
                <c:pt idx="282">
                  <c:v>34982</c:v>
                </c:pt>
                <c:pt idx="283">
                  <c:v>34983</c:v>
                </c:pt>
                <c:pt idx="284">
                  <c:v>34984</c:v>
                </c:pt>
                <c:pt idx="285">
                  <c:v>34985</c:v>
                </c:pt>
                <c:pt idx="286">
                  <c:v>34986</c:v>
                </c:pt>
                <c:pt idx="287">
                  <c:v>34987</c:v>
                </c:pt>
                <c:pt idx="288">
                  <c:v>34988</c:v>
                </c:pt>
                <c:pt idx="289">
                  <c:v>34989</c:v>
                </c:pt>
                <c:pt idx="290">
                  <c:v>34990</c:v>
                </c:pt>
                <c:pt idx="291">
                  <c:v>34991</c:v>
                </c:pt>
                <c:pt idx="292">
                  <c:v>34992</c:v>
                </c:pt>
                <c:pt idx="293">
                  <c:v>34993</c:v>
                </c:pt>
                <c:pt idx="294">
                  <c:v>34994</c:v>
                </c:pt>
                <c:pt idx="295">
                  <c:v>34995</c:v>
                </c:pt>
                <c:pt idx="296">
                  <c:v>34996</c:v>
                </c:pt>
                <c:pt idx="297">
                  <c:v>34997</c:v>
                </c:pt>
                <c:pt idx="298">
                  <c:v>34998</c:v>
                </c:pt>
                <c:pt idx="299">
                  <c:v>34999</c:v>
                </c:pt>
                <c:pt idx="300">
                  <c:v>35000</c:v>
                </c:pt>
                <c:pt idx="301">
                  <c:v>35001</c:v>
                </c:pt>
                <c:pt idx="302">
                  <c:v>35002</c:v>
                </c:pt>
                <c:pt idx="303">
                  <c:v>35003</c:v>
                </c:pt>
                <c:pt idx="304">
                  <c:v>35004</c:v>
                </c:pt>
                <c:pt idx="305">
                  <c:v>35005</c:v>
                </c:pt>
                <c:pt idx="306">
                  <c:v>35006</c:v>
                </c:pt>
                <c:pt idx="307">
                  <c:v>35007</c:v>
                </c:pt>
                <c:pt idx="308">
                  <c:v>35008</c:v>
                </c:pt>
                <c:pt idx="309">
                  <c:v>35009</c:v>
                </c:pt>
                <c:pt idx="310">
                  <c:v>35010</c:v>
                </c:pt>
                <c:pt idx="311">
                  <c:v>35011</c:v>
                </c:pt>
                <c:pt idx="312">
                  <c:v>35012</c:v>
                </c:pt>
                <c:pt idx="313">
                  <c:v>35013</c:v>
                </c:pt>
                <c:pt idx="314">
                  <c:v>35014</c:v>
                </c:pt>
                <c:pt idx="315">
                  <c:v>35015</c:v>
                </c:pt>
                <c:pt idx="316">
                  <c:v>35016</c:v>
                </c:pt>
                <c:pt idx="317">
                  <c:v>35017</c:v>
                </c:pt>
                <c:pt idx="318">
                  <c:v>35018</c:v>
                </c:pt>
                <c:pt idx="319">
                  <c:v>35019</c:v>
                </c:pt>
                <c:pt idx="320">
                  <c:v>35020</c:v>
                </c:pt>
                <c:pt idx="321">
                  <c:v>35021</c:v>
                </c:pt>
                <c:pt idx="322">
                  <c:v>35022</c:v>
                </c:pt>
                <c:pt idx="323">
                  <c:v>35023</c:v>
                </c:pt>
                <c:pt idx="324">
                  <c:v>35024</c:v>
                </c:pt>
                <c:pt idx="325">
                  <c:v>35025</c:v>
                </c:pt>
                <c:pt idx="326">
                  <c:v>35026</c:v>
                </c:pt>
                <c:pt idx="327">
                  <c:v>35027</c:v>
                </c:pt>
                <c:pt idx="328">
                  <c:v>35028</c:v>
                </c:pt>
                <c:pt idx="329">
                  <c:v>35029</c:v>
                </c:pt>
                <c:pt idx="330">
                  <c:v>35030</c:v>
                </c:pt>
                <c:pt idx="331">
                  <c:v>35031</c:v>
                </c:pt>
                <c:pt idx="332">
                  <c:v>35032</c:v>
                </c:pt>
                <c:pt idx="333">
                  <c:v>35033</c:v>
                </c:pt>
                <c:pt idx="334">
                  <c:v>35034</c:v>
                </c:pt>
                <c:pt idx="335">
                  <c:v>35035</c:v>
                </c:pt>
                <c:pt idx="336">
                  <c:v>35036</c:v>
                </c:pt>
                <c:pt idx="337">
                  <c:v>35037</c:v>
                </c:pt>
                <c:pt idx="338">
                  <c:v>35038</c:v>
                </c:pt>
                <c:pt idx="339">
                  <c:v>35039</c:v>
                </c:pt>
                <c:pt idx="340">
                  <c:v>35040</c:v>
                </c:pt>
                <c:pt idx="341">
                  <c:v>35041</c:v>
                </c:pt>
                <c:pt idx="342">
                  <c:v>35042</c:v>
                </c:pt>
                <c:pt idx="343">
                  <c:v>35043</c:v>
                </c:pt>
                <c:pt idx="344">
                  <c:v>35044</c:v>
                </c:pt>
                <c:pt idx="345">
                  <c:v>35045</c:v>
                </c:pt>
                <c:pt idx="346">
                  <c:v>35046</c:v>
                </c:pt>
                <c:pt idx="347">
                  <c:v>35047</c:v>
                </c:pt>
                <c:pt idx="348">
                  <c:v>35048</c:v>
                </c:pt>
                <c:pt idx="349">
                  <c:v>35049</c:v>
                </c:pt>
                <c:pt idx="350">
                  <c:v>35050</c:v>
                </c:pt>
                <c:pt idx="351">
                  <c:v>35051</c:v>
                </c:pt>
                <c:pt idx="352">
                  <c:v>35052</c:v>
                </c:pt>
                <c:pt idx="353">
                  <c:v>35053</c:v>
                </c:pt>
                <c:pt idx="354">
                  <c:v>35054</c:v>
                </c:pt>
                <c:pt idx="355">
                  <c:v>35055</c:v>
                </c:pt>
                <c:pt idx="356">
                  <c:v>35056</c:v>
                </c:pt>
                <c:pt idx="357">
                  <c:v>35057</c:v>
                </c:pt>
                <c:pt idx="358">
                  <c:v>35058</c:v>
                </c:pt>
                <c:pt idx="359">
                  <c:v>35059</c:v>
                </c:pt>
                <c:pt idx="360">
                  <c:v>35060</c:v>
                </c:pt>
                <c:pt idx="361">
                  <c:v>35061</c:v>
                </c:pt>
                <c:pt idx="362">
                  <c:v>35062</c:v>
                </c:pt>
                <c:pt idx="363">
                  <c:v>35063</c:v>
                </c:pt>
                <c:pt idx="364">
                  <c:v>35064</c:v>
                </c:pt>
              </c:numCache>
            </c:numRef>
          </c:cat>
          <c:val>
            <c:numRef>
              <c:f>'Dookie94,95'!$V$4:$V$368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0.60000002384185802</c:v>
                </c:pt>
                <c:pt idx="3">
                  <c:v>0</c:v>
                </c:pt>
                <c:pt idx="4">
                  <c:v>2.2999999523162802</c:v>
                </c:pt>
                <c:pt idx="5">
                  <c:v>14.800000190734901</c:v>
                </c:pt>
                <c:pt idx="6">
                  <c:v>0.69999998807907104</c:v>
                </c:pt>
                <c:pt idx="7">
                  <c:v>0</c:v>
                </c:pt>
                <c:pt idx="8">
                  <c:v>0</c:v>
                </c:pt>
                <c:pt idx="9">
                  <c:v>1.29999995231628</c:v>
                </c:pt>
                <c:pt idx="10">
                  <c:v>2.2999999523162802</c:v>
                </c:pt>
                <c:pt idx="11">
                  <c:v>0</c:v>
                </c:pt>
                <c:pt idx="12">
                  <c:v>0.20000000298023199</c:v>
                </c:pt>
                <c:pt idx="13">
                  <c:v>0</c:v>
                </c:pt>
                <c:pt idx="14">
                  <c:v>0.10000000149011599</c:v>
                </c:pt>
                <c:pt idx="15">
                  <c:v>1.5</c:v>
                </c:pt>
                <c:pt idx="16">
                  <c:v>14.800000190734901</c:v>
                </c:pt>
                <c:pt idx="17">
                  <c:v>23.200000762939499</c:v>
                </c:pt>
                <c:pt idx="18">
                  <c:v>0</c:v>
                </c:pt>
                <c:pt idx="19">
                  <c:v>14.300000190734901</c:v>
                </c:pt>
                <c:pt idx="20">
                  <c:v>19.700000762939499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5.6999998092651403</c:v>
                </c:pt>
                <c:pt idx="27">
                  <c:v>13.6000003814697</c:v>
                </c:pt>
                <c:pt idx="28">
                  <c:v>14.3999996185303</c:v>
                </c:pt>
                <c:pt idx="29">
                  <c:v>0</c:v>
                </c:pt>
                <c:pt idx="30">
                  <c:v>1.20000004768372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5.6999998092651403</c:v>
                </c:pt>
                <c:pt idx="36">
                  <c:v>7.8000001907348597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0.40000000596046398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0.60000002384185802</c:v>
                </c:pt>
                <c:pt idx="92">
                  <c:v>0.10000000149011599</c:v>
                </c:pt>
                <c:pt idx="93">
                  <c:v>0</c:v>
                </c:pt>
                <c:pt idx="94">
                  <c:v>4.5999999046325701</c:v>
                </c:pt>
                <c:pt idx="95">
                  <c:v>0.40000000596046398</c:v>
                </c:pt>
                <c:pt idx="96">
                  <c:v>7</c:v>
                </c:pt>
                <c:pt idx="97">
                  <c:v>3.0999999046325701</c:v>
                </c:pt>
                <c:pt idx="98">
                  <c:v>1</c:v>
                </c:pt>
                <c:pt idx="99">
                  <c:v>1.6000000238418599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7.5999999046325701</c:v>
                </c:pt>
                <c:pt idx="106">
                  <c:v>23.5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0.10000000149011599</c:v>
                </c:pt>
                <c:pt idx="120">
                  <c:v>12.5</c:v>
                </c:pt>
                <c:pt idx="121">
                  <c:v>4</c:v>
                </c:pt>
                <c:pt idx="122">
                  <c:v>3.4000000953674299</c:v>
                </c:pt>
                <c:pt idx="123">
                  <c:v>24.399999618530298</c:v>
                </c:pt>
                <c:pt idx="124">
                  <c:v>2.0999999046325701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0.10000000149011599</c:v>
                </c:pt>
                <c:pt idx="130">
                  <c:v>2.7999999523162802</c:v>
                </c:pt>
                <c:pt idx="131">
                  <c:v>5.6999998092651403</c:v>
                </c:pt>
                <c:pt idx="132">
                  <c:v>27.399999618530298</c:v>
                </c:pt>
                <c:pt idx="133">
                  <c:v>9.1999998092651403</c:v>
                </c:pt>
                <c:pt idx="134">
                  <c:v>0.10000000149011599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17.299999237060501</c:v>
                </c:pt>
                <c:pt idx="145">
                  <c:v>8</c:v>
                </c:pt>
                <c:pt idx="146">
                  <c:v>1.29999995231628</c:v>
                </c:pt>
                <c:pt idx="147">
                  <c:v>0.10000000149011599</c:v>
                </c:pt>
                <c:pt idx="148">
                  <c:v>0</c:v>
                </c:pt>
                <c:pt idx="149">
                  <c:v>0.10000000149011599</c:v>
                </c:pt>
                <c:pt idx="150">
                  <c:v>0.10000000149011599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16.799999237060501</c:v>
                </c:pt>
                <c:pt idx="157">
                  <c:v>3.7999999523162802</c:v>
                </c:pt>
                <c:pt idx="158">
                  <c:v>10</c:v>
                </c:pt>
                <c:pt idx="159">
                  <c:v>23.700000762939499</c:v>
                </c:pt>
                <c:pt idx="160">
                  <c:v>15.699999809265099</c:v>
                </c:pt>
                <c:pt idx="161">
                  <c:v>0.5</c:v>
                </c:pt>
                <c:pt idx="162">
                  <c:v>0.20000000298023199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0.10000000149011599</c:v>
                </c:pt>
                <c:pt idx="167">
                  <c:v>0</c:v>
                </c:pt>
                <c:pt idx="168">
                  <c:v>0.20000000298023199</c:v>
                </c:pt>
                <c:pt idx="169">
                  <c:v>0.30000001192092901</c:v>
                </c:pt>
                <c:pt idx="170">
                  <c:v>0</c:v>
                </c:pt>
                <c:pt idx="171">
                  <c:v>0.10000000149011599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0.10000000149011599</c:v>
                </c:pt>
                <c:pt idx="177">
                  <c:v>8.3999996185302699</c:v>
                </c:pt>
                <c:pt idx="178">
                  <c:v>1.1000000238418599</c:v>
                </c:pt>
                <c:pt idx="179">
                  <c:v>4.9000000953674299</c:v>
                </c:pt>
                <c:pt idx="180">
                  <c:v>0.30000001192092901</c:v>
                </c:pt>
                <c:pt idx="181">
                  <c:v>8.5</c:v>
                </c:pt>
                <c:pt idx="182">
                  <c:v>4.8000001907348597</c:v>
                </c:pt>
                <c:pt idx="183">
                  <c:v>0.80000001192092896</c:v>
                </c:pt>
                <c:pt idx="184">
                  <c:v>0.5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9.1000003814697301</c:v>
                </c:pt>
                <c:pt idx="192">
                  <c:v>20.600000381469702</c:v>
                </c:pt>
                <c:pt idx="193">
                  <c:v>8.1000003814697301</c:v>
                </c:pt>
                <c:pt idx="194">
                  <c:v>11.3999996185303</c:v>
                </c:pt>
                <c:pt idx="195">
                  <c:v>0.60000002384185802</c:v>
                </c:pt>
                <c:pt idx="196">
                  <c:v>3.2999999523162802</c:v>
                </c:pt>
                <c:pt idx="197">
                  <c:v>17.299999237060501</c:v>
                </c:pt>
                <c:pt idx="198">
                  <c:v>6.1999998092651403</c:v>
                </c:pt>
                <c:pt idx="199">
                  <c:v>3.2000000476837198</c:v>
                </c:pt>
                <c:pt idx="200">
                  <c:v>0.20000000298023199</c:v>
                </c:pt>
                <c:pt idx="201">
                  <c:v>0</c:v>
                </c:pt>
                <c:pt idx="202">
                  <c:v>3</c:v>
                </c:pt>
                <c:pt idx="203">
                  <c:v>9.8000001907348597</c:v>
                </c:pt>
                <c:pt idx="204">
                  <c:v>1.20000004768372</c:v>
                </c:pt>
                <c:pt idx="205">
                  <c:v>0</c:v>
                </c:pt>
                <c:pt idx="206">
                  <c:v>0</c:v>
                </c:pt>
                <c:pt idx="207">
                  <c:v>0.89999997615814198</c:v>
                </c:pt>
                <c:pt idx="208">
                  <c:v>0.10000000149011599</c:v>
                </c:pt>
                <c:pt idx="209">
                  <c:v>7.5999999046325701</c:v>
                </c:pt>
                <c:pt idx="210">
                  <c:v>1.3999999761581401</c:v>
                </c:pt>
                <c:pt idx="211">
                  <c:v>8.6999998092651403</c:v>
                </c:pt>
                <c:pt idx="212">
                  <c:v>0.5</c:v>
                </c:pt>
                <c:pt idx="213">
                  <c:v>2.9000000953674299</c:v>
                </c:pt>
                <c:pt idx="214">
                  <c:v>4</c:v>
                </c:pt>
                <c:pt idx="215">
                  <c:v>3.2000000476837198</c:v>
                </c:pt>
                <c:pt idx="216">
                  <c:v>0.5</c:v>
                </c:pt>
                <c:pt idx="217">
                  <c:v>0.69999998807907104</c:v>
                </c:pt>
                <c:pt idx="218">
                  <c:v>1.3999999761581401</c:v>
                </c:pt>
                <c:pt idx="219">
                  <c:v>0.20000000298023199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1.6000000238418599</c:v>
                </c:pt>
                <c:pt idx="233">
                  <c:v>0.5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5.6999998092651403</c:v>
                </c:pt>
                <c:pt idx="243">
                  <c:v>10.300000190734901</c:v>
                </c:pt>
                <c:pt idx="244">
                  <c:v>0</c:v>
                </c:pt>
                <c:pt idx="245">
                  <c:v>0</c:v>
                </c:pt>
                <c:pt idx="246">
                  <c:v>0.10000000149011599</c:v>
                </c:pt>
                <c:pt idx="247">
                  <c:v>0.20000000298023199</c:v>
                </c:pt>
                <c:pt idx="248">
                  <c:v>0.10000000149011599</c:v>
                </c:pt>
                <c:pt idx="249">
                  <c:v>0.60000002384185802</c:v>
                </c:pt>
                <c:pt idx="250">
                  <c:v>0</c:v>
                </c:pt>
                <c:pt idx="251">
                  <c:v>0.10000000149011599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0.80000001192092896</c:v>
                </c:pt>
                <c:pt idx="257">
                  <c:v>1.70000004768372</c:v>
                </c:pt>
                <c:pt idx="258">
                  <c:v>0.69999998807907104</c:v>
                </c:pt>
                <c:pt idx="259">
                  <c:v>0</c:v>
                </c:pt>
                <c:pt idx="260">
                  <c:v>0.5</c:v>
                </c:pt>
                <c:pt idx="261">
                  <c:v>1.8999999761581401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8.3999996185302699</c:v>
                </c:pt>
                <c:pt idx="266">
                  <c:v>9.3999996185302699</c:v>
                </c:pt>
                <c:pt idx="267">
                  <c:v>3.7999999523162802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0.10000000149011599</c:v>
                </c:pt>
                <c:pt idx="272">
                  <c:v>0</c:v>
                </c:pt>
                <c:pt idx="273">
                  <c:v>0.10000000149011599</c:v>
                </c:pt>
                <c:pt idx="274">
                  <c:v>0.30000001192092901</c:v>
                </c:pt>
                <c:pt idx="275">
                  <c:v>0.20000000298023199</c:v>
                </c:pt>
                <c:pt idx="276">
                  <c:v>0</c:v>
                </c:pt>
                <c:pt idx="277">
                  <c:v>0</c:v>
                </c:pt>
                <c:pt idx="278">
                  <c:v>8.3000001907348597</c:v>
                </c:pt>
                <c:pt idx="279">
                  <c:v>0</c:v>
                </c:pt>
                <c:pt idx="280">
                  <c:v>1.70000004768372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11.800000190734901</c:v>
                </c:pt>
                <c:pt idx="285">
                  <c:v>0</c:v>
                </c:pt>
                <c:pt idx="286">
                  <c:v>1.8999999761581401</c:v>
                </c:pt>
                <c:pt idx="287">
                  <c:v>0.5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0.30000001192092901</c:v>
                </c:pt>
                <c:pt idx="293">
                  <c:v>1.3999999761581401</c:v>
                </c:pt>
                <c:pt idx="294">
                  <c:v>20.899999618530298</c:v>
                </c:pt>
                <c:pt idx="295">
                  <c:v>6</c:v>
                </c:pt>
                <c:pt idx="296">
                  <c:v>0.30000001192092901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7.4000000953674299</c:v>
                </c:pt>
                <c:pt idx="301">
                  <c:v>0.20000000298023199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0.69999998807907104</c:v>
                </c:pt>
                <c:pt idx="308">
                  <c:v>14.699999809265099</c:v>
                </c:pt>
                <c:pt idx="309">
                  <c:v>9.3000001907348597</c:v>
                </c:pt>
                <c:pt idx="310">
                  <c:v>1</c:v>
                </c:pt>
                <c:pt idx="311">
                  <c:v>0</c:v>
                </c:pt>
                <c:pt idx="312">
                  <c:v>0.60000002384185802</c:v>
                </c:pt>
                <c:pt idx="313">
                  <c:v>0.60000002384185802</c:v>
                </c:pt>
                <c:pt idx="314">
                  <c:v>0</c:v>
                </c:pt>
                <c:pt idx="315">
                  <c:v>0</c:v>
                </c:pt>
                <c:pt idx="316">
                  <c:v>0.80000001192092896</c:v>
                </c:pt>
                <c:pt idx="317">
                  <c:v>3</c:v>
                </c:pt>
                <c:pt idx="318">
                  <c:v>1.70000004768372</c:v>
                </c:pt>
                <c:pt idx="319">
                  <c:v>0</c:v>
                </c:pt>
                <c:pt idx="320">
                  <c:v>0.30000001192092901</c:v>
                </c:pt>
                <c:pt idx="321">
                  <c:v>2.4000000953674299</c:v>
                </c:pt>
                <c:pt idx="322">
                  <c:v>6.5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0.20000000298023199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0.30000001192092901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0.60000002384185802</c:v>
                </c:pt>
                <c:pt idx="340">
                  <c:v>0.10000000149011599</c:v>
                </c:pt>
                <c:pt idx="341">
                  <c:v>0</c:v>
                </c:pt>
                <c:pt idx="342">
                  <c:v>0</c:v>
                </c:pt>
                <c:pt idx="343">
                  <c:v>0.10000000149011599</c:v>
                </c:pt>
                <c:pt idx="344">
                  <c:v>0</c:v>
                </c:pt>
                <c:pt idx="345">
                  <c:v>0.10000000149011599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0.40000000596046398</c:v>
                </c:pt>
                <c:pt idx="350">
                  <c:v>0</c:v>
                </c:pt>
                <c:pt idx="351">
                  <c:v>0.20000000298023199</c:v>
                </c:pt>
                <c:pt idx="352">
                  <c:v>0.10000000149011599</c:v>
                </c:pt>
                <c:pt idx="353">
                  <c:v>0.5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3.5999999046325701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80-4D9B-B81D-E50607E3A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27304968"/>
        <c:axId val="-2127301816"/>
      </c:lineChart>
      <c:dateAx>
        <c:axId val="-2127304968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txPr>
          <a:bodyPr/>
          <a:lstStyle/>
          <a:p>
            <a:pPr algn="ctr">
              <a:defRPr lang="en-AU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7301816"/>
        <c:crosses val="autoZero"/>
        <c:auto val="1"/>
        <c:lblOffset val="100"/>
        <c:baseTimeUnit val="days"/>
      </c:dateAx>
      <c:valAx>
        <c:axId val="-2127301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273049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AU" sz="1800" b="1" i="0" baseline="0">
                <a:effectLst/>
              </a:rPr>
              <a:t>Rainfall (mm)   1955 </a:t>
            </a:r>
            <a:endParaRPr lang="en-AU">
              <a:effectLst/>
            </a:endParaRP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'Dookie94,95'!#REF!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'Dookie94,95'!#REF!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1F93-4259-8CA9-021518DE4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27276600"/>
        <c:axId val="-2127273560"/>
      </c:lineChart>
      <c:catAx>
        <c:axId val="-2127276600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en-US"/>
          </a:p>
        </c:txPr>
        <c:crossAx val="-2127273560"/>
        <c:crosses val="autoZero"/>
        <c:auto val="1"/>
        <c:lblAlgn val="ctr"/>
        <c:lblOffset val="100"/>
        <c:noMultiLvlLbl val="0"/>
      </c:catAx>
      <c:valAx>
        <c:axId val="-21272735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27276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AU" sz="1800" b="1" i="0" baseline="0">
                <a:effectLst/>
              </a:rPr>
              <a:t>Rainfall (mm) 1956</a:t>
            </a:r>
            <a:endParaRPr lang="en-AU">
              <a:effectLst/>
            </a:endParaRP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'Dookie94,95'!#REF!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'Dookie94,95'!#REF!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3FB4-4A67-9B73-EAFB1021D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29197240"/>
        <c:axId val="-2129196248"/>
      </c:lineChart>
      <c:catAx>
        <c:axId val="-2129197240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-2129196248"/>
        <c:crosses val="autoZero"/>
        <c:auto val="1"/>
        <c:lblAlgn val="ctr"/>
        <c:lblOffset val="100"/>
        <c:noMultiLvlLbl val="0"/>
      </c:catAx>
      <c:valAx>
        <c:axId val="-2129196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291972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Data from Wallace (70) Fig 2b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'Devt data Wallace 70'!$D$2</c:f>
              <c:strCache>
                <c:ptCount val="1"/>
                <c:pt idx="0">
                  <c:v>% devt/day (observed)</c:v>
                </c:pt>
              </c:strCache>
            </c:strRef>
          </c:tx>
          <c:xVal>
            <c:numRef>
              <c:f>'Devt data Wallace 70'!$A$3:$A$27</c:f>
              <c:numCache>
                <c:formatCode>General</c:formatCode>
                <c:ptCount val="25"/>
                <c:pt idx="0">
                  <c:v>3</c:v>
                </c:pt>
                <c:pt idx="1">
                  <c:v>3.5</c:v>
                </c:pt>
                <c:pt idx="2">
                  <c:v>4</c:v>
                </c:pt>
                <c:pt idx="3" formatCode="0.00">
                  <c:v>4.4972099999999999</c:v>
                </c:pt>
                <c:pt idx="4" formatCode="0.00">
                  <c:v>7.4953399999999997</c:v>
                </c:pt>
                <c:pt idx="5" formatCode="0.00">
                  <c:v>8.8640600000000003</c:v>
                </c:pt>
                <c:pt idx="6" formatCode="0.00">
                  <c:v>9.8417100000000008</c:v>
                </c:pt>
                <c:pt idx="7" formatCode="0.00">
                  <c:v>11.4711</c:v>
                </c:pt>
                <c:pt idx="8" formatCode="0.00">
                  <c:v>12.7095</c:v>
                </c:pt>
                <c:pt idx="9" formatCode="0.00">
                  <c:v>15.968299999999999</c:v>
                </c:pt>
                <c:pt idx="10" formatCode="0.00">
                  <c:v>16.0335</c:v>
                </c:pt>
                <c:pt idx="11" formatCode="0.00">
                  <c:v>16.489799999999999</c:v>
                </c:pt>
                <c:pt idx="12" formatCode="0.00">
                  <c:v>17.532599999999999</c:v>
                </c:pt>
                <c:pt idx="13" formatCode="0.00">
                  <c:v>20.0093</c:v>
                </c:pt>
                <c:pt idx="14" formatCode="0.00">
                  <c:v>20.8566</c:v>
                </c:pt>
                <c:pt idx="15" formatCode="0.00">
                  <c:v>20.8566</c:v>
                </c:pt>
                <c:pt idx="16" formatCode="0.00">
                  <c:v>20.986999999999998</c:v>
                </c:pt>
                <c:pt idx="17" formatCode="0.00">
                  <c:v>21.052099999999999</c:v>
                </c:pt>
                <c:pt idx="18" formatCode="0.00">
                  <c:v>21.5</c:v>
                </c:pt>
                <c:pt idx="19" formatCode="0.00">
                  <c:v>22</c:v>
                </c:pt>
                <c:pt idx="20" formatCode="0.00">
                  <c:v>22.616399999999999</c:v>
                </c:pt>
                <c:pt idx="21" formatCode="0.00">
                  <c:v>23.0075</c:v>
                </c:pt>
                <c:pt idx="22" formatCode="0.00">
                  <c:v>23.398499999999999</c:v>
                </c:pt>
                <c:pt idx="23" formatCode="0.00">
                  <c:v>24.441299999999998</c:v>
                </c:pt>
                <c:pt idx="24" formatCode="0.00">
                  <c:v>26.4618</c:v>
                </c:pt>
              </c:numCache>
            </c:numRef>
          </c:xVal>
          <c:yVal>
            <c:numRef>
              <c:f>'Devt data Wallace 70'!$D$3:$D$27</c:f>
              <c:numCache>
                <c:formatCode>General</c:formatCode>
                <c:ptCount val="25"/>
                <c:pt idx="3" formatCode="0.00%">
                  <c:v>2.2296299999999998E-2</c:v>
                </c:pt>
                <c:pt idx="4" formatCode="0.00%">
                  <c:v>3.3185199999999998E-2</c:v>
                </c:pt>
                <c:pt idx="5" formatCode="0.00%">
                  <c:v>5.5999999999999994E-2</c:v>
                </c:pt>
                <c:pt idx="6" formatCode="0.00%">
                  <c:v>5.5999999999999994E-2</c:v>
                </c:pt>
                <c:pt idx="7" formatCode="0.00%">
                  <c:v>5.91111E-2</c:v>
                </c:pt>
                <c:pt idx="8" formatCode="0.00%">
                  <c:v>7.9333299999999995E-2</c:v>
                </c:pt>
                <c:pt idx="9" formatCode="0.00%">
                  <c:v>0.119778</c:v>
                </c:pt>
                <c:pt idx="10" formatCode="0.00%">
                  <c:v>0.10266700000000001</c:v>
                </c:pt>
                <c:pt idx="11" formatCode="0.00%">
                  <c:v>0.10525900000000001</c:v>
                </c:pt>
                <c:pt idx="12" formatCode="0.00%">
                  <c:v>0.104741</c:v>
                </c:pt>
                <c:pt idx="13" formatCode="0.00%">
                  <c:v>0.129111</c:v>
                </c:pt>
                <c:pt idx="14" formatCode="0.00%">
                  <c:v>5.5481499999999996E-2</c:v>
                </c:pt>
                <c:pt idx="15" formatCode="0.00%">
                  <c:v>5.7555599999999998E-2</c:v>
                </c:pt>
                <c:pt idx="16" formatCode="0.00%">
                  <c:v>9.5925899999999995E-2</c:v>
                </c:pt>
                <c:pt idx="17" formatCode="0.00%">
                  <c:v>8.8148099999999993E-3</c:v>
                </c:pt>
                <c:pt idx="20" formatCode="0.00%">
                  <c:v>5.1851899999999992E-3</c:v>
                </c:pt>
                <c:pt idx="21" formatCode="0.00%">
                  <c:v>7.7777799999999998E-3</c:v>
                </c:pt>
                <c:pt idx="22" formatCode="0.00%">
                  <c:v>1.0370400000000001E-3</c:v>
                </c:pt>
                <c:pt idx="23" formatCode="0.00%">
                  <c:v>-5.1851899999999995E-4</c:v>
                </c:pt>
                <c:pt idx="24" formatCode="0.00%">
                  <c:v>-5.1851899999999995E-4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B4-4B31-91A1-311195A3D29B}"/>
            </c:ext>
          </c:extLst>
        </c:ser>
        <c:ser>
          <c:idx val="3"/>
          <c:order val="1"/>
          <c:tx>
            <c:strRef>
              <c:f>'Devt data Wallace 70'!$E$2</c:f>
              <c:strCache>
                <c:ptCount val="1"/>
                <c:pt idx="0">
                  <c:v>Modelled rate (Briére 99)</c:v>
                </c:pt>
              </c:strCache>
            </c:strRef>
          </c:tx>
          <c:xVal>
            <c:numRef>
              <c:f>'Devt data Wallace 70'!$A$3:$A$27</c:f>
              <c:numCache>
                <c:formatCode>General</c:formatCode>
                <c:ptCount val="25"/>
                <c:pt idx="0">
                  <c:v>3</c:v>
                </c:pt>
                <c:pt idx="1">
                  <c:v>3.5</c:v>
                </c:pt>
                <c:pt idx="2">
                  <c:v>4</c:v>
                </c:pt>
                <c:pt idx="3" formatCode="0.00">
                  <c:v>4.4972099999999999</c:v>
                </c:pt>
                <c:pt idx="4" formatCode="0.00">
                  <c:v>7.4953399999999997</c:v>
                </c:pt>
                <c:pt idx="5" formatCode="0.00">
                  <c:v>8.8640600000000003</c:v>
                </c:pt>
                <c:pt idx="6" formatCode="0.00">
                  <c:v>9.8417100000000008</c:v>
                </c:pt>
                <c:pt idx="7" formatCode="0.00">
                  <c:v>11.4711</c:v>
                </c:pt>
                <c:pt idx="8" formatCode="0.00">
                  <c:v>12.7095</c:v>
                </c:pt>
                <c:pt idx="9" formatCode="0.00">
                  <c:v>15.968299999999999</c:v>
                </c:pt>
                <c:pt idx="10" formatCode="0.00">
                  <c:v>16.0335</c:v>
                </c:pt>
                <c:pt idx="11" formatCode="0.00">
                  <c:v>16.489799999999999</c:v>
                </c:pt>
                <c:pt idx="12" formatCode="0.00">
                  <c:v>17.532599999999999</c:v>
                </c:pt>
                <c:pt idx="13" formatCode="0.00">
                  <c:v>20.0093</c:v>
                </c:pt>
                <c:pt idx="14" formatCode="0.00">
                  <c:v>20.8566</c:v>
                </c:pt>
                <c:pt idx="15" formatCode="0.00">
                  <c:v>20.8566</c:v>
                </c:pt>
                <c:pt idx="16" formatCode="0.00">
                  <c:v>20.986999999999998</c:v>
                </c:pt>
                <c:pt idx="17" formatCode="0.00">
                  <c:v>21.052099999999999</c:v>
                </c:pt>
                <c:pt idx="18" formatCode="0.00">
                  <c:v>21.5</c:v>
                </c:pt>
                <c:pt idx="19" formatCode="0.00">
                  <c:v>22</c:v>
                </c:pt>
                <c:pt idx="20" formatCode="0.00">
                  <c:v>22.616399999999999</c:v>
                </c:pt>
                <c:pt idx="21" formatCode="0.00">
                  <c:v>23.0075</c:v>
                </c:pt>
                <c:pt idx="22" formatCode="0.00">
                  <c:v>23.398499999999999</c:v>
                </c:pt>
                <c:pt idx="23" formatCode="0.00">
                  <c:v>24.441299999999998</c:v>
                </c:pt>
                <c:pt idx="24" formatCode="0.00">
                  <c:v>26.4618</c:v>
                </c:pt>
              </c:numCache>
            </c:numRef>
          </c:xVal>
          <c:yVal>
            <c:numRef>
              <c:f>'Devt data Wallace 70'!$E$3:$E$27</c:f>
              <c:numCache>
                <c:formatCode>0.00%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1.6187572246494298E-2</c:v>
                </c:pt>
                <c:pt idx="5">
                  <c:v>2.7015609755999145E-2</c:v>
                </c:pt>
                <c:pt idx="6">
                  <c:v>3.5809267727985636E-2</c:v>
                </c:pt>
                <c:pt idx="7">
                  <c:v>5.198437413221306E-2</c:v>
                </c:pt>
                <c:pt idx="8">
                  <c:v>6.5111646701102199E-2</c:v>
                </c:pt>
                <c:pt idx="9">
                  <c:v>9.8988080207173049E-2</c:v>
                </c:pt>
                <c:pt idx="10">
                  <c:v>9.9590423940051256E-2</c:v>
                </c:pt>
                <c:pt idx="11">
                  <c:v>0.10363702101856785</c:v>
                </c:pt>
                <c:pt idx="12">
                  <c:v>0.11141188127030728</c:v>
                </c:pt>
                <c:pt idx="13">
                  <c:v>0.1116936039990077</c:v>
                </c:pt>
                <c:pt idx="14">
                  <c:v>9.4615861535740461E-2</c:v>
                </c:pt>
                <c:pt idx="15">
                  <c:v>9.4615861535740461E-2</c:v>
                </c:pt>
                <c:pt idx="16">
                  <c:v>8.9456488120309471E-2</c:v>
                </c:pt>
                <c:pt idx="17">
                  <c:v>8.6375234568370401E-2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B4-4B31-91A1-311195A3D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6410088"/>
        <c:axId val="-2126404664"/>
      </c:scatterChart>
      <c:valAx>
        <c:axId val="-2126410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Temperature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126404664"/>
        <c:crosses val="autoZero"/>
        <c:crossBetween val="midCat"/>
      </c:valAx>
      <c:valAx>
        <c:axId val="-21264046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Rate of development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1264100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Data from Wallace (70) Fig 2(a)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3220043203955301"/>
          <c:y val="9.8887515451174302E-2"/>
          <c:w val="0.497077753670573"/>
          <c:h val="0.69667928715338301"/>
        </c:manualLayout>
      </c:layout>
      <c:scatterChart>
        <c:scatterStyle val="lineMarker"/>
        <c:varyColors val="0"/>
        <c:ser>
          <c:idx val="2"/>
          <c:order val="0"/>
          <c:tx>
            <c:strRef>
              <c:f>'Devt data Wallace 70'!$E$30</c:f>
              <c:strCache>
                <c:ptCount val="1"/>
                <c:pt idx="0">
                  <c:v>% devt/day (Wallace)</c:v>
                </c:pt>
              </c:strCache>
            </c:strRef>
          </c:tx>
          <c:xVal>
            <c:numRef>
              <c:f>'Devt data Wallace 70'!$A$31:$A$50</c:f>
              <c:numCache>
                <c:formatCode>General</c:formatCode>
                <c:ptCount val="20"/>
                <c:pt idx="0">
                  <c:v>3</c:v>
                </c:pt>
                <c:pt idx="1">
                  <c:v>3.5</c:v>
                </c:pt>
                <c:pt idx="2">
                  <c:v>4</c:v>
                </c:pt>
                <c:pt idx="3" formatCode="0.00">
                  <c:v>4.7314800000000004</c:v>
                </c:pt>
                <c:pt idx="4" formatCode="0.00">
                  <c:v>7.7129599999999998</c:v>
                </c:pt>
                <c:pt idx="5" formatCode="0.00">
                  <c:v>9.0740700000000007</c:v>
                </c:pt>
                <c:pt idx="6" formatCode="0.00">
                  <c:v>10.0463</c:v>
                </c:pt>
                <c:pt idx="7" formatCode="0.00">
                  <c:v>11.407400000000001</c:v>
                </c:pt>
                <c:pt idx="8" formatCode="0.00">
                  <c:v>12.7037</c:v>
                </c:pt>
                <c:pt idx="9" formatCode="0.00">
                  <c:v>15</c:v>
                </c:pt>
                <c:pt idx="10" formatCode="0.00">
                  <c:v>16.0093</c:v>
                </c:pt>
                <c:pt idx="11" formatCode="0.00">
                  <c:v>16.592600000000001</c:v>
                </c:pt>
                <c:pt idx="12" formatCode="0.00">
                  <c:v>16.333300000000001</c:v>
                </c:pt>
                <c:pt idx="13" formatCode="0.00">
                  <c:v>17.564800000000002</c:v>
                </c:pt>
                <c:pt idx="14" formatCode="0.00">
                  <c:v>19.185199999999998</c:v>
                </c:pt>
                <c:pt idx="15" formatCode="0.00">
                  <c:v>20.027799999999999</c:v>
                </c:pt>
                <c:pt idx="16" formatCode="0.00">
                  <c:v>20.935199999999998</c:v>
                </c:pt>
                <c:pt idx="17" formatCode="0.00">
                  <c:v>20.7407</c:v>
                </c:pt>
                <c:pt idx="18" formatCode="0.00">
                  <c:v>21.5</c:v>
                </c:pt>
                <c:pt idx="19" formatCode="0.00">
                  <c:v>22</c:v>
                </c:pt>
              </c:numCache>
            </c:numRef>
          </c:xVal>
          <c:yVal>
            <c:numRef>
              <c:f>'Devt data Wallace 70'!$E$31:$E$50</c:f>
              <c:numCache>
                <c:formatCode>General</c:formatCode>
                <c:ptCount val="20"/>
                <c:pt idx="3" formatCode="0.00%">
                  <c:v>1.9385705756003752E-2</c:v>
                </c:pt>
                <c:pt idx="4" formatCode="0.00%">
                  <c:v>3.2259521397740541E-2</c:v>
                </c:pt>
                <c:pt idx="5" formatCode="0.00%">
                  <c:v>5.5613640913843347E-2</c:v>
                </c:pt>
                <c:pt idx="6" formatCode="0.00%">
                  <c:v>4.8645230335165643E-2</c:v>
                </c:pt>
                <c:pt idx="7" formatCode="0.00%">
                  <c:v>5.7438913715263815E-2</c:v>
                </c:pt>
                <c:pt idx="8" formatCode="0.00%">
                  <c:v>7.8705452713764001E-2</c:v>
                </c:pt>
                <c:pt idx="10" formatCode="0.00%">
                  <c:v>9.7140192726142369E-2</c:v>
                </c:pt>
                <c:pt idx="11" formatCode="0.00%">
                  <c:v>0.10243907436052407</c:v>
                </c:pt>
                <c:pt idx="12" formatCode="0.00%">
                  <c:v>0.10237845629668457</c:v>
                </c:pt>
                <c:pt idx="13" formatCode="0.00%">
                  <c:v>0.10266666392888897</c:v>
                </c:pt>
                <c:pt idx="14" formatCode="0.00%">
                  <c:v>0.14071070161170038</c:v>
                </c:pt>
                <c:pt idx="15" formatCode="0.00%">
                  <c:v>0.11565413399919272</c:v>
                </c:pt>
                <c:pt idx="16" formatCode="0.00%">
                  <c:v>9.3421273892490803E-2</c:v>
                </c:pt>
                <c:pt idx="17" formatCode="0.00%">
                  <c:v>4.8594170643289629E-2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F2-4967-8F12-20DAB1C62B8F}"/>
            </c:ext>
          </c:extLst>
        </c:ser>
        <c:ser>
          <c:idx val="3"/>
          <c:order val="1"/>
          <c:tx>
            <c:strRef>
              <c:f>'Devt data Wallace 70'!$E$2</c:f>
              <c:strCache>
                <c:ptCount val="1"/>
                <c:pt idx="0">
                  <c:v>Modelled rate (Briére 99)</c:v>
                </c:pt>
              </c:strCache>
            </c:strRef>
          </c:tx>
          <c:xVal>
            <c:numRef>
              <c:f>'Devt data Wallace 70'!$A$31:$A$50</c:f>
              <c:numCache>
                <c:formatCode>General</c:formatCode>
                <c:ptCount val="20"/>
                <c:pt idx="0">
                  <c:v>3</c:v>
                </c:pt>
                <c:pt idx="1">
                  <c:v>3.5</c:v>
                </c:pt>
                <c:pt idx="2">
                  <c:v>4</c:v>
                </c:pt>
                <c:pt idx="3" formatCode="0.00">
                  <c:v>4.7314800000000004</c:v>
                </c:pt>
                <c:pt idx="4" formatCode="0.00">
                  <c:v>7.7129599999999998</c:v>
                </c:pt>
                <c:pt idx="5" formatCode="0.00">
                  <c:v>9.0740700000000007</c:v>
                </c:pt>
                <c:pt idx="6" formatCode="0.00">
                  <c:v>10.0463</c:v>
                </c:pt>
                <c:pt idx="7" formatCode="0.00">
                  <c:v>11.407400000000001</c:v>
                </c:pt>
                <c:pt idx="8" formatCode="0.00">
                  <c:v>12.7037</c:v>
                </c:pt>
                <c:pt idx="9" formatCode="0.00">
                  <c:v>15</c:v>
                </c:pt>
                <c:pt idx="10" formatCode="0.00">
                  <c:v>16.0093</c:v>
                </c:pt>
                <c:pt idx="11" formatCode="0.00">
                  <c:v>16.592600000000001</c:v>
                </c:pt>
                <c:pt idx="12" formatCode="0.00">
                  <c:v>16.333300000000001</c:v>
                </c:pt>
                <c:pt idx="13" formatCode="0.00">
                  <c:v>17.564800000000002</c:v>
                </c:pt>
                <c:pt idx="14" formatCode="0.00">
                  <c:v>19.185199999999998</c:v>
                </c:pt>
                <c:pt idx="15" formatCode="0.00">
                  <c:v>20.027799999999999</c:v>
                </c:pt>
                <c:pt idx="16" formatCode="0.00">
                  <c:v>20.935199999999998</c:v>
                </c:pt>
                <c:pt idx="17" formatCode="0.00">
                  <c:v>20.7407</c:v>
                </c:pt>
                <c:pt idx="18" formatCode="0.00">
                  <c:v>21.5</c:v>
                </c:pt>
                <c:pt idx="19" formatCode="0.00">
                  <c:v>22</c:v>
                </c:pt>
              </c:numCache>
            </c:numRef>
          </c:xVal>
          <c:yVal>
            <c:numRef>
              <c:f>'Devt data Wallace 70'!$F$31:$F$50</c:f>
              <c:numCache>
                <c:formatCode>0.00%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8.3505559406523355E-4</c:v>
                </c:pt>
                <c:pt idx="4">
                  <c:v>1.7781203553623642E-2</c:v>
                </c:pt>
                <c:pt idx="5">
                  <c:v>2.8836253024360391E-2</c:v>
                </c:pt>
                <c:pt idx="6">
                  <c:v>3.7745858348742771E-2</c:v>
                </c:pt>
                <c:pt idx="7">
                  <c:v>5.132400724099808E-2</c:v>
                </c:pt>
                <c:pt idx="8">
                  <c:v>6.5049258431054441E-2</c:v>
                </c:pt>
                <c:pt idx="9">
                  <c:v>8.9502105255453671E-2</c:v>
                </c:pt>
                <c:pt idx="10">
                  <c:v>9.9367499186288205E-2</c:v>
                </c:pt>
                <c:pt idx="11">
                  <c:v>0.10450311882995814</c:v>
                </c:pt>
                <c:pt idx="12">
                  <c:v>0.10228464835338784</c:v>
                </c:pt>
                <c:pt idx="13">
                  <c:v>0.11160982142945811</c:v>
                </c:pt>
                <c:pt idx="14">
                  <c:v>0.11623245008137728</c:v>
                </c:pt>
                <c:pt idx="15">
                  <c:v>0.11149754472906748</c:v>
                </c:pt>
                <c:pt idx="16">
                  <c:v>9.1649313013740158E-2</c:v>
                </c:pt>
                <c:pt idx="17">
                  <c:v>9.8347973825731128E-2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F2-4967-8F12-20DAB1C62B8F}"/>
            </c:ext>
          </c:extLst>
        </c:ser>
        <c:ser>
          <c:idx val="0"/>
          <c:order val="2"/>
          <c:tx>
            <c:strRef>
              <c:f>'Devt data Wallace 70'!$D$30</c:f>
              <c:strCache>
                <c:ptCount val="1"/>
                <c:pt idx="0">
                  <c:v>James&amp;O'Mally 91</c:v>
                </c:pt>
              </c:strCache>
            </c:strRef>
          </c:tx>
          <c:xVal>
            <c:numRef>
              <c:f>'Devt data Wallace 70'!$A$31:$A$50</c:f>
              <c:numCache>
                <c:formatCode>General</c:formatCode>
                <c:ptCount val="20"/>
                <c:pt idx="0">
                  <c:v>3</c:v>
                </c:pt>
                <c:pt idx="1">
                  <c:v>3.5</c:v>
                </c:pt>
                <c:pt idx="2">
                  <c:v>4</c:v>
                </c:pt>
                <c:pt idx="3" formatCode="0.00">
                  <c:v>4.7314800000000004</c:v>
                </c:pt>
                <c:pt idx="4" formatCode="0.00">
                  <c:v>7.7129599999999998</c:v>
                </c:pt>
                <c:pt idx="5" formatCode="0.00">
                  <c:v>9.0740700000000007</c:v>
                </c:pt>
                <c:pt idx="6" formatCode="0.00">
                  <c:v>10.0463</c:v>
                </c:pt>
                <c:pt idx="7" formatCode="0.00">
                  <c:v>11.407400000000001</c:v>
                </c:pt>
                <c:pt idx="8" formatCode="0.00">
                  <c:v>12.7037</c:v>
                </c:pt>
                <c:pt idx="9" formatCode="0.00">
                  <c:v>15</c:v>
                </c:pt>
                <c:pt idx="10" formatCode="0.00">
                  <c:v>16.0093</c:v>
                </c:pt>
                <c:pt idx="11" formatCode="0.00">
                  <c:v>16.592600000000001</c:v>
                </c:pt>
                <c:pt idx="12" formatCode="0.00">
                  <c:v>16.333300000000001</c:v>
                </c:pt>
                <c:pt idx="13" formatCode="0.00">
                  <c:v>17.564800000000002</c:v>
                </c:pt>
                <c:pt idx="14" formatCode="0.00">
                  <c:v>19.185199999999998</c:v>
                </c:pt>
                <c:pt idx="15" formatCode="0.00">
                  <c:v>20.027799999999999</c:v>
                </c:pt>
                <c:pt idx="16" formatCode="0.00">
                  <c:v>20.935199999999998</c:v>
                </c:pt>
                <c:pt idx="17" formatCode="0.00">
                  <c:v>20.7407</c:v>
                </c:pt>
                <c:pt idx="18" formatCode="0.00">
                  <c:v>21.5</c:v>
                </c:pt>
                <c:pt idx="19" formatCode="0.00">
                  <c:v>22</c:v>
                </c:pt>
              </c:numCache>
            </c:numRef>
          </c:xVal>
          <c:yVal>
            <c:numRef>
              <c:f>'Devt data Wallace 70'!$D$31:$D$50</c:f>
              <c:numCache>
                <c:formatCode>General</c:formatCode>
                <c:ptCount val="20"/>
                <c:pt idx="3">
                  <c:v>0</c:v>
                </c:pt>
                <c:pt idx="6">
                  <c:v>3.4000000000000002E-2</c:v>
                </c:pt>
                <c:pt idx="8">
                  <c:v>6.0999999999999999E-2</c:v>
                </c:pt>
                <c:pt idx="9">
                  <c:v>7.0999999999999994E-2</c:v>
                </c:pt>
                <c:pt idx="13">
                  <c:v>8.5000000000000006E-2</c:v>
                </c:pt>
                <c:pt idx="15">
                  <c:v>8.1000000000000003E-2</c:v>
                </c:pt>
                <c:pt idx="19">
                  <c:v>8.6999999999999994E-2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0F2-4967-8F12-20DAB1C62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6363592"/>
        <c:axId val="-2126358168"/>
      </c:scatterChart>
      <c:valAx>
        <c:axId val="-2126363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Temperature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126358168"/>
        <c:crosses val="autoZero"/>
        <c:crossBetween val="midCat"/>
      </c:valAx>
      <c:valAx>
        <c:axId val="-21263581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Rate of development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1263635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strRef>
              <c:f>'Devt data Wallace 70'!$C$53</c:f>
              <c:strCache>
                <c:ptCount val="1"/>
                <c:pt idx="0">
                  <c:v>Observed rate of dev't (Wallace 1970b)</c:v>
                </c:pt>
              </c:strCache>
            </c:strRef>
          </c:tx>
          <c:spPr>
            <a:ln w="25400">
              <a:noFill/>
              <a:prstDash val="solid"/>
            </a:ln>
          </c:spPr>
          <c:marker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'Devt data Wallace 70'!$A$54:$A$67</c:f>
              <c:numCache>
                <c:formatCode>General</c:formatCode>
                <c:ptCount val="14"/>
                <c:pt idx="0">
                  <c:v>4.7300000000000004</c:v>
                </c:pt>
                <c:pt idx="1">
                  <c:v>7.71</c:v>
                </c:pt>
                <c:pt idx="2">
                  <c:v>9.07</c:v>
                </c:pt>
                <c:pt idx="3">
                  <c:v>10.050000000000001</c:v>
                </c:pt>
                <c:pt idx="4">
                  <c:v>11.41</c:v>
                </c:pt>
                <c:pt idx="5">
                  <c:v>12.7</c:v>
                </c:pt>
                <c:pt idx="6">
                  <c:v>16.010000000000002</c:v>
                </c:pt>
                <c:pt idx="7">
                  <c:v>16.59</c:v>
                </c:pt>
                <c:pt idx="8">
                  <c:v>16.329999999999998</c:v>
                </c:pt>
                <c:pt idx="9">
                  <c:v>17.559999999999999</c:v>
                </c:pt>
                <c:pt idx="10">
                  <c:v>19.190000000000001</c:v>
                </c:pt>
                <c:pt idx="11">
                  <c:v>20.03</c:v>
                </c:pt>
                <c:pt idx="12">
                  <c:v>20.94</c:v>
                </c:pt>
                <c:pt idx="13">
                  <c:v>20.74</c:v>
                </c:pt>
              </c:numCache>
            </c:numRef>
          </c:xVal>
          <c:yVal>
            <c:numRef>
              <c:f>'Devt data Wallace 70'!$C$54:$C$67</c:f>
              <c:numCache>
                <c:formatCode>General</c:formatCode>
                <c:ptCount val="14"/>
                <c:pt idx="0">
                  <c:v>1.9400000000000001E-2</c:v>
                </c:pt>
                <c:pt idx="1">
                  <c:v>3.2300000000000002E-2</c:v>
                </c:pt>
                <c:pt idx="2">
                  <c:v>5.5599999999999997E-2</c:v>
                </c:pt>
                <c:pt idx="3">
                  <c:v>4.8599999999999997E-2</c:v>
                </c:pt>
                <c:pt idx="4">
                  <c:v>5.74E-2</c:v>
                </c:pt>
                <c:pt idx="5">
                  <c:v>7.8700000000000006E-2</c:v>
                </c:pt>
                <c:pt idx="6">
                  <c:v>9.7100000000000006E-2</c:v>
                </c:pt>
                <c:pt idx="7">
                  <c:v>0.1024</c:v>
                </c:pt>
                <c:pt idx="8">
                  <c:v>0.1024</c:v>
                </c:pt>
                <c:pt idx="9">
                  <c:v>0.1027</c:v>
                </c:pt>
                <c:pt idx="10">
                  <c:v>0.14069999999999999</c:v>
                </c:pt>
                <c:pt idx="11">
                  <c:v>0.1157</c:v>
                </c:pt>
                <c:pt idx="12">
                  <c:v>9.3399999999999997E-2</c:v>
                </c:pt>
                <c:pt idx="13">
                  <c:v>4.8599999999999997E-2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F4-413F-82A4-C38368E95313}"/>
            </c:ext>
          </c:extLst>
        </c:ser>
        <c:ser>
          <c:idx val="3"/>
          <c:order val="1"/>
          <c:tx>
            <c:strRef>
              <c:f>'Devt data Wallace 70'!$D$53</c:f>
              <c:strCache>
                <c:ptCount val="1"/>
                <c:pt idx="0">
                  <c:v>Model (Iteration # 2)</c:v>
                </c:pt>
              </c:strCache>
            </c:strRef>
          </c:tx>
          <c:spPr>
            <a:ln w="25400"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'Devt data Wallace 70'!$A$54:$A$67</c:f>
              <c:numCache>
                <c:formatCode>General</c:formatCode>
                <c:ptCount val="14"/>
                <c:pt idx="0">
                  <c:v>4.7300000000000004</c:v>
                </c:pt>
                <c:pt idx="1">
                  <c:v>7.71</c:v>
                </c:pt>
                <c:pt idx="2">
                  <c:v>9.07</c:v>
                </c:pt>
                <c:pt idx="3">
                  <c:v>10.050000000000001</c:v>
                </c:pt>
                <c:pt idx="4">
                  <c:v>11.41</c:v>
                </c:pt>
                <c:pt idx="5">
                  <c:v>12.7</c:v>
                </c:pt>
                <c:pt idx="6">
                  <c:v>16.010000000000002</c:v>
                </c:pt>
                <c:pt idx="7">
                  <c:v>16.59</c:v>
                </c:pt>
                <c:pt idx="8">
                  <c:v>16.329999999999998</c:v>
                </c:pt>
                <c:pt idx="9">
                  <c:v>17.559999999999999</c:v>
                </c:pt>
                <c:pt idx="10">
                  <c:v>19.190000000000001</c:v>
                </c:pt>
                <c:pt idx="11">
                  <c:v>20.03</c:v>
                </c:pt>
                <c:pt idx="12">
                  <c:v>20.94</c:v>
                </c:pt>
                <c:pt idx="13">
                  <c:v>20.74</c:v>
                </c:pt>
              </c:numCache>
            </c:numRef>
          </c:xVal>
          <c:yVal>
            <c:numRef>
              <c:f>'Devt data Wallace 70'!$D$54:$D$67</c:f>
              <c:numCache>
                <c:formatCode>General</c:formatCode>
                <c:ptCount val="14"/>
                <c:pt idx="0">
                  <c:v>1.0189999999999999E-3</c:v>
                </c:pt>
                <c:pt idx="1">
                  <c:v>2.1312000000000001E-2</c:v>
                </c:pt>
                <c:pt idx="2">
                  <c:v>3.4141999999999999E-2</c:v>
                </c:pt>
                <c:pt idx="3">
                  <c:v>4.4357000000000001E-2</c:v>
                </c:pt>
                <c:pt idx="4">
                  <c:v>5.9397999999999999E-2</c:v>
                </c:pt>
                <c:pt idx="5">
                  <c:v>7.3996000000000006E-2</c:v>
                </c:pt>
                <c:pt idx="6">
                  <c:v>0.107</c:v>
                </c:pt>
                <c:pt idx="7">
                  <c:v>0.111031</c:v>
                </c:pt>
                <c:pt idx="8">
                  <c:v>0.10932799999999999</c:v>
                </c:pt>
                <c:pt idx="9">
                  <c:v>0.11554300000000001</c:v>
                </c:pt>
                <c:pt idx="10">
                  <c:v>0.113021</c:v>
                </c:pt>
                <c:pt idx="11">
                  <c:v>0.102785</c:v>
                </c:pt>
                <c:pt idx="12">
                  <c:v>7.5271000000000005E-2</c:v>
                </c:pt>
                <c:pt idx="13">
                  <c:v>8.3923999999999999E-2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DF4-413F-82A4-C38368E95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6311432"/>
        <c:axId val="-2126305592"/>
      </c:scatterChart>
      <c:scatterChart>
        <c:scatterStyle val="lineMarker"/>
        <c:varyColors val="0"/>
        <c:ser>
          <c:idx val="0"/>
          <c:order val="2"/>
          <c:tx>
            <c:strRef>
              <c:f>'Devt data Wallace 70'!$H$53</c:f>
              <c:strCache>
                <c:ptCount val="1"/>
                <c:pt idx="0">
                  <c:v>Model (Iteration # 3)</c:v>
                </c:pt>
              </c:strCache>
            </c:strRef>
          </c:tx>
          <c:spPr>
            <a:ln w="25400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'Devt data Wallace 70'!$A$54:$A$67</c:f>
              <c:numCache>
                <c:formatCode>General</c:formatCode>
                <c:ptCount val="14"/>
                <c:pt idx="0">
                  <c:v>4.7300000000000004</c:v>
                </c:pt>
                <c:pt idx="1">
                  <c:v>7.71</c:v>
                </c:pt>
                <c:pt idx="2">
                  <c:v>9.07</c:v>
                </c:pt>
                <c:pt idx="3">
                  <c:v>10.050000000000001</c:v>
                </c:pt>
                <c:pt idx="4">
                  <c:v>11.41</c:v>
                </c:pt>
                <c:pt idx="5">
                  <c:v>12.7</c:v>
                </c:pt>
                <c:pt idx="6">
                  <c:v>16.010000000000002</c:v>
                </c:pt>
                <c:pt idx="7">
                  <c:v>16.59</c:v>
                </c:pt>
                <c:pt idx="8">
                  <c:v>16.329999999999998</c:v>
                </c:pt>
                <c:pt idx="9">
                  <c:v>17.559999999999999</c:v>
                </c:pt>
                <c:pt idx="10">
                  <c:v>19.190000000000001</c:v>
                </c:pt>
                <c:pt idx="11">
                  <c:v>20.03</c:v>
                </c:pt>
                <c:pt idx="12">
                  <c:v>20.94</c:v>
                </c:pt>
                <c:pt idx="13">
                  <c:v>20.74</c:v>
                </c:pt>
              </c:numCache>
            </c:numRef>
          </c:xVal>
          <c:yVal>
            <c:numRef>
              <c:f>'Devt data Wallace 70'!$H$54:$H$67</c:f>
              <c:numCache>
                <c:formatCode>General</c:formatCode>
                <c:ptCount val="14"/>
                <c:pt idx="0">
                  <c:v>8.0000000000000004E-4</c:v>
                </c:pt>
                <c:pt idx="1">
                  <c:v>1.77E-2</c:v>
                </c:pt>
                <c:pt idx="2">
                  <c:v>2.86E-2</c:v>
                </c:pt>
                <c:pt idx="3">
                  <c:v>3.7600000000000001E-2</c:v>
                </c:pt>
                <c:pt idx="4">
                  <c:v>5.11E-2</c:v>
                </c:pt>
                <c:pt idx="5">
                  <c:v>6.4699999999999994E-2</c:v>
                </c:pt>
                <c:pt idx="6">
                  <c:v>9.9000000000000005E-2</c:v>
                </c:pt>
                <c:pt idx="7">
                  <c:v>0.1041</c:v>
                </c:pt>
                <c:pt idx="8">
                  <c:v>0.1019</c:v>
                </c:pt>
                <c:pt idx="9">
                  <c:v>0.1113</c:v>
                </c:pt>
                <c:pt idx="10">
                  <c:v>0.11609999999999999</c:v>
                </c:pt>
                <c:pt idx="11">
                  <c:v>0.1114</c:v>
                </c:pt>
                <c:pt idx="12">
                  <c:v>9.1600000000000001E-2</c:v>
                </c:pt>
                <c:pt idx="13">
                  <c:v>9.8500000000000004E-2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DF4-413F-82A4-C38368E95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6296632"/>
        <c:axId val="-2126299672"/>
      </c:scatterChart>
      <c:valAx>
        <c:axId val="-2126311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Temperature (</a:t>
                </a:r>
                <a:r>
                  <a:rPr lang="en-AU" sz="1400" b="1" i="0" u="none" strike="noStrike" baseline="0">
                    <a:effectLst/>
                  </a:rPr>
                  <a:t>°</a:t>
                </a:r>
                <a:r>
                  <a:rPr lang="en-US" sz="1400"/>
                  <a:t>C)</a:t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-2126305592"/>
        <c:crosses val="autoZero"/>
        <c:crossBetween val="midCat"/>
      </c:valAx>
      <c:valAx>
        <c:axId val="-2126305592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Rate of development</a:t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-2126311432"/>
        <c:crosses val="autoZero"/>
        <c:crossBetween val="midCat"/>
      </c:valAx>
      <c:valAx>
        <c:axId val="-212629967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-2126296632"/>
        <c:crosses val="max"/>
        <c:crossBetween val="midCat"/>
      </c:valAx>
      <c:valAx>
        <c:axId val="-21262966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2126299672"/>
        <c:crosses val="autoZero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'Devt data Wallace 70'!$A$114:$A$127</c:f>
              <c:numCache>
                <c:formatCode>General</c:formatCode>
                <c:ptCount val="14"/>
                <c:pt idx="0">
                  <c:v>4.7300000000000004</c:v>
                </c:pt>
                <c:pt idx="1">
                  <c:v>7.71</c:v>
                </c:pt>
                <c:pt idx="2">
                  <c:v>9.07</c:v>
                </c:pt>
                <c:pt idx="3">
                  <c:v>10.050000000000001</c:v>
                </c:pt>
                <c:pt idx="4">
                  <c:v>11.41</c:v>
                </c:pt>
                <c:pt idx="5">
                  <c:v>12.7</c:v>
                </c:pt>
                <c:pt idx="6">
                  <c:v>16.010000000000002</c:v>
                </c:pt>
                <c:pt idx="7">
                  <c:v>16.59</c:v>
                </c:pt>
                <c:pt idx="8">
                  <c:v>16.329999999999998</c:v>
                </c:pt>
                <c:pt idx="9">
                  <c:v>17.559999999999999</c:v>
                </c:pt>
                <c:pt idx="10">
                  <c:v>19.190000000000001</c:v>
                </c:pt>
                <c:pt idx="11">
                  <c:v>20.03</c:v>
                </c:pt>
                <c:pt idx="12">
                  <c:v>20.94</c:v>
                </c:pt>
                <c:pt idx="13">
                  <c:v>20.74</c:v>
                </c:pt>
              </c:numCache>
            </c:numRef>
          </c:xVal>
          <c:yVal>
            <c:numRef>
              <c:f>'Devt data Wallace 70'!$I$114:$I$127</c:f>
              <c:numCache>
                <c:formatCode>General</c:formatCode>
                <c:ptCount val="14"/>
                <c:pt idx="0">
                  <c:v>1.0127514166502187</c:v>
                </c:pt>
                <c:pt idx="1">
                  <c:v>1.0335186018874891</c:v>
                </c:pt>
                <c:pt idx="2">
                  <c:v>1.041258685334415</c:v>
                </c:pt>
                <c:pt idx="3">
                  <c:v>1.04545676468742</c:v>
                </c:pt>
                <c:pt idx="4">
                  <c:v>1.0480829936206815</c:v>
                </c:pt>
                <c:pt idx="5">
                  <c:v>1.044902611652911</c:v>
                </c:pt>
                <c:pt idx="6">
                  <c:v>0.97702128586220993</c:v>
                </c:pt>
                <c:pt idx="7">
                  <c:v>0.94780564593999517</c:v>
                </c:pt>
                <c:pt idx="8">
                  <c:v>0.96188580261055978</c:v>
                </c:pt>
                <c:pt idx="9">
                  <c:v>0.87784600847962724</c:v>
                </c:pt>
                <c:pt idx="10">
                  <c:v>0.66794625232186544</c:v>
                </c:pt>
                <c:pt idx="11">
                  <c:v>0.48842135183941343</c:v>
                </c:pt>
                <c:pt idx="12">
                  <c:v>0.20883917661783682</c:v>
                </c:pt>
                <c:pt idx="13">
                  <c:v>0.27954973869780037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B8-4A67-B821-696F0B2DA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6272984"/>
        <c:axId val="-2126269960"/>
      </c:scatterChart>
      <c:valAx>
        <c:axId val="-2126272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26269960"/>
        <c:crosses val="autoZero"/>
        <c:crossBetween val="midCat"/>
      </c:valAx>
      <c:valAx>
        <c:axId val="-2126269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262729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trendline>
            <c:trendlineType val="linear"/>
            <c:dispRSqr val="0"/>
            <c:dispEq val="1"/>
            <c:trendlineLbl>
              <c:numFmt formatCode="General" sourceLinked="0"/>
            </c:trendlineLbl>
          </c:trendline>
          <c:xVal>
            <c:numRef>
              <c:f>'Devt data Wallace 70'!$A$97:$A$107</c:f>
              <c:numCache>
                <c:formatCode>General</c:formatCode>
                <c:ptCount val="11"/>
                <c:pt idx="0">
                  <c:v>4.7300000000000004</c:v>
                </c:pt>
                <c:pt idx="1">
                  <c:v>7.71</c:v>
                </c:pt>
                <c:pt idx="2">
                  <c:v>9.07</c:v>
                </c:pt>
                <c:pt idx="3">
                  <c:v>10.050000000000001</c:v>
                </c:pt>
                <c:pt idx="4">
                  <c:v>11.41</c:v>
                </c:pt>
                <c:pt idx="5">
                  <c:v>12.7</c:v>
                </c:pt>
                <c:pt idx="6">
                  <c:v>16.010000000000002</c:v>
                </c:pt>
                <c:pt idx="7">
                  <c:v>16.59</c:v>
                </c:pt>
                <c:pt idx="8">
                  <c:v>16.329999999999998</c:v>
                </c:pt>
                <c:pt idx="9">
                  <c:v>17.559999999999999</c:v>
                </c:pt>
                <c:pt idx="10">
                  <c:v>19.190000000000001</c:v>
                </c:pt>
              </c:numCache>
            </c:numRef>
          </c:xVal>
          <c:yVal>
            <c:numRef>
              <c:f>'Devt data Wallace 70'!$B$97:$B$107</c:f>
              <c:numCache>
                <c:formatCode>General</c:formatCode>
                <c:ptCount val="11"/>
                <c:pt idx="0">
                  <c:v>1.9387359441644048E-2</c:v>
                </c:pt>
                <c:pt idx="1">
                  <c:v>3.2258064516129031E-2</c:v>
                </c:pt>
                <c:pt idx="2">
                  <c:v>5.5617352614015569E-2</c:v>
                </c:pt>
                <c:pt idx="3">
                  <c:v>4.8638132295719845E-2</c:v>
                </c:pt>
                <c:pt idx="4">
                  <c:v>5.7438253877082138E-2</c:v>
                </c:pt>
                <c:pt idx="5">
                  <c:v>7.8678206136900075E-2</c:v>
                </c:pt>
                <c:pt idx="6">
                  <c:v>9.7181729834791064E-2</c:v>
                </c:pt>
                <c:pt idx="7">
                  <c:v>0.10245901639344263</c:v>
                </c:pt>
                <c:pt idx="8">
                  <c:v>0.10235414534288639</c:v>
                </c:pt>
                <c:pt idx="9">
                  <c:v>0.10266940451745379</c:v>
                </c:pt>
                <c:pt idx="10">
                  <c:v>0.14064697609001406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6F-4252-BBA6-776FB350EA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6242120"/>
        <c:axId val="-2126239256"/>
      </c:scatterChart>
      <c:valAx>
        <c:axId val="-2126242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26239256"/>
        <c:crosses val="autoZero"/>
        <c:crossBetween val="midCat"/>
      </c:valAx>
      <c:valAx>
        <c:axId val="-2126239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262421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AU"/>
              <a:t>Vic - Rainfall thresholds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Summary_V2!$AD$22</c:f>
              <c:strCache>
                <c:ptCount val="1"/>
                <c:pt idx="0">
                  <c:v>2.5 mm MDT</c:v>
                </c:pt>
              </c:strCache>
            </c:strRef>
          </c:tx>
          <c:invertIfNegative val="0"/>
          <c:val>
            <c:numRef>
              <c:f>Summary_V2!$AD$23:$AD$29</c:f>
              <c:numCache>
                <c:formatCode>General</c:formatCode>
                <c:ptCount val="7"/>
                <c:pt idx="0">
                  <c:v>-15</c:v>
                </c:pt>
                <c:pt idx="1">
                  <c:v>-19</c:v>
                </c:pt>
                <c:pt idx="2">
                  <c:v>-32</c:v>
                </c:pt>
                <c:pt idx="3">
                  <c:v>-21</c:v>
                </c:pt>
                <c:pt idx="4">
                  <c:v>-59</c:v>
                </c:pt>
                <c:pt idx="5">
                  <c:v>-16</c:v>
                </c:pt>
                <c:pt idx="6">
                  <c:v>-20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F8-4251-9184-43D343FB95EC}"/>
            </c:ext>
          </c:extLst>
        </c:ser>
        <c:ser>
          <c:idx val="1"/>
          <c:order val="1"/>
          <c:tx>
            <c:strRef>
              <c:f>Summary_V2!$AC$22</c:f>
              <c:strCache>
                <c:ptCount val="1"/>
                <c:pt idx="0">
                  <c:v>5mm MDT </c:v>
                </c:pt>
              </c:strCache>
            </c:strRef>
          </c:tx>
          <c:invertIfNegative val="0"/>
          <c:val>
            <c:numRef>
              <c:f>Summary_V2!$AC$23:$AC$29</c:f>
              <c:numCache>
                <c:formatCode>General</c:formatCode>
                <c:ptCount val="7"/>
                <c:pt idx="0">
                  <c:v>-14</c:v>
                </c:pt>
                <c:pt idx="1">
                  <c:v>-19</c:v>
                </c:pt>
                <c:pt idx="2">
                  <c:v>-32</c:v>
                </c:pt>
                <c:pt idx="3">
                  <c:v>-21</c:v>
                </c:pt>
                <c:pt idx="4">
                  <c:v>-61</c:v>
                </c:pt>
                <c:pt idx="5">
                  <c:v>-15</c:v>
                </c:pt>
                <c:pt idx="6">
                  <c:v>-19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F8-4251-9184-43D343FB95EC}"/>
            </c:ext>
          </c:extLst>
        </c:ser>
        <c:ser>
          <c:idx val="2"/>
          <c:order val="2"/>
          <c:tx>
            <c:strRef>
              <c:f>Summary_V2!$AE$22</c:f>
              <c:strCache>
                <c:ptCount val="1"/>
                <c:pt idx="0">
                  <c:v>7.5 mm MDT</c:v>
                </c:pt>
              </c:strCache>
            </c:strRef>
          </c:tx>
          <c:invertIfNegative val="0"/>
          <c:val>
            <c:numRef>
              <c:f>Summary_V2!$AE$23:$AE$29</c:f>
              <c:numCache>
                <c:formatCode>General</c:formatCode>
                <c:ptCount val="7"/>
                <c:pt idx="0">
                  <c:v>-14</c:v>
                </c:pt>
                <c:pt idx="1">
                  <c:v>-19</c:v>
                </c:pt>
                <c:pt idx="2">
                  <c:v>-32</c:v>
                </c:pt>
                <c:pt idx="3">
                  <c:v>-21</c:v>
                </c:pt>
                <c:pt idx="4">
                  <c:v>-59</c:v>
                </c:pt>
                <c:pt idx="5">
                  <c:v>-13</c:v>
                </c:pt>
                <c:pt idx="6">
                  <c:v>-19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F8-4251-9184-43D343FB95EC}"/>
            </c:ext>
          </c:extLst>
        </c:ser>
        <c:ser>
          <c:idx val="3"/>
          <c:order val="3"/>
          <c:tx>
            <c:strRef>
              <c:f>Summary_V2!$AF$22</c:f>
              <c:strCache>
                <c:ptCount val="1"/>
                <c:pt idx="0">
                  <c:v>10 mm MDT</c:v>
                </c:pt>
              </c:strCache>
            </c:strRef>
          </c:tx>
          <c:invertIfNegative val="0"/>
          <c:val>
            <c:numRef>
              <c:f>Summary_V2!$AF$23:$AF$29</c:f>
              <c:numCache>
                <c:formatCode>General</c:formatCode>
                <c:ptCount val="7"/>
                <c:pt idx="0">
                  <c:v>-14</c:v>
                </c:pt>
                <c:pt idx="1">
                  <c:v>-19</c:v>
                </c:pt>
                <c:pt idx="2">
                  <c:v>-32</c:v>
                </c:pt>
                <c:pt idx="3">
                  <c:v>-19</c:v>
                </c:pt>
                <c:pt idx="4">
                  <c:v>-59</c:v>
                </c:pt>
                <c:pt idx="5">
                  <c:v>-13</c:v>
                </c:pt>
                <c:pt idx="6">
                  <c:v>-20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F8-4251-9184-43D343FB95EC}"/>
            </c:ext>
          </c:extLst>
        </c:ser>
        <c:ser>
          <c:idx val="4"/>
          <c:order val="4"/>
          <c:tx>
            <c:strRef>
              <c:f>Summary_V2!$AG$22</c:f>
              <c:strCache>
                <c:ptCount val="1"/>
                <c:pt idx="0">
                  <c:v>12.5 mm</c:v>
                </c:pt>
              </c:strCache>
            </c:strRef>
          </c:tx>
          <c:invertIfNegative val="0"/>
          <c:val>
            <c:numRef>
              <c:f>Summary_V2!$AG$23:$AG$29</c:f>
              <c:numCache>
                <c:formatCode>General</c:formatCode>
                <c:ptCount val="7"/>
                <c:pt idx="0">
                  <c:v>-14</c:v>
                </c:pt>
                <c:pt idx="1">
                  <c:v>-19</c:v>
                </c:pt>
                <c:pt idx="2">
                  <c:v>-32</c:v>
                </c:pt>
                <c:pt idx="3">
                  <c:v>-19</c:v>
                </c:pt>
                <c:pt idx="4">
                  <c:v>-59</c:v>
                </c:pt>
                <c:pt idx="5">
                  <c:v>-12</c:v>
                </c:pt>
                <c:pt idx="6">
                  <c:v>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F8-4251-9184-43D343FB95EC}"/>
            </c:ext>
          </c:extLst>
        </c:ser>
        <c:ser>
          <c:idx val="5"/>
          <c:order val="5"/>
          <c:tx>
            <c:strRef>
              <c:f>Summary_V2!$AH$22</c:f>
              <c:strCache>
                <c:ptCount val="1"/>
                <c:pt idx="0">
                  <c:v>15 mm MDT</c:v>
                </c:pt>
              </c:strCache>
            </c:strRef>
          </c:tx>
          <c:invertIfNegative val="0"/>
          <c:val>
            <c:numRef>
              <c:f>Summary_V2!$AH$23:$AH$29</c:f>
              <c:numCache>
                <c:formatCode>General</c:formatCode>
                <c:ptCount val="7"/>
                <c:pt idx="0">
                  <c:v>-14</c:v>
                </c:pt>
                <c:pt idx="1">
                  <c:v>-19</c:v>
                </c:pt>
                <c:pt idx="2">
                  <c:v>-32</c:v>
                </c:pt>
                <c:pt idx="3">
                  <c:v>-20</c:v>
                </c:pt>
                <c:pt idx="4">
                  <c:v>-59</c:v>
                </c:pt>
                <c:pt idx="5">
                  <c:v>-12</c:v>
                </c:pt>
                <c:pt idx="6">
                  <c:v>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F8-4251-9184-43D343FB9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2845240"/>
        <c:axId val="2132842344"/>
      </c:barChart>
      <c:catAx>
        <c:axId val="2132845240"/>
        <c:scaling>
          <c:orientation val="minMax"/>
        </c:scaling>
        <c:delete val="0"/>
        <c:axPos val="b"/>
        <c:majorTickMark val="out"/>
        <c:minorTickMark val="none"/>
        <c:tickLblPos val="nextTo"/>
        <c:crossAx val="2132842344"/>
        <c:crosses val="autoZero"/>
        <c:auto val="1"/>
        <c:lblAlgn val="ctr"/>
        <c:lblOffset val="100"/>
        <c:noMultiLvlLbl val="0"/>
      </c:catAx>
      <c:valAx>
        <c:axId val="2132842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28452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AU"/>
              <a:t>Vic: alt models 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0488407699037604E-2"/>
          <c:y val="0.20406277340332499"/>
          <c:w val="0.624054461942257"/>
          <c:h val="0.7537959317585299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Summary_V2!$AI$22</c:f>
              <c:strCache>
                <c:ptCount val="1"/>
                <c:pt idx="0">
                  <c:v>5mm MDT </c:v>
                </c:pt>
              </c:strCache>
            </c:strRef>
          </c:tx>
          <c:invertIfNegative val="0"/>
          <c:val>
            <c:numRef>
              <c:f>Summary_V2!$AI$23:$AI$29</c:f>
              <c:numCache>
                <c:formatCode>General</c:formatCode>
                <c:ptCount val="7"/>
                <c:pt idx="0">
                  <c:v>-14</c:v>
                </c:pt>
                <c:pt idx="1">
                  <c:v>-19</c:v>
                </c:pt>
                <c:pt idx="2">
                  <c:v>-32</c:v>
                </c:pt>
                <c:pt idx="3">
                  <c:v>-21</c:v>
                </c:pt>
                <c:pt idx="4">
                  <c:v>-61</c:v>
                </c:pt>
                <c:pt idx="5">
                  <c:v>-15</c:v>
                </c:pt>
                <c:pt idx="6">
                  <c:v>-19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16-40A6-B324-9B36CEB9F351}"/>
            </c:ext>
          </c:extLst>
        </c:ser>
        <c:ser>
          <c:idx val="1"/>
          <c:order val="1"/>
          <c:tx>
            <c:strRef>
              <c:f>Summary_V2!$AJ$22</c:f>
              <c:strCache>
                <c:ptCount val="1"/>
                <c:pt idx="0">
                  <c:v>5 mm + 19.5 MDT</c:v>
                </c:pt>
              </c:strCache>
            </c:strRef>
          </c:tx>
          <c:invertIfNegative val="0"/>
          <c:val>
            <c:numRef>
              <c:f>Summary_V2!$AJ$23:$AJ$29</c:f>
              <c:numCache>
                <c:formatCode>General</c:formatCode>
                <c:ptCount val="7"/>
                <c:pt idx="0">
                  <c:v>-13</c:v>
                </c:pt>
                <c:pt idx="1">
                  <c:v>-19</c:v>
                </c:pt>
                <c:pt idx="2">
                  <c:v>-33</c:v>
                </c:pt>
                <c:pt idx="3">
                  <c:v>-20</c:v>
                </c:pt>
                <c:pt idx="4">
                  <c:v>-31</c:v>
                </c:pt>
                <c:pt idx="5">
                  <c:v>-15</c:v>
                </c:pt>
                <c:pt idx="6">
                  <c:v>-19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16-40A6-B324-9B36CEB9F351}"/>
            </c:ext>
          </c:extLst>
        </c:ser>
        <c:ser>
          <c:idx val="2"/>
          <c:order val="2"/>
          <c:tx>
            <c:strRef>
              <c:f>Summary_V2!$AK$22</c:f>
              <c:strCache>
                <c:ptCount val="1"/>
                <c:pt idx="0">
                  <c:v>5 mm  +  18 MDT</c:v>
                </c:pt>
              </c:strCache>
            </c:strRef>
          </c:tx>
          <c:invertIfNegative val="0"/>
          <c:val>
            <c:numRef>
              <c:f>Summary_V2!$AK$23:$AK$29</c:f>
              <c:numCache>
                <c:formatCode>General</c:formatCode>
                <c:ptCount val="7"/>
                <c:pt idx="0">
                  <c:v>-15</c:v>
                </c:pt>
                <c:pt idx="1">
                  <c:v>-13</c:v>
                </c:pt>
                <c:pt idx="2">
                  <c:v>-33</c:v>
                </c:pt>
                <c:pt idx="3">
                  <c:v>-20</c:v>
                </c:pt>
                <c:pt idx="4">
                  <c:v>-29</c:v>
                </c:pt>
                <c:pt idx="5">
                  <c:v>-15</c:v>
                </c:pt>
                <c:pt idx="6">
                  <c:v>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16-40A6-B324-9B36CEB9F351}"/>
            </c:ext>
          </c:extLst>
        </c:ser>
        <c:ser>
          <c:idx val="3"/>
          <c:order val="3"/>
          <c:tx>
            <c:strRef>
              <c:f>Summary_V2!$AM$22</c:f>
              <c:strCache>
                <c:ptCount val="1"/>
                <c:pt idx="0">
                  <c:v>MWTmax </c:v>
                </c:pt>
              </c:strCache>
            </c:strRef>
          </c:tx>
          <c:invertIfNegative val="0"/>
          <c:val>
            <c:numRef>
              <c:f>Summary_V2!$AM$23:$AM$29</c:f>
              <c:numCache>
                <c:formatCode>General</c:formatCode>
                <c:ptCount val="7"/>
                <c:pt idx="0">
                  <c:v>-22</c:v>
                </c:pt>
                <c:pt idx="1">
                  <c:v>-30</c:v>
                </c:pt>
                <c:pt idx="2">
                  <c:v>-38</c:v>
                </c:pt>
                <c:pt idx="3">
                  <c:v>-28</c:v>
                </c:pt>
                <c:pt idx="4">
                  <c:v>-42</c:v>
                </c:pt>
                <c:pt idx="5">
                  <c:v>-15</c:v>
                </c:pt>
                <c:pt idx="6">
                  <c:v>-28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16-40A6-B324-9B36CEB9F351}"/>
            </c:ext>
          </c:extLst>
        </c:ser>
        <c:ser>
          <c:idx val="4"/>
          <c:order val="4"/>
          <c:tx>
            <c:strRef>
              <c:f>Summary_V2!$AN$22</c:f>
              <c:strCache>
                <c:ptCount val="1"/>
                <c:pt idx="0">
                  <c:v>Non-linear </c:v>
                </c:pt>
              </c:strCache>
            </c:strRef>
          </c:tx>
          <c:invertIfNegative val="0"/>
          <c:val>
            <c:numRef>
              <c:f>Summary_V2!$AN$23:$AN$29</c:f>
              <c:numCache>
                <c:formatCode>General</c:formatCode>
                <c:ptCount val="7"/>
                <c:pt idx="0">
                  <c:v>-16</c:v>
                </c:pt>
                <c:pt idx="1">
                  <c:v>-25</c:v>
                </c:pt>
                <c:pt idx="2">
                  <c:v>-32</c:v>
                </c:pt>
                <c:pt idx="3">
                  <c:v>-22</c:v>
                </c:pt>
                <c:pt idx="4">
                  <c:v>-64</c:v>
                </c:pt>
                <c:pt idx="5">
                  <c:v>-15</c:v>
                </c:pt>
                <c:pt idx="6">
                  <c:v>-28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16-40A6-B324-9B36CEB9F351}"/>
            </c:ext>
          </c:extLst>
        </c:ser>
        <c:ser>
          <c:idx val="5"/>
          <c:order val="5"/>
          <c:tx>
            <c:strRef>
              <c:f>Summary_V2!$AL$22</c:f>
              <c:strCache>
                <c:ptCount val="1"/>
                <c:pt idx="0">
                  <c:v>5mm + 16 MDT</c:v>
                </c:pt>
              </c:strCache>
            </c:strRef>
          </c:tx>
          <c:invertIfNegative val="0"/>
          <c:val>
            <c:numRef>
              <c:f>Summary_V2!$AL$23:$AL$29</c:f>
              <c:numCache>
                <c:formatCode>General</c:formatCode>
                <c:ptCount val="7"/>
                <c:pt idx="0">
                  <c:v>-7</c:v>
                </c:pt>
                <c:pt idx="1">
                  <c:v>-4</c:v>
                </c:pt>
                <c:pt idx="2">
                  <c:v>-13</c:v>
                </c:pt>
                <c:pt idx="3">
                  <c:v>-5</c:v>
                </c:pt>
                <c:pt idx="4">
                  <c:v>-2</c:v>
                </c:pt>
                <c:pt idx="5">
                  <c:v>-4</c:v>
                </c:pt>
                <c:pt idx="6">
                  <c:v>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16-40A6-B324-9B36CEB9F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6193672"/>
        <c:axId val="-2126190536"/>
      </c:barChart>
      <c:catAx>
        <c:axId val="-2126193672"/>
        <c:scaling>
          <c:orientation val="minMax"/>
        </c:scaling>
        <c:delete val="0"/>
        <c:axPos val="b"/>
        <c:majorTickMark val="out"/>
        <c:minorTickMark val="none"/>
        <c:tickLblPos val="nextTo"/>
        <c:crossAx val="-2126190536"/>
        <c:crosses val="autoZero"/>
        <c:auto val="1"/>
        <c:lblAlgn val="ctr"/>
        <c:lblOffset val="100"/>
        <c:noMultiLvlLbl val="0"/>
      </c:catAx>
      <c:valAx>
        <c:axId val="-21261905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261936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AU"/>
              <a:t>WA - Rainfall thresholds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Summary_V2!$AD$1</c:f>
              <c:strCache>
                <c:ptCount val="1"/>
                <c:pt idx="0">
                  <c:v>2.5 mm + 20.5 MDT</c:v>
                </c:pt>
              </c:strCache>
            </c:strRef>
          </c:tx>
          <c:invertIfNegative val="0"/>
          <c:val>
            <c:numRef>
              <c:f>Summary_V2!$AD$2:$AD$9</c:f>
              <c:numCache>
                <c:formatCode>General</c:formatCode>
                <c:ptCount val="8"/>
                <c:pt idx="0">
                  <c:v>-2</c:v>
                </c:pt>
                <c:pt idx="1">
                  <c:v>5</c:v>
                </c:pt>
                <c:pt idx="2">
                  <c:v>1</c:v>
                </c:pt>
                <c:pt idx="3">
                  <c:v>5</c:v>
                </c:pt>
                <c:pt idx="4">
                  <c:v>-20</c:v>
                </c:pt>
                <c:pt idx="5">
                  <c:v>-7</c:v>
                </c:pt>
                <c:pt idx="6">
                  <c:v>1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82-4DE0-AABB-D86B5DEF5A1A}"/>
            </c:ext>
          </c:extLst>
        </c:ser>
        <c:ser>
          <c:idx val="1"/>
          <c:order val="1"/>
          <c:tx>
            <c:strRef>
              <c:f>Summary_V2!$AC$1</c:f>
              <c:strCache>
                <c:ptCount val="1"/>
                <c:pt idx="0">
                  <c:v>5mm + 20.5 MDT</c:v>
                </c:pt>
              </c:strCache>
            </c:strRef>
          </c:tx>
          <c:invertIfNegative val="0"/>
          <c:val>
            <c:numRef>
              <c:f>Summary_V2!$AC$2:$AC$9</c:f>
              <c:numCache>
                <c:formatCode>General</c:formatCode>
                <c:ptCount val="8"/>
                <c:pt idx="0">
                  <c:v>-4</c:v>
                </c:pt>
                <c:pt idx="1">
                  <c:v>5</c:v>
                </c:pt>
                <c:pt idx="2">
                  <c:v>1</c:v>
                </c:pt>
                <c:pt idx="3">
                  <c:v>5</c:v>
                </c:pt>
                <c:pt idx="4">
                  <c:v>-2</c:v>
                </c:pt>
                <c:pt idx="5">
                  <c:v>-7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82-4DE0-AABB-D86B5DEF5A1A}"/>
            </c:ext>
          </c:extLst>
        </c:ser>
        <c:ser>
          <c:idx val="2"/>
          <c:order val="2"/>
          <c:tx>
            <c:strRef>
              <c:f>Summary_V2!$AE$1</c:f>
              <c:strCache>
                <c:ptCount val="1"/>
                <c:pt idx="0">
                  <c:v>7.5 mm + 20.5  MDT</c:v>
                </c:pt>
              </c:strCache>
            </c:strRef>
          </c:tx>
          <c:invertIfNegative val="0"/>
          <c:val>
            <c:numRef>
              <c:f>Summary_V2!$AE$2:$AE$9</c:f>
              <c:numCache>
                <c:formatCode>General</c:formatCode>
                <c:ptCount val="8"/>
                <c:pt idx="0">
                  <c:v>-4</c:v>
                </c:pt>
                <c:pt idx="1">
                  <c:v>5</c:v>
                </c:pt>
                <c:pt idx="2">
                  <c:v>1</c:v>
                </c:pt>
                <c:pt idx="3">
                  <c:v>5</c:v>
                </c:pt>
                <c:pt idx="4">
                  <c:v>-2</c:v>
                </c:pt>
                <c:pt idx="5">
                  <c:v>-7</c:v>
                </c:pt>
                <c:pt idx="6">
                  <c:v>17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82-4DE0-AABB-D86B5DEF5A1A}"/>
            </c:ext>
          </c:extLst>
        </c:ser>
        <c:ser>
          <c:idx val="3"/>
          <c:order val="3"/>
          <c:tx>
            <c:strRef>
              <c:f>Summary_V2!$AF$1</c:f>
              <c:strCache>
                <c:ptCount val="1"/>
                <c:pt idx="0">
                  <c:v>10 mm + 20.5 MDT</c:v>
                </c:pt>
              </c:strCache>
            </c:strRef>
          </c:tx>
          <c:invertIfNegative val="0"/>
          <c:val>
            <c:numRef>
              <c:f>Summary_V2!$AF$2:$AF$9</c:f>
              <c:numCache>
                <c:formatCode>General</c:formatCode>
                <c:ptCount val="8"/>
                <c:pt idx="0">
                  <c:v>-4</c:v>
                </c:pt>
                <c:pt idx="1">
                  <c:v>5</c:v>
                </c:pt>
                <c:pt idx="2">
                  <c:v>1</c:v>
                </c:pt>
                <c:pt idx="3">
                  <c:v>5</c:v>
                </c:pt>
                <c:pt idx="4">
                  <c:v>-1</c:v>
                </c:pt>
                <c:pt idx="5">
                  <c:v>-7</c:v>
                </c:pt>
                <c:pt idx="6">
                  <c:v>17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82-4DE0-AABB-D86B5DEF5A1A}"/>
            </c:ext>
          </c:extLst>
        </c:ser>
        <c:ser>
          <c:idx val="4"/>
          <c:order val="4"/>
          <c:tx>
            <c:strRef>
              <c:f>Summary_V2!$AG$1</c:f>
              <c:strCache>
                <c:ptCount val="1"/>
                <c:pt idx="0">
                  <c:v>12.5 mm + 20.5 MDT</c:v>
                </c:pt>
              </c:strCache>
            </c:strRef>
          </c:tx>
          <c:invertIfNegative val="0"/>
          <c:val>
            <c:numRef>
              <c:f>Summary_V2!$AG$2:$AG$9</c:f>
              <c:numCache>
                <c:formatCode>General</c:formatCode>
                <c:ptCount val="8"/>
                <c:pt idx="0">
                  <c:v>-3</c:v>
                </c:pt>
                <c:pt idx="1">
                  <c:v>8</c:v>
                </c:pt>
                <c:pt idx="2">
                  <c:v>2</c:v>
                </c:pt>
                <c:pt idx="3">
                  <c:v>5</c:v>
                </c:pt>
                <c:pt idx="4">
                  <c:v>-1</c:v>
                </c:pt>
                <c:pt idx="5">
                  <c:v>-5</c:v>
                </c:pt>
                <c:pt idx="6">
                  <c:v>18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82-4DE0-AABB-D86B5DEF5A1A}"/>
            </c:ext>
          </c:extLst>
        </c:ser>
        <c:ser>
          <c:idx val="5"/>
          <c:order val="5"/>
          <c:tx>
            <c:strRef>
              <c:f>Summary_V2!$AH$1</c:f>
              <c:strCache>
                <c:ptCount val="1"/>
                <c:pt idx="0">
                  <c:v>15 mm + 20.5 MDT</c:v>
                </c:pt>
              </c:strCache>
            </c:strRef>
          </c:tx>
          <c:invertIfNegative val="0"/>
          <c:val>
            <c:numRef>
              <c:f>Summary_V2!$AH$2:$AH$9</c:f>
              <c:numCache>
                <c:formatCode>General</c:formatCode>
                <c:ptCount val="8"/>
                <c:pt idx="0">
                  <c:v>-3</c:v>
                </c:pt>
                <c:pt idx="1">
                  <c:v>8</c:v>
                </c:pt>
                <c:pt idx="2">
                  <c:v>2</c:v>
                </c:pt>
                <c:pt idx="3">
                  <c:v>5</c:v>
                </c:pt>
                <c:pt idx="4">
                  <c:v>2</c:v>
                </c:pt>
                <c:pt idx="5">
                  <c:v>-4</c:v>
                </c:pt>
                <c:pt idx="6">
                  <c:v>19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082-4DE0-AABB-D86B5DEF5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6148344"/>
        <c:axId val="-2126145208"/>
      </c:barChart>
      <c:catAx>
        <c:axId val="-2126148344"/>
        <c:scaling>
          <c:orientation val="minMax"/>
        </c:scaling>
        <c:delete val="0"/>
        <c:axPos val="b"/>
        <c:majorTickMark val="none"/>
        <c:minorTickMark val="none"/>
        <c:tickLblPos val="nextTo"/>
        <c:crossAx val="-2126145208"/>
        <c:crosses val="autoZero"/>
        <c:auto val="1"/>
        <c:lblAlgn val="ctr"/>
        <c:lblOffset val="100"/>
        <c:noMultiLvlLbl val="0"/>
      </c:catAx>
      <c:valAx>
        <c:axId val="-2126145208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-21261483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WA</a:t>
            </a:r>
          </a:p>
        </c:rich>
      </c:tx>
      <c:layout>
        <c:manualLayout>
          <c:xMode val="edge"/>
          <c:yMode val="edge"/>
          <c:x val="0.44560353209309"/>
          <c:y val="4.77673826257617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5608573928259001"/>
          <c:y val="0.11158573928259"/>
          <c:w val="0.71637139107611603"/>
          <c:h val="0.67426290463691996"/>
        </c:manualLayout>
      </c:layout>
      <c:scatterChart>
        <c:scatterStyle val="lineMarker"/>
        <c:varyColors val="0"/>
        <c:ser>
          <c:idx val="0"/>
          <c:order val="0"/>
          <c:tx>
            <c:strRef>
              <c:f>Summary_V2!$Z$1</c:f>
              <c:strCache>
                <c:ptCount val="1"/>
                <c:pt idx="0">
                  <c:v>5mm + 16 MDT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Summary_V2!$Q$2:$Q$9</c:f>
              <c:numCache>
                <c:formatCode>General</c:formatCode>
                <c:ptCount val="8"/>
                <c:pt idx="0">
                  <c:v>116</c:v>
                </c:pt>
                <c:pt idx="1">
                  <c:v>124</c:v>
                </c:pt>
                <c:pt idx="2">
                  <c:v>100</c:v>
                </c:pt>
                <c:pt idx="3">
                  <c:v>121</c:v>
                </c:pt>
                <c:pt idx="4">
                  <c:v>148</c:v>
                </c:pt>
                <c:pt idx="5">
                  <c:v>140</c:v>
                </c:pt>
                <c:pt idx="6">
                  <c:v>134</c:v>
                </c:pt>
                <c:pt idx="7">
                  <c:v>113</c:v>
                </c:pt>
              </c:numCache>
            </c:numRef>
          </c:xVal>
          <c:yVal>
            <c:numRef>
              <c:f>Summary_V2!$Z$2:$Z$9</c:f>
              <c:numCache>
                <c:formatCode>General</c:formatCode>
                <c:ptCount val="8"/>
                <c:pt idx="0">
                  <c:v>155</c:v>
                </c:pt>
                <c:pt idx="1">
                  <c:v>151</c:v>
                </c:pt>
                <c:pt idx="2">
                  <c:v>171</c:v>
                </c:pt>
                <c:pt idx="3">
                  <c:v>166</c:v>
                </c:pt>
                <c:pt idx="4">
                  <c:v>171</c:v>
                </c:pt>
                <c:pt idx="5">
                  <c:v>159</c:v>
                </c:pt>
                <c:pt idx="6">
                  <c:v>150</c:v>
                </c:pt>
                <c:pt idx="7">
                  <c:v>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57-48B9-B49C-2274FDA988D4}"/>
            </c:ext>
          </c:extLst>
        </c:ser>
        <c:ser>
          <c:idx val="1"/>
          <c:order val="1"/>
          <c:tx>
            <c:strRef>
              <c:f>Summary_V2!$R$1</c:f>
              <c:strCache>
                <c:ptCount val="1"/>
                <c:pt idx="0">
                  <c:v>5mm + 20.5 MDT 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4"/>
          </c:marker>
          <c:trendline>
            <c:trendlineType val="linear"/>
            <c:intercept val="0"/>
            <c:dispRSqr val="1"/>
            <c:dispEq val="0"/>
            <c:trendlineLbl>
              <c:layout>
                <c:manualLayout>
                  <c:x val="0.236356516573269"/>
                  <c:y val="-6.0725131435526498E-2"/>
                </c:manualLayout>
              </c:layout>
              <c:numFmt formatCode="General" sourceLinked="0"/>
            </c:trendlineLbl>
          </c:trendline>
          <c:xVal>
            <c:numRef>
              <c:f>Summary_V2!$Q$2:$Q$9</c:f>
              <c:numCache>
                <c:formatCode>General</c:formatCode>
                <c:ptCount val="8"/>
                <c:pt idx="0">
                  <c:v>116</c:v>
                </c:pt>
                <c:pt idx="1">
                  <c:v>124</c:v>
                </c:pt>
                <c:pt idx="2">
                  <c:v>100</c:v>
                </c:pt>
                <c:pt idx="3">
                  <c:v>121</c:v>
                </c:pt>
                <c:pt idx="4">
                  <c:v>148</c:v>
                </c:pt>
                <c:pt idx="5">
                  <c:v>140</c:v>
                </c:pt>
                <c:pt idx="6">
                  <c:v>134</c:v>
                </c:pt>
                <c:pt idx="7">
                  <c:v>113</c:v>
                </c:pt>
              </c:numCache>
            </c:numRef>
          </c:xVal>
          <c:yVal>
            <c:numRef>
              <c:f>Summary_V2!$R$2:$R$9</c:f>
              <c:numCache>
                <c:formatCode>General</c:formatCode>
                <c:ptCount val="8"/>
                <c:pt idx="0">
                  <c:v>112</c:v>
                </c:pt>
                <c:pt idx="1">
                  <c:v>129</c:v>
                </c:pt>
                <c:pt idx="2">
                  <c:v>101</c:v>
                </c:pt>
                <c:pt idx="3">
                  <c:v>126</c:v>
                </c:pt>
                <c:pt idx="4">
                  <c:v>146</c:v>
                </c:pt>
                <c:pt idx="5">
                  <c:v>133</c:v>
                </c:pt>
                <c:pt idx="6">
                  <c:v>134</c:v>
                </c:pt>
                <c:pt idx="7">
                  <c:v>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F57-48B9-B49C-2274FDA98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6107448"/>
        <c:axId val="-2126102168"/>
      </c:scatterChart>
      <c:valAx>
        <c:axId val="-2126107448"/>
        <c:scaling>
          <c:orientation val="minMax"/>
          <c:max val="180"/>
          <c:min val="90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900"/>
                </a:pPr>
                <a:r>
                  <a:rPr lang="en-AU" sz="900"/>
                  <a:t>Observed hatch date (days after 1 January)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-2126102168"/>
        <c:crosses val="autoZero"/>
        <c:crossBetween val="midCat"/>
      </c:valAx>
      <c:valAx>
        <c:axId val="-2126102168"/>
        <c:scaling>
          <c:orientation val="minMax"/>
          <c:max val="180"/>
          <c:min val="90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900"/>
                </a:pPr>
                <a:r>
                  <a:rPr lang="en-US" sz="900"/>
                  <a:t>Predicted hatch date (days aftet Jan 1)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-2126107448"/>
        <c:crosses val="autoZero"/>
        <c:crossBetween val="midCat"/>
      </c:valAx>
    </c:plotArea>
    <c:legend>
      <c:legendPos val="r"/>
      <c:legendEntry>
        <c:idx val="2"/>
        <c:delete val="1"/>
      </c:legendEntry>
      <c:overlay val="1"/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SE Aust</a:t>
            </a:r>
          </a:p>
        </c:rich>
      </c:tx>
      <c:layout>
        <c:manualLayout>
          <c:xMode val="edge"/>
          <c:yMode val="edge"/>
          <c:x val="0.39071303587051598"/>
          <c:y val="1.8871779631108698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5608573928259001"/>
          <c:y val="0.11158573928259"/>
          <c:w val="0.71637139107611603"/>
          <c:h val="0.67426290463691996"/>
        </c:manualLayout>
      </c:layout>
      <c:scatterChart>
        <c:scatterStyle val="lineMarker"/>
        <c:varyColors val="0"/>
        <c:ser>
          <c:idx val="0"/>
          <c:order val="0"/>
          <c:tx>
            <c:strRef>
              <c:f>Summary_V2!$Z$1</c:f>
              <c:strCache>
                <c:ptCount val="1"/>
                <c:pt idx="0">
                  <c:v>5mm + 16 MDT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4"/>
          </c:marker>
          <c:trendline>
            <c:trendlineType val="linear"/>
            <c:intercept val="0"/>
            <c:dispRSqr val="1"/>
            <c:dispEq val="0"/>
            <c:trendlineLbl>
              <c:layout>
                <c:manualLayout>
                  <c:x val="5.5915135608048998E-2"/>
                  <c:y val="-6.23916639961365E-2"/>
                </c:manualLayout>
              </c:layout>
              <c:numFmt formatCode="General" sourceLinked="0"/>
            </c:trendlineLbl>
          </c:trendline>
          <c:xVal>
            <c:numRef>
              <c:f>Summary_V2!$Q$12:$Q$18</c:f>
              <c:numCache>
                <c:formatCode>General</c:formatCode>
                <c:ptCount val="7"/>
                <c:pt idx="0">
                  <c:v>94</c:v>
                </c:pt>
                <c:pt idx="1">
                  <c:v>103</c:v>
                </c:pt>
                <c:pt idx="2">
                  <c:v>112</c:v>
                </c:pt>
                <c:pt idx="3">
                  <c:v>118</c:v>
                </c:pt>
                <c:pt idx="4">
                  <c:v>143</c:v>
                </c:pt>
                <c:pt idx="5">
                  <c:v>120</c:v>
                </c:pt>
                <c:pt idx="6">
                  <c:v>128</c:v>
                </c:pt>
              </c:numCache>
            </c:numRef>
          </c:xVal>
          <c:yVal>
            <c:numRef>
              <c:f>Summary_V2!$Z$12:$Z$18</c:f>
              <c:numCache>
                <c:formatCode>General</c:formatCode>
                <c:ptCount val="7"/>
                <c:pt idx="0">
                  <c:v>87</c:v>
                </c:pt>
                <c:pt idx="1">
                  <c:v>99</c:v>
                </c:pt>
                <c:pt idx="2">
                  <c:v>99</c:v>
                </c:pt>
                <c:pt idx="3">
                  <c:v>113</c:v>
                </c:pt>
                <c:pt idx="4">
                  <c:v>141</c:v>
                </c:pt>
                <c:pt idx="5">
                  <c:v>116</c:v>
                </c:pt>
                <c:pt idx="6">
                  <c:v>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D8A-4AF8-A56D-16FE3A7D08D6}"/>
            </c:ext>
          </c:extLst>
        </c:ser>
        <c:ser>
          <c:idx val="1"/>
          <c:order val="1"/>
          <c:tx>
            <c:strRef>
              <c:f>Summary_V2!$R$1</c:f>
              <c:strCache>
                <c:ptCount val="1"/>
                <c:pt idx="0">
                  <c:v>5mm + 20.5 MDT 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4"/>
          </c:marker>
          <c:trendline>
            <c:trendlineType val="linear"/>
            <c:intercept val="0"/>
            <c:dispRSqr val="1"/>
            <c:dispEq val="0"/>
            <c:trendlineLbl>
              <c:layout>
                <c:manualLayout>
                  <c:x val="0.17465587634879001"/>
                  <c:y val="7.6652295174823207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/>
                  </a:pPr>
                  <a:endParaRPr lang="en-US"/>
                </a:p>
              </c:txPr>
            </c:trendlineLbl>
          </c:trendline>
          <c:xVal>
            <c:numRef>
              <c:f>Summary_V2!$Q$12:$Q$18</c:f>
              <c:numCache>
                <c:formatCode>General</c:formatCode>
                <c:ptCount val="7"/>
                <c:pt idx="0">
                  <c:v>94</c:v>
                </c:pt>
                <c:pt idx="1">
                  <c:v>103</c:v>
                </c:pt>
                <c:pt idx="2">
                  <c:v>112</c:v>
                </c:pt>
                <c:pt idx="3">
                  <c:v>118</c:v>
                </c:pt>
                <c:pt idx="4">
                  <c:v>143</c:v>
                </c:pt>
                <c:pt idx="5">
                  <c:v>120</c:v>
                </c:pt>
                <c:pt idx="6">
                  <c:v>128</c:v>
                </c:pt>
              </c:numCache>
            </c:numRef>
          </c:xVal>
          <c:yVal>
            <c:numRef>
              <c:f>Summary_V2!$R$12:$R$18</c:f>
              <c:numCache>
                <c:formatCode>General</c:formatCode>
                <c:ptCount val="7"/>
                <c:pt idx="0">
                  <c:v>80</c:v>
                </c:pt>
                <c:pt idx="1">
                  <c:v>84</c:v>
                </c:pt>
                <c:pt idx="2">
                  <c:v>80</c:v>
                </c:pt>
                <c:pt idx="3">
                  <c:v>97</c:v>
                </c:pt>
                <c:pt idx="4">
                  <c:v>82</c:v>
                </c:pt>
                <c:pt idx="5">
                  <c:v>105</c:v>
                </c:pt>
                <c:pt idx="6">
                  <c:v>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D8A-4AF8-A56D-16FE3A7D0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6057000"/>
        <c:axId val="-2126051640"/>
      </c:scatterChart>
      <c:valAx>
        <c:axId val="-2126057000"/>
        <c:scaling>
          <c:orientation val="minMax"/>
          <c:max val="180"/>
          <c:min val="80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900"/>
                </a:pPr>
                <a:r>
                  <a:rPr lang="en-AU" sz="900"/>
                  <a:t>Observed hatch date (days after 1 January)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-2126051640"/>
        <c:crosses val="autoZero"/>
        <c:crossBetween val="midCat"/>
      </c:valAx>
      <c:valAx>
        <c:axId val="-2126051640"/>
        <c:scaling>
          <c:orientation val="minMax"/>
          <c:max val="180"/>
          <c:min val="80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900"/>
                </a:pPr>
                <a:r>
                  <a:rPr lang="en-US" sz="900"/>
                  <a:t>Predicted hatch date (days aftet Jan 1)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-2126057000"/>
        <c:crosses val="autoZero"/>
        <c:crossBetween val="midCat"/>
      </c:valAx>
    </c:plotArea>
    <c:legend>
      <c:legendPos val="r"/>
      <c:legendEntry>
        <c:idx val="2"/>
        <c:delete val="1"/>
      </c:legendEntry>
      <c:legendEntry>
        <c:idx val="3"/>
        <c:delete val="1"/>
      </c:legendEntry>
      <c:overlay val="1"/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1633409959396"/>
          <c:y val="0.111585621842292"/>
          <c:w val="0.71637139107611603"/>
          <c:h val="0.67426290463691996"/>
        </c:manualLayout>
      </c:layout>
      <c:scatterChart>
        <c:scatterStyle val="lineMarker"/>
        <c:varyColors val="0"/>
        <c:ser>
          <c:idx val="0"/>
          <c:order val="0"/>
          <c:tx>
            <c:strRef>
              <c:f>Summary_V2!$Z$1</c:f>
              <c:strCache>
                <c:ptCount val="1"/>
                <c:pt idx="0">
                  <c:v>5mm + 16 MDT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Summary_V2!$Q$2:$Q$9</c:f>
              <c:numCache>
                <c:formatCode>General</c:formatCode>
                <c:ptCount val="8"/>
                <c:pt idx="0">
                  <c:v>116</c:v>
                </c:pt>
                <c:pt idx="1">
                  <c:v>124</c:v>
                </c:pt>
                <c:pt idx="2">
                  <c:v>100</c:v>
                </c:pt>
                <c:pt idx="3">
                  <c:v>121</c:v>
                </c:pt>
                <c:pt idx="4">
                  <c:v>148</c:v>
                </c:pt>
                <c:pt idx="5">
                  <c:v>140</c:v>
                </c:pt>
                <c:pt idx="6">
                  <c:v>134</c:v>
                </c:pt>
                <c:pt idx="7">
                  <c:v>113</c:v>
                </c:pt>
              </c:numCache>
            </c:numRef>
          </c:xVal>
          <c:yVal>
            <c:numRef>
              <c:f>Summary_V2!$Z$2:$Z$9</c:f>
              <c:numCache>
                <c:formatCode>General</c:formatCode>
                <c:ptCount val="8"/>
                <c:pt idx="0">
                  <c:v>155</c:v>
                </c:pt>
                <c:pt idx="1">
                  <c:v>151</c:v>
                </c:pt>
                <c:pt idx="2">
                  <c:v>171</c:v>
                </c:pt>
                <c:pt idx="3">
                  <c:v>166</c:v>
                </c:pt>
                <c:pt idx="4">
                  <c:v>171</c:v>
                </c:pt>
                <c:pt idx="5">
                  <c:v>159</c:v>
                </c:pt>
                <c:pt idx="6">
                  <c:v>150</c:v>
                </c:pt>
                <c:pt idx="7">
                  <c:v>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72-408B-9D2A-4AA591085EF4}"/>
            </c:ext>
          </c:extLst>
        </c:ser>
        <c:ser>
          <c:idx val="1"/>
          <c:order val="1"/>
          <c:tx>
            <c:strRef>
              <c:f>Summary_V2!$R$1</c:f>
              <c:strCache>
                <c:ptCount val="1"/>
                <c:pt idx="0">
                  <c:v>5mm + 20.5 MDT 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  <c:spPr>
              <a:noFill/>
              <a:ln>
                <a:solidFill>
                  <a:schemeClr val="tx1"/>
                </a:solidFill>
              </a:ln>
            </c:spPr>
          </c:marker>
          <c:trendline>
            <c:trendlineType val="linear"/>
            <c:intercept val="0"/>
            <c:dispRSqr val="0"/>
            <c:dispEq val="0"/>
          </c:trendline>
          <c:xVal>
            <c:numRef>
              <c:f>Summary_V2!$Q$2:$Q$9</c:f>
              <c:numCache>
                <c:formatCode>General</c:formatCode>
                <c:ptCount val="8"/>
                <c:pt idx="0">
                  <c:v>116</c:v>
                </c:pt>
                <c:pt idx="1">
                  <c:v>124</c:v>
                </c:pt>
                <c:pt idx="2">
                  <c:v>100</c:v>
                </c:pt>
                <c:pt idx="3">
                  <c:v>121</c:v>
                </c:pt>
                <c:pt idx="4">
                  <c:v>148</c:v>
                </c:pt>
                <c:pt idx="5">
                  <c:v>140</c:v>
                </c:pt>
                <c:pt idx="6">
                  <c:v>134</c:v>
                </c:pt>
                <c:pt idx="7">
                  <c:v>113</c:v>
                </c:pt>
              </c:numCache>
            </c:numRef>
          </c:xVal>
          <c:yVal>
            <c:numRef>
              <c:f>Summary_V2!$R$2:$R$9</c:f>
              <c:numCache>
                <c:formatCode>General</c:formatCode>
                <c:ptCount val="8"/>
                <c:pt idx="0">
                  <c:v>112</c:v>
                </c:pt>
                <c:pt idx="1">
                  <c:v>129</c:v>
                </c:pt>
                <c:pt idx="2">
                  <c:v>101</c:v>
                </c:pt>
                <c:pt idx="3">
                  <c:v>126</c:v>
                </c:pt>
                <c:pt idx="4">
                  <c:v>146</c:v>
                </c:pt>
                <c:pt idx="5">
                  <c:v>133</c:v>
                </c:pt>
                <c:pt idx="6">
                  <c:v>134</c:v>
                </c:pt>
                <c:pt idx="7">
                  <c:v>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B72-408B-9D2A-4AA591085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6008904"/>
        <c:axId val="-2126002952"/>
      </c:scatterChart>
      <c:valAx>
        <c:axId val="-2126008904"/>
        <c:scaling>
          <c:orientation val="minMax"/>
          <c:max val="160"/>
          <c:min val="90"/>
        </c:scaling>
        <c:delete val="0"/>
        <c:axPos val="b"/>
        <c:majorGridlines>
          <c:spPr>
            <a:ln>
              <a:noFill/>
            </a:ln>
          </c:spPr>
        </c:majorGridlines>
        <c:minorGridlines>
          <c:spPr>
            <a:ln>
              <a:noFill/>
            </a:ln>
          </c:spPr>
        </c:minorGridlines>
        <c:title>
          <c:tx>
            <c:rich>
              <a:bodyPr/>
              <a:lstStyle/>
              <a:p>
                <a:pPr>
                  <a:defRPr sz="1200"/>
                </a:pPr>
                <a:r>
                  <a:rPr lang="en-AU" sz="1200"/>
                  <a:t>Observed hatch date (days after 1 January)</a:t>
                </a:r>
              </a:p>
            </c:rich>
          </c:tx>
          <c:layout>
            <c:manualLayout>
              <c:xMode val="edge"/>
              <c:yMode val="edge"/>
              <c:x val="0.17633168007723199"/>
              <c:y val="0.87691735309871599"/>
            </c:manualLayout>
          </c:layout>
          <c:overlay val="0"/>
        </c:title>
        <c:numFmt formatCode="General" sourceLinked="1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200"/>
            </a:pPr>
            <a:endParaRPr lang="en-US"/>
          </a:p>
        </c:txPr>
        <c:crossAx val="-2126002952"/>
        <c:crosses val="autoZero"/>
        <c:crossBetween val="midCat"/>
      </c:valAx>
      <c:valAx>
        <c:axId val="-2126002952"/>
        <c:scaling>
          <c:orientation val="minMax"/>
          <c:max val="180"/>
          <c:min val="80"/>
        </c:scaling>
        <c:delete val="0"/>
        <c:axPos val="l"/>
        <c:majorGridlines>
          <c:spPr>
            <a:ln>
              <a:noFill/>
            </a:ln>
          </c:spPr>
        </c:majorGridlines>
        <c:minorGridlines>
          <c:spPr>
            <a:ln>
              <a:noFill/>
            </a:ln>
          </c:spPr>
        </c:minorGridlines>
        <c:title>
          <c:tx>
            <c:rich>
              <a:bodyPr/>
              <a:lstStyle/>
              <a:p>
                <a:pPr>
                  <a:defRPr sz="1200" baseline="0"/>
                </a:pPr>
                <a:r>
                  <a:rPr lang="en-US" sz="1200" baseline="0"/>
                  <a:t>Predicted hatch date (days aftet Jan 1)</a:t>
                </a:r>
              </a:p>
            </c:rich>
          </c:tx>
          <c:layout>
            <c:manualLayout>
              <c:xMode val="edge"/>
              <c:yMode val="edge"/>
              <c:x val="5.5805526764216903E-3"/>
              <c:y val="5.2752725219682398E-2"/>
            </c:manualLayout>
          </c:layout>
          <c:overlay val="0"/>
        </c:title>
        <c:numFmt formatCode="General" sourceLinked="1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200" baseline="0"/>
            </a:pPr>
            <a:endParaRPr lang="en-US"/>
          </a:p>
        </c:txPr>
        <c:crossAx val="-2126008904"/>
        <c:crosses val="autoZero"/>
        <c:crossBetween val="midCat"/>
      </c:valAx>
      <c:spPr>
        <a:noFill/>
        <a:ln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36751505014399"/>
          <c:y val="0.1228601739115"/>
          <c:w val="0.71637139107611603"/>
          <c:h val="0.67426290463691996"/>
        </c:manualLayout>
      </c:layout>
      <c:scatterChart>
        <c:scatterStyle val="lineMarker"/>
        <c:varyColors val="0"/>
        <c:ser>
          <c:idx val="0"/>
          <c:order val="0"/>
          <c:tx>
            <c:strRef>
              <c:f>Summary_V2!$Z$1</c:f>
              <c:strCache>
                <c:ptCount val="1"/>
                <c:pt idx="0">
                  <c:v>5mm + 16 MDT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trendlineType val="linear"/>
            <c:intercept val="0"/>
            <c:dispRSqr val="0"/>
            <c:dispEq val="0"/>
          </c:trendline>
          <c:xVal>
            <c:numRef>
              <c:f>Summary_V2!$Q$12:$Q$18</c:f>
              <c:numCache>
                <c:formatCode>General</c:formatCode>
                <c:ptCount val="7"/>
                <c:pt idx="0">
                  <c:v>94</c:v>
                </c:pt>
                <c:pt idx="1">
                  <c:v>103</c:v>
                </c:pt>
                <c:pt idx="2">
                  <c:v>112</c:v>
                </c:pt>
                <c:pt idx="3">
                  <c:v>118</c:v>
                </c:pt>
                <c:pt idx="4">
                  <c:v>143</c:v>
                </c:pt>
                <c:pt idx="5">
                  <c:v>120</c:v>
                </c:pt>
                <c:pt idx="6">
                  <c:v>128</c:v>
                </c:pt>
              </c:numCache>
            </c:numRef>
          </c:xVal>
          <c:yVal>
            <c:numRef>
              <c:f>Summary_V2!$Z$12:$Z$18</c:f>
              <c:numCache>
                <c:formatCode>General</c:formatCode>
                <c:ptCount val="7"/>
                <c:pt idx="0">
                  <c:v>87</c:v>
                </c:pt>
                <c:pt idx="1">
                  <c:v>99</c:v>
                </c:pt>
                <c:pt idx="2">
                  <c:v>99</c:v>
                </c:pt>
                <c:pt idx="3">
                  <c:v>113</c:v>
                </c:pt>
                <c:pt idx="4">
                  <c:v>141</c:v>
                </c:pt>
                <c:pt idx="5">
                  <c:v>116</c:v>
                </c:pt>
                <c:pt idx="6">
                  <c:v>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5E-4C1A-94A9-40D2CE868D10}"/>
            </c:ext>
          </c:extLst>
        </c:ser>
        <c:ser>
          <c:idx val="1"/>
          <c:order val="1"/>
          <c:tx>
            <c:strRef>
              <c:f>Summary_V2!$R$1</c:f>
              <c:strCache>
                <c:ptCount val="1"/>
                <c:pt idx="0">
                  <c:v>5mm + 20.5 MDT 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Summary_V2!$Q$12:$Q$18</c:f>
              <c:numCache>
                <c:formatCode>General</c:formatCode>
                <c:ptCount val="7"/>
                <c:pt idx="0">
                  <c:v>94</c:v>
                </c:pt>
                <c:pt idx="1">
                  <c:v>103</c:v>
                </c:pt>
                <c:pt idx="2">
                  <c:v>112</c:v>
                </c:pt>
                <c:pt idx="3">
                  <c:v>118</c:v>
                </c:pt>
                <c:pt idx="4">
                  <c:v>143</c:v>
                </c:pt>
                <c:pt idx="5">
                  <c:v>120</c:v>
                </c:pt>
                <c:pt idx="6">
                  <c:v>128</c:v>
                </c:pt>
              </c:numCache>
            </c:numRef>
          </c:xVal>
          <c:yVal>
            <c:numRef>
              <c:f>Summary_V2!$R$12:$R$18</c:f>
              <c:numCache>
                <c:formatCode>General</c:formatCode>
                <c:ptCount val="7"/>
                <c:pt idx="0">
                  <c:v>80</c:v>
                </c:pt>
                <c:pt idx="1">
                  <c:v>84</c:v>
                </c:pt>
                <c:pt idx="2">
                  <c:v>80</c:v>
                </c:pt>
                <c:pt idx="3">
                  <c:v>97</c:v>
                </c:pt>
                <c:pt idx="4">
                  <c:v>82</c:v>
                </c:pt>
                <c:pt idx="5">
                  <c:v>105</c:v>
                </c:pt>
                <c:pt idx="6">
                  <c:v>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5E-4C1A-94A9-40D2CE868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8665672"/>
        <c:axId val="-2128658008"/>
      </c:scatterChart>
      <c:valAx>
        <c:axId val="-2128665672"/>
        <c:scaling>
          <c:orientation val="minMax"/>
          <c:max val="160"/>
          <c:min val="90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AU" sz="1200"/>
                  <a:t>Observed hatch date (days after 1 January)</a:t>
                </a:r>
              </a:p>
            </c:rich>
          </c:tx>
          <c:layout>
            <c:manualLayout>
              <c:xMode val="edge"/>
              <c:yMode val="edge"/>
              <c:x val="0.17670753984496901"/>
              <c:y val="0.88644262651639905"/>
            </c:manualLayout>
          </c:layout>
          <c:overlay val="0"/>
        </c:title>
        <c:numFmt formatCode="General" sourceLinked="1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200"/>
            </a:pPr>
            <a:endParaRPr lang="en-US"/>
          </a:p>
        </c:txPr>
        <c:crossAx val="-2128658008"/>
        <c:crosses val="autoZero"/>
        <c:crossBetween val="midCat"/>
      </c:valAx>
      <c:valAx>
        <c:axId val="-2128658008"/>
        <c:scaling>
          <c:orientation val="minMax"/>
          <c:max val="180"/>
          <c:min val="8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Predicted hatch date (days aftet Jan 1)</a:t>
                </a:r>
              </a:p>
            </c:rich>
          </c:tx>
          <c:layout>
            <c:manualLayout>
              <c:xMode val="edge"/>
              <c:yMode val="edge"/>
              <c:x val="3.4149965675250998E-3"/>
              <c:y val="5.8712062984540798E-2"/>
            </c:manualLayout>
          </c:layout>
          <c:overlay val="0"/>
        </c:title>
        <c:numFmt formatCode="General" sourceLinked="1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200"/>
            </a:pPr>
            <a:endParaRPr lang="en-US"/>
          </a:p>
        </c:txPr>
        <c:crossAx val="-2128665672"/>
        <c:crosses val="autoZero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AU"/>
              <a:t>Accumulative rainfall prior to egg hatch 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Rainfall!$C$36</c:f>
              <c:strCache>
                <c:ptCount val="1"/>
                <c:pt idx="0">
                  <c:v>k90</c:v>
                </c:pt>
              </c:strCache>
            </c:strRef>
          </c:tx>
          <c:marker>
            <c:symbol val="diamond"/>
            <c:size val="4"/>
          </c:marker>
          <c:xVal>
            <c:numRef>
              <c:f>Rainfall!$B$37:$B$66</c:f>
              <c:numCache>
                <c:formatCode>General</c:formatCode>
                <c:ptCount val="30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</c:numCache>
            </c:numRef>
          </c:xVal>
          <c:yVal>
            <c:numRef>
              <c:f>Rainfall!$C$37:$C$66</c:f>
              <c:numCache>
                <c:formatCode>General</c:formatCode>
                <c:ptCount val="30"/>
                <c:pt idx="0">
                  <c:v>0</c:v>
                </c:pt>
                <c:pt idx="1">
                  <c:v>2.5999999046325701</c:v>
                </c:pt>
                <c:pt idx="2">
                  <c:v>3.0999999046325701</c:v>
                </c:pt>
                <c:pt idx="3">
                  <c:v>3.0999999046325701</c:v>
                </c:pt>
                <c:pt idx="4">
                  <c:v>6.2999999523162895</c:v>
                </c:pt>
                <c:pt idx="5">
                  <c:v>15.100000143051149</c:v>
                </c:pt>
                <c:pt idx="6">
                  <c:v>15.400000154972078</c:v>
                </c:pt>
                <c:pt idx="7">
                  <c:v>15.900000154972078</c:v>
                </c:pt>
                <c:pt idx="8">
                  <c:v>22.09999996423722</c:v>
                </c:pt>
                <c:pt idx="9">
                  <c:v>28.500000059604652</c:v>
                </c:pt>
                <c:pt idx="10">
                  <c:v>36.600000441074386</c:v>
                </c:pt>
                <c:pt idx="11">
                  <c:v>36.600000441074386</c:v>
                </c:pt>
                <c:pt idx="12">
                  <c:v>74.800001204013881</c:v>
                </c:pt>
                <c:pt idx="13">
                  <c:v>74.800001204013881</c:v>
                </c:pt>
                <c:pt idx="14">
                  <c:v>74.800001204013881</c:v>
                </c:pt>
                <c:pt idx="15">
                  <c:v>74.800001204013881</c:v>
                </c:pt>
                <c:pt idx="16">
                  <c:v>74.800001204013881</c:v>
                </c:pt>
                <c:pt idx="17">
                  <c:v>74.800001204013881</c:v>
                </c:pt>
                <c:pt idx="18">
                  <c:v>74.800001204013881</c:v>
                </c:pt>
                <c:pt idx="19">
                  <c:v>74.800001204013881</c:v>
                </c:pt>
                <c:pt idx="20">
                  <c:v>75.300001204013881</c:v>
                </c:pt>
                <c:pt idx="21">
                  <c:v>85.000001013279018</c:v>
                </c:pt>
                <c:pt idx="22">
                  <c:v>93.400000631809291</c:v>
                </c:pt>
                <c:pt idx="23">
                  <c:v>93.400000631809291</c:v>
                </c:pt>
                <c:pt idx="24">
                  <c:v>93.400000631809291</c:v>
                </c:pt>
                <c:pt idx="25">
                  <c:v>93.400000631809291</c:v>
                </c:pt>
                <c:pt idx="26">
                  <c:v>93.400000631809291</c:v>
                </c:pt>
                <c:pt idx="27">
                  <c:v>93.500000633299408</c:v>
                </c:pt>
                <c:pt idx="28">
                  <c:v>94.800000585615692</c:v>
                </c:pt>
                <c:pt idx="29">
                  <c:v>98.200000680983123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54-49E8-A30E-BC3DD5C6483E}"/>
            </c:ext>
          </c:extLst>
        </c:ser>
        <c:ser>
          <c:idx val="1"/>
          <c:order val="1"/>
          <c:tx>
            <c:strRef>
              <c:f>Rainfall!$D$36</c:f>
              <c:strCache>
                <c:ptCount val="1"/>
                <c:pt idx="0">
                  <c:v>k91</c:v>
                </c:pt>
              </c:strCache>
            </c:strRef>
          </c:tx>
          <c:marker>
            <c:symbol val="square"/>
            <c:size val="4"/>
          </c:marker>
          <c:xVal>
            <c:numRef>
              <c:f>Rainfall!$B$37:$B$66</c:f>
              <c:numCache>
                <c:formatCode>General</c:formatCode>
                <c:ptCount val="30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</c:numCache>
            </c:numRef>
          </c:xVal>
          <c:yVal>
            <c:numRef>
              <c:f>Rainfall!$D$37:$D$66</c:f>
              <c:numCache>
                <c:formatCode>General</c:formatCode>
                <c:ptCount val="30"/>
                <c:pt idx="0">
                  <c:v>0</c:v>
                </c:pt>
                <c:pt idx="1">
                  <c:v>17.700000762939499</c:v>
                </c:pt>
                <c:pt idx="2">
                  <c:v>17.700000762939499</c:v>
                </c:pt>
                <c:pt idx="3">
                  <c:v>17.700000762939499</c:v>
                </c:pt>
                <c:pt idx="4">
                  <c:v>17.700000762939499</c:v>
                </c:pt>
                <c:pt idx="5">
                  <c:v>20.200000762939499</c:v>
                </c:pt>
                <c:pt idx="6">
                  <c:v>30.900000572204597</c:v>
                </c:pt>
                <c:pt idx="7">
                  <c:v>57.800000190734892</c:v>
                </c:pt>
                <c:pt idx="8">
                  <c:v>73.699999809265194</c:v>
                </c:pt>
                <c:pt idx="9">
                  <c:v>76.499999761581478</c:v>
                </c:pt>
                <c:pt idx="10">
                  <c:v>76.499999761581478</c:v>
                </c:pt>
                <c:pt idx="11">
                  <c:v>76.499999761581478</c:v>
                </c:pt>
                <c:pt idx="12">
                  <c:v>76.599999763071594</c:v>
                </c:pt>
                <c:pt idx="13">
                  <c:v>81.899999953806457</c:v>
                </c:pt>
                <c:pt idx="14">
                  <c:v>90.20000014454132</c:v>
                </c:pt>
                <c:pt idx="15">
                  <c:v>90.20000014454132</c:v>
                </c:pt>
                <c:pt idx="16">
                  <c:v>90.20000014454132</c:v>
                </c:pt>
                <c:pt idx="17">
                  <c:v>90.20000014454132</c:v>
                </c:pt>
                <c:pt idx="18">
                  <c:v>90.20000014454132</c:v>
                </c:pt>
                <c:pt idx="19">
                  <c:v>91.70000014454132</c:v>
                </c:pt>
                <c:pt idx="20">
                  <c:v>91.800000146031437</c:v>
                </c:pt>
                <c:pt idx="21">
                  <c:v>91.800000146031437</c:v>
                </c:pt>
                <c:pt idx="22">
                  <c:v>91.900000147521553</c:v>
                </c:pt>
                <c:pt idx="23">
                  <c:v>92.300000153482017</c:v>
                </c:pt>
                <c:pt idx="24">
                  <c:v>96.400000058114585</c:v>
                </c:pt>
                <c:pt idx="25">
                  <c:v>96.400000058114585</c:v>
                </c:pt>
                <c:pt idx="26">
                  <c:v>96.400000058114585</c:v>
                </c:pt>
                <c:pt idx="27">
                  <c:v>96.400000058114585</c:v>
                </c:pt>
                <c:pt idx="28">
                  <c:v>96.400000058114585</c:v>
                </c:pt>
                <c:pt idx="29">
                  <c:v>96.400000058114585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54-49E8-A30E-BC3DD5C6483E}"/>
            </c:ext>
          </c:extLst>
        </c:ser>
        <c:ser>
          <c:idx val="2"/>
          <c:order val="2"/>
          <c:tx>
            <c:strRef>
              <c:f>Rainfall!$E$36</c:f>
              <c:strCache>
                <c:ptCount val="1"/>
                <c:pt idx="0">
                  <c:v>k92</c:v>
                </c:pt>
              </c:strCache>
            </c:strRef>
          </c:tx>
          <c:marker>
            <c:symbol val="triangle"/>
            <c:size val="4"/>
          </c:marker>
          <c:xVal>
            <c:numRef>
              <c:f>Rainfall!$B$37:$B$66</c:f>
              <c:numCache>
                <c:formatCode>General</c:formatCode>
                <c:ptCount val="30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</c:numCache>
            </c:numRef>
          </c:xVal>
          <c:yVal>
            <c:numRef>
              <c:f>Rainfall!$E$37:$E$66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3.2999999523162802</c:v>
                </c:pt>
                <c:pt idx="7">
                  <c:v>3.6999999582767442</c:v>
                </c:pt>
                <c:pt idx="8">
                  <c:v>3.6999999582767442</c:v>
                </c:pt>
                <c:pt idx="9">
                  <c:v>3.6999999582767442</c:v>
                </c:pt>
                <c:pt idx="10">
                  <c:v>3.6999999582767442</c:v>
                </c:pt>
                <c:pt idx="11">
                  <c:v>3.6999999582767442</c:v>
                </c:pt>
                <c:pt idx="12">
                  <c:v>3.899999961256976</c:v>
                </c:pt>
                <c:pt idx="13">
                  <c:v>12.599999770522116</c:v>
                </c:pt>
                <c:pt idx="14">
                  <c:v>23.899999961257016</c:v>
                </c:pt>
                <c:pt idx="15">
                  <c:v>35.399999961257016</c:v>
                </c:pt>
                <c:pt idx="16">
                  <c:v>43.899999961257016</c:v>
                </c:pt>
                <c:pt idx="17">
                  <c:v>46.199999913573293</c:v>
                </c:pt>
                <c:pt idx="18">
                  <c:v>48.499999865889571</c:v>
                </c:pt>
                <c:pt idx="19">
                  <c:v>48.7999998778105</c:v>
                </c:pt>
                <c:pt idx="20">
                  <c:v>48.7999998778105</c:v>
                </c:pt>
                <c:pt idx="21">
                  <c:v>49.199999883770964</c:v>
                </c:pt>
                <c:pt idx="22">
                  <c:v>58.899999693036108</c:v>
                </c:pt>
                <c:pt idx="23">
                  <c:v>59.599999681115179</c:v>
                </c:pt>
                <c:pt idx="24">
                  <c:v>59.899999693036108</c:v>
                </c:pt>
                <c:pt idx="25">
                  <c:v>59.899999693036108</c:v>
                </c:pt>
                <c:pt idx="26">
                  <c:v>59.899999693036108</c:v>
                </c:pt>
                <c:pt idx="27">
                  <c:v>59.899999693036108</c:v>
                </c:pt>
                <c:pt idx="28">
                  <c:v>59.899999693036108</c:v>
                </c:pt>
                <c:pt idx="29">
                  <c:v>59.899999693036108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54-49E8-A30E-BC3DD5C6483E}"/>
            </c:ext>
          </c:extLst>
        </c:ser>
        <c:ser>
          <c:idx val="3"/>
          <c:order val="3"/>
          <c:tx>
            <c:strRef>
              <c:f>Rainfall!$F$36</c:f>
              <c:strCache>
                <c:ptCount val="1"/>
                <c:pt idx="0">
                  <c:v>n91</c:v>
                </c:pt>
              </c:strCache>
            </c:strRef>
          </c:tx>
          <c:marker>
            <c:symbol val="x"/>
            <c:size val="4"/>
          </c:marker>
          <c:xVal>
            <c:numRef>
              <c:f>Rainfall!$B$37:$B$66</c:f>
              <c:numCache>
                <c:formatCode>General</c:formatCode>
                <c:ptCount val="30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</c:numCache>
            </c:numRef>
          </c:xVal>
          <c:yVal>
            <c:numRef>
              <c:f>Rainfall!$F$37:$F$66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1.20000004768372</c:v>
                </c:pt>
                <c:pt idx="5">
                  <c:v>1.20000004768372</c:v>
                </c:pt>
                <c:pt idx="6">
                  <c:v>1.20000004768372</c:v>
                </c:pt>
                <c:pt idx="7">
                  <c:v>1.20000004768372</c:v>
                </c:pt>
                <c:pt idx="8">
                  <c:v>1.20000004768372</c:v>
                </c:pt>
                <c:pt idx="9">
                  <c:v>1.20000004768372</c:v>
                </c:pt>
                <c:pt idx="10">
                  <c:v>5.7000000476837203</c:v>
                </c:pt>
                <c:pt idx="11">
                  <c:v>6.1000000536441839</c:v>
                </c:pt>
                <c:pt idx="12">
                  <c:v>6.1000000536441839</c:v>
                </c:pt>
                <c:pt idx="13">
                  <c:v>6.4000000655651128</c:v>
                </c:pt>
                <c:pt idx="14">
                  <c:v>6.4000000655651128</c:v>
                </c:pt>
                <c:pt idx="15">
                  <c:v>6.4000000655651128</c:v>
                </c:pt>
                <c:pt idx="16">
                  <c:v>6.5000000670552289</c:v>
                </c:pt>
                <c:pt idx="17">
                  <c:v>6.5000000670552289</c:v>
                </c:pt>
                <c:pt idx="18">
                  <c:v>8.5999999716877991</c:v>
                </c:pt>
                <c:pt idx="19">
                  <c:v>8.5999999716877991</c:v>
                </c:pt>
                <c:pt idx="20">
                  <c:v>8.5999999716877991</c:v>
                </c:pt>
                <c:pt idx="21">
                  <c:v>8.5999999716877991</c:v>
                </c:pt>
                <c:pt idx="22">
                  <c:v>8.5999999716877991</c:v>
                </c:pt>
                <c:pt idx="23">
                  <c:v>9.399999983608728</c:v>
                </c:pt>
                <c:pt idx="24">
                  <c:v>10.600000031292447</c:v>
                </c:pt>
                <c:pt idx="25">
                  <c:v>10.600000031292447</c:v>
                </c:pt>
                <c:pt idx="26">
                  <c:v>10.600000031292447</c:v>
                </c:pt>
                <c:pt idx="27">
                  <c:v>10.600000031292447</c:v>
                </c:pt>
                <c:pt idx="28">
                  <c:v>10.600000031292447</c:v>
                </c:pt>
                <c:pt idx="29">
                  <c:v>10.600000031292447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754-49E8-A30E-BC3DD5C6483E}"/>
            </c:ext>
          </c:extLst>
        </c:ser>
        <c:ser>
          <c:idx val="4"/>
          <c:order val="4"/>
          <c:tx>
            <c:strRef>
              <c:f>Rainfall!$G$36</c:f>
              <c:strCache>
                <c:ptCount val="1"/>
                <c:pt idx="0">
                  <c:v>n92</c:v>
                </c:pt>
              </c:strCache>
            </c:strRef>
          </c:tx>
          <c:marker>
            <c:symbol val="star"/>
            <c:size val="4"/>
          </c:marker>
          <c:xVal>
            <c:numRef>
              <c:f>Rainfall!$B$37:$B$66</c:f>
              <c:numCache>
                <c:formatCode>General</c:formatCode>
                <c:ptCount val="30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</c:numCache>
            </c:numRef>
          </c:xVal>
          <c:yVal>
            <c:numRef>
              <c:f>Rainfall!$G$37:$G$66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1.20000004768372</c:v>
                </c:pt>
                <c:pt idx="5">
                  <c:v>2.6000000238418601</c:v>
                </c:pt>
                <c:pt idx="6">
                  <c:v>3.8000000715255799</c:v>
                </c:pt>
                <c:pt idx="7">
                  <c:v>3.8000000715255799</c:v>
                </c:pt>
                <c:pt idx="8">
                  <c:v>3.8000000715255799</c:v>
                </c:pt>
                <c:pt idx="9">
                  <c:v>3.8000000715255799</c:v>
                </c:pt>
                <c:pt idx="10">
                  <c:v>3.8000000715255799</c:v>
                </c:pt>
                <c:pt idx="11">
                  <c:v>3.8000000715255799</c:v>
                </c:pt>
                <c:pt idx="12">
                  <c:v>4.0000000745058122</c:v>
                </c:pt>
                <c:pt idx="13">
                  <c:v>4.0000000745058122</c:v>
                </c:pt>
                <c:pt idx="14">
                  <c:v>4.5000000745058122</c:v>
                </c:pt>
                <c:pt idx="15">
                  <c:v>10.099999979138381</c:v>
                </c:pt>
                <c:pt idx="16">
                  <c:v>25.099999979138381</c:v>
                </c:pt>
                <c:pt idx="17">
                  <c:v>25.099999979138381</c:v>
                </c:pt>
                <c:pt idx="18">
                  <c:v>25.39999999105931</c:v>
                </c:pt>
                <c:pt idx="19">
                  <c:v>27.60000003874303</c:v>
                </c:pt>
                <c:pt idx="20">
                  <c:v>28.800000086426749</c:v>
                </c:pt>
                <c:pt idx="21">
                  <c:v>37.400000467896476</c:v>
                </c:pt>
                <c:pt idx="22">
                  <c:v>40.100000515580199</c:v>
                </c:pt>
                <c:pt idx="23">
                  <c:v>40.100000515580199</c:v>
                </c:pt>
                <c:pt idx="24">
                  <c:v>40.100000515580199</c:v>
                </c:pt>
                <c:pt idx="25">
                  <c:v>40.100000515580199</c:v>
                </c:pt>
                <c:pt idx="26">
                  <c:v>40.100000515580199</c:v>
                </c:pt>
                <c:pt idx="27">
                  <c:v>40.100000515580199</c:v>
                </c:pt>
                <c:pt idx="28">
                  <c:v>40.100000515580199</c:v>
                </c:pt>
                <c:pt idx="29">
                  <c:v>40.200000517070315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754-49E8-A30E-BC3DD5C6483E}"/>
            </c:ext>
          </c:extLst>
        </c:ser>
        <c:ser>
          <c:idx val="5"/>
          <c:order val="5"/>
          <c:tx>
            <c:strRef>
              <c:f>Rainfall!$H$36</c:f>
              <c:strCache>
                <c:ptCount val="1"/>
                <c:pt idx="0">
                  <c:v>w55</c:v>
                </c:pt>
              </c:strCache>
            </c:strRef>
          </c:tx>
          <c:marker>
            <c:symbol val="circle"/>
            <c:size val="4"/>
          </c:marker>
          <c:xVal>
            <c:numRef>
              <c:f>Rainfall!$B$37:$B$66</c:f>
              <c:numCache>
                <c:formatCode>General</c:formatCode>
                <c:ptCount val="30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</c:numCache>
            </c:numRef>
          </c:xVal>
          <c:yVal>
            <c:numRef>
              <c:f>Rainfall!$H$37:$H$66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3.7000000476837198</c:v>
                </c:pt>
                <c:pt idx="5">
                  <c:v>8.6000001430511492</c:v>
                </c:pt>
                <c:pt idx="6">
                  <c:v>10.90000009536743</c:v>
                </c:pt>
                <c:pt idx="7">
                  <c:v>10.90000009536743</c:v>
                </c:pt>
                <c:pt idx="8">
                  <c:v>10.90000009536743</c:v>
                </c:pt>
                <c:pt idx="9">
                  <c:v>10.90000009536743</c:v>
                </c:pt>
                <c:pt idx="10">
                  <c:v>10.90000009536743</c:v>
                </c:pt>
                <c:pt idx="11">
                  <c:v>10.90000009536743</c:v>
                </c:pt>
                <c:pt idx="12">
                  <c:v>10.90000009536743</c:v>
                </c:pt>
                <c:pt idx="13">
                  <c:v>10.90000009536743</c:v>
                </c:pt>
                <c:pt idx="14">
                  <c:v>11.700000107288359</c:v>
                </c:pt>
                <c:pt idx="15">
                  <c:v>22.500000298023259</c:v>
                </c:pt>
                <c:pt idx="16">
                  <c:v>33.100000679492958</c:v>
                </c:pt>
                <c:pt idx="17">
                  <c:v>61.700001060962663</c:v>
                </c:pt>
                <c:pt idx="18">
                  <c:v>69.600001156330094</c:v>
                </c:pt>
                <c:pt idx="19">
                  <c:v>73.800000965595231</c:v>
                </c:pt>
                <c:pt idx="20">
                  <c:v>73.800000965595231</c:v>
                </c:pt>
                <c:pt idx="21">
                  <c:v>73.800000965595231</c:v>
                </c:pt>
                <c:pt idx="22">
                  <c:v>73.800000965595231</c:v>
                </c:pt>
                <c:pt idx="23">
                  <c:v>74.10000097751616</c:v>
                </c:pt>
                <c:pt idx="24">
                  <c:v>74.500000983476625</c:v>
                </c:pt>
                <c:pt idx="25">
                  <c:v>75.200000971555696</c:v>
                </c:pt>
                <c:pt idx="26">
                  <c:v>75.200000971555696</c:v>
                </c:pt>
                <c:pt idx="27">
                  <c:v>75.200000971555696</c:v>
                </c:pt>
                <c:pt idx="28">
                  <c:v>75.200000971555696</c:v>
                </c:pt>
                <c:pt idx="29">
                  <c:v>76.200000971555696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754-49E8-A30E-BC3DD5C6483E}"/>
            </c:ext>
          </c:extLst>
        </c:ser>
        <c:ser>
          <c:idx val="6"/>
          <c:order val="6"/>
          <c:tx>
            <c:strRef>
              <c:f>Rainfall!$I$36</c:f>
              <c:strCache>
                <c:ptCount val="1"/>
                <c:pt idx="0">
                  <c:v>w60</c:v>
                </c:pt>
              </c:strCache>
            </c:strRef>
          </c:tx>
          <c:marker>
            <c:symbol val="plus"/>
            <c:size val="4"/>
          </c:marker>
          <c:xVal>
            <c:numRef>
              <c:f>Rainfall!$B$37:$B$66</c:f>
              <c:numCache>
                <c:formatCode>General</c:formatCode>
                <c:ptCount val="30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</c:numCache>
            </c:numRef>
          </c:xVal>
          <c:yVal>
            <c:numRef>
              <c:f>Rainfall!$I$37:$I$66</c:f>
              <c:numCache>
                <c:formatCode>General</c:formatCode>
                <c:ptCount val="30"/>
                <c:pt idx="0">
                  <c:v>0</c:v>
                </c:pt>
                <c:pt idx="1">
                  <c:v>0.30000001192092901</c:v>
                </c:pt>
                <c:pt idx="2">
                  <c:v>15.10000020265583</c:v>
                </c:pt>
                <c:pt idx="3">
                  <c:v>15.10000020265583</c:v>
                </c:pt>
                <c:pt idx="4">
                  <c:v>15.10000020265583</c:v>
                </c:pt>
                <c:pt idx="5">
                  <c:v>19.900000393390691</c:v>
                </c:pt>
                <c:pt idx="6">
                  <c:v>22.300000488758123</c:v>
                </c:pt>
                <c:pt idx="7">
                  <c:v>22.300000488758123</c:v>
                </c:pt>
                <c:pt idx="8">
                  <c:v>22.300000488758123</c:v>
                </c:pt>
                <c:pt idx="9">
                  <c:v>22.300000488758123</c:v>
                </c:pt>
                <c:pt idx="10">
                  <c:v>22.300000488758123</c:v>
                </c:pt>
                <c:pt idx="11">
                  <c:v>22.300000488758123</c:v>
                </c:pt>
                <c:pt idx="12">
                  <c:v>22.300000488758123</c:v>
                </c:pt>
                <c:pt idx="13">
                  <c:v>22.300000488758123</c:v>
                </c:pt>
                <c:pt idx="14">
                  <c:v>22.300000488758123</c:v>
                </c:pt>
                <c:pt idx="15">
                  <c:v>22.300000488758123</c:v>
                </c:pt>
                <c:pt idx="16">
                  <c:v>22.300000488758123</c:v>
                </c:pt>
                <c:pt idx="17">
                  <c:v>22.300000488758123</c:v>
                </c:pt>
                <c:pt idx="18">
                  <c:v>22.300000488758123</c:v>
                </c:pt>
                <c:pt idx="19">
                  <c:v>22.300000488758123</c:v>
                </c:pt>
                <c:pt idx="20">
                  <c:v>22.300000488758123</c:v>
                </c:pt>
                <c:pt idx="21">
                  <c:v>22.300000488758123</c:v>
                </c:pt>
                <c:pt idx="22">
                  <c:v>22.300000488758123</c:v>
                </c:pt>
                <c:pt idx="23">
                  <c:v>22.300000488758123</c:v>
                </c:pt>
                <c:pt idx="24">
                  <c:v>22.300000488758123</c:v>
                </c:pt>
                <c:pt idx="25">
                  <c:v>22.300000488758123</c:v>
                </c:pt>
                <c:pt idx="26">
                  <c:v>22.400000490248239</c:v>
                </c:pt>
                <c:pt idx="27">
                  <c:v>28.200000680983099</c:v>
                </c:pt>
                <c:pt idx="28">
                  <c:v>33.200000680983095</c:v>
                </c:pt>
                <c:pt idx="29">
                  <c:v>33.200000680983095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754-49E8-A30E-BC3DD5C6483E}"/>
            </c:ext>
          </c:extLst>
        </c:ser>
        <c:ser>
          <c:idx val="7"/>
          <c:order val="7"/>
          <c:tx>
            <c:strRef>
              <c:f>Rainfall!$J$36</c:f>
              <c:strCache>
                <c:ptCount val="1"/>
                <c:pt idx="0">
                  <c:v>w61</c:v>
                </c:pt>
              </c:strCache>
            </c:strRef>
          </c:tx>
          <c:xVal>
            <c:numRef>
              <c:f>Rainfall!$B$37:$B$66</c:f>
              <c:numCache>
                <c:formatCode>General</c:formatCode>
                <c:ptCount val="30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</c:numCache>
            </c:numRef>
          </c:xVal>
          <c:yVal>
            <c:numRef>
              <c:f>Rainfall!$J$37:$J$66</c:f>
              <c:numCache>
                <c:formatCode>General</c:formatCode>
                <c:ptCount val="30"/>
                <c:pt idx="0">
                  <c:v>0</c:v>
                </c:pt>
                <c:pt idx="1">
                  <c:v>0.89999997615814198</c:v>
                </c:pt>
                <c:pt idx="2">
                  <c:v>3.9999998807907122</c:v>
                </c:pt>
                <c:pt idx="3">
                  <c:v>5.4999998807907122</c:v>
                </c:pt>
                <c:pt idx="4">
                  <c:v>5.4999998807907122</c:v>
                </c:pt>
                <c:pt idx="5">
                  <c:v>5.4999998807907122</c:v>
                </c:pt>
                <c:pt idx="6">
                  <c:v>8.2999998331069929</c:v>
                </c:pt>
                <c:pt idx="7">
                  <c:v>10.599999785423273</c:v>
                </c:pt>
                <c:pt idx="8">
                  <c:v>16.299999594688416</c:v>
                </c:pt>
                <c:pt idx="9">
                  <c:v>19.499999642372135</c:v>
                </c:pt>
                <c:pt idx="10">
                  <c:v>22.799999594688416</c:v>
                </c:pt>
                <c:pt idx="11">
                  <c:v>26.899999499320984</c:v>
                </c:pt>
                <c:pt idx="12">
                  <c:v>33.499999403953552</c:v>
                </c:pt>
                <c:pt idx="13">
                  <c:v>49.199999213218653</c:v>
                </c:pt>
                <c:pt idx="14">
                  <c:v>57.899999022483797</c:v>
                </c:pt>
                <c:pt idx="15">
                  <c:v>69.399999022483797</c:v>
                </c:pt>
                <c:pt idx="16">
                  <c:v>69.399999022483797</c:v>
                </c:pt>
                <c:pt idx="17">
                  <c:v>69.399999022483797</c:v>
                </c:pt>
                <c:pt idx="18">
                  <c:v>69.399999022483797</c:v>
                </c:pt>
                <c:pt idx="19">
                  <c:v>69.399999022483797</c:v>
                </c:pt>
                <c:pt idx="20">
                  <c:v>69.499999023973913</c:v>
                </c:pt>
                <c:pt idx="21">
                  <c:v>69.499999023973913</c:v>
                </c:pt>
                <c:pt idx="22">
                  <c:v>69.499999023973913</c:v>
                </c:pt>
                <c:pt idx="23">
                  <c:v>69.499999023973913</c:v>
                </c:pt>
                <c:pt idx="24">
                  <c:v>69.499999023973913</c:v>
                </c:pt>
                <c:pt idx="25">
                  <c:v>69.499999023973913</c:v>
                </c:pt>
                <c:pt idx="26">
                  <c:v>69.499999023973913</c:v>
                </c:pt>
                <c:pt idx="27">
                  <c:v>69.499999023973913</c:v>
                </c:pt>
                <c:pt idx="28">
                  <c:v>70.599999047815771</c:v>
                </c:pt>
                <c:pt idx="29">
                  <c:v>71.299999035894842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754-49E8-A30E-BC3DD5C64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5891576"/>
        <c:axId val="-2125886040"/>
      </c:scatterChart>
      <c:valAx>
        <c:axId val="-2125891576"/>
        <c:scaling>
          <c:orientation val="minMax"/>
          <c:min val="-2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days pre egg hatch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-2125886040"/>
        <c:crosses val="autoZero"/>
        <c:crossBetween val="midCat"/>
      </c:valAx>
      <c:valAx>
        <c:axId val="-2125886040"/>
        <c:scaling>
          <c:logBase val="10"/>
          <c:orientation val="minMax"/>
          <c:min val="1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 rainfall (mm)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high"/>
        <c:crossAx val="-2125891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Running total of accum Rf (5 days)</a:t>
            </a:r>
          </a:p>
        </c:rich>
      </c:tx>
      <c:overlay val="1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Rainfall!$N$36</c:f>
              <c:strCache>
                <c:ptCount val="1"/>
                <c:pt idx="0">
                  <c:v>k90****</c:v>
                </c:pt>
              </c:strCache>
            </c:strRef>
          </c:tx>
          <c:xVal>
            <c:numRef>
              <c:f>Rainfall!$M$37:$M$57</c:f>
              <c:numCache>
                <c:formatCode>General</c:formatCode>
                <c:ptCount val="2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</c:numCache>
            </c:numRef>
          </c:xVal>
          <c:yVal>
            <c:numRef>
              <c:f>Rainfall!$N$38:$N$58</c:f>
              <c:numCache>
                <c:formatCode>General</c:formatCode>
                <c:ptCount val="21"/>
                <c:pt idx="0">
                  <c:v>2.5999999046325701</c:v>
                </c:pt>
                <c:pt idx="1">
                  <c:v>3.0999999046325701</c:v>
                </c:pt>
                <c:pt idx="2">
                  <c:v>12.500000238418579</c:v>
                </c:pt>
                <c:pt idx="3">
                  <c:v>12.800000250339508</c:v>
                </c:pt>
                <c:pt idx="4">
                  <c:v>19.000000059604648</c:v>
                </c:pt>
                <c:pt idx="5">
                  <c:v>22.200000107288361</c:v>
                </c:pt>
                <c:pt idx="6">
                  <c:v>21.500000298023231</c:v>
                </c:pt>
                <c:pt idx="7">
                  <c:v>21.200000286102302</c:v>
                </c:pt>
                <c:pt idx="8">
                  <c:v>58.900001049041805</c:v>
                </c:pt>
                <c:pt idx="9">
                  <c:v>52.700001239776668</c:v>
                </c:pt>
                <c:pt idx="10">
                  <c:v>46.300001144409237</c:v>
                </c:pt>
                <c:pt idx="11">
                  <c:v>38.200000762939503</c:v>
                </c:pt>
                <c:pt idx="12">
                  <c:v>38.200000762939503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0.5</c:v>
                </c:pt>
                <c:pt idx="17">
                  <c:v>10.19999980926514</c:v>
                </c:pt>
                <c:pt idx="18">
                  <c:v>18.59999942779541</c:v>
                </c:pt>
                <c:pt idx="19">
                  <c:v>18.59999942779541</c:v>
                </c:pt>
                <c:pt idx="20">
                  <c:v>18.59999942779541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79-4A65-A16F-84DAD52DBC52}"/>
            </c:ext>
          </c:extLst>
        </c:ser>
        <c:ser>
          <c:idx val="1"/>
          <c:order val="1"/>
          <c:tx>
            <c:strRef>
              <c:f>Rainfall!$O$36</c:f>
              <c:strCache>
                <c:ptCount val="1"/>
                <c:pt idx="0">
                  <c:v>k91**</c:v>
                </c:pt>
              </c:strCache>
            </c:strRef>
          </c:tx>
          <c:xVal>
            <c:numRef>
              <c:f>Rainfall!$M$37:$M$57</c:f>
              <c:numCache>
                <c:formatCode>General</c:formatCode>
                <c:ptCount val="2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</c:numCache>
            </c:numRef>
          </c:xVal>
          <c:yVal>
            <c:numRef>
              <c:f>Rainfall!$O$38:$O$58</c:f>
              <c:numCache>
                <c:formatCode>General</c:formatCode>
                <c:ptCount val="21"/>
                <c:pt idx="0">
                  <c:v>17.700000762939499</c:v>
                </c:pt>
                <c:pt idx="1">
                  <c:v>17.700000762939499</c:v>
                </c:pt>
                <c:pt idx="2">
                  <c:v>2.5</c:v>
                </c:pt>
                <c:pt idx="3">
                  <c:v>40.099999427795396</c:v>
                </c:pt>
                <c:pt idx="4">
                  <c:v>55.999999046325698</c:v>
                </c:pt>
                <c:pt idx="5">
                  <c:v>58.799998998641975</c:v>
                </c:pt>
                <c:pt idx="6">
                  <c:v>56.299998998641975</c:v>
                </c:pt>
                <c:pt idx="7">
                  <c:v>45.599999189376874</c:v>
                </c:pt>
                <c:pt idx="8">
                  <c:v>18.799999572336695</c:v>
                </c:pt>
                <c:pt idx="9">
                  <c:v>8.2000001445412565</c:v>
                </c:pt>
                <c:pt idx="10">
                  <c:v>13.700000382959836</c:v>
                </c:pt>
                <c:pt idx="11">
                  <c:v>13.700000382959836</c:v>
                </c:pt>
                <c:pt idx="12">
                  <c:v>13.700000382959836</c:v>
                </c:pt>
                <c:pt idx="13">
                  <c:v>13.600000381469719</c:v>
                </c:pt>
                <c:pt idx="14">
                  <c:v>8.3000001907348597</c:v>
                </c:pt>
                <c:pt idx="15">
                  <c:v>1.5</c:v>
                </c:pt>
                <c:pt idx="16">
                  <c:v>1.6000000014901159</c:v>
                </c:pt>
                <c:pt idx="17">
                  <c:v>1.6000000014901159</c:v>
                </c:pt>
                <c:pt idx="18">
                  <c:v>1.700000002980232</c:v>
                </c:pt>
                <c:pt idx="19">
                  <c:v>2.1000000089406958</c:v>
                </c:pt>
                <c:pt idx="20">
                  <c:v>4.699999913573266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79-4A65-A16F-84DAD52DBC52}"/>
            </c:ext>
          </c:extLst>
        </c:ser>
        <c:ser>
          <c:idx val="2"/>
          <c:order val="2"/>
          <c:tx>
            <c:strRef>
              <c:f>Rainfall!$P$36</c:f>
              <c:strCache>
                <c:ptCount val="1"/>
                <c:pt idx="0">
                  <c:v>k92***</c:v>
                </c:pt>
              </c:strCache>
            </c:strRef>
          </c:tx>
          <c:xVal>
            <c:numRef>
              <c:f>Rainfall!$M$37:$M$57</c:f>
              <c:numCache>
                <c:formatCode>General</c:formatCode>
                <c:ptCount val="2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</c:numCache>
            </c:numRef>
          </c:xVal>
          <c:yVal>
            <c:numRef>
              <c:f>Rainfall!$P$38:$P$58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3.6999999582767442</c:v>
                </c:pt>
                <c:pt idx="4">
                  <c:v>3.6999999582767442</c:v>
                </c:pt>
                <c:pt idx="5">
                  <c:v>3.6999999582767442</c:v>
                </c:pt>
                <c:pt idx="6">
                  <c:v>3.6999999582767442</c:v>
                </c:pt>
                <c:pt idx="7">
                  <c:v>0.40000000596046398</c:v>
                </c:pt>
                <c:pt idx="8">
                  <c:v>0.20000000298023199</c:v>
                </c:pt>
                <c:pt idx="9">
                  <c:v>8.8999998122453725</c:v>
                </c:pt>
                <c:pt idx="10">
                  <c:v>20.200000002980275</c:v>
                </c:pt>
                <c:pt idx="11">
                  <c:v>31.700000002980271</c:v>
                </c:pt>
                <c:pt idx="12">
                  <c:v>40.200000002980275</c:v>
                </c:pt>
                <c:pt idx="13">
                  <c:v>42.299999952316327</c:v>
                </c:pt>
                <c:pt idx="14">
                  <c:v>35.90000009536746</c:v>
                </c:pt>
                <c:pt idx="15">
                  <c:v>24.89999991655349</c:v>
                </c:pt>
                <c:pt idx="16">
                  <c:v>13.39999991655349</c:v>
                </c:pt>
                <c:pt idx="17">
                  <c:v>5.2999999225139529</c:v>
                </c:pt>
                <c:pt idx="18">
                  <c:v>12.699999779462814</c:v>
                </c:pt>
                <c:pt idx="19">
                  <c:v>11.099999815225605</c:v>
                </c:pt>
                <c:pt idx="20">
                  <c:v>11.099999815225605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D79-4A65-A16F-84DAD52DBC52}"/>
            </c:ext>
          </c:extLst>
        </c:ser>
        <c:ser>
          <c:idx val="3"/>
          <c:order val="3"/>
          <c:tx>
            <c:strRef>
              <c:f>Rainfall!$Q$36</c:f>
              <c:strCache>
                <c:ptCount val="1"/>
                <c:pt idx="0">
                  <c:v>n91*</c:v>
                </c:pt>
              </c:strCache>
            </c:strRef>
          </c:tx>
          <c:xVal>
            <c:numRef>
              <c:f>Rainfall!$M$37:$M$57</c:f>
              <c:numCache>
                <c:formatCode>General</c:formatCode>
                <c:ptCount val="2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</c:numCache>
            </c:numRef>
          </c:xVal>
          <c:yVal>
            <c:numRef>
              <c:f>Rainfall!$Q$38:$Q$58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1.20000004768372</c:v>
                </c:pt>
                <c:pt idx="3">
                  <c:v>1.20000004768372</c:v>
                </c:pt>
                <c:pt idx="4">
                  <c:v>1.20000004768372</c:v>
                </c:pt>
                <c:pt idx="5">
                  <c:v>0</c:v>
                </c:pt>
                <c:pt idx="6">
                  <c:v>4.5</c:v>
                </c:pt>
                <c:pt idx="7">
                  <c:v>4.9000000059604636</c:v>
                </c:pt>
                <c:pt idx="8">
                  <c:v>4.9000000059604636</c:v>
                </c:pt>
                <c:pt idx="9">
                  <c:v>5.2000000178813934</c:v>
                </c:pt>
                <c:pt idx="10">
                  <c:v>5.2000000178813934</c:v>
                </c:pt>
                <c:pt idx="11">
                  <c:v>0.70000001788139299</c:v>
                </c:pt>
                <c:pt idx="12">
                  <c:v>0.40000001341104502</c:v>
                </c:pt>
                <c:pt idx="13">
                  <c:v>0.40000001341104502</c:v>
                </c:pt>
                <c:pt idx="14">
                  <c:v>2.1999999061226863</c:v>
                </c:pt>
                <c:pt idx="15">
                  <c:v>2.1999999061226863</c:v>
                </c:pt>
                <c:pt idx="16">
                  <c:v>2.1999999061226863</c:v>
                </c:pt>
                <c:pt idx="17">
                  <c:v>2.0999999046325701</c:v>
                </c:pt>
                <c:pt idx="18">
                  <c:v>2.0999999046325701</c:v>
                </c:pt>
                <c:pt idx="19">
                  <c:v>0.80000001192092896</c:v>
                </c:pt>
                <c:pt idx="20">
                  <c:v>2.0000000596046492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D79-4A65-A16F-84DAD52DBC52}"/>
            </c:ext>
          </c:extLst>
        </c:ser>
        <c:ser>
          <c:idx val="4"/>
          <c:order val="4"/>
          <c:tx>
            <c:strRef>
              <c:f>Rainfall!$R$36</c:f>
              <c:strCache>
                <c:ptCount val="1"/>
                <c:pt idx="0">
                  <c:v>n92****</c:v>
                </c:pt>
              </c:strCache>
            </c:strRef>
          </c:tx>
          <c:xVal>
            <c:numRef>
              <c:f>Rainfall!$M$37:$M$57</c:f>
              <c:numCache>
                <c:formatCode>General</c:formatCode>
                <c:ptCount val="2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</c:numCache>
            </c:numRef>
          </c:xVal>
          <c:yVal>
            <c:numRef>
              <c:f>Rainfall!$R$38:$R$58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2.6000000238418601</c:v>
                </c:pt>
                <c:pt idx="3">
                  <c:v>3.8000000715255799</c:v>
                </c:pt>
                <c:pt idx="4">
                  <c:v>3.8000000715255799</c:v>
                </c:pt>
                <c:pt idx="5">
                  <c:v>2.6000000238418601</c:v>
                </c:pt>
                <c:pt idx="6">
                  <c:v>1.20000004768372</c:v>
                </c:pt>
                <c:pt idx="7">
                  <c:v>0</c:v>
                </c:pt>
                <c:pt idx="8">
                  <c:v>0.20000000298023199</c:v>
                </c:pt>
                <c:pt idx="9">
                  <c:v>0.20000000298023199</c:v>
                </c:pt>
                <c:pt idx="10">
                  <c:v>0.70000000298023202</c:v>
                </c:pt>
                <c:pt idx="11">
                  <c:v>6.2999999076128024</c:v>
                </c:pt>
                <c:pt idx="12">
                  <c:v>21.299999907612801</c:v>
                </c:pt>
                <c:pt idx="13">
                  <c:v>21.099999904632568</c:v>
                </c:pt>
                <c:pt idx="14">
                  <c:v>21.399999916553497</c:v>
                </c:pt>
                <c:pt idx="15">
                  <c:v>23.09999996423722</c:v>
                </c:pt>
                <c:pt idx="16">
                  <c:v>18.700000107288368</c:v>
                </c:pt>
                <c:pt idx="17">
                  <c:v>12.300000488758098</c:v>
                </c:pt>
                <c:pt idx="18">
                  <c:v>15.000000536441817</c:v>
                </c:pt>
                <c:pt idx="19">
                  <c:v>14.700000524520888</c:v>
                </c:pt>
                <c:pt idx="20">
                  <c:v>12.500000476837169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D79-4A65-A16F-84DAD52DBC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7120536"/>
        <c:axId val="-2127117464"/>
      </c:scatterChart>
      <c:valAx>
        <c:axId val="-2127120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27117464"/>
        <c:crosses val="autoZero"/>
        <c:crossBetween val="midCat"/>
      </c:valAx>
      <c:valAx>
        <c:axId val="-21271174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271205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Running total of accum Rf (3 days)</a:t>
            </a:r>
          </a:p>
        </c:rich>
      </c:tx>
      <c:layout>
        <c:manualLayout>
          <c:xMode val="edge"/>
          <c:yMode val="edge"/>
          <c:x val="0.13770144356955399"/>
          <c:y val="0"/>
        </c:manualLayout>
      </c:layout>
      <c:overlay val="1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Rainfall!$AB$36</c:f>
              <c:strCache>
                <c:ptCount val="1"/>
                <c:pt idx="0">
                  <c:v>k90</c:v>
                </c:pt>
              </c:strCache>
            </c:strRef>
          </c:tx>
          <c:xVal>
            <c:numRef>
              <c:f>Rainfall!$M$37:$M$57</c:f>
              <c:numCache>
                <c:formatCode>General</c:formatCode>
                <c:ptCount val="2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</c:numCache>
            </c:numRef>
          </c:xVal>
          <c:yVal>
            <c:numRef>
              <c:f>Rainfall!$AB$37:$AB$57</c:f>
              <c:numCache>
                <c:formatCode>General</c:formatCode>
                <c:ptCount val="21"/>
                <c:pt idx="0">
                  <c:v>2.5999999046325701</c:v>
                </c:pt>
                <c:pt idx="1">
                  <c:v>3.0999999046325701</c:v>
                </c:pt>
                <c:pt idx="2">
                  <c:v>3.7000000476837198</c:v>
                </c:pt>
                <c:pt idx="3">
                  <c:v>12.000000238418579</c:v>
                </c:pt>
                <c:pt idx="4">
                  <c:v>12.300000250339508</c:v>
                </c:pt>
                <c:pt idx="5">
                  <c:v>9.6000002026557887</c:v>
                </c:pt>
                <c:pt idx="6">
                  <c:v>6.9999998211860692</c:v>
                </c:pt>
                <c:pt idx="7">
                  <c:v>13.09999990463257</c:v>
                </c:pt>
                <c:pt idx="8">
                  <c:v>20.700000286102302</c:v>
                </c:pt>
                <c:pt idx="9">
                  <c:v>14.50000047683716</c:v>
                </c:pt>
                <c:pt idx="10">
                  <c:v>46.300001144409237</c:v>
                </c:pt>
                <c:pt idx="11">
                  <c:v>38.200000762939503</c:v>
                </c:pt>
                <c:pt idx="12">
                  <c:v>38.200000762939503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0.5</c:v>
                </c:pt>
                <c:pt idx="19">
                  <c:v>10.19999980926514</c:v>
                </c:pt>
                <c:pt idx="20">
                  <c:v>18.59999942779541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46-402C-8715-1917F754034E}"/>
            </c:ext>
          </c:extLst>
        </c:ser>
        <c:ser>
          <c:idx val="1"/>
          <c:order val="1"/>
          <c:tx>
            <c:strRef>
              <c:f>Rainfall!$AC$36</c:f>
              <c:strCache>
                <c:ptCount val="1"/>
                <c:pt idx="0">
                  <c:v>k91</c:v>
                </c:pt>
              </c:strCache>
            </c:strRef>
          </c:tx>
          <c:xVal>
            <c:numRef>
              <c:f>Rainfall!$M$37:$M$57</c:f>
              <c:numCache>
                <c:formatCode>General</c:formatCode>
                <c:ptCount val="2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</c:numCache>
            </c:numRef>
          </c:xVal>
          <c:yVal>
            <c:numRef>
              <c:f>Rainfall!$AC$37:$AC$57</c:f>
              <c:numCache>
                <c:formatCode>General</c:formatCode>
                <c:ptCount val="21"/>
                <c:pt idx="0">
                  <c:v>17.700000762939499</c:v>
                </c:pt>
                <c:pt idx="1">
                  <c:v>17.700000762939499</c:v>
                </c:pt>
                <c:pt idx="2">
                  <c:v>0</c:v>
                </c:pt>
                <c:pt idx="3">
                  <c:v>2.5</c:v>
                </c:pt>
                <c:pt idx="4">
                  <c:v>13.199999809265099</c:v>
                </c:pt>
                <c:pt idx="5">
                  <c:v>40.099999427795396</c:v>
                </c:pt>
                <c:pt idx="6">
                  <c:v>53.499999046325698</c:v>
                </c:pt>
                <c:pt idx="7">
                  <c:v>45.599999189376874</c:v>
                </c:pt>
                <c:pt idx="8">
                  <c:v>18.699999570846579</c:v>
                </c:pt>
                <c:pt idx="9">
                  <c:v>2.7999999523162802</c:v>
                </c:pt>
                <c:pt idx="10">
                  <c:v>0.10000000149011599</c:v>
                </c:pt>
                <c:pt idx="11">
                  <c:v>5.4000001922249758</c:v>
                </c:pt>
                <c:pt idx="12">
                  <c:v>13.700000382959836</c:v>
                </c:pt>
                <c:pt idx="13">
                  <c:v>13.600000381469719</c:v>
                </c:pt>
                <c:pt idx="14">
                  <c:v>8.3000001907348597</c:v>
                </c:pt>
                <c:pt idx="15">
                  <c:v>0</c:v>
                </c:pt>
                <c:pt idx="16">
                  <c:v>0</c:v>
                </c:pt>
                <c:pt idx="17">
                  <c:v>1.5</c:v>
                </c:pt>
                <c:pt idx="18">
                  <c:v>1.6000000014901159</c:v>
                </c:pt>
                <c:pt idx="19">
                  <c:v>1.6000000014901159</c:v>
                </c:pt>
                <c:pt idx="20">
                  <c:v>0.20000000298023199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946-402C-8715-1917F754034E}"/>
            </c:ext>
          </c:extLst>
        </c:ser>
        <c:ser>
          <c:idx val="2"/>
          <c:order val="2"/>
          <c:tx>
            <c:strRef>
              <c:f>Rainfall!$AD$36</c:f>
              <c:strCache>
                <c:ptCount val="1"/>
                <c:pt idx="0">
                  <c:v>k92</c:v>
                </c:pt>
              </c:strCache>
            </c:strRef>
          </c:tx>
          <c:xVal>
            <c:numRef>
              <c:f>Rainfall!$M$37:$M$57</c:f>
              <c:numCache>
                <c:formatCode>General</c:formatCode>
                <c:ptCount val="2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</c:numCache>
            </c:numRef>
          </c:xVal>
          <c:yVal>
            <c:numRef>
              <c:f>Rainfall!$AD$37:$AD$57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3.2999999523162802</c:v>
                </c:pt>
                <c:pt idx="5">
                  <c:v>3.6999999582767442</c:v>
                </c:pt>
                <c:pt idx="6">
                  <c:v>3.6999999582767442</c:v>
                </c:pt>
                <c:pt idx="7">
                  <c:v>0.40000000596046398</c:v>
                </c:pt>
                <c:pt idx="8">
                  <c:v>0</c:v>
                </c:pt>
                <c:pt idx="9">
                  <c:v>0</c:v>
                </c:pt>
                <c:pt idx="10">
                  <c:v>0.20000000298023199</c:v>
                </c:pt>
                <c:pt idx="11">
                  <c:v>8.8999998122453725</c:v>
                </c:pt>
                <c:pt idx="12">
                  <c:v>20.200000002980275</c:v>
                </c:pt>
                <c:pt idx="13">
                  <c:v>31.500000000000039</c:v>
                </c:pt>
                <c:pt idx="14">
                  <c:v>31.300000190734899</c:v>
                </c:pt>
                <c:pt idx="15">
                  <c:v>22.299999952316281</c:v>
                </c:pt>
                <c:pt idx="16">
                  <c:v>13.099999904632561</c:v>
                </c:pt>
                <c:pt idx="17">
                  <c:v>4.8999999165534893</c:v>
                </c:pt>
                <c:pt idx="18">
                  <c:v>2.5999999642372091</c:v>
                </c:pt>
                <c:pt idx="19">
                  <c:v>0.70000001788139299</c:v>
                </c:pt>
                <c:pt idx="20">
                  <c:v>10.099999815225605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946-402C-8715-1917F754034E}"/>
            </c:ext>
          </c:extLst>
        </c:ser>
        <c:ser>
          <c:idx val="3"/>
          <c:order val="3"/>
          <c:tx>
            <c:strRef>
              <c:f>Rainfall!$AE$36</c:f>
              <c:strCache>
                <c:ptCount val="1"/>
                <c:pt idx="0">
                  <c:v>n91</c:v>
                </c:pt>
              </c:strCache>
            </c:strRef>
          </c:tx>
          <c:xVal>
            <c:numRef>
              <c:f>Rainfall!$M$37:$M$57</c:f>
              <c:numCache>
                <c:formatCode>General</c:formatCode>
                <c:ptCount val="2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</c:numCache>
            </c:numRef>
          </c:xVal>
          <c:yVal>
            <c:numRef>
              <c:f>Rainfall!$AE$37:$AE$57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1.20000004768372</c:v>
                </c:pt>
                <c:pt idx="3">
                  <c:v>1.20000004768372</c:v>
                </c:pt>
                <c:pt idx="4">
                  <c:v>1.20000004768372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4.5</c:v>
                </c:pt>
                <c:pt idx="9">
                  <c:v>4.9000000059604636</c:v>
                </c:pt>
                <c:pt idx="10">
                  <c:v>4.9000000059604636</c:v>
                </c:pt>
                <c:pt idx="11">
                  <c:v>0.70000001788139299</c:v>
                </c:pt>
                <c:pt idx="12">
                  <c:v>0.30000001192092901</c:v>
                </c:pt>
                <c:pt idx="13">
                  <c:v>0.30000001192092901</c:v>
                </c:pt>
                <c:pt idx="14">
                  <c:v>0.10000000149011599</c:v>
                </c:pt>
                <c:pt idx="15">
                  <c:v>0.10000000149011599</c:v>
                </c:pt>
                <c:pt idx="16">
                  <c:v>2.1999999061226863</c:v>
                </c:pt>
                <c:pt idx="17">
                  <c:v>2.0999999046325701</c:v>
                </c:pt>
                <c:pt idx="18">
                  <c:v>2.0999999046325701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946-402C-8715-1917F754034E}"/>
            </c:ext>
          </c:extLst>
        </c:ser>
        <c:ser>
          <c:idx val="4"/>
          <c:order val="4"/>
          <c:tx>
            <c:strRef>
              <c:f>Rainfall!$AF$36</c:f>
              <c:strCache>
                <c:ptCount val="1"/>
                <c:pt idx="0">
                  <c:v>n92</c:v>
                </c:pt>
              </c:strCache>
            </c:strRef>
          </c:tx>
          <c:xVal>
            <c:numRef>
              <c:f>Rainfall!$M$37:$M$57</c:f>
              <c:numCache>
                <c:formatCode>General</c:formatCode>
                <c:ptCount val="2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</c:numCache>
            </c:numRef>
          </c:xVal>
          <c:yVal>
            <c:numRef>
              <c:f>Rainfall!$AF$37:$AF$57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1.20000004768372</c:v>
                </c:pt>
                <c:pt idx="3">
                  <c:v>2.6000000238418601</c:v>
                </c:pt>
                <c:pt idx="4">
                  <c:v>3.8000000715255799</c:v>
                </c:pt>
                <c:pt idx="5">
                  <c:v>2.6000000238418601</c:v>
                </c:pt>
                <c:pt idx="6">
                  <c:v>1.20000004768372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0.20000000298023199</c:v>
                </c:pt>
                <c:pt idx="11">
                  <c:v>0.20000000298023199</c:v>
                </c:pt>
                <c:pt idx="12">
                  <c:v>0.70000000298023202</c:v>
                </c:pt>
                <c:pt idx="13">
                  <c:v>6.0999999046325701</c:v>
                </c:pt>
                <c:pt idx="14">
                  <c:v>21.099999904632568</c:v>
                </c:pt>
                <c:pt idx="15">
                  <c:v>20.599999904632568</c:v>
                </c:pt>
                <c:pt idx="16">
                  <c:v>15.300000011920929</c:v>
                </c:pt>
                <c:pt idx="17">
                  <c:v>2.5000000596046488</c:v>
                </c:pt>
                <c:pt idx="18">
                  <c:v>3.7000001072883686</c:v>
                </c:pt>
                <c:pt idx="19">
                  <c:v>12.000000476837169</c:v>
                </c:pt>
                <c:pt idx="20">
                  <c:v>12.500000476837169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946-402C-8715-1917F7540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7065896"/>
        <c:axId val="-2127062824"/>
      </c:scatterChart>
      <c:valAx>
        <c:axId val="-2127065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27062824"/>
        <c:crosses val="autoZero"/>
        <c:crossBetween val="midCat"/>
      </c:valAx>
      <c:valAx>
        <c:axId val="-2127062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270658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.xml"/><Relationship Id="rId3" Type="http://schemas.openxmlformats.org/officeDocument/2006/relationships/chart" Target="../charts/chart16.xml"/><Relationship Id="rId7" Type="http://schemas.openxmlformats.org/officeDocument/2006/relationships/chart" Target="../charts/chart20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11" Type="http://schemas.openxmlformats.org/officeDocument/2006/relationships/chart" Target="../charts/chart24.xml"/><Relationship Id="rId5" Type="http://schemas.openxmlformats.org/officeDocument/2006/relationships/chart" Target="../charts/chart18.xml"/><Relationship Id="rId10" Type="http://schemas.openxmlformats.org/officeDocument/2006/relationships/chart" Target="../charts/chart23.xml"/><Relationship Id="rId4" Type="http://schemas.openxmlformats.org/officeDocument/2006/relationships/chart" Target="../charts/chart17.xml"/><Relationship Id="rId9" Type="http://schemas.openxmlformats.org/officeDocument/2006/relationships/chart" Target="../charts/chart22.xml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chart" Target="../charts/chart25.xml"/><Relationship Id="rId7" Type="http://schemas.openxmlformats.org/officeDocument/2006/relationships/image" Target="../media/image4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7.xml"/><Relationship Id="rId11" Type="http://schemas.openxmlformats.org/officeDocument/2006/relationships/chart" Target="../charts/chart29.xml"/><Relationship Id="rId5" Type="http://schemas.openxmlformats.org/officeDocument/2006/relationships/image" Target="../media/image3.emf"/><Relationship Id="rId10" Type="http://schemas.openxmlformats.org/officeDocument/2006/relationships/chart" Target="../charts/chart28.xml"/><Relationship Id="rId4" Type="http://schemas.openxmlformats.org/officeDocument/2006/relationships/chart" Target="../charts/chart26.xml"/><Relationship Id="rId9" Type="http://schemas.openxmlformats.org/officeDocument/2006/relationships/image" Target="../media/image6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chart" Target="../charts/chart32.xml"/><Relationship Id="rId7" Type="http://schemas.openxmlformats.org/officeDocument/2006/relationships/chart" Target="../charts/chart36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5" Type="http://schemas.openxmlformats.org/officeDocument/2006/relationships/chart" Target="../charts/chart34.xml"/><Relationship Id="rId4" Type="http://schemas.openxmlformats.org/officeDocument/2006/relationships/chart" Target="../charts/chart33.xml"/><Relationship Id="rId9" Type="http://schemas.openxmlformats.org/officeDocument/2006/relationships/image" Target="../media/image8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9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84</xdr:col>
      <xdr:colOff>272763</xdr:colOff>
      <xdr:row>41</xdr:row>
      <xdr:rowOff>47307</xdr:rowOff>
    </xdr:from>
    <xdr:to>
      <xdr:col>90</xdr:col>
      <xdr:colOff>426459</xdr:colOff>
      <xdr:row>56</xdr:row>
      <xdr:rowOff>36801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73</xdr:col>
      <xdr:colOff>465736</xdr:colOff>
      <xdr:row>40</xdr:row>
      <xdr:rowOff>238052</xdr:rowOff>
    </xdr:from>
    <xdr:to>
      <xdr:col>82</xdr:col>
      <xdr:colOff>348531</xdr:colOff>
      <xdr:row>54</xdr:row>
      <xdr:rowOff>120041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327410</xdr:colOff>
      <xdr:row>26</xdr:row>
      <xdr:rowOff>220277</xdr:rowOff>
    </xdr:from>
    <xdr:to>
      <xdr:col>64</xdr:col>
      <xdr:colOff>348130</xdr:colOff>
      <xdr:row>40</xdr:row>
      <xdr:rowOff>89520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65</xdr:col>
      <xdr:colOff>242563</xdr:colOff>
      <xdr:row>103</xdr:row>
      <xdr:rowOff>197867</xdr:rowOff>
    </xdr:from>
    <xdr:to>
      <xdr:col>72</xdr:col>
      <xdr:colOff>381419</xdr:colOff>
      <xdr:row>118</xdr:row>
      <xdr:rowOff>16171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73</xdr:col>
      <xdr:colOff>554181</xdr:colOff>
      <xdr:row>10</xdr:row>
      <xdr:rowOff>2721</xdr:rowOff>
    </xdr:from>
    <xdr:to>
      <xdr:col>83</xdr:col>
      <xdr:colOff>51954</xdr:colOff>
      <xdr:row>23</xdr:row>
      <xdr:rowOff>85354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84</xdr:col>
      <xdr:colOff>356260</xdr:colOff>
      <xdr:row>10</xdr:row>
      <xdr:rowOff>-1</xdr:rowOff>
    </xdr:from>
    <xdr:to>
      <xdr:col>91</xdr:col>
      <xdr:colOff>225136</xdr:colOff>
      <xdr:row>23</xdr:row>
      <xdr:rowOff>173181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56</xdr:col>
      <xdr:colOff>51954</xdr:colOff>
      <xdr:row>9</xdr:row>
      <xdr:rowOff>34636</xdr:rowOff>
    </xdr:from>
    <xdr:to>
      <xdr:col>64</xdr:col>
      <xdr:colOff>467591</xdr:colOff>
      <xdr:row>23</xdr:row>
      <xdr:rowOff>113558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65</xdr:col>
      <xdr:colOff>146695</xdr:colOff>
      <xdr:row>72</xdr:row>
      <xdr:rowOff>69272</xdr:rowOff>
    </xdr:from>
    <xdr:to>
      <xdr:col>72</xdr:col>
      <xdr:colOff>423787</xdr:colOff>
      <xdr:row>87</xdr:row>
      <xdr:rowOff>42247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65</xdr:col>
      <xdr:colOff>74238</xdr:colOff>
      <xdr:row>88</xdr:row>
      <xdr:rowOff>115859</xdr:rowOff>
    </xdr:from>
    <xdr:to>
      <xdr:col>72</xdr:col>
      <xdr:colOff>425023</xdr:colOff>
      <xdr:row>102</xdr:row>
      <xdr:rowOff>106255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73</xdr:col>
      <xdr:colOff>538102</xdr:colOff>
      <xdr:row>25</xdr:row>
      <xdr:rowOff>133906</xdr:rowOff>
    </xdr:from>
    <xdr:to>
      <xdr:col>82</xdr:col>
      <xdr:colOff>606447</xdr:colOff>
      <xdr:row>38</xdr:row>
      <xdr:rowOff>87643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84</xdr:col>
      <xdr:colOff>420584</xdr:colOff>
      <xdr:row>25</xdr:row>
      <xdr:rowOff>75766</xdr:rowOff>
    </xdr:from>
    <xdr:to>
      <xdr:col>91</xdr:col>
      <xdr:colOff>153698</xdr:colOff>
      <xdr:row>39</xdr:row>
      <xdr:rowOff>192664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0.80157</cdr:x>
      <cdr:y>0.02348</cdr:y>
    </cdr:from>
    <cdr:to>
      <cdr:x>1</cdr:x>
      <cdr:y>0.28638</cdr:y>
    </cdr:to>
    <cdr:sp macro="" textlink="'Wallace 55,60,61'!$BG$1">
      <cdr:nvSpPr>
        <cdr:cNvPr id="2" name="Rounded Rectangle 1"/>
        <cdr:cNvSpPr/>
      </cdr:nvSpPr>
      <cdr:spPr>
        <a:xfrm xmlns:a="http://schemas.openxmlformats.org/drawingml/2006/main">
          <a:off x="3697498" y="67605"/>
          <a:ext cx="915322" cy="756960"/>
        </a:xfrm>
        <a:prstGeom xmlns:a="http://schemas.openxmlformats.org/drawingml/2006/main" prst="round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fld id="{D4682CF8-4556-4563-8646-9627A0337D5D}" type="TxLink">
            <a:rPr lang="en-US" sz="1400">
              <a:solidFill>
                <a:sysClr val="windowText" lastClr="000000"/>
              </a:solidFill>
            </a:rPr>
            <a:pPr algn="ctr"/>
            <a:t>Smax=50</a:t>
          </a:fld>
          <a:endParaRPr lang="en-US" sz="1400">
            <a:solidFill>
              <a:sysClr val="windowText" lastClr="000000"/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0.77522</cdr:x>
      <cdr:y>0.03836</cdr:y>
    </cdr:from>
    <cdr:to>
      <cdr:x>1</cdr:x>
      <cdr:y>0.30126</cdr:y>
    </cdr:to>
    <cdr:sp macro="" textlink="'Wallace 55,60,61'!$BG$1">
      <cdr:nvSpPr>
        <cdr:cNvPr id="2" name="Rounded Rectangle 1"/>
        <cdr:cNvSpPr/>
      </cdr:nvSpPr>
      <cdr:spPr>
        <a:xfrm xmlns:a="http://schemas.openxmlformats.org/drawingml/2006/main">
          <a:off x="3660321" y="110449"/>
          <a:ext cx="1061359" cy="756960"/>
        </a:xfrm>
        <a:prstGeom xmlns:a="http://schemas.openxmlformats.org/drawingml/2006/main" prst="round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fld id="{BF0BC146-F4B4-4816-B458-B538FCD75CB8}" type="TxLink">
            <a:rPr lang="en-US" sz="1400">
              <a:solidFill>
                <a:sysClr val="windowText" lastClr="000000"/>
              </a:solidFill>
            </a:rPr>
            <a:pPr algn="ctr"/>
            <a:t>Smax=50</a:t>
          </a:fld>
          <a:endParaRPr lang="en-US" sz="1400">
            <a:solidFill>
              <a:sysClr val="windowText" lastClr="000000"/>
            </a:solidFill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0.77976</cdr:x>
      <cdr:y>0.05644</cdr:y>
    </cdr:from>
    <cdr:to>
      <cdr:x>1</cdr:x>
      <cdr:y>0.22212</cdr:y>
    </cdr:to>
    <cdr:sp macro="" textlink="'Wallace 55,60,61'!$BG$1">
      <cdr:nvSpPr>
        <cdr:cNvPr id="2" name="Rounded Rectangle 1"/>
        <cdr:cNvSpPr/>
      </cdr:nvSpPr>
      <cdr:spPr>
        <a:xfrm xmlns:a="http://schemas.openxmlformats.org/drawingml/2006/main">
          <a:off x="3671175" y="162514"/>
          <a:ext cx="1036895" cy="477022"/>
        </a:xfrm>
        <a:prstGeom xmlns:a="http://schemas.openxmlformats.org/drawingml/2006/main" prst="round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fld id="{6EAF2139-F1C6-4C97-8597-8ECC187CB15F}" type="TxLink">
            <a:rPr lang="en-US" sz="1400">
              <a:solidFill>
                <a:sysClr val="windowText" lastClr="000000"/>
              </a:solidFill>
            </a:rPr>
            <a:pPr algn="ctr"/>
            <a:t>Smax=50</a:t>
          </a:fld>
          <a:endParaRPr lang="en-US" sz="1400">
            <a:solidFill>
              <a:sysClr val="windowText" lastClr="000000"/>
            </a:solidFill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0.80288</cdr:x>
      <cdr:y>0.0356</cdr:y>
    </cdr:from>
    <cdr:to>
      <cdr:x>0.99713</cdr:x>
      <cdr:y>0.21005</cdr:y>
    </cdr:to>
    <cdr:sp macro="" textlink="'Wallace 55,60,61'!$BG$1">
      <cdr:nvSpPr>
        <cdr:cNvPr id="2" name="Rounded Rectangle 1"/>
        <cdr:cNvSpPr/>
      </cdr:nvSpPr>
      <cdr:spPr>
        <a:xfrm xmlns:a="http://schemas.openxmlformats.org/drawingml/2006/main">
          <a:off x="3801850" y="106097"/>
          <a:ext cx="919829" cy="519831"/>
        </a:xfrm>
        <a:prstGeom xmlns:a="http://schemas.openxmlformats.org/drawingml/2006/main" prst="round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fld id="{2B1B196F-7667-4037-AD71-647AAE644C50}" type="TxLink">
            <a:rPr lang="en-US" sz="1400">
              <a:solidFill>
                <a:sysClr val="windowText" lastClr="000000"/>
              </a:solidFill>
            </a:rPr>
            <a:pPr algn="ctr"/>
            <a:t>Smax=50</a:t>
          </a:fld>
          <a:endParaRPr lang="en-US" sz="1400">
            <a:solidFill>
              <a:sysClr val="windowText" lastClr="000000"/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0.80407</cdr:x>
      <cdr:y>0.01356</cdr:y>
    </cdr:from>
    <cdr:to>
      <cdr:x>1</cdr:x>
      <cdr:y>0.31214</cdr:y>
    </cdr:to>
    <cdr:sp macro="" textlink="'Wallace 55,60,61'!$BG$4">
      <cdr:nvSpPr>
        <cdr:cNvPr id="2" name="Rounded Rectangle 1"/>
        <cdr:cNvSpPr/>
      </cdr:nvSpPr>
      <cdr:spPr>
        <a:xfrm xmlns:a="http://schemas.openxmlformats.org/drawingml/2006/main">
          <a:off x="4409262" y="38895"/>
          <a:ext cx="1074417" cy="856454"/>
        </a:xfrm>
        <a:prstGeom xmlns:a="http://schemas.openxmlformats.org/drawingml/2006/main" prst="round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fld id="{617A61DB-8CAA-454D-B196-11E940902918}" type="TxLink">
            <a:rPr lang="en-US" sz="1200">
              <a:solidFill>
                <a:sysClr val="windowText" lastClr="000000"/>
              </a:solidFill>
            </a:rPr>
            <a:pPr algn="ctr"/>
            <a:t>Smax=50, SMI = 0.2, Tmax =21.5</a:t>
          </a:fld>
          <a:endParaRPr lang="en-US" sz="1200">
            <a:solidFill>
              <a:sysClr val="windowText" lastClr="000000"/>
            </a:solidFill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0.80407</cdr:x>
      <cdr:y>0.01356</cdr:y>
    </cdr:from>
    <cdr:to>
      <cdr:x>1</cdr:x>
      <cdr:y>0.40239</cdr:y>
    </cdr:to>
    <cdr:sp macro="" textlink="'Wallace 55,60,61'!$BG$4">
      <cdr:nvSpPr>
        <cdr:cNvPr id="2" name="Rounded Rectangle 1"/>
        <cdr:cNvSpPr/>
      </cdr:nvSpPr>
      <cdr:spPr>
        <a:xfrm xmlns:a="http://schemas.openxmlformats.org/drawingml/2006/main">
          <a:off x="4299859" y="37050"/>
          <a:ext cx="1047749" cy="1062407"/>
        </a:xfrm>
        <a:prstGeom xmlns:a="http://schemas.openxmlformats.org/drawingml/2006/main" prst="round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fld id="{617A61DB-8CAA-454D-B196-11E940902918}" type="TxLink">
            <a:rPr lang="en-US" sz="1200">
              <a:solidFill>
                <a:sysClr val="windowText" lastClr="000000"/>
              </a:solidFill>
            </a:rPr>
            <a:pPr algn="ctr"/>
            <a:t>Smax=50, SMI = 0.2, Tmax =21.5</a:t>
          </a:fld>
          <a:endParaRPr lang="en-US" sz="1200">
            <a:solidFill>
              <a:sysClr val="windowText" lastClr="000000"/>
            </a:solidFill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0.80407</cdr:x>
      <cdr:y>0.01356</cdr:y>
    </cdr:from>
    <cdr:to>
      <cdr:x>1</cdr:x>
      <cdr:y>0.40239</cdr:y>
    </cdr:to>
    <cdr:sp macro="" textlink="'Wallace 55,60,61'!$BG$4">
      <cdr:nvSpPr>
        <cdr:cNvPr id="2" name="Rounded Rectangle 1"/>
        <cdr:cNvSpPr/>
      </cdr:nvSpPr>
      <cdr:spPr>
        <a:xfrm xmlns:a="http://schemas.openxmlformats.org/drawingml/2006/main">
          <a:off x="4299859" y="37050"/>
          <a:ext cx="1047749" cy="1062407"/>
        </a:xfrm>
        <a:prstGeom xmlns:a="http://schemas.openxmlformats.org/drawingml/2006/main" prst="round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fld id="{617A61DB-8CAA-454D-B196-11E940902918}" type="TxLink">
            <a:rPr lang="en-US" sz="1200">
              <a:solidFill>
                <a:sysClr val="windowText" lastClr="000000"/>
              </a:solidFill>
            </a:rPr>
            <a:pPr algn="ctr"/>
            <a:t>Smax=50, SMI = 0.2, Tmax =21.5</a:t>
          </a:fld>
          <a:endParaRPr lang="en-US" sz="1200">
            <a:solidFill>
              <a:sysClr val="windowText" lastClr="000000"/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0.80407</cdr:x>
      <cdr:y>0.01356</cdr:y>
    </cdr:from>
    <cdr:to>
      <cdr:x>1</cdr:x>
      <cdr:y>0.40239</cdr:y>
    </cdr:to>
    <cdr:sp macro="" textlink="'Wallace 55,60,61'!$BG$4">
      <cdr:nvSpPr>
        <cdr:cNvPr id="2" name="Rounded Rectangle 1"/>
        <cdr:cNvSpPr/>
      </cdr:nvSpPr>
      <cdr:spPr>
        <a:xfrm xmlns:a="http://schemas.openxmlformats.org/drawingml/2006/main">
          <a:off x="4299859" y="37050"/>
          <a:ext cx="1047749" cy="1062407"/>
        </a:xfrm>
        <a:prstGeom xmlns:a="http://schemas.openxmlformats.org/drawingml/2006/main" prst="round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fld id="{617A61DB-8CAA-454D-B196-11E940902918}" type="TxLink">
            <a:rPr lang="en-US" sz="1200">
              <a:solidFill>
                <a:sysClr val="windowText" lastClr="000000"/>
              </a:solidFill>
            </a:rPr>
            <a:pPr algn="ctr"/>
            <a:t>Smax=50, SMI = 0.2, Tmax =21.5</a:t>
          </a:fld>
          <a:endParaRPr lang="en-US" sz="1200">
            <a:solidFill>
              <a:sysClr val="windowText" lastClr="000000"/>
            </a:solidFill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129540</xdr:colOff>
      <xdr:row>2</xdr:row>
      <xdr:rowOff>22860</xdr:rowOff>
    </xdr:from>
    <xdr:to>
      <xdr:col>11</xdr:col>
      <xdr:colOff>651933</xdr:colOff>
      <xdr:row>14</xdr:row>
      <xdr:rowOff>118533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615950</xdr:colOff>
      <xdr:row>21</xdr:row>
      <xdr:rowOff>112183</xdr:rowOff>
    </xdr:from>
    <xdr:to>
      <xdr:col>11</xdr:col>
      <xdr:colOff>476250</xdr:colOff>
      <xdr:row>37</xdr:row>
      <xdr:rowOff>10583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272763</xdr:colOff>
      <xdr:row>41</xdr:row>
      <xdr:rowOff>47307</xdr:rowOff>
    </xdr:from>
    <xdr:to>
      <xdr:col>72</xdr:col>
      <xdr:colOff>426459</xdr:colOff>
      <xdr:row>56</xdr:row>
      <xdr:rowOff>36801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465736</xdr:colOff>
      <xdr:row>40</xdr:row>
      <xdr:rowOff>238052</xdr:rowOff>
    </xdr:from>
    <xdr:to>
      <xdr:col>64</xdr:col>
      <xdr:colOff>348531</xdr:colOff>
      <xdr:row>54</xdr:row>
      <xdr:rowOff>120041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47</xdr:col>
      <xdr:colOff>242563</xdr:colOff>
      <xdr:row>103</xdr:row>
      <xdr:rowOff>197867</xdr:rowOff>
    </xdr:from>
    <xdr:to>
      <xdr:col>54</xdr:col>
      <xdr:colOff>381419</xdr:colOff>
      <xdr:row>118</xdr:row>
      <xdr:rowOff>16171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55</xdr:col>
      <xdr:colOff>554181</xdr:colOff>
      <xdr:row>10</xdr:row>
      <xdr:rowOff>2721</xdr:rowOff>
    </xdr:from>
    <xdr:to>
      <xdr:col>65</xdr:col>
      <xdr:colOff>51954</xdr:colOff>
      <xdr:row>23</xdr:row>
      <xdr:rowOff>85354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356260</xdr:colOff>
      <xdr:row>10</xdr:row>
      <xdr:rowOff>-1</xdr:rowOff>
    </xdr:from>
    <xdr:to>
      <xdr:col>73</xdr:col>
      <xdr:colOff>225136</xdr:colOff>
      <xdr:row>23</xdr:row>
      <xdr:rowOff>173181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38</xdr:col>
      <xdr:colOff>51954</xdr:colOff>
      <xdr:row>9</xdr:row>
      <xdr:rowOff>34636</xdr:rowOff>
    </xdr:from>
    <xdr:to>
      <xdr:col>46</xdr:col>
      <xdr:colOff>467591</xdr:colOff>
      <xdr:row>23</xdr:row>
      <xdr:rowOff>113558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47</xdr:col>
      <xdr:colOff>146695</xdr:colOff>
      <xdr:row>72</xdr:row>
      <xdr:rowOff>69272</xdr:rowOff>
    </xdr:from>
    <xdr:to>
      <xdr:col>54</xdr:col>
      <xdr:colOff>423787</xdr:colOff>
      <xdr:row>87</xdr:row>
      <xdr:rowOff>42247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38</xdr:col>
      <xdr:colOff>180295</xdr:colOff>
      <xdr:row>25</xdr:row>
      <xdr:rowOff>87765</xdr:rowOff>
    </xdr:from>
    <xdr:to>
      <xdr:col>46</xdr:col>
      <xdr:colOff>398009</xdr:colOff>
      <xdr:row>38</xdr:row>
      <xdr:rowOff>41501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47</xdr:col>
      <xdr:colOff>74238</xdr:colOff>
      <xdr:row>88</xdr:row>
      <xdr:rowOff>115859</xdr:rowOff>
    </xdr:from>
    <xdr:to>
      <xdr:col>54</xdr:col>
      <xdr:colOff>425023</xdr:colOff>
      <xdr:row>102</xdr:row>
      <xdr:rowOff>106255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55</xdr:col>
      <xdr:colOff>538102</xdr:colOff>
      <xdr:row>25</xdr:row>
      <xdr:rowOff>133906</xdr:rowOff>
    </xdr:from>
    <xdr:to>
      <xdr:col>64</xdr:col>
      <xdr:colOff>606447</xdr:colOff>
      <xdr:row>38</xdr:row>
      <xdr:rowOff>87643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66</xdr:col>
      <xdr:colOff>420584</xdr:colOff>
      <xdr:row>25</xdr:row>
      <xdr:rowOff>75766</xdr:rowOff>
    </xdr:from>
    <xdr:to>
      <xdr:col>73</xdr:col>
      <xdr:colOff>153698</xdr:colOff>
      <xdr:row>39</xdr:row>
      <xdr:rowOff>192664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12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0.80157</cdr:x>
      <cdr:y>0.02348</cdr:y>
    </cdr:from>
    <cdr:to>
      <cdr:x>1</cdr:x>
      <cdr:y>0.28638</cdr:y>
    </cdr:to>
    <cdr:sp macro="" textlink="'Dookie94,95'!$AO$1">
      <cdr:nvSpPr>
        <cdr:cNvPr id="2" name="Rounded Rectangle 1"/>
        <cdr:cNvSpPr/>
      </cdr:nvSpPr>
      <cdr:spPr>
        <a:xfrm xmlns:a="http://schemas.openxmlformats.org/drawingml/2006/main">
          <a:off x="3697498" y="67605"/>
          <a:ext cx="915322" cy="756960"/>
        </a:xfrm>
        <a:prstGeom xmlns:a="http://schemas.openxmlformats.org/drawingml/2006/main" prst="round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fld id="{D4682CF8-4556-4563-8646-9627A0337D5D}" type="TxLink">
            <a:rPr lang="en-US" sz="1400">
              <a:solidFill>
                <a:sysClr val="windowText" lastClr="000000"/>
              </a:solidFill>
            </a:rPr>
            <a:pPr algn="ctr"/>
            <a:t>Smax=50</a:t>
          </a:fld>
          <a:endParaRPr lang="en-US" sz="1400">
            <a:solidFill>
              <a:sysClr val="windowText" lastClr="000000"/>
            </a:solidFill>
          </a:endParaRP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0.77522</cdr:x>
      <cdr:y>0.03836</cdr:y>
    </cdr:from>
    <cdr:to>
      <cdr:x>1</cdr:x>
      <cdr:y>0.30126</cdr:y>
    </cdr:to>
    <cdr:sp macro="" textlink="'Dookie94,95'!$AO$1">
      <cdr:nvSpPr>
        <cdr:cNvPr id="2" name="Rounded Rectangle 1"/>
        <cdr:cNvSpPr/>
      </cdr:nvSpPr>
      <cdr:spPr>
        <a:xfrm xmlns:a="http://schemas.openxmlformats.org/drawingml/2006/main">
          <a:off x="3660321" y="110449"/>
          <a:ext cx="1061359" cy="756960"/>
        </a:xfrm>
        <a:prstGeom xmlns:a="http://schemas.openxmlformats.org/drawingml/2006/main" prst="round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fld id="{BF0BC146-F4B4-4816-B458-B538FCD75CB8}" type="TxLink">
            <a:rPr lang="en-US" sz="1400">
              <a:solidFill>
                <a:sysClr val="windowText" lastClr="000000"/>
              </a:solidFill>
            </a:rPr>
            <a:pPr algn="ctr"/>
            <a:t>Smax=50</a:t>
          </a:fld>
          <a:endParaRPr lang="en-US" sz="1400">
            <a:solidFill>
              <a:sysClr val="windowText" lastClr="000000"/>
            </a:solidFill>
          </a:endParaRP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0.80288</cdr:x>
      <cdr:y>0.0356</cdr:y>
    </cdr:from>
    <cdr:to>
      <cdr:x>0.99713</cdr:x>
      <cdr:y>0.21005</cdr:y>
    </cdr:to>
    <cdr:sp macro="" textlink="'Dookie94,95'!$AO$1">
      <cdr:nvSpPr>
        <cdr:cNvPr id="2" name="Rounded Rectangle 1"/>
        <cdr:cNvSpPr/>
      </cdr:nvSpPr>
      <cdr:spPr>
        <a:xfrm xmlns:a="http://schemas.openxmlformats.org/drawingml/2006/main">
          <a:off x="3801850" y="106097"/>
          <a:ext cx="919829" cy="519831"/>
        </a:xfrm>
        <a:prstGeom xmlns:a="http://schemas.openxmlformats.org/drawingml/2006/main" prst="round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fld id="{2B1B196F-7667-4037-AD71-647AAE644C50}" type="TxLink">
            <a:rPr lang="en-US" sz="1400">
              <a:solidFill>
                <a:sysClr val="windowText" lastClr="000000"/>
              </a:solidFill>
            </a:rPr>
            <a:pPr algn="ctr"/>
            <a:t>Smax=50</a:t>
          </a:fld>
          <a:endParaRPr lang="en-US" sz="1400">
            <a:solidFill>
              <a:sysClr val="windowText" lastClr="000000"/>
            </a:solidFill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0.80407</cdr:x>
      <cdr:y>0.01356</cdr:y>
    </cdr:from>
    <cdr:to>
      <cdr:x>1</cdr:x>
      <cdr:y>0.31214</cdr:y>
    </cdr:to>
    <cdr:sp macro="" textlink="'Dookie94,95'!$AO$4">
      <cdr:nvSpPr>
        <cdr:cNvPr id="2" name="Rounded Rectangle 1"/>
        <cdr:cNvSpPr/>
      </cdr:nvSpPr>
      <cdr:spPr>
        <a:xfrm xmlns:a="http://schemas.openxmlformats.org/drawingml/2006/main">
          <a:off x="4409262" y="38895"/>
          <a:ext cx="1074417" cy="856454"/>
        </a:xfrm>
        <a:prstGeom xmlns:a="http://schemas.openxmlformats.org/drawingml/2006/main" prst="round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fld id="{617A61DB-8CAA-454D-B196-11E940902918}" type="TxLink">
            <a:rPr lang="en-US" sz="1200">
              <a:solidFill>
                <a:sysClr val="windowText" lastClr="000000"/>
              </a:solidFill>
            </a:rPr>
            <a:pPr algn="ctr"/>
            <a:t>Smax=50, SMI = 0.2, Tmax =21.5</a:t>
          </a:fld>
          <a:endParaRPr lang="en-US" sz="1200">
            <a:solidFill>
              <a:sysClr val="windowText" lastClr="000000"/>
            </a:solidFill>
          </a:endParaRP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0.80407</cdr:x>
      <cdr:y>0.01356</cdr:y>
    </cdr:from>
    <cdr:to>
      <cdr:x>1</cdr:x>
      <cdr:y>0.40239</cdr:y>
    </cdr:to>
    <cdr:sp macro="" textlink="'Dookie94,95'!$AO$4">
      <cdr:nvSpPr>
        <cdr:cNvPr id="2" name="Rounded Rectangle 1"/>
        <cdr:cNvSpPr/>
      </cdr:nvSpPr>
      <cdr:spPr>
        <a:xfrm xmlns:a="http://schemas.openxmlformats.org/drawingml/2006/main">
          <a:off x="4299859" y="37050"/>
          <a:ext cx="1047749" cy="1062407"/>
        </a:xfrm>
        <a:prstGeom xmlns:a="http://schemas.openxmlformats.org/drawingml/2006/main" prst="round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fld id="{617A61DB-8CAA-454D-B196-11E940902918}" type="TxLink">
            <a:rPr lang="en-US" sz="1200">
              <a:solidFill>
                <a:sysClr val="windowText" lastClr="000000"/>
              </a:solidFill>
            </a:rPr>
            <a:pPr algn="ctr"/>
            <a:t>Smax=50, SMI = 0.2, Tmax =21.5</a:t>
          </a:fld>
          <a:endParaRPr lang="en-US" sz="1200">
            <a:solidFill>
              <a:sysClr val="windowText" lastClr="000000"/>
            </a:solidFill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0.80407</cdr:x>
      <cdr:y>0.01356</cdr:y>
    </cdr:from>
    <cdr:to>
      <cdr:x>1</cdr:x>
      <cdr:y>0.40239</cdr:y>
    </cdr:to>
    <cdr:sp macro="" textlink="'Dookie94,95'!$AO$4">
      <cdr:nvSpPr>
        <cdr:cNvPr id="2" name="Rounded Rectangle 1"/>
        <cdr:cNvSpPr/>
      </cdr:nvSpPr>
      <cdr:spPr>
        <a:xfrm xmlns:a="http://schemas.openxmlformats.org/drawingml/2006/main">
          <a:off x="4299859" y="37050"/>
          <a:ext cx="1047749" cy="1062407"/>
        </a:xfrm>
        <a:prstGeom xmlns:a="http://schemas.openxmlformats.org/drawingml/2006/main" prst="round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fld id="{617A61DB-8CAA-454D-B196-11E940902918}" type="TxLink">
            <a:rPr lang="en-US" sz="1200">
              <a:solidFill>
                <a:sysClr val="windowText" lastClr="000000"/>
              </a:solidFill>
            </a:rPr>
            <a:pPr algn="ctr"/>
            <a:t>Smax=50, SMI = 0.2, Tmax =21.5</a:t>
          </a:fld>
          <a:endParaRPr lang="en-US" sz="1200">
            <a:solidFill>
              <a:sysClr val="windowText" lastClr="000000"/>
            </a:solidFill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0.80407</cdr:x>
      <cdr:y>0.01356</cdr:y>
    </cdr:from>
    <cdr:to>
      <cdr:x>1</cdr:x>
      <cdr:y>0.40239</cdr:y>
    </cdr:to>
    <cdr:sp macro="" textlink="'Dookie94,95'!$AO$4">
      <cdr:nvSpPr>
        <cdr:cNvPr id="2" name="Rounded Rectangle 1"/>
        <cdr:cNvSpPr/>
      </cdr:nvSpPr>
      <cdr:spPr>
        <a:xfrm xmlns:a="http://schemas.openxmlformats.org/drawingml/2006/main">
          <a:off x="4299859" y="37050"/>
          <a:ext cx="1047749" cy="1062407"/>
        </a:xfrm>
        <a:prstGeom xmlns:a="http://schemas.openxmlformats.org/drawingml/2006/main" prst="round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fld id="{617A61DB-8CAA-454D-B196-11E940902918}" type="TxLink">
            <a:rPr lang="en-US" sz="1200">
              <a:solidFill>
                <a:sysClr val="windowText" lastClr="000000"/>
              </a:solidFill>
            </a:rPr>
            <a:pPr algn="ctr"/>
            <a:t>Smax=50, SMI = 0.2, Tmax =21.5</a:t>
          </a:fld>
          <a:endParaRPr lang="en-US" sz="1200">
            <a:solidFill>
              <a:sysClr val="windowText" lastClr="000000"/>
            </a:solidFill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1</xdr:colOff>
      <xdr:row>8</xdr:row>
      <xdr:rowOff>0</xdr:rowOff>
    </xdr:from>
    <xdr:to>
      <xdr:col>33</xdr:col>
      <xdr:colOff>428624</xdr:colOff>
      <xdr:row>21</xdr:row>
      <xdr:rowOff>89204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991601" y="1581150"/>
          <a:ext cx="3476624" cy="2785721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31</xdr:row>
      <xdr:rowOff>0</xdr:rowOff>
    </xdr:from>
    <xdr:to>
      <xdr:col>33</xdr:col>
      <xdr:colOff>523874</xdr:colOff>
      <xdr:row>46</xdr:row>
      <xdr:rowOff>4543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991600" y="6019800"/>
          <a:ext cx="3571875" cy="2862043"/>
        </a:xfrm>
        <a:prstGeom prst="rect">
          <a:avLst/>
        </a:prstGeom>
      </xdr:spPr>
    </xdr:pic>
    <xdr:clientData/>
  </xdr:twoCellAnchor>
  <xdr:twoCellAnchor>
    <xdr:from>
      <xdr:col>7</xdr:col>
      <xdr:colOff>95250</xdr:colOff>
      <xdr:row>11</xdr:row>
      <xdr:rowOff>157162</xdr:rowOff>
    </xdr:from>
    <xdr:to>
      <xdr:col>15</xdr:col>
      <xdr:colOff>104775</xdr:colOff>
      <xdr:row>26</xdr:row>
      <xdr:rowOff>23812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66676</xdr:colOff>
      <xdr:row>28</xdr:row>
      <xdr:rowOff>57150</xdr:rowOff>
    </xdr:from>
    <xdr:to>
      <xdr:col>15</xdr:col>
      <xdr:colOff>57150</xdr:colOff>
      <xdr:row>42</xdr:row>
      <xdr:rowOff>123825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22</xdr:col>
      <xdr:colOff>48491</xdr:colOff>
      <xdr:row>2</xdr:row>
      <xdr:rowOff>60615</xdr:rowOff>
    </xdr:from>
    <xdr:to>
      <xdr:col>25</xdr:col>
      <xdr:colOff>443289</xdr:colOff>
      <xdr:row>4</xdr:row>
      <xdr:rowOff>27710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lum bright="-6000" contrast="-9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2036" y="580160"/>
          <a:ext cx="2715434" cy="6251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133350</xdr:colOff>
      <xdr:row>46</xdr:row>
      <xdr:rowOff>8759</xdr:rowOff>
    </xdr:from>
    <xdr:to>
      <xdr:col>16</xdr:col>
      <xdr:colOff>402897</xdr:colOff>
      <xdr:row>63</xdr:row>
      <xdr:rowOff>133350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21</xdr:col>
      <xdr:colOff>277091</xdr:colOff>
      <xdr:row>4</xdr:row>
      <xdr:rowOff>225138</xdr:rowOff>
    </xdr:from>
    <xdr:to>
      <xdr:col>25</xdr:col>
      <xdr:colOff>554181</xdr:colOff>
      <xdr:row>7</xdr:row>
      <xdr:rowOff>145199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56227" y="1402774"/>
          <a:ext cx="2892136" cy="612789"/>
        </a:xfrm>
        <a:prstGeom prst="rect">
          <a:avLst/>
        </a:prstGeom>
      </xdr:spPr>
    </xdr:pic>
    <xdr:clientData/>
  </xdr:twoCellAnchor>
  <xdr:twoCellAnchor>
    <xdr:from>
      <xdr:col>8</xdr:col>
      <xdr:colOff>216775</xdr:colOff>
      <xdr:row>77</xdr:row>
      <xdr:rowOff>210207</xdr:rowOff>
    </xdr:from>
    <xdr:to>
      <xdr:col>12</xdr:col>
      <xdr:colOff>164224</xdr:colOff>
      <xdr:row>78</xdr:row>
      <xdr:rowOff>243052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1300-00000A000000}"/>
            </a:ext>
          </a:extLst>
        </xdr:cNvPr>
        <xdr:cNvCxnSpPr/>
      </xdr:nvCxnSpPr>
      <xdr:spPr>
        <a:xfrm flipV="1">
          <a:off x="5445672" y="16816552"/>
          <a:ext cx="2483069" cy="34815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453259</xdr:colOff>
      <xdr:row>72</xdr:row>
      <xdr:rowOff>98535</xdr:rowOff>
    </xdr:from>
    <xdr:to>
      <xdr:col>12</xdr:col>
      <xdr:colOff>52552</xdr:colOff>
      <xdr:row>77</xdr:row>
      <xdr:rowOff>52552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CxnSpPr/>
      </xdr:nvCxnSpPr>
      <xdr:spPr>
        <a:xfrm>
          <a:off x="5071242" y="15194018"/>
          <a:ext cx="2745827" cy="146487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578069</xdr:colOff>
      <xdr:row>46</xdr:row>
      <xdr:rowOff>1</xdr:rowOff>
    </xdr:from>
    <xdr:to>
      <xdr:col>23</xdr:col>
      <xdr:colOff>335018</xdr:colOff>
      <xdr:row>59</xdr:row>
      <xdr:rowOff>174938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34397" y="9570984"/>
          <a:ext cx="3711466" cy="32356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306551</xdr:rowOff>
    </xdr:from>
    <xdr:to>
      <xdr:col>6</xdr:col>
      <xdr:colOff>302610</xdr:colOff>
      <xdr:row>84</xdr:row>
      <xdr:rowOff>97658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300-00000E000000}"/>
            </a:ext>
          </a:extLst>
        </xdr:cNvPr>
        <xdr:cNvPicPr/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45034"/>
          <a:ext cx="4813300" cy="59690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9</xdr:col>
      <xdr:colOff>271517</xdr:colOff>
      <xdr:row>111</xdr:row>
      <xdr:rowOff>112986</xdr:rowOff>
    </xdr:from>
    <xdr:to>
      <xdr:col>16</xdr:col>
      <xdr:colOff>0</xdr:colOff>
      <xdr:row>125</xdr:row>
      <xdr:rowOff>44669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13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1047750</xdr:colOff>
      <xdr:row>94</xdr:row>
      <xdr:rowOff>0</xdr:rowOff>
    </xdr:from>
    <xdr:to>
      <xdr:col>9</xdr:col>
      <xdr:colOff>412750</xdr:colOff>
      <xdr:row>109</xdr:row>
      <xdr:rowOff>73025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13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414131</xdr:colOff>
      <xdr:row>31</xdr:row>
      <xdr:rowOff>135836</xdr:rowOff>
    </xdr:from>
    <xdr:to>
      <xdr:col>15</xdr:col>
      <xdr:colOff>381000</xdr:colOff>
      <xdr:row>46</xdr:row>
      <xdr:rowOff>21536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207066</xdr:colOff>
      <xdr:row>49</xdr:row>
      <xdr:rowOff>102706</xdr:rowOff>
    </xdr:from>
    <xdr:to>
      <xdr:col>26</xdr:col>
      <xdr:colOff>273327</xdr:colOff>
      <xdr:row>63</xdr:row>
      <xdr:rowOff>178906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115956</xdr:colOff>
      <xdr:row>30</xdr:row>
      <xdr:rowOff>173940</xdr:rowOff>
    </xdr:from>
    <xdr:to>
      <xdr:col>27</xdr:col>
      <xdr:colOff>132522</xdr:colOff>
      <xdr:row>44</xdr:row>
      <xdr:rowOff>173935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41414</xdr:colOff>
      <xdr:row>1</xdr:row>
      <xdr:rowOff>18636</xdr:rowOff>
    </xdr:from>
    <xdr:to>
      <xdr:col>46</xdr:col>
      <xdr:colOff>447261</xdr:colOff>
      <xdr:row>10</xdr:row>
      <xdr:rowOff>82827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48</xdr:col>
      <xdr:colOff>323021</xdr:colOff>
      <xdr:row>0</xdr:row>
      <xdr:rowOff>289889</xdr:rowOff>
    </xdr:from>
    <xdr:to>
      <xdr:col>54</xdr:col>
      <xdr:colOff>74543</xdr:colOff>
      <xdr:row>10</xdr:row>
      <xdr:rowOff>99391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40</xdr:col>
      <xdr:colOff>0</xdr:colOff>
      <xdr:row>26</xdr:row>
      <xdr:rowOff>0</xdr:rowOff>
    </xdr:from>
    <xdr:to>
      <xdr:col>47</xdr:col>
      <xdr:colOff>414133</xdr:colOff>
      <xdr:row>44</xdr:row>
      <xdr:rowOff>24850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14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48</xdr:col>
      <xdr:colOff>0</xdr:colOff>
      <xdr:row>27</xdr:row>
      <xdr:rowOff>0</xdr:rowOff>
    </xdr:from>
    <xdr:to>
      <xdr:col>54</xdr:col>
      <xdr:colOff>546653</xdr:colOff>
      <xdr:row>44</xdr:row>
      <xdr:rowOff>140805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14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40</xdr:col>
      <xdr:colOff>0</xdr:colOff>
      <xdr:row>11</xdr:row>
      <xdr:rowOff>0</xdr:rowOff>
    </xdr:from>
    <xdr:to>
      <xdr:col>47</xdr:col>
      <xdr:colOff>416280</xdr:colOff>
      <xdr:row>22</xdr:row>
      <xdr:rowOff>102275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199087" y="2667000"/>
          <a:ext cx="4151736" cy="3456732"/>
        </a:xfrm>
        <a:prstGeom prst="rect">
          <a:avLst/>
        </a:prstGeom>
      </xdr:spPr>
    </xdr:pic>
    <xdr:clientData/>
  </xdr:twoCellAnchor>
  <xdr:twoCellAnchor editAs="oneCell">
    <xdr:from>
      <xdr:col>48</xdr:col>
      <xdr:colOff>149087</xdr:colOff>
      <xdr:row>10</xdr:row>
      <xdr:rowOff>149087</xdr:rowOff>
    </xdr:from>
    <xdr:to>
      <xdr:col>55</xdr:col>
      <xdr:colOff>111208</xdr:colOff>
      <xdr:row>21</xdr:row>
      <xdr:rowOff>743607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671696" y="2625587"/>
          <a:ext cx="4078577" cy="337747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25</xdr:col>
          <xdr:colOff>251460</xdr:colOff>
          <xdr:row>20</xdr:row>
          <xdr:rowOff>22860</xdr:rowOff>
        </xdr:from>
        <xdr:to>
          <xdr:col>29</xdr:col>
          <xdr:colOff>518160</xdr:colOff>
          <xdr:row>21</xdr:row>
          <xdr:rowOff>0</xdr:rowOff>
        </xdr:to>
        <xdr:sp macro="" textlink="">
          <xdr:nvSpPr>
            <xdr:cNvPr id="98306" name="Object 2" hidden="1">
              <a:extLst>
                <a:ext uri="{63B3BB69-23CF-44E3-9099-C40C66FF867C}">
                  <a14:compatExt spid="_x0000_s98306"/>
                </a:ext>
                <a:ext uri="{FF2B5EF4-FFF2-40B4-BE49-F238E27FC236}">
                  <a16:creationId xmlns:a16="http://schemas.microsoft.com/office/drawing/2014/main" id="{00000000-0008-0000-1600-0000028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68</xdr:row>
      <xdr:rowOff>14286</xdr:rowOff>
    </xdr:from>
    <xdr:to>
      <xdr:col>10</xdr:col>
      <xdr:colOff>276226</xdr:colOff>
      <xdr:row>87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314325</xdr:colOff>
      <xdr:row>75</xdr:row>
      <xdr:rowOff>33337</xdr:rowOff>
    </xdr:from>
    <xdr:to>
      <xdr:col>35</xdr:col>
      <xdr:colOff>257175</xdr:colOff>
      <xdr:row>87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0</xdr:colOff>
      <xdr:row>58</xdr:row>
      <xdr:rowOff>0</xdr:rowOff>
    </xdr:from>
    <xdr:to>
      <xdr:col>36</xdr:col>
      <xdr:colOff>457200</xdr:colOff>
      <xdr:row>72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209548</xdr:colOff>
      <xdr:row>42</xdr:row>
      <xdr:rowOff>0</xdr:rowOff>
    </xdr:from>
    <xdr:to>
      <xdr:col>25</xdr:col>
      <xdr:colOff>409575</xdr:colOff>
      <xdr:row>55</xdr:row>
      <xdr:rowOff>38100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/>
      </xdr:nvSpPr>
      <xdr:spPr>
        <a:xfrm>
          <a:off x="6476998" y="8191500"/>
          <a:ext cx="6886577" cy="2514600"/>
        </a:xfrm>
        <a:prstGeom prst="ellipse">
          <a:avLst/>
        </a:prstGeom>
        <a:noFill/>
        <a:ln w="12700">
          <a:solidFill>
            <a:schemeClr val="accent2">
              <a:shade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11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21.xml"/><Relationship Id="rId5" Type="http://schemas.openxmlformats.org/officeDocument/2006/relationships/comments" Target="../comments10.xml"/><Relationship Id="rId4" Type="http://schemas.openxmlformats.org/officeDocument/2006/relationships/image" Target="../media/image9.wmf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367"/>
  <sheetViews>
    <sheetView workbookViewId="0">
      <selection activeCell="U2" sqref="U2:X366"/>
    </sheetView>
  </sheetViews>
  <sheetFormatPr defaultColWidth="8.77734375" defaultRowHeight="14.4"/>
  <cols>
    <col min="3" max="3" width="10.6640625" bestFit="1" customWidth="1"/>
    <col min="13" max="13" width="10.6640625" bestFit="1" customWidth="1"/>
    <col min="20" max="20" width="10.6640625" bestFit="1" customWidth="1"/>
  </cols>
  <sheetData>
    <row r="1" spans="1:24">
      <c r="B1" t="s">
        <v>30</v>
      </c>
      <c r="C1" t="s">
        <v>29</v>
      </c>
      <c r="D1" t="s">
        <v>19</v>
      </c>
      <c r="E1" t="s">
        <v>20</v>
      </c>
      <c r="F1" t="s">
        <v>28</v>
      </c>
      <c r="G1" t="s">
        <v>16</v>
      </c>
      <c r="H1" t="s">
        <v>27</v>
      </c>
      <c r="I1" t="s">
        <v>18</v>
      </c>
      <c r="J1" t="s">
        <v>2</v>
      </c>
      <c r="L1" t="s">
        <v>30</v>
      </c>
      <c r="M1" t="s">
        <v>29</v>
      </c>
      <c r="N1" t="s">
        <v>19</v>
      </c>
      <c r="O1" t="s">
        <v>20</v>
      </c>
      <c r="P1" t="s">
        <v>28</v>
      </c>
      <c r="Q1" t="s">
        <v>16</v>
      </c>
      <c r="S1" t="s">
        <v>30</v>
      </c>
      <c r="T1" t="s">
        <v>29</v>
      </c>
      <c r="U1" t="s">
        <v>19</v>
      </c>
      <c r="V1" t="s">
        <v>20</v>
      </c>
      <c r="W1" t="s">
        <v>28</v>
      </c>
      <c r="X1" t="s">
        <v>16</v>
      </c>
    </row>
    <row r="2" spans="1:24">
      <c r="A2">
        <v>1</v>
      </c>
      <c r="B2">
        <v>115.82928</v>
      </c>
      <c r="C2" s="98">
        <v>20090</v>
      </c>
      <c r="D2">
        <v>14.069999694824199</v>
      </c>
      <c r="E2">
        <v>22.180000305175799</v>
      </c>
      <c r="F2">
        <v>0.10000000149011599</v>
      </c>
      <c r="G2">
        <v>43.287279868826097</v>
      </c>
      <c r="H2">
        <v>4.1574713771928904</v>
      </c>
      <c r="I2">
        <v>0</v>
      </c>
      <c r="J2">
        <v>0</v>
      </c>
      <c r="L2">
        <v>115.82928</v>
      </c>
      <c r="M2" s="98">
        <v>21916</v>
      </c>
      <c r="N2">
        <v>13.1599998474121</v>
      </c>
      <c r="O2">
        <v>22.959999084472699</v>
      </c>
      <c r="P2">
        <v>22</v>
      </c>
      <c r="Q2">
        <v>43.287279868826097</v>
      </c>
      <c r="S2">
        <v>115.82928</v>
      </c>
      <c r="T2" s="98">
        <v>22282</v>
      </c>
      <c r="U2">
        <v>17.340000152587901</v>
      </c>
      <c r="V2">
        <v>31.690000534057599</v>
      </c>
      <c r="W2">
        <v>0</v>
      </c>
      <c r="X2">
        <v>43.3276691108017</v>
      </c>
    </row>
    <row r="3" spans="1:24">
      <c r="A3">
        <v>2</v>
      </c>
      <c r="B3">
        <v>-32.071399999999997</v>
      </c>
      <c r="C3" s="98">
        <v>20091</v>
      </c>
      <c r="D3">
        <v>9.4099998474121094</v>
      </c>
      <c r="E3">
        <v>23.149999618530298</v>
      </c>
      <c r="F3">
        <v>0.30000001192092901</v>
      </c>
      <c r="G3">
        <v>43.3276691108017</v>
      </c>
      <c r="H3">
        <v>5.1383066980104397</v>
      </c>
      <c r="I3">
        <v>0</v>
      </c>
      <c r="J3">
        <v>0</v>
      </c>
      <c r="L3">
        <v>-32.071399999999997</v>
      </c>
      <c r="M3" s="98">
        <v>21917</v>
      </c>
      <c r="N3">
        <v>15.800000190734901</v>
      </c>
      <c r="O3">
        <v>22.379999160766602</v>
      </c>
      <c r="P3">
        <v>19.700000762939499</v>
      </c>
      <c r="Q3">
        <v>43.3276691108017</v>
      </c>
      <c r="S3">
        <v>-32.071399999999997</v>
      </c>
      <c r="T3" s="98">
        <v>22283</v>
      </c>
      <c r="U3">
        <v>17.069999694824201</v>
      </c>
      <c r="V3">
        <v>32.470001220703097</v>
      </c>
      <c r="W3">
        <v>0</v>
      </c>
      <c r="X3">
        <v>43.3625839135943</v>
      </c>
    </row>
    <row r="4" spans="1:24">
      <c r="A4">
        <v>3</v>
      </c>
      <c r="B4">
        <v>115.82928</v>
      </c>
      <c r="C4" s="98">
        <v>20092</v>
      </c>
      <c r="D4">
        <v>13.670000076293899</v>
      </c>
      <c r="E4">
        <v>29.9799995422363</v>
      </c>
      <c r="F4">
        <v>0</v>
      </c>
      <c r="G4">
        <v>43.3625839135943</v>
      </c>
      <c r="H4">
        <v>6.5143809454919399</v>
      </c>
      <c r="I4">
        <v>0</v>
      </c>
      <c r="J4">
        <v>0</v>
      </c>
      <c r="L4">
        <v>115.82928</v>
      </c>
      <c r="M4" s="98">
        <v>21918</v>
      </c>
      <c r="N4">
        <v>13.7799997329712</v>
      </c>
      <c r="O4">
        <v>25.110000610351602</v>
      </c>
      <c r="P4">
        <v>0</v>
      </c>
      <c r="Q4">
        <v>43.3625839135943</v>
      </c>
      <c r="S4">
        <v>115.82928</v>
      </c>
      <c r="T4" s="98">
        <v>22284</v>
      </c>
      <c r="U4">
        <v>18.799999237060501</v>
      </c>
      <c r="V4">
        <v>33.340000152587898</v>
      </c>
      <c r="W4">
        <v>0.10000000149011599</v>
      </c>
      <c r="X4">
        <v>43.3918984455158</v>
      </c>
    </row>
    <row r="5" spans="1:24">
      <c r="A5">
        <v>4</v>
      </c>
      <c r="B5">
        <v>-32.071399999999997</v>
      </c>
      <c r="C5" s="98">
        <v>20093</v>
      </c>
      <c r="D5">
        <v>16.809999465942401</v>
      </c>
      <c r="E5">
        <v>31.219999313354499</v>
      </c>
      <c r="F5">
        <v>0</v>
      </c>
      <c r="G5">
        <v>43.3918984455158</v>
      </c>
      <c r="H5">
        <v>6.4659819208307301</v>
      </c>
      <c r="I5">
        <v>0</v>
      </c>
      <c r="J5">
        <v>0</v>
      </c>
      <c r="L5">
        <v>-32.071399999999997</v>
      </c>
      <c r="M5" s="98">
        <v>21919</v>
      </c>
      <c r="N5">
        <v>15.25</v>
      </c>
      <c r="O5">
        <v>30.069999694824201</v>
      </c>
      <c r="P5">
        <v>0</v>
      </c>
      <c r="Q5">
        <v>43.3918984455158</v>
      </c>
      <c r="S5">
        <v>-32.071399999999997</v>
      </c>
      <c r="T5" s="98">
        <v>22285</v>
      </c>
      <c r="U5">
        <v>22.170000076293899</v>
      </c>
      <c r="V5">
        <v>31.7700004577637</v>
      </c>
      <c r="W5">
        <v>0.80000001192092896</v>
      </c>
      <c r="X5">
        <v>43.415486874877601</v>
      </c>
    </row>
    <row r="6" spans="1:24">
      <c r="A6">
        <v>5</v>
      </c>
      <c r="B6">
        <v>115.82928</v>
      </c>
      <c r="C6" s="98">
        <v>20094</v>
      </c>
      <c r="D6">
        <v>16.629999160766602</v>
      </c>
      <c r="E6">
        <v>29.5200004577637</v>
      </c>
      <c r="F6">
        <v>0</v>
      </c>
      <c r="G6">
        <v>43.415486874877601</v>
      </c>
      <c r="H6">
        <v>5.9812323218615502</v>
      </c>
      <c r="I6">
        <v>0</v>
      </c>
      <c r="J6">
        <v>0</v>
      </c>
      <c r="L6">
        <v>115.82928</v>
      </c>
      <c r="M6" s="98">
        <v>21920</v>
      </c>
      <c r="N6">
        <v>17.899999618530298</v>
      </c>
      <c r="O6">
        <v>28.530000686645501</v>
      </c>
      <c r="P6">
        <v>0</v>
      </c>
      <c r="Q6">
        <v>43.415486874877601</v>
      </c>
      <c r="S6">
        <v>115.82928</v>
      </c>
      <c r="T6" s="98">
        <v>22286</v>
      </c>
      <c r="U6">
        <v>21.360000610351602</v>
      </c>
      <c r="V6">
        <v>35.919998168945298</v>
      </c>
      <c r="W6">
        <v>0</v>
      </c>
      <c r="X6">
        <v>43.433223369991502</v>
      </c>
    </row>
    <row r="7" spans="1:24">
      <c r="A7">
        <v>6</v>
      </c>
      <c r="B7">
        <v>-32.071399999999997</v>
      </c>
      <c r="C7" s="98">
        <v>20095</v>
      </c>
      <c r="D7">
        <v>16.079999923706101</v>
      </c>
      <c r="E7">
        <v>29.280000686645501</v>
      </c>
      <c r="F7">
        <v>0</v>
      </c>
      <c r="G7">
        <v>43.433223369991502</v>
      </c>
      <c r="H7">
        <v>5.9966858560425598</v>
      </c>
      <c r="I7">
        <v>0</v>
      </c>
      <c r="J7">
        <v>0</v>
      </c>
      <c r="L7">
        <v>-32.071399999999997</v>
      </c>
      <c r="M7" s="98">
        <v>21921</v>
      </c>
      <c r="N7">
        <v>16.840000152587901</v>
      </c>
      <c r="O7">
        <v>21.709999084472699</v>
      </c>
      <c r="P7">
        <v>0.30000001192092901</v>
      </c>
      <c r="Q7">
        <v>43.433223369991502</v>
      </c>
      <c r="S7">
        <v>-32.071399999999997</v>
      </c>
      <c r="T7" s="98">
        <v>22287</v>
      </c>
      <c r="U7">
        <v>21.819999694824201</v>
      </c>
      <c r="V7">
        <v>30.889999389648398</v>
      </c>
      <c r="W7">
        <v>0</v>
      </c>
      <c r="X7">
        <v>43.444982099168897</v>
      </c>
    </row>
    <row r="8" spans="1:24">
      <c r="A8">
        <v>7</v>
      </c>
      <c r="B8">
        <v>115.82928</v>
      </c>
      <c r="C8" s="98">
        <v>20096</v>
      </c>
      <c r="D8">
        <v>17.959999084472699</v>
      </c>
      <c r="E8">
        <v>29.110000610351602</v>
      </c>
      <c r="F8">
        <v>0</v>
      </c>
      <c r="G8">
        <v>43.444982099168897</v>
      </c>
      <c r="H8">
        <v>5.6293309023988698</v>
      </c>
      <c r="I8">
        <v>0</v>
      </c>
      <c r="J8">
        <v>0</v>
      </c>
      <c r="L8">
        <v>115.82928</v>
      </c>
      <c r="M8" s="98">
        <v>21922</v>
      </c>
      <c r="N8">
        <v>16.120000839233398</v>
      </c>
      <c r="O8">
        <v>21</v>
      </c>
      <c r="P8">
        <v>0.40000000596046398</v>
      </c>
      <c r="Q8">
        <v>43.444982099168897</v>
      </c>
      <c r="S8">
        <v>115.82928</v>
      </c>
      <c r="T8" s="98">
        <v>22288</v>
      </c>
      <c r="U8">
        <v>18.590000152587901</v>
      </c>
      <c r="V8">
        <v>30.219999313354499</v>
      </c>
      <c r="W8">
        <v>0</v>
      </c>
      <c r="X8">
        <v>43.450637230721497</v>
      </c>
    </row>
    <row r="9" spans="1:24">
      <c r="A9">
        <v>8</v>
      </c>
      <c r="B9">
        <v>-32.071399999999997</v>
      </c>
      <c r="C9" s="98">
        <v>20097</v>
      </c>
      <c r="D9">
        <v>15.2399997711182</v>
      </c>
      <c r="E9">
        <v>29.600000381469702</v>
      </c>
      <c r="F9">
        <v>0</v>
      </c>
      <c r="G9">
        <v>43.450637230721497</v>
      </c>
      <c r="H9">
        <v>6.2169474718913902</v>
      </c>
      <c r="I9">
        <v>0</v>
      </c>
      <c r="J9">
        <v>0</v>
      </c>
      <c r="L9">
        <v>-32.071399999999997</v>
      </c>
      <c r="M9" s="98">
        <v>21923</v>
      </c>
      <c r="N9">
        <v>16.280000686645501</v>
      </c>
      <c r="O9">
        <v>22.719999313354499</v>
      </c>
      <c r="P9">
        <v>2.7999999523162802</v>
      </c>
      <c r="Q9">
        <v>43.450637230721497</v>
      </c>
      <c r="S9">
        <v>-32.071399999999997</v>
      </c>
      <c r="T9" s="98">
        <v>22289</v>
      </c>
      <c r="U9">
        <v>16.659999847412099</v>
      </c>
      <c r="V9">
        <v>25.829999923706101</v>
      </c>
      <c r="W9">
        <v>0</v>
      </c>
      <c r="X9">
        <v>43.450062932960897</v>
      </c>
    </row>
    <row r="10" spans="1:24">
      <c r="A10">
        <v>9</v>
      </c>
      <c r="B10">
        <v>115.82928</v>
      </c>
      <c r="C10" s="98">
        <v>20098</v>
      </c>
      <c r="D10">
        <v>18.579999923706101</v>
      </c>
      <c r="E10">
        <v>31.370000839233398</v>
      </c>
      <c r="F10">
        <v>0</v>
      </c>
      <c r="G10">
        <v>43.450062932960897</v>
      </c>
      <c r="H10">
        <v>6.2398977235400004</v>
      </c>
      <c r="I10">
        <v>0</v>
      </c>
      <c r="J10">
        <v>0</v>
      </c>
      <c r="L10">
        <v>115.82928</v>
      </c>
      <c r="M10" s="98">
        <v>21924</v>
      </c>
      <c r="N10">
        <v>16.620000839233398</v>
      </c>
      <c r="O10">
        <v>23.4799995422363</v>
      </c>
      <c r="P10">
        <v>1.1000000238418599</v>
      </c>
      <c r="Q10">
        <v>43.450062932960897</v>
      </c>
      <c r="S10">
        <v>115.82928</v>
      </c>
      <c r="T10" s="98">
        <v>22290</v>
      </c>
      <c r="U10">
        <v>16.090000152587901</v>
      </c>
      <c r="V10">
        <v>27.5100002288818</v>
      </c>
      <c r="W10">
        <v>0</v>
      </c>
      <c r="X10">
        <v>43.443133374198801</v>
      </c>
    </row>
    <row r="11" spans="1:24">
      <c r="A11">
        <v>10</v>
      </c>
      <c r="B11">
        <v>-32.071399999999997</v>
      </c>
      <c r="C11" s="98">
        <v>20099</v>
      </c>
      <c r="D11">
        <v>18.430000305175799</v>
      </c>
      <c r="E11">
        <v>31.7600002288818</v>
      </c>
      <c r="F11">
        <v>0</v>
      </c>
      <c r="G11">
        <v>43.443133374198801</v>
      </c>
      <c r="H11">
        <v>6.3871136155649602</v>
      </c>
      <c r="I11">
        <v>0</v>
      </c>
      <c r="J11">
        <v>0</v>
      </c>
      <c r="L11">
        <v>-32.071399999999997</v>
      </c>
      <c r="M11" s="98">
        <v>21925</v>
      </c>
      <c r="N11">
        <v>16.360000610351602</v>
      </c>
      <c r="O11">
        <v>23.530000686645501</v>
      </c>
      <c r="P11">
        <v>0.69999998807907104</v>
      </c>
      <c r="Q11">
        <v>43.443133374198801</v>
      </c>
      <c r="S11">
        <v>-32.071399999999997</v>
      </c>
      <c r="T11" s="98">
        <v>22291</v>
      </c>
      <c r="U11">
        <v>17.7600002288818</v>
      </c>
      <c r="V11">
        <v>34.189998626708999</v>
      </c>
      <c r="W11">
        <v>0</v>
      </c>
      <c r="X11">
        <v>43.429722722746597</v>
      </c>
    </row>
    <row r="12" spans="1:24">
      <c r="A12">
        <v>11</v>
      </c>
      <c r="B12">
        <v>115.82928</v>
      </c>
      <c r="C12" s="98">
        <v>20100</v>
      </c>
      <c r="D12">
        <v>19.040000915527301</v>
      </c>
      <c r="E12">
        <v>36.209999084472699</v>
      </c>
      <c r="F12">
        <v>0</v>
      </c>
      <c r="G12">
        <v>43.429722722746597</v>
      </c>
      <c r="H12">
        <v>7.6741249955131003</v>
      </c>
      <c r="I12">
        <v>0</v>
      </c>
      <c r="J12">
        <v>0</v>
      </c>
      <c r="L12">
        <v>115.82928</v>
      </c>
      <c r="M12" s="98">
        <v>21926</v>
      </c>
      <c r="N12">
        <v>16.4799995422363</v>
      </c>
      <c r="O12">
        <v>28.569999694824201</v>
      </c>
      <c r="P12">
        <v>0</v>
      </c>
      <c r="Q12">
        <v>43.429722722746597</v>
      </c>
      <c r="S12">
        <v>115.82928</v>
      </c>
      <c r="T12" s="98">
        <v>22292</v>
      </c>
      <c r="U12">
        <v>18.030000686645501</v>
      </c>
      <c r="V12">
        <v>26.969999313354499</v>
      </c>
      <c r="W12">
        <v>0</v>
      </c>
      <c r="X12">
        <v>43.409705146916103</v>
      </c>
    </row>
    <row r="13" spans="1:24">
      <c r="A13">
        <v>12</v>
      </c>
      <c r="B13">
        <v>-32.071399999999997</v>
      </c>
      <c r="C13" s="98">
        <v>20101</v>
      </c>
      <c r="D13">
        <v>22.649999618530298</v>
      </c>
      <c r="E13">
        <v>34.630001068115199</v>
      </c>
      <c r="F13">
        <v>0</v>
      </c>
      <c r="G13">
        <v>43.409705146916103</v>
      </c>
      <c r="H13">
        <v>6.5504213607679604</v>
      </c>
      <c r="I13">
        <v>0</v>
      </c>
      <c r="J13">
        <v>0</v>
      </c>
      <c r="L13">
        <v>-32.071399999999997</v>
      </c>
      <c r="M13" s="98">
        <v>21927</v>
      </c>
      <c r="N13">
        <v>16.840000152587901</v>
      </c>
      <c r="O13">
        <v>31.4899997711182</v>
      </c>
      <c r="P13">
        <v>0.10000000149011599</v>
      </c>
      <c r="Q13">
        <v>43.409705146916103</v>
      </c>
      <c r="S13">
        <v>-32.071399999999997</v>
      </c>
      <c r="T13" s="98">
        <v>22293</v>
      </c>
      <c r="U13">
        <v>14.3699998855591</v>
      </c>
      <c r="V13">
        <v>27.2399997711182</v>
      </c>
      <c r="W13">
        <v>0</v>
      </c>
      <c r="X13">
        <v>43.382954815018898</v>
      </c>
    </row>
    <row r="14" spans="1:24">
      <c r="A14">
        <v>13</v>
      </c>
      <c r="B14">
        <v>115.82928</v>
      </c>
      <c r="C14" s="98">
        <v>20102</v>
      </c>
      <c r="D14">
        <v>21.959999084472699</v>
      </c>
      <c r="E14">
        <v>32.529998779296903</v>
      </c>
      <c r="F14">
        <v>0</v>
      </c>
      <c r="G14">
        <v>43.382954815018898</v>
      </c>
      <c r="H14">
        <v>5.9643751006008303</v>
      </c>
      <c r="I14">
        <v>0</v>
      </c>
      <c r="J14">
        <v>0</v>
      </c>
      <c r="L14">
        <v>115.82928</v>
      </c>
      <c r="M14" s="98">
        <v>21928</v>
      </c>
      <c r="N14">
        <v>17.879999160766602</v>
      </c>
      <c r="O14">
        <v>24.829999923706101</v>
      </c>
      <c r="P14">
        <v>0</v>
      </c>
      <c r="Q14">
        <v>43.382954815018898</v>
      </c>
      <c r="S14">
        <v>115.82928</v>
      </c>
      <c r="T14" s="98">
        <v>22294</v>
      </c>
      <c r="U14">
        <v>15.7299995422363</v>
      </c>
      <c r="V14">
        <v>31.940000534057599</v>
      </c>
      <c r="W14">
        <v>0</v>
      </c>
      <c r="X14">
        <v>43.349345895366397</v>
      </c>
    </row>
    <row r="15" spans="1:24">
      <c r="A15">
        <v>14</v>
      </c>
      <c r="B15">
        <v>-32.071399999999997</v>
      </c>
      <c r="C15" s="98">
        <v>20103</v>
      </c>
      <c r="D15">
        <v>20.7600002288818</v>
      </c>
      <c r="E15">
        <v>30.370000839233398</v>
      </c>
      <c r="F15">
        <v>0</v>
      </c>
      <c r="G15">
        <v>43.349345895366397</v>
      </c>
      <c r="H15">
        <v>5.4707310424442896</v>
      </c>
      <c r="I15">
        <v>0</v>
      </c>
      <c r="J15">
        <v>0</v>
      </c>
      <c r="L15">
        <v>-32.071399999999997</v>
      </c>
      <c r="M15" s="98">
        <v>21929</v>
      </c>
      <c r="N15">
        <v>15.6300001144409</v>
      </c>
      <c r="O15">
        <v>25.2600002288818</v>
      </c>
      <c r="P15">
        <v>0</v>
      </c>
      <c r="Q15">
        <v>43.349345895366397</v>
      </c>
      <c r="S15">
        <v>-32.071399999999997</v>
      </c>
      <c r="T15" s="98">
        <v>22295</v>
      </c>
      <c r="U15">
        <v>18.2700004577637</v>
      </c>
      <c r="V15">
        <v>33.830001831054702</v>
      </c>
      <c r="W15">
        <v>0</v>
      </c>
      <c r="X15">
        <v>43.308752556270399</v>
      </c>
    </row>
    <row r="16" spans="1:24">
      <c r="A16">
        <v>15</v>
      </c>
      <c r="B16">
        <v>115.82928</v>
      </c>
      <c r="C16" s="98">
        <v>20104</v>
      </c>
      <c r="D16">
        <v>18.649999618530298</v>
      </c>
      <c r="E16">
        <v>29.360000610351602</v>
      </c>
      <c r="F16">
        <v>0</v>
      </c>
      <c r="G16">
        <v>43.308752556270399</v>
      </c>
      <c r="H16">
        <v>5.5623768749603801</v>
      </c>
      <c r="I16">
        <v>0</v>
      </c>
      <c r="J16">
        <v>0</v>
      </c>
      <c r="L16">
        <v>115.82928</v>
      </c>
      <c r="M16" s="98">
        <v>21930</v>
      </c>
      <c r="N16">
        <v>14.0299997329712</v>
      </c>
      <c r="O16">
        <v>22.7600002288818</v>
      </c>
      <c r="P16">
        <v>0</v>
      </c>
      <c r="Q16">
        <v>43.308752556270399</v>
      </c>
      <c r="S16">
        <v>115.82928</v>
      </c>
      <c r="T16" s="98">
        <v>22296</v>
      </c>
      <c r="U16">
        <v>20.139999389648398</v>
      </c>
      <c r="V16">
        <v>35.590000152587898</v>
      </c>
      <c r="W16">
        <v>0</v>
      </c>
      <c r="X16">
        <v>43.261099058328803</v>
      </c>
    </row>
    <row r="17" spans="1:24">
      <c r="A17">
        <v>16</v>
      </c>
      <c r="B17">
        <v>-32.071399999999997</v>
      </c>
      <c r="C17" s="98">
        <v>20105</v>
      </c>
      <c r="D17">
        <v>19.5</v>
      </c>
      <c r="E17">
        <v>29.0100002288818</v>
      </c>
      <c r="F17">
        <v>0</v>
      </c>
      <c r="G17">
        <v>43.261099058328803</v>
      </c>
      <c r="H17">
        <v>5.26704710522674</v>
      </c>
      <c r="I17">
        <v>0</v>
      </c>
      <c r="J17">
        <v>0</v>
      </c>
      <c r="L17">
        <v>-32.071399999999997</v>
      </c>
      <c r="M17" s="98">
        <v>21931</v>
      </c>
      <c r="N17">
        <v>12.1300001144409</v>
      </c>
      <c r="O17">
        <v>26.370000839233398</v>
      </c>
      <c r="P17">
        <v>0</v>
      </c>
      <c r="Q17">
        <v>43.261099058328803</v>
      </c>
      <c r="S17">
        <v>-32.071399999999997</v>
      </c>
      <c r="T17" s="98">
        <v>22297</v>
      </c>
      <c r="U17">
        <v>17.569999694824201</v>
      </c>
      <c r="V17">
        <v>28.209999084472699</v>
      </c>
      <c r="W17">
        <v>0</v>
      </c>
      <c r="X17">
        <v>43.2065100312848</v>
      </c>
    </row>
    <row r="18" spans="1:24">
      <c r="A18">
        <v>17</v>
      </c>
      <c r="B18">
        <v>115.82928</v>
      </c>
      <c r="C18" s="98">
        <v>20106</v>
      </c>
      <c r="D18">
        <v>18.700000762939499</v>
      </c>
      <c r="E18">
        <v>30.559999465942401</v>
      </c>
      <c r="F18">
        <v>0</v>
      </c>
      <c r="G18">
        <v>43.2065100312848</v>
      </c>
      <c r="H18">
        <v>5.9268821704711403</v>
      </c>
      <c r="I18">
        <v>0</v>
      </c>
      <c r="J18">
        <v>0</v>
      </c>
      <c r="L18">
        <v>115.82928</v>
      </c>
      <c r="M18" s="98">
        <v>21932</v>
      </c>
      <c r="N18">
        <v>13.680000305175801</v>
      </c>
      <c r="O18">
        <v>27.620000839233398</v>
      </c>
      <c r="P18">
        <v>0</v>
      </c>
      <c r="Q18">
        <v>43.2065100312848</v>
      </c>
      <c r="S18">
        <v>115.82928</v>
      </c>
      <c r="T18" s="98">
        <v>22298</v>
      </c>
      <c r="U18">
        <v>18.420000076293899</v>
      </c>
      <c r="V18">
        <v>35.849998474121101</v>
      </c>
      <c r="W18">
        <v>0</v>
      </c>
      <c r="X18">
        <v>43.145160197167698</v>
      </c>
    </row>
    <row r="19" spans="1:24">
      <c r="A19">
        <v>18</v>
      </c>
      <c r="B19">
        <v>-32.071399999999997</v>
      </c>
      <c r="C19" s="98">
        <v>20107</v>
      </c>
      <c r="D19">
        <v>19.370000839233398</v>
      </c>
      <c r="E19">
        <v>32.869998931884801</v>
      </c>
      <c r="F19">
        <v>0</v>
      </c>
      <c r="G19">
        <v>43.145160197167698</v>
      </c>
      <c r="H19">
        <v>6.5361652155811996</v>
      </c>
      <c r="I19">
        <v>0</v>
      </c>
      <c r="J19">
        <v>0</v>
      </c>
      <c r="L19">
        <v>-32.071399999999997</v>
      </c>
      <c r="M19" s="98">
        <v>21933</v>
      </c>
      <c r="N19">
        <v>15.550000190734901</v>
      </c>
      <c r="O19">
        <v>30.639999389648398</v>
      </c>
      <c r="P19">
        <v>0</v>
      </c>
      <c r="Q19">
        <v>43.145160197167698</v>
      </c>
      <c r="S19">
        <v>-32.071399999999997</v>
      </c>
      <c r="T19" s="98">
        <v>22299</v>
      </c>
      <c r="U19">
        <v>22.360000610351602</v>
      </c>
      <c r="V19">
        <v>42.259998321533203</v>
      </c>
      <c r="W19">
        <v>0</v>
      </c>
      <c r="X19">
        <v>43.077224278007101</v>
      </c>
    </row>
    <row r="20" spans="1:24">
      <c r="A20">
        <v>19</v>
      </c>
      <c r="B20">
        <v>115.82928</v>
      </c>
      <c r="C20" s="98">
        <v>20108</v>
      </c>
      <c r="D20">
        <v>21.100000381469702</v>
      </c>
      <c r="E20">
        <v>35.2700004577637</v>
      </c>
      <c r="F20">
        <v>0</v>
      </c>
      <c r="G20">
        <v>43.077224278007101</v>
      </c>
      <c r="H20">
        <v>7.0002021893476503</v>
      </c>
      <c r="I20">
        <v>0</v>
      </c>
      <c r="J20">
        <v>0</v>
      </c>
      <c r="L20">
        <v>115.82928</v>
      </c>
      <c r="M20" s="98">
        <v>21934</v>
      </c>
      <c r="N20">
        <v>17.379999160766602</v>
      </c>
      <c r="O20">
        <v>33.810001373291001</v>
      </c>
      <c r="P20">
        <v>0</v>
      </c>
      <c r="Q20">
        <v>43.077224278007101</v>
      </c>
      <c r="S20">
        <v>115.82928</v>
      </c>
      <c r="T20" s="98">
        <v>22300</v>
      </c>
      <c r="U20">
        <v>23.219999313354499</v>
      </c>
      <c r="V20">
        <v>40.400001525878899</v>
      </c>
      <c r="W20">
        <v>0</v>
      </c>
      <c r="X20">
        <v>43.002876995832601</v>
      </c>
    </row>
    <row r="21" spans="1:24">
      <c r="A21">
        <v>20</v>
      </c>
      <c r="B21">
        <v>-32.071399999999997</v>
      </c>
      <c r="C21" s="98">
        <v>20109</v>
      </c>
      <c r="D21">
        <v>21.530000686645501</v>
      </c>
      <c r="E21">
        <v>37.360000610351598</v>
      </c>
      <c r="F21">
        <v>0</v>
      </c>
      <c r="G21">
        <v>43.002876995832601</v>
      </c>
      <c r="H21">
        <v>7.5884937228799396</v>
      </c>
      <c r="I21">
        <v>0</v>
      </c>
      <c r="J21">
        <v>0</v>
      </c>
      <c r="L21">
        <v>-32.071399999999997</v>
      </c>
      <c r="M21" s="98">
        <v>21935</v>
      </c>
      <c r="N21">
        <v>18</v>
      </c>
      <c r="O21">
        <v>34.349998474121101</v>
      </c>
      <c r="P21">
        <v>0</v>
      </c>
      <c r="Q21">
        <v>43.002876995832601</v>
      </c>
      <c r="S21">
        <v>-32.071399999999997</v>
      </c>
      <c r="T21" s="98">
        <v>22301</v>
      </c>
      <c r="U21">
        <v>24.120000839233398</v>
      </c>
      <c r="V21">
        <v>38.540000915527301</v>
      </c>
      <c r="W21">
        <v>1.29999995231628</v>
      </c>
      <c r="X21">
        <v>42.922293072673398</v>
      </c>
    </row>
    <row r="22" spans="1:24">
      <c r="A22">
        <v>21</v>
      </c>
      <c r="B22">
        <v>115.82928</v>
      </c>
      <c r="C22" s="98">
        <v>20110</v>
      </c>
      <c r="D22">
        <v>20.4799995422363</v>
      </c>
      <c r="E22">
        <v>27.9899997711182</v>
      </c>
      <c r="F22">
        <v>0</v>
      </c>
      <c r="G22">
        <v>42.922293072673398</v>
      </c>
      <c r="H22">
        <v>4.6416852788709404</v>
      </c>
      <c r="I22">
        <v>0</v>
      </c>
      <c r="J22">
        <v>0</v>
      </c>
      <c r="L22">
        <v>115.82928</v>
      </c>
      <c r="M22" s="98">
        <v>21936</v>
      </c>
      <c r="N22">
        <v>16.569999694824201</v>
      </c>
      <c r="O22">
        <v>28.040000915527301</v>
      </c>
      <c r="P22">
        <v>0</v>
      </c>
      <c r="Q22">
        <v>42.922293072673398</v>
      </c>
      <c r="S22">
        <v>115.82928</v>
      </c>
      <c r="T22" s="98">
        <v>22302</v>
      </c>
      <c r="U22">
        <v>23.2600002288818</v>
      </c>
      <c r="V22">
        <v>36.970001220703097</v>
      </c>
      <c r="W22">
        <v>0</v>
      </c>
      <c r="X22">
        <v>42.835647230559204</v>
      </c>
    </row>
    <row r="23" spans="1:24">
      <c r="A23">
        <v>22</v>
      </c>
      <c r="B23">
        <v>-32.071399999999997</v>
      </c>
      <c r="C23" s="98">
        <v>20111</v>
      </c>
      <c r="D23">
        <v>19.819999694824201</v>
      </c>
      <c r="E23">
        <v>34.2299995422363</v>
      </c>
      <c r="F23">
        <v>0</v>
      </c>
      <c r="G23">
        <v>42.835647230559204</v>
      </c>
      <c r="H23">
        <v>6.8425718692817599</v>
      </c>
      <c r="I23">
        <v>0</v>
      </c>
      <c r="J23">
        <v>0</v>
      </c>
      <c r="L23">
        <v>-32.071399999999997</v>
      </c>
      <c r="M23" s="98">
        <v>21937</v>
      </c>
      <c r="N23">
        <v>15.6199998855591</v>
      </c>
      <c r="O23">
        <v>27.329999923706101</v>
      </c>
      <c r="P23">
        <v>0</v>
      </c>
      <c r="Q23">
        <v>42.835647230559204</v>
      </c>
      <c r="S23">
        <v>-32.071399999999997</v>
      </c>
      <c r="T23" s="98">
        <v>22303</v>
      </c>
      <c r="U23">
        <v>22.059999465942401</v>
      </c>
      <c r="V23">
        <v>31.209999084472699</v>
      </c>
      <c r="W23">
        <v>0</v>
      </c>
      <c r="X23">
        <v>42.743114191519403</v>
      </c>
    </row>
    <row r="24" spans="1:24">
      <c r="A24">
        <v>23</v>
      </c>
      <c r="B24">
        <v>115.82928</v>
      </c>
      <c r="C24" s="98">
        <v>20112</v>
      </c>
      <c r="D24">
        <v>21.379999160766602</v>
      </c>
      <c r="E24">
        <v>38.099998474121101</v>
      </c>
      <c r="F24">
        <v>0</v>
      </c>
      <c r="G24">
        <v>42.743114191519403</v>
      </c>
      <c r="H24">
        <v>7.8001904542888996</v>
      </c>
      <c r="I24">
        <v>0</v>
      </c>
      <c r="J24">
        <v>0</v>
      </c>
      <c r="L24">
        <v>115.82928</v>
      </c>
      <c r="M24" s="98">
        <v>21938</v>
      </c>
      <c r="N24">
        <v>15.9700002670288</v>
      </c>
      <c r="O24">
        <v>22.870000839233398</v>
      </c>
      <c r="P24">
        <v>0</v>
      </c>
      <c r="Q24">
        <v>42.743114191519403</v>
      </c>
      <c r="S24">
        <v>115.82928</v>
      </c>
      <c r="T24" s="98">
        <v>22304</v>
      </c>
      <c r="U24">
        <v>22.590000152587901</v>
      </c>
      <c r="V24">
        <v>39.2700004577637</v>
      </c>
      <c r="W24">
        <v>0</v>
      </c>
      <c r="X24">
        <v>42.644868677583503</v>
      </c>
    </row>
    <row r="25" spans="1:24">
      <c r="A25">
        <v>24</v>
      </c>
      <c r="B25">
        <v>-32.071399999999997</v>
      </c>
      <c r="C25" s="98">
        <v>20113</v>
      </c>
      <c r="D25">
        <v>17.950000762939499</v>
      </c>
      <c r="E25">
        <v>24.799999237060501</v>
      </c>
      <c r="F25">
        <v>0</v>
      </c>
      <c r="G25">
        <v>42.644868677583503</v>
      </c>
      <c r="H25">
        <v>4.1047127989049903</v>
      </c>
      <c r="I25">
        <v>0</v>
      </c>
      <c r="J25">
        <v>0</v>
      </c>
      <c r="L25">
        <v>-32.071399999999997</v>
      </c>
      <c r="M25" s="98">
        <v>21939</v>
      </c>
      <c r="N25">
        <v>11.069999694824199</v>
      </c>
      <c r="O25">
        <v>23.2299995422363</v>
      </c>
      <c r="P25">
        <v>0</v>
      </c>
      <c r="Q25">
        <v>42.644868677583503</v>
      </c>
      <c r="S25">
        <v>-32.071399999999997</v>
      </c>
      <c r="T25" s="98">
        <v>22305</v>
      </c>
      <c r="U25">
        <v>26.4899997711182</v>
      </c>
      <c r="V25">
        <v>39.970001220703097</v>
      </c>
      <c r="W25">
        <v>0.10000000149011599</v>
      </c>
      <c r="X25">
        <v>42.541085410781001</v>
      </c>
    </row>
    <row r="26" spans="1:24">
      <c r="A26">
        <v>25</v>
      </c>
      <c r="B26">
        <v>115.82928</v>
      </c>
      <c r="C26" s="98">
        <v>20114</v>
      </c>
      <c r="D26">
        <v>12.939999580383301</v>
      </c>
      <c r="E26">
        <v>21.389999389648398</v>
      </c>
      <c r="F26">
        <v>2.2999999523162802</v>
      </c>
      <c r="G26">
        <v>42.541085410781001</v>
      </c>
      <c r="H26">
        <v>4.0591228348088402</v>
      </c>
      <c r="I26">
        <v>0</v>
      </c>
      <c r="J26">
        <v>0</v>
      </c>
      <c r="L26">
        <v>115.82928</v>
      </c>
      <c r="M26" s="98">
        <v>21940</v>
      </c>
      <c r="N26">
        <v>12.6599998474121</v>
      </c>
      <c r="O26">
        <v>24.090000152587901</v>
      </c>
      <c r="P26">
        <v>0</v>
      </c>
      <c r="Q26">
        <v>42.541085410781001</v>
      </c>
      <c r="S26">
        <v>115.82928</v>
      </c>
      <c r="T26" s="98">
        <v>22306</v>
      </c>
      <c r="U26">
        <v>22.540000915527301</v>
      </c>
      <c r="V26">
        <v>31.649999618530298</v>
      </c>
      <c r="W26">
        <v>0.89999997615814198</v>
      </c>
      <c r="X26">
        <v>42.431939113141297</v>
      </c>
    </row>
    <row r="27" spans="1:24">
      <c r="A27">
        <v>26</v>
      </c>
      <c r="B27">
        <v>-32.071399999999997</v>
      </c>
      <c r="C27" s="98">
        <v>20115</v>
      </c>
      <c r="D27">
        <v>13.5</v>
      </c>
      <c r="E27">
        <v>22.290000915527301</v>
      </c>
      <c r="F27">
        <v>1.20000004768372</v>
      </c>
      <c r="G27">
        <v>42.431939113141297</v>
      </c>
      <c r="H27">
        <v>4.21557172462495</v>
      </c>
      <c r="I27">
        <v>0</v>
      </c>
      <c r="J27">
        <v>0</v>
      </c>
      <c r="L27">
        <v>-32.071399999999997</v>
      </c>
      <c r="M27" s="98">
        <v>21941</v>
      </c>
      <c r="N27">
        <v>10.9899997711182</v>
      </c>
      <c r="O27">
        <v>22.459999084472699</v>
      </c>
      <c r="P27">
        <v>0</v>
      </c>
      <c r="Q27">
        <v>42.431939113141297</v>
      </c>
      <c r="S27">
        <v>-32.071399999999997</v>
      </c>
      <c r="T27" s="98">
        <v>22307</v>
      </c>
      <c r="U27">
        <v>17.7399997711182</v>
      </c>
      <c r="V27">
        <v>22.9899997711182</v>
      </c>
      <c r="W27">
        <v>9.1000003814697301</v>
      </c>
      <c r="X27">
        <v>42.317604506694003</v>
      </c>
    </row>
    <row r="28" spans="1:24">
      <c r="A28">
        <v>27</v>
      </c>
      <c r="B28">
        <v>115.82928</v>
      </c>
      <c r="C28" s="98">
        <v>20116</v>
      </c>
      <c r="D28">
        <v>15.1499996185303</v>
      </c>
      <c r="E28">
        <v>25.030000686645501</v>
      </c>
      <c r="F28">
        <v>0.20000000298023199</v>
      </c>
      <c r="G28">
        <v>42.317604506694003</v>
      </c>
      <c r="H28">
        <v>4.7313593018829598</v>
      </c>
      <c r="I28">
        <v>0</v>
      </c>
      <c r="J28">
        <v>0</v>
      </c>
      <c r="L28">
        <v>115.82928</v>
      </c>
      <c r="M28" s="98">
        <v>21942</v>
      </c>
      <c r="N28">
        <v>10.6199998855591</v>
      </c>
      <c r="O28">
        <v>24.059999465942401</v>
      </c>
      <c r="P28">
        <v>0</v>
      </c>
      <c r="Q28">
        <v>42.317604506694003</v>
      </c>
      <c r="S28">
        <v>115.82928</v>
      </c>
      <c r="T28" s="98">
        <v>22308</v>
      </c>
      <c r="U28">
        <v>15.8999996185303</v>
      </c>
      <c r="V28">
        <v>21.700000762939499</v>
      </c>
      <c r="W28">
        <v>0.5</v>
      </c>
      <c r="X28">
        <v>42.198256313468498</v>
      </c>
    </row>
    <row r="29" spans="1:24">
      <c r="A29">
        <v>28</v>
      </c>
      <c r="B29">
        <v>-32.071399999999997</v>
      </c>
      <c r="C29" s="98">
        <v>20117</v>
      </c>
      <c r="D29">
        <v>15.680000305175801</v>
      </c>
      <c r="E29">
        <v>27.409999847412099</v>
      </c>
      <c r="F29">
        <v>0</v>
      </c>
      <c r="G29">
        <v>42.198256313468498</v>
      </c>
      <c r="H29">
        <v>5.3381995635922701</v>
      </c>
      <c r="I29">
        <v>0</v>
      </c>
      <c r="J29">
        <v>0</v>
      </c>
      <c r="L29">
        <v>-32.071399999999997</v>
      </c>
      <c r="M29" s="98">
        <v>21943</v>
      </c>
      <c r="N29">
        <v>14.3500003814697</v>
      </c>
      <c r="O29">
        <v>30.7600002288818</v>
      </c>
      <c r="P29">
        <v>0</v>
      </c>
      <c r="Q29">
        <v>42.198256313468498</v>
      </c>
      <c r="S29">
        <v>-32.071399999999997</v>
      </c>
      <c r="T29" s="98">
        <v>22309</v>
      </c>
      <c r="U29">
        <v>15.8500003814697</v>
      </c>
      <c r="V29">
        <v>24.569999694824201</v>
      </c>
      <c r="W29">
        <v>0</v>
      </c>
      <c r="X29">
        <v>42.074069255494202</v>
      </c>
    </row>
    <row r="30" spans="1:24">
      <c r="A30">
        <v>29</v>
      </c>
      <c r="B30">
        <v>115.82928</v>
      </c>
      <c r="C30" s="98">
        <v>20118</v>
      </c>
      <c r="D30">
        <v>15.939999580383301</v>
      </c>
      <c r="E30">
        <v>29.569999694824201</v>
      </c>
      <c r="F30">
        <v>0</v>
      </c>
      <c r="G30">
        <v>42.074069255494202</v>
      </c>
      <c r="H30">
        <v>5.9138267954064396</v>
      </c>
      <c r="I30">
        <v>0</v>
      </c>
      <c r="J30">
        <v>0</v>
      </c>
      <c r="L30">
        <v>115.82928</v>
      </c>
      <c r="M30" s="98">
        <v>21944</v>
      </c>
      <c r="N30">
        <v>16.930000305175799</v>
      </c>
      <c r="O30">
        <v>31.389999389648398</v>
      </c>
      <c r="P30">
        <v>0</v>
      </c>
      <c r="Q30">
        <v>42.074069255494202</v>
      </c>
      <c r="S30">
        <v>115.82928</v>
      </c>
      <c r="T30" s="98">
        <v>22310</v>
      </c>
      <c r="U30">
        <v>14.319999694824199</v>
      </c>
      <c r="V30">
        <v>27.680000305175799</v>
      </c>
      <c r="W30">
        <v>0</v>
      </c>
      <c r="X30">
        <v>41.945218054800698</v>
      </c>
    </row>
    <row r="31" spans="1:24">
      <c r="A31">
        <v>30</v>
      </c>
      <c r="B31">
        <v>-32.071399999999997</v>
      </c>
      <c r="C31" s="98">
        <v>20119</v>
      </c>
      <c r="D31">
        <v>17.350000381469702</v>
      </c>
      <c r="E31">
        <v>32.529998779296903</v>
      </c>
      <c r="F31">
        <v>0</v>
      </c>
      <c r="G31">
        <v>41.945218054800698</v>
      </c>
      <c r="H31">
        <v>6.5571419361456096</v>
      </c>
      <c r="I31">
        <v>0</v>
      </c>
      <c r="J31">
        <v>0</v>
      </c>
      <c r="L31">
        <v>-32.071399999999997</v>
      </c>
      <c r="M31" s="98">
        <v>21945</v>
      </c>
      <c r="N31">
        <v>16.959999084472699</v>
      </c>
      <c r="O31">
        <v>23.9899997711182</v>
      </c>
      <c r="P31">
        <v>0</v>
      </c>
      <c r="Q31">
        <v>41.945218054800698</v>
      </c>
      <c r="S31">
        <v>-32.071399999999997</v>
      </c>
      <c r="T31" s="98">
        <v>22311</v>
      </c>
      <c r="U31">
        <v>14.9899997711182</v>
      </c>
      <c r="V31">
        <v>25.819999694824201</v>
      </c>
      <c r="W31">
        <v>0</v>
      </c>
      <c r="X31">
        <v>41.8118774334175</v>
      </c>
    </row>
    <row r="32" spans="1:24">
      <c r="A32">
        <v>31</v>
      </c>
      <c r="B32">
        <v>115.82928</v>
      </c>
      <c r="C32" s="98">
        <v>20120</v>
      </c>
      <c r="D32">
        <v>18.879999160766602</v>
      </c>
      <c r="E32">
        <v>35.400001525878899</v>
      </c>
      <c r="F32">
        <v>0</v>
      </c>
      <c r="G32">
        <v>41.8118774334175</v>
      </c>
      <c r="H32">
        <v>7.1696762323665801</v>
      </c>
      <c r="I32">
        <v>0</v>
      </c>
      <c r="J32">
        <v>0</v>
      </c>
      <c r="L32">
        <v>115.82928</v>
      </c>
      <c r="M32" s="98">
        <v>21946</v>
      </c>
      <c r="N32">
        <v>15.539999961853001</v>
      </c>
      <c r="O32">
        <v>29.2299995422363</v>
      </c>
      <c r="P32">
        <v>0</v>
      </c>
      <c r="Q32">
        <v>41.8118774334175</v>
      </c>
      <c r="S32">
        <v>115.82928</v>
      </c>
      <c r="T32" s="98">
        <v>22312</v>
      </c>
      <c r="U32">
        <v>15.079999923706101</v>
      </c>
      <c r="V32">
        <v>31.2299995422363</v>
      </c>
      <c r="W32">
        <v>0</v>
      </c>
      <c r="X32">
        <v>41.674222113374</v>
      </c>
    </row>
    <row r="33" spans="1:24">
      <c r="A33">
        <v>32</v>
      </c>
      <c r="B33">
        <v>-32.071399999999997</v>
      </c>
      <c r="C33" s="98">
        <v>20121</v>
      </c>
      <c r="D33">
        <v>22.819999694824201</v>
      </c>
      <c r="E33">
        <v>33.650001525878899</v>
      </c>
      <c r="F33">
        <v>0</v>
      </c>
      <c r="G33">
        <v>41.674222113374</v>
      </c>
      <c r="H33">
        <v>5.9269555746241096</v>
      </c>
      <c r="I33">
        <v>0</v>
      </c>
      <c r="J33">
        <v>0</v>
      </c>
      <c r="L33">
        <v>-32.071399999999997</v>
      </c>
      <c r="M33" s="98">
        <v>21947</v>
      </c>
      <c r="N33">
        <v>17.670000076293899</v>
      </c>
      <c r="O33">
        <v>30.959999084472699</v>
      </c>
      <c r="P33">
        <v>0</v>
      </c>
      <c r="Q33">
        <v>41.674222113374</v>
      </c>
      <c r="S33">
        <v>-32.071399999999997</v>
      </c>
      <c r="T33" s="98">
        <v>22313</v>
      </c>
      <c r="U33">
        <v>19.659999847412099</v>
      </c>
      <c r="V33">
        <v>36.759998321533203</v>
      </c>
      <c r="W33">
        <v>0</v>
      </c>
      <c r="X33">
        <v>41.532426816699697</v>
      </c>
    </row>
    <row r="34" spans="1:24">
      <c r="A34">
        <v>33</v>
      </c>
      <c r="B34">
        <v>115.82928</v>
      </c>
      <c r="C34" s="98">
        <v>20122</v>
      </c>
      <c r="D34">
        <v>20.600000381469702</v>
      </c>
      <c r="E34">
        <v>36.25</v>
      </c>
      <c r="F34">
        <v>0</v>
      </c>
      <c r="G34">
        <v>41.532426816699697</v>
      </c>
      <c r="H34">
        <v>7.1298952174268999</v>
      </c>
      <c r="I34">
        <v>0</v>
      </c>
      <c r="J34">
        <v>0</v>
      </c>
      <c r="L34">
        <v>115.82928</v>
      </c>
      <c r="M34" s="98">
        <v>21948</v>
      </c>
      <c r="N34">
        <v>20.889999389648398</v>
      </c>
      <c r="O34">
        <v>34.720001220703097</v>
      </c>
      <c r="P34">
        <v>0</v>
      </c>
      <c r="Q34">
        <v>41.532426816699697</v>
      </c>
      <c r="S34">
        <v>115.82928</v>
      </c>
      <c r="T34" s="98">
        <v>22314</v>
      </c>
      <c r="U34">
        <v>20.309999465942401</v>
      </c>
      <c r="V34">
        <v>38.950000762939503</v>
      </c>
      <c r="W34">
        <v>0</v>
      </c>
      <c r="X34">
        <v>41.386666265424097</v>
      </c>
    </row>
    <row r="35" spans="1:24">
      <c r="A35">
        <v>34</v>
      </c>
      <c r="B35">
        <v>-32.071399999999997</v>
      </c>
      <c r="C35" s="98">
        <v>20123</v>
      </c>
      <c r="D35">
        <v>18.040000915527301</v>
      </c>
      <c r="E35">
        <v>28.450000762939499</v>
      </c>
      <c r="F35">
        <v>0</v>
      </c>
      <c r="G35">
        <v>41.386666265424097</v>
      </c>
      <c r="H35">
        <v>5.1452659437608697</v>
      </c>
      <c r="I35">
        <v>0</v>
      </c>
      <c r="J35">
        <v>0</v>
      </c>
      <c r="L35">
        <v>-32.071399999999997</v>
      </c>
      <c r="M35" s="98">
        <v>21949</v>
      </c>
      <c r="N35">
        <v>23.5</v>
      </c>
      <c r="O35">
        <v>34.990001678466797</v>
      </c>
      <c r="P35">
        <v>0</v>
      </c>
      <c r="Q35">
        <v>41.386666265424097</v>
      </c>
      <c r="S35">
        <v>-32.071399999999997</v>
      </c>
      <c r="T35" s="98">
        <v>22315</v>
      </c>
      <c r="U35">
        <v>22.139999389648398</v>
      </c>
      <c r="V35">
        <v>34.110000610351598</v>
      </c>
      <c r="W35">
        <v>0</v>
      </c>
      <c r="X35">
        <v>41.237115181576698</v>
      </c>
    </row>
    <row r="36" spans="1:24">
      <c r="A36">
        <v>35</v>
      </c>
      <c r="B36">
        <v>115.82928</v>
      </c>
      <c r="C36" s="98">
        <v>20124</v>
      </c>
      <c r="D36">
        <v>19.780000686645501</v>
      </c>
      <c r="E36">
        <v>26.860000610351602</v>
      </c>
      <c r="F36">
        <v>0</v>
      </c>
      <c r="G36">
        <v>41.237115181576698</v>
      </c>
      <c r="H36">
        <v>4.2356470787720601</v>
      </c>
      <c r="I36">
        <v>0</v>
      </c>
      <c r="J36">
        <v>0</v>
      </c>
      <c r="L36">
        <v>115.82928</v>
      </c>
      <c r="M36" s="98">
        <v>21950</v>
      </c>
      <c r="N36">
        <v>20.700000762939499</v>
      </c>
      <c r="O36">
        <v>31.059999465942401</v>
      </c>
      <c r="P36">
        <v>0</v>
      </c>
      <c r="Q36">
        <v>41.237115181576698</v>
      </c>
      <c r="S36">
        <v>115.82928</v>
      </c>
      <c r="T36" s="98">
        <v>22316</v>
      </c>
      <c r="U36">
        <v>18.790000915527301</v>
      </c>
      <c r="V36">
        <v>30.870000839233398</v>
      </c>
      <c r="W36">
        <v>0</v>
      </c>
      <c r="X36">
        <v>41.0839482871869</v>
      </c>
    </row>
    <row r="37" spans="1:24">
      <c r="A37">
        <v>36</v>
      </c>
      <c r="B37">
        <v>-32.071399999999997</v>
      </c>
      <c r="C37" s="98">
        <v>20125</v>
      </c>
      <c r="D37">
        <v>16.719999313354499</v>
      </c>
      <c r="E37">
        <v>24.049999237060501</v>
      </c>
      <c r="F37">
        <v>0</v>
      </c>
      <c r="G37">
        <v>41.0839482871869</v>
      </c>
      <c r="H37">
        <v>3.9872980222233498</v>
      </c>
      <c r="I37">
        <v>0</v>
      </c>
      <c r="J37">
        <v>0</v>
      </c>
      <c r="L37">
        <v>-32.071399999999997</v>
      </c>
      <c r="M37" s="98">
        <v>21951</v>
      </c>
      <c r="N37">
        <v>17.340000152587901</v>
      </c>
      <c r="O37">
        <v>30.620000839233398</v>
      </c>
      <c r="P37">
        <v>0</v>
      </c>
      <c r="Q37">
        <v>41.0839482871869</v>
      </c>
      <c r="S37">
        <v>-32.071399999999997</v>
      </c>
      <c r="T37" s="98">
        <v>22317</v>
      </c>
      <c r="U37">
        <v>16.299999237060501</v>
      </c>
      <c r="V37">
        <v>28.459999084472699</v>
      </c>
      <c r="W37">
        <v>0</v>
      </c>
      <c r="X37">
        <v>40.927340304284201</v>
      </c>
    </row>
    <row r="38" spans="1:24">
      <c r="A38">
        <v>37</v>
      </c>
      <c r="B38">
        <v>115.82928</v>
      </c>
      <c r="C38" s="98">
        <v>20126</v>
      </c>
      <c r="D38">
        <v>15.539999961853001</v>
      </c>
      <c r="E38">
        <v>28.969999313354499</v>
      </c>
      <c r="F38">
        <v>3</v>
      </c>
      <c r="G38">
        <v>40.927340304284201</v>
      </c>
      <c r="H38">
        <v>5.6398818006647904</v>
      </c>
      <c r="I38">
        <v>0</v>
      </c>
      <c r="J38">
        <v>0</v>
      </c>
      <c r="L38">
        <v>115.82928</v>
      </c>
      <c r="M38" s="98">
        <v>21952</v>
      </c>
      <c r="N38">
        <v>16.040000915527301</v>
      </c>
      <c r="O38">
        <v>31.0100002288818</v>
      </c>
      <c r="P38">
        <v>0</v>
      </c>
      <c r="Q38">
        <v>40.927340304284201</v>
      </c>
      <c r="S38">
        <v>115.82928</v>
      </c>
      <c r="T38" s="98">
        <v>22318</v>
      </c>
      <c r="U38">
        <v>19.219999313354499</v>
      </c>
      <c r="V38">
        <v>25.9899997711182</v>
      </c>
      <c r="W38">
        <v>0.60000002384185802</v>
      </c>
      <c r="X38">
        <v>40.7674659548981</v>
      </c>
    </row>
    <row r="39" spans="1:24">
      <c r="A39">
        <v>38</v>
      </c>
      <c r="B39">
        <v>-32.071399999999997</v>
      </c>
      <c r="C39" s="98">
        <v>20127</v>
      </c>
      <c r="D39">
        <v>17.75</v>
      </c>
      <c r="E39">
        <v>29.040000915527301</v>
      </c>
      <c r="F39">
        <v>0.30000001192092901</v>
      </c>
      <c r="G39">
        <v>40.7674659548981</v>
      </c>
      <c r="H39">
        <v>5.2974512578809998</v>
      </c>
      <c r="I39">
        <v>0</v>
      </c>
      <c r="J39">
        <v>0</v>
      </c>
      <c r="L39">
        <v>-32.071399999999997</v>
      </c>
      <c r="M39" s="98">
        <v>21953</v>
      </c>
      <c r="N39">
        <v>17.850000381469702</v>
      </c>
      <c r="O39">
        <v>30.5</v>
      </c>
      <c r="P39">
        <v>0</v>
      </c>
      <c r="Q39">
        <v>40.7674659548981</v>
      </c>
      <c r="S39">
        <v>-32.071399999999997</v>
      </c>
      <c r="T39" s="98">
        <v>22319</v>
      </c>
      <c r="U39">
        <v>15.819999694824199</v>
      </c>
      <c r="V39">
        <v>25.569999694824201</v>
      </c>
      <c r="W39">
        <v>0</v>
      </c>
      <c r="X39">
        <v>40.604499961058103</v>
      </c>
    </row>
    <row r="40" spans="1:24">
      <c r="A40">
        <v>39</v>
      </c>
      <c r="B40">
        <v>115.82928</v>
      </c>
      <c r="C40" s="98">
        <v>20128</v>
      </c>
      <c r="D40">
        <v>17.5</v>
      </c>
      <c r="E40">
        <v>29.540000915527301</v>
      </c>
      <c r="F40">
        <v>0</v>
      </c>
      <c r="G40">
        <v>40.604499961058103</v>
      </c>
      <c r="H40">
        <v>5.4652432416515602</v>
      </c>
      <c r="I40">
        <v>0</v>
      </c>
      <c r="J40">
        <v>0</v>
      </c>
      <c r="L40">
        <v>115.82928</v>
      </c>
      <c r="M40" s="98">
        <v>21954</v>
      </c>
      <c r="N40">
        <v>18.209999084472699</v>
      </c>
      <c r="O40">
        <v>30.459999084472699</v>
      </c>
      <c r="P40">
        <v>0</v>
      </c>
      <c r="Q40">
        <v>40.604499961058103</v>
      </c>
      <c r="S40">
        <v>115.82928</v>
      </c>
      <c r="T40" s="98">
        <v>22320</v>
      </c>
      <c r="U40">
        <v>15.8599996566772</v>
      </c>
      <c r="V40">
        <v>29.049999237060501</v>
      </c>
      <c r="W40">
        <v>0</v>
      </c>
      <c r="X40">
        <v>40.438617044793702</v>
      </c>
    </row>
    <row r="41" spans="1:24">
      <c r="A41">
        <v>40</v>
      </c>
      <c r="B41">
        <v>-32.071399999999997</v>
      </c>
      <c r="C41" s="98">
        <v>20129</v>
      </c>
      <c r="D41">
        <v>19.680000305175799</v>
      </c>
      <c r="E41">
        <v>34.159999847412102</v>
      </c>
      <c r="F41">
        <v>0</v>
      </c>
      <c r="G41">
        <v>40.438617044793702</v>
      </c>
      <c r="H41">
        <v>6.4601725210535896</v>
      </c>
      <c r="I41">
        <v>0</v>
      </c>
      <c r="J41">
        <v>0</v>
      </c>
      <c r="L41">
        <v>-32.071399999999997</v>
      </c>
      <c r="M41" s="98">
        <v>21955</v>
      </c>
      <c r="N41">
        <v>17.549999237060501</v>
      </c>
      <c r="O41">
        <v>26.4799995422363</v>
      </c>
      <c r="P41">
        <v>0</v>
      </c>
      <c r="Q41">
        <v>40.438617044793702</v>
      </c>
      <c r="S41">
        <v>-32.071399999999997</v>
      </c>
      <c r="T41" s="98">
        <v>22321</v>
      </c>
      <c r="U41">
        <v>17.450000762939499</v>
      </c>
      <c r="V41">
        <v>33.639999389648402</v>
      </c>
      <c r="W41">
        <v>0</v>
      </c>
      <c r="X41">
        <v>40.269991928134303</v>
      </c>
    </row>
    <row r="42" spans="1:24">
      <c r="A42">
        <v>41</v>
      </c>
      <c r="B42">
        <v>115.82928</v>
      </c>
      <c r="C42" s="98">
        <v>20130</v>
      </c>
      <c r="D42">
        <v>20.879999160766602</v>
      </c>
      <c r="E42">
        <v>34.819999694824197</v>
      </c>
      <c r="F42">
        <v>0</v>
      </c>
      <c r="G42">
        <v>40.269991928134303</v>
      </c>
      <c r="H42">
        <v>6.4434055351025901</v>
      </c>
      <c r="I42">
        <v>0</v>
      </c>
      <c r="J42">
        <v>0</v>
      </c>
      <c r="L42">
        <v>115.82928</v>
      </c>
      <c r="M42" s="98">
        <v>21956</v>
      </c>
      <c r="N42">
        <v>15.6000003814697</v>
      </c>
      <c r="O42">
        <v>23.379999160766602</v>
      </c>
      <c r="P42">
        <v>0</v>
      </c>
      <c r="Q42">
        <v>40.269991928134303</v>
      </c>
      <c r="S42">
        <v>115.82928</v>
      </c>
      <c r="T42" s="98">
        <v>22322</v>
      </c>
      <c r="U42">
        <v>20.549999237060501</v>
      </c>
      <c r="V42">
        <v>36.5200004577637</v>
      </c>
      <c r="W42">
        <v>0</v>
      </c>
      <c r="X42">
        <v>40.098799333109397</v>
      </c>
    </row>
    <row r="43" spans="1:24">
      <c r="A43">
        <v>42</v>
      </c>
      <c r="B43">
        <v>-32.071399999999997</v>
      </c>
      <c r="C43" s="98">
        <v>20131</v>
      </c>
      <c r="D43">
        <v>19.5200004577637</v>
      </c>
      <c r="E43">
        <v>26.430000305175799</v>
      </c>
      <c r="F43">
        <v>0</v>
      </c>
      <c r="G43">
        <v>40.098799333109397</v>
      </c>
      <c r="H43">
        <v>4.0348381006170699</v>
      </c>
      <c r="I43">
        <v>0</v>
      </c>
      <c r="J43">
        <v>0</v>
      </c>
      <c r="L43">
        <v>-32.071399999999997</v>
      </c>
      <c r="M43" s="98">
        <v>21957</v>
      </c>
      <c r="N43">
        <v>12.8599996566772</v>
      </c>
      <c r="O43">
        <v>26.409999847412099</v>
      </c>
      <c r="P43">
        <v>0</v>
      </c>
      <c r="Q43">
        <v>40.098799333109397</v>
      </c>
      <c r="S43">
        <v>-32.071399999999997</v>
      </c>
      <c r="T43" s="98">
        <v>22323</v>
      </c>
      <c r="U43">
        <v>22.079999923706101</v>
      </c>
      <c r="V43">
        <v>33.889999389648402</v>
      </c>
      <c r="W43">
        <v>0</v>
      </c>
      <c r="X43">
        <v>39.925213981748598</v>
      </c>
    </row>
    <row r="44" spans="1:24">
      <c r="A44">
        <v>43</v>
      </c>
      <c r="B44">
        <v>115.82928</v>
      </c>
      <c r="C44" s="98">
        <v>20132</v>
      </c>
      <c r="D44">
        <v>17.610000610351602</v>
      </c>
      <c r="E44">
        <v>26.2600002288818</v>
      </c>
      <c r="F44">
        <v>0</v>
      </c>
      <c r="G44">
        <v>39.925213981748598</v>
      </c>
      <c r="H44">
        <v>4.3801629787227396</v>
      </c>
      <c r="I44">
        <v>0</v>
      </c>
      <c r="J44">
        <v>0</v>
      </c>
      <c r="L44">
        <v>115.82928</v>
      </c>
      <c r="M44" s="98">
        <v>21958</v>
      </c>
      <c r="N44">
        <v>13.289999961853001</v>
      </c>
      <c r="O44">
        <v>26.549999237060501</v>
      </c>
      <c r="P44">
        <v>0</v>
      </c>
      <c r="Q44">
        <v>39.925213981748598</v>
      </c>
      <c r="S44">
        <v>115.82928</v>
      </c>
      <c r="T44" s="98">
        <v>22324</v>
      </c>
      <c r="U44">
        <v>20.819999694824201</v>
      </c>
      <c r="V44">
        <v>35.119998931884801</v>
      </c>
      <c r="W44">
        <v>0.30000001192092901</v>
      </c>
      <c r="X44">
        <v>39.749410596081198</v>
      </c>
    </row>
    <row r="45" spans="1:24">
      <c r="A45">
        <v>44</v>
      </c>
      <c r="B45">
        <v>-32.071399999999997</v>
      </c>
      <c r="C45" s="98">
        <v>20133</v>
      </c>
      <c r="D45">
        <v>16.899999618530298</v>
      </c>
      <c r="E45">
        <v>24.7399997711182</v>
      </c>
      <c r="F45">
        <v>0.10000000149011599</v>
      </c>
      <c r="G45">
        <v>39.749410596081198</v>
      </c>
      <c r="H45">
        <v>4.0351784595046398</v>
      </c>
      <c r="I45">
        <v>0</v>
      </c>
      <c r="J45">
        <v>0</v>
      </c>
      <c r="L45">
        <v>-32.071399999999997</v>
      </c>
      <c r="M45" s="98">
        <v>21959</v>
      </c>
      <c r="N45">
        <v>14.420000076293899</v>
      </c>
      <c r="O45">
        <v>25.4899997711182</v>
      </c>
      <c r="P45">
        <v>0</v>
      </c>
      <c r="Q45">
        <v>39.749410596081198</v>
      </c>
      <c r="S45">
        <v>-32.071399999999997</v>
      </c>
      <c r="T45" s="98">
        <v>22325</v>
      </c>
      <c r="U45">
        <v>21.620000839233398</v>
      </c>
      <c r="V45">
        <v>37.909999847412102</v>
      </c>
      <c r="W45">
        <v>0</v>
      </c>
      <c r="X45">
        <v>39.571563898136802</v>
      </c>
    </row>
    <row r="46" spans="1:24">
      <c r="A46">
        <v>45</v>
      </c>
      <c r="B46">
        <v>115.82928</v>
      </c>
      <c r="C46" s="98">
        <v>20134</v>
      </c>
      <c r="D46">
        <v>15.8699998855591</v>
      </c>
      <c r="E46">
        <v>21.110000610351602</v>
      </c>
      <c r="F46">
        <v>0.5</v>
      </c>
      <c r="G46">
        <v>39.571563898136802</v>
      </c>
      <c r="H46">
        <v>3.0860120007789602</v>
      </c>
      <c r="I46">
        <v>0</v>
      </c>
      <c r="J46">
        <v>0</v>
      </c>
      <c r="L46">
        <v>115.82928</v>
      </c>
      <c r="M46" s="98">
        <v>21960</v>
      </c>
      <c r="N46">
        <v>13.75</v>
      </c>
      <c r="O46">
        <v>30.469999313354499</v>
      </c>
      <c r="P46">
        <v>0</v>
      </c>
      <c r="Q46">
        <v>39.571563898136802</v>
      </c>
      <c r="S46">
        <v>115.82928</v>
      </c>
      <c r="T46" s="98">
        <v>22326</v>
      </c>
      <c r="U46">
        <v>23.069999694824201</v>
      </c>
      <c r="V46">
        <v>36.990001678466797</v>
      </c>
      <c r="W46">
        <v>0</v>
      </c>
      <c r="X46">
        <v>39.391848609944802</v>
      </c>
    </row>
    <row r="47" spans="1:24">
      <c r="A47">
        <v>46</v>
      </c>
      <c r="B47">
        <v>-32.071399999999997</v>
      </c>
      <c r="C47" s="98">
        <v>20135</v>
      </c>
      <c r="D47">
        <v>16.2600002288818</v>
      </c>
      <c r="E47">
        <v>20.7299995422363</v>
      </c>
      <c r="F47">
        <v>15.300000190734901</v>
      </c>
      <c r="G47">
        <v>39.391848609944802</v>
      </c>
      <c r="H47">
        <v>2.8377141215905</v>
      </c>
      <c r="I47">
        <v>13.029828893462501</v>
      </c>
      <c r="J47">
        <v>0.260596577869249</v>
      </c>
      <c r="L47">
        <v>-32.071399999999997</v>
      </c>
      <c r="M47" s="98">
        <v>21961</v>
      </c>
      <c r="N47">
        <v>15.7299995422363</v>
      </c>
      <c r="O47">
        <v>29.930000305175799</v>
      </c>
      <c r="P47">
        <v>0</v>
      </c>
      <c r="Q47">
        <v>39.391848609944802</v>
      </c>
      <c r="S47">
        <v>-32.071399999999997</v>
      </c>
      <c r="T47" s="98">
        <v>22327</v>
      </c>
      <c r="U47">
        <v>22.200000762939499</v>
      </c>
      <c r="V47">
        <v>36.919998168945298</v>
      </c>
      <c r="W47">
        <v>0</v>
      </c>
      <c r="X47">
        <v>39.210410083851201</v>
      </c>
    </row>
    <row r="48" spans="1:24">
      <c r="A48">
        <v>47</v>
      </c>
      <c r="B48">
        <v>115.82928</v>
      </c>
      <c r="C48" s="98">
        <v>20136</v>
      </c>
      <c r="D48">
        <v>17.049999237060501</v>
      </c>
      <c r="E48">
        <v>21.670000076293899</v>
      </c>
      <c r="F48">
        <v>33.900001525878899</v>
      </c>
      <c r="G48">
        <v>39.210410083851201</v>
      </c>
      <c r="H48">
        <v>2.9400848526513101</v>
      </c>
      <c r="I48">
        <v>44.577762537220302</v>
      </c>
      <c r="J48">
        <v>0.891555250744406</v>
      </c>
      <c r="L48">
        <v>115.82928</v>
      </c>
      <c r="M48" s="98">
        <v>21962</v>
      </c>
      <c r="N48">
        <v>16.7399997711182</v>
      </c>
      <c r="O48">
        <v>32.319999694824197</v>
      </c>
      <c r="P48">
        <v>0</v>
      </c>
      <c r="Q48">
        <v>39.210410083851201</v>
      </c>
      <c r="S48">
        <v>115.82928</v>
      </c>
      <c r="T48" s="98">
        <v>22328</v>
      </c>
      <c r="U48">
        <v>21.200000762939499</v>
      </c>
      <c r="V48">
        <v>27.950000762939499</v>
      </c>
      <c r="W48">
        <v>2.9000000953674299</v>
      </c>
      <c r="X48">
        <v>39.027276193468403</v>
      </c>
    </row>
    <row r="49" spans="1:24">
      <c r="A49">
        <v>48</v>
      </c>
      <c r="B49">
        <v>-32.071399999999997</v>
      </c>
      <c r="C49" s="98">
        <v>20137</v>
      </c>
      <c r="D49">
        <v>18.389999389648398</v>
      </c>
      <c r="E49">
        <v>24.659999847412099</v>
      </c>
      <c r="F49">
        <v>69.099998474121094</v>
      </c>
      <c r="G49">
        <v>39.027276193468403</v>
      </c>
      <c r="H49">
        <v>3.6077173658110402</v>
      </c>
      <c r="I49">
        <v>50</v>
      </c>
      <c r="J49">
        <v>1</v>
      </c>
      <c r="L49">
        <v>-32.071399999999997</v>
      </c>
      <c r="M49" s="98">
        <v>21963</v>
      </c>
      <c r="N49">
        <v>18.920000076293899</v>
      </c>
      <c r="O49">
        <v>32.360000610351598</v>
      </c>
      <c r="P49">
        <v>0</v>
      </c>
      <c r="Q49">
        <v>39.027276193468403</v>
      </c>
      <c r="S49">
        <v>-32.071399999999997</v>
      </c>
      <c r="T49" s="98">
        <v>22329</v>
      </c>
      <c r="U49">
        <v>20.200000762939499</v>
      </c>
      <c r="V49">
        <v>25.799999237060501</v>
      </c>
      <c r="W49">
        <v>0.20000000298023199</v>
      </c>
      <c r="X49">
        <v>38.842445442725001</v>
      </c>
    </row>
    <row r="50" spans="1:24">
      <c r="A50">
        <v>49</v>
      </c>
      <c r="B50">
        <v>115.82928</v>
      </c>
      <c r="C50" s="98">
        <v>20138</v>
      </c>
      <c r="D50">
        <v>19.9899997711182</v>
      </c>
      <c r="E50">
        <v>27.159999847412099</v>
      </c>
      <c r="F50">
        <v>10</v>
      </c>
      <c r="G50">
        <v>38.842445442725001</v>
      </c>
      <c r="H50">
        <v>4.0398561484345601</v>
      </c>
      <c r="I50">
        <v>50</v>
      </c>
      <c r="J50">
        <v>1</v>
      </c>
      <c r="L50">
        <v>115.82928</v>
      </c>
      <c r="M50" s="98">
        <v>21964</v>
      </c>
      <c r="N50">
        <v>20.909999847412099</v>
      </c>
      <c r="O50">
        <v>31.280000686645501</v>
      </c>
      <c r="P50">
        <v>0</v>
      </c>
      <c r="Q50">
        <v>38.842445442725001</v>
      </c>
      <c r="S50">
        <v>115.82928</v>
      </c>
      <c r="T50" s="98">
        <v>22330</v>
      </c>
      <c r="U50">
        <v>17.850000381469702</v>
      </c>
      <c r="V50">
        <v>25.219999313354499</v>
      </c>
      <c r="W50">
        <v>1.1000000238418599</v>
      </c>
      <c r="X50">
        <v>38.655916335549897</v>
      </c>
    </row>
    <row r="51" spans="1:24">
      <c r="A51">
        <v>50</v>
      </c>
      <c r="B51">
        <v>-32.071399999999997</v>
      </c>
      <c r="C51" s="98">
        <v>20139</v>
      </c>
      <c r="D51">
        <v>20.829999923706101</v>
      </c>
      <c r="E51">
        <v>34.409999847412102</v>
      </c>
      <c r="F51">
        <v>0</v>
      </c>
      <c r="G51">
        <v>38.655916335549897</v>
      </c>
      <c r="H51">
        <v>6.0739992903379498</v>
      </c>
      <c r="I51">
        <v>45.140800567729599</v>
      </c>
      <c r="J51">
        <v>0.902816011354593</v>
      </c>
      <c r="L51">
        <v>-32.071399999999997</v>
      </c>
      <c r="M51" s="98">
        <v>21965</v>
      </c>
      <c r="N51">
        <v>21.909999847412099</v>
      </c>
      <c r="O51">
        <v>34.099998474121101</v>
      </c>
      <c r="P51">
        <v>0</v>
      </c>
      <c r="Q51">
        <v>38.655916335549897</v>
      </c>
      <c r="S51">
        <v>-32.071399999999997</v>
      </c>
      <c r="T51" s="98">
        <v>22331</v>
      </c>
      <c r="U51">
        <v>15.819999694824199</v>
      </c>
      <c r="V51">
        <v>25.329999923706101</v>
      </c>
      <c r="W51">
        <v>2.9000000953674299</v>
      </c>
      <c r="X51">
        <v>38.467687375871797</v>
      </c>
    </row>
    <row r="52" spans="1:24">
      <c r="A52">
        <v>51</v>
      </c>
      <c r="B52">
        <v>115.82928</v>
      </c>
      <c r="C52" s="98">
        <v>20140</v>
      </c>
      <c r="D52">
        <v>24.9799995422363</v>
      </c>
      <c r="E52">
        <v>39.25</v>
      </c>
      <c r="F52">
        <v>0</v>
      </c>
      <c r="G52">
        <v>38.467687375871797</v>
      </c>
      <c r="H52">
        <v>6.8092753536112696</v>
      </c>
      <c r="I52">
        <v>39.6933802848406</v>
      </c>
      <c r="J52">
        <v>0.79386760569681203</v>
      </c>
      <c r="L52">
        <v>115.82928</v>
      </c>
      <c r="M52" s="98">
        <v>21966</v>
      </c>
      <c r="N52">
        <v>18.370000839233398</v>
      </c>
      <c r="O52">
        <v>25.920000076293899</v>
      </c>
      <c r="P52">
        <v>0.10000000149011599</v>
      </c>
      <c r="Q52">
        <v>38.467687375871797</v>
      </c>
      <c r="S52">
        <v>115.82928</v>
      </c>
      <c r="T52" s="98">
        <v>22332</v>
      </c>
      <c r="U52">
        <v>13.460000038146999</v>
      </c>
      <c r="V52">
        <v>25.600000381469702</v>
      </c>
      <c r="W52">
        <v>1.3999999761581401</v>
      </c>
      <c r="X52">
        <v>38.277757067619497</v>
      </c>
    </row>
    <row r="53" spans="1:24">
      <c r="A53">
        <v>52</v>
      </c>
      <c r="B53">
        <v>-32.071399999999997</v>
      </c>
      <c r="C53" s="98">
        <v>20141</v>
      </c>
      <c r="D53">
        <v>27.139999389648398</v>
      </c>
      <c r="E53">
        <v>39.409999847412102</v>
      </c>
      <c r="F53">
        <v>0</v>
      </c>
      <c r="G53">
        <v>38.277757067619497</v>
      </c>
      <c r="H53">
        <v>6.4289329301613201</v>
      </c>
      <c r="I53">
        <v>34.5502339407116</v>
      </c>
      <c r="J53">
        <v>0.691004678814231</v>
      </c>
      <c r="L53">
        <v>-32.071399999999997</v>
      </c>
      <c r="M53" s="98">
        <v>21967</v>
      </c>
      <c r="N53">
        <v>12.8599996566772</v>
      </c>
      <c r="O53">
        <v>25.190000534057599</v>
      </c>
      <c r="P53">
        <v>0</v>
      </c>
      <c r="Q53">
        <v>38.277757067619497</v>
      </c>
      <c r="S53">
        <v>-32.071399999999997</v>
      </c>
      <c r="T53" s="98">
        <v>22333</v>
      </c>
      <c r="U53">
        <v>10.3900003433228</v>
      </c>
      <c r="V53">
        <v>23.450000762939499</v>
      </c>
      <c r="W53">
        <v>0.89999997615814198</v>
      </c>
      <c r="X53">
        <v>38.086123914721703</v>
      </c>
    </row>
    <row r="54" spans="1:24">
      <c r="A54">
        <v>53</v>
      </c>
      <c r="B54">
        <v>115.82928</v>
      </c>
      <c r="C54" s="98">
        <v>20142</v>
      </c>
      <c r="D54">
        <v>24.620000839233398</v>
      </c>
      <c r="E54">
        <v>33.909999847412102</v>
      </c>
      <c r="F54">
        <v>0</v>
      </c>
      <c r="G54">
        <v>38.086123914721703</v>
      </c>
      <c r="H54">
        <v>5.1290204154945096</v>
      </c>
      <c r="I54">
        <v>30.447017608315999</v>
      </c>
      <c r="J54">
        <v>0.60894035216631903</v>
      </c>
      <c r="L54">
        <v>115.82928</v>
      </c>
      <c r="M54" s="98">
        <v>21968</v>
      </c>
      <c r="N54">
        <v>15.0100002288818</v>
      </c>
      <c r="O54">
        <v>29.590000152587901</v>
      </c>
      <c r="P54">
        <v>0</v>
      </c>
      <c r="Q54">
        <v>38.086123914721703</v>
      </c>
      <c r="S54">
        <v>115.82928</v>
      </c>
      <c r="T54" s="98">
        <v>22334</v>
      </c>
      <c r="U54">
        <v>11.170000076293899</v>
      </c>
      <c r="V54">
        <v>24.2600002288818</v>
      </c>
      <c r="W54">
        <v>0.10000000149011599</v>
      </c>
      <c r="X54">
        <v>37.892786421107303</v>
      </c>
    </row>
    <row r="55" spans="1:24">
      <c r="A55">
        <v>54</v>
      </c>
      <c r="B55">
        <v>-32.071399999999997</v>
      </c>
      <c r="C55" s="98">
        <v>20143</v>
      </c>
      <c r="D55">
        <v>20.4899997711182</v>
      </c>
      <c r="E55">
        <v>33.360000610351598</v>
      </c>
      <c r="F55">
        <v>0</v>
      </c>
      <c r="G55">
        <v>37.892786421107303</v>
      </c>
      <c r="H55">
        <v>5.7076578666005897</v>
      </c>
      <c r="I55">
        <v>25.880891315035498</v>
      </c>
      <c r="J55">
        <v>0.51761782630070996</v>
      </c>
      <c r="L55">
        <v>-32.071399999999997</v>
      </c>
      <c r="M55" s="98">
        <v>21969</v>
      </c>
      <c r="N55">
        <v>19.100000381469702</v>
      </c>
      <c r="O55">
        <v>33.849998474121101</v>
      </c>
      <c r="P55">
        <v>0</v>
      </c>
      <c r="Q55">
        <v>37.892786421107303</v>
      </c>
      <c r="S55">
        <v>-32.071399999999997</v>
      </c>
      <c r="T55" s="98">
        <v>22335</v>
      </c>
      <c r="U55">
        <v>15.210000038146999</v>
      </c>
      <c r="V55">
        <v>28.399999618530298</v>
      </c>
      <c r="W55">
        <v>0</v>
      </c>
      <c r="X55">
        <v>37.697743090705004</v>
      </c>
    </row>
    <row r="56" spans="1:24">
      <c r="A56">
        <v>55</v>
      </c>
      <c r="B56">
        <v>115.82928</v>
      </c>
      <c r="C56" s="98">
        <v>20144</v>
      </c>
      <c r="D56">
        <v>20.459999084472699</v>
      </c>
      <c r="E56">
        <v>34.380001068115199</v>
      </c>
      <c r="F56">
        <v>0</v>
      </c>
      <c r="G56">
        <v>37.697743090705004</v>
      </c>
      <c r="H56">
        <v>5.9707283063777696</v>
      </c>
      <c r="I56">
        <v>21.1043086699333</v>
      </c>
      <c r="J56">
        <v>0.422086173398665</v>
      </c>
      <c r="L56">
        <v>115.82928</v>
      </c>
      <c r="M56" s="98">
        <v>21970</v>
      </c>
      <c r="N56">
        <v>22.069999694824201</v>
      </c>
      <c r="O56">
        <v>33.360000610351598</v>
      </c>
      <c r="P56">
        <v>0</v>
      </c>
      <c r="Q56">
        <v>37.697743090705004</v>
      </c>
      <c r="S56">
        <v>115.82928</v>
      </c>
      <c r="T56" s="98">
        <v>22336</v>
      </c>
      <c r="U56">
        <v>16.340000152587901</v>
      </c>
      <c r="V56">
        <v>31.540000915527301</v>
      </c>
      <c r="W56">
        <v>0</v>
      </c>
      <c r="X56">
        <v>37.500992427443599</v>
      </c>
    </row>
    <row r="57" spans="1:24">
      <c r="A57">
        <v>56</v>
      </c>
      <c r="B57">
        <v>-32.071399999999997</v>
      </c>
      <c r="C57" s="98">
        <v>20145</v>
      </c>
      <c r="D57">
        <v>23.7700004577637</v>
      </c>
      <c r="E57">
        <v>35.299999237060497</v>
      </c>
      <c r="F57">
        <v>0</v>
      </c>
      <c r="G57">
        <v>37.500992427443599</v>
      </c>
      <c r="H57">
        <v>5.6585026475691302</v>
      </c>
      <c r="I57">
        <v>16.577506551877999</v>
      </c>
      <c r="J57">
        <v>0.33155013103755898</v>
      </c>
      <c r="L57">
        <v>-32.071399999999997</v>
      </c>
      <c r="M57" s="98">
        <v>21971</v>
      </c>
      <c r="N57">
        <v>19.719999313354499</v>
      </c>
      <c r="O57">
        <v>27.5200004577637</v>
      </c>
      <c r="P57">
        <v>2.0999999046325701</v>
      </c>
      <c r="Q57">
        <v>37.500992427443599</v>
      </c>
      <c r="S57">
        <v>-32.071399999999997</v>
      </c>
      <c r="T57" s="98">
        <v>22337</v>
      </c>
      <c r="U57">
        <v>19.7600002288818</v>
      </c>
      <c r="V57">
        <v>37.540000915527301</v>
      </c>
      <c r="W57">
        <v>0</v>
      </c>
      <c r="X57">
        <v>37.302532935251897</v>
      </c>
    </row>
    <row r="58" spans="1:24">
      <c r="A58">
        <v>57</v>
      </c>
      <c r="B58">
        <v>115.82928</v>
      </c>
      <c r="C58" s="98">
        <v>20146</v>
      </c>
      <c r="D58">
        <v>20.940000534057599</v>
      </c>
      <c r="E58">
        <v>33.169998168945298</v>
      </c>
      <c r="F58">
        <v>0</v>
      </c>
      <c r="G58">
        <v>37.302532935251897</v>
      </c>
      <c r="H58">
        <v>5.4931836076998097</v>
      </c>
      <c r="I58">
        <v>12.1829596657181</v>
      </c>
      <c r="J58">
        <v>0.243659193314362</v>
      </c>
      <c r="L58">
        <v>115.82928</v>
      </c>
      <c r="M58" s="98">
        <v>21972</v>
      </c>
      <c r="N58">
        <v>18.840000152587901</v>
      </c>
      <c r="O58">
        <v>26.629999160766602</v>
      </c>
      <c r="P58">
        <v>4.4000000953674299</v>
      </c>
      <c r="Q58">
        <v>37.302532935251897</v>
      </c>
      <c r="S58">
        <v>115.82928</v>
      </c>
      <c r="T58" s="98">
        <v>22338</v>
      </c>
      <c r="U58">
        <v>19.600000381469702</v>
      </c>
      <c r="V58">
        <v>35.409999847412102</v>
      </c>
      <c r="W58">
        <v>0</v>
      </c>
      <c r="X58">
        <v>37.102363118058598</v>
      </c>
    </row>
    <row r="59" spans="1:24">
      <c r="A59">
        <v>58</v>
      </c>
      <c r="B59">
        <v>-32.071399999999997</v>
      </c>
      <c r="C59" s="98">
        <v>20147</v>
      </c>
      <c r="D59">
        <v>20.659999847412099</v>
      </c>
      <c r="E59">
        <v>36.680000305175803</v>
      </c>
      <c r="F59">
        <v>0</v>
      </c>
      <c r="G59">
        <v>37.102363118058598</v>
      </c>
      <c r="H59">
        <v>6.4783925267555897</v>
      </c>
      <c r="I59">
        <v>7.0002456443136403</v>
      </c>
      <c r="J59">
        <v>0.14000491288627301</v>
      </c>
      <c r="L59">
        <v>-32.071399999999997</v>
      </c>
      <c r="M59" s="98">
        <v>21973</v>
      </c>
      <c r="N59">
        <v>16.9799995422363</v>
      </c>
      <c r="O59">
        <v>28.620000839233398</v>
      </c>
      <c r="P59">
        <v>0.10000000149011599</v>
      </c>
      <c r="Q59">
        <v>37.102363118058598</v>
      </c>
      <c r="S59">
        <v>-32.071399999999997</v>
      </c>
      <c r="T59" s="98">
        <v>22339</v>
      </c>
      <c r="U59">
        <v>17.9799995422363</v>
      </c>
      <c r="V59">
        <v>28.629999160766602</v>
      </c>
      <c r="W59">
        <v>0</v>
      </c>
      <c r="X59">
        <v>36.900481479792496</v>
      </c>
    </row>
    <row r="60" spans="1:24">
      <c r="A60">
        <v>59</v>
      </c>
      <c r="B60">
        <v>115.82928</v>
      </c>
      <c r="C60" s="98">
        <v>20148</v>
      </c>
      <c r="D60">
        <v>23.430000305175799</v>
      </c>
      <c r="E60">
        <v>37.180000305175803</v>
      </c>
      <c r="F60">
        <v>0</v>
      </c>
      <c r="G60">
        <v>36.900481479792496</v>
      </c>
      <c r="H60">
        <v>6.1792441539523999</v>
      </c>
      <c r="I60">
        <v>2.0568503211517202</v>
      </c>
      <c r="J60">
        <v>4.11370064230345E-2</v>
      </c>
      <c r="L60">
        <v>115.82928</v>
      </c>
      <c r="M60" s="98">
        <v>21974</v>
      </c>
      <c r="N60">
        <v>18.579999923706101</v>
      </c>
      <c r="O60">
        <v>26.7299995422363</v>
      </c>
      <c r="P60">
        <v>0</v>
      </c>
      <c r="Q60">
        <v>36.900481479792496</v>
      </c>
      <c r="S60">
        <v>115.82928</v>
      </c>
      <c r="T60" s="98">
        <v>22340</v>
      </c>
      <c r="U60">
        <v>21.7700004577637</v>
      </c>
      <c r="V60">
        <v>34.529998779296903</v>
      </c>
      <c r="W60">
        <v>1.1000000238418599</v>
      </c>
      <c r="X60">
        <v>36.6968865243824</v>
      </c>
    </row>
    <row r="61" spans="1:24">
      <c r="A61">
        <v>60</v>
      </c>
      <c r="B61">
        <v>-32.071399999999997</v>
      </c>
      <c r="C61" s="98">
        <v>20149</v>
      </c>
      <c r="D61">
        <v>19.409999847412099</v>
      </c>
      <c r="E61">
        <v>28.579999923706101</v>
      </c>
      <c r="F61">
        <v>0</v>
      </c>
      <c r="G61">
        <v>36.6968865243824</v>
      </c>
      <c r="H61">
        <v>4.3601353249739203</v>
      </c>
      <c r="I61">
        <v>0</v>
      </c>
      <c r="J61">
        <v>0</v>
      </c>
      <c r="L61">
        <v>-32.071399999999997</v>
      </c>
      <c r="M61" s="98">
        <v>21975</v>
      </c>
      <c r="N61">
        <v>16.5</v>
      </c>
      <c r="O61">
        <v>23.620000839233398</v>
      </c>
      <c r="P61">
        <v>0</v>
      </c>
      <c r="Q61">
        <v>36.6968865243824</v>
      </c>
      <c r="S61">
        <v>-32.071399999999997</v>
      </c>
      <c r="T61" s="98">
        <v>22341</v>
      </c>
      <c r="U61">
        <v>23.100000381469702</v>
      </c>
      <c r="V61">
        <v>39.689998626708999</v>
      </c>
      <c r="W61">
        <v>0</v>
      </c>
      <c r="X61">
        <v>36.491576755757102</v>
      </c>
    </row>
    <row r="62" spans="1:24">
      <c r="A62">
        <v>61</v>
      </c>
      <c r="B62">
        <v>115.82928</v>
      </c>
      <c r="C62" s="98">
        <v>20150</v>
      </c>
      <c r="D62">
        <v>17.639999389648398</v>
      </c>
      <c r="E62">
        <v>27.700000762939499</v>
      </c>
      <c r="F62">
        <v>0</v>
      </c>
      <c r="G62">
        <v>36.491576755757102</v>
      </c>
      <c r="H62">
        <v>4.3973051654787403</v>
      </c>
      <c r="I62">
        <v>0</v>
      </c>
      <c r="J62">
        <v>0</v>
      </c>
      <c r="L62">
        <v>115.82928</v>
      </c>
      <c r="M62" s="98">
        <v>21976</v>
      </c>
      <c r="N62">
        <v>11.4799995422363</v>
      </c>
      <c r="O62">
        <v>20.620000839233398</v>
      </c>
      <c r="P62">
        <v>0.10000000149011599</v>
      </c>
      <c r="Q62">
        <v>36.491576755757102</v>
      </c>
      <c r="S62">
        <v>115.82928</v>
      </c>
      <c r="T62" s="98">
        <v>22342</v>
      </c>
      <c r="U62">
        <v>25.170000076293899</v>
      </c>
      <c r="V62">
        <v>38.2299995422363</v>
      </c>
      <c r="W62">
        <v>0</v>
      </c>
      <c r="X62">
        <v>36.284550677845303</v>
      </c>
    </row>
    <row r="63" spans="1:24">
      <c r="A63">
        <v>62</v>
      </c>
      <c r="B63">
        <v>-32.071399999999997</v>
      </c>
      <c r="C63" s="98">
        <v>20151</v>
      </c>
      <c r="D63">
        <v>18.700000762939499</v>
      </c>
      <c r="E63">
        <v>28.850000381469702</v>
      </c>
      <c r="F63">
        <v>0</v>
      </c>
      <c r="G63">
        <v>36.284550677845303</v>
      </c>
      <c r="H63">
        <v>4.5117889674634801</v>
      </c>
      <c r="I63">
        <v>0</v>
      </c>
      <c r="J63">
        <v>0</v>
      </c>
      <c r="L63">
        <v>-32.071399999999997</v>
      </c>
      <c r="M63" s="98">
        <v>21977</v>
      </c>
      <c r="N63">
        <v>11.8800001144409</v>
      </c>
      <c r="O63">
        <v>22</v>
      </c>
      <c r="P63">
        <v>0</v>
      </c>
      <c r="Q63">
        <v>36.284550677845303</v>
      </c>
      <c r="S63">
        <v>-32.071399999999997</v>
      </c>
      <c r="T63" s="98">
        <v>22343</v>
      </c>
      <c r="U63">
        <v>28.059999465942401</v>
      </c>
      <c r="V63">
        <v>40.5</v>
      </c>
      <c r="W63">
        <v>0</v>
      </c>
      <c r="X63">
        <v>36.075806794575897</v>
      </c>
    </row>
    <row r="64" spans="1:24">
      <c r="A64">
        <v>63</v>
      </c>
      <c r="B64">
        <v>115.82928</v>
      </c>
      <c r="C64" s="98">
        <v>20152</v>
      </c>
      <c r="D64">
        <v>17.719999313354499</v>
      </c>
      <c r="E64">
        <v>27.9799995422363</v>
      </c>
      <c r="F64">
        <v>0</v>
      </c>
      <c r="G64">
        <v>36.075806794575897</v>
      </c>
      <c r="H64">
        <v>4.4097303440576203</v>
      </c>
      <c r="I64">
        <v>0</v>
      </c>
      <c r="J64">
        <v>0</v>
      </c>
      <c r="L64">
        <v>115.82928</v>
      </c>
      <c r="M64" s="98">
        <v>21978</v>
      </c>
      <c r="N64">
        <v>11.4700002670288</v>
      </c>
      <c r="O64">
        <v>25.0200004577637</v>
      </c>
      <c r="P64">
        <v>0</v>
      </c>
      <c r="Q64">
        <v>36.075806794575897</v>
      </c>
      <c r="S64">
        <v>115.82928</v>
      </c>
      <c r="T64" s="98">
        <v>22344</v>
      </c>
      <c r="U64">
        <v>22.629999160766602</v>
      </c>
      <c r="V64">
        <v>29.5</v>
      </c>
      <c r="W64">
        <v>0</v>
      </c>
      <c r="X64">
        <v>35.865343609877499</v>
      </c>
    </row>
    <row r="65" spans="1:24">
      <c r="A65">
        <v>64</v>
      </c>
      <c r="B65">
        <v>-32.071399999999997</v>
      </c>
      <c r="C65" s="98">
        <v>20153</v>
      </c>
      <c r="D65">
        <v>15.939999580383301</v>
      </c>
      <c r="E65">
        <v>27.25</v>
      </c>
      <c r="F65">
        <v>0</v>
      </c>
      <c r="G65">
        <v>35.865343609877499</v>
      </c>
      <c r="H65">
        <v>4.4607631111996398</v>
      </c>
      <c r="I65">
        <v>0</v>
      </c>
      <c r="J65">
        <v>0</v>
      </c>
      <c r="L65">
        <v>-32.071399999999997</v>
      </c>
      <c r="M65" s="98">
        <v>21979</v>
      </c>
      <c r="N65">
        <v>13.670000076293899</v>
      </c>
      <c r="O65">
        <v>24.2600002288818</v>
      </c>
      <c r="P65">
        <v>0</v>
      </c>
      <c r="Q65">
        <v>35.865343609877499</v>
      </c>
      <c r="S65">
        <v>-32.071399999999997</v>
      </c>
      <c r="T65" s="98">
        <v>22345</v>
      </c>
      <c r="U65">
        <v>18.430000305175799</v>
      </c>
      <c r="V65">
        <v>32.319999694824197</v>
      </c>
      <c r="W65">
        <v>0</v>
      </c>
      <c r="X65">
        <v>35.653159627679003</v>
      </c>
    </row>
    <row r="66" spans="1:24">
      <c r="A66">
        <v>65</v>
      </c>
      <c r="B66">
        <v>115.82928</v>
      </c>
      <c r="C66" s="98">
        <v>20154</v>
      </c>
      <c r="D66">
        <v>15.050000190734901</v>
      </c>
      <c r="E66">
        <v>25.799999237060501</v>
      </c>
      <c r="F66">
        <v>0</v>
      </c>
      <c r="G66">
        <v>35.653159627679003</v>
      </c>
      <c r="H66">
        <v>4.19480212139029</v>
      </c>
      <c r="I66">
        <v>0</v>
      </c>
      <c r="J66">
        <v>0</v>
      </c>
      <c r="L66">
        <v>115.82928</v>
      </c>
      <c r="M66" s="98">
        <v>21980</v>
      </c>
      <c r="N66">
        <v>15.4099998474121</v>
      </c>
      <c r="O66">
        <v>28.620000839233398</v>
      </c>
      <c r="P66">
        <v>0</v>
      </c>
      <c r="Q66">
        <v>35.653159627679003</v>
      </c>
      <c r="S66">
        <v>115.82928</v>
      </c>
      <c r="T66" s="98">
        <v>22346</v>
      </c>
      <c r="U66">
        <v>20.209999084472699</v>
      </c>
      <c r="V66">
        <v>33.799999237060497</v>
      </c>
      <c r="W66">
        <v>0</v>
      </c>
      <c r="X66">
        <v>35.439253351909201</v>
      </c>
    </row>
    <row r="67" spans="1:24">
      <c r="A67">
        <v>66</v>
      </c>
      <c r="B67">
        <v>-32.071399999999997</v>
      </c>
      <c r="C67" s="98">
        <v>20155</v>
      </c>
      <c r="D67">
        <v>14.939999580383301</v>
      </c>
      <c r="E67">
        <v>27.059999465942401</v>
      </c>
      <c r="F67">
        <v>0</v>
      </c>
      <c r="G67">
        <v>35.439253351909201</v>
      </c>
      <c r="H67">
        <v>4.4939614557510099</v>
      </c>
      <c r="I67">
        <v>0</v>
      </c>
      <c r="J67">
        <v>0</v>
      </c>
      <c r="L67">
        <v>-32.071399999999997</v>
      </c>
      <c r="M67" s="98">
        <v>21981</v>
      </c>
      <c r="N67">
        <v>13.8900003433228</v>
      </c>
      <c r="O67">
        <v>30.139999389648398</v>
      </c>
      <c r="P67">
        <v>0</v>
      </c>
      <c r="Q67">
        <v>35.439253351909201</v>
      </c>
      <c r="S67">
        <v>-32.071399999999997</v>
      </c>
      <c r="T67" s="98">
        <v>22347</v>
      </c>
      <c r="U67">
        <v>20.379999160766602</v>
      </c>
      <c r="V67">
        <v>30.579999923706101</v>
      </c>
      <c r="W67">
        <v>0</v>
      </c>
      <c r="X67">
        <v>35.223623286496696</v>
      </c>
    </row>
    <row r="68" spans="1:24">
      <c r="A68">
        <v>67</v>
      </c>
      <c r="B68">
        <v>115.82928</v>
      </c>
      <c r="C68" s="98">
        <v>20156</v>
      </c>
      <c r="D68">
        <v>14.7799997329712</v>
      </c>
      <c r="E68">
        <v>27.5100002288818</v>
      </c>
      <c r="F68">
        <v>0</v>
      </c>
      <c r="G68">
        <v>35.223623286496696</v>
      </c>
      <c r="H68">
        <v>4.59474800256032</v>
      </c>
      <c r="I68">
        <v>0</v>
      </c>
      <c r="J68">
        <v>0</v>
      </c>
      <c r="L68">
        <v>115.82928</v>
      </c>
      <c r="M68" s="98">
        <v>21982</v>
      </c>
      <c r="N68">
        <v>15.039999961853001</v>
      </c>
      <c r="O68">
        <v>29.379999160766602</v>
      </c>
      <c r="P68">
        <v>0</v>
      </c>
      <c r="Q68">
        <v>35.223623286496696</v>
      </c>
      <c r="S68">
        <v>115.82928</v>
      </c>
      <c r="T68" s="98">
        <v>22348</v>
      </c>
      <c r="U68">
        <v>19.2700004577637</v>
      </c>
      <c r="V68">
        <v>31.059999465942401</v>
      </c>
      <c r="W68">
        <v>0</v>
      </c>
      <c r="X68">
        <v>35.006267935370502</v>
      </c>
    </row>
    <row r="69" spans="1:24">
      <c r="A69">
        <v>68</v>
      </c>
      <c r="B69">
        <v>-32.071399999999997</v>
      </c>
      <c r="C69" s="98">
        <v>20157</v>
      </c>
      <c r="D69">
        <v>17.389999389648398</v>
      </c>
      <c r="E69">
        <v>28.829999923706101</v>
      </c>
      <c r="F69">
        <v>0</v>
      </c>
      <c r="G69">
        <v>35.006267935370502</v>
      </c>
      <c r="H69">
        <v>4.5472628866915903</v>
      </c>
      <c r="I69">
        <v>0</v>
      </c>
      <c r="J69">
        <v>0</v>
      </c>
      <c r="L69">
        <v>-32.071399999999997</v>
      </c>
      <c r="M69" s="98">
        <v>21983</v>
      </c>
      <c r="N69">
        <v>14.439999580383301</v>
      </c>
      <c r="O69">
        <v>24.430000305175799</v>
      </c>
      <c r="P69">
        <v>0</v>
      </c>
      <c r="Q69">
        <v>35.006267935370502</v>
      </c>
      <c r="S69">
        <v>-32.071399999999997</v>
      </c>
      <c r="T69" s="98">
        <v>22349</v>
      </c>
      <c r="U69">
        <v>18.649999618530298</v>
      </c>
      <c r="V69">
        <v>28.329999923706101</v>
      </c>
      <c r="W69">
        <v>0</v>
      </c>
      <c r="X69">
        <v>34.787185802459199</v>
      </c>
    </row>
    <row r="70" spans="1:24">
      <c r="A70">
        <v>69</v>
      </c>
      <c r="B70">
        <v>115.82928</v>
      </c>
      <c r="C70" s="98">
        <v>20158</v>
      </c>
      <c r="D70">
        <v>17.149999618530298</v>
      </c>
      <c r="E70">
        <v>29.0200004577637</v>
      </c>
      <c r="F70">
        <v>0</v>
      </c>
      <c r="G70">
        <v>34.787185802459199</v>
      </c>
      <c r="H70">
        <v>4.6001333973898602</v>
      </c>
      <c r="I70">
        <v>0</v>
      </c>
      <c r="J70">
        <v>0</v>
      </c>
      <c r="L70">
        <v>115.82928</v>
      </c>
      <c r="M70" s="98">
        <v>21984</v>
      </c>
      <c r="N70">
        <v>11.0100002288818</v>
      </c>
      <c r="O70">
        <v>25.030000686645501</v>
      </c>
      <c r="P70">
        <v>0</v>
      </c>
      <c r="Q70">
        <v>34.787185802459199</v>
      </c>
      <c r="S70">
        <v>115.82928</v>
      </c>
      <c r="T70" s="98">
        <v>22350</v>
      </c>
      <c r="U70">
        <v>19.2600002288818</v>
      </c>
      <c r="V70">
        <v>32.630001068115199</v>
      </c>
      <c r="W70">
        <v>0</v>
      </c>
      <c r="X70">
        <v>34.566375391691601</v>
      </c>
    </row>
    <row r="71" spans="1:24">
      <c r="A71">
        <v>70</v>
      </c>
      <c r="B71">
        <v>-32.071399999999997</v>
      </c>
      <c r="C71" s="98">
        <v>20159</v>
      </c>
      <c r="D71">
        <v>15.560000419616699</v>
      </c>
      <c r="E71">
        <v>24.850000381469702</v>
      </c>
      <c r="F71">
        <v>0</v>
      </c>
      <c r="G71">
        <v>34.566375391691601</v>
      </c>
      <c r="H71">
        <v>3.75892959381228</v>
      </c>
      <c r="I71">
        <v>0</v>
      </c>
      <c r="J71">
        <v>0</v>
      </c>
      <c r="L71">
        <v>-32.071399999999997</v>
      </c>
      <c r="M71" s="98">
        <v>21985</v>
      </c>
      <c r="N71">
        <v>13.0900001525879</v>
      </c>
      <c r="O71">
        <v>27.420000076293899</v>
      </c>
      <c r="P71">
        <v>0</v>
      </c>
      <c r="Q71">
        <v>34.566375391691601</v>
      </c>
      <c r="S71">
        <v>-32.071399999999997</v>
      </c>
      <c r="T71" s="98">
        <v>22351</v>
      </c>
      <c r="U71">
        <v>20.159999847412099</v>
      </c>
      <c r="V71">
        <v>35.4799995422363</v>
      </c>
      <c r="W71">
        <v>0</v>
      </c>
      <c r="X71">
        <v>34.343835206996602</v>
      </c>
    </row>
    <row r="72" spans="1:24">
      <c r="A72">
        <v>71</v>
      </c>
      <c r="B72">
        <v>115.82928</v>
      </c>
      <c r="C72" s="98">
        <v>20160</v>
      </c>
      <c r="D72">
        <v>14.9899997711182</v>
      </c>
      <c r="E72">
        <v>25.469999313354499</v>
      </c>
      <c r="F72">
        <v>0</v>
      </c>
      <c r="G72">
        <v>34.343835206996602</v>
      </c>
      <c r="H72">
        <v>3.9693326388033201</v>
      </c>
      <c r="I72">
        <v>0</v>
      </c>
      <c r="J72">
        <v>0</v>
      </c>
      <c r="L72">
        <v>115.82928</v>
      </c>
      <c r="M72" s="98">
        <v>21986</v>
      </c>
      <c r="N72">
        <v>15.4099998474121</v>
      </c>
      <c r="O72">
        <v>30.399999618530298</v>
      </c>
      <c r="P72">
        <v>0</v>
      </c>
      <c r="Q72">
        <v>34.343835206996602</v>
      </c>
      <c r="S72">
        <v>115.82928</v>
      </c>
      <c r="T72" s="98">
        <v>22352</v>
      </c>
      <c r="U72">
        <v>19.100000381469702</v>
      </c>
      <c r="V72">
        <v>26.190000534057599</v>
      </c>
      <c r="W72">
        <v>1.6000000238418599</v>
      </c>
      <c r="X72">
        <v>34.119563752302902</v>
      </c>
    </row>
    <row r="73" spans="1:24">
      <c r="A73">
        <v>72</v>
      </c>
      <c r="B73">
        <v>-32.071399999999997</v>
      </c>
      <c r="C73" s="98">
        <v>20161</v>
      </c>
      <c r="D73">
        <v>14.420000076293899</v>
      </c>
      <c r="E73">
        <v>28.569999694824201</v>
      </c>
      <c r="F73">
        <v>0</v>
      </c>
      <c r="G73">
        <v>34.119563752302902</v>
      </c>
      <c r="H73">
        <v>4.7345720207150102</v>
      </c>
      <c r="I73">
        <v>0</v>
      </c>
      <c r="J73">
        <v>0</v>
      </c>
      <c r="L73">
        <v>-32.071399999999997</v>
      </c>
      <c r="M73" s="98">
        <v>21987</v>
      </c>
      <c r="N73">
        <v>17.440000534057599</v>
      </c>
      <c r="O73">
        <v>32.299999237060497</v>
      </c>
      <c r="P73">
        <v>0</v>
      </c>
      <c r="Q73">
        <v>34.119563752302902</v>
      </c>
      <c r="S73">
        <v>-32.071399999999997</v>
      </c>
      <c r="T73" s="98">
        <v>22353</v>
      </c>
      <c r="U73">
        <v>14.2399997711182</v>
      </c>
      <c r="V73">
        <v>25.879999160766602</v>
      </c>
      <c r="W73">
        <v>0.69999998807907104</v>
      </c>
      <c r="X73">
        <v>33.893559531539204</v>
      </c>
    </row>
    <row r="74" spans="1:24">
      <c r="A74">
        <v>73</v>
      </c>
      <c r="B74">
        <v>115.82928</v>
      </c>
      <c r="C74" s="98">
        <v>20162</v>
      </c>
      <c r="D74">
        <v>17.389999389648398</v>
      </c>
      <c r="E74">
        <v>31.030000686645501</v>
      </c>
      <c r="F74">
        <v>0</v>
      </c>
      <c r="G74">
        <v>33.893559531539204</v>
      </c>
      <c r="H74">
        <v>4.9367236936036596</v>
      </c>
      <c r="I74">
        <v>0</v>
      </c>
      <c r="J74">
        <v>0</v>
      </c>
      <c r="L74">
        <v>115.82928</v>
      </c>
      <c r="M74" s="98">
        <v>21988</v>
      </c>
      <c r="N74">
        <v>18.059999465942401</v>
      </c>
      <c r="O74">
        <v>33.459999084472699</v>
      </c>
      <c r="P74">
        <v>0</v>
      </c>
      <c r="Q74">
        <v>33.893559531539204</v>
      </c>
      <c r="S74">
        <v>115.82928</v>
      </c>
      <c r="T74" s="98">
        <v>22354</v>
      </c>
      <c r="U74">
        <v>14.2299995422363</v>
      </c>
      <c r="V74">
        <v>28.469999313354499</v>
      </c>
      <c r="W74">
        <v>1.1000000238418599</v>
      </c>
      <c r="X74">
        <v>33.665821048634399</v>
      </c>
    </row>
    <row r="75" spans="1:24">
      <c r="A75">
        <v>74</v>
      </c>
      <c r="B75">
        <v>-32.071399999999997</v>
      </c>
      <c r="C75" s="98">
        <v>20163</v>
      </c>
      <c r="D75">
        <v>20.790000915527301</v>
      </c>
      <c r="E75">
        <v>33.590000152587898</v>
      </c>
      <c r="F75">
        <v>0</v>
      </c>
      <c r="G75">
        <v>33.665821048634399</v>
      </c>
      <c r="H75">
        <v>5.08711941582823</v>
      </c>
      <c r="I75">
        <v>0</v>
      </c>
      <c r="J75">
        <v>0</v>
      </c>
      <c r="L75">
        <v>-32.071399999999997</v>
      </c>
      <c r="M75" s="98">
        <v>21989</v>
      </c>
      <c r="N75">
        <v>16.469999313354499</v>
      </c>
      <c r="O75">
        <v>22.700000762939499</v>
      </c>
      <c r="P75">
        <v>0</v>
      </c>
      <c r="Q75">
        <v>33.665821048634399</v>
      </c>
      <c r="S75">
        <v>-32.071399999999997</v>
      </c>
      <c r="T75" s="98">
        <v>22355</v>
      </c>
      <c r="U75">
        <v>13.4899997711182</v>
      </c>
      <c r="V75">
        <v>25.899999618530298</v>
      </c>
      <c r="W75">
        <v>0</v>
      </c>
      <c r="X75">
        <v>33.436364083021303</v>
      </c>
    </row>
    <row r="76" spans="1:24">
      <c r="A76">
        <v>75</v>
      </c>
      <c r="B76">
        <v>115.82928</v>
      </c>
      <c r="C76" s="98">
        <v>20164</v>
      </c>
      <c r="D76">
        <v>25.469999313354499</v>
      </c>
      <c r="E76">
        <v>38.869998931884801</v>
      </c>
      <c r="F76">
        <v>0</v>
      </c>
      <c r="G76">
        <v>33.436364083021303</v>
      </c>
      <c r="H76">
        <v>5.7417269024485904</v>
      </c>
      <c r="I76">
        <v>0</v>
      </c>
      <c r="J76">
        <v>0</v>
      </c>
      <c r="L76">
        <v>115.82928</v>
      </c>
      <c r="M76" s="98">
        <v>21990</v>
      </c>
      <c r="N76">
        <v>14.3699998855591</v>
      </c>
      <c r="O76">
        <v>23.25</v>
      </c>
      <c r="P76">
        <v>0.30000001192092901</v>
      </c>
      <c r="Q76">
        <v>33.436364083021303</v>
      </c>
      <c r="S76">
        <v>115.82928</v>
      </c>
      <c r="T76" s="98">
        <v>22356</v>
      </c>
      <c r="U76">
        <v>14.4899997711182</v>
      </c>
      <c r="V76">
        <v>29.5200004577637</v>
      </c>
      <c r="W76">
        <v>0</v>
      </c>
      <c r="X76">
        <v>33.205273516149298</v>
      </c>
    </row>
    <row r="77" spans="1:24">
      <c r="A77">
        <v>76</v>
      </c>
      <c r="B77">
        <v>-32.071399999999997</v>
      </c>
      <c r="C77" s="98">
        <v>20165</v>
      </c>
      <c r="D77">
        <v>21.2600002288818</v>
      </c>
      <c r="E77">
        <v>34.299999237060497</v>
      </c>
      <c r="F77">
        <v>0</v>
      </c>
      <c r="G77">
        <v>33.205273516149298</v>
      </c>
      <c r="H77">
        <v>5.13076249033384</v>
      </c>
      <c r="I77">
        <v>0</v>
      </c>
      <c r="J77">
        <v>0</v>
      </c>
      <c r="L77">
        <v>-32.071399999999997</v>
      </c>
      <c r="M77" s="98">
        <v>21991</v>
      </c>
      <c r="N77">
        <v>10</v>
      </c>
      <c r="O77">
        <v>23.690000534057599</v>
      </c>
      <c r="P77">
        <v>0</v>
      </c>
      <c r="Q77">
        <v>33.205273516149298</v>
      </c>
      <c r="S77">
        <v>-32.071399999999997</v>
      </c>
      <c r="T77" s="98">
        <v>22357</v>
      </c>
      <c r="U77">
        <v>15.8599996566772</v>
      </c>
      <c r="V77">
        <v>26</v>
      </c>
      <c r="W77">
        <v>0</v>
      </c>
      <c r="X77">
        <v>32.972651504971999</v>
      </c>
    </row>
    <row r="78" spans="1:24">
      <c r="A78">
        <v>77</v>
      </c>
      <c r="B78">
        <v>115.82928</v>
      </c>
      <c r="C78" s="98">
        <v>20166</v>
      </c>
      <c r="D78">
        <v>18.950000762939499</v>
      </c>
      <c r="E78">
        <v>35.569999694824197</v>
      </c>
      <c r="F78">
        <v>0</v>
      </c>
      <c r="G78">
        <v>32.972651504971999</v>
      </c>
      <c r="H78">
        <v>5.6862023366548096</v>
      </c>
      <c r="I78">
        <v>0</v>
      </c>
      <c r="J78">
        <v>0</v>
      </c>
      <c r="L78">
        <v>115.82928</v>
      </c>
      <c r="M78" s="98">
        <v>21992</v>
      </c>
      <c r="N78">
        <v>13.449999809265099</v>
      </c>
      <c r="O78">
        <v>27.600000381469702</v>
      </c>
      <c r="P78">
        <v>0.10000000149011599</v>
      </c>
      <c r="Q78">
        <v>32.972651504971999</v>
      </c>
      <c r="S78">
        <v>115.82928</v>
      </c>
      <c r="T78" s="98">
        <v>22358</v>
      </c>
      <c r="U78">
        <v>12.6599998474121</v>
      </c>
      <c r="V78">
        <v>24.159999847412099</v>
      </c>
      <c r="W78">
        <v>0</v>
      </c>
      <c r="X78">
        <v>32.738600206442698</v>
      </c>
    </row>
    <row r="79" spans="1:24">
      <c r="A79">
        <v>78</v>
      </c>
      <c r="B79">
        <v>-32.071399999999997</v>
      </c>
      <c r="C79" s="98">
        <v>20167</v>
      </c>
      <c r="D79">
        <v>17.579999923706101</v>
      </c>
      <c r="E79">
        <v>35.430000305175803</v>
      </c>
      <c r="F79">
        <v>0</v>
      </c>
      <c r="G79">
        <v>32.738600206442698</v>
      </c>
      <c r="H79">
        <v>5.7529912702995398</v>
      </c>
      <c r="I79">
        <v>0</v>
      </c>
      <c r="J79">
        <v>0</v>
      </c>
      <c r="L79">
        <v>-32.071399999999997</v>
      </c>
      <c r="M79" s="98">
        <v>21993</v>
      </c>
      <c r="N79">
        <v>15.8900003433228</v>
      </c>
      <c r="O79">
        <v>23.5100002288818</v>
      </c>
      <c r="P79">
        <v>1</v>
      </c>
      <c r="Q79">
        <v>32.738600206442698</v>
      </c>
      <c r="S79">
        <v>-32.071399999999997</v>
      </c>
      <c r="T79" s="98">
        <v>22359</v>
      </c>
      <c r="U79">
        <v>13.0900001525879</v>
      </c>
      <c r="V79">
        <v>24.680000305175799</v>
      </c>
      <c r="W79">
        <v>0</v>
      </c>
      <c r="X79">
        <v>32.503221777515101</v>
      </c>
    </row>
    <row r="80" spans="1:24">
      <c r="A80">
        <v>79</v>
      </c>
      <c r="B80">
        <v>115.82928</v>
      </c>
      <c r="C80" s="98">
        <v>20168</v>
      </c>
      <c r="D80">
        <v>15.8800001144409</v>
      </c>
      <c r="E80">
        <v>26.7299995422363</v>
      </c>
      <c r="F80">
        <v>0</v>
      </c>
      <c r="G80">
        <v>32.503221777515101</v>
      </c>
      <c r="H80">
        <v>3.9303869465758199</v>
      </c>
      <c r="I80">
        <v>0</v>
      </c>
      <c r="J80">
        <v>0</v>
      </c>
      <c r="L80">
        <v>115.82928</v>
      </c>
      <c r="M80" s="98">
        <v>21994</v>
      </c>
      <c r="N80">
        <v>13.3500003814697</v>
      </c>
      <c r="O80">
        <v>23.7700004577637</v>
      </c>
      <c r="P80">
        <v>0</v>
      </c>
      <c r="Q80">
        <v>32.503221777515101</v>
      </c>
      <c r="S80">
        <v>115.82928</v>
      </c>
      <c r="T80" s="98">
        <v>22360</v>
      </c>
      <c r="U80">
        <v>12.7399997711182</v>
      </c>
      <c r="V80">
        <v>26.7700004577637</v>
      </c>
      <c r="W80">
        <v>0</v>
      </c>
      <c r="X80">
        <v>32.266618375142599</v>
      </c>
    </row>
    <row r="81" spans="1:24">
      <c r="A81">
        <v>80</v>
      </c>
      <c r="B81">
        <v>-32.071399999999997</v>
      </c>
      <c r="C81" s="98">
        <v>20169</v>
      </c>
      <c r="D81">
        <v>17.149999618530298</v>
      </c>
      <c r="E81">
        <v>24.219999313354499</v>
      </c>
      <c r="F81">
        <v>0</v>
      </c>
      <c r="G81">
        <v>32.266618375142599</v>
      </c>
      <c r="H81">
        <v>3.09967661358916</v>
      </c>
      <c r="I81">
        <v>0</v>
      </c>
      <c r="J81">
        <v>0</v>
      </c>
      <c r="L81">
        <v>-32.071399999999997</v>
      </c>
      <c r="M81" s="98">
        <v>21995</v>
      </c>
      <c r="N81">
        <v>13.680000305175801</v>
      </c>
      <c r="O81">
        <v>25.2700004577637</v>
      </c>
      <c r="P81">
        <v>0</v>
      </c>
      <c r="Q81">
        <v>32.266618375142599</v>
      </c>
      <c r="S81">
        <v>-32.071399999999997</v>
      </c>
      <c r="T81" s="98">
        <v>22361</v>
      </c>
      <c r="U81">
        <v>14.069999694824199</v>
      </c>
      <c r="V81">
        <v>25.2299995422363</v>
      </c>
      <c r="W81">
        <v>0</v>
      </c>
      <c r="X81">
        <v>32.0288921562788</v>
      </c>
    </row>
    <row r="82" spans="1:24">
      <c r="A82">
        <v>81</v>
      </c>
      <c r="B82">
        <v>115.82928</v>
      </c>
      <c r="C82" s="98">
        <v>20170</v>
      </c>
      <c r="D82">
        <v>15.0100002288818</v>
      </c>
      <c r="E82">
        <v>25.7700004577637</v>
      </c>
      <c r="F82">
        <v>0</v>
      </c>
      <c r="G82">
        <v>32.0288921562788</v>
      </c>
      <c r="H82">
        <v>3.76668646397439</v>
      </c>
      <c r="I82">
        <v>0</v>
      </c>
      <c r="J82">
        <v>0</v>
      </c>
      <c r="L82">
        <v>115.82928</v>
      </c>
      <c r="M82" s="98">
        <v>21996</v>
      </c>
      <c r="N82">
        <v>14.4700002670288</v>
      </c>
      <c r="O82">
        <v>27.649999618530298</v>
      </c>
      <c r="P82">
        <v>0</v>
      </c>
      <c r="Q82">
        <v>32.0288921562788</v>
      </c>
      <c r="S82">
        <v>115.82928</v>
      </c>
      <c r="T82" s="98">
        <v>22362</v>
      </c>
      <c r="U82">
        <v>15.5299997329712</v>
      </c>
      <c r="V82">
        <v>25.030000686645501</v>
      </c>
      <c r="W82">
        <v>0.10000000149011599</v>
      </c>
      <c r="X82">
        <v>31.790145277877102</v>
      </c>
    </row>
    <row r="83" spans="1:24">
      <c r="A83">
        <v>82</v>
      </c>
      <c r="B83">
        <v>-32.071399999999997</v>
      </c>
      <c r="C83" s="98">
        <v>20171</v>
      </c>
      <c r="D83">
        <v>16.110000610351602</v>
      </c>
      <c r="E83">
        <v>29.389999389648398</v>
      </c>
      <c r="F83">
        <v>0</v>
      </c>
      <c r="G83">
        <v>31.790145277877102</v>
      </c>
      <c r="H83">
        <v>4.4100563663297399</v>
      </c>
      <c r="I83">
        <v>0</v>
      </c>
      <c r="J83">
        <v>0</v>
      </c>
      <c r="L83">
        <v>-32.071399999999997</v>
      </c>
      <c r="M83" s="98">
        <v>21997</v>
      </c>
      <c r="N83">
        <v>17.309999465942401</v>
      </c>
      <c r="O83">
        <v>30.840000152587901</v>
      </c>
      <c r="P83">
        <v>0</v>
      </c>
      <c r="Q83">
        <v>31.790145277877102</v>
      </c>
      <c r="S83">
        <v>-32.071399999999997</v>
      </c>
      <c r="T83" s="98">
        <v>22363</v>
      </c>
      <c r="U83">
        <v>15.0100002288818</v>
      </c>
      <c r="V83">
        <v>29.850000381469702</v>
      </c>
      <c r="W83">
        <v>0</v>
      </c>
      <c r="X83">
        <v>31.550479896890899</v>
      </c>
    </row>
    <row r="84" spans="1:24">
      <c r="A84">
        <v>83</v>
      </c>
      <c r="B84">
        <v>115.82928</v>
      </c>
      <c r="C84" s="98">
        <v>20172</v>
      </c>
      <c r="D84">
        <v>19.829999923706101</v>
      </c>
      <c r="E84">
        <v>33.139999389648402</v>
      </c>
      <c r="F84">
        <v>0</v>
      </c>
      <c r="G84">
        <v>31.550479896890899</v>
      </c>
      <c r="H84">
        <v>4.7853464546340403</v>
      </c>
      <c r="I84">
        <v>0</v>
      </c>
      <c r="J84">
        <v>0</v>
      </c>
      <c r="L84">
        <v>115.82928</v>
      </c>
      <c r="M84" s="98">
        <v>21998</v>
      </c>
      <c r="N84">
        <v>18.030000686645501</v>
      </c>
      <c r="O84">
        <v>23.450000762939499</v>
      </c>
      <c r="P84">
        <v>6.5999999046325701</v>
      </c>
      <c r="Q84">
        <v>31.550479896890899</v>
      </c>
      <c r="S84">
        <v>115.82928</v>
      </c>
      <c r="T84" s="98">
        <v>22364</v>
      </c>
      <c r="U84">
        <v>19.219999313354499</v>
      </c>
      <c r="V84">
        <v>33.2700004577637</v>
      </c>
      <c r="W84">
        <v>0</v>
      </c>
      <c r="X84">
        <v>31.309998170274</v>
      </c>
    </row>
    <row r="85" spans="1:24">
      <c r="A85">
        <v>84</v>
      </c>
      <c r="B85">
        <v>-32.071399999999997</v>
      </c>
      <c r="C85" s="98">
        <v>20173</v>
      </c>
      <c r="D85">
        <v>18.719999313354499</v>
      </c>
      <c r="E85">
        <v>31.709999084472699</v>
      </c>
      <c r="F85">
        <v>0.40000000596046398</v>
      </c>
      <c r="G85">
        <v>31.309998170274</v>
      </c>
      <c r="H85">
        <v>4.55689776027255</v>
      </c>
      <c r="I85">
        <v>0</v>
      </c>
      <c r="J85">
        <v>0</v>
      </c>
      <c r="L85">
        <v>-32.071399999999997</v>
      </c>
      <c r="M85" s="98">
        <v>21999</v>
      </c>
      <c r="N85">
        <v>17.360000610351602</v>
      </c>
      <c r="O85">
        <v>23.590000152587901</v>
      </c>
      <c r="P85">
        <v>8.6999998092651403</v>
      </c>
      <c r="Q85">
        <v>31.309998170274</v>
      </c>
      <c r="S85">
        <v>-32.071399999999997</v>
      </c>
      <c r="T85" s="98">
        <v>22365</v>
      </c>
      <c r="U85">
        <v>17.399999618530298</v>
      </c>
      <c r="V85">
        <v>26.139999389648398</v>
      </c>
      <c r="W85">
        <v>0</v>
      </c>
      <c r="X85">
        <v>31.068802254979602</v>
      </c>
    </row>
    <row r="86" spans="1:24">
      <c r="A86">
        <v>85</v>
      </c>
      <c r="B86">
        <v>115.82928</v>
      </c>
      <c r="C86" s="98">
        <v>20174</v>
      </c>
      <c r="D86">
        <v>19.059999465942401</v>
      </c>
      <c r="E86">
        <v>26.7700004577637</v>
      </c>
      <c r="F86">
        <v>0</v>
      </c>
      <c r="G86">
        <v>31.068802254979602</v>
      </c>
      <c r="H86">
        <v>3.2973717912445202</v>
      </c>
      <c r="I86">
        <v>0</v>
      </c>
      <c r="J86">
        <v>0</v>
      </c>
      <c r="L86">
        <v>115.82928</v>
      </c>
      <c r="M86" s="98">
        <v>22000</v>
      </c>
      <c r="N86">
        <v>13.3599996566772</v>
      </c>
      <c r="O86">
        <v>22.379999160766602</v>
      </c>
      <c r="P86">
        <v>0.5</v>
      </c>
      <c r="Q86">
        <v>31.068802254979602</v>
      </c>
      <c r="S86">
        <v>115.82928</v>
      </c>
      <c r="T86" s="98">
        <v>22366</v>
      </c>
      <c r="U86">
        <v>16.959999084472699</v>
      </c>
      <c r="V86">
        <v>24.25</v>
      </c>
      <c r="W86">
        <v>0</v>
      </c>
      <c r="X86">
        <v>30.826994307961399</v>
      </c>
    </row>
    <row r="87" spans="1:24">
      <c r="A87">
        <v>86</v>
      </c>
      <c r="B87">
        <v>-32.071399999999997</v>
      </c>
      <c r="C87" s="98">
        <v>20175</v>
      </c>
      <c r="D87">
        <v>17.7399997711182</v>
      </c>
      <c r="E87">
        <v>24.819999694824201</v>
      </c>
      <c r="F87">
        <v>0.40000000596046398</v>
      </c>
      <c r="G87">
        <v>30.826994307961399</v>
      </c>
      <c r="H87">
        <v>3.0092904886081899</v>
      </c>
      <c r="I87">
        <v>0</v>
      </c>
      <c r="J87">
        <v>0</v>
      </c>
      <c r="L87">
        <v>-32.071399999999997</v>
      </c>
      <c r="M87" s="98">
        <v>22001</v>
      </c>
      <c r="N87">
        <v>13.800000190734901</v>
      </c>
      <c r="O87">
        <v>18.350000381469702</v>
      </c>
      <c r="P87">
        <v>1.6000000238418599</v>
      </c>
      <c r="Q87">
        <v>30.826994307961399</v>
      </c>
      <c r="S87">
        <v>-32.071399999999997</v>
      </c>
      <c r="T87" s="98">
        <v>22367</v>
      </c>
      <c r="U87">
        <v>13.8900003433228</v>
      </c>
      <c r="V87">
        <v>21.0200004577637</v>
      </c>
      <c r="W87">
        <v>11.5</v>
      </c>
      <c r="X87">
        <v>30.5846764861728</v>
      </c>
    </row>
    <row r="88" spans="1:24">
      <c r="A88">
        <v>87</v>
      </c>
      <c r="B88">
        <v>115.82928</v>
      </c>
      <c r="C88" s="98">
        <v>20176</v>
      </c>
      <c r="D88">
        <v>15.069999694824199</v>
      </c>
      <c r="E88">
        <v>25.540000915527301</v>
      </c>
      <c r="F88">
        <v>0</v>
      </c>
      <c r="G88">
        <v>30.5846764861728</v>
      </c>
      <c r="H88">
        <v>3.5401444109452198</v>
      </c>
      <c r="I88">
        <v>0</v>
      </c>
      <c r="J88">
        <v>0</v>
      </c>
      <c r="L88">
        <v>115.82928</v>
      </c>
      <c r="M88" s="98">
        <v>22002</v>
      </c>
      <c r="N88">
        <v>15.6499996185303</v>
      </c>
      <c r="O88">
        <v>26.059999465942401</v>
      </c>
      <c r="P88">
        <v>31.799999237060501</v>
      </c>
      <c r="Q88">
        <v>30.5846764861728</v>
      </c>
      <c r="S88">
        <v>115.82928</v>
      </c>
      <c r="T88" s="98">
        <v>22368</v>
      </c>
      <c r="U88">
        <v>13.210000038146999</v>
      </c>
      <c r="V88">
        <v>20.7399997711182</v>
      </c>
      <c r="W88">
        <v>8.6999998092651403</v>
      </c>
      <c r="X88">
        <v>30.341950946567401</v>
      </c>
    </row>
    <row r="89" spans="1:24">
      <c r="A89">
        <v>88</v>
      </c>
      <c r="B89">
        <v>-32.071399999999997</v>
      </c>
      <c r="C89" s="98">
        <v>20177</v>
      </c>
      <c r="D89">
        <v>15.569999694824199</v>
      </c>
      <c r="E89">
        <v>24.319999694824201</v>
      </c>
      <c r="F89">
        <v>1</v>
      </c>
      <c r="G89">
        <v>30.341950946567401</v>
      </c>
      <c r="H89">
        <v>3.1803045184552499</v>
      </c>
      <c r="I89">
        <v>0</v>
      </c>
      <c r="J89">
        <v>0</v>
      </c>
      <c r="L89">
        <v>-32.071399999999997</v>
      </c>
      <c r="M89" s="98">
        <v>22003</v>
      </c>
      <c r="N89">
        <v>17.280000686645501</v>
      </c>
      <c r="O89">
        <v>22.600000381469702</v>
      </c>
      <c r="P89">
        <v>12.199999809265099</v>
      </c>
      <c r="Q89">
        <v>30.341950946567401</v>
      </c>
      <c r="S89">
        <v>-32.071399999999997</v>
      </c>
      <c r="T89" s="98">
        <v>22369</v>
      </c>
      <c r="U89">
        <v>16.379999160766602</v>
      </c>
      <c r="V89">
        <v>22.030000686645501</v>
      </c>
      <c r="W89">
        <v>15.699999809265099</v>
      </c>
      <c r="X89">
        <v>30.0989198460986</v>
      </c>
    </row>
    <row r="90" spans="1:24">
      <c r="A90">
        <v>89</v>
      </c>
      <c r="B90">
        <v>115.82928</v>
      </c>
      <c r="C90" s="98">
        <v>20178</v>
      </c>
      <c r="D90">
        <v>14.329999923706101</v>
      </c>
      <c r="E90">
        <v>24</v>
      </c>
      <c r="F90">
        <v>0</v>
      </c>
      <c r="G90">
        <v>30.0989198460986</v>
      </c>
      <c r="H90">
        <v>3.2480044151741501</v>
      </c>
      <c r="I90">
        <v>0</v>
      </c>
      <c r="J90">
        <v>0</v>
      </c>
      <c r="L90">
        <v>115.82928</v>
      </c>
      <c r="M90" s="98">
        <v>22004</v>
      </c>
      <c r="N90">
        <v>15.75</v>
      </c>
      <c r="O90">
        <v>21.879999160766602</v>
      </c>
      <c r="P90">
        <v>1.79999995231628</v>
      </c>
      <c r="Q90">
        <v>30.0989198460986</v>
      </c>
      <c r="S90">
        <v>115.82928</v>
      </c>
      <c r="T90" s="98">
        <v>22370</v>
      </c>
      <c r="U90">
        <v>14.930000305175801</v>
      </c>
      <c r="V90">
        <v>22.7299995422363</v>
      </c>
      <c r="W90">
        <v>6.5999999046325701</v>
      </c>
      <c r="X90">
        <v>29.855685341720001</v>
      </c>
    </row>
    <row r="91" spans="1:24">
      <c r="A91">
        <v>90</v>
      </c>
      <c r="B91">
        <v>-32.071399999999997</v>
      </c>
      <c r="C91" s="98">
        <v>20179</v>
      </c>
      <c r="D91">
        <v>13.1599998474121</v>
      </c>
      <c r="E91">
        <v>22.360000610351602</v>
      </c>
      <c r="F91">
        <v>0</v>
      </c>
      <c r="G91">
        <v>29.855685341720001</v>
      </c>
      <c r="H91">
        <v>3.0230441046363401</v>
      </c>
      <c r="I91">
        <v>0</v>
      </c>
      <c r="J91">
        <v>0</v>
      </c>
      <c r="L91">
        <v>-32.071399999999997</v>
      </c>
      <c r="M91" s="98">
        <v>22005</v>
      </c>
      <c r="N91">
        <v>15.0299997329712</v>
      </c>
      <c r="O91">
        <v>22.2600002288818</v>
      </c>
      <c r="P91">
        <v>0</v>
      </c>
      <c r="Q91">
        <v>29.855685341720001</v>
      </c>
      <c r="S91">
        <v>-32.071399999999997</v>
      </c>
      <c r="T91" s="98">
        <v>22371</v>
      </c>
      <c r="U91">
        <v>14.069999694824199</v>
      </c>
      <c r="V91">
        <v>21.780000686645501</v>
      </c>
      <c r="W91">
        <v>4.0999999046325701</v>
      </c>
      <c r="X91">
        <v>29.612349590384898</v>
      </c>
    </row>
    <row r="92" spans="1:24">
      <c r="A92">
        <v>91</v>
      </c>
      <c r="B92">
        <v>115.82928</v>
      </c>
      <c r="C92" s="98">
        <v>20180</v>
      </c>
      <c r="D92">
        <v>12.180000305175801</v>
      </c>
      <c r="E92">
        <v>24.569999694824201</v>
      </c>
      <c r="F92">
        <v>0</v>
      </c>
      <c r="G92">
        <v>29.612349590384898</v>
      </c>
      <c r="H92">
        <v>3.5398006263327</v>
      </c>
      <c r="I92">
        <v>0</v>
      </c>
      <c r="J92">
        <v>0</v>
      </c>
      <c r="L92">
        <v>115.82928</v>
      </c>
      <c r="M92" s="98">
        <v>22006</v>
      </c>
      <c r="N92">
        <v>12.2299995422363</v>
      </c>
      <c r="O92">
        <v>24.110000610351602</v>
      </c>
      <c r="P92">
        <v>0</v>
      </c>
      <c r="Q92">
        <v>29.612349590384898</v>
      </c>
      <c r="S92">
        <v>115.82928</v>
      </c>
      <c r="T92" s="98">
        <v>22372</v>
      </c>
      <c r="U92">
        <v>14.0100002288818</v>
      </c>
      <c r="V92">
        <v>22.569999694824201</v>
      </c>
      <c r="W92">
        <v>3.2999999523162802</v>
      </c>
      <c r="X92">
        <v>29.3690147490471</v>
      </c>
    </row>
    <row r="93" spans="1:24">
      <c r="A93">
        <v>92</v>
      </c>
      <c r="B93">
        <v>-32.071399999999997</v>
      </c>
      <c r="C93" s="98">
        <v>20181</v>
      </c>
      <c r="D93">
        <v>15.819999694824199</v>
      </c>
      <c r="E93">
        <v>29.819999694824201</v>
      </c>
      <c r="F93">
        <v>0.69999998807907104</v>
      </c>
      <c r="G93">
        <v>29.3690147490471</v>
      </c>
      <c r="H93">
        <v>4.1903959627687302</v>
      </c>
      <c r="I93">
        <v>0</v>
      </c>
      <c r="J93">
        <v>0</v>
      </c>
      <c r="L93">
        <v>-32.071399999999997</v>
      </c>
      <c r="M93" s="98">
        <v>22007</v>
      </c>
      <c r="N93">
        <v>14.300000190734901</v>
      </c>
      <c r="O93">
        <v>27.360000610351602</v>
      </c>
      <c r="P93">
        <v>0</v>
      </c>
      <c r="Q93">
        <v>29.3690147490471</v>
      </c>
      <c r="S93">
        <v>-32.071399999999997</v>
      </c>
      <c r="T93" s="98">
        <v>22373</v>
      </c>
      <c r="U93">
        <v>12.9700002670288</v>
      </c>
      <c r="V93">
        <v>22.629999160766602</v>
      </c>
      <c r="W93">
        <v>3.2000000476837198</v>
      </c>
      <c r="X93">
        <v>29.125782974659799</v>
      </c>
    </row>
    <row r="94" spans="1:24">
      <c r="A94">
        <v>93</v>
      </c>
      <c r="B94">
        <v>115.82928</v>
      </c>
      <c r="C94" s="98">
        <v>20182</v>
      </c>
      <c r="D94">
        <v>17.2700004577637</v>
      </c>
      <c r="E94">
        <v>25.889999389648398</v>
      </c>
      <c r="F94">
        <v>0.40000000596046398</v>
      </c>
      <c r="G94">
        <v>29.125782974659799</v>
      </c>
      <c r="H94">
        <v>3.1613215930852299</v>
      </c>
      <c r="I94">
        <v>0</v>
      </c>
      <c r="J94">
        <v>0</v>
      </c>
      <c r="L94">
        <v>115.82928</v>
      </c>
      <c r="M94" s="98">
        <v>22008</v>
      </c>
      <c r="N94">
        <v>14.550000190734901</v>
      </c>
      <c r="O94">
        <v>27.069999694824201</v>
      </c>
      <c r="P94">
        <v>0</v>
      </c>
      <c r="Q94">
        <v>29.125782974659799</v>
      </c>
      <c r="S94">
        <v>115.82928</v>
      </c>
      <c r="T94" s="98">
        <v>22374</v>
      </c>
      <c r="U94">
        <v>9.8999996185302699</v>
      </c>
      <c r="V94">
        <v>19.110000610351602</v>
      </c>
      <c r="W94">
        <v>5.6999998092651403</v>
      </c>
      <c r="X94">
        <v>28.882756424176701</v>
      </c>
    </row>
    <row r="95" spans="1:24">
      <c r="A95">
        <v>94</v>
      </c>
      <c r="B95">
        <v>-32.071399999999997</v>
      </c>
      <c r="C95" s="98">
        <v>20183</v>
      </c>
      <c r="D95">
        <v>16.969999313354499</v>
      </c>
      <c r="E95">
        <v>24.5200004577637</v>
      </c>
      <c r="F95">
        <v>0.30000001192092901</v>
      </c>
      <c r="G95">
        <v>28.882756424176701</v>
      </c>
      <c r="H95">
        <v>2.87171903476121</v>
      </c>
      <c r="I95">
        <v>0</v>
      </c>
      <c r="J95">
        <v>0</v>
      </c>
      <c r="L95">
        <v>-32.071399999999997</v>
      </c>
      <c r="M95" s="98">
        <v>22009</v>
      </c>
      <c r="N95">
        <v>13.310000419616699</v>
      </c>
      <c r="O95">
        <v>26.469999313354499</v>
      </c>
      <c r="P95">
        <v>0</v>
      </c>
      <c r="Q95">
        <v>28.882756424176701</v>
      </c>
      <c r="S95">
        <v>-32.071399999999997</v>
      </c>
      <c r="T95" s="98">
        <v>22375</v>
      </c>
      <c r="U95">
        <v>9.3500003814697301</v>
      </c>
      <c r="V95">
        <v>21.649999618530298</v>
      </c>
      <c r="W95">
        <v>2.2999999523162802</v>
      </c>
      <c r="X95">
        <v>28.640037254551299</v>
      </c>
    </row>
    <row r="96" spans="1:24">
      <c r="A96">
        <v>95</v>
      </c>
      <c r="B96">
        <v>115.82928</v>
      </c>
      <c r="C96" s="98">
        <v>20184</v>
      </c>
      <c r="D96">
        <v>15.75</v>
      </c>
      <c r="E96">
        <v>23.620000839233398</v>
      </c>
      <c r="F96">
        <v>0</v>
      </c>
      <c r="G96">
        <v>28.640037254551299</v>
      </c>
      <c r="H96">
        <v>2.8273543364648099</v>
      </c>
      <c r="I96">
        <v>0</v>
      </c>
      <c r="J96">
        <v>0</v>
      </c>
      <c r="L96">
        <v>115.82928</v>
      </c>
      <c r="M96" s="98">
        <v>22010</v>
      </c>
      <c r="N96">
        <v>14.550000190734901</v>
      </c>
      <c r="O96">
        <v>27.450000762939499</v>
      </c>
      <c r="P96">
        <v>0</v>
      </c>
      <c r="Q96">
        <v>28.640037254551299</v>
      </c>
      <c r="S96">
        <v>115.82928</v>
      </c>
      <c r="T96" s="98">
        <v>22376</v>
      </c>
      <c r="U96">
        <v>9.9899997711181605</v>
      </c>
      <c r="V96">
        <v>22.180000305175799</v>
      </c>
      <c r="W96">
        <v>2.7999999523162802</v>
      </c>
      <c r="X96">
        <v>28.397727622737001</v>
      </c>
    </row>
    <row r="97" spans="1:24">
      <c r="A97">
        <v>96</v>
      </c>
      <c r="B97">
        <v>-32.071399999999997</v>
      </c>
      <c r="C97" s="98">
        <v>20185</v>
      </c>
      <c r="D97">
        <v>17.040000915527301</v>
      </c>
      <c r="E97">
        <v>26.5200004577637</v>
      </c>
      <c r="F97">
        <v>0</v>
      </c>
      <c r="G97">
        <v>28.397727622737001</v>
      </c>
      <c r="H97">
        <v>3.2488173557887201</v>
      </c>
      <c r="I97">
        <v>0</v>
      </c>
      <c r="J97">
        <v>0</v>
      </c>
      <c r="L97">
        <v>-32.071399999999997</v>
      </c>
      <c r="M97" s="98">
        <v>22011</v>
      </c>
      <c r="N97">
        <v>16.100000381469702</v>
      </c>
      <c r="O97">
        <v>24.649999618530298</v>
      </c>
      <c r="P97">
        <v>0</v>
      </c>
      <c r="Q97">
        <v>28.397727622737001</v>
      </c>
      <c r="S97">
        <v>-32.071399999999997</v>
      </c>
      <c r="T97" s="98">
        <v>22377</v>
      </c>
      <c r="U97">
        <v>12.439999580383301</v>
      </c>
      <c r="V97">
        <v>21.590000152587901</v>
      </c>
      <c r="W97">
        <v>0</v>
      </c>
      <c r="X97">
        <v>28.155929685687401</v>
      </c>
    </row>
    <row r="98" spans="1:24">
      <c r="A98">
        <v>97</v>
      </c>
      <c r="B98">
        <v>115.82928</v>
      </c>
      <c r="C98" s="98">
        <v>20186</v>
      </c>
      <c r="D98">
        <v>20.719999313354499</v>
      </c>
      <c r="E98">
        <v>32.5200004577637</v>
      </c>
      <c r="F98">
        <v>0</v>
      </c>
      <c r="G98">
        <v>28.155929685687401</v>
      </c>
      <c r="H98">
        <v>4.0332133999581403</v>
      </c>
      <c r="I98">
        <v>0</v>
      </c>
      <c r="J98">
        <v>0</v>
      </c>
      <c r="L98">
        <v>115.82928</v>
      </c>
      <c r="M98" s="98">
        <v>22012</v>
      </c>
      <c r="N98">
        <v>16.2299995422363</v>
      </c>
      <c r="O98">
        <v>22.809999465942401</v>
      </c>
      <c r="P98">
        <v>5</v>
      </c>
      <c r="Q98">
        <v>28.155929685687401</v>
      </c>
      <c r="S98">
        <v>115.82928</v>
      </c>
      <c r="T98" s="98">
        <v>22378</v>
      </c>
      <c r="U98">
        <v>13.329999923706101</v>
      </c>
      <c r="V98">
        <v>21.819999694824201</v>
      </c>
      <c r="W98">
        <v>0</v>
      </c>
      <c r="X98">
        <v>27.9147456003559</v>
      </c>
    </row>
    <row r="99" spans="1:24">
      <c r="A99">
        <v>98</v>
      </c>
      <c r="B99">
        <v>-32.071399999999997</v>
      </c>
      <c r="C99" s="98">
        <v>20187</v>
      </c>
      <c r="D99">
        <v>19.360000610351602</v>
      </c>
      <c r="E99">
        <v>23.940000534057599</v>
      </c>
      <c r="F99">
        <v>4.1999998092651403</v>
      </c>
      <c r="G99">
        <v>27.9147456003559</v>
      </c>
      <c r="H99">
        <v>2.2124587137645202</v>
      </c>
      <c r="I99">
        <v>2.4300328382535201</v>
      </c>
      <c r="J99">
        <v>4.8600656765070499E-2</v>
      </c>
      <c r="L99">
        <v>-32.071399999999997</v>
      </c>
      <c r="M99" s="98">
        <v>22013</v>
      </c>
      <c r="N99">
        <v>12.7299995422363</v>
      </c>
      <c r="O99">
        <v>20.709999084472699</v>
      </c>
      <c r="P99">
        <v>5.8000001907348597</v>
      </c>
      <c r="Q99">
        <v>27.9147456003559</v>
      </c>
      <c r="S99">
        <v>-32.071399999999997</v>
      </c>
      <c r="T99" s="98">
        <v>22379</v>
      </c>
      <c r="U99">
        <v>12.5299997329712</v>
      </c>
      <c r="V99">
        <v>19.959999084472699</v>
      </c>
      <c r="W99">
        <v>1.5</v>
      </c>
      <c r="X99">
        <v>27.674277523696102</v>
      </c>
    </row>
    <row r="100" spans="1:24">
      <c r="A100">
        <v>99</v>
      </c>
      <c r="B100">
        <v>115.82928</v>
      </c>
      <c r="C100" s="98">
        <v>20188</v>
      </c>
      <c r="D100">
        <v>16.899999618530298</v>
      </c>
      <c r="E100">
        <v>22.670000076293899</v>
      </c>
      <c r="F100">
        <v>7.9000000953674299</v>
      </c>
      <c r="G100">
        <v>27.674277523696102</v>
      </c>
      <c r="H100">
        <v>2.3455274510081798</v>
      </c>
      <c r="I100">
        <v>8.4536109728144098</v>
      </c>
      <c r="J100">
        <v>0.169072219456288</v>
      </c>
      <c r="L100">
        <v>115.82928</v>
      </c>
      <c r="M100" s="98">
        <v>22014</v>
      </c>
      <c r="N100">
        <v>10.949999809265099</v>
      </c>
      <c r="O100">
        <v>24.2600002288818</v>
      </c>
      <c r="P100">
        <v>0.10000000149011599</v>
      </c>
      <c r="Q100">
        <v>27.674277523696102</v>
      </c>
      <c r="S100">
        <v>115.82928</v>
      </c>
      <c r="T100" s="98">
        <v>22380</v>
      </c>
      <c r="U100">
        <v>13.3500003814697</v>
      </c>
      <c r="V100">
        <v>21.190000534057599</v>
      </c>
      <c r="W100">
        <v>3.0999999046325701</v>
      </c>
      <c r="X100">
        <v>27.434627612661401</v>
      </c>
    </row>
    <row r="101" spans="1:24">
      <c r="A101">
        <v>100</v>
      </c>
      <c r="B101">
        <v>-32.071399999999997</v>
      </c>
      <c r="C101" s="98">
        <v>20189</v>
      </c>
      <c r="D101">
        <v>14.420000076293899</v>
      </c>
      <c r="E101">
        <v>21.420000076293899</v>
      </c>
      <c r="F101">
        <v>28.600000381469702</v>
      </c>
      <c r="G101">
        <v>27.434627612661401</v>
      </c>
      <c r="H101">
        <v>2.4340040270105998</v>
      </c>
      <c r="I101">
        <v>35.106408132675703</v>
      </c>
      <c r="J101">
        <v>0.70212816265351297</v>
      </c>
      <c r="L101">
        <v>-32.071399999999997</v>
      </c>
      <c r="M101" s="98">
        <v>22015</v>
      </c>
      <c r="N101">
        <v>11.1499996185303</v>
      </c>
      <c r="O101">
        <v>23.809999465942401</v>
      </c>
      <c r="P101">
        <v>0</v>
      </c>
      <c r="Q101">
        <v>27.434627612661401</v>
      </c>
      <c r="S101">
        <v>-32.071399999999997</v>
      </c>
      <c r="T101" s="98">
        <v>22381</v>
      </c>
      <c r="U101">
        <v>12.3699998855591</v>
      </c>
      <c r="V101">
        <v>21.899999618530298</v>
      </c>
      <c r="W101">
        <v>0.89999997615814198</v>
      </c>
      <c r="X101">
        <v>27.195898024205398</v>
      </c>
    </row>
    <row r="102" spans="1:24">
      <c r="A102">
        <v>101</v>
      </c>
      <c r="B102">
        <v>115.82928</v>
      </c>
      <c r="C102" s="98">
        <v>20190</v>
      </c>
      <c r="D102">
        <v>14.210000038146999</v>
      </c>
      <c r="E102">
        <v>20.190000534057599</v>
      </c>
      <c r="F102">
        <v>10.6000003814697</v>
      </c>
      <c r="G102">
        <v>27.195898024205398</v>
      </c>
      <c r="H102">
        <v>2.1851628758688699</v>
      </c>
      <c r="I102">
        <v>43.958278213450299</v>
      </c>
      <c r="J102">
        <v>0.87916556426900605</v>
      </c>
      <c r="L102">
        <v>115.82928</v>
      </c>
      <c r="M102" s="98">
        <v>22016</v>
      </c>
      <c r="N102">
        <v>13.6599998474121</v>
      </c>
      <c r="O102">
        <v>25.2399997711182</v>
      </c>
      <c r="P102">
        <v>0</v>
      </c>
      <c r="Q102">
        <v>27.195898024205398</v>
      </c>
      <c r="S102">
        <v>115.82928</v>
      </c>
      <c r="T102" s="98">
        <v>22382</v>
      </c>
      <c r="U102">
        <v>15.579999923706101</v>
      </c>
      <c r="V102">
        <v>26.700000762939499</v>
      </c>
      <c r="W102">
        <v>0</v>
      </c>
      <c r="X102">
        <v>26.958190915281499</v>
      </c>
    </row>
    <row r="103" spans="1:24">
      <c r="A103">
        <v>102</v>
      </c>
      <c r="B103">
        <v>-32.071399999999997</v>
      </c>
      <c r="C103" s="98">
        <v>20191</v>
      </c>
      <c r="D103">
        <v>9.5200004577636701</v>
      </c>
      <c r="E103">
        <v>18.180000305175799</v>
      </c>
      <c r="F103">
        <v>10.800000190734901</v>
      </c>
      <c r="G103">
        <v>26.958190915281499</v>
      </c>
      <c r="H103">
        <v>2.3571388073604602</v>
      </c>
      <c r="I103">
        <v>50</v>
      </c>
      <c r="J103">
        <v>1</v>
      </c>
      <c r="L103">
        <v>-32.071399999999997</v>
      </c>
      <c r="M103" s="98">
        <v>22017</v>
      </c>
      <c r="N103">
        <v>14.75</v>
      </c>
      <c r="O103">
        <v>26.780000686645501</v>
      </c>
      <c r="P103">
        <v>0</v>
      </c>
      <c r="Q103">
        <v>26.958190915281499</v>
      </c>
      <c r="S103">
        <v>-32.071399999999997</v>
      </c>
      <c r="T103" s="98">
        <v>22383</v>
      </c>
      <c r="U103">
        <v>14.829999923706101</v>
      </c>
      <c r="V103">
        <v>24.9799995422363</v>
      </c>
      <c r="W103">
        <v>0</v>
      </c>
      <c r="X103">
        <v>26.721608442843301</v>
      </c>
    </row>
    <row r="104" spans="1:24">
      <c r="A104">
        <v>103</v>
      </c>
      <c r="B104">
        <v>115.82928</v>
      </c>
      <c r="C104" s="98">
        <v>20192</v>
      </c>
      <c r="D104">
        <v>8.9899997711181605</v>
      </c>
      <c r="E104">
        <v>19.2299995422363</v>
      </c>
      <c r="F104">
        <v>0.80000001192092896</v>
      </c>
      <c r="G104">
        <v>26.721608442843301</v>
      </c>
      <c r="H104">
        <v>2.5615398732110402</v>
      </c>
      <c r="I104">
        <v>48.750768113352102</v>
      </c>
      <c r="J104">
        <v>0.975015362267042</v>
      </c>
      <c r="L104">
        <v>115.82928</v>
      </c>
      <c r="M104" s="98">
        <v>22018</v>
      </c>
      <c r="N104">
        <v>12.710000038146999</v>
      </c>
      <c r="O104">
        <v>25.030000686645501</v>
      </c>
      <c r="P104">
        <v>0</v>
      </c>
      <c r="Q104">
        <v>26.721608442843301</v>
      </c>
      <c r="S104">
        <v>115.82928</v>
      </c>
      <c r="T104" s="98">
        <v>22384</v>
      </c>
      <c r="U104">
        <v>15.2600002288818</v>
      </c>
      <c r="V104">
        <v>18.2399997711182</v>
      </c>
      <c r="W104">
        <v>0</v>
      </c>
      <c r="X104">
        <v>26.486252763844298</v>
      </c>
    </row>
    <row r="105" spans="1:24">
      <c r="A105">
        <v>104</v>
      </c>
      <c r="B105">
        <v>-32.071399999999997</v>
      </c>
      <c r="C105" s="98">
        <v>20193</v>
      </c>
      <c r="D105">
        <v>9.8500003814697301</v>
      </c>
      <c r="E105">
        <v>22.040000915527301</v>
      </c>
      <c r="F105">
        <v>0</v>
      </c>
      <c r="G105">
        <v>26.486252763844298</v>
      </c>
      <c r="H105">
        <v>2.9295004840062302</v>
      </c>
      <c r="I105">
        <v>46.407167726147101</v>
      </c>
      <c r="J105">
        <v>0.92814335452294205</v>
      </c>
      <c r="L105">
        <v>-32.071399999999997</v>
      </c>
      <c r="M105" s="98">
        <v>22019</v>
      </c>
      <c r="N105">
        <v>12.5200004577637</v>
      </c>
      <c r="O105">
        <v>22.2700004577637</v>
      </c>
      <c r="P105">
        <v>0</v>
      </c>
      <c r="Q105">
        <v>26.486252763844298</v>
      </c>
      <c r="S105">
        <v>-32.071399999999997</v>
      </c>
      <c r="T105" s="98">
        <v>22385</v>
      </c>
      <c r="U105">
        <v>14.539999961853001</v>
      </c>
      <c r="V105">
        <v>21.7299995422363</v>
      </c>
      <c r="W105">
        <v>3.7000000476837198</v>
      </c>
      <c r="X105">
        <v>26.2522260352379</v>
      </c>
    </row>
    <row r="106" spans="1:24">
      <c r="A106">
        <v>105</v>
      </c>
      <c r="B106">
        <v>115.82928</v>
      </c>
      <c r="C106" s="98">
        <v>20194</v>
      </c>
      <c r="D106">
        <v>11.5100002288818</v>
      </c>
      <c r="E106">
        <v>23.600000381469702</v>
      </c>
      <c r="F106">
        <v>0</v>
      </c>
      <c r="G106">
        <v>26.2522260352379</v>
      </c>
      <c r="H106">
        <v>3.0296459923652401</v>
      </c>
      <c r="I106">
        <v>43.983450932254897</v>
      </c>
      <c r="J106">
        <v>0.87966901864509806</v>
      </c>
      <c r="L106">
        <v>115.82928</v>
      </c>
      <c r="M106" s="98">
        <v>22020</v>
      </c>
      <c r="N106">
        <v>9.4300003051757795</v>
      </c>
      <c r="O106">
        <v>22.370000839233398</v>
      </c>
      <c r="P106">
        <v>0</v>
      </c>
      <c r="Q106">
        <v>26.2522260352379</v>
      </c>
      <c r="S106">
        <v>115.82928</v>
      </c>
      <c r="T106" s="98">
        <v>22386</v>
      </c>
      <c r="U106">
        <v>16.2299995422363</v>
      </c>
      <c r="V106">
        <v>21.4899997711182</v>
      </c>
      <c r="W106">
        <v>3.7000000476837198</v>
      </c>
      <c r="X106">
        <v>26.019626298184399</v>
      </c>
    </row>
    <row r="107" spans="1:24">
      <c r="A107">
        <v>106</v>
      </c>
      <c r="B107">
        <v>-32.071399999999997</v>
      </c>
      <c r="C107" s="98">
        <v>20195</v>
      </c>
      <c r="D107">
        <v>11.949999809265099</v>
      </c>
      <c r="E107">
        <v>20.799999237060501</v>
      </c>
      <c r="F107">
        <v>0</v>
      </c>
      <c r="G107">
        <v>26.019626298184399</v>
      </c>
      <c r="H107">
        <v>2.4833786605264101</v>
      </c>
      <c r="I107">
        <v>41.996748003833801</v>
      </c>
      <c r="J107">
        <v>0.83993496007667601</v>
      </c>
      <c r="L107">
        <v>-32.071399999999997</v>
      </c>
      <c r="M107" s="98">
        <v>22021</v>
      </c>
      <c r="N107">
        <v>8</v>
      </c>
      <c r="O107">
        <v>21.459999084472699</v>
      </c>
      <c r="P107">
        <v>0</v>
      </c>
      <c r="Q107">
        <v>26.019626298184399</v>
      </c>
      <c r="S107">
        <v>-32.071399999999997</v>
      </c>
      <c r="T107" s="98">
        <v>22387</v>
      </c>
      <c r="U107">
        <v>15.6300001144409</v>
      </c>
      <c r="V107">
        <v>20.889999389648398</v>
      </c>
      <c r="W107">
        <v>0</v>
      </c>
      <c r="X107">
        <v>25.788535130671001</v>
      </c>
    </row>
    <row r="108" spans="1:24">
      <c r="A108">
        <v>107</v>
      </c>
      <c r="B108">
        <v>115.82928</v>
      </c>
      <c r="C108" s="98">
        <v>20196</v>
      </c>
      <c r="D108">
        <v>8.7399997711181605</v>
      </c>
      <c r="E108">
        <v>20.340000152587901</v>
      </c>
      <c r="F108">
        <v>0</v>
      </c>
      <c r="G108">
        <v>25.788535130671001</v>
      </c>
      <c r="H108">
        <v>2.6665973428650198</v>
      </c>
      <c r="I108">
        <v>39.863470129541803</v>
      </c>
      <c r="J108">
        <v>0.79726940259083501</v>
      </c>
      <c r="L108">
        <v>115.82928</v>
      </c>
      <c r="M108" s="98">
        <v>22022</v>
      </c>
      <c r="N108">
        <v>9.9499998092651403</v>
      </c>
      <c r="O108">
        <v>22.649999618530298</v>
      </c>
      <c r="P108">
        <v>0</v>
      </c>
      <c r="Q108">
        <v>25.788535130671001</v>
      </c>
      <c r="S108">
        <v>115.82928</v>
      </c>
      <c r="T108" s="98">
        <v>22388</v>
      </c>
      <c r="U108">
        <v>13.689999580383301</v>
      </c>
      <c r="V108">
        <v>22.350000381469702</v>
      </c>
      <c r="W108">
        <v>0.69999998807907104</v>
      </c>
      <c r="X108">
        <v>25.559029994891599</v>
      </c>
    </row>
    <row r="109" spans="1:24">
      <c r="A109">
        <v>108</v>
      </c>
      <c r="B109">
        <v>-32.071399999999997</v>
      </c>
      <c r="C109" s="98">
        <v>20197</v>
      </c>
      <c r="D109">
        <v>12.1599998474121</v>
      </c>
      <c r="E109">
        <v>22.0100002288818</v>
      </c>
      <c r="F109">
        <v>0</v>
      </c>
      <c r="G109">
        <v>25.559029994891599</v>
      </c>
      <c r="H109">
        <v>2.6270175295071798</v>
      </c>
      <c r="I109">
        <v>37.761856105935998</v>
      </c>
      <c r="J109">
        <v>0.75523712211872096</v>
      </c>
      <c r="L109">
        <v>-32.071399999999997</v>
      </c>
      <c r="M109" s="98">
        <v>22023</v>
      </c>
      <c r="N109">
        <v>11.7600002288818</v>
      </c>
      <c r="O109">
        <v>26.25</v>
      </c>
      <c r="P109">
        <v>0</v>
      </c>
      <c r="Q109">
        <v>25.559029994891599</v>
      </c>
      <c r="S109">
        <v>-32.071399999999997</v>
      </c>
      <c r="T109" s="98">
        <v>22389</v>
      </c>
      <c r="U109">
        <v>13.310000419616699</v>
      </c>
      <c r="V109">
        <v>22.7600002288818</v>
      </c>
      <c r="W109">
        <v>0</v>
      </c>
      <c r="X109">
        <v>25.331188353040101</v>
      </c>
    </row>
    <row r="110" spans="1:24">
      <c r="A110">
        <v>109</v>
      </c>
      <c r="B110">
        <v>115.82928</v>
      </c>
      <c r="C110" s="98">
        <v>20198</v>
      </c>
      <c r="D110">
        <v>12.1099996566772</v>
      </c>
      <c r="E110">
        <v>24.790000915527301</v>
      </c>
      <c r="F110">
        <v>0</v>
      </c>
      <c r="G110">
        <v>25.331188353040101</v>
      </c>
      <c r="H110">
        <v>3.0696225633047498</v>
      </c>
      <c r="I110">
        <v>35.306158055292201</v>
      </c>
      <c r="J110">
        <v>0.70612316110584505</v>
      </c>
      <c r="L110">
        <v>115.82928</v>
      </c>
      <c r="M110" s="98">
        <v>22024</v>
      </c>
      <c r="N110">
        <v>13.9799995422363</v>
      </c>
      <c r="O110">
        <v>26</v>
      </c>
      <c r="P110">
        <v>0</v>
      </c>
      <c r="Q110">
        <v>25.331188353040101</v>
      </c>
      <c r="S110">
        <v>115.82928</v>
      </c>
      <c r="T110" s="98">
        <v>22390</v>
      </c>
      <c r="U110">
        <v>10.8800001144409</v>
      </c>
      <c r="V110">
        <v>25.569999694824201</v>
      </c>
      <c r="W110">
        <v>0</v>
      </c>
      <c r="X110">
        <v>25.1050876673104</v>
      </c>
    </row>
    <row r="111" spans="1:24">
      <c r="A111">
        <v>110</v>
      </c>
      <c r="B111">
        <v>-32.071399999999997</v>
      </c>
      <c r="C111" s="98">
        <v>20199</v>
      </c>
      <c r="D111">
        <v>12.439999580383301</v>
      </c>
      <c r="E111">
        <v>24.2399997711182</v>
      </c>
      <c r="F111">
        <v>0</v>
      </c>
      <c r="G111">
        <v>25.1050876673104</v>
      </c>
      <c r="H111">
        <v>2.9258539620534099</v>
      </c>
      <c r="I111">
        <v>32.965474885649499</v>
      </c>
      <c r="J111">
        <v>0.65930949771298997</v>
      </c>
      <c r="L111">
        <v>-32.071399999999997</v>
      </c>
      <c r="M111" s="98">
        <v>22025</v>
      </c>
      <c r="N111">
        <v>14.8699998855591</v>
      </c>
      <c r="O111">
        <v>24.930000305175799</v>
      </c>
      <c r="P111">
        <v>0</v>
      </c>
      <c r="Q111">
        <v>25.1050876673104</v>
      </c>
      <c r="S111">
        <v>-32.071399999999997</v>
      </c>
      <c r="T111" s="98">
        <v>22391</v>
      </c>
      <c r="U111">
        <v>13.569999694824199</v>
      </c>
      <c r="V111">
        <v>18.75</v>
      </c>
      <c r="W111">
        <v>12</v>
      </c>
      <c r="X111">
        <v>24.880805399896499</v>
      </c>
    </row>
    <row r="112" spans="1:24">
      <c r="A112">
        <v>111</v>
      </c>
      <c r="B112">
        <v>115.82928</v>
      </c>
      <c r="C112" s="98">
        <v>20200</v>
      </c>
      <c r="D112">
        <v>15.4899997711182</v>
      </c>
      <c r="E112">
        <v>23.069999694824201</v>
      </c>
      <c r="F112">
        <v>2.2999999523162802</v>
      </c>
      <c r="G112">
        <v>24.880805399896499</v>
      </c>
      <c r="H112">
        <v>2.38451747286092</v>
      </c>
      <c r="I112">
        <v>33.357860859676997</v>
      </c>
      <c r="J112">
        <v>0.66715721719354104</v>
      </c>
      <c r="L112">
        <v>115.82928</v>
      </c>
      <c r="M112" s="98">
        <v>22026</v>
      </c>
      <c r="N112">
        <v>14.8500003814697</v>
      </c>
      <c r="O112">
        <v>22.809999465942401</v>
      </c>
      <c r="P112">
        <v>0</v>
      </c>
      <c r="Q112">
        <v>24.880805399896499</v>
      </c>
      <c r="S112">
        <v>115.82928</v>
      </c>
      <c r="T112" s="98">
        <v>22392</v>
      </c>
      <c r="U112">
        <v>8.4899997711181605</v>
      </c>
      <c r="V112">
        <v>16.2700004577637</v>
      </c>
      <c r="W112">
        <v>20.600000381469702</v>
      </c>
      <c r="X112">
        <v>24.658419012992201</v>
      </c>
    </row>
    <row r="113" spans="1:24">
      <c r="A113">
        <v>112</v>
      </c>
      <c r="B113">
        <v>-32.071399999999997</v>
      </c>
      <c r="C113" s="98">
        <v>20201</v>
      </c>
      <c r="D113">
        <v>14.210000038146999</v>
      </c>
      <c r="E113">
        <v>21.629999160766602</v>
      </c>
      <c r="F113">
        <v>4.9000000953674299</v>
      </c>
      <c r="G113">
        <v>24.658419012992201</v>
      </c>
      <c r="H113">
        <v>2.2523732045853802</v>
      </c>
      <c r="I113">
        <v>36.455962391376197</v>
      </c>
      <c r="J113">
        <v>0.72911924782752302</v>
      </c>
      <c r="L113">
        <v>-32.071399999999997</v>
      </c>
      <c r="M113" s="98">
        <v>22027</v>
      </c>
      <c r="N113">
        <v>14.039999961853001</v>
      </c>
      <c r="O113">
        <v>23.9799995422363</v>
      </c>
      <c r="P113">
        <v>0</v>
      </c>
      <c r="Q113">
        <v>24.658419012992201</v>
      </c>
      <c r="S113">
        <v>-32.071399999999997</v>
      </c>
      <c r="T113" s="98">
        <v>22393</v>
      </c>
      <c r="U113">
        <v>7.3499999046325701</v>
      </c>
      <c r="V113">
        <v>19.139999389648398</v>
      </c>
      <c r="W113">
        <v>3.2999999523162802</v>
      </c>
      <c r="X113">
        <v>24.438005968791401</v>
      </c>
    </row>
    <row r="114" spans="1:24">
      <c r="A114">
        <v>113</v>
      </c>
      <c r="B114">
        <v>115.82928</v>
      </c>
      <c r="C114" s="98">
        <v>20202</v>
      </c>
      <c r="D114">
        <v>13.5100002288818</v>
      </c>
      <c r="E114">
        <v>21.9899997711182</v>
      </c>
      <c r="F114">
        <v>3.7000000476837198</v>
      </c>
      <c r="G114">
        <v>24.438005968791401</v>
      </c>
      <c r="H114">
        <v>2.3750077857534899</v>
      </c>
      <c r="I114">
        <v>38.2559562104571</v>
      </c>
      <c r="J114">
        <v>0.76511912420914197</v>
      </c>
      <c r="L114">
        <v>115.82928</v>
      </c>
      <c r="M114" s="98">
        <v>22028</v>
      </c>
      <c r="N114">
        <v>12.6599998474121</v>
      </c>
      <c r="O114">
        <v>23.5100002288818</v>
      </c>
      <c r="P114">
        <v>0</v>
      </c>
      <c r="Q114">
        <v>24.438005968791401</v>
      </c>
      <c r="S114">
        <v>115.82928</v>
      </c>
      <c r="T114" s="98">
        <v>22394</v>
      </c>
      <c r="U114">
        <v>11.079999923706101</v>
      </c>
      <c r="V114">
        <v>19.850000381469702</v>
      </c>
      <c r="W114">
        <v>2.2000000476837198</v>
      </c>
      <c r="X114">
        <v>24.219643729488201</v>
      </c>
    </row>
    <row r="115" spans="1:24">
      <c r="A115">
        <v>114</v>
      </c>
      <c r="B115">
        <v>-32.071399999999997</v>
      </c>
      <c r="C115" s="98">
        <v>20203</v>
      </c>
      <c r="D115">
        <v>12.2200002670288</v>
      </c>
      <c r="E115">
        <v>19.579999923706101</v>
      </c>
      <c r="F115">
        <v>0</v>
      </c>
      <c r="G115">
        <v>24.219643729488201</v>
      </c>
      <c r="H115">
        <v>2.07873104055188</v>
      </c>
      <c r="I115">
        <v>36.592971378015598</v>
      </c>
      <c r="J115">
        <v>0.73185942756031197</v>
      </c>
      <c r="L115">
        <v>-32.071399999999997</v>
      </c>
      <c r="M115" s="98">
        <v>22029</v>
      </c>
      <c r="N115">
        <v>12.199999809265099</v>
      </c>
      <c r="O115">
        <v>22.819999694824201</v>
      </c>
      <c r="P115">
        <v>0</v>
      </c>
      <c r="Q115">
        <v>24.219643729488201</v>
      </c>
      <c r="S115">
        <v>-32.071399999999997</v>
      </c>
      <c r="T115" s="98">
        <v>22395</v>
      </c>
      <c r="U115">
        <v>10.7299995422363</v>
      </c>
      <c r="V115">
        <v>24.549999237060501</v>
      </c>
      <c r="W115">
        <v>1.70000004768372</v>
      </c>
      <c r="X115">
        <v>24.003409757276302</v>
      </c>
    </row>
    <row r="116" spans="1:24">
      <c r="A116">
        <v>115</v>
      </c>
      <c r="B116">
        <v>115.82928</v>
      </c>
      <c r="C116" s="98">
        <v>20204</v>
      </c>
      <c r="D116">
        <v>12.7600002288818</v>
      </c>
      <c r="E116">
        <v>21.0100002288818</v>
      </c>
      <c r="F116">
        <v>0</v>
      </c>
      <c r="G116">
        <v>24.003409757276302</v>
      </c>
      <c r="H116">
        <v>2.2449329098237998</v>
      </c>
      <c r="I116">
        <v>34.797025050156599</v>
      </c>
      <c r="J116">
        <v>0.69594050100313098</v>
      </c>
      <c r="L116">
        <v>115.82928</v>
      </c>
      <c r="M116" s="98">
        <v>22030</v>
      </c>
      <c r="N116">
        <v>11.2299995422363</v>
      </c>
      <c r="O116">
        <v>20.399999618530298</v>
      </c>
      <c r="P116">
        <v>0</v>
      </c>
      <c r="Q116">
        <v>24.003409757276302</v>
      </c>
      <c r="S116">
        <v>115.82928</v>
      </c>
      <c r="T116" s="98">
        <v>22396</v>
      </c>
      <c r="U116">
        <v>13.300000190734901</v>
      </c>
      <c r="V116">
        <v>26.459999084472699</v>
      </c>
      <c r="W116">
        <v>0</v>
      </c>
      <c r="X116">
        <v>23.789381514349699</v>
      </c>
    </row>
    <row r="117" spans="1:24">
      <c r="A117">
        <v>116</v>
      </c>
      <c r="B117">
        <v>-32.071399999999997</v>
      </c>
      <c r="C117" s="98">
        <v>20205</v>
      </c>
      <c r="D117">
        <v>14.310000419616699</v>
      </c>
      <c r="E117">
        <v>23.25</v>
      </c>
      <c r="F117">
        <v>0</v>
      </c>
      <c r="G117">
        <v>23.789381514349699</v>
      </c>
      <c r="H117">
        <v>2.4426281382435802</v>
      </c>
      <c r="I117">
        <v>32.842922539561698</v>
      </c>
      <c r="J117">
        <v>0.65685845079123395</v>
      </c>
      <c r="L117">
        <v>-32.071399999999997</v>
      </c>
      <c r="M117" s="98">
        <v>22031</v>
      </c>
      <c r="N117">
        <v>6.6500000953674299</v>
      </c>
      <c r="O117">
        <v>18.190000534057599</v>
      </c>
      <c r="P117">
        <v>0</v>
      </c>
      <c r="Q117">
        <v>23.789381514349699</v>
      </c>
      <c r="S117">
        <v>-32.071399999999997</v>
      </c>
      <c r="T117" s="98">
        <v>22397</v>
      </c>
      <c r="U117">
        <v>16.540000915527301</v>
      </c>
      <c r="V117">
        <v>25.829999923706101</v>
      </c>
      <c r="W117">
        <v>4.4000000953674299</v>
      </c>
      <c r="X117">
        <v>23.577636462902301</v>
      </c>
    </row>
    <row r="118" spans="1:24">
      <c r="A118">
        <v>117</v>
      </c>
      <c r="B118">
        <v>115.82928</v>
      </c>
      <c r="C118" s="98">
        <v>20206</v>
      </c>
      <c r="D118">
        <v>17.090000152587901</v>
      </c>
      <c r="E118">
        <v>25.719999313354499</v>
      </c>
      <c r="F118">
        <v>0</v>
      </c>
      <c r="G118">
        <v>23.577636462902301</v>
      </c>
      <c r="H118">
        <v>2.5492290024091999</v>
      </c>
      <c r="I118">
        <v>30.803539337634302</v>
      </c>
      <c r="J118">
        <v>0.61607078675268701</v>
      </c>
      <c r="L118">
        <v>115.82928</v>
      </c>
      <c r="M118" s="98">
        <v>22032</v>
      </c>
      <c r="N118">
        <v>5.0500001907348597</v>
      </c>
      <c r="O118">
        <v>17.290000915527301</v>
      </c>
      <c r="P118">
        <v>0</v>
      </c>
      <c r="Q118">
        <v>23.577636462902301</v>
      </c>
      <c r="S118">
        <v>115.82928</v>
      </c>
      <c r="T118" s="98">
        <v>22398</v>
      </c>
      <c r="U118">
        <v>14.3500003814697</v>
      </c>
      <c r="V118">
        <v>20.809999465942401</v>
      </c>
      <c r="W118">
        <v>14.6000003814697</v>
      </c>
      <c r="X118">
        <v>23.3682520651281</v>
      </c>
    </row>
    <row r="119" spans="1:24">
      <c r="A119">
        <v>118</v>
      </c>
      <c r="B119">
        <v>-32.071399999999997</v>
      </c>
      <c r="C119" s="98">
        <v>20207</v>
      </c>
      <c r="D119">
        <v>17.120000839233398</v>
      </c>
      <c r="E119">
        <v>22.579999923706101</v>
      </c>
      <c r="F119">
        <v>14.1000003814697</v>
      </c>
      <c r="G119">
        <v>23.3682520651281</v>
      </c>
      <c r="H119">
        <v>1.92996418665158</v>
      </c>
      <c r="I119">
        <v>43.359568369782799</v>
      </c>
      <c r="J119">
        <v>0.86719136739565605</v>
      </c>
      <c r="L119">
        <v>-32.071399999999997</v>
      </c>
      <c r="M119" s="98">
        <v>22033</v>
      </c>
      <c r="N119">
        <v>4.3099999427795401</v>
      </c>
      <c r="O119">
        <v>19.149999618530298</v>
      </c>
      <c r="P119">
        <v>0</v>
      </c>
      <c r="Q119">
        <v>23.3682520651281</v>
      </c>
      <c r="S119">
        <v>-32.071399999999997</v>
      </c>
      <c r="T119" s="98">
        <v>22399</v>
      </c>
      <c r="U119">
        <v>11.210000038146999</v>
      </c>
      <c r="V119">
        <v>21.069999694824201</v>
      </c>
      <c r="W119">
        <v>1.20000004768372</v>
      </c>
      <c r="X119">
        <v>23.1613057832209</v>
      </c>
    </row>
    <row r="120" spans="1:24">
      <c r="A120">
        <v>119</v>
      </c>
      <c r="B120">
        <v>115.82928</v>
      </c>
      <c r="C120" s="98">
        <v>20208</v>
      </c>
      <c r="D120">
        <v>15.1300001144409</v>
      </c>
      <c r="E120">
        <v>21.450000762939499</v>
      </c>
      <c r="F120">
        <v>5.3000001907348597</v>
      </c>
      <c r="G120">
        <v>23.1613057832209</v>
      </c>
      <c r="H120">
        <v>1.9727417721812399</v>
      </c>
      <c r="I120">
        <v>47.0813751427727</v>
      </c>
      <c r="J120">
        <v>0.94162750285545305</v>
      </c>
      <c r="L120">
        <v>115.82928</v>
      </c>
      <c r="M120" s="98">
        <v>22034</v>
      </c>
      <c r="N120">
        <v>9.2100000381469709</v>
      </c>
      <c r="O120">
        <v>19.100000381469702</v>
      </c>
      <c r="P120">
        <v>2.4000000953674299</v>
      </c>
      <c r="Q120">
        <v>23.1613057832209</v>
      </c>
      <c r="S120">
        <v>115.82928</v>
      </c>
      <c r="T120" s="98">
        <v>22400</v>
      </c>
      <c r="U120">
        <v>10.7200002670288</v>
      </c>
      <c r="V120">
        <v>22.75</v>
      </c>
      <c r="W120">
        <v>0.20000000298023199</v>
      </c>
      <c r="X120">
        <v>22.956875079374701</v>
      </c>
    </row>
    <row r="121" spans="1:24">
      <c r="A121">
        <v>120</v>
      </c>
      <c r="B121">
        <v>-32.071399999999997</v>
      </c>
      <c r="C121" s="98">
        <v>20209</v>
      </c>
      <c r="D121">
        <v>13.199999809265099</v>
      </c>
      <c r="E121">
        <v>21.200000762939499</v>
      </c>
      <c r="F121">
        <v>0.69999998807907104</v>
      </c>
      <c r="G121">
        <v>22.956875079374701</v>
      </c>
      <c r="H121">
        <v>2.13347515603337</v>
      </c>
      <c r="I121">
        <v>46.074595006025</v>
      </c>
      <c r="J121">
        <v>0.92149190012050097</v>
      </c>
      <c r="L121">
        <v>-32.071399999999997</v>
      </c>
      <c r="M121" s="98">
        <v>22035</v>
      </c>
      <c r="N121">
        <v>7.6300001144409197</v>
      </c>
      <c r="O121">
        <v>17.690000534057599</v>
      </c>
      <c r="P121">
        <v>4.8000001907348597</v>
      </c>
      <c r="Q121">
        <v>22.956875079374701</v>
      </c>
      <c r="S121">
        <v>-32.071399999999997</v>
      </c>
      <c r="T121" s="98">
        <v>22401</v>
      </c>
      <c r="U121">
        <v>11.579999923706101</v>
      </c>
      <c r="V121">
        <v>23.620000839233398</v>
      </c>
      <c r="W121">
        <v>0</v>
      </c>
      <c r="X121">
        <v>22.755037415783299</v>
      </c>
    </row>
    <row r="122" spans="1:24">
      <c r="A122">
        <v>121</v>
      </c>
      <c r="B122">
        <v>115.82928</v>
      </c>
      <c r="C122" s="98">
        <v>20210</v>
      </c>
      <c r="D122">
        <v>10.6300001144409</v>
      </c>
      <c r="E122">
        <v>18.4899997711182</v>
      </c>
      <c r="F122">
        <v>0</v>
      </c>
      <c r="G122">
        <v>22.755037415783299</v>
      </c>
      <c r="H122">
        <v>1.9380236892609899</v>
      </c>
      <c r="I122">
        <v>44.524176054616298</v>
      </c>
      <c r="J122">
        <v>0.89048352109232498</v>
      </c>
      <c r="L122">
        <v>115.82928</v>
      </c>
      <c r="M122" s="98">
        <v>22036</v>
      </c>
      <c r="N122">
        <v>5.7399997711181596</v>
      </c>
      <c r="O122">
        <v>18.930000305175799</v>
      </c>
      <c r="P122">
        <v>0</v>
      </c>
      <c r="Q122">
        <v>22.755037415783299</v>
      </c>
      <c r="S122">
        <v>115.82928</v>
      </c>
      <c r="T122" s="98">
        <v>22402</v>
      </c>
      <c r="U122">
        <v>9.7899999618530291</v>
      </c>
      <c r="V122">
        <v>22.879999160766602</v>
      </c>
      <c r="W122">
        <v>0</v>
      </c>
      <c r="X122">
        <v>22.555870254640801</v>
      </c>
    </row>
    <row r="123" spans="1:24">
      <c r="A123">
        <v>122</v>
      </c>
      <c r="B123">
        <v>-32.071399999999997</v>
      </c>
      <c r="C123" s="98">
        <v>20211</v>
      </c>
      <c r="D123">
        <v>9.8199996948242205</v>
      </c>
      <c r="E123">
        <v>18.4899997711182</v>
      </c>
      <c r="F123">
        <v>0</v>
      </c>
      <c r="G123">
        <v>22.555870254640801</v>
      </c>
      <c r="H123">
        <v>1.9923686906875999</v>
      </c>
      <c r="I123">
        <v>42.930281102066203</v>
      </c>
      <c r="J123">
        <v>0.85860562204132396</v>
      </c>
      <c r="L123">
        <v>-32.071399999999997</v>
      </c>
      <c r="M123" s="98">
        <v>22037</v>
      </c>
      <c r="N123">
        <v>6.4000000953674299</v>
      </c>
      <c r="O123">
        <v>19.7700004577637</v>
      </c>
      <c r="P123">
        <v>0</v>
      </c>
      <c r="Q123">
        <v>22.555870254640801</v>
      </c>
      <c r="S123">
        <v>-32.071399999999997</v>
      </c>
      <c r="T123" s="98">
        <v>22403</v>
      </c>
      <c r="U123">
        <v>14.3400001525879</v>
      </c>
      <c r="V123">
        <v>23.309999465942401</v>
      </c>
      <c r="W123">
        <v>0</v>
      </c>
      <c r="X123">
        <v>22.359451058140898</v>
      </c>
    </row>
    <row r="124" spans="1:24">
      <c r="A124">
        <v>123</v>
      </c>
      <c r="B124">
        <v>115.82928</v>
      </c>
      <c r="C124" s="98">
        <v>20212</v>
      </c>
      <c r="D124">
        <v>9.7799997329711896</v>
      </c>
      <c r="E124">
        <v>21.079999923706101</v>
      </c>
      <c r="F124">
        <v>0</v>
      </c>
      <c r="G124">
        <v>22.359451058140898</v>
      </c>
      <c r="H124">
        <v>2.3447279109218502</v>
      </c>
      <c r="I124">
        <v>41.054498773328703</v>
      </c>
      <c r="J124">
        <v>0.82108997546657403</v>
      </c>
      <c r="L124">
        <v>115.82928</v>
      </c>
      <c r="M124" s="98">
        <v>22038</v>
      </c>
      <c r="N124">
        <v>8.2899999618530291</v>
      </c>
      <c r="O124">
        <v>18.7700004577637</v>
      </c>
      <c r="P124">
        <v>14.800000190734901</v>
      </c>
      <c r="Q124">
        <v>22.359451058140898</v>
      </c>
      <c r="S124">
        <v>115.82928</v>
      </c>
      <c r="T124" s="98">
        <v>22404</v>
      </c>
      <c r="U124">
        <v>11.5900001525879</v>
      </c>
      <c r="V124">
        <v>23.209999084472699</v>
      </c>
      <c r="W124">
        <v>0</v>
      </c>
      <c r="X124">
        <v>22.1658572884776</v>
      </c>
    </row>
    <row r="125" spans="1:24">
      <c r="A125">
        <v>124</v>
      </c>
      <c r="B125">
        <v>-32.071399999999997</v>
      </c>
      <c r="C125" s="98">
        <v>20213</v>
      </c>
      <c r="D125">
        <v>9</v>
      </c>
      <c r="E125">
        <v>22.440000534057599</v>
      </c>
      <c r="F125">
        <v>0</v>
      </c>
      <c r="G125">
        <v>22.1658572884776</v>
      </c>
      <c r="H125">
        <v>2.5571131219024799</v>
      </c>
      <c r="I125">
        <v>39.0088082758067</v>
      </c>
      <c r="J125">
        <v>0.780176165516134</v>
      </c>
      <c r="L125">
        <v>-32.071399999999997</v>
      </c>
      <c r="M125" s="98">
        <v>22039</v>
      </c>
      <c r="N125">
        <v>9.3299999237060494</v>
      </c>
      <c r="O125">
        <v>18.100000381469702</v>
      </c>
      <c r="P125">
        <v>0.30000001192092901</v>
      </c>
      <c r="Q125">
        <v>22.1658572884776</v>
      </c>
      <c r="S125">
        <v>-32.071399999999997</v>
      </c>
      <c r="T125" s="98">
        <v>22405</v>
      </c>
      <c r="U125">
        <v>9.6400003433227504</v>
      </c>
      <c r="V125">
        <v>22.879999160766602</v>
      </c>
      <c r="W125">
        <v>0</v>
      </c>
      <c r="X125">
        <v>21.975166407844899</v>
      </c>
    </row>
    <row r="126" spans="1:24">
      <c r="A126">
        <v>125</v>
      </c>
      <c r="B126">
        <v>115.82928</v>
      </c>
      <c r="C126" s="98">
        <v>20214</v>
      </c>
      <c r="D126">
        <v>12.039999961853001</v>
      </c>
      <c r="E126">
        <v>20.5</v>
      </c>
      <c r="F126">
        <v>0</v>
      </c>
      <c r="G126">
        <v>21.975166407844899</v>
      </c>
      <c r="H126">
        <v>2.0443311208302402</v>
      </c>
      <c r="I126">
        <v>37.373343379142497</v>
      </c>
      <c r="J126">
        <v>0.74746686758285097</v>
      </c>
      <c r="L126">
        <v>115.82928</v>
      </c>
      <c r="M126" s="98">
        <v>22040</v>
      </c>
      <c r="N126">
        <v>8.0399999618530291</v>
      </c>
      <c r="O126">
        <v>19.219999313354499</v>
      </c>
      <c r="P126">
        <v>0</v>
      </c>
      <c r="Q126">
        <v>21.975166407844899</v>
      </c>
      <c r="S126">
        <v>115.82928</v>
      </c>
      <c r="T126" s="98">
        <v>22406</v>
      </c>
      <c r="U126">
        <v>9.5</v>
      </c>
      <c r="V126">
        <v>24.0200004577637</v>
      </c>
      <c r="W126">
        <v>0</v>
      </c>
      <c r="X126">
        <v>21.787455878436599</v>
      </c>
    </row>
    <row r="127" spans="1:24">
      <c r="A127">
        <v>126</v>
      </c>
      <c r="B127">
        <v>-32.071399999999997</v>
      </c>
      <c r="C127" s="98">
        <v>20215</v>
      </c>
      <c r="D127">
        <v>12.199999809265099</v>
      </c>
      <c r="E127">
        <v>21.969999313354499</v>
      </c>
      <c r="F127">
        <v>0</v>
      </c>
      <c r="G127">
        <v>21.787455878436599</v>
      </c>
      <c r="H127">
        <v>2.2302536817142999</v>
      </c>
      <c r="I127">
        <v>35.589140433771099</v>
      </c>
      <c r="J127">
        <v>0.71178280867542199</v>
      </c>
      <c r="L127">
        <v>-32.071399999999997</v>
      </c>
      <c r="M127" s="98">
        <v>22041</v>
      </c>
      <c r="N127">
        <v>5.5300002098083496</v>
      </c>
      <c r="O127">
        <v>20.7299995422363</v>
      </c>
      <c r="P127">
        <v>0</v>
      </c>
      <c r="Q127">
        <v>21.787455878436599</v>
      </c>
      <c r="S127">
        <v>-32.071399999999997</v>
      </c>
      <c r="T127" s="98">
        <v>22407</v>
      </c>
      <c r="U127">
        <v>8.0100002288818395</v>
      </c>
      <c r="V127">
        <v>24.299999237060501</v>
      </c>
      <c r="W127">
        <v>0</v>
      </c>
      <c r="X127">
        <v>21.602803162446602</v>
      </c>
    </row>
    <row r="128" spans="1:24">
      <c r="A128">
        <v>127</v>
      </c>
      <c r="B128">
        <v>115.82928</v>
      </c>
      <c r="C128" s="98">
        <v>20216</v>
      </c>
      <c r="D128">
        <v>14.7600002288818</v>
      </c>
      <c r="E128">
        <v>21.899999618530298</v>
      </c>
      <c r="F128">
        <v>0</v>
      </c>
      <c r="G128">
        <v>21.602803162446602</v>
      </c>
      <c r="H128">
        <v>1.95789279475782</v>
      </c>
      <c r="I128">
        <v>34.022826197964797</v>
      </c>
      <c r="J128">
        <v>0.68045652395929601</v>
      </c>
      <c r="L128">
        <v>115.82928</v>
      </c>
      <c r="M128" s="98">
        <v>22042</v>
      </c>
      <c r="N128">
        <v>4.78999996185303</v>
      </c>
      <c r="O128">
        <v>21.4799995422363</v>
      </c>
      <c r="P128">
        <v>0</v>
      </c>
      <c r="Q128">
        <v>21.602803162446602</v>
      </c>
      <c r="S128">
        <v>115.82928</v>
      </c>
      <c r="T128" s="98">
        <v>22408</v>
      </c>
      <c r="U128">
        <v>7.1999998092651403</v>
      </c>
      <c r="V128">
        <v>25.2399997711182</v>
      </c>
      <c r="W128">
        <v>0</v>
      </c>
      <c r="X128">
        <v>21.421285722068902</v>
      </c>
    </row>
    <row r="129" spans="1:24">
      <c r="A129">
        <v>128</v>
      </c>
      <c r="B129">
        <v>-32.071399999999997</v>
      </c>
      <c r="C129" s="98">
        <v>20217</v>
      </c>
      <c r="D129">
        <v>14.539999961853001</v>
      </c>
      <c r="E129">
        <v>20.420000076293899</v>
      </c>
      <c r="F129">
        <v>17.600000381469702</v>
      </c>
      <c r="G129">
        <v>21.421285722068902</v>
      </c>
      <c r="H129">
        <v>1.7203805723652601</v>
      </c>
      <c r="I129">
        <v>50</v>
      </c>
      <c r="J129">
        <v>1</v>
      </c>
      <c r="L129">
        <v>-32.071399999999997</v>
      </c>
      <c r="M129" s="98">
        <v>22043</v>
      </c>
      <c r="N129">
        <v>6.4800000190734899</v>
      </c>
      <c r="O129">
        <v>23.379999160766602</v>
      </c>
      <c r="P129">
        <v>0</v>
      </c>
      <c r="Q129">
        <v>21.421285722068902</v>
      </c>
      <c r="S129">
        <v>-32.071399999999997</v>
      </c>
      <c r="T129" s="98">
        <v>22409</v>
      </c>
      <c r="U129">
        <v>10.4099998474121</v>
      </c>
      <c r="V129">
        <v>24.639999389648398</v>
      </c>
      <c r="W129">
        <v>0</v>
      </c>
      <c r="X129">
        <v>21.2429810194974</v>
      </c>
    </row>
    <row r="130" spans="1:24">
      <c r="A130">
        <v>129</v>
      </c>
      <c r="B130">
        <v>115.82928</v>
      </c>
      <c r="C130" s="98">
        <v>20218</v>
      </c>
      <c r="D130">
        <v>13.6000003814697</v>
      </c>
      <c r="E130">
        <v>22.569999694824201</v>
      </c>
      <c r="F130">
        <v>20.100000381469702</v>
      </c>
      <c r="G130">
        <v>21.2429810194974</v>
      </c>
      <c r="H130">
        <v>2.1433168026465599</v>
      </c>
      <c r="I130">
        <v>50</v>
      </c>
      <c r="J130">
        <v>1</v>
      </c>
      <c r="L130">
        <v>115.82928</v>
      </c>
      <c r="M130" s="98">
        <v>22044</v>
      </c>
      <c r="N130">
        <v>9.2100000381469709</v>
      </c>
      <c r="O130">
        <v>20.610000610351602</v>
      </c>
      <c r="P130">
        <v>0</v>
      </c>
      <c r="Q130">
        <v>21.2429810194974</v>
      </c>
      <c r="S130">
        <v>115.82928</v>
      </c>
      <c r="T130" s="98">
        <v>22410</v>
      </c>
      <c r="U130">
        <v>11.3400001525879</v>
      </c>
      <c r="V130">
        <v>25.680000305175799</v>
      </c>
      <c r="W130">
        <v>0</v>
      </c>
      <c r="X130">
        <v>21.067966516925999</v>
      </c>
    </row>
    <row r="131" spans="1:24">
      <c r="A131">
        <v>130</v>
      </c>
      <c r="B131">
        <v>-32.071399999999997</v>
      </c>
      <c r="C131" s="98">
        <v>20219</v>
      </c>
      <c r="D131">
        <v>14.8900003433228</v>
      </c>
      <c r="E131">
        <v>21.540000915527301</v>
      </c>
      <c r="F131">
        <v>1</v>
      </c>
      <c r="G131">
        <v>21.067966516925999</v>
      </c>
      <c r="H131">
        <v>1.83687092161702</v>
      </c>
      <c r="I131">
        <v>49.530503262706397</v>
      </c>
      <c r="J131">
        <v>0.99061006525412798</v>
      </c>
      <c r="L131">
        <v>-32.071399999999997</v>
      </c>
      <c r="M131" s="98">
        <v>22045</v>
      </c>
      <c r="N131">
        <v>10.180000305175801</v>
      </c>
      <c r="O131">
        <v>17.430000305175799</v>
      </c>
      <c r="P131">
        <v>20.5</v>
      </c>
      <c r="Q131">
        <v>21.067966516925999</v>
      </c>
      <c r="S131">
        <v>-32.071399999999997</v>
      </c>
      <c r="T131" s="98">
        <v>22411</v>
      </c>
      <c r="U131">
        <v>10.789999961853001</v>
      </c>
      <c r="V131">
        <v>21.139999389648398</v>
      </c>
      <c r="W131">
        <v>0</v>
      </c>
      <c r="X131">
        <v>20.8963196765486</v>
      </c>
    </row>
    <row r="132" spans="1:24">
      <c r="A132">
        <v>131</v>
      </c>
      <c r="B132">
        <v>115.82928</v>
      </c>
      <c r="C132" s="98">
        <v>20220</v>
      </c>
      <c r="D132">
        <v>12.1000003814697</v>
      </c>
      <c r="E132">
        <v>20.040000915527301</v>
      </c>
      <c r="F132">
        <v>0.10000000149011599</v>
      </c>
      <c r="G132">
        <v>20.8963196765486</v>
      </c>
      <c r="H132">
        <v>1.8722206282213001</v>
      </c>
      <c r="I132">
        <v>48.132726761619502</v>
      </c>
      <c r="J132">
        <v>0.96265453523238897</v>
      </c>
      <c r="L132">
        <v>115.82928</v>
      </c>
      <c r="M132" s="98">
        <v>22046</v>
      </c>
      <c r="N132">
        <v>9.9099998474121094</v>
      </c>
      <c r="O132">
        <v>19.159999847412099</v>
      </c>
      <c r="P132">
        <v>6.5</v>
      </c>
      <c r="Q132">
        <v>20.8963196765486</v>
      </c>
      <c r="S132">
        <v>115.82928</v>
      </c>
      <c r="T132" s="98">
        <v>22412</v>
      </c>
      <c r="U132">
        <v>10.7399997711182</v>
      </c>
      <c r="V132">
        <v>18.600000381469702</v>
      </c>
      <c r="W132">
        <v>42.200000762939503</v>
      </c>
      <c r="X132">
        <v>20.728117960559199</v>
      </c>
    </row>
    <row r="133" spans="1:24">
      <c r="A133">
        <v>132</v>
      </c>
      <c r="B133">
        <v>-32.071399999999997</v>
      </c>
      <c r="C133" s="98">
        <v>20221</v>
      </c>
      <c r="D133">
        <v>8.3900003433227504</v>
      </c>
      <c r="E133">
        <v>19.0100002288818</v>
      </c>
      <c r="F133">
        <v>0</v>
      </c>
      <c r="G133">
        <v>20.728117960559199</v>
      </c>
      <c r="H133">
        <v>1.9975351808684501</v>
      </c>
      <c r="I133">
        <v>46.5346986169247</v>
      </c>
      <c r="J133">
        <v>0.93069397233849405</v>
      </c>
      <c r="L133">
        <v>-32.071399999999997</v>
      </c>
      <c r="M133" s="98">
        <v>22047</v>
      </c>
      <c r="N133">
        <v>7.5999999046325701</v>
      </c>
      <c r="O133">
        <v>17.209999084472699</v>
      </c>
      <c r="P133">
        <v>0</v>
      </c>
      <c r="Q133">
        <v>20.728117960559199</v>
      </c>
      <c r="S133">
        <v>-32.071399999999997</v>
      </c>
      <c r="T133" s="98">
        <v>22413</v>
      </c>
      <c r="U133">
        <v>10.289999961853001</v>
      </c>
      <c r="V133">
        <v>18.440000534057599</v>
      </c>
      <c r="W133">
        <v>12.1000003814697</v>
      </c>
      <c r="X133">
        <v>20.563438831151501</v>
      </c>
    </row>
    <row r="134" spans="1:24">
      <c r="A134">
        <v>133</v>
      </c>
      <c r="B134">
        <v>115.82928</v>
      </c>
      <c r="C134" s="98">
        <v>20222</v>
      </c>
      <c r="D134">
        <v>9.3199996948242205</v>
      </c>
      <c r="E134">
        <v>19.790000915527301</v>
      </c>
      <c r="F134">
        <v>0</v>
      </c>
      <c r="G134">
        <v>20.563438831151501</v>
      </c>
      <c r="H134">
        <v>2.02102771735224</v>
      </c>
      <c r="I134">
        <v>44.9178764430429</v>
      </c>
      <c r="J134">
        <v>0.89835752886085796</v>
      </c>
      <c r="L134">
        <v>115.82928</v>
      </c>
      <c r="M134" s="98">
        <v>22048</v>
      </c>
      <c r="N134">
        <v>6.0300002098083496</v>
      </c>
      <c r="O134">
        <v>18.159999847412099</v>
      </c>
      <c r="P134">
        <v>0.5</v>
      </c>
      <c r="Q134">
        <v>20.563438831151501</v>
      </c>
      <c r="S134">
        <v>115.82928</v>
      </c>
      <c r="T134" s="98">
        <v>22414</v>
      </c>
      <c r="U134">
        <v>12.0100002288818</v>
      </c>
      <c r="V134">
        <v>20.2299995422363</v>
      </c>
      <c r="W134">
        <v>3.2999999523162802</v>
      </c>
      <c r="X134">
        <v>20.402359750519601</v>
      </c>
    </row>
    <row r="135" spans="1:24">
      <c r="A135">
        <v>134</v>
      </c>
      <c r="B135">
        <v>-32.071399999999997</v>
      </c>
      <c r="C135" s="98">
        <v>20223</v>
      </c>
      <c r="D135">
        <v>9.9200000762939506</v>
      </c>
      <c r="E135">
        <v>19.7299995422363</v>
      </c>
      <c r="F135">
        <v>0</v>
      </c>
      <c r="G135">
        <v>20.402359750519601</v>
      </c>
      <c r="H135">
        <v>1.9571637462084599</v>
      </c>
      <c r="I135">
        <v>43.352145446076101</v>
      </c>
      <c r="J135">
        <v>0.86704290892152303</v>
      </c>
      <c r="L135">
        <v>-32.071399999999997</v>
      </c>
      <c r="M135" s="98">
        <v>22049</v>
      </c>
      <c r="N135">
        <v>6.0799999237060502</v>
      </c>
      <c r="O135">
        <v>18.959999084472699</v>
      </c>
      <c r="P135">
        <v>0</v>
      </c>
      <c r="Q135">
        <v>20.402359750519601</v>
      </c>
      <c r="S135">
        <v>-32.071399999999997</v>
      </c>
      <c r="T135" s="98">
        <v>22415</v>
      </c>
      <c r="U135">
        <v>11.8699998855591</v>
      </c>
      <c r="V135">
        <v>20.9899997711182</v>
      </c>
      <c r="W135">
        <v>0.10000000149011599</v>
      </c>
      <c r="X135">
        <v>20.244958180857399</v>
      </c>
    </row>
    <row r="136" spans="1:24">
      <c r="A136">
        <v>135</v>
      </c>
      <c r="B136">
        <v>115.82928</v>
      </c>
      <c r="C136" s="98">
        <v>20224</v>
      </c>
      <c r="D136">
        <v>9.7399997711181605</v>
      </c>
      <c r="E136">
        <v>19.909999847412099</v>
      </c>
      <c r="F136">
        <v>0</v>
      </c>
      <c r="G136">
        <v>20.244958180857399</v>
      </c>
      <c r="H136">
        <v>1.9773776976684601</v>
      </c>
      <c r="I136">
        <v>41.770243287941398</v>
      </c>
      <c r="J136">
        <v>0.835404865758827</v>
      </c>
      <c r="L136">
        <v>115.82928</v>
      </c>
      <c r="M136" s="98">
        <v>22050</v>
      </c>
      <c r="N136">
        <v>5.2199997901916504</v>
      </c>
      <c r="O136">
        <v>20.360000610351602</v>
      </c>
      <c r="P136">
        <v>0</v>
      </c>
      <c r="Q136">
        <v>20.244958180857399</v>
      </c>
      <c r="S136">
        <v>115.82928</v>
      </c>
      <c r="T136" s="98">
        <v>22416</v>
      </c>
      <c r="U136">
        <v>9.0500001907348597</v>
      </c>
      <c r="V136">
        <v>21.819999694824201</v>
      </c>
      <c r="W136">
        <v>0.30000001192092901</v>
      </c>
      <c r="X136">
        <v>20.091302517577599</v>
      </c>
    </row>
    <row r="137" spans="1:24">
      <c r="A137">
        <v>136</v>
      </c>
      <c r="B137">
        <v>-32.071399999999997</v>
      </c>
      <c r="C137" s="98">
        <v>20225</v>
      </c>
      <c r="D137">
        <v>9.2899999618530291</v>
      </c>
      <c r="E137">
        <v>19.069999694824201</v>
      </c>
      <c r="F137">
        <v>0</v>
      </c>
      <c r="G137">
        <v>20.091302517577599</v>
      </c>
      <c r="H137">
        <v>1.8863302230819501</v>
      </c>
      <c r="I137">
        <v>40.261179109475798</v>
      </c>
      <c r="J137">
        <v>0.80522358218951595</v>
      </c>
      <c r="L137">
        <v>-32.071399999999997</v>
      </c>
      <c r="M137" s="98">
        <v>22051</v>
      </c>
      <c r="N137">
        <v>6.4099998474121103</v>
      </c>
      <c r="O137">
        <v>21.319999694824201</v>
      </c>
      <c r="P137">
        <v>0</v>
      </c>
      <c r="Q137">
        <v>20.091302517577599</v>
      </c>
      <c r="S137">
        <v>-32.071399999999997</v>
      </c>
      <c r="T137" s="98">
        <v>22417</v>
      </c>
      <c r="U137">
        <v>7.6700000762939498</v>
      </c>
      <c r="V137">
        <v>20.629999160766602</v>
      </c>
      <c r="W137">
        <v>0</v>
      </c>
      <c r="X137">
        <v>19.941424888968498</v>
      </c>
    </row>
    <row r="138" spans="1:24">
      <c r="A138">
        <v>137</v>
      </c>
      <c r="B138">
        <v>115.82928</v>
      </c>
      <c r="C138" s="98">
        <v>20226</v>
      </c>
      <c r="D138">
        <v>9.3800001144409197</v>
      </c>
      <c r="E138">
        <v>18.360000610351602</v>
      </c>
      <c r="F138">
        <v>0</v>
      </c>
      <c r="G138">
        <v>19.941424888968498</v>
      </c>
      <c r="H138">
        <v>1.7766594382324801</v>
      </c>
      <c r="I138">
        <v>38.839851558889798</v>
      </c>
      <c r="J138">
        <v>0.77679703117779697</v>
      </c>
      <c r="L138">
        <v>115.82928</v>
      </c>
      <c r="M138" s="98">
        <v>22052</v>
      </c>
      <c r="N138">
        <v>5.1399998664856001</v>
      </c>
      <c r="O138">
        <v>23.360000610351602</v>
      </c>
      <c r="P138">
        <v>0</v>
      </c>
      <c r="Q138">
        <v>19.941424888968498</v>
      </c>
      <c r="S138">
        <v>115.82928</v>
      </c>
      <c r="T138" s="98">
        <v>22418</v>
      </c>
      <c r="U138">
        <v>10.829999923706101</v>
      </c>
      <c r="V138">
        <v>21.850000381469702</v>
      </c>
      <c r="W138">
        <v>0</v>
      </c>
      <c r="X138">
        <v>19.795348356537101</v>
      </c>
    </row>
    <row r="139" spans="1:24">
      <c r="A139">
        <v>138</v>
      </c>
      <c r="B139">
        <v>-32.071399999999997</v>
      </c>
      <c r="C139" s="98">
        <v>20227</v>
      </c>
      <c r="D139">
        <v>10.7200002670288</v>
      </c>
      <c r="E139">
        <v>18.030000686645501</v>
      </c>
      <c r="F139">
        <v>0</v>
      </c>
      <c r="G139">
        <v>19.795348356537101</v>
      </c>
      <c r="H139">
        <v>1.61659847001033</v>
      </c>
      <c r="I139">
        <v>37.546572782881597</v>
      </c>
      <c r="J139">
        <v>0.75093145565763098</v>
      </c>
      <c r="L139">
        <v>-32.071399999999997</v>
      </c>
      <c r="M139" s="98">
        <v>22053</v>
      </c>
      <c r="N139">
        <v>7.1700000762939498</v>
      </c>
      <c r="O139">
        <v>25.100000381469702</v>
      </c>
      <c r="P139">
        <v>0</v>
      </c>
      <c r="Q139">
        <v>19.795348356537101</v>
      </c>
      <c r="S139">
        <v>-32.071399999999997</v>
      </c>
      <c r="T139" s="98">
        <v>22419</v>
      </c>
      <c r="U139">
        <v>8.6300001144409197</v>
      </c>
      <c r="V139">
        <v>23.670000076293899</v>
      </c>
      <c r="W139">
        <v>0</v>
      </c>
      <c r="X139">
        <v>19.653095981790599</v>
      </c>
    </row>
    <row r="140" spans="1:24">
      <c r="A140">
        <v>139</v>
      </c>
      <c r="B140">
        <v>115.82928</v>
      </c>
      <c r="C140" s="98">
        <v>20228</v>
      </c>
      <c r="D140">
        <v>11.2799997329712</v>
      </c>
      <c r="E140">
        <v>16.819999694824201</v>
      </c>
      <c r="F140">
        <v>0</v>
      </c>
      <c r="G140">
        <v>19.653095981790599</v>
      </c>
      <c r="H140">
        <v>1.38311101636581</v>
      </c>
      <c r="I140">
        <v>36.440083969788901</v>
      </c>
      <c r="J140">
        <v>0.728801679395778</v>
      </c>
      <c r="L140">
        <v>115.82928</v>
      </c>
      <c r="M140" s="98">
        <v>22054</v>
      </c>
      <c r="N140">
        <v>11.939999580383301</v>
      </c>
      <c r="O140">
        <v>17.9799995422363</v>
      </c>
      <c r="P140">
        <v>10</v>
      </c>
      <c r="Q140">
        <v>19.653095981790599</v>
      </c>
      <c r="S140">
        <v>115.82928</v>
      </c>
      <c r="T140" s="98">
        <v>22420</v>
      </c>
      <c r="U140">
        <v>13.7200002670288</v>
      </c>
      <c r="V140">
        <v>24.799999237060501</v>
      </c>
      <c r="W140">
        <v>0</v>
      </c>
      <c r="X140">
        <v>19.514690826236102</v>
      </c>
    </row>
    <row r="141" spans="1:24">
      <c r="A141">
        <v>140</v>
      </c>
      <c r="B141">
        <v>-32.071399999999997</v>
      </c>
      <c r="C141" s="98">
        <v>20229</v>
      </c>
      <c r="D141">
        <v>8.3599996566772496</v>
      </c>
      <c r="E141">
        <v>19.620000839233398</v>
      </c>
      <c r="F141">
        <v>0.20000000298023199</v>
      </c>
      <c r="G141">
        <v>19.514690826236102</v>
      </c>
      <c r="H141">
        <v>1.95426374916792</v>
      </c>
      <c r="I141">
        <v>35.076672973434803</v>
      </c>
      <c r="J141">
        <v>0.70153345946869605</v>
      </c>
      <c r="L141">
        <v>-32.071399999999997</v>
      </c>
      <c r="M141" s="98">
        <v>22055</v>
      </c>
      <c r="N141">
        <v>11.1300001144409</v>
      </c>
      <c r="O141">
        <v>14.7200002670288</v>
      </c>
      <c r="P141">
        <v>15.5</v>
      </c>
      <c r="Q141">
        <v>19.514690826236102</v>
      </c>
      <c r="S141">
        <v>-32.071399999999997</v>
      </c>
      <c r="T141" s="98">
        <v>22421</v>
      </c>
      <c r="U141">
        <v>12.9799995422363</v>
      </c>
      <c r="V141">
        <v>22.280000686645501</v>
      </c>
      <c r="W141">
        <v>0</v>
      </c>
      <c r="X141">
        <v>19.380155951380601</v>
      </c>
    </row>
    <row r="142" spans="1:24">
      <c r="A142">
        <v>141</v>
      </c>
      <c r="B142">
        <v>115.82928</v>
      </c>
      <c r="C142" s="98">
        <v>20230</v>
      </c>
      <c r="D142">
        <v>8.8500003814697301</v>
      </c>
      <c r="E142">
        <v>18.090000152587901</v>
      </c>
      <c r="F142">
        <v>4.5</v>
      </c>
      <c r="G142">
        <v>19.380155951380601</v>
      </c>
      <c r="H142">
        <v>1.72934994455552</v>
      </c>
      <c r="I142">
        <v>38.193193017790399</v>
      </c>
      <c r="J142">
        <v>0.763863860355808</v>
      </c>
      <c r="L142">
        <v>115.82928</v>
      </c>
      <c r="M142" s="98">
        <v>22056</v>
      </c>
      <c r="N142">
        <v>10.8699998855591</v>
      </c>
      <c r="O142">
        <v>18.709999084472699</v>
      </c>
      <c r="P142">
        <v>9</v>
      </c>
      <c r="Q142">
        <v>19.380155951380601</v>
      </c>
      <c r="S142">
        <v>115.82928</v>
      </c>
      <c r="T142" s="98">
        <v>22422</v>
      </c>
      <c r="U142">
        <v>12.289999961853001</v>
      </c>
      <c r="V142">
        <v>20.969999313354499</v>
      </c>
      <c r="W142">
        <v>1</v>
      </c>
      <c r="X142">
        <v>19.249514418731302</v>
      </c>
    </row>
    <row r="143" spans="1:24">
      <c r="A143">
        <v>142</v>
      </c>
      <c r="B143">
        <v>-32.071399999999997</v>
      </c>
      <c r="C143" s="98">
        <v>20231</v>
      </c>
      <c r="D143">
        <v>10.050000190734901</v>
      </c>
      <c r="E143">
        <v>20.350000381469702</v>
      </c>
      <c r="F143">
        <v>0</v>
      </c>
      <c r="G143">
        <v>19.249514418731302</v>
      </c>
      <c r="H143">
        <v>1.9138772950837</v>
      </c>
      <c r="I143">
        <v>36.662091181723397</v>
      </c>
      <c r="J143">
        <v>0.73324182363446899</v>
      </c>
      <c r="L143">
        <v>-32.071399999999997</v>
      </c>
      <c r="M143" s="98">
        <v>22057</v>
      </c>
      <c r="N143">
        <v>10.949999809265099</v>
      </c>
      <c r="O143">
        <v>18.200000762939499</v>
      </c>
      <c r="P143">
        <v>12.3999996185303</v>
      </c>
      <c r="Q143">
        <v>19.249514418731302</v>
      </c>
      <c r="S143">
        <v>-32.071399999999997</v>
      </c>
      <c r="T143" s="98">
        <v>22423</v>
      </c>
      <c r="U143">
        <v>10.420000076293899</v>
      </c>
      <c r="V143">
        <v>20.9799995422363</v>
      </c>
      <c r="W143">
        <v>0.60000002384185802</v>
      </c>
      <c r="X143">
        <v>19.122789289795101</v>
      </c>
    </row>
    <row r="144" spans="1:24">
      <c r="A144">
        <v>143</v>
      </c>
      <c r="B144">
        <v>115.82928</v>
      </c>
      <c r="C144" s="98">
        <v>20232</v>
      </c>
      <c r="D144">
        <v>8.6899995803833008</v>
      </c>
      <c r="E144">
        <v>19.9799995422363</v>
      </c>
      <c r="F144">
        <v>0</v>
      </c>
      <c r="G144">
        <v>19.122789289795101</v>
      </c>
      <c r="H144">
        <v>1.9383770529303701</v>
      </c>
      <c r="I144">
        <v>35.111389539379097</v>
      </c>
      <c r="J144">
        <v>0.70222779078758302</v>
      </c>
      <c r="L144">
        <v>115.82928</v>
      </c>
      <c r="M144" s="98">
        <v>22058</v>
      </c>
      <c r="N144">
        <v>9.1099996566772496</v>
      </c>
      <c r="O144">
        <v>19.319999694824201</v>
      </c>
      <c r="P144">
        <v>2.7999999523162802</v>
      </c>
      <c r="Q144">
        <v>19.122789289795101</v>
      </c>
      <c r="S144">
        <v>115.82928</v>
      </c>
      <c r="T144" s="98">
        <v>22424</v>
      </c>
      <c r="U144">
        <v>11.6199998855591</v>
      </c>
      <c r="V144">
        <v>19.809999465942401</v>
      </c>
      <c r="W144">
        <v>0.10000000149011599</v>
      </c>
      <c r="X144">
        <v>19.000003626079401</v>
      </c>
    </row>
    <row r="145" spans="1:24">
      <c r="A145">
        <v>144</v>
      </c>
      <c r="B145">
        <v>-32.071399999999997</v>
      </c>
      <c r="C145" s="98">
        <v>20233</v>
      </c>
      <c r="D145">
        <v>8.1400003433227504</v>
      </c>
      <c r="E145">
        <v>18.9899997711182</v>
      </c>
      <c r="F145">
        <v>0</v>
      </c>
      <c r="G145">
        <v>19.000003626079401</v>
      </c>
      <c r="H145">
        <v>1.8427888922373401</v>
      </c>
      <c r="I145">
        <v>33.637158425589298</v>
      </c>
      <c r="J145">
        <v>0.67274316851178495</v>
      </c>
      <c r="L145">
        <v>-32.071399999999997</v>
      </c>
      <c r="M145" s="98">
        <v>22059</v>
      </c>
      <c r="N145">
        <v>8.7799997329711896</v>
      </c>
      <c r="O145">
        <v>20.9799995422363</v>
      </c>
      <c r="P145">
        <v>0.40000000596046398</v>
      </c>
      <c r="Q145">
        <v>19.000003626079401</v>
      </c>
      <c r="S145">
        <v>-32.071399999999997</v>
      </c>
      <c r="T145" s="98">
        <v>22425</v>
      </c>
      <c r="U145">
        <v>10.430000305175801</v>
      </c>
      <c r="V145">
        <v>21.549999237060501</v>
      </c>
      <c r="W145">
        <v>2.0999999046325701</v>
      </c>
      <c r="X145">
        <v>18.881180489091001</v>
      </c>
    </row>
    <row r="146" spans="1:24">
      <c r="A146">
        <v>145</v>
      </c>
      <c r="B146">
        <v>115.82928</v>
      </c>
      <c r="C146" s="98">
        <v>20234</v>
      </c>
      <c r="D146">
        <v>8.9899997711181605</v>
      </c>
      <c r="E146">
        <v>19.2700004577637</v>
      </c>
      <c r="F146">
        <v>0</v>
      </c>
      <c r="G146">
        <v>18.881180489091001</v>
      </c>
      <c r="H146">
        <v>1.8146229004551999</v>
      </c>
      <c r="I146">
        <v>32.185460105225097</v>
      </c>
      <c r="J146">
        <v>0.643709202104502</v>
      </c>
      <c r="L146">
        <v>115.82928</v>
      </c>
      <c r="M146" s="98">
        <v>22060</v>
      </c>
      <c r="N146">
        <v>9.4899997711181605</v>
      </c>
      <c r="O146">
        <v>19.25</v>
      </c>
      <c r="P146">
        <v>0.10000000149011599</v>
      </c>
      <c r="Q146">
        <v>18.881180489091001</v>
      </c>
      <c r="S146">
        <v>115.82928</v>
      </c>
      <c r="T146" s="98">
        <v>22426</v>
      </c>
      <c r="U146">
        <v>10.5200004577637</v>
      </c>
      <c r="V146">
        <v>21.690000534057599</v>
      </c>
      <c r="W146">
        <v>0</v>
      </c>
      <c r="X146">
        <v>18.7663429403372</v>
      </c>
    </row>
    <row r="147" spans="1:24">
      <c r="A147">
        <v>146</v>
      </c>
      <c r="B147">
        <v>-32.071399999999997</v>
      </c>
      <c r="C147" s="98">
        <v>20235</v>
      </c>
      <c r="D147">
        <v>10.3800001144409</v>
      </c>
      <c r="E147">
        <v>19.340000152587901</v>
      </c>
      <c r="F147">
        <v>14.300000190734901</v>
      </c>
      <c r="G147">
        <v>18.7663429403372</v>
      </c>
      <c r="H147">
        <v>1.72231105039348</v>
      </c>
      <c r="I147">
        <v>45.107611455645198</v>
      </c>
      <c r="J147">
        <v>0.90215222911290405</v>
      </c>
      <c r="L147">
        <v>-32.071399999999997</v>
      </c>
      <c r="M147" s="98">
        <v>22061</v>
      </c>
      <c r="N147">
        <v>11.75</v>
      </c>
      <c r="O147">
        <v>18.920000076293899</v>
      </c>
      <c r="P147">
        <v>22.200000762939499</v>
      </c>
      <c r="Q147">
        <v>18.7663429403372</v>
      </c>
      <c r="S147">
        <v>-32.071399999999997</v>
      </c>
      <c r="T147" s="98">
        <v>22427</v>
      </c>
      <c r="U147">
        <v>9.9499998092651403</v>
      </c>
      <c r="V147">
        <v>20.969999313354499</v>
      </c>
      <c r="W147">
        <v>0</v>
      </c>
      <c r="X147">
        <v>18.655514041324999</v>
      </c>
    </row>
    <row r="148" spans="1:24">
      <c r="A148">
        <v>147</v>
      </c>
      <c r="B148">
        <v>115.82928</v>
      </c>
      <c r="C148" s="98">
        <v>20236</v>
      </c>
      <c r="D148">
        <v>11.460000038146999</v>
      </c>
      <c r="E148">
        <v>16.809999465942401</v>
      </c>
      <c r="F148">
        <v>11.5</v>
      </c>
      <c r="G148">
        <v>18.655514041324999</v>
      </c>
      <c r="H148">
        <v>1.2936379777884299</v>
      </c>
      <c r="I148">
        <v>50</v>
      </c>
      <c r="J148">
        <v>1</v>
      </c>
      <c r="L148">
        <v>115.82928</v>
      </c>
      <c r="M148" s="98">
        <v>22062</v>
      </c>
      <c r="N148">
        <v>9.3100004196166992</v>
      </c>
      <c r="O148">
        <v>16.7299995422363</v>
      </c>
      <c r="P148">
        <v>14.699999809265099</v>
      </c>
      <c r="Q148">
        <v>18.655514041324999</v>
      </c>
      <c r="S148">
        <v>115.82928</v>
      </c>
      <c r="T148" s="98">
        <v>22428</v>
      </c>
      <c r="U148">
        <v>7.9499998092651403</v>
      </c>
      <c r="V148">
        <v>21.639999389648398</v>
      </c>
      <c r="W148">
        <v>0</v>
      </c>
      <c r="X148">
        <v>18.548716853561501</v>
      </c>
    </row>
    <row r="149" spans="1:24">
      <c r="A149">
        <v>148</v>
      </c>
      <c r="B149">
        <v>-32.071399999999997</v>
      </c>
      <c r="C149" s="98">
        <v>20237</v>
      </c>
      <c r="D149">
        <v>10.1400003433228</v>
      </c>
      <c r="E149">
        <v>17.930000305175799</v>
      </c>
      <c r="F149">
        <v>3.5</v>
      </c>
      <c r="G149">
        <v>18.548716853561501</v>
      </c>
      <c r="H149">
        <v>1.54720980799923</v>
      </c>
      <c r="I149">
        <v>50</v>
      </c>
      <c r="J149">
        <v>1</v>
      </c>
      <c r="L149">
        <v>-32.071399999999997</v>
      </c>
      <c r="M149" s="98">
        <v>22063</v>
      </c>
      <c r="N149">
        <v>13.2399997711182</v>
      </c>
      <c r="O149">
        <v>18.649999618530298</v>
      </c>
      <c r="P149">
        <v>6.4000000953674299</v>
      </c>
      <c r="Q149">
        <v>18.548716853561501</v>
      </c>
      <c r="S149">
        <v>-32.071399999999997</v>
      </c>
      <c r="T149" s="98">
        <v>22429</v>
      </c>
      <c r="U149">
        <v>8.4600000381469709</v>
      </c>
      <c r="V149">
        <v>23</v>
      </c>
      <c r="W149">
        <v>0</v>
      </c>
      <c r="X149">
        <v>18.445974438553801</v>
      </c>
    </row>
    <row r="150" spans="1:24">
      <c r="A150">
        <v>149</v>
      </c>
      <c r="B150">
        <v>115.82928</v>
      </c>
      <c r="C150" s="98">
        <v>20238</v>
      </c>
      <c r="D150">
        <v>10.3800001144409</v>
      </c>
      <c r="E150">
        <v>16.200000762939499</v>
      </c>
      <c r="F150">
        <v>3.4000000953674299</v>
      </c>
      <c r="G150">
        <v>18.445974438553801</v>
      </c>
      <c r="H150">
        <v>1.2988099254458001</v>
      </c>
      <c r="I150">
        <v>50</v>
      </c>
      <c r="J150">
        <v>1</v>
      </c>
      <c r="L150">
        <v>115.82928</v>
      </c>
      <c r="M150" s="98">
        <v>22064</v>
      </c>
      <c r="N150">
        <v>8.4899997711181605</v>
      </c>
      <c r="O150">
        <v>16.120000839233398</v>
      </c>
      <c r="P150">
        <v>3.2000000476837198</v>
      </c>
      <c r="Q150">
        <v>18.445974438553801</v>
      </c>
      <c r="S150">
        <v>115.82928</v>
      </c>
      <c r="T150" s="98">
        <v>22430</v>
      </c>
      <c r="U150">
        <v>9.8299999237060494</v>
      </c>
      <c r="V150">
        <v>25.200000762939499</v>
      </c>
      <c r="W150">
        <v>0</v>
      </c>
      <c r="X150">
        <v>18.347309857809002</v>
      </c>
    </row>
    <row r="151" spans="1:24">
      <c r="A151">
        <v>150</v>
      </c>
      <c r="B151">
        <v>-32.071399999999997</v>
      </c>
      <c r="C151" s="98">
        <v>20239</v>
      </c>
      <c r="D151">
        <v>11.7799997329712</v>
      </c>
      <c r="E151">
        <v>15.680000305175801</v>
      </c>
      <c r="F151">
        <v>23.5</v>
      </c>
      <c r="G151">
        <v>18.347309857809002</v>
      </c>
      <c r="H151">
        <v>1.0724830907387599</v>
      </c>
      <c r="I151">
        <v>50</v>
      </c>
      <c r="J151">
        <v>1</v>
      </c>
      <c r="L151">
        <v>-32.071399999999997</v>
      </c>
      <c r="M151" s="98">
        <v>22065</v>
      </c>
      <c r="N151">
        <v>4.1500000953674299</v>
      </c>
      <c r="O151">
        <v>17.25</v>
      </c>
      <c r="P151">
        <v>0.20000000298023199</v>
      </c>
      <c r="Q151">
        <v>18.347309857809002</v>
      </c>
      <c r="S151">
        <v>-32.071399999999997</v>
      </c>
      <c r="T151" s="98">
        <v>22431</v>
      </c>
      <c r="U151">
        <v>8.75</v>
      </c>
      <c r="V151">
        <v>19.5200004577637</v>
      </c>
      <c r="W151">
        <v>0</v>
      </c>
      <c r="X151">
        <v>18.2527461728342</v>
      </c>
    </row>
    <row r="152" spans="1:24">
      <c r="A152">
        <v>151</v>
      </c>
      <c r="B152">
        <v>115.82928</v>
      </c>
      <c r="C152" s="98">
        <v>20240</v>
      </c>
      <c r="D152">
        <v>9.3699998855590803</v>
      </c>
      <c r="E152">
        <v>15.7700004577637</v>
      </c>
      <c r="F152">
        <v>34.099998474121101</v>
      </c>
      <c r="G152">
        <v>18.2527461728342</v>
      </c>
      <c r="H152">
        <v>1.3165118327162399</v>
      </c>
      <c r="I152">
        <v>50</v>
      </c>
      <c r="J152">
        <v>1</v>
      </c>
      <c r="L152">
        <v>115.82928</v>
      </c>
      <c r="M152" s="98">
        <v>22066</v>
      </c>
      <c r="N152">
        <v>5.2399997711181596</v>
      </c>
      <c r="O152">
        <v>16.2600002288818</v>
      </c>
      <c r="P152">
        <v>0</v>
      </c>
      <c r="Q152">
        <v>18.2527461728342</v>
      </c>
      <c r="S152">
        <v>115.82928</v>
      </c>
      <c r="T152" s="98">
        <v>22432</v>
      </c>
      <c r="U152">
        <v>7.9499998092651403</v>
      </c>
      <c r="V152">
        <v>20.469999313354499</v>
      </c>
      <c r="W152">
        <v>0.20000000298023199</v>
      </c>
      <c r="X152">
        <v>18.162306445136501</v>
      </c>
    </row>
    <row r="153" spans="1:24">
      <c r="A153">
        <v>152</v>
      </c>
      <c r="B153">
        <v>-32.071399999999997</v>
      </c>
      <c r="C153" s="98">
        <v>20241</v>
      </c>
      <c r="D153">
        <v>9.7299995422363299</v>
      </c>
      <c r="E153">
        <v>18.670000076293899</v>
      </c>
      <c r="F153">
        <v>5.3000001907348597</v>
      </c>
      <c r="G153">
        <v>18.162306445136501</v>
      </c>
      <c r="H153">
        <v>1.63136634589013</v>
      </c>
      <c r="I153">
        <v>50</v>
      </c>
      <c r="J153">
        <v>1</v>
      </c>
      <c r="L153">
        <v>-32.071399999999997</v>
      </c>
      <c r="M153" s="98">
        <v>22067</v>
      </c>
      <c r="N153">
        <v>9.0600004196166992</v>
      </c>
      <c r="O153">
        <v>18.159999847412099</v>
      </c>
      <c r="P153">
        <v>0</v>
      </c>
      <c r="Q153">
        <v>18.162306445136501</v>
      </c>
      <c r="S153">
        <v>-32.071399999999997</v>
      </c>
      <c r="T153" s="98">
        <v>22433</v>
      </c>
      <c r="U153">
        <v>12.1099996566772</v>
      </c>
      <c r="V153">
        <v>19.280000686645501</v>
      </c>
      <c r="W153">
        <v>21.899999618530298</v>
      </c>
      <c r="X153">
        <v>18.076013736223</v>
      </c>
    </row>
    <row r="154" spans="1:24">
      <c r="A154">
        <v>153</v>
      </c>
      <c r="B154">
        <v>115.82928</v>
      </c>
      <c r="C154" s="98">
        <v>20242</v>
      </c>
      <c r="D154">
        <v>8</v>
      </c>
      <c r="E154">
        <v>18.360000610351602</v>
      </c>
      <c r="F154">
        <v>0.10000000149011599</v>
      </c>
      <c r="G154">
        <v>18.076013736223</v>
      </c>
      <c r="H154">
        <v>1.6920988197265601</v>
      </c>
      <c r="I154">
        <v>48.746320945708902</v>
      </c>
      <c r="J154">
        <v>0.97492641891417697</v>
      </c>
      <c r="L154">
        <v>115.82928</v>
      </c>
      <c r="M154" s="98">
        <v>22068</v>
      </c>
      <c r="N154">
        <v>8.2600002288818395</v>
      </c>
      <c r="O154">
        <v>20.4799995422363</v>
      </c>
      <c r="P154">
        <v>0</v>
      </c>
      <c r="Q154">
        <v>18.076013736223</v>
      </c>
      <c r="S154">
        <v>115.82928</v>
      </c>
      <c r="T154" s="98">
        <v>22434</v>
      </c>
      <c r="U154">
        <v>7.6700000762939498</v>
      </c>
      <c r="V154">
        <v>19.209999084472699</v>
      </c>
      <c r="W154">
        <v>1</v>
      </c>
      <c r="X154">
        <v>17.9938911076007</v>
      </c>
    </row>
    <row r="155" spans="1:24">
      <c r="A155">
        <v>154</v>
      </c>
      <c r="B155">
        <v>-32.071399999999997</v>
      </c>
      <c r="C155" s="98">
        <v>20243</v>
      </c>
      <c r="D155">
        <v>9.5900001525878906</v>
      </c>
      <c r="E155">
        <v>18.4799995422363</v>
      </c>
      <c r="F155">
        <v>0</v>
      </c>
      <c r="G155">
        <v>17.9938911076007</v>
      </c>
      <c r="H155">
        <v>1.60340250332964</v>
      </c>
      <c r="I155">
        <v>47.463598943045199</v>
      </c>
      <c r="J155">
        <v>0.94927197886090298</v>
      </c>
      <c r="L155">
        <v>-32.071399999999997</v>
      </c>
      <c r="M155" s="98">
        <v>22069</v>
      </c>
      <c r="N155">
        <v>9.6400003433227504</v>
      </c>
      <c r="O155">
        <v>22.329999923706101</v>
      </c>
      <c r="P155">
        <v>0</v>
      </c>
      <c r="Q155">
        <v>17.9938911076007</v>
      </c>
      <c r="S155">
        <v>-32.071399999999997</v>
      </c>
      <c r="T155" s="98">
        <v>22435</v>
      </c>
      <c r="U155">
        <v>8.6800003051757795</v>
      </c>
      <c r="V155">
        <v>18.559999465942401</v>
      </c>
      <c r="W155">
        <v>1.3999999761581401</v>
      </c>
      <c r="X155">
        <v>17.915961620776901</v>
      </c>
    </row>
    <row r="156" spans="1:24">
      <c r="A156">
        <v>155</v>
      </c>
      <c r="B156">
        <v>115.82928</v>
      </c>
      <c r="C156" s="98">
        <v>20244</v>
      </c>
      <c r="D156">
        <v>10.8999996185303</v>
      </c>
      <c r="E156">
        <v>18.420000076293899</v>
      </c>
      <c r="F156">
        <v>0</v>
      </c>
      <c r="G156">
        <v>17.915961620776901</v>
      </c>
      <c r="H156">
        <v>1.49712934178948</v>
      </c>
      <c r="I156">
        <v>46.265895469613596</v>
      </c>
      <c r="J156">
        <v>0.92531790939227199</v>
      </c>
      <c r="L156">
        <v>115.82928</v>
      </c>
      <c r="M156" s="98">
        <v>22070</v>
      </c>
      <c r="N156">
        <v>13.2299995422363</v>
      </c>
      <c r="O156">
        <v>19.4899997711182</v>
      </c>
      <c r="P156">
        <v>12.1000003814697</v>
      </c>
      <c r="Q156">
        <v>17.915961620776901</v>
      </c>
      <c r="S156">
        <v>115.82928</v>
      </c>
      <c r="T156" s="98">
        <v>22436</v>
      </c>
      <c r="U156">
        <v>13.699999809265099</v>
      </c>
      <c r="V156">
        <v>20.090000152587901</v>
      </c>
      <c r="W156">
        <v>8.5</v>
      </c>
      <c r="X156">
        <v>17.8422483372585</v>
      </c>
    </row>
    <row r="157" spans="1:24">
      <c r="A157">
        <v>156</v>
      </c>
      <c r="B157">
        <v>-32.071399999999997</v>
      </c>
      <c r="C157" s="98">
        <v>20245</v>
      </c>
      <c r="D157">
        <v>9.9600000381469709</v>
      </c>
      <c r="E157">
        <v>16.719999313354499</v>
      </c>
      <c r="F157">
        <v>0</v>
      </c>
      <c r="G157">
        <v>17.8422483372585</v>
      </c>
      <c r="H157">
        <v>1.3561360466756001</v>
      </c>
      <c r="I157">
        <v>45.180986632273097</v>
      </c>
      <c r="J157">
        <v>0.90361973264546203</v>
      </c>
      <c r="L157">
        <v>-32.071399999999997</v>
      </c>
      <c r="M157" s="98">
        <v>22071</v>
      </c>
      <c r="N157">
        <v>9.8999996185302699</v>
      </c>
      <c r="O157">
        <v>17.2700004577637</v>
      </c>
      <c r="P157">
        <v>4.6999998092651403</v>
      </c>
      <c r="Q157">
        <v>17.8422483372585</v>
      </c>
      <c r="S157">
        <v>-32.071399999999997</v>
      </c>
      <c r="T157" s="98">
        <v>22437</v>
      </c>
      <c r="U157">
        <v>12.1400003433228</v>
      </c>
      <c r="V157">
        <v>20.139999389648398</v>
      </c>
      <c r="W157">
        <v>10.800000190734901</v>
      </c>
      <c r="X157">
        <v>17.772774318552599</v>
      </c>
    </row>
    <row r="158" spans="1:24">
      <c r="A158">
        <v>157</v>
      </c>
      <c r="B158">
        <v>115.82928</v>
      </c>
      <c r="C158" s="98">
        <v>20246</v>
      </c>
      <c r="D158">
        <v>9.7299995422363299</v>
      </c>
      <c r="E158">
        <v>18.0100002288818</v>
      </c>
      <c r="F158">
        <v>0</v>
      </c>
      <c r="G158">
        <v>17.772774318552599</v>
      </c>
      <c r="H158">
        <v>1.52047829891588</v>
      </c>
      <c r="I158">
        <v>43.9646039931404</v>
      </c>
      <c r="J158">
        <v>0.879292079862808</v>
      </c>
      <c r="L158">
        <v>115.82928</v>
      </c>
      <c r="M158" s="98">
        <v>22072</v>
      </c>
      <c r="N158">
        <v>5.5100002288818404</v>
      </c>
      <c r="O158">
        <v>18.450000762939499</v>
      </c>
      <c r="P158">
        <v>0.20000000298023199</v>
      </c>
      <c r="Q158">
        <v>17.772774318552599</v>
      </c>
      <c r="S158">
        <v>115.82928</v>
      </c>
      <c r="T158" s="98">
        <v>22438</v>
      </c>
      <c r="U158">
        <v>11.8699998855591</v>
      </c>
      <c r="V158">
        <v>19.569999694824201</v>
      </c>
      <c r="W158">
        <v>18.299999237060501</v>
      </c>
      <c r="X158">
        <v>17.7075626261664</v>
      </c>
    </row>
    <row r="159" spans="1:24">
      <c r="A159">
        <v>158</v>
      </c>
      <c r="B159">
        <v>-32.071399999999997</v>
      </c>
      <c r="C159" s="98">
        <v>20247</v>
      </c>
      <c r="D159">
        <v>8.8500003814697301</v>
      </c>
      <c r="E159">
        <v>14.829999923706101</v>
      </c>
      <c r="F159">
        <v>0</v>
      </c>
      <c r="G159">
        <v>17.7075626261664</v>
      </c>
      <c r="H159">
        <v>1.20489531303746</v>
      </c>
      <c r="I159">
        <v>43.000687742710397</v>
      </c>
      <c r="J159">
        <v>0.86001375485420795</v>
      </c>
      <c r="L159">
        <v>-32.071399999999997</v>
      </c>
      <c r="M159" s="98">
        <v>22073</v>
      </c>
      <c r="N159">
        <v>7.3800001144409197</v>
      </c>
      <c r="O159">
        <v>17.4899997711182</v>
      </c>
      <c r="P159">
        <v>2.7999999523162802</v>
      </c>
      <c r="Q159">
        <v>17.7075626261664</v>
      </c>
      <c r="S159">
        <v>-32.071399999999997</v>
      </c>
      <c r="T159" s="98">
        <v>22439</v>
      </c>
      <c r="U159">
        <v>9.7399997711181605</v>
      </c>
      <c r="V159">
        <v>20.120000839233398</v>
      </c>
      <c r="W159">
        <v>1.8999999761581401</v>
      </c>
      <c r="X159">
        <v>17.646636321607001</v>
      </c>
    </row>
    <row r="160" spans="1:24">
      <c r="A160">
        <v>159</v>
      </c>
      <c r="B160">
        <v>115.82928</v>
      </c>
      <c r="C160" s="98">
        <v>20248</v>
      </c>
      <c r="D160">
        <v>9.4200000762939506</v>
      </c>
      <c r="E160">
        <v>20.280000686645501</v>
      </c>
      <c r="F160">
        <v>0</v>
      </c>
      <c r="G160">
        <v>17.646636321607001</v>
      </c>
      <c r="H160">
        <v>1.78246824930123</v>
      </c>
      <c r="I160">
        <v>41.574713143269399</v>
      </c>
      <c r="J160">
        <v>0.83149426286538897</v>
      </c>
      <c r="L160">
        <v>115.82928</v>
      </c>
      <c r="M160" s="98">
        <v>22074</v>
      </c>
      <c r="N160">
        <v>10.3999996185303</v>
      </c>
      <c r="O160">
        <v>16.5</v>
      </c>
      <c r="P160">
        <v>3.7000000476837198</v>
      </c>
      <c r="Q160">
        <v>17.646636321607001</v>
      </c>
      <c r="S160">
        <v>115.82928</v>
      </c>
      <c r="T160" s="98">
        <v>22440</v>
      </c>
      <c r="U160">
        <v>13.550000190734901</v>
      </c>
      <c r="V160">
        <v>20.920000076293899</v>
      </c>
      <c r="W160">
        <v>10.5</v>
      </c>
      <c r="X160">
        <v>17.590018466381402</v>
      </c>
    </row>
    <row r="161" spans="1:24">
      <c r="A161">
        <v>160</v>
      </c>
      <c r="B161">
        <v>-32.071399999999997</v>
      </c>
      <c r="C161" s="98">
        <v>20249</v>
      </c>
      <c r="D161">
        <v>13.6400003433228</v>
      </c>
      <c r="E161">
        <v>20.299999237060501</v>
      </c>
      <c r="F161">
        <v>13.300000190734901</v>
      </c>
      <c r="G161">
        <v>17.590018466381402</v>
      </c>
      <c r="H161">
        <v>1.48173252358959</v>
      </c>
      <c r="I161">
        <v>50</v>
      </c>
      <c r="J161">
        <v>1</v>
      </c>
      <c r="L161">
        <v>-32.071399999999997</v>
      </c>
      <c r="M161" s="98">
        <v>22075</v>
      </c>
      <c r="N161">
        <v>9.3299999237060494</v>
      </c>
      <c r="O161">
        <v>16.639999389648398</v>
      </c>
      <c r="P161">
        <v>6</v>
      </c>
      <c r="Q161">
        <v>17.590018466381402</v>
      </c>
      <c r="S161">
        <v>-32.071399999999997</v>
      </c>
      <c r="T161" s="98">
        <v>22441</v>
      </c>
      <c r="U161">
        <v>13.670000076293899</v>
      </c>
      <c r="V161">
        <v>20.2700004577637</v>
      </c>
      <c r="W161">
        <v>6.0999999046325701</v>
      </c>
      <c r="X161">
        <v>17.5377321219968</v>
      </c>
    </row>
    <row r="162" spans="1:24">
      <c r="A162">
        <v>161</v>
      </c>
      <c r="B162">
        <v>115.82928</v>
      </c>
      <c r="C162" s="98">
        <v>20250</v>
      </c>
      <c r="D162">
        <v>10.6599998474121</v>
      </c>
      <c r="E162">
        <v>17.2600002288818</v>
      </c>
      <c r="F162">
        <v>8.8000001907348597</v>
      </c>
      <c r="G162">
        <v>17.5377321219968</v>
      </c>
      <c r="H162">
        <v>1.3433452946872699</v>
      </c>
      <c r="I162">
        <v>50</v>
      </c>
      <c r="J162">
        <v>1</v>
      </c>
      <c r="L162">
        <v>115.82928</v>
      </c>
      <c r="M162" s="98">
        <v>22076</v>
      </c>
      <c r="N162">
        <v>9.8599996566772496</v>
      </c>
      <c r="O162">
        <v>17.590000152587901</v>
      </c>
      <c r="P162">
        <v>4</v>
      </c>
      <c r="Q162">
        <v>17.5377321219968</v>
      </c>
      <c r="S162">
        <v>115.82928</v>
      </c>
      <c r="T162" s="98">
        <v>22442</v>
      </c>
      <c r="U162">
        <v>13.300000190734901</v>
      </c>
      <c r="V162">
        <v>20.069999694824201</v>
      </c>
      <c r="W162">
        <v>2.9000000953674299</v>
      </c>
      <c r="X162">
        <v>17.489800349960099</v>
      </c>
    </row>
    <row r="163" spans="1:24">
      <c r="A163">
        <v>162</v>
      </c>
      <c r="B163">
        <v>-32.071399999999997</v>
      </c>
      <c r="C163" s="98">
        <v>20251</v>
      </c>
      <c r="D163">
        <v>7.7800002098083496</v>
      </c>
      <c r="E163">
        <v>15.3599996566772</v>
      </c>
      <c r="F163">
        <v>31.100000381469702</v>
      </c>
      <c r="G163">
        <v>17.489800349960099</v>
      </c>
      <c r="H163">
        <v>1.3276546964940901</v>
      </c>
      <c r="I163">
        <v>50</v>
      </c>
      <c r="J163">
        <v>1</v>
      </c>
      <c r="L163">
        <v>-32.071399999999997</v>
      </c>
      <c r="M163" s="98">
        <v>22077</v>
      </c>
      <c r="N163">
        <v>6.8800001144409197</v>
      </c>
      <c r="O163">
        <v>17.430000305175799</v>
      </c>
      <c r="P163">
        <v>1.1000000238418599</v>
      </c>
      <c r="Q163">
        <v>17.489800349960099</v>
      </c>
      <c r="S163">
        <v>-32.071399999999997</v>
      </c>
      <c r="T163" s="98">
        <v>22443</v>
      </c>
      <c r="U163">
        <v>14.4899997711182</v>
      </c>
      <c r="V163">
        <v>19.540000915527301</v>
      </c>
      <c r="W163">
        <v>3.5</v>
      </c>
      <c r="X163">
        <v>17.4462462117787</v>
      </c>
    </row>
    <row r="164" spans="1:24">
      <c r="A164">
        <v>163</v>
      </c>
      <c r="B164">
        <v>115.82928</v>
      </c>
      <c r="C164" s="98">
        <v>20252</v>
      </c>
      <c r="D164">
        <v>6.0799999237060502</v>
      </c>
      <c r="E164">
        <v>15.439999580383301</v>
      </c>
      <c r="F164">
        <v>0.5</v>
      </c>
      <c r="G164">
        <v>17.4462462117787</v>
      </c>
      <c r="H164">
        <v>1.43106666214095</v>
      </c>
      <c r="I164">
        <v>49.355146670287198</v>
      </c>
      <c r="J164">
        <v>0.98710293340574495</v>
      </c>
      <c r="L164">
        <v>115.82928</v>
      </c>
      <c r="M164" s="98">
        <v>22078</v>
      </c>
      <c r="N164">
        <v>7.6100001335143999</v>
      </c>
      <c r="O164">
        <v>18.219999313354499</v>
      </c>
      <c r="P164">
        <v>0</v>
      </c>
      <c r="Q164">
        <v>17.4462462117787</v>
      </c>
      <c r="S164">
        <v>115.82928</v>
      </c>
      <c r="T164" s="98">
        <v>22444</v>
      </c>
      <c r="U164">
        <v>15.8800001144409</v>
      </c>
      <c r="V164">
        <v>21.4899997711182</v>
      </c>
      <c r="W164">
        <v>9.3999996185302699</v>
      </c>
      <c r="X164">
        <v>17.407092768959401</v>
      </c>
    </row>
    <row r="165" spans="1:24">
      <c r="A165">
        <v>164</v>
      </c>
      <c r="B165">
        <v>-32.071399999999997</v>
      </c>
      <c r="C165" s="98">
        <v>20253</v>
      </c>
      <c r="D165">
        <v>6.7600002288818404</v>
      </c>
      <c r="E165">
        <v>15.2700004577637</v>
      </c>
      <c r="F165">
        <v>0</v>
      </c>
      <c r="G165">
        <v>17.407092768959401</v>
      </c>
      <c r="H165">
        <v>1.3736351974410299</v>
      </c>
      <c r="I165">
        <v>48.256238512334399</v>
      </c>
      <c r="J165">
        <v>0.96512477024668797</v>
      </c>
      <c r="L165">
        <v>-32.071399999999997</v>
      </c>
      <c r="M165" s="98">
        <v>22079</v>
      </c>
      <c r="N165">
        <v>9.4799995422363299</v>
      </c>
      <c r="O165">
        <v>20.549999237060501</v>
      </c>
      <c r="P165">
        <v>0</v>
      </c>
      <c r="Q165">
        <v>17.407092768959401</v>
      </c>
      <c r="S165">
        <v>-32.071399999999997</v>
      </c>
      <c r="T165" s="98">
        <v>22445</v>
      </c>
      <c r="U165">
        <v>13.319999694824199</v>
      </c>
      <c r="V165">
        <v>16.870000839233398</v>
      </c>
      <c r="W165">
        <v>34.599998474121101</v>
      </c>
      <c r="X165">
        <v>17.3723630830094</v>
      </c>
    </row>
    <row r="166" spans="1:24">
      <c r="A166">
        <v>165</v>
      </c>
      <c r="B166">
        <v>115.82928</v>
      </c>
      <c r="C166" s="98">
        <v>20254</v>
      </c>
      <c r="D166">
        <v>6.4699997901916504</v>
      </c>
      <c r="E166">
        <v>16.100000381469702</v>
      </c>
      <c r="F166">
        <v>0</v>
      </c>
      <c r="G166">
        <v>17.3723630830094</v>
      </c>
      <c r="H166">
        <v>1.47198327513525</v>
      </c>
      <c r="I166">
        <v>47.078651892226198</v>
      </c>
      <c r="J166">
        <v>0.94157303784452395</v>
      </c>
      <c r="L166">
        <v>115.82928</v>
      </c>
      <c r="M166" s="98">
        <v>22080</v>
      </c>
      <c r="N166">
        <v>10.689999580383301</v>
      </c>
      <c r="O166">
        <v>15.689999580383301</v>
      </c>
      <c r="P166">
        <v>19.299999237060501</v>
      </c>
      <c r="Q166">
        <v>17.3723630830094</v>
      </c>
      <c r="S166">
        <v>115.82928</v>
      </c>
      <c r="T166" s="98">
        <v>22446</v>
      </c>
      <c r="U166">
        <v>10.1499996185303</v>
      </c>
      <c r="V166">
        <v>16.579999923706101</v>
      </c>
      <c r="W166">
        <v>1.20000004768372</v>
      </c>
      <c r="X166">
        <v>17.3420802154359</v>
      </c>
    </row>
    <row r="167" spans="1:24">
      <c r="A167">
        <v>166</v>
      </c>
      <c r="B167">
        <v>-32.071399999999997</v>
      </c>
      <c r="C167" s="98">
        <v>20255</v>
      </c>
      <c r="D167">
        <v>8.1199998855590803</v>
      </c>
      <c r="E167">
        <v>17.139999389648398</v>
      </c>
      <c r="F167">
        <v>0</v>
      </c>
      <c r="G167">
        <v>17.3420802154359</v>
      </c>
      <c r="H167">
        <v>1.48788082338009</v>
      </c>
      <c r="I167">
        <v>45.888347233522097</v>
      </c>
      <c r="J167">
        <v>0.91776694467044295</v>
      </c>
      <c r="L167">
        <v>-32.071399999999997</v>
      </c>
      <c r="M167" s="98">
        <v>22081</v>
      </c>
      <c r="N167">
        <v>5.6700000762939498</v>
      </c>
      <c r="O167">
        <v>14.2700004577637</v>
      </c>
      <c r="P167">
        <v>6.5999999046325701</v>
      </c>
      <c r="Q167">
        <v>17.3420802154359</v>
      </c>
      <c r="S167">
        <v>-32.071399999999997</v>
      </c>
      <c r="T167" s="98">
        <v>22447</v>
      </c>
      <c r="U167">
        <v>8.2799997329711896</v>
      </c>
      <c r="V167">
        <v>17.409999847412099</v>
      </c>
      <c r="W167">
        <v>0.20000000298023199</v>
      </c>
      <c r="X167">
        <v>17.316260940095599</v>
      </c>
    </row>
    <row r="168" spans="1:24">
      <c r="A168">
        <v>167</v>
      </c>
      <c r="B168">
        <v>115.82928</v>
      </c>
      <c r="C168" s="98">
        <v>20256</v>
      </c>
      <c r="D168">
        <v>6.1500000953674299</v>
      </c>
      <c r="E168">
        <v>17.2299995422363</v>
      </c>
      <c r="F168">
        <v>0</v>
      </c>
      <c r="G168">
        <v>17.316260940095599</v>
      </c>
      <c r="H168">
        <v>1.5957340511898199</v>
      </c>
      <c r="I168">
        <v>44.611759992570299</v>
      </c>
      <c r="J168">
        <v>0.89223519985140598</v>
      </c>
      <c r="L168">
        <v>115.82928</v>
      </c>
      <c r="M168" s="98">
        <v>22082</v>
      </c>
      <c r="N168">
        <v>3.3099999427795401</v>
      </c>
      <c r="O168">
        <v>14.420000076293899</v>
      </c>
      <c r="P168">
        <v>0.10000000149011599</v>
      </c>
      <c r="Q168">
        <v>17.316260940095599</v>
      </c>
      <c r="S168">
        <v>115.82928</v>
      </c>
      <c r="T168" s="98">
        <v>22448</v>
      </c>
      <c r="U168">
        <v>6.5700001716613796</v>
      </c>
      <c r="V168">
        <v>16.059999465942401</v>
      </c>
      <c r="W168">
        <v>0</v>
      </c>
      <c r="X168">
        <v>17.294896880244298</v>
      </c>
    </row>
    <row r="169" spans="1:24">
      <c r="A169">
        <v>168</v>
      </c>
      <c r="B169">
        <v>-32.071399999999997</v>
      </c>
      <c r="C169" s="98">
        <v>20257</v>
      </c>
      <c r="D169">
        <v>6.6900000572204599</v>
      </c>
      <c r="E169">
        <v>16.299999237060501</v>
      </c>
      <c r="F169">
        <v>0</v>
      </c>
      <c r="G169">
        <v>17.294896880244298</v>
      </c>
      <c r="H169">
        <v>1.4744664700482499</v>
      </c>
      <c r="I169">
        <v>43.432186816531697</v>
      </c>
      <c r="J169">
        <v>0.86864373633063396</v>
      </c>
      <c r="L169">
        <v>-32.071399999999997</v>
      </c>
      <c r="M169" s="98">
        <v>22083</v>
      </c>
      <c r="N169">
        <v>3.6900000572204599</v>
      </c>
      <c r="O169">
        <v>16.180000305175799</v>
      </c>
      <c r="P169">
        <v>0</v>
      </c>
      <c r="Q169">
        <v>17.294896880244298</v>
      </c>
      <c r="S169">
        <v>-32.071399999999997</v>
      </c>
      <c r="T169" s="98">
        <v>22449</v>
      </c>
      <c r="U169">
        <v>7.3200001716613796</v>
      </c>
      <c r="V169">
        <v>15.7200002670288</v>
      </c>
      <c r="W169">
        <v>0</v>
      </c>
      <c r="X169">
        <v>17.277973371487398</v>
      </c>
    </row>
    <row r="170" spans="1:24">
      <c r="A170">
        <v>169</v>
      </c>
      <c r="B170">
        <v>115.82928</v>
      </c>
      <c r="C170" s="98">
        <v>20258</v>
      </c>
      <c r="D170">
        <v>6.7199997901916504</v>
      </c>
      <c r="E170">
        <v>18.5200004577637</v>
      </c>
      <c r="F170">
        <v>0</v>
      </c>
      <c r="G170">
        <v>17.277973371487398</v>
      </c>
      <c r="H170">
        <v>1.69494175783203</v>
      </c>
      <c r="I170">
        <v>42.076233410266099</v>
      </c>
      <c r="J170">
        <v>0.84152466820532101</v>
      </c>
      <c r="L170">
        <v>115.82928</v>
      </c>
      <c r="M170" s="98">
        <v>22084</v>
      </c>
      <c r="N170">
        <v>8.5799999237060494</v>
      </c>
      <c r="O170">
        <v>16.0100002288818</v>
      </c>
      <c r="P170">
        <v>0</v>
      </c>
      <c r="Q170">
        <v>17.277973371487398</v>
      </c>
      <c r="S170">
        <v>115.82928</v>
      </c>
      <c r="T170" s="98">
        <v>22450</v>
      </c>
      <c r="U170">
        <v>4.9800000190734899</v>
      </c>
      <c r="V170">
        <v>16.049999237060501</v>
      </c>
      <c r="W170">
        <v>0</v>
      </c>
      <c r="X170">
        <v>17.2654757494305</v>
      </c>
    </row>
    <row r="171" spans="1:24">
      <c r="A171">
        <v>170</v>
      </c>
      <c r="B171">
        <v>-32.071399999999997</v>
      </c>
      <c r="C171" s="98">
        <v>20259</v>
      </c>
      <c r="D171">
        <v>7.3699998855590803</v>
      </c>
      <c r="E171">
        <v>18.590000152587901</v>
      </c>
      <c r="F171">
        <v>0.89999997615814198</v>
      </c>
      <c r="G171">
        <v>17.2654757494305</v>
      </c>
      <c r="H171">
        <v>1.67111120363411</v>
      </c>
      <c r="I171">
        <v>41.639344423516903</v>
      </c>
      <c r="J171">
        <v>0.83278688847033799</v>
      </c>
      <c r="L171">
        <v>-32.071399999999997</v>
      </c>
      <c r="M171" s="98">
        <v>22085</v>
      </c>
      <c r="N171">
        <v>6.4200000762939498</v>
      </c>
      <c r="O171">
        <v>19.0100002288818</v>
      </c>
      <c r="P171">
        <v>0</v>
      </c>
      <c r="Q171">
        <v>17.2654757494305</v>
      </c>
      <c r="S171">
        <v>-32.071399999999997</v>
      </c>
      <c r="T171" s="98">
        <v>22451</v>
      </c>
      <c r="U171">
        <v>5.3299999237060502</v>
      </c>
      <c r="V171">
        <v>18.209999084472699</v>
      </c>
      <c r="W171">
        <v>0</v>
      </c>
      <c r="X171">
        <v>17.257389349678899</v>
      </c>
    </row>
    <row r="172" spans="1:24">
      <c r="A172">
        <v>171</v>
      </c>
      <c r="B172">
        <v>115.82928</v>
      </c>
      <c r="C172" s="98">
        <v>20260</v>
      </c>
      <c r="D172">
        <v>8.1000003814697301</v>
      </c>
      <c r="E172">
        <v>12.460000038146999</v>
      </c>
      <c r="F172">
        <v>9.3000001907348597</v>
      </c>
      <c r="G172">
        <v>17.257389349678899</v>
      </c>
      <c r="H172">
        <v>0.94989845952146201</v>
      </c>
      <c r="I172">
        <v>50</v>
      </c>
      <c r="J172">
        <v>1</v>
      </c>
      <c r="L172">
        <v>115.82928</v>
      </c>
      <c r="M172" s="98">
        <v>22086</v>
      </c>
      <c r="N172">
        <v>6.2699999809265101</v>
      </c>
      <c r="O172">
        <v>18.930000305175799</v>
      </c>
      <c r="P172">
        <v>0</v>
      </c>
      <c r="Q172">
        <v>17.257389349678899</v>
      </c>
      <c r="S172">
        <v>115.82928</v>
      </c>
      <c r="T172" s="98">
        <v>22452</v>
      </c>
      <c r="U172">
        <v>6.2800002098083496</v>
      </c>
      <c r="V172">
        <v>18.610000610351602</v>
      </c>
      <c r="W172">
        <v>0</v>
      </c>
      <c r="X172">
        <v>17.253699507838199</v>
      </c>
    </row>
    <row r="173" spans="1:24">
      <c r="A173">
        <v>172</v>
      </c>
      <c r="B173">
        <v>-32.071399999999997</v>
      </c>
      <c r="C173" s="98">
        <v>20261</v>
      </c>
      <c r="D173">
        <v>4.4200000762939498</v>
      </c>
      <c r="E173">
        <v>12.550000190734901</v>
      </c>
      <c r="F173">
        <v>4</v>
      </c>
      <c r="G173">
        <v>17.253699507838199</v>
      </c>
      <c r="H173">
        <v>1.2139400537153899</v>
      </c>
      <c r="I173">
        <v>50</v>
      </c>
      <c r="J173">
        <v>1</v>
      </c>
      <c r="L173">
        <v>-32.071399999999997</v>
      </c>
      <c r="M173" s="98">
        <v>22087</v>
      </c>
      <c r="N173">
        <v>6.5799999237060502</v>
      </c>
      <c r="O173">
        <v>18.309999465942401</v>
      </c>
      <c r="P173">
        <v>0</v>
      </c>
      <c r="Q173">
        <v>17.253699507838199</v>
      </c>
      <c r="S173">
        <v>-32.071399999999997</v>
      </c>
      <c r="T173" s="98">
        <v>22453</v>
      </c>
      <c r="U173">
        <v>7.75</v>
      </c>
      <c r="V173">
        <v>19.780000686645501</v>
      </c>
      <c r="W173">
        <v>0</v>
      </c>
      <c r="X173">
        <v>17.254391559513898</v>
      </c>
    </row>
    <row r="174" spans="1:24">
      <c r="A174">
        <v>173</v>
      </c>
      <c r="B174">
        <v>115.82928</v>
      </c>
      <c r="C174" s="98">
        <v>20262</v>
      </c>
      <c r="D174">
        <v>2.2000000476837198</v>
      </c>
      <c r="E174">
        <v>14.3699998855591</v>
      </c>
      <c r="F174">
        <v>0</v>
      </c>
      <c r="G174">
        <v>17.254391559513898</v>
      </c>
      <c r="H174">
        <v>1.4740001502000499</v>
      </c>
      <c r="I174">
        <v>48.820799879840003</v>
      </c>
      <c r="J174">
        <v>0.97641599759679898</v>
      </c>
      <c r="L174">
        <v>115.82928</v>
      </c>
      <c r="M174" s="98">
        <v>22088</v>
      </c>
      <c r="N174">
        <v>9.0900001525878906</v>
      </c>
      <c r="O174">
        <v>17.780000686645501</v>
      </c>
      <c r="P174">
        <v>5</v>
      </c>
      <c r="Q174">
        <v>17.254391559513898</v>
      </c>
      <c r="S174">
        <v>115.82928</v>
      </c>
      <c r="T174" s="98">
        <v>22454</v>
      </c>
      <c r="U174">
        <v>6.8000001907348597</v>
      </c>
      <c r="V174">
        <v>20.200000762939499</v>
      </c>
      <c r="W174">
        <v>0</v>
      </c>
      <c r="X174">
        <v>17.259450840311299</v>
      </c>
    </row>
    <row r="175" spans="1:24">
      <c r="A175">
        <v>174</v>
      </c>
      <c r="B175">
        <v>-32.071399999999997</v>
      </c>
      <c r="C175" s="98">
        <v>20263</v>
      </c>
      <c r="D175">
        <v>3.4800000190734899</v>
      </c>
      <c r="E175">
        <v>16</v>
      </c>
      <c r="F175">
        <v>0</v>
      </c>
      <c r="G175">
        <v>17.259450840311299</v>
      </c>
      <c r="H175">
        <v>1.57890072838005</v>
      </c>
      <c r="I175">
        <v>47.557679297135898</v>
      </c>
      <c r="J175">
        <v>0.95115358594271804</v>
      </c>
      <c r="L175">
        <v>-32.071399999999997</v>
      </c>
      <c r="M175" s="98">
        <v>22089</v>
      </c>
      <c r="N175">
        <v>6.1199998855590803</v>
      </c>
      <c r="O175">
        <v>18.280000686645501</v>
      </c>
      <c r="P175">
        <v>0.10000000149011599</v>
      </c>
      <c r="Q175">
        <v>17.259450840311299</v>
      </c>
      <c r="S175">
        <v>-32.071399999999997</v>
      </c>
      <c r="T175" s="98">
        <v>22455</v>
      </c>
      <c r="U175">
        <v>5.8899998664856001</v>
      </c>
      <c r="V175">
        <v>20.190000534057599</v>
      </c>
      <c r="W175">
        <v>0</v>
      </c>
      <c r="X175">
        <v>17.268862685836101</v>
      </c>
    </row>
    <row r="176" spans="1:24">
      <c r="A176">
        <v>175</v>
      </c>
      <c r="B176">
        <v>115.82928</v>
      </c>
      <c r="C176" s="98">
        <v>20264</v>
      </c>
      <c r="D176">
        <v>4.96000003814697</v>
      </c>
      <c r="E176">
        <v>17.75</v>
      </c>
      <c r="F176">
        <v>0</v>
      </c>
      <c r="G176">
        <v>17.268862685836101</v>
      </c>
      <c r="H176">
        <v>1.69033897562753</v>
      </c>
      <c r="I176">
        <v>46.205408116633897</v>
      </c>
      <c r="J176">
        <v>0.92410816233267801</v>
      </c>
      <c r="L176">
        <v>115.82928</v>
      </c>
      <c r="M176" s="98">
        <v>22090</v>
      </c>
      <c r="N176">
        <v>6.7600002288818404</v>
      </c>
      <c r="O176">
        <v>18.170000076293899</v>
      </c>
      <c r="P176">
        <v>0.20000000298023199</v>
      </c>
      <c r="Q176">
        <v>17.268862685836101</v>
      </c>
      <c r="S176">
        <v>115.82928</v>
      </c>
      <c r="T176" s="98">
        <v>22456</v>
      </c>
      <c r="U176">
        <v>5.0300002098083496</v>
      </c>
      <c r="V176">
        <v>18.579999923706101</v>
      </c>
      <c r="W176">
        <v>0</v>
      </c>
      <c r="X176">
        <v>17.282612431693501</v>
      </c>
    </row>
    <row r="177" spans="1:24">
      <c r="A177">
        <v>176</v>
      </c>
      <c r="B177">
        <v>-32.071399999999997</v>
      </c>
      <c r="C177" s="98">
        <v>20265</v>
      </c>
      <c r="D177">
        <v>7.8200001716613796</v>
      </c>
      <c r="E177">
        <v>13.5100002288818</v>
      </c>
      <c r="F177">
        <v>20.799999237060501</v>
      </c>
      <c r="G177">
        <v>17.282612431693501</v>
      </c>
      <c r="H177">
        <v>1.1016368864143</v>
      </c>
      <c r="I177">
        <v>50</v>
      </c>
      <c r="J177">
        <v>1</v>
      </c>
      <c r="L177">
        <v>-32.071399999999997</v>
      </c>
      <c r="M177" s="98">
        <v>22091</v>
      </c>
      <c r="N177">
        <v>11.1300001144409</v>
      </c>
      <c r="O177">
        <v>18.719999313354499</v>
      </c>
      <c r="P177">
        <v>19.600000381469702</v>
      </c>
      <c r="Q177">
        <v>17.282612431693501</v>
      </c>
      <c r="S177">
        <v>-32.071399999999997</v>
      </c>
      <c r="T177" s="98">
        <v>22457</v>
      </c>
      <c r="U177">
        <v>5.1199998855590803</v>
      </c>
      <c r="V177">
        <v>20</v>
      </c>
      <c r="W177">
        <v>0</v>
      </c>
      <c r="X177">
        <v>17.300685413489202</v>
      </c>
    </row>
    <row r="178" spans="1:24">
      <c r="A178">
        <v>177</v>
      </c>
      <c r="B178">
        <v>115.82928</v>
      </c>
      <c r="C178" s="98">
        <v>20266</v>
      </c>
      <c r="D178">
        <v>4.3699998855590803</v>
      </c>
      <c r="E178">
        <v>14.289999961853001</v>
      </c>
      <c r="F178">
        <v>1.79999995231628</v>
      </c>
      <c r="G178">
        <v>17.300685413489202</v>
      </c>
      <c r="H178">
        <v>1.38781216864637</v>
      </c>
      <c r="I178">
        <v>50</v>
      </c>
      <c r="J178">
        <v>1</v>
      </c>
      <c r="L178">
        <v>115.82928</v>
      </c>
      <c r="M178" s="98">
        <v>22092</v>
      </c>
      <c r="N178">
        <v>9.8599996566772496</v>
      </c>
      <c r="O178">
        <v>18.530000686645501</v>
      </c>
      <c r="P178">
        <v>2.2999999523162802</v>
      </c>
      <c r="Q178">
        <v>17.300685413489202</v>
      </c>
      <c r="S178">
        <v>115.82928</v>
      </c>
      <c r="T178" s="98">
        <v>22458</v>
      </c>
      <c r="U178">
        <v>3.5499999523162802</v>
      </c>
      <c r="V178">
        <v>20.2399997711182</v>
      </c>
      <c r="W178">
        <v>0</v>
      </c>
      <c r="X178">
        <v>17.323066966828598</v>
      </c>
    </row>
    <row r="179" spans="1:24">
      <c r="A179">
        <v>178</v>
      </c>
      <c r="B179">
        <v>-32.071399999999997</v>
      </c>
      <c r="C179" s="98">
        <v>20267</v>
      </c>
      <c r="D179">
        <v>2.6600000858306898</v>
      </c>
      <c r="E179">
        <v>14.319999694824199</v>
      </c>
      <c r="F179">
        <v>0.40000000596046398</v>
      </c>
      <c r="G179">
        <v>17.323066966828598</v>
      </c>
      <c r="H179">
        <v>1.4599110244789</v>
      </c>
      <c r="I179">
        <v>49.232071186377297</v>
      </c>
      <c r="J179">
        <v>0.98464142372754704</v>
      </c>
      <c r="L179">
        <v>-32.071399999999997</v>
      </c>
      <c r="M179" s="98">
        <v>22093</v>
      </c>
      <c r="N179">
        <v>8.5200004577636701</v>
      </c>
      <c r="O179">
        <v>20.600000381469702</v>
      </c>
      <c r="P179">
        <v>0.89999997615814198</v>
      </c>
      <c r="Q179">
        <v>17.323066966828598</v>
      </c>
      <c r="S179">
        <v>-32.071399999999997</v>
      </c>
      <c r="T179" s="98">
        <v>22459</v>
      </c>
      <c r="U179">
        <v>10.8400001525879</v>
      </c>
      <c r="V179">
        <v>16.340000152587901</v>
      </c>
      <c r="W179">
        <v>35</v>
      </c>
      <c r="X179">
        <v>17.349742427317199</v>
      </c>
    </row>
    <row r="180" spans="1:24">
      <c r="A180">
        <v>179</v>
      </c>
      <c r="B180">
        <v>115.82928</v>
      </c>
      <c r="C180" s="98">
        <v>20268</v>
      </c>
      <c r="D180">
        <v>3.1800000667571999</v>
      </c>
      <c r="E180">
        <v>14.810000419616699</v>
      </c>
      <c r="F180">
        <v>0</v>
      </c>
      <c r="G180">
        <v>17.349742427317199</v>
      </c>
      <c r="H180">
        <v>1.48832717877375</v>
      </c>
      <c r="I180">
        <v>48.041409443358297</v>
      </c>
      <c r="J180">
        <v>0.96082818886716703</v>
      </c>
      <c r="L180">
        <v>115.82928</v>
      </c>
      <c r="M180" s="98">
        <v>22094</v>
      </c>
      <c r="N180">
        <v>11.7700004577637</v>
      </c>
      <c r="O180">
        <v>17</v>
      </c>
      <c r="P180">
        <v>13.5</v>
      </c>
      <c r="Q180">
        <v>17.349742427317199</v>
      </c>
      <c r="S180">
        <v>115.82928</v>
      </c>
      <c r="T180" s="98">
        <v>22460</v>
      </c>
      <c r="U180">
        <v>9.5699996948242205</v>
      </c>
      <c r="V180">
        <v>16.459999084472699</v>
      </c>
      <c r="W180">
        <v>2.7999999523162802</v>
      </c>
      <c r="X180">
        <v>17.380697130560399</v>
      </c>
    </row>
    <row r="181" spans="1:24">
      <c r="A181">
        <v>180</v>
      </c>
      <c r="B181">
        <v>-32.071399999999997</v>
      </c>
      <c r="C181" s="98">
        <v>20269</v>
      </c>
      <c r="D181">
        <v>4.9400000572204599</v>
      </c>
      <c r="E181">
        <v>16.799999237060501</v>
      </c>
      <c r="F181">
        <v>0</v>
      </c>
      <c r="G181">
        <v>17.380697130560399</v>
      </c>
      <c r="H181">
        <v>1.61101268685129</v>
      </c>
      <c r="I181">
        <v>46.752599293877303</v>
      </c>
      <c r="J181">
        <v>0.93505198587754601</v>
      </c>
      <c r="L181">
        <v>-32.071399999999997</v>
      </c>
      <c r="M181" s="98">
        <v>22095</v>
      </c>
      <c r="N181">
        <v>7.9200000762939498</v>
      </c>
      <c r="O181">
        <v>15.8999996185303</v>
      </c>
      <c r="P181">
        <v>4.1999998092651403</v>
      </c>
      <c r="Q181">
        <v>17.380697130560399</v>
      </c>
      <c r="S181">
        <v>-32.071399999999997</v>
      </c>
      <c r="T181" s="98">
        <v>22461</v>
      </c>
      <c r="U181">
        <v>5.8899998664856001</v>
      </c>
      <c r="V181">
        <v>17.159999847412099</v>
      </c>
      <c r="W181">
        <v>3.5</v>
      </c>
      <c r="X181">
        <v>17.4159164121637</v>
      </c>
    </row>
    <row r="182" spans="1:24">
      <c r="A182">
        <v>181</v>
      </c>
      <c r="B182">
        <v>115.82928</v>
      </c>
      <c r="C182" s="98">
        <v>20270</v>
      </c>
      <c r="D182">
        <v>5.0700001716613796</v>
      </c>
      <c r="E182">
        <v>16.969999313354499</v>
      </c>
      <c r="F182">
        <v>0</v>
      </c>
      <c r="G182">
        <v>17.4159164121637</v>
      </c>
      <c r="H182">
        <v>1.62545713402069</v>
      </c>
      <c r="I182">
        <v>45.452233586660803</v>
      </c>
      <c r="J182">
        <v>0.90904467173321502</v>
      </c>
      <c r="L182">
        <v>115.82928</v>
      </c>
      <c r="M182" s="98">
        <v>22096</v>
      </c>
      <c r="N182">
        <v>5.6300001144409197</v>
      </c>
      <c r="O182">
        <v>15.300000190734901</v>
      </c>
      <c r="P182">
        <v>0.5</v>
      </c>
      <c r="Q182">
        <v>17.4159164121637</v>
      </c>
      <c r="S182">
        <v>115.82928</v>
      </c>
      <c r="T182" s="98">
        <v>22462</v>
      </c>
      <c r="U182">
        <v>9.6000003814697301</v>
      </c>
      <c r="V182">
        <v>17.610000610351602</v>
      </c>
      <c r="W182">
        <v>0.89999997615814198</v>
      </c>
      <c r="X182">
        <v>17.455385607732499</v>
      </c>
    </row>
    <row r="183" spans="1:24">
      <c r="A183">
        <v>182</v>
      </c>
      <c r="B183">
        <v>-32.071399999999997</v>
      </c>
      <c r="C183" s="98">
        <v>20271</v>
      </c>
      <c r="D183">
        <v>10.6000003814697</v>
      </c>
      <c r="E183">
        <v>17.409999847412099</v>
      </c>
      <c r="F183">
        <v>1.70000004768372</v>
      </c>
      <c r="G183">
        <v>17.455385607732499</v>
      </c>
      <c r="H183">
        <v>1.36006648671315</v>
      </c>
      <c r="I183">
        <v>46.064180444973999</v>
      </c>
      <c r="J183">
        <v>0.92128360889947902</v>
      </c>
      <c r="L183">
        <v>-32.071399999999997</v>
      </c>
      <c r="M183" s="98">
        <v>22097</v>
      </c>
      <c r="N183">
        <v>3.7400000095367401</v>
      </c>
      <c r="O183">
        <v>14.9099998474121</v>
      </c>
      <c r="P183">
        <v>0</v>
      </c>
      <c r="Q183">
        <v>17.455385607732499</v>
      </c>
      <c r="S183">
        <v>-32.071399999999997</v>
      </c>
      <c r="T183" s="98">
        <v>22463</v>
      </c>
      <c r="U183">
        <v>9.4499998092651403</v>
      </c>
      <c r="V183">
        <v>16.069999694824201</v>
      </c>
      <c r="W183">
        <v>25.299999237060501</v>
      </c>
      <c r="X183">
        <v>17.4990900528725</v>
      </c>
    </row>
    <row r="184" spans="1:24">
      <c r="A184">
        <v>183</v>
      </c>
      <c r="B184">
        <v>115.82928</v>
      </c>
      <c r="C184" s="98">
        <v>20272</v>
      </c>
      <c r="D184">
        <v>11.060000419616699</v>
      </c>
      <c r="E184">
        <v>17.309999465942401</v>
      </c>
      <c r="F184">
        <v>14.6000003814697</v>
      </c>
      <c r="G184">
        <v>17.4990900528725</v>
      </c>
      <c r="H184">
        <v>1.3136012334348499</v>
      </c>
      <c r="I184">
        <v>50</v>
      </c>
      <c r="J184">
        <v>1</v>
      </c>
      <c r="L184">
        <v>115.82928</v>
      </c>
      <c r="M184" s="98">
        <v>22098</v>
      </c>
      <c r="N184">
        <v>7.1700000762939498</v>
      </c>
      <c r="O184">
        <v>16.7600002288818</v>
      </c>
      <c r="P184">
        <v>0</v>
      </c>
      <c r="Q184">
        <v>17.4990900528725</v>
      </c>
      <c r="S184">
        <v>115.82928</v>
      </c>
      <c r="T184" s="98">
        <v>22464</v>
      </c>
      <c r="U184">
        <v>7.3800001144409197</v>
      </c>
      <c r="V184">
        <v>16.579999923706101</v>
      </c>
      <c r="W184">
        <v>3.0999999046325701</v>
      </c>
      <c r="X184">
        <v>17.547015083188899</v>
      </c>
    </row>
    <row r="185" spans="1:24">
      <c r="A185">
        <v>184</v>
      </c>
      <c r="B185">
        <v>-32.071399999999997</v>
      </c>
      <c r="C185" s="98">
        <v>20273</v>
      </c>
      <c r="D185">
        <v>9.5399999618530291</v>
      </c>
      <c r="E185">
        <v>18.299999237060501</v>
      </c>
      <c r="F185">
        <v>7.4000000953674299</v>
      </c>
      <c r="G185">
        <v>17.547015083188899</v>
      </c>
      <c r="H185">
        <v>1.5465010148349301</v>
      </c>
      <c r="I185">
        <v>50</v>
      </c>
      <c r="J185">
        <v>1</v>
      </c>
      <c r="L185">
        <v>-32.071399999999997</v>
      </c>
      <c r="M185" s="98">
        <v>22099</v>
      </c>
      <c r="N185">
        <v>4.6799998283386204</v>
      </c>
      <c r="O185">
        <v>17.040000915527301</v>
      </c>
      <c r="P185">
        <v>0</v>
      </c>
      <c r="Q185">
        <v>17.547015083188899</v>
      </c>
      <c r="S185">
        <v>-32.071399999999997</v>
      </c>
      <c r="T185" s="98">
        <v>22465</v>
      </c>
      <c r="U185">
        <v>10.539999961853001</v>
      </c>
      <c r="V185">
        <v>17.969999313354499</v>
      </c>
      <c r="W185">
        <v>9.6000003814697301</v>
      </c>
      <c r="X185">
        <v>17.599146034287301</v>
      </c>
    </row>
    <row r="186" spans="1:24">
      <c r="A186">
        <v>185</v>
      </c>
      <c r="B186">
        <v>115.82928</v>
      </c>
      <c r="C186" s="98">
        <v>20274</v>
      </c>
      <c r="D186">
        <v>11.2299995422363</v>
      </c>
      <c r="E186">
        <v>19.0100002288818</v>
      </c>
      <c r="F186">
        <v>3.5999999046325701</v>
      </c>
      <c r="G186">
        <v>17.599146034287301</v>
      </c>
      <c r="H186">
        <v>1.5170608096697</v>
      </c>
      <c r="I186">
        <v>50</v>
      </c>
      <c r="J186">
        <v>1</v>
      </c>
      <c r="L186">
        <v>115.82928</v>
      </c>
      <c r="M186" s="98">
        <v>22100</v>
      </c>
      <c r="N186">
        <v>8.4499998092651403</v>
      </c>
      <c r="O186">
        <v>17.209999084472699</v>
      </c>
      <c r="P186">
        <v>0</v>
      </c>
      <c r="Q186">
        <v>17.599146034287301</v>
      </c>
      <c r="S186">
        <v>115.82928</v>
      </c>
      <c r="T186" s="98">
        <v>22466</v>
      </c>
      <c r="U186">
        <v>7.3299999237060502</v>
      </c>
      <c r="V186">
        <v>16.200000762939499</v>
      </c>
      <c r="W186">
        <v>5.3000001907348597</v>
      </c>
      <c r="X186">
        <v>17.6554682417732</v>
      </c>
    </row>
    <row r="187" spans="1:24">
      <c r="A187">
        <v>186</v>
      </c>
      <c r="B187">
        <v>-32.071399999999997</v>
      </c>
      <c r="C187" s="98">
        <v>20275</v>
      </c>
      <c r="D187">
        <v>10.930000305175801</v>
      </c>
      <c r="E187">
        <v>18.059999465942401</v>
      </c>
      <c r="F187">
        <v>8.1000003814697301</v>
      </c>
      <c r="G187">
        <v>17.6554682417732</v>
      </c>
      <c r="H187">
        <v>1.4292921825499201</v>
      </c>
      <c r="I187">
        <v>50</v>
      </c>
      <c r="J187">
        <v>1</v>
      </c>
      <c r="L187">
        <v>-32.071399999999997</v>
      </c>
      <c r="M187" s="98">
        <v>22101</v>
      </c>
      <c r="N187">
        <v>8.2899999618530291</v>
      </c>
      <c r="O187">
        <v>17.040000915527301</v>
      </c>
      <c r="P187">
        <v>0.10000000149011599</v>
      </c>
      <c r="Q187">
        <v>17.6554682417732</v>
      </c>
      <c r="S187">
        <v>-32.071399999999997</v>
      </c>
      <c r="T187" s="98">
        <v>22467</v>
      </c>
      <c r="U187">
        <v>5</v>
      </c>
      <c r="V187">
        <v>17.409999847412099</v>
      </c>
      <c r="W187">
        <v>0</v>
      </c>
      <c r="X187">
        <v>17.7159670412521</v>
      </c>
    </row>
    <row r="188" spans="1:24">
      <c r="A188">
        <v>187</v>
      </c>
      <c r="B188">
        <v>115.82928</v>
      </c>
      <c r="C188" s="98">
        <v>20276</v>
      </c>
      <c r="D188">
        <v>8.1400003433227504</v>
      </c>
      <c r="E188">
        <v>17.329999923706101</v>
      </c>
      <c r="F188">
        <v>1.20000004768372</v>
      </c>
      <c r="G188">
        <v>17.7159670412521</v>
      </c>
      <c r="H188">
        <v>1.53950919558416</v>
      </c>
      <c r="I188">
        <v>49.968392691216401</v>
      </c>
      <c r="J188">
        <v>0.99936785382432802</v>
      </c>
      <c r="L188">
        <v>115.82928</v>
      </c>
      <c r="M188" s="98">
        <v>22102</v>
      </c>
      <c r="N188">
        <v>6.9499998092651403</v>
      </c>
      <c r="O188">
        <v>17.540000915527301</v>
      </c>
      <c r="P188">
        <v>0</v>
      </c>
      <c r="Q188">
        <v>17.7159670412521</v>
      </c>
      <c r="S188">
        <v>115.82928</v>
      </c>
      <c r="T188" s="98">
        <v>22468</v>
      </c>
      <c r="U188">
        <v>7.0900001525878897</v>
      </c>
      <c r="V188">
        <v>18.459999084472699</v>
      </c>
      <c r="W188">
        <v>0</v>
      </c>
      <c r="X188">
        <v>17.7806277683293</v>
      </c>
    </row>
    <row r="189" spans="1:24">
      <c r="A189">
        <v>188</v>
      </c>
      <c r="B189">
        <v>-32.071399999999997</v>
      </c>
      <c r="C189" s="98">
        <v>20277</v>
      </c>
      <c r="D189">
        <v>6.3899998664856001</v>
      </c>
      <c r="E189">
        <v>16.379999160766602</v>
      </c>
      <c r="F189">
        <v>0</v>
      </c>
      <c r="G189">
        <v>17.7806277683293</v>
      </c>
      <c r="H189">
        <v>1.5397537166967199</v>
      </c>
      <c r="I189">
        <v>48.736589717858998</v>
      </c>
      <c r="J189">
        <v>0.97473179435718005</v>
      </c>
      <c r="L189">
        <v>-32.071399999999997</v>
      </c>
      <c r="M189" s="98">
        <v>22103</v>
      </c>
      <c r="N189">
        <v>8.4899997711181605</v>
      </c>
      <c r="O189">
        <v>19.090000152587901</v>
      </c>
      <c r="P189">
        <v>0</v>
      </c>
      <c r="Q189">
        <v>17.7806277683293</v>
      </c>
      <c r="S189">
        <v>-32.071399999999997</v>
      </c>
      <c r="T189" s="98">
        <v>22469</v>
      </c>
      <c r="U189">
        <v>9.3400001525878906</v>
      </c>
      <c r="V189">
        <v>20.889999389648398</v>
      </c>
      <c r="W189">
        <v>0</v>
      </c>
      <c r="X189">
        <v>17.849435758610401</v>
      </c>
    </row>
    <row r="190" spans="1:24">
      <c r="A190">
        <v>189</v>
      </c>
      <c r="B190">
        <v>115.82928</v>
      </c>
      <c r="C190" s="98">
        <v>20278</v>
      </c>
      <c r="D190">
        <v>6.3600001335143999</v>
      </c>
      <c r="E190">
        <v>15.449999809265099</v>
      </c>
      <c r="F190">
        <v>0</v>
      </c>
      <c r="G190">
        <v>17.849435758610401</v>
      </c>
      <c r="H190">
        <v>1.4501927459542101</v>
      </c>
      <c r="I190">
        <v>47.576435521095704</v>
      </c>
      <c r="J190">
        <v>0.951528710421913</v>
      </c>
      <c r="L190">
        <v>115.82928</v>
      </c>
      <c r="M190" s="98">
        <v>22104</v>
      </c>
      <c r="N190">
        <v>9.3000001907348597</v>
      </c>
      <c r="O190">
        <v>15.3400001525879</v>
      </c>
      <c r="P190">
        <v>14.5</v>
      </c>
      <c r="Q190">
        <v>17.849435758610401</v>
      </c>
      <c r="S190">
        <v>115.82928</v>
      </c>
      <c r="T190" s="98">
        <v>22470</v>
      </c>
      <c r="U190">
        <v>11.3500003814697</v>
      </c>
      <c r="V190">
        <v>15.180000305175801</v>
      </c>
      <c r="W190">
        <v>4.6999998092651403</v>
      </c>
      <c r="X190">
        <v>17.922376347700901</v>
      </c>
    </row>
    <row r="191" spans="1:24">
      <c r="A191">
        <v>190</v>
      </c>
      <c r="B191">
        <v>-32.071399999999997</v>
      </c>
      <c r="C191" s="98">
        <v>20279</v>
      </c>
      <c r="D191">
        <v>3.7699999809265101</v>
      </c>
      <c r="E191">
        <v>16.180000305175799</v>
      </c>
      <c r="F191">
        <v>0</v>
      </c>
      <c r="G191">
        <v>17.922376347700901</v>
      </c>
      <c r="H191">
        <v>1.6462557719486599</v>
      </c>
      <c r="I191">
        <v>46.259430903536703</v>
      </c>
      <c r="J191">
        <v>0.92518861807073405</v>
      </c>
      <c r="L191">
        <v>-32.071399999999997</v>
      </c>
      <c r="M191" s="98">
        <v>22105</v>
      </c>
      <c r="N191">
        <v>6.71000003814697</v>
      </c>
      <c r="O191">
        <v>14.210000038146999</v>
      </c>
      <c r="P191">
        <v>9.6999998092651403</v>
      </c>
      <c r="Q191">
        <v>17.922376347700901</v>
      </c>
      <c r="S191">
        <v>-32.071399999999997</v>
      </c>
      <c r="T191" s="98">
        <v>22471</v>
      </c>
      <c r="U191">
        <v>9.4499998092651403</v>
      </c>
      <c r="V191">
        <v>18.399999618530298</v>
      </c>
      <c r="W191">
        <v>5.1999998092651403</v>
      </c>
      <c r="X191">
        <v>17.999434871206201</v>
      </c>
    </row>
    <row r="192" spans="1:24">
      <c r="A192">
        <v>191</v>
      </c>
      <c r="B192">
        <v>115.82928</v>
      </c>
      <c r="C192" s="98">
        <v>20280</v>
      </c>
      <c r="D192">
        <v>4.78999996185303</v>
      </c>
      <c r="E192">
        <v>17.870000839233398</v>
      </c>
      <c r="F192">
        <v>0</v>
      </c>
      <c r="G192">
        <v>17.999434871206201</v>
      </c>
      <c r="H192">
        <v>1.78018443130744</v>
      </c>
      <c r="I192">
        <v>44.835283358490798</v>
      </c>
      <c r="J192">
        <v>0.89670566716981503</v>
      </c>
      <c r="L192">
        <v>115.82928</v>
      </c>
      <c r="M192" s="98">
        <v>22106</v>
      </c>
      <c r="N192">
        <v>4.8800001144409197</v>
      </c>
      <c r="O192">
        <v>15.560000419616699</v>
      </c>
      <c r="P192">
        <v>2.5</v>
      </c>
      <c r="Q192">
        <v>17.999434871206201</v>
      </c>
      <c r="S192">
        <v>115.82928</v>
      </c>
      <c r="T192" s="98">
        <v>22472</v>
      </c>
      <c r="U192">
        <v>10.4799995422363</v>
      </c>
      <c r="V192">
        <v>15.5100002288818</v>
      </c>
      <c r="W192">
        <v>2.7000000476837198</v>
      </c>
      <c r="X192">
        <v>18.080596664731701</v>
      </c>
    </row>
    <row r="193" spans="1:24">
      <c r="A193">
        <v>192</v>
      </c>
      <c r="B193">
        <v>-32.071399999999997</v>
      </c>
      <c r="C193" s="98">
        <v>20281</v>
      </c>
      <c r="D193">
        <v>7.53999996185303</v>
      </c>
      <c r="E193">
        <v>19.059999465942401</v>
      </c>
      <c r="F193">
        <v>1.29999995231628</v>
      </c>
      <c r="G193">
        <v>18.080596664731701</v>
      </c>
      <c r="H193">
        <v>1.7916828023708</v>
      </c>
      <c r="I193">
        <v>44.701937068910397</v>
      </c>
      <c r="J193">
        <v>0.89403874137820805</v>
      </c>
      <c r="L193">
        <v>-32.071399999999997</v>
      </c>
      <c r="M193" s="98">
        <v>22107</v>
      </c>
      <c r="N193">
        <v>4.28999996185303</v>
      </c>
      <c r="O193">
        <v>16.069999694824201</v>
      </c>
      <c r="P193">
        <v>0</v>
      </c>
      <c r="Q193">
        <v>18.080596664731701</v>
      </c>
      <c r="S193">
        <v>-32.071399999999997</v>
      </c>
      <c r="T193" s="98">
        <v>22473</v>
      </c>
      <c r="U193">
        <v>12.5200004577637</v>
      </c>
      <c r="V193">
        <v>17.829999923706101</v>
      </c>
      <c r="W193">
        <v>30.399999618530298</v>
      </c>
      <c r="X193">
        <v>18.165847063883099</v>
      </c>
    </row>
    <row r="194" spans="1:24">
      <c r="A194">
        <v>193</v>
      </c>
      <c r="B194">
        <v>115.82928</v>
      </c>
      <c r="C194" s="98">
        <v>20282</v>
      </c>
      <c r="D194">
        <v>8.3900003433227504</v>
      </c>
      <c r="E194">
        <v>16.120000839233398</v>
      </c>
      <c r="F194">
        <v>5.5</v>
      </c>
      <c r="G194">
        <v>18.165847063883099</v>
      </c>
      <c r="H194">
        <v>1.4250296708758701</v>
      </c>
      <c r="I194">
        <v>49.061913332209699</v>
      </c>
      <c r="J194">
        <v>0.981238266644194</v>
      </c>
      <c r="L194">
        <v>115.82928</v>
      </c>
      <c r="M194" s="98">
        <v>22108</v>
      </c>
      <c r="N194">
        <v>10.449999809265099</v>
      </c>
      <c r="O194">
        <v>15.5100002288818</v>
      </c>
      <c r="P194">
        <v>0.80000001192092896</v>
      </c>
      <c r="Q194">
        <v>18.165847063883099</v>
      </c>
      <c r="S194">
        <v>115.82928</v>
      </c>
      <c r="T194" s="98">
        <v>22474</v>
      </c>
      <c r="U194">
        <v>9.4399995803833008</v>
      </c>
      <c r="V194">
        <v>18.180000305175799</v>
      </c>
      <c r="W194">
        <v>3.2999999523162802</v>
      </c>
      <c r="X194">
        <v>18.255171404265599</v>
      </c>
    </row>
    <row r="195" spans="1:24">
      <c r="A195">
        <v>194</v>
      </c>
      <c r="B195">
        <v>-32.071399999999997</v>
      </c>
      <c r="C195" s="98">
        <v>20283</v>
      </c>
      <c r="D195">
        <v>7.0700001716613796</v>
      </c>
      <c r="E195">
        <v>16.649999618530298</v>
      </c>
      <c r="F195">
        <v>0.20000000298023199</v>
      </c>
      <c r="G195">
        <v>18.255171404265599</v>
      </c>
      <c r="H195">
        <v>1.5732638144106299</v>
      </c>
      <c r="I195">
        <v>48.003302283661398</v>
      </c>
      <c r="J195">
        <v>0.96006604567322895</v>
      </c>
      <c r="L195">
        <v>-32.071399999999997</v>
      </c>
      <c r="M195" s="98">
        <v>22109</v>
      </c>
      <c r="N195">
        <v>9.8400001525878906</v>
      </c>
      <c r="O195">
        <v>16.719999313354499</v>
      </c>
      <c r="P195">
        <v>19</v>
      </c>
      <c r="Q195">
        <v>18.255171404265599</v>
      </c>
      <c r="S195">
        <v>-32.071399999999997</v>
      </c>
      <c r="T195" s="98">
        <v>22475</v>
      </c>
      <c r="U195">
        <v>7.1999998092651403</v>
      </c>
      <c r="V195">
        <v>16.350000381469702</v>
      </c>
      <c r="W195">
        <v>0</v>
      </c>
      <c r="X195">
        <v>18.348555021484898</v>
      </c>
    </row>
    <row r="196" spans="1:24">
      <c r="A196">
        <v>195</v>
      </c>
      <c r="B196">
        <v>115.82928</v>
      </c>
      <c r="C196" s="98">
        <v>20284</v>
      </c>
      <c r="D196">
        <v>6.1599998474121103</v>
      </c>
      <c r="E196">
        <v>18.719999313354499</v>
      </c>
      <c r="F196">
        <v>0</v>
      </c>
      <c r="G196">
        <v>18.348555021484898</v>
      </c>
      <c r="H196">
        <v>1.84603619300752</v>
      </c>
      <c r="I196">
        <v>46.526473329255403</v>
      </c>
      <c r="J196">
        <v>0.93052946658510804</v>
      </c>
      <c r="L196">
        <v>115.82928</v>
      </c>
      <c r="M196" s="98">
        <v>22110</v>
      </c>
      <c r="N196">
        <v>6.03999996185303</v>
      </c>
      <c r="O196">
        <v>15.579999923706101</v>
      </c>
      <c r="P196">
        <v>1.29999995231628</v>
      </c>
      <c r="Q196">
        <v>18.348555021484898</v>
      </c>
      <c r="S196">
        <v>115.82928</v>
      </c>
      <c r="T196" s="98">
        <v>22476</v>
      </c>
      <c r="U196">
        <v>6.96000003814697</v>
      </c>
      <c r="V196">
        <v>17.909999847412099</v>
      </c>
      <c r="W196">
        <v>0</v>
      </c>
      <c r="X196">
        <v>18.445983251146298</v>
      </c>
    </row>
    <row r="197" spans="1:24">
      <c r="A197">
        <v>196</v>
      </c>
      <c r="B197">
        <v>-32.071399999999997</v>
      </c>
      <c r="C197" s="98">
        <v>20285</v>
      </c>
      <c r="D197">
        <v>6.8299999237060502</v>
      </c>
      <c r="E197">
        <v>17.809999465942401</v>
      </c>
      <c r="F197">
        <v>0</v>
      </c>
      <c r="G197">
        <v>18.445983251146298</v>
      </c>
      <c r="H197">
        <v>1.7283022118562199</v>
      </c>
      <c r="I197">
        <v>45.143831559770398</v>
      </c>
      <c r="J197">
        <v>0.90287663119540895</v>
      </c>
      <c r="L197">
        <v>-32.071399999999997</v>
      </c>
      <c r="M197" s="98">
        <v>22111</v>
      </c>
      <c r="N197">
        <v>8.9899997711181605</v>
      </c>
      <c r="O197">
        <v>15.8599996566772</v>
      </c>
      <c r="P197">
        <v>6.8000001907348597</v>
      </c>
      <c r="Q197">
        <v>18.445983251146298</v>
      </c>
      <c r="S197">
        <v>-32.071399999999997</v>
      </c>
      <c r="T197" s="98">
        <v>22477</v>
      </c>
      <c r="U197">
        <v>7.3800001144409197</v>
      </c>
      <c r="V197">
        <v>19.319999694824201</v>
      </c>
      <c r="W197">
        <v>0</v>
      </c>
      <c r="X197">
        <v>18.5474366806802</v>
      </c>
    </row>
    <row r="198" spans="1:24">
      <c r="A198">
        <v>197</v>
      </c>
      <c r="B198">
        <v>115.82928</v>
      </c>
      <c r="C198" s="98">
        <v>20286</v>
      </c>
      <c r="D198">
        <v>8.2200002670288104</v>
      </c>
      <c r="E198">
        <v>16.659999847412099</v>
      </c>
      <c r="F198">
        <v>0</v>
      </c>
      <c r="G198">
        <v>18.5474366806802</v>
      </c>
      <c r="H198">
        <v>1.52967316849135</v>
      </c>
      <c r="I198">
        <v>43.920093024977398</v>
      </c>
      <c r="J198">
        <v>0.87840186049954705</v>
      </c>
      <c r="L198">
        <v>115.82928</v>
      </c>
      <c r="M198" s="98">
        <v>22112</v>
      </c>
      <c r="N198">
        <v>9.5399999618530291</v>
      </c>
      <c r="O198">
        <v>16.059999465942401</v>
      </c>
      <c r="P198">
        <v>5.3000001907348597</v>
      </c>
      <c r="Q198">
        <v>18.5474366806802</v>
      </c>
      <c r="S198">
        <v>115.82928</v>
      </c>
      <c r="T198" s="98">
        <v>22478</v>
      </c>
      <c r="U198">
        <v>7.78999996185303</v>
      </c>
      <c r="V198">
        <v>16.590000152587901</v>
      </c>
      <c r="W198">
        <v>0</v>
      </c>
      <c r="X198">
        <v>18.652876904815699</v>
      </c>
    </row>
    <row r="199" spans="1:24">
      <c r="A199">
        <v>198</v>
      </c>
      <c r="B199">
        <v>-32.071399999999997</v>
      </c>
      <c r="C199" s="98">
        <v>20287</v>
      </c>
      <c r="D199">
        <v>4.6799998283386204</v>
      </c>
      <c r="E199">
        <v>17</v>
      </c>
      <c r="F199">
        <v>0</v>
      </c>
      <c r="G199">
        <v>18.652876904815699</v>
      </c>
      <c r="H199">
        <v>1.76029698507652</v>
      </c>
      <c r="I199">
        <v>42.5118554369162</v>
      </c>
      <c r="J199">
        <v>0.85023710873832303</v>
      </c>
      <c r="L199">
        <v>-32.071399999999997</v>
      </c>
      <c r="M199" s="98">
        <v>22113</v>
      </c>
      <c r="N199">
        <v>8.5100002288818395</v>
      </c>
      <c r="O199">
        <v>15.7600002288818</v>
      </c>
      <c r="P199">
        <v>5.9000000953674299</v>
      </c>
      <c r="Q199">
        <v>18.652876904815699</v>
      </c>
      <c r="S199">
        <v>-32.071399999999997</v>
      </c>
      <c r="T199" s="98">
        <v>22479</v>
      </c>
      <c r="U199">
        <v>4.7800002098083496</v>
      </c>
      <c r="V199">
        <v>14.8699998855591</v>
      </c>
      <c r="W199">
        <v>0</v>
      </c>
      <c r="X199">
        <v>18.7622607701067</v>
      </c>
    </row>
    <row r="200" spans="1:24">
      <c r="A200">
        <v>199</v>
      </c>
      <c r="B200">
        <v>115.82928</v>
      </c>
      <c r="C200" s="98">
        <v>20288</v>
      </c>
      <c r="D200">
        <v>4.4299998283386204</v>
      </c>
      <c r="E200">
        <v>16.7600002288818</v>
      </c>
      <c r="F200">
        <v>0</v>
      </c>
      <c r="G200">
        <v>18.7622607701067</v>
      </c>
      <c r="H200">
        <v>1.7561853025488099</v>
      </c>
      <c r="I200">
        <v>41.106907194877103</v>
      </c>
      <c r="J200">
        <v>0.82213814389754203</v>
      </c>
      <c r="L200">
        <v>115.82928</v>
      </c>
      <c r="M200" s="98">
        <v>22114</v>
      </c>
      <c r="N200">
        <v>4.1999998092651403</v>
      </c>
      <c r="O200">
        <v>15.5900001525879</v>
      </c>
      <c r="P200">
        <v>1.20000004768372</v>
      </c>
      <c r="Q200">
        <v>18.7622607701067</v>
      </c>
      <c r="S200">
        <v>115.82928</v>
      </c>
      <c r="T200" s="98">
        <v>22480</v>
      </c>
      <c r="U200">
        <v>4.0100002288818404</v>
      </c>
      <c r="V200">
        <v>15.5299997329712</v>
      </c>
      <c r="W200">
        <v>2.7000000476837198</v>
      </c>
      <c r="X200">
        <v>18.875545123107401</v>
      </c>
    </row>
    <row r="201" spans="1:24">
      <c r="A201">
        <v>200</v>
      </c>
      <c r="B201">
        <v>-32.071399999999997</v>
      </c>
      <c r="C201" s="98">
        <v>20289</v>
      </c>
      <c r="D201">
        <v>4.3699998855590803</v>
      </c>
      <c r="E201">
        <v>17.559999465942401</v>
      </c>
      <c r="F201">
        <v>0</v>
      </c>
      <c r="G201">
        <v>18.875545123107401</v>
      </c>
      <c r="H201">
        <v>1.8511773115586501</v>
      </c>
      <c r="I201">
        <v>39.625965345630199</v>
      </c>
      <c r="J201">
        <v>0.79251930691260297</v>
      </c>
      <c r="L201">
        <v>-32.071399999999997</v>
      </c>
      <c r="M201" s="98">
        <v>22115</v>
      </c>
      <c r="N201">
        <v>5.5100002288818404</v>
      </c>
      <c r="O201">
        <v>14.710000038146999</v>
      </c>
      <c r="P201">
        <v>1.20000004768372</v>
      </c>
      <c r="Q201">
        <v>18.875545123107401</v>
      </c>
      <c r="S201">
        <v>-32.071399999999997</v>
      </c>
      <c r="T201" s="98">
        <v>22481</v>
      </c>
      <c r="U201">
        <v>4.1700000762939498</v>
      </c>
      <c r="V201">
        <v>15.939999580383301</v>
      </c>
      <c r="W201">
        <v>20.399999618530298</v>
      </c>
      <c r="X201">
        <v>18.992686810371701</v>
      </c>
    </row>
    <row r="202" spans="1:24">
      <c r="A202">
        <v>201</v>
      </c>
      <c r="B202">
        <v>115.82928</v>
      </c>
      <c r="C202" s="98">
        <v>20290</v>
      </c>
      <c r="D202">
        <v>5.6100001335143999</v>
      </c>
      <c r="E202">
        <v>19.75</v>
      </c>
      <c r="F202">
        <v>0.30000001192092901</v>
      </c>
      <c r="G202">
        <v>18.992686810371701</v>
      </c>
      <c r="H202">
        <v>2.0435620298516302</v>
      </c>
      <c r="I202">
        <v>38.291115733669798</v>
      </c>
      <c r="J202">
        <v>0.76582231467339601</v>
      </c>
      <c r="L202">
        <v>115.82928</v>
      </c>
      <c r="M202" s="98">
        <v>22116</v>
      </c>
      <c r="N202">
        <v>9.1400003433227504</v>
      </c>
      <c r="O202">
        <v>14.800000190734901</v>
      </c>
      <c r="P202">
        <v>0.60000002384185802</v>
      </c>
      <c r="Q202">
        <v>18.992686810371701</v>
      </c>
      <c r="S202">
        <v>115.82928</v>
      </c>
      <c r="T202" s="98">
        <v>22482</v>
      </c>
      <c r="U202">
        <v>7.0100002288818404</v>
      </c>
      <c r="V202">
        <v>17.319999694824201</v>
      </c>
      <c r="W202">
        <v>0.10000000149011599</v>
      </c>
      <c r="X202">
        <v>19.113642678453498</v>
      </c>
    </row>
    <row r="203" spans="1:24">
      <c r="A203">
        <v>202</v>
      </c>
      <c r="B203">
        <v>-32.071399999999997</v>
      </c>
      <c r="C203" s="98">
        <v>20291</v>
      </c>
      <c r="D203">
        <v>11.539999961853001</v>
      </c>
      <c r="E203">
        <v>18.280000686645501</v>
      </c>
      <c r="F203">
        <v>21.200000762939499</v>
      </c>
      <c r="G203">
        <v>19.113642678453498</v>
      </c>
      <c r="H203">
        <v>1.52375707282763</v>
      </c>
      <c r="I203">
        <v>50</v>
      </c>
      <c r="J203">
        <v>1</v>
      </c>
      <c r="L203">
        <v>-32.071399999999997</v>
      </c>
      <c r="M203" s="98">
        <v>22117</v>
      </c>
      <c r="N203">
        <v>9.4399995803833008</v>
      </c>
      <c r="O203">
        <v>18.7299995422363</v>
      </c>
      <c r="P203">
        <v>26.299999237060501</v>
      </c>
      <c r="Q203">
        <v>19.113642678453498</v>
      </c>
      <c r="S203">
        <v>-32.071399999999997</v>
      </c>
      <c r="T203" s="98">
        <v>22483</v>
      </c>
      <c r="U203">
        <v>5.7800002098083496</v>
      </c>
      <c r="V203">
        <v>16.969999313354499</v>
      </c>
      <c r="W203">
        <v>0</v>
      </c>
      <c r="X203">
        <v>19.238369573906802</v>
      </c>
    </row>
    <row r="204" spans="1:24">
      <c r="A204">
        <v>203</v>
      </c>
      <c r="B204">
        <v>115.82928</v>
      </c>
      <c r="C204" s="98">
        <v>20292</v>
      </c>
      <c r="D204">
        <v>8.5100002288818395</v>
      </c>
      <c r="E204">
        <v>14.789999961853001</v>
      </c>
      <c r="F204">
        <v>11.300000190734901</v>
      </c>
      <c r="G204">
        <v>19.238369573906802</v>
      </c>
      <c r="H204">
        <v>1.3328925121221</v>
      </c>
      <c r="I204">
        <v>50</v>
      </c>
      <c r="J204">
        <v>1</v>
      </c>
      <c r="L204">
        <v>115.82928</v>
      </c>
      <c r="M204" s="98">
        <v>22118</v>
      </c>
      <c r="N204">
        <v>9.7899999618530291</v>
      </c>
      <c r="O204">
        <v>17.209999084472699</v>
      </c>
      <c r="P204">
        <v>8</v>
      </c>
      <c r="Q204">
        <v>19.238369573906802</v>
      </c>
      <c r="S204">
        <v>115.82928</v>
      </c>
      <c r="T204" s="98">
        <v>22484</v>
      </c>
      <c r="U204">
        <v>4.1700000762939498</v>
      </c>
      <c r="V204">
        <v>17.579999923706101</v>
      </c>
      <c r="W204">
        <v>0</v>
      </c>
      <c r="X204">
        <v>19.3668243432856</v>
      </c>
    </row>
    <row r="205" spans="1:24">
      <c r="A205">
        <v>204</v>
      </c>
      <c r="B205">
        <v>-32.071399999999997</v>
      </c>
      <c r="C205" s="98">
        <v>20293</v>
      </c>
      <c r="D205">
        <v>8.1800003051757795</v>
      </c>
      <c r="E205">
        <v>16.399999618530298</v>
      </c>
      <c r="F205">
        <v>13.800000190734901</v>
      </c>
      <c r="G205">
        <v>19.3668243432856</v>
      </c>
      <c r="H205">
        <v>1.5684773191766599</v>
      </c>
      <c r="I205">
        <v>50</v>
      </c>
      <c r="J205">
        <v>1</v>
      </c>
      <c r="L205">
        <v>-32.071399999999997</v>
      </c>
      <c r="M205" s="98">
        <v>22119</v>
      </c>
      <c r="N205">
        <v>6.5799999237060502</v>
      </c>
      <c r="O205">
        <v>14.689999580383301</v>
      </c>
      <c r="P205">
        <v>0.20000000298023199</v>
      </c>
      <c r="Q205">
        <v>19.3668243432856</v>
      </c>
      <c r="S205">
        <v>-32.071399999999997</v>
      </c>
      <c r="T205" s="98">
        <v>22485</v>
      </c>
      <c r="U205">
        <v>8.7600002288818395</v>
      </c>
      <c r="V205">
        <v>15.319999694824199</v>
      </c>
      <c r="W205">
        <v>27.100000381469702</v>
      </c>
      <c r="X205">
        <v>19.4989638331439</v>
      </c>
    </row>
    <row r="206" spans="1:24">
      <c r="A206">
        <v>205</v>
      </c>
      <c r="B206">
        <v>115.82928</v>
      </c>
      <c r="C206" s="98">
        <v>20294</v>
      </c>
      <c r="D206">
        <v>9.2899999618530291</v>
      </c>
      <c r="E206">
        <v>16.2700004577637</v>
      </c>
      <c r="F206">
        <v>14.5</v>
      </c>
      <c r="G206">
        <v>19.4989638331439</v>
      </c>
      <c r="H206">
        <v>1.4788989350067701</v>
      </c>
      <c r="I206">
        <v>50</v>
      </c>
      <c r="J206">
        <v>1</v>
      </c>
      <c r="L206">
        <v>115.82928</v>
      </c>
      <c r="M206" s="98">
        <v>22120</v>
      </c>
      <c r="N206">
        <v>10.6099996566772</v>
      </c>
      <c r="O206">
        <v>13.4799995422363</v>
      </c>
      <c r="P206">
        <v>5.1999998092651403</v>
      </c>
      <c r="Q206">
        <v>19.4989638331439</v>
      </c>
      <c r="S206">
        <v>115.82928</v>
      </c>
      <c r="T206" s="98">
        <v>22486</v>
      </c>
      <c r="U206">
        <v>4.9099998474121103</v>
      </c>
      <c r="V206">
        <v>15.420000076293899</v>
      </c>
      <c r="W206">
        <v>6.5</v>
      </c>
      <c r="X206">
        <v>19.634744890035702</v>
      </c>
    </row>
    <row r="207" spans="1:24">
      <c r="A207">
        <v>206</v>
      </c>
      <c r="B207">
        <v>-32.071399999999997</v>
      </c>
      <c r="C207" s="98">
        <v>20295</v>
      </c>
      <c r="D207">
        <v>10.2299995422363</v>
      </c>
      <c r="E207">
        <v>16.829999923706101</v>
      </c>
      <c r="F207">
        <v>17.399999618530298</v>
      </c>
      <c r="G207">
        <v>19.634744890035702</v>
      </c>
      <c r="H207">
        <v>1.4836087502268001</v>
      </c>
      <c r="I207">
        <v>50</v>
      </c>
      <c r="J207">
        <v>1</v>
      </c>
      <c r="L207">
        <v>-32.071399999999997</v>
      </c>
      <c r="M207" s="98">
        <v>22121</v>
      </c>
      <c r="N207">
        <v>9.7899999618530291</v>
      </c>
      <c r="O207">
        <v>15.949999809265099</v>
      </c>
      <c r="P207">
        <v>10.800000190734901</v>
      </c>
      <c r="Q207">
        <v>19.634744890035702</v>
      </c>
      <c r="S207">
        <v>-32.071399999999997</v>
      </c>
      <c r="T207" s="98">
        <v>22487</v>
      </c>
      <c r="U207">
        <v>4.1700000762939498</v>
      </c>
      <c r="V207">
        <v>15.670000076293899</v>
      </c>
      <c r="W207">
        <v>0</v>
      </c>
      <c r="X207">
        <v>19.774124360515</v>
      </c>
    </row>
    <row r="208" spans="1:24">
      <c r="A208">
        <v>207</v>
      </c>
      <c r="B208">
        <v>115.82928</v>
      </c>
      <c r="C208" s="98">
        <v>20296</v>
      </c>
      <c r="D208">
        <v>7.6399998664856001</v>
      </c>
      <c r="E208">
        <v>14.420000076293899</v>
      </c>
      <c r="F208">
        <v>10.800000190734901</v>
      </c>
      <c r="G208">
        <v>19.774124360515</v>
      </c>
      <c r="H208">
        <v>1.39353701339946</v>
      </c>
      <c r="I208">
        <v>50</v>
      </c>
      <c r="J208">
        <v>1</v>
      </c>
      <c r="L208">
        <v>115.82928</v>
      </c>
      <c r="M208" s="98">
        <v>22122</v>
      </c>
      <c r="N208">
        <v>8.7700004577636701</v>
      </c>
      <c r="O208">
        <v>17.290000915527301</v>
      </c>
      <c r="P208">
        <v>5.0999999046325701</v>
      </c>
      <c r="Q208">
        <v>19.774124360515</v>
      </c>
      <c r="S208">
        <v>115.82928</v>
      </c>
      <c r="T208" s="98">
        <v>22488</v>
      </c>
      <c r="U208">
        <v>8.5299997329711896</v>
      </c>
      <c r="V208">
        <v>22.0100002288818</v>
      </c>
      <c r="W208">
        <v>0</v>
      </c>
      <c r="X208">
        <v>19.917059091135599</v>
      </c>
    </row>
    <row r="209" spans="1:24">
      <c r="A209">
        <v>208</v>
      </c>
      <c r="B209">
        <v>-32.071399999999997</v>
      </c>
      <c r="C209" s="98">
        <v>20297</v>
      </c>
      <c r="D209">
        <v>4.5799999237060502</v>
      </c>
      <c r="E209">
        <v>15.810000419616699</v>
      </c>
      <c r="F209">
        <v>6.4000000953674299</v>
      </c>
      <c r="G209">
        <v>19.917059091135599</v>
      </c>
      <c r="H209">
        <v>1.7541120247236299</v>
      </c>
      <c r="I209">
        <v>50</v>
      </c>
      <c r="J209">
        <v>1</v>
      </c>
      <c r="L209">
        <v>-32.071399999999997</v>
      </c>
      <c r="M209" s="98">
        <v>22123</v>
      </c>
      <c r="N209">
        <v>10.3500003814697</v>
      </c>
      <c r="O209">
        <v>15.9700002670288</v>
      </c>
      <c r="P209">
        <v>26.200000762939499</v>
      </c>
      <c r="Q209">
        <v>19.917059091135599</v>
      </c>
      <c r="S209">
        <v>-32.071399999999997</v>
      </c>
      <c r="T209" s="98">
        <v>22489</v>
      </c>
      <c r="U209">
        <v>11.4799995422363</v>
      </c>
      <c r="V209">
        <v>15.7200002670288</v>
      </c>
      <c r="W209">
        <v>25.100000381469702</v>
      </c>
      <c r="X209">
        <v>20.063505928451701</v>
      </c>
    </row>
    <row r="210" spans="1:24">
      <c r="A210">
        <v>209</v>
      </c>
      <c r="B210">
        <v>115.82928</v>
      </c>
      <c r="C210" s="98">
        <v>20298</v>
      </c>
      <c r="D210">
        <v>5.4200000762939498</v>
      </c>
      <c r="E210">
        <v>17.280000686645501</v>
      </c>
      <c r="F210">
        <v>0.10000000149011599</v>
      </c>
      <c r="G210">
        <v>20.063505928451701</v>
      </c>
      <c r="H210">
        <v>1.89081699312673</v>
      </c>
      <c r="I210">
        <v>48.587346406988701</v>
      </c>
      <c r="J210">
        <v>0.97174692813977503</v>
      </c>
      <c r="L210">
        <v>115.82928</v>
      </c>
      <c r="M210" s="98">
        <v>22124</v>
      </c>
      <c r="N210">
        <v>8.1000003814697301</v>
      </c>
      <c r="O210">
        <v>16.309999465942401</v>
      </c>
      <c r="P210">
        <v>8.3999996185302699</v>
      </c>
      <c r="Q210">
        <v>20.063505928451701</v>
      </c>
      <c r="S210">
        <v>115.82928</v>
      </c>
      <c r="T210" s="98">
        <v>22490</v>
      </c>
      <c r="U210">
        <v>10.8800001144409</v>
      </c>
      <c r="V210">
        <v>16.379999160766602</v>
      </c>
      <c r="W210">
        <v>11.199999809265099</v>
      </c>
      <c r="X210">
        <v>20.213421719017202</v>
      </c>
    </row>
    <row r="211" spans="1:24">
      <c r="A211">
        <v>210</v>
      </c>
      <c r="B211">
        <v>-32.071399999999997</v>
      </c>
      <c r="C211" s="98">
        <v>20299</v>
      </c>
      <c r="D211">
        <v>9.1099996566772496</v>
      </c>
      <c r="E211">
        <v>18.120000839233398</v>
      </c>
      <c r="F211">
        <v>2.9000000953674299</v>
      </c>
      <c r="G211">
        <v>20.213421719017202</v>
      </c>
      <c r="H211">
        <v>1.78937382439493</v>
      </c>
      <c r="I211">
        <v>50</v>
      </c>
      <c r="J211">
        <v>1</v>
      </c>
      <c r="L211">
        <v>-32.071399999999997</v>
      </c>
      <c r="M211" s="98">
        <v>22125</v>
      </c>
      <c r="N211">
        <v>9.3599996566772496</v>
      </c>
      <c r="O211">
        <v>14.0100002288818</v>
      </c>
      <c r="P211">
        <v>10.800000190734901</v>
      </c>
      <c r="Q211">
        <v>20.213421719017202</v>
      </c>
      <c r="S211">
        <v>-32.071399999999997</v>
      </c>
      <c r="T211" s="98">
        <v>22491</v>
      </c>
      <c r="U211">
        <v>8.4700002670288104</v>
      </c>
      <c r="V211">
        <v>16.969999313354499</v>
      </c>
      <c r="W211">
        <v>1.6000000238418599</v>
      </c>
      <c r="X211">
        <v>20.366763309386101</v>
      </c>
    </row>
    <row r="212" spans="1:24">
      <c r="A212">
        <v>211</v>
      </c>
      <c r="B212">
        <v>115.82928</v>
      </c>
      <c r="C212" s="98">
        <v>20300</v>
      </c>
      <c r="D212">
        <v>7.3800001144409197</v>
      </c>
      <c r="E212">
        <v>18.409999847412099</v>
      </c>
      <c r="F212">
        <v>0</v>
      </c>
      <c r="G212">
        <v>20.366763309386101</v>
      </c>
      <c r="H212">
        <v>1.94912259653432</v>
      </c>
      <c r="I212">
        <v>48.440701922772497</v>
      </c>
      <c r="J212">
        <v>0.968814038455451</v>
      </c>
      <c r="L212">
        <v>115.82928</v>
      </c>
      <c r="M212" s="98">
        <v>22126</v>
      </c>
      <c r="N212">
        <v>8.6499996185302699</v>
      </c>
      <c r="O212">
        <v>14.1000003814697</v>
      </c>
      <c r="P212">
        <v>14.6000003814697</v>
      </c>
      <c r="Q212">
        <v>20.366763309386101</v>
      </c>
      <c r="S212">
        <v>115.82928</v>
      </c>
      <c r="T212" s="98">
        <v>22492</v>
      </c>
      <c r="U212">
        <v>6.1799998283386204</v>
      </c>
      <c r="V212">
        <v>17.969999313354499</v>
      </c>
      <c r="W212">
        <v>0.20000000298023199</v>
      </c>
      <c r="X212">
        <v>20.5234875461123</v>
      </c>
    </row>
    <row r="213" spans="1:24">
      <c r="A213">
        <v>212</v>
      </c>
      <c r="B213">
        <v>-32.071399999999997</v>
      </c>
      <c r="C213" s="98">
        <v>20301</v>
      </c>
      <c r="D213">
        <v>9.2899999618530291</v>
      </c>
      <c r="E213">
        <v>15.2600002288818</v>
      </c>
      <c r="F213">
        <v>8.3999996185302699</v>
      </c>
      <c r="G213">
        <v>20.5234875461123</v>
      </c>
      <c r="H213">
        <v>1.41581244831398</v>
      </c>
      <c r="I213">
        <v>50</v>
      </c>
      <c r="J213">
        <v>1</v>
      </c>
      <c r="L213">
        <v>-32.071399999999997</v>
      </c>
      <c r="M213" s="98">
        <v>22127</v>
      </c>
      <c r="N213">
        <v>8.2700004577636701</v>
      </c>
      <c r="O213">
        <v>14.800000190734901</v>
      </c>
      <c r="P213">
        <v>5.5</v>
      </c>
      <c r="Q213">
        <v>20.5234875461123</v>
      </c>
      <c r="S213">
        <v>-32.071399999999997</v>
      </c>
      <c r="T213" s="98">
        <v>22493</v>
      </c>
      <c r="U213">
        <v>7.6300001144409197</v>
      </c>
      <c r="V213">
        <v>19.059999465942401</v>
      </c>
      <c r="W213">
        <v>0</v>
      </c>
      <c r="X213">
        <v>20.683551275749899</v>
      </c>
    </row>
    <row r="214" spans="1:24">
      <c r="A214">
        <v>213</v>
      </c>
      <c r="B214">
        <v>115.82928</v>
      </c>
      <c r="C214" s="98">
        <v>20302</v>
      </c>
      <c r="D214">
        <v>8.7399997711181605</v>
      </c>
      <c r="E214">
        <v>16.680000305175799</v>
      </c>
      <c r="F214">
        <v>28.100000381469702</v>
      </c>
      <c r="G214">
        <v>20.683551275749899</v>
      </c>
      <c r="H214">
        <v>1.6693189863697699</v>
      </c>
      <c r="I214">
        <v>50</v>
      </c>
      <c r="J214">
        <v>1</v>
      </c>
      <c r="L214">
        <v>115.82928</v>
      </c>
      <c r="M214" s="98">
        <v>22128</v>
      </c>
      <c r="N214">
        <v>6.4299998283386204</v>
      </c>
      <c r="O214">
        <v>14.420000076293899</v>
      </c>
      <c r="P214">
        <v>1.5</v>
      </c>
      <c r="Q214">
        <v>20.683551275749899</v>
      </c>
      <c r="S214">
        <v>115.82928</v>
      </c>
      <c r="T214" s="98">
        <v>22494</v>
      </c>
      <c r="U214">
        <v>7.6900000572204599</v>
      </c>
      <c r="V214">
        <v>18.530000686645501</v>
      </c>
      <c r="W214">
        <v>0</v>
      </c>
      <c r="X214">
        <v>20.8469113448527</v>
      </c>
    </row>
    <row r="215" spans="1:24">
      <c r="A215">
        <v>214</v>
      </c>
      <c r="B215">
        <v>-32.071399999999997</v>
      </c>
      <c r="C215" s="98">
        <v>20303</v>
      </c>
      <c r="D215">
        <v>8.8800001144409197</v>
      </c>
      <c r="E215">
        <v>15.210000038146999</v>
      </c>
      <c r="F215">
        <v>4.6999998092651403</v>
      </c>
      <c r="G215">
        <v>20.8469113448527</v>
      </c>
      <c r="H215">
        <v>1.4695247599346499</v>
      </c>
      <c r="I215">
        <v>50</v>
      </c>
      <c r="J215">
        <v>1</v>
      </c>
      <c r="L215">
        <v>-32.071399999999997</v>
      </c>
      <c r="M215" s="98">
        <v>22129</v>
      </c>
      <c r="N215">
        <v>2.9800000190734899</v>
      </c>
      <c r="O215">
        <v>14.3400001525879</v>
      </c>
      <c r="P215">
        <v>1.20000004768372</v>
      </c>
      <c r="Q215">
        <v>20.8469113448527</v>
      </c>
      <c r="S215">
        <v>-32.071399999999997</v>
      </c>
      <c r="T215" s="98">
        <v>22495</v>
      </c>
      <c r="U215">
        <v>8.2799997329711896</v>
      </c>
      <c r="V215">
        <v>19.870000839233398</v>
      </c>
      <c r="W215">
        <v>0</v>
      </c>
      <c r="X215">
        <v>21.0135245999749</v>
      </c>
    </row>
    <row r="216" spans="1:24">
      <c r="A216">
        <v>215</v>
      </c>
      <c r="B216">
        <v>115.82928</v>
      </c>
      <c r="C216" s="98">
        <v>20304</v>
      </c>
      <c r="D216">
        <v>7.9899997711181596</v>
      </c>
      <c r="E216">
        <v>17</v>
      </c>
      <c r="F216">
        <v>8.3000001907348597</v>
      </c>
      <c r="G216">
        <v>21.0135245999749</v>
      </c>
      <c r="H216">
        <v>1.7938825719887199</v>
      </c>
      <c r="I216">
        <v>50</v>
      </c>
      <c r="J216">
        <v>1</v>
      </c>
      <c r="L216">
        <v>115.82928</v>
      </c>
      <c r="M216" s="98">
        <v>22130</v>
      </c>
      <c r="N216">
        <v>2.7000000476837198</v>
      </c>
      <c r="O216">
        <v>15.199999809265099</v>
      </c>
      <c r="P216">
        <v>0</v>
      </c>
      <c r="Q216">
        <v>21.0135245999749</v>
      </c>
      <c r="S216">
        <v>115.82928</v>
      </c>
      <c r="T216" s="98">
        <v>22496</v>
      </c>
      <c r="U216">
        <v>9.0500001907348597</v>
      </c>
      <c r="V216">
        <v>19.840000152587901</v>
      </c>
      <c r="W216">
        <v>0</v>
      </c>
      <c r="X216">
        <v>21.183347887670301</v>
      </c>
    </row>
    <row r="217" spans="1:24">
      <c r="A217">
        <v>216</v>
      </c>
      <c r="B217">
        <v>-32.071399999999997</v>
      </c>
      <c r="C217" s="98">
        <v>20305</v>
      </c>
      <c r="D217">
        <v>8.9499998092651403</v>
      </c>
      <c r="E217">
        <v>16.049999237060501</v>
      </c>
      <c r="F217">
        <v>34.400001525878899</v>
      </c>
      <c r="G217">
        <v>21.183347887670301</v>
      </c>
      <c r="H217">
        <v>1.6055658740324501</v>
      </c>
      <c r="I217">
        <v>50</v>
      </c>
      <c r="J217">
        <v>1</v>
      </c>
      <c r="L217">
        <v>-32.071399999999997</v>
      </c>
      <c r="M217" s="98">
        <v>22131</v>
      </c>
      <c r="N217">
        <v>8.3999996185302699</v>
      </c>
      <c r="O217">
        <v>15.0200004577637</v>
      </c>
      <c r="P217">
        <v>8.1999998092651403</v>
      </c>
      <c r="Q217">
        <v>21.183347887670301</v>
      </c>
      <c r="S217">
        <v>-32.071399999999997</v>
      </c>
      <c r="T217" s="98">
        <v>22497</v>
      </c>
      <c r="U217">
        <v>9.1700000762939506</v>
      </c>
      <c r="V217">
        <v>17.840000152587901</v>
      </c>
      <c r="W217">
        <v>0</v>
      </c>
      <c r="X217">
        <v>21.356338054493001</v>
      </c>
    </row>
    <row r="218" spans="1:24">
      <c r="A218">
        <v>217</v>
      </c>
      <c r="B218">
        <v>115.82928</v>
      </c>
      <c r="C218" s="98">
        <v>20306</v>
      </c>
      <c r="D218">
        <v>8.9600000381469709</v>
      </c>
      <c r="E218">
        <v>17.360000610351602</v>
      </c>
      <c r="F218">
        <v>11.800000190734901</v>
      </c>
      <c r="G218">
        <v>21.356338054493001</v>
      </c>
      <c r="H218">
        <v>1.79899167173811</v>
      </c>
      <c r="I218">
        <v>50</v>
      </c>
      <c r="J218">
        <v>1</v>
      </c>
      <c r="L218">
        <v>115.82928</v>
      </c>
      <c r="M218" s="98">
        <v>22132</v>
      </c>
      <c r="N218">
        <v>10.420000076293899</v>
      </c>
      <c r="O218">
        <v>16.129999160766602</v>
      </c>
      <c r="P218">
        <v>15.3999996185303</v>
      </c>
      <c r="Q218">
        <v>21.356338054493001</v>
      </c>
      <c r="S218">
        <v>115.82928</v>
      </c>
      <c r="T218" s="98">
        <v>22498</v>
      </c>
      <c r="U218">
        <v>7.5100002288818404</v>
      </c>
      <c r="V218">
        <v>16.610000610351602</v>
      </c>
      <c r="W218">
        <v>25.399999618530298</v>
      </c>
      <c r="X218">
        <v>21.532451946997</v>
      </c>
    </row>
    <row r="219" spans="1:24">
      <c r="A219">
        <v>218</v>
      </c>
      <c r="B219">
        <v>-32.071399999999997</v>
      </c>
      <c r="C219" s="98">
        <v>20307</v>
      </c>
      <c r="D219">
        <v>7.71000003814697</v>
      </c>
      <c r="E219">
        <v>16.200000762939499</v>
      </c>
      <c r="F219">
        <v>8.8000001907348597</v>
      </c>
      <c r="G219">
        <v>21.532451946997</v>
      </c>
      <c r="H219">
        <v>1.75254453317391</v>
      </c>
      <c r="I219">
        <v>50</v>
      </c>
      <c r="J219">
        <v>1</v>
      </c>
      <c r="L219">
        <v>-32.071399999999997</v>
      </c>
      <c r="M219" s="98">
        <v>22133</v>
      </c>
      <c r="N219">
        <v>7.4000000953674299</v>
      </c>
      <c r="O219">
        <v>17.409999847412099</v>
      </c>
      <c r="P219">
        <v>0.30000001192092901</v>
      </c>
      <c r="Q219">
        <v>21.532451946997</v>
      </c>
      <c r="S219">
        <v>-32.071399999999997</v>
      </c>
      <c r="T219" s="98">
        <v>22499</v>
      </c>
      <c r="U219">
        <v>7.5599999427795401</v>
      </c>
      <c r="V219">
        <v>17.190000534057599</v>
      </c>
      <c r="W219">
        <v>0</v>
      </c>
      <c r="X219">
        <v>21.711646411736101</v>
      </c>
    </row>
    <row r="220" spans="1:24">
      <c r="A220">
        <v>219</v>
      </c>
      <c r="B220">
        <v>115.82928</v>
      </c>
      <c r="C220" s="98">
        <v>20308</v>
      </c>
      <c r="D220">
        <v>11.199999809265099</v>
      </c>
      <c r="E220">
        <v>17.459999084472699</v>
      </c>
      <c r="F220">
        <v>2.2000000476837198</v>
      </c>
      <c r="G220">
        <v>21.711646411736101</v>
      </c>
      <c r="H220">
        <v>1.63852234665897</v>
      </c>
      <c r="I220">
        <v>50</v>
      </c>
      <c r="J220">
        <v>1</v>
      </c>
      <c r="L220">
        <v>115.82928</v>
      </c>
      <c r="M220" s="98">
        <v>22134</v>
      </c>
      <c r="N220">
        <v>6.0199999809265101</v>
      </c>
      <c r="O220">
        <v>18.030000686645501</v>
      </c>
      <c r="P220">
        <v>0</v>
      </c>
      <c r="Q220">
        <v>21.711646411736101</v>
      </c>
      <c r="S220">
        <v>115.82928</v>
      </c>
      <c r="T220" s="98">
        <v>22500</v>
      </c>
      <c r="U220">
        <v>8.8400001525878906</v>
      </c>
      <c r="V220">
        <v>16.420000076293899</v>
      </c>
      <c r="W220">
        <v>10.300000190734901</v>
      </c>
      <c r="X220">
        <v>21.8938782952645</v>
      </c>
    </row>
    <row r="221" spans="1:24">
      <c r="A221">
        <v>220</v>
      </c>
      <c r="B221">
        <v>-32.071399999999997</v>
      </c>
      <c r="C221" s="98">
        <v>20309</v>
      </c>
      <c r="D221">
        <v>7.96000003814697</v>
      </c>
      <c r="E221">
        <v>16.879999160766602</v>
      </c>
      <c r="F221">
        <v>5</v>
      </c>
      <c r="G221">
        <v>21.8938782952645</v>
      </c>
      <c r="H221">
        <v>1.85507431073457</v>
      </c>
      <c r="I221">
        <v>50</v>
      </c>
      <c r="J221">
        <v>1</v>
      </c>
      <c r="L221">
        <v>-32.071399999999997</v>
      </c>
      <c r="M221" s="98">
        <v>22135</v>
      </c>
      <c r="N221">
        <v>6.2600002288818404</v>
      </c>
      <c r="O221">
        <v>18.7700004577637</v>
      </c>
      <c r="P221">
        <v>0</v>
      </c>
      <c r="Q221">
        <v>21.8938782952645</v>
      </c>
      <c r="S221">
        <v>-32.071399999999997</v>
      </c>
      <c r="T221" s="98">
        <v>22501</v>
      </c>
      <c r="U221">
        <v>8.0100002288818395</v>
      </c>
      <c r="V221">
        <v>16.329999923706101</v>
      </c>
      <c r="W221">
        <v>2.7999999523162802</v>
      </c>
      <c r="X221">
        <v>22.079104444136</v>
      </c>
    </row>
    <row r="222" spans="1:24">
      <c r="A222">
        <v>221</v>
      </c>
      <c r="B222">
        <v>115.82928</v>
      </c>
      <c r="C222" s="98">
        <v>20310</v>
      </c>
      <c r="D222">
        <v>9.4499998092651403</v>
      </c>
      <c r="E222">
        <v>16.200000762939499</v>
      </c>
      <c r="F222">
        <v>0.5</v>
      </c>
      <c r="G222">
        <v>22.079104444136</v>
      </c>
      <c r="H222">
        <v>1.64919201760853</v>
      </c>
      <c r="I222">
        <v>49.180646385913199</v>
      </c>
      <c r="J222">
        <v>0.98361292771826403</v>
      </c>
      <c r="L222">
        <v>115.82928</v>
      </c>
      <c r="M222" s="98">
        <v>22136</v>
      </c>
      <c r="N222">
        <v>5.9099998474121103</v>
      </c>
      <c r="O222">
        <v>17.090000152587901</v>
      </c>
      <c r="P222">
        <v>0.10000000149011599</v>
      </c>
      <c r="Q222">
        <v>22.079104444136</v>
      </c>
      <c r="S222">
        <v>115.82928</v>
      </c>
      <c r="T222" s="98">
        <v>22502</v>
      </c>
      <c r="U222">
        <v>9.5399999618530291</v>
      </c>
      <c r="V222">
        <v>15.439999580383301</v>
      </c>
      <c r="W222">
        <v>0</v>
      </c>
      <c r="X222">
        <v>22.2672817049047</v>
      </c>
    </row>
    <row r="223" spans="1:24">
      <c r="A223">
        <v>222</v>
      </c>
      <c r="B223">
        <v>-32.071399999999997</v>
      </c>
      <c r="C223" s="98">
        <v>20311</v>
      </c>
      <c r="D223">
        <v>9.8699998855590803</v>
      </c>
      <c r="E223">
        <v>17.399999618530298</v>
      </c>
      <c r="F223">
        <v>3.2999999523162802</v>
      </c>
      <c r="G223">
        <v>22.2672817049047</v>
      </c>
      <c r="H223">
        <v>1.80318338392357</v>
      </c>
      <c r="I223">
        <v>50</v>
      </c>
      <c r="J223">
        <v>1</v>
      </c>
      <c r="L223">
        <v>-32.071399999999997</v>
      </c>
      <c r="M223" s="98">
        <v>22137</v>
      </c>
      <c r="N223">
        <v>5.71000003814697</v>
      </c>
      <c r="O223">
        <v>16.25</v>
      </c>
      <c r="P223">
        <v>1.8999999761581401</v>
      </c>
      <c r="Q223">
        <v>22.2672817049047</v>
      </c>
      <c r="S223">
        <v>-32.071399999999997</v>
      </c>
      <c r="T223" s="98">
        <v>22503</v>
      </c>
      <c r="U223">
        <v>7.46000003814697</v>
      </c>
      <c r="V223">
        <v>18.690000534057599</v>
      </c>
      <c r="W223">
        <v>0</v>
      </c>
      <c r="X223">
        <v>22.458366924124501</v>
      </c>
    </row>
    <row r="224" spans="1:24">
      <c r="A224">
        <v>223</v>
      </c>
      <c r="B224">
        <v>115.82928</v>
      </c>
      <c r="C224" s="98">
        <v>20312</v>
      </c>
      <c r="D224">
        <v>9.4899997711181605</v>
      </c>
      <c r="E224">
        <v>19.159999847412099</v>
      </c>
      <c r="F224">
        <v>2.7999999523162802</v>
      </c>
      <c r="G224">
        <v>22.458366924124501</v>
      </c>
      <c r="H224">
        <v>2.1061839416370298</v>
      </c>
      <c r="I224">
        <v>50</v>
      </c>
      <c r="J224">
        <v>1</v>
      </c>
      <c r="L224">
        <v>115.82928</v>
      </c>
      <c r="M224" s="98">
        <v>22138</v>
      </c>
      <c r="N224">
        <v>7.7800002098083496</v>
      </c>
      <c r="O224">
        <v>14.6599998474121</v>
      </c>
      <c r="P224">
        <v>2.7000000476837198</v>
      </c>
      <c r="Q224">
        <v>22.458366924124501</v>
      </c>
      <c r="S224">
        <v>115.82928</v>
      </c>
      <c r="T224" s="98">
        <v>22504</v>
      </c>
      <c r="U224">
        <v>7.4299998283386204</v>
      </c>
      <c r="V224">
        <v>17.170000076293899</v>
      </c>
      <c r="W224">
        <v>0.10000000149011599</v>
      </c>
      <c r="X224">
        <v>22.652316948349402</v>
      </c>
    </row>
    <row r="225" spans="1:24">
      <c r="A225">
        <v>224</v>
      </c>
      <c r="B225">
        <v>-32.071399999999997</v>
      </c>
      <c r="C225" s="98">
        <v>20313</v>
      </c>
      <c r="D225">
        <v>13.699999809265099</v>
      </c>
      <c r="E225">
        <v>18.5</v>
      </c>
      <c r="F225">
        <v>22.5</v>
      </c>
      <c r="G225">
        <v>22.652316948349402</v>
      </c>
      <c r="H225">
        <v>1.57940935313359</v>
      </c>
      <c r="I225">
        <v>50</v>
      </c>
      <c r="J225">
        <v>1</v>
      </c>
      <c r="L225">
        <v>-32.071399999999997</v>
      </c>
      <c r="M225" s="98">
        <v>22139</v>
      </c>
      <c r="N225">
        <v>3.3900001049041699</v>
      </c>
      <c r="O225">
        <v>15.680000305175801</v>
      </c>
      <c r="P225">
        <v>0</v>
      </c>
      <c r="Q225">
        <v>22.652316948349402</v>
      </c>
      <c r="S225">
        <v>-32.071399999999997</v>
      </c>
      <c r="T225" s="98">
        <v>22505</v>
      </c>
      <c r="U225">
        <v>8.6199998855590803</v>
      </c>
      <c r="V225">
        <v>18.049999237060501</v>
      </c>
      <c r="W225">
        <v>11.199999809265099</v>
      </c>
      <c r="X225">
        <v>22.849088624133501</v>
      </c>
    </row>
    <row r="226" spans="1:24">
      <c r="A226">
        <v>225</v>
      </c>
      <c r="B226">
        <v>115.82928</v>
      </c>
      <c r="C226" s="98">
        <v>20314</v>
      </c>
      <c r="D226">
        <v>13.25</v>
      </c>
      <c r="E226">
        <v>17.700000762939499</v>
      </c>
      <c r="F226">
        <v>3.5999999046325701</v>
      </c>
      <c r="G226">
        <v>22.849088624133501</v>
      </c>
      <c r="H226">
        <v>1.5056663539945601</v>
      </c>
      <c r="I226">
        <v>50</v>
      </c>
      <c r="J226">
        <v>1</v>
      </c>
      <c r="L226">
        <v>115.82928</v>
      </c>
      <c r="M226" s="98">
        <v>22140</v>
      </c>
      <c r="N226">
        <v>3.6400001049041699</v>
      </c>
      <c r="O226">
        <v>17.670000076293899</v>
      </c>
      <c r="P226">
        <v>0</v>
      </c>
      <c r="Q226">
        <v>22.849088624133501</v>
      </c>
      <c r="S226">
        <v>115.82928</v>
      </c>
      <c r="T226" s="98">
        <v>22506</v>
      </c>
      <c r="U226">
        <v>8.8699998855590803</v>
      </c>
      <c r="V226">
        <v>14.4099998474121</v>
      </c>
      <c r="W226">
        <v>10.699999809265099</v>
      </c>
      <c r="X226">
        <v>23.048638798030598</v>
      </c>
    </row>
    <row r="227" spans="1:24">
      <c r="A227">
        <v>226</v>
      </c>
      <c r="B227">
        <v>-32.071399999999997</v>
      </c>
      <c r="C227" s="98">
        <v>20315</v>
      </c>
      <c r="D227">
        <v>9.3599996566772496</v>
      </c>
      <c r="E227">
        <v>16.379999160766602</v>
      </c>
      <c r="F227">
        <v>7.0999999046325701</v>
      </c>
      <c r="G227">
        <v>23.048638798030598</v>
      </c>
      <c r="H227">
        <v>1.75828528688237</v>
      </c>
      <c r="I227">
        <v>50</v>
      </c>
      <c r="J227">
        <v>1</v>
      </c>
      <c r="L227">
        <v>-32.071399999999997</v>
      </c>
      <c r="M227" s="98">
        <v>22141</v>
      </c>
      <c r="N227">
        <v>4.5</v>
      </c>
      <c r="O227">
        <v>19.049999237060501</v>
      </c>
      <c r="P227">
        <v>0</v>
      </c>
      <c r="Q227">
        <v>23.048638798030598</v>
      </c>
      <c r="S227">
        <v>-32.071399999999997</v>
      </c>
      <c r="T227" s="98">
        <v>22507</v>
      </c>
      <c r="U227">
        <v>7.8299999237060502</v>
      </c>
      <c r="V227">
        <v>15.060000419616699</v>
      </c>
      <c r="W227">
        <v>12.6000003814697</v>
      </c>
      <c r="X227">
        <v>23.250924316594801</v>
      </c>
    </row>
    <row r="228" spans="1:24">
      <c r="A228">
        <v>227</v>
      </c>
      <c r="B228">
        <v>115.82928</v>
      </c>
      <c r="C228" s="98">
        <v>20316</v>
      </c>
      <c r="D228">
        <v>10.789999961853001</v>
      </c>
      <c r="E228">
        <v>18.709999084472699</v>
      </c>
      <c r="F228">
        <v>7.5999999046325701</v>
      </c>
      <c r="G228">
        <v>23.250924316594801</v>
      </c>
      <c r="H228">
        <v>1.9994729237848901</v>
      </c>
      <c r="I228">
        <v>50</v>
      </c>
      <c r="J228">
        <v>1</v>
      </c>
      <c r="L228">
        <v>115.82928</v>
      </c>
      <c r="M228" s="98">
        <v>22142</v>
      </c>
      <c r="N228">
        <v>5.0500001907348597</v>
      </c>
      <c r="O228">
        <v>19.290000915527301</v>
      </c>
      <c r="P228">
        <v>0</v>
      </c>
      <c r="Q228">
        <v>23.250924316594801</v>
      </c>
      <c r="S228">
        <v>115.82928</v>
      </c>
      <c r="T228" s="98">
        <v>22508</v>
      </c>
      <c r="U228">
        <v>4.8299999237060502</v>
      </c>
      <c r="V228">
        <v>16.659999847412099</v>
      </c>
      <c r="W228">
        <v>0.20000000298023199</v>
      </c>
      <c r="X228">
        <v>23.455892602592598</v>
      </c>
    </row>
    <row r="229" spans="1:24">
      <c r="A229">
        <v>228</v>
      </c>
      <c r="B229">
        <v>-32.071399999999997</v>
      </c>
      <c r="C229" s="98">
        <v>20317</v>
      </c>
      <c r="D229">
        <v>10.569999694824199</v>
      </c>
      <c r="E229">
        <v>17.659999847412099</v>
      </c>
      <c r="F229">
        <v>11.1000003814697</v>
      </c>
      <c r="G229">
        <v>23.455892602592598</v>
      </c>
      <c r="H229">
        <v>1.8712494428023201</v>
      </c>
      <c r="I229">
        <v>50</v>
      </c>
      <c r="J229">
        <v>1</v>
      </c>
      <c r="L229">
        <v>-32.071399999999997</v>
      </c>
      <c r="M229" s="98">
        <v>22143</v>
      </c>
      <c r="N229">
        <v>9.4799995422363299</v>
      </c>
      <c r="O229">
        <v>19.350000381469702</v>
      </c>
      <c r="P229">
        <v>1</v>
      </c>
      <c r="Q229">
        <v>23.455892602592598</v>
      </c>
      <c r="S229">
        <v>-32.071399999999997</v>
      </c>
      <c r="T229" s="98">
        <v>22509</v>
      </c>
      <c r="U229">
        <v>4.8299999237060502</v>
      </c>
      <c r="V229">
        <v>18.2399997711182</v>
      </c>
      <c r="W229">
        <v>0</v>
      </c>
      <c r="X229">
        <v>23.6634533836408</v>
      </c>
    </row>
    <row r="230" spans="1:24">
      <c r="A230">
        <v>229</v>
      </c>
      <c r="B230">
        <v>115.82928</v>
      </c>
      <c r="C230" s="98">
        <v>20318</v>
      </c>
      <c r="D230">
        <v>12</v>
      </c>
      <c r="E230">
        <v>18.639999389648398</v>
      </c>
      <c r="F230">
        <v>6.5999999046325701</v>
      </c>
      <c r="G230">
        <v>23.6634533836408</v>
      </c>
      <c r="H230">
        <v>1.89589473374752</v>
      </c>
      <c r="I230">
        <v>50</v>
      </c>
      <c r="J230">
        <v>1</v>
      </c>
      <c r="L230">
        <v>115.82928</v>
      </c>
      <c r="M230" s="98">
        <v>22144</v>
      </c>
      <c r="N230">
        <v>9.4799995422363299</v>
      </c>
      <c r="O230">
        <v>16.809999465942401</v>
      </c>
      <c r="P230">
        <v>22.899999618530298</v>
      </c>
      <c r="Q230">
        <v>23.6634533836408</v>
      </c>
      <c r="S230">
        <v>115.82928</v>
      </c>
      <c r="T230" s="98">
        <v>22510</v>
      </c>
      <c r="U230">
        <v>6.0900001525878897</v>
      </c>
      <c r="V230">
        <v>19.049999237060501</v>
      </c>
      <c r="W230">
        <v>0</v>
      </c>
      <c r="X230">
        <v>23.873506963568801</v>
      </c>
    </row>
    <row r="231" spans="1:24">
      <c r="A231">
        <v>230</v>
      </c>
      <c r="B231">
        <v>-32.071399999999997</v>
      </c>
      <c r="C231" s="98">
        <v>20319</v>
      </c>
      <c r="D231">
        <v>9.6000003814697301</v>
      </c>
      <c r="E231">
        <v>16.790000915527301</v>
      </c>
      <c r="F231">
        <v>29.200000762939499</v>
      </c>
      <c r="G231">
        <v>23.873506963568801</v>
      </c>
      <c r="H231">
        <v>1.8626621228938001</v>
      </c>
      <c r="I231">
        <v>50</v>
      </c>
      <c r="J231">
        <v>1</v>
      </c>
      <c r="L231">
        <v>-32.071399999999997</v>
      </c>
      <c r="M231" s="98">
        <v>22145</v>
      </c>
      <c r="N231">
        <v>7.6100001335143999</v>
      </c>
      <c r="O231">
        <v>14.960000038146999</v>
      </c>
      <c r="P231">
        <v>3.7999999523162802</v>
      </c>
      <c r="Q231">
        <v>23.873506963568801</v>
      </c>
      <c r="S231">
        <v>-32.071399999999997</v>
      </c>
      <c r="T231" s="98">
        <v>22511</v>
      </c>
      <c r="U231">
        <v>9.8999996185302699</v>
      </c>
      <c r="V231">
        <v>17.219999313354499</v>
      </c>
      <c r="W231">
        <v>27.5</v>
      </c>
      <c r="X231">
        <v>24.085953646206001</v>
      </c>
    </row>
    <row r="232" spans="1:24">
      <c r="A232">
        <v>231</v>
      </c>
      <c r="B232">
        <v>115.82928</v>
      </c>
      <c r="C232" s="98">
        <v>20320</v>
      </c>
      <c r="D232">
        <v>10.9099998474121</v>
      </c>
      <c r="E232">
        <v>16.719999313354499</v>
      </c>
      <c r="F232">
        <v>10.699999809265099</v>
      </c>
      <c r="G232">
        <v>24.085953646206001</v>
      </c>
      <c r="H232">
        <v>1.7230854868438601</v>
      </c>
      <c r="I232">
        <v>50</v>
      </c>
      <c r="J232">
        <v>1</v>
      </c>
      <c r="L232">
        <v>115.82928</v>
      </c>
      <c r="M232" s="98">
        <v>22146</v>
      </c>
      <c r="N232">
        <v>5.6599998474121103</v>
      </c>
      <c r="O232">
        <v>14.569999694824199</v>
      </c>
      <c r="P232">
        <v>2</v>
      </c>
      <c r="Q232">
        <v>24.085953646206001</v>
      </c>
      <c r="S232">
        <v>115.82928</v>
      </c>
      <c r="T232" s="98">
        <v>22512</v>
      </c>
      <c r="U232">
        <v>11.2799997329712</v>
      </c>
      <c r="V232">
        <v>16.5</v>
      </c>
      <c r="W232">
        <v>2.7000000476837198</v>
      </c>
      <c r="X232">
        <v>24.300693735381699</v>
      </c>
    </row>
    <row r="233" spans="1:24">
      <c r="A233">
        <v>232</v>
      </c>
      <c r="B233">
        <v>-32.071399999999997</v>
      </c>
      <c r="C233" s="98">
        <v>20321</v>
      </c>
      <c r="D233">
        <v>9.8199996948242205</v>
      </c>
      <c r="E233">
        <v>18.280000686645501</v>
      </c>
      <c r="F233">
        <v>1.70000004768372</v>
      </c>
      <c r="G233">
        <v>24.300693735381699</v>
      </c>
      <c r="H233">
        <v>2.1133677212859698</v>
      </c>
      <c r="I233">
        <v>50</v>
      </c>
      <c r="J233">
        <v>1</v>
      </c>
      <c r="L233">
        <v>-32.071399999999997</v>
      </c>
      <c r="M233" s="98">
        <v>22147</v>
      </c>
      <c r="N233">
        <v>7.8800001144409197</v>
      </c>
      <c r="O233">
        <v>17.819999694824201</v>
      </c>
      <c r="P233">
        <v>1.6000000238418599</v>
      </c>
      <c r="Q233">
        <v>24.300693735381699</v>
      </c>
      <c r="S233">
        <v>-32.071399999999997</v>
      </c>
      <c r="T233" s="98">
        <v>22513</v>
      </c>
      <c r="U233">
        <v>9.4700002670288104</v>
      </c>
      <c r="V233">
        <v>16.090000152587901</v>
      </c>
      <c r="W233">
        <v>0.5</v>
      </c>
      <c r="X233">
        <v>24.517627534925399</v>
      </c>
    </row>
    <row r="234" spans="1:24">
      <c r="A234">
        <v>233</v>
      </c>
      <c r="B234">
        <v>115.82928</v>
      </c>
      <c r="C234" s="98">
        <v>20322</v>
      </c>
      <c r="D234">
        <v>11.800000190734901</v>
      </c>
      <c r="E234">
        <v>17</v>
      </c>
      <c r="F234">
        <v>17.5</v>
      </c>
      <c r="G234">
        <v>24.517627534925399</v>
      </c>
      <c r="H234">
        <v>1.6900429104722401</v>
      </c>
      <c r="I234">
        <v>50</v>
      </c>
      <c r="J234">
        <v>1</v>
      </c>
      <c r="L234">
        <v>115.82928</v>
      </c>
      <c r="M234" s="98">
        <v>22148</v>
      </c>
      <c r="N234">
        <v>8.9600000381469709</v>
      </c>
      <c r="O234">
        <v>18.610000610351602</v>
      </c>
      <c r="P234">
        <v>0.40000000596046398</v>
      </c>
      <c r="Q234">
        <v>24.517627534925399</v>
      </c>
      <c r="S234">
        <v>115.82928</v>
      </c>
      <c r="T234" s="98">
        <v>22514</v>
      </c>
      <c r="U234">
        <v>9.6400003433227504</v>
      </c>
      <c r="V234">
        <v>18.690000534057599</v>
      </c>
      <c r="W234">
        <v>1.20000004768372</v>
      </c>
      <c r="X234">
        <v>24.7366553486663</v>
      </c>
    </row>
    <row r="235" spans="1:24">
      <c r="A235">
        <v>234</v>
      </c>
      <c r="B235">
        <v>-32.071399999999997</v>
      </c>
      <c r="C235" s="98">
        <v>20323</v>
      </c>
      <c r="D235">
        <v>9.5299997329711896</v>
      </c>
      <c r="E235">
        <v>16.430000305175799</v>
      </c>
      <c r="F235">
        <v>12.6000003814697</v>
      </c>
      <c r="G235">
        <v>24.7366553486663</v>
      </c>
      <c r="H235">
        <v>1.8775690121803901</v>
      </c>
      <c r="I235">
        <v>50</v>
      </c>
      <c r="J235">
        <v>1</v>
      </c>
      <c r="L235">
        <v>-32.071399999999997</v>
      </c>
      <c r="M235" s="98">
        <v>22149</v>
      </c>
      <c r="N235">
        <v>8.1800003051757795</v>
      </c>
      <c r="O235">
        <v>18.799999237060501</v>
      </c>
      <c r="P235">
        <v>0</v>
      </c>
      <c r="Q235">
        <v>24.7366553486663</v>
      </c>
      <c r="S235">
        <v>-32.071399999999997</v>
      </c>
      <c r="T235" s="98">
        <v>22515</v>
      </c>
      <c r="U235">
        <v>9.0799999237060494</v>
      </c>
      <c r="V235">
        <v>19.610000610351602</v>
      </c>
      <c r="W235">
        <v>0</v>
      </c>
      <c r="X235">
        <v>24.957677480433901</v>
      </c>
    </row>
    <row r="236" spans="1:24">
      <c r="A236">
        <v>235</v>
      </c>
      <c r="B236">
        <v>115.82928</v>
      </c>
      <c r="C236" s="98">
        <v>20324</v>
      </c>
      <c r="D236">
        <v>8.5299997329711896</v>
      </c>
      <c r="E236">
        <v>15.810000419616699</v>
      </c>
      <c r="F236">
        <v>11.699999809265099</v>
      </c>
      <c r="G236">
        <v>24.957677480433901</v>
      </c>
      <c r="H236">
        <v>1.8946036690575501</v>
      </c>
      <c r="I236">
        <v>50</v>
      </c>
      <c r="J236">
        <v>1</v>
      </c>
      <c r="L236">
        <v>115.82928</v>
      </c>
      <c r="M236" s="98">
        <v>22150</v>
      </c>
      <c r="N236">
        <v>8.1499996185302699</v>
      </c>
      <c r="O236">
        <v>16.829999923706101</v>
      </c>
      <c r="P236">
        <v>2.7999999523162802</v>
      </c>
      <c r="Q236">
        <v>24.957677480433901</v>
      </c>
      <c r="S236">
        <v>115.82928</v>
      </c>
      <c r="T236" s="98">
        <v>22516</v>
      </c>
      <c r="U236">
        <v>9.6800003051757795</v>
      </c>
      <c r="V236">
        <v>24.069999694824201</v>
      </c>
      <c r="W236">
        <v>0</v>
      </c>
      <c r="X236">
        <v>25.180594234057502</v>
      </c>
    </row>
    <row r="237" spans="1:24">
      <c r="A237">
        <v>236</v>
      </c>
      <c r="B237">
        <v>-32.071399999999997</v>
      </c>
      <c r="C237" s="98">
        <v>20325</v>
      </c>
      <c r="D237">
        <v>8.6000003814697301</v>
      </c>
      <c r="E237">
        <v>17</v>
      </c>
      <c r="F237">
        <v>5.4000000953674299</v>
      </c>
      <c r="G237">
        <v>25.180594234057502</v>
      </c>
      <c r="H237">
        <v>2.0964706596066298</v>
      </c>
      <c r="I237">
        <v>50</v>
      </c>
      <c r="J237">
        <v>1</v>
      </c>
      <c r="L237">
        <v>-32.071399999999997</v>
      </c>
      <c r="M237" s="98">
        <v>22151</v>
      </c>
      <c r="N237">
        <v>6.5799999237060502</v>
      </c>
      <c r="O237">
        <v>18.159999847412099</v>
      </c>
      <c r="P237">
        <v>0.20000000298023199</v>
      </c>
      <c r="Q237">
        <v>25.180594234057502</v>
      </c>
      <c r="S237">
        <v>-32.071399999999997</v>
      </c>
      <c r="T237" s="98">
        <v>22517</v>
      </c>
      <c r="U237">
        <v>12.710000038146999</v>
      </c>
      <c r="V237">
        <v>18.5</v>
      </c>
      <c r="W237">
        <v>1.6000000238418599</v>
      </c>
      <c r="X237">
        <v>25.4053059133666</v>
      </c>
    </row>
    <row r="238" spans="1:24">
      <c r="A238">
        <v>237</v>
      </c>
      <c r="B238">
        <v>115.82928</v>
      </c>
      <c r="C238" s="98">
        <v>20326</v>
      </c>
      <c r="D238">
        <v>9.3299999237060494</v>
      </c>
      <c r="E238">
        <v>18.159999847412099</v>
      </c>
      <c r="F238">
        <v>2</v>
      </c>
      <c r="G238">
        <v>25.4053059133666</v>
      </c>
      <c r="H238">
        <v>2.2356152347756399</v>
      </c>
      <c r="I238">
        <v>50</v>
      </c>
      <c r="J238">
        <v>1</v>
      </c>
      <c r="L238">
        <v>115.82928</v>
      </c>
      <c r="M238" s="98">
        <v>22152</v>
      </c>
      <c r="N238">
        <v>8.2700004577636701</v>
      </c>
      <c r="O238">
        <v>15.3900003433228</v>
      </c>
      <c r="P238">
        <v>1.5</v>
      </c>
      <c r="Q238">
        <v>25.4053059133666</v>
      </c>
      <c r="S238">
        <v>115.82928</v>
      </c>
      <c r="T238" s="98">
        <v>22518</v>
      </c>
      <c r="U238">
        <v>12.800000190734901</v>
      </c>
      <c r="V238">
        <v>16.909999847412099</v>
      </c>
      <c r="W238">
        <v>6.1999998092651403</v>
      </c>
      <c r="X238">
        <v>25.631712822190401</v>
      </c>
    </row>
    <row r="239" spans="1:24">
      <c r="A239">
        <v>238</v>
      </c>
      <c r="B239">
        <v>-32.071399999999997</v>
      </c>
      <c r="C239" s="98">
        <v>20327</v>
      </c>
      <c r="D239">
        <v>11.5900001525879</v>
      </c>
      <c r="E239">
        <v>17.129999160766602</v>
      </c>
      <c r="F239">
        <v>8</v>
      </c>
      <c r="G239">
        <v>25.631712822190401</v>
      </c>
      <c r="H239">
        <v>1.8214206633354599</v>
      </c>
      <c r="I239">
        <v>50</v>
      </c>
      <c r="J239">
        <v>1</v>
      </c>
      <c r="L239">
        <v>-32.071399999999997</v>
      </c>
      <c r="M239" s="98">
        <v>22153</v>
      </c>
      <c r="N239">
        <v>2.8099999427795401</v>
      </c>
      <c r="O239">
        <v>15.1199998855591</v>
      </c>
      <c r="P239">
        <v>4.5</v>
      </c>
      <c r="Q239">
        <v>25.631712822190401</v>
      </c>
      <c r="S239">
        <v>-32.071399999999997</v>
      </c>
      <c r="T239" s="98">
        <v>22519</v>
      </c>
      <c r="U239">
        <v>10.079999923706101</v>
      </c>
      <c r="V239">
        <v>17.219999313354499</v>
      </c>
      <c r="W239">
        <v>2</v>
      </c>
      <c r="X239">
        <v>25.8597152643584</v>
      </c>
    </row>
    <row r="240" spans="1:24">
      <c r="A240">
        <v>239</v>
      </c>
      <c r="B240">
        <v>115.82928</v>
      </c>
      <c r="C240" s="98">
        <v>20328</v>
      </c>
      <c r="D240">
        <v>11.460000038146999</v>
      </c>
      <c r="E240">
        <v>18.4799995422363</v>
      </c>
      <c r="F240">
        <v>5.3000001907348597</v>
      </c>
      <c r="G240">
        <v>25.8597152643584</v>
      </c>
      <c r="H240">
        <v>2.1078051904819999</v>
      </c>
      <c r="I240">
        <v>50</v>
      </c>
      <c r="J240">
        <v>1</v>
      </c>
      <c r="L240">
        <v>115.82928</v>
      </c>
      <c r="M240" s="98">
        <v>22154</v>
      </c>
      <c r="N240">
        <v>4.0199999809265101</v>
      </c>
      <c r="O240">
        <v>17.190000534057599</v>
      </c>
      <c r="P240">
        <v>0</v>
      </c>
      <c r="Q240">
        <v>25.8597152643584</v>
      </c>
      <c r="S240">
        <v>115.82928</v>
      </c>
      <c r="T240" s="98">
        <v>22520</v>
      </c>
      <c r="U240">
        <v>10.8699998855591</v>
      </c>
      <c r="V240">
        <v>18.850000381469702</v>
      </c>
      <c r="W240">
        <v>0</v>
      </c>
      <c r="X240">
        <v>26.089213543700001</v>
      </c>
    </row>
    <row r="241" spans="1:24">
      <c r="A241">
        <v>240</v>
      </c>
      <c r="B241">
        <v>-32.071399999999997</v>
      </c>
      <c r="C241" s="98">
        <v>20329</v>
      </c>
      <c r="D241">
        <v>9.3800001144409197</v>
      </c>
      <c r="E241">
        <v>15.310000419616699</v>
      </c>
      <c r="F241">
        <v>11</v>
      </c>
      <c r="G241">
        <v>26.089213543700001</v>
      </c>
      <c r="H241">
        <v>1.7978994066960901</v>
      </c>
      <c r="I241">
        <v>50</v>
      </c>
      <c r="J241">
        <v>1</v>
      </c>
      <c r="L241">
        <v>-32.071399999999997</v>
      </c>
      <c r="M241" s="98">
        <v>22155</v>
      </c>
      <c r="N241">
        <v>7.8000001907348597</v>
      </c>
      <c r="O241">
        <v>18.389999389648398</v>
      </c>
      <c r="P241">
        <v>0.20000000298023199</v>
      </c>
      <c r="Q241">
        <v>26.089213543700001</v>
      </c>
      <c r="S241">
        <v>-32.071399999999997</v>
      </c>
      <c r="T241" s="98">
        <v>22521</v>
      </c>
      <c r="U241">
        <v>10.8999996185303</v>
      </c>
      <c r="V241">
        <v>18.600000381469702</v>
      </c>
      <c r="W241">
        <v>0</v>
      </c>
      <c r="X241">
        <v>26.320107964044499</v>
      </c>
    </row>
    <row r="242" spans="1:24">
      <c r="A242">
        <v>241</v>
      </c>
      <c r="B242">
        <v>115.82928</v>
      </c>
      <c r="C242" s="98">
        <v>20330</v>
      </c>
      <c r="D242">
        <v>6.1599998474121103</v>
      </c>
      <c r="E242">
        <v>17.790000915527301</v>
      </c>
      <c r="F242">
        <v>7.6999998092651403</v>
      </c>
      <c r="G242">
        <v>26.320107964044499</v>
      </c>
      <c r="H242">
        <v>2.5089445960638401</v>
      </c>
      <c r="I242">
        <v>50</v>
      </c>
      <c r="J242">
        <v>1</v>
      </c>
      <c r="L242">
        <v>115.82928</v>
      </c>
      <c r="M242" s="98">
        <v>22156</v>
      </c>
      <c r="N242">
        <v>5.9200000762939498</v>
      </c>
      <c r="O242">
        <v>18.940000534057599</v>
      </c>
      <c r="P242">
        <v>0</v>
      </c>
      <c r="Q242">
        <v>26.320107964044499</v>
      </c>
      <c r="S242">
        <v>115.82928</v>
      </c>
      <c r="T242" s="98">
        <v>22522</v>
      </c>
      <c r="U242">
        <v>12.8699998855591</v>
      </c>
      <c r="V242">
        <v>18.090000152587901</v>
      </c>
      <c r="W242">
        <v>8.5</v>
      </c>
      <c r="X242">
        <v>26.552298829221201</v>
      </c>
    </row>
    <row r="243" spans="1:24">
      <c r="A243">
        <v>242</v>
      </c>
      <c r="B243">
        <v>-32.071399999999997</v>
      </c>
      <c r="C243" s="98">
        <v>20331</v>
      </c>
      <c r="D243">
        <v>9.3100004196166992</v>
      </c>
      <c r="E243">
        <v>17.329999923706101</v>
      </c>
      <c r="F243">
        <v>10.6000003814697</v>
      </c>
      <c r="G243">
        <v>26.552298829221201</v>
      </c>
      <c r="H243">
        <v>2.1968006086402099</v>
      </c>
      <c r="I243">
        <v>50</v>
      </c>
      <c r="J243">
        <v>1</v>
      </c>
      <c r="L243">
        <v>-32.071399999999997</v>
      </c>
      <c r="M243" s="98">
        <v>22157</v>
      </c>
      <c r="N243">
        <v>5.8499999046325701</v>
      </c>
      <c r="O243">
        <v>18.139999389648398</v>
      </c>
      <c r="P243">
        <v>0</v>
      </c>
      <c r="Q243">
        <v>26.552298829221201</v>
      </c>
      <c r="S243">
        <v>-32.071399999999997</v>
      </c>
      <c r="T243" s="98">
        <v>22523</v>
      </c>
      <c r="U243">
        <v>11.439999580383301</v>
      </c>
      <c r="V243">
        <v>18.110000610351602</v>
      </c>
      <c r="W243">
        <v>6.1999998092651403</v>
      </c>
      <c r="X243">
        <v>26.785686443059699</v>
      </c>
    </row>
    <row r="244" spans="1:24">
      <c r="A244">
        <v>243</v>
      </c>
      <c r="B244">
        <v>115.82928</v>
      </c>
      <c r="C244" s="98">
        <v>20332</v>
      </c>
      <c r="D244">
        <v>9.1599998474121094</v>
      </c>
      <c r="E244">
        <v>16.530000686645501</v>
      </c>
      <c r="F244">
        <v>13.800000190734901</v>
      </c>
      <c r="G244">
        <v>26.785686443059699</v>
      </c>
      <c r="H244">
        <v>2.0919819372832</v>
      </c>
      <c r="I244">
        <v>50</v>
      </c>
      <c r="J244">
        <v>1</v>
      </c>
      <c r="L244">
        <v>115.82928</v>
      </c>
      <c r="M244" s="98">
        <v>22158</v>
      </c>
      <c r="N244">
        <v>8.5399999618530291</v>
      </c>
      <c r="O244">
        <v>18.159999847412099</v>
      </c>
      <c r="P244">
        <v>0.69999998807907104</v>
      </c>
      <c r="Q244">
        <v>26.785686443059699</v>
      </c>
      <c r="S244">
        <v>115.82928</v>
      </c>
      <c r="T244" s="98">
        <v>22524</v>
      </c>
      <c r="U244">
        <v>9.4499998092651403</v>
      </c>
      <c r="V244">
        <v>16.860000610351602</v>
      </c>
      <c r="W244">
        <v>21</v>
      </c>
      <c r="X244">
        <v>27.0201711093891</v>
      </c>
    </row>
    <row r="245" spans="1:24">
      <c r="A245">
        <v>244</v>
      </c>
      <c r="B245">
        <v>-32.071399999999997</v>
      </c>
      <c r="C245" s="98">
        <v>20333</v>
      </c>
      <c r="D245">
        <v>11.0299997329712</v>
      </c>
      <c r="E245">
        <v>17.549999237060501</v>
      </c>
      <c r="F245">
        <v>1</v>
      </c>
      <c r="G245">
        <v>27.0201711093891</v>
      </c>
      <c r="H245">
        <v>2.0784679786774598</v>
      </c>
      <c r="I245">
        <v>49.337225617058003</v>
      </c>
      <c r="J245">
        <v>0.98674451234116101</v>
      </c>
      <c r="L245">
        <v>-32.071399999999997</v>
      </c>
      <c r="M245" s="98">
        <v>22159</v>
      </c>
      <c r="N245">
        <v>8.9499998092651403</v>
      </c>
      <c r="O245">
        <v>18.379999160766602</v>
      </c>
      <c r="P245">
        <v>4.1999998092651403</v>
      </c>
      <c r="Q245">
        <v>27.0201711093891</v>
      </c>
      <c r="S245">
        <v>-32.071399999999997</v>
      </c>
      <c r="T245" s="98">
        <v>22525</v>
      </c>
      <c r="U245">
        <v>9.2700004577636701</v>
      </c>
      <c r="V245">
        <v>18.340000152587901</v>
      </c>
      <c r="W245">
        <v>2.7000000476837198</v>
      </c>
      <c r="X245">
        <v>27.255653132039001</v>
      </c>
    </row>
    <row r="246" spans="1:24">
      <c r="A246">
        <v>245</v>
      </c>
      <c r="B246">
        <v>115.82928</v>
      </c>
      <c r="C246" s="98">
        <v>20334</v>
      </c>
      <c r="D246">
        <v>9.9700002670288104</v>
      </c>
      <c r="E246">
        <v>17.4799995422363</v>
      </c>
      <c r="F246">
        <v>1.3999999761581401</v>
      </c>
      <c r="G246">
        <v>27.255653132039001</v>
      </c>
      <c r="H246">
        <v>2.2105145949875999</v>
      </c>
      <c r="I246">
        <v>48.9688139172261</v>
      </c>
      <c r="J246">
        <v>0.97937627834452201</v>
      </c>
      <c r="L246">
        <v>115.82928</v>
      </c>
      <c r="M246" s="98">
        <v>22160</v>
      </c>
      <c r="N246">
        <v>10.670000076293899</v>
      </c>
      <c r="O246">
        <v>18.899999618530298</v>
      </c>
      <c r="P246">
        <v>3.4000000953674299</v>
      </c>
      <c r="Q246">
        <v>27.255653132039001</v>
      </c>
      <c r="S246">
        <v>115.82928</v>
      </c>
      <c r="T246" s="98">
        <v>22526</v>
      </c>
      <c r="U246">
        <v>11.7700004577637</v>
      </c>
      <c r="V246">
        <v>17.7299995422363</v>
      </c>
      <c r="W246">
        <v>2.4000000953674299</v>
      </c>
      <c r="X246">
        <v>27.492032814838701</v>
      </c>
    </row>
    <row r="247" spans="1:24">
      <c r="A247">
        <v>246</v>
      </c>
      <c r="B247">
        <v>-32.071399999999997</v>
      </c>
      <c r="C247" s="98">
        <v>20335</v>
      </c>
      <c r="D247">
        <v>8.7700004577636701</v>
      </c>
      <c r="E247">
        <v>22.659999847412099</v>
      </c>
      <c r="F247">
        <v>0.10000000149011599</v>
      </c>
      <c r="G247">
        <v>27.492032814838701</v>
      </c>
      <c r="H247">
        <v>3.2237321044674001</v>
      </c>
      <c r="I247">
        <v>46.489828235142298</v>
      </c>
      <c r="J247">
        <v>0.929796564702846</v>
      </c>
      <c r="L247">
        <v>-32.071399999999997</v>
      </c>
      <c r="M247" s="98">
        <v>22161</v>
      </c>
      <c r="N247">
        <v>8.6599998474121094</v>
      </c>
      <c r="O247">
        <v>18.899999618530298</v>
      </c>
      <c r="P247">
        <v>0.30000001192092901</v>
      </c>
      <c r="Q247">
        <v>27.492032814838701</v>
      </c>
      <c r="S247">
        <v>-32.071399999999997</v>
      </c>
      <c r="T247" s="98">
        <v>22527</v>
      </c>
      <c r="U247">
        <v>10.710000038146999</v>
      </c>
      <c r="V247">
        <v>17.75</v>
      </c>
      <c r="W247">
        <v>8.8000001907348597</v>
      </c>
      <c r="X247">
        <v>27.729210461617502</v>
      </c>
    </row>
    <row r="248" spans="1:24">
      <c r="A248">
        <v>247</v>
      </c>
      <c r="B248">
        <v>115.82928</v>
      </c>
      <c r="C248" s="98">
        <v>20336</v>
      </c>
      <c r="D248">
        <v>13.710000038146999</v>
      </c>
      <c r="E248">
        <v>20.059999465942401</v>
      </c>
      <c r="F248">
        <v>1.20000004768372</v>
      </c>
      <c r="G248">
        <v>27.729210461617502</v>
      </c>
      <c r="H248">
        <v>2.2752430397352001</v>
      </c>
      <c r="I248">
        <v>45.869633851037797</v>
      </c>
      <c r="J248">
        <v>0.917392677020757</v>
      </c>
      <c r="L248">
        <v>115.82928</v>
      </c>
      <c r="M248" s="98">
        <v>22162</v>
      </c>
      <c r="N248">
        <v>8.7799997329711896</v>
      </c>
      <c r="O248">
        <v>19.909999847412099</v>
      </c>
      <c r="P248">
        <v>0</v>
      </c>
      <c r="Q248">
        <v>27.729210461617502</v>
      </c>
      <c r="S248">
        <v>115.82928</v>
      </c>
      <c r="T248" s="98">
        <v>22528</v>
      </c>
      <c r="U248">
        <v>11.560000419616699</v>
      </c>
      <c r="V248">
        <v>16.9799995422363</v>
      </c>
      <c r="W248">
        <v>6.8000001907348597</v>
      </c>
      <c r="X248">
        <v>27.9670863762049</v>
      </c>
    </row>
    <row r="249" spans="1:24">
      <c r="A249">
        <v>248</v>
      </c>
      <c r="B249">
        <v>-32.071399999999997</v>
      </c>
      <c r="C249" s="98">
        <v>20337</v>
      </c>
      <c r="D249">
        <v>11.0900001525879</v>
      </c>
      <c r="E249">
        <v>17.4899997711182</v>
      </c>
      <c r="F249">
        <v>13.3999996185303</v>
      </c>
      <c r="G249">
        <v>27.9670863762049</v>
      </c>
      <c r="H249">
        <v>2.1314181811113402</v>
      </c>
      <c r="I249">
        <v>50</v>
      </c>
      <c r="J249">
        <v>1</v>
      </c>
      <c r="L249">
        <v>-32.071399999999997</v>
      </c>
      <c r="M249" s="98">
        <v>22163</v>
      </c>
      <c r="N249">
        <v>10.2600002288818</v>
      </c>
      <c r="O249">
        <v>22.649999618530298</v>
      </c>
      <c r="P249">
        <v>0</v>
      </c>
      <c r="Q249">
        <v>27.9670863762049</v>
      </c>
      <c r="S249">
        <v>-32.071399999999997</v>
      </c>
      <c r="T249" s="98">
        <v>22529</v>
      </c>
      <c r="U249">
        <v>11.6400003433228</v>
      </c>
      <c r="V249">
        <v>18.360000610351602</v>
      </c>
      <c r="W249">
        <v>0.60000002384185802</v>
      </c>
      <c r="X249">
        <v>28.2055608624302</v>
      </c>
    </row>
    <row r="250" spans="1:24">
      <c r="A250">
        <v>249</v>
      </c>
      <c r="B250">
        <v>115.82928</v>
      </c>
      <c r="C250" s="98">
        <v>20338</v>
      </c>
      <c r="D250">
        <v>10.1599998474121</v>
      </c>
      <c r="E250">
        <v>16.370000839233398</v>
      </c>
      <c r="F250">
        <v>9</v>
      </c>
      <c r="G250">
        <v>28.2055608624302</v>
      </c>
      <c r="H250">
        <v>2.04981038551231</v>
      </c>
      <c r="I250">
        <v>50</v>
      </c>
      <c r="J250">
        <v>1</v>
      </c>
      <c r="L250">
        <v>115.82928</v>
      </c>
      <c r="M250" s="98">
        <v>22164</v>
      </c>
      <c r="N250">
        <v>9.2700004577636701</v>
      </c>
      <c r="O250">
        <v>16.440000534057599</v>
      </c>
      <c r="P250">
        <v>0.60000002384185802</v>
      </c>
      <c r="Q250">
        <v>28.2055608624302</v>
      </c>
      <c r="S250">
        <v>115.82928</v>
      </c>
      <c r="T250" s="98">
        <v>22530</v>
      </c>
      <c r="U250">
        <v>9.9899997711181605</v>
      </c>
      <c r="V250">
        <v>21.5</v>
      </c>
      <c r="W250">
        <v>0</v>
      </c>
      <c r="X250">
        <v>28.444534224122801</v>
      </c>
    </row>
    <row r="251" spans="1:24">
      <c r="A251">
        <v>250</v>
      </c>
      <c r="B251">
        <v>-32.071399999999997</v>
      </c>
      <c r="C251" s="98">
        <v>20339</v>
      </c>
      <c r="D251">
        <v>9.2399997711181605</v>
      </c>
      <c r="E251">
        <v>18.430000305175799</v>
      </c>
      <c r="F251">
        <v>1.8999999761581401</v>
      </c>
      <c r="G251">
        <v>28.444534224122801</v>
      </c>
      <c r="H251">
        <v>2.5608620597500802</v>
      </c>
      <c r="I251">
        <v>49.851310328358103</v>
      </c>
      <c r="J251">
        <v>0.99702620656716101</v>
      </c>
      <c r="L251">
        <v>-32.071399999999997</v>
      </c>
      <c r="M251" s="98">
        <v>22165</v>
      </c>
      <c r="N251">
        <v>3.6900000572204599</v>
      </c>
      <c r="O251">
        <v>16.600000381469702</v>
      </c>
      <c r="P251">
        <v>2.7999999523162802</v>
      </c>
      <c r="Q251">
        <v>28.444534224122801</v>
      </c>
      <c r="S251">
        <v>-32.071399999999997</v>
      </c>
      <c r="T251" s="98">
        <v>22531</v>
      </c>
      <c r="U251">
        <v>7.5799999237060502</v>
      </c>
      <c r="V251">
        <v>18.610000610351602</v>
      </c>
      <c r="W251">
        <v>0</v>
      </c>
      <c r="X251">
        <v>28.683906765111999</v>
      </c>
    </row>
    <row r="252" spans="1:24">
      <c r="A252">
        <v>251</v>
      </c>
      <c r="B252">
        <v>115.82928</v>
      </c>
      <c r="C252" s="98">
        <v>20340</v>
      </c>
      <c r="D252">
        <v>9.7899999618530291</v>
      </c>
      <c r="E252">
        <v>18.9799995422363</v>
      </c>
      <c r="F252">
        <v>0</v>
      </c>
      <c r="G252">
        <v>28.683906765111999</v>
      </c>
      <c r="H252">
        <v>2.6273099450381898</v>
      </c>
      <c r="I252">
        <v>47.7494623723275</v>
      </c>
      <c r="J252">
        <v>0.95498924744655</v>
      </c>
      <c r="L252">
        <v>115.82928</v>
      </c>
      <c r="M252" s="98">
        <v>22166</v>
      </c>
      <c r="N252">
        <v>4.3099999427795401</v>
      </c>
      <c r="O252">
        <v>15.569999694824199</v>
      </c>
      <c r="P252">
        <v>0</v>
      </c>
      <c r="Q252">
        <v>28.683906765111999</v>
      </c>
      <c r="S252">
        <v>115.82928</v>
      </c>
      <c r="T252" s="98">
        <v>22532</v>
      </c>
      <c r="U252">
        <v>10.2799997329712</v>
      </c>
      <c r="V252">
        <v>20.909999847412099</v>
      </c>
      <c r="W252">
        <v>0</v>
      </c>
      <c r="X252">
        <v>28.9235787892273</v>
      </c>
    </row>
    <row r="253" spans="1:24">
      <c r="A253">
        <v>252</v>
      </c>
      <c r="B253">
        <v>-32.071399999999997</v>
      </c>
      <c r="C253" s="98">
        <v>20341</v>
      </c>
      <c r="D253">
        <v>9.6800003051757795</v>
      </c>
      <c r="E253">
        <v>19.329999923706101</v>
      </c>
      <c r="F253">
        <v>0</v>
      </c>
      <c r="G253">
        <v>28.9235787892273</v>
      </c>
      <c r="H253">
        <v>2.72487870552931</v>
      </c>
      <c r="I253">
        <v>45.569559407904102</v>
      </c>
      <c r="J253">
        <v>0.91139118815808196</v>
      </c>
      <c r="L253">
        <v>-32.071399999999997</v>
      </c>
      <c r="M253" s="98">
        <v>22167</v>
      </c>
      <c r="N253">
        <v>6.71000003814697</v>
      </c>
      <c r="O253">
        <v>18.899999618530298</v>
      </c>
      <c r="P253">
        <v>0</v>
      </c>
      <c r="Q253">
        <v>28.9235787892273</v>
      </c>
      <c r="S253">
        <v>-32.071399999999997</v>
      </c>
      <c r="T253" s="98">
        <v>22533</v>
      </c>
      <c r="U253">
        <v>9.1899995803833008</v>
      </c>
      <c r="V253">
        <v>23.25</v>
      </c>
      <c r="W253">
        <v>0</v>
      </c>
      <c r="X253">
        <v>29.163450600298098</v>
      </c>
    </row>
    <row r="254" spans="1:24">
      <c r="A254">
        <v>253</v>
      </c>
      <c r="B254">
        <v>115.82928</v>
      </c>
      <c r="C254" s="98">
        <v>20342</v>
      </c>
      <c r="D254">
        <v>10.569999694824199</v>
      </c>
      <c r="E254">
        <v>20.110000610351602</v>
      </c>
      <c r="F254">
        <v>0.20000000298023199</v>
      </c>
      <c r="G254">
        <v>29.163450600298098</v>
      </c>
      <c r="H254">
        <v>2.8023822532832301</v>
      </c>
      <c r="I254">
        <v>43.527653608257701</v>
      </c>
      <c r="J254">
        <v>0.87055307216515398</v>
      </c>
      <c r="L254">
        <v>115.82928</v>
      </c>
      <c r="M254" s="98">
        <v>22168</v>
      </c>
      <c r="N254">
        <v>9.9600000381469709</v>
      </c>
      <c r="O254">
        <v>20.700000762939499</v>
      </c>
      <c r="P254">
        <v>0</v>
      </c>
      <c r="Q254">
        <v>29.163450600298098</v>
      </c>
      <c r="S254">
        <v>115.82928</v>
      </c>
      <c r="T254" s="98">
        <v>22534</v>
      </c>
      <c r="U254">
        <v>11.930000305175801</v>
      </c>
      <c r="V254">
        <v>18.0200004577637</v>
      </c>
      <c r="W254">
        <v>9.1000003814697301</v>
      </c>
      <c r="X254">
        <v>29.4034225021536</v>
      </c>
    </row>
    <row r="255" spans="1:24">
      <c r="A255">
        <v>254</v>
      </c>
      <c r="B255">
        <v>-32.071399999999997</v>
      </c>
      <c r="C255" s="98">
        <v>20343</v>
      </c>
      <c r="D255">
        <v>10.430000305175801</v>
      </c>
      <c r="E255">
        <v>14.7700004577637</v>
      </c>
      <c r="F255">
        <v>2.4000000953674299</v>
      </c>
      <c r="G255">
        <v>29.4034225021536</v>
      </c>
      <c r="H255">
        <v>1.7481475968037801</v>
      </c>
      <c r="I255">
        <v>44.529135626182097</v>
      </c>
      <c r="J255">
        <v>0.89058271252364296</v>
      </c>
      <c r="L255">
        <v>-32.071399999999997</v>
      </c>
      <c r="M255" s="98">
        <v>22169</v>
      </c>
      <c r="N255">
        <v>6.9099998474121103</v>
      </c>
      <c r="O255">
        <v>19.610000610351602</v>
      </c>
      <c r="P255">
        <v>0.30000001192092901</v>
      </c>
      <c r="Q255">
        <v>29.4034225021536</v>
      </c>
      <c r="S255">
        <v>-32.071399999999997</v>
      </c>
      <c r="T255" s="98">
        <v>22535</v>
      </c>
      <c r="U255">
        <v>9.5100002288818395</v>
      </c>
      <c r="V255">
        <v>16.430000305175799</v>
      </c>
      <c r="W255">
        <v>3.9000000953674299</v>
      </c>
      <c r="X255">
        <v>29.643394798623198</v>
      </c>
    </row>
    <row r="256" spans="1:24">
      <c r="A256">
        <v>255</v>
      </c>
      <c r="B256">
        <v>115.82928</v>
      </c>
      <c r="C256" s="98">
        <v>20344</v>
      </c>
      <c r="D256">
        <v>5.3200001716613796</v>
      </c>
      <c r="E256">
        <v>15.3900003433228</v>
      </c>
      <c r="F256">
        <v>3.2000000476837198</v>
      </c>
      <c r="G256">
        <v>29.643394798623198</v>
      </c>
      <c r="H256">
        <v>2.4863368367485101</v>
      </c>
      <c r="I256">
        <v>45.740066204466999</v>
      </c>
      <c r="J256">
        <v>0.91480132408934101</v>
      </c>
      <c r="L256">
        <v>115.82928</v>
      </c>
      <c r="M256" s="98">
        <v>22170</v>
      </c>
      <c r="N256">
        <v>10.0299997329712</v>
      </c>
      <c r="O256">
        <v>18.2399997711182</v>
      </c>
      <c r="P256">
        <v>6.1999998092651403</v>
      </c>
      <c r="Q256">
        <v>29.643394798623198</v>
      </c>
      <c r="S256">
        <v>115.82928</v>
      </c>
      <c r="T256" s="98">
        <v>22536</v>
      </c>
      <c r="U256">
        <v>8.1099996566772496</v>
      </c>
      <c r="V256">
        <v>18.299999237060501</v>
      </c>
      <c r="W256">
        <v>5.1999998092651403</v>
      </c>
      <c r="X256">
        <v>29.883267793536401</v>
      </c>
    </row>
    <row r="257" spans="1:24">
      <c r="A257">
        <v>256</v>
      </c>
      <c r="B257">
        <v>-32.071399999999997</v>
      </c>
      <c r="C257" s="98">
        <v>20345</v>
      </c>
      <c r="D257">
        <v>5.8899998664856001</v>
      </c>
      <c r="E257">
        <v>15.960000038146999</v>
      </c>
      <c r="F257">
        <v>0</v>
      </c>
      <c r="G257">
        <v>29.883267793536401</v>
      </c>
      <c r="H257">
        <v>2.5571995183284399</v>
      </c>
      <c r="I257">
        <v>43.694306589804299</v>
      </c>
      <c r="J257">
        <v>0.87388613179608599</v>
      </c>
      <c r="L257">
        <v>-32.071399999999997</v>
      </c>
      <c r="M257" s="98">
        <v>22171</v>
      </c>
      <c r="N257">
        <v>9.7700004577636701</v>
      </c>
      <c r="O257">
        <v>20.850000381469702</v>
      </c>
      <c r="P257">
        <v>14.199999809265099</v>
      </c>
      <c r="Q257">
        <v>29.883267793536401</v>
      </c>
      <c r="S257">
        <v>-32.071399999999997</v>
      </c>
      <c r="T257" s="98">
        <v>22537</v>
      </c>
      <c r="U257">
        <v>9</v>
      </c>
      <c r="V257">
        <v>19.889999389648398</v>
      </c>
      <c r="W257">
        <v>0.10000000149011599</v>
      </c>
      <c r="X257">
        <v>30.122941790722599</v>
      </c>
    </row>
    <row r="258" spans="1:24">
      <c r="A258">
        <v>257</v>
      </c>
      <c r="B258">
        <v>115.82928</v>
      </c>
      <c r="C258" s="98">
        <v>20346</v>
      </c>
      <c r="D258">
        <v>6.9299998283386204</v>
      </c>
      <c r="E258">
        <v>17.670000076293899</v>
      </c>
      <c r="F258">
        <v>1.5</v>
      </c>
      <c r="G258">
        <v>30.122941790722599</v>
      </c>
      <c r="H258">
        <v>2.78950905061583</v>
      </c>
      <c r="I258">
        <v>42.962699349311599</v>
      </c>
      <c r="J258">
        <v>0.85925398698623301</v>
      </c>
      <c r="L258">
        <v>115.82928</v>
      </c>
      <c r="M258" s="98">
        <v>22172</v>
      </c>
      <c r="N258">
        <v>8.1400003433227504</v>
      </c>
      <c r="O258">
        <v>20.649999618530298</v>
      </c>
      <c r="P258">
        <v>0</v>
      </c>
      <c r="Q258">
        <v>30.122941790722599</v>
      </c>
      <c r="S258">
        <v>115.82928</v>
      </c>
      <c r="T258" s="98">
        <v>22538</v>
      </c>
      <c r="U258">
        <v>9.7600002288818395</v>
      </c>
      <c r="V258">
        <v>22.069999694824201</v>
      </c>
      <c r="W258">
        <v>0</v>
      </c>
      <c r="X258">
        <v>30.362317094011001</v>
      </c>
    </row>
    <row r="259" spans="1:24">
      <c r="A259">
        <v>258</v>
      </c>
      <c r="B259">
        <v>-32.071399999999997</v>
      </c>
      <c r="C259" s="98">
        <v>20347</v>
      </c>
      <c r="D259">
        <v>9.9399995803833008</v>
      </c>
      <c r="E259">
        <v>17.639999389648398</v>
      </c>
      <c r="F259">
        <v>2</v>
      </c>
      <c r="G259">
        <v>30.362317094011001</v>
      </c>
      <c r="H259">
        <v>2.4985706795303</v>
      </c>
      <c r="I259">
        <v>42.963842805687399</v>
      </c>
      <c r="J259">
        <v>0.85927685611374804</v>
      </c>
      <c r="L259">
        <v>-32.071399999999997</v>
      </c>
      <c r="M259" s="98">
        <v>22173</v>
      </c>
      <c r="N259">
        <v>7.9299998283386204</v>
      </c>
      <c r="O259">
        <v>18.870000839233398</v>
      </c>
      <c r="P259">
        <v>0</v>
      </c>
      <c r="Q259">
        <v>30.362317094011001</v>
      </c>
      <c r="S259">
        <v>-32.071399999999997</v>
      </c>
      <c r="T259" s="98">
        <v>22539</v>
      </c>
      <c r="U259">
        <v>10.8500003814697</v>
      </c>
      <c r="V259">
        <v>26.75</v>
      </c>
      <c r="W259">
        <v>0</v>
      </c>
      <c r="X259">
        <v>30.601300274801002</v>
      </c>
    </row>
    <row r="260" spans="1:24">
      <c r="A260">
        <v>259</v>
      </c>
      <c r="B260">
        <v>115.82928</v>
      </c>
      <c r="C260" s="98">
        <v>20348</v>
      </c>
      <c r="D260">
        <v>9.7399997711181605</v>
      </c>
      <c r="E260">
        <v>19.530000686645501</v>
      </c>
      <c r="F260">
        <v>0</v>
      </c>
      <c r="G260">
        <v>30.601300274801002</v>
      </c>
      <c r="H260">
        <v>2.9154587668517902</v>
      </c>
      <c r="I260">
        <v>40.631475792205997</v>
      </c>
      <c r="J260">
        <v>0.81262951584411902</v>
      </c>
      <c r="L260">
        <v>115.82928</v>
      </c>
      <c r="M260" s="98">
        <v>22174</v>
      </c>
      <c r="N260">
        <v>7.3699998855590803</v>
      </c>
      <c r="O260">
        <v>18.709999084472699</v>
      </c>
      <c r="P260">
        <v>20.5</v>
      </c>
      <c r="Q260">
        <v>30.601300274801002</v>
      </c>
      <c r="S260">
        <v>115.82928</v>
      </c>
      <c r="T260" s="98">
        <v>22540</v>
      </c>
      <c r="U260">
        <v>12.6000003814697</v>
      </c>
      <c r="V260">
        <v>20.360000610351602</v>
      </c>
      <c r="W260">
        <v>0</v>
      </c>
      <c r="X260">
        <v>30.839822974771501</v>
      </c>
    </row>
    <row r="261" spans="1:24">
      <c r="A261">
        <v>260</v>
      </c>
      <c r="B261">
        <v>-32.071399999999997</v>
      </c>
      <c r="C261" s="98">
        <v>20349</v>
      </c>
      <c r="D261">
        <v>10.2299995422363</v>
      </c>
      <c r="E261">
        <v>23.2299995422363</v>
      </c>
      <c r="F261">
        <v>0</v>
      </c>
      <c r="G261">
        <v>30.839822974771501</v>
      </c>
      <c r="H261">
        <v>3.6044738313187299</v>
      </c>
      <c r="I261">
        <v>37.747896727151002</v>
      </c>
      <c r="J261">
        <v>0.75495793454301996</v>
      </c>
      <c r="L261">
        <v>-32.071399999999997</v>
      </c>
      <c r="M261" s="98">
        <v>22175</v>
      </c>
      <c r="N261">
        <v>10.2399997711182</v>
      </c>
      <c r="O261">
        <v>19.450000762939499</v>
      </c>
      <c r="P261">
        <v>0.20000000298023199</v>
      </c>
      <c r="Q261">
        <v>30.839822974771501</v>
      </c>
      <c r="S261">
        <v>-32.071399999999997</v>
      </c>
      <c r="T261" s="98">
        <v>22541</v>
      </c>
      <c r="U261">
        <v>8.9899997711181605</v>
      </c>
      <c r="V261">
        <v>19.200000762939499</v>
      </c>
      <c r="W261">
        <v>0</v>
      </c>
      <c r="X261">
        <v>31.0778231031715</v>
      </c>
    </row>
    <row r="262" spans="1:24">
      <c r="A262">
        <v>261</v>
      </c>
      <c r="B262">
        <v>115.82928</v>
      </c>
      <c r="C262" s="98">
        <v>20350</v>
      </c>
      <c r="D262">
        <v>10.0900001525879</v>
      </c>
      <c r="E262">
        <v>19.450000762939499</v>
      </c>
      <c r="F262">
        <v>0</v>
      </c>
      <c r="G262">
        <v>31.0778231031715</v>
      </c>
      <c r="H262">
        <v>2.9071540469777801</v>
      </c>
      <c r="I262">
        <v>35.422173489568699</v>
      </c>
      <c r="J262">
        <v>0.70844346979137496</v>
      </c>
      <c r="L262">
        <v>115.82928</v>
      </c>
      <c r="M262" s="98">
        <v>22176</v>
      </c>
      <c r="N262">
        <v>9.0600004196166992</v>
      </c>
      <c r="O262">
        <v>18.870000839233398</v>
      </c>
      <c r="P262">
        <v>0</v>
      </c>
      <c r="Q262">
        <v>31.0778231031715</v>
      </c>
      <c r="S262">
        <v>115.82928</v>
      </c>
      <c r="T262" s="98">
        <v>22542</v>
      </c>
      <c r="U262">
        <v>9.8100004196166992</v>
      </c>
      <c r="V262">
        <v>17.389999389648398</v>
      </c>
      <c r="W262">
        <v>0.89999997615814198</v>
      </c>
      <c r="X262">
        <v>31.3152385692499</v>
      </c>
    </row>
    <row r="263" spans="1:24">
      <c r="A263">
        <v>262</v>
      </c>
      <c r="B263">
        <v>-32.071399999999997</v>
      </c>
      <c r="C263" s="98">
        <v>20351</v>
      </c>
      <c r="D263">
        <v>9.2200002670288104</v>
      </c>
      <c r="E263">
        <v>19.659999847412099</v>
      </c>
      <c r="F263">
        <v>0</v>
      </c>
      <c r="G263">
        <v>31.3152385692499</v>
      </c>
      <c r="H263">
        <v>3.0624058858830101</v>
      </c>
      <c r="I263">
        <v>32.972248780862301</v>
      </c>
      <c r="J263">
        <v>0.65944497561724702</v>
      </c>
      <c r="L263">
        <v>-32.071399999999997</v>
      </c>
      <c r="M263" s="98">
        <v>22177</v>
      </c>
      <c r="N263">
        <v>8.1700000762939506</v>
      </c>
      <c r="O263">
        <v>20.629999160766602</v>
      </c>
      <c r="P263">
        <v>0</v>
      </c>
      <c r="Q263">
        <v>31.3152385692499</v>
      </c>
      <c r="S263">
        <v>-32.071399999999997</v>
      </c>
      <c r="T263" s="98">
        <v>22543</v>
      </c>
      <c r="U263">
        <v>6.6199998855590803</v>
      </c>
      <c r="V263">
        <v>18.569999694824201</v>
      </c>
      <c r="W263">
        <v>0</v>
      </c>
      <c r="X263">
        <v>31.552007282255499</v>
      </c>
    </row>
    <row r="264" spans="1:24">
      <c r="A264">
        <v>263</v>
      </c>
      <c r="B264">
        <v>115.82928</v>
      </c>
      <c r="C264" s="98">
        <v>20352</v>
      </c>
      <c r="D264">
        <v>10.6599998474121</v>
      </c>
      <c r="E264">
        <v>17.450000762939499</v>
      </c>
      <c r="F264">
        <v>0</v>
      </c>
      <c r="G264">
        <v>31.552007282255499</v>
      </c>
      <c r="H264">
        <v>2.4586758482875202</v>
      </c>
      <c r="I264">
        <v>31.005308102232298</v>
      </c>
      <c r="J264">
        <v>0.62010616204464697</v>
      </c>
      <c r="L264">
        <v>115.82928</v>
      </c>
      <c r="M264" s="98">
        <v>22178</v>
      </c>
      <c r="N264">
        <v>8.4700002670288104</v>
      </c>
      <c r="O264">
        <v>20.420000076293899</v>
      </c>
      <c r="P264">
        <v>0</v>
      </c>
      <c r="Q264">
        <v>31.552007282255499</v>
      </c>
      <c r="S264">
        <v>115.82928</v>
      </c>
      <c r="T264" s="98">
        <v>22544</v>
      </c>
      <c r="U264">
        <v>8.3800001144409197</v>
      </c>
      <c r="V264">
        <v>21.25</v>
      </c>
      <c r="W264">
        <v>0</v>
      </c>
      <c r="X264">
        <v>31.7880671514372</v>
      </c>
    </row>
    <row r="265" spans="1:24">
      <c r="A265">
        <v>264</v>
      </c>
      <c r="B265">
        <v>-32.071399999999997</v>
      </c>
      <c r="C265" s="98">
        <v>20353</v>
      </c>
      <c r="D265">
        <v>9.0399999618530291</v>
      </c>
      <c r="E265">
        <v>17.819999694824201</v>
      </c>
      <c r="F265">
        <v>2.0999999046325701</v>
      </c>
      <c r="G265">
        <v>31.7880671514372</v>
      </c>
      <c r="H265">
        <v>2.7615003755796801</v>
      </c>
      <c r="I265">
        <v>30.8961077064012</v>
      </c>
      <c r="J265">
        <v>0.61792215412802298</v>
      </c>
      <c r="L265">
        <v>-32.071399999999997</v>
      </c>
      <c r="M265" s="98">
        <v>22179</v>
      </c>
      <c r="N265">
        <v>7.03999996185303</v>
      </c>
      <c r="O265">
        <v>21.2700004577637</v>
      </c>
      <c r="P265">
        <v>0.10000000149011599</v>
      </c>
      <c r="Q265">
        <v>31.7880671514372</v>
      </c>
      <c r="S265">
        <v>-32.071399999999997</v>
      </c>
      <c r="T265" s="98">
        <v>22545</v>
      </c>
      <c r="U265">
        <v>9.9600000381469709</v>
      </c>
      <c r="V265">
        <v>26.200000762939499</v>
      </c>
      <c r="W265">
        <v>0</v>
      </c>
      <c r="X265">
        <v>32.023356086043897</v>
      </c>
    </row>
    <row r="266" spans="1:24">
      <c r="A266">
        <v>265</v>
      </c>
      <c r="B266">
        <v>115.82928</v>
      </c>
      <c r="C266" s="98">
        <v>20354</v>
      </c>
      <c r="D266">
        <v>7</v>
      </c>
      <c r="E266">
        <v>17.860000610351602</v>
      </c>
      <c r="F266">
        <v>0.89999997615814198</v>
      </c>
      <c r="G266">
        <v>32.023356086043897</v>
      </c>
      <c r="H266">
        <v>2.9948954952715301</v>
      </c>
      <c r="I266">
        <v>29.4001912863421</v>
      </c>
      <c r="J266">
        <v>0.58800382572684196</v>
      </c>
      <c r="L266">
        <v>115.82928</v>
      </c>
      <c r="M266" s="98">
        <v>22180</v>
      </c>
      <c r="N266">
        <v>9.7299995422363299</v>
      </c>
      <c r="O266">
        <v>16.319999694824201</v>
      </c>
      <c r="P266">
        <v>0.30000001192092901</v>
      </c>
      <c r="Q266">
        <v>32.023356086043897</v>
      </c>
      <c r="S266">
        <v>115.82928</v>
      </c>
      <c r="T266" s="98">
        <v>22546</v>
      </c>
      <c r="U266">
        <v>13.460000038146999</v>
      </c>
      <c r="V266">
        <v>30.840000152587901</v>
      </c>
      <c r="W266">
        <v>0</v>
      </c>
      <c r="X266">
        <v>32.257811995324602</v>
      </c>
    </row>
    <row r="267" spans="1:24">
      <c r="A267">
        <v>266</v>
      </c>
      <c r="B267">
        <v>-32.071399999999997</v>
      </c>
      <c r="C267" s="98">
        <v>20355</v>
      </c>
      <c r="D267">
        <v>8.1400003433227504</v>
      </c>
      <c r="E267">
        <v>24.090000152587901</v>
      </c>
      <c r="F267">
        <v>0</v>
      </c>
      <c r="G267">
        <v>32.257811995324602</v>
      </c>
      <c r="H267">
        <v>4.1017465715548802</v>
      </c>
      <c r="I267">
        <v>26.118794029098201</v>
      </c>
      <c r="J267">
        <v>0.52237588058196305</v>
      </c>
      <c r="L267">
        <v>-32.071399999999997</v>
      </c>
      <c r="M267" s="98">
        <v>22181</v>
      </c>
      <c r="N267">
        <v>9.6899995803833008</v>
      </c>
      <c r="O267">
        <v>18.040000915527301</v>
      </c>
      <c r="P267">
        <v>22.299999237060501</v>
      </c>
      <c r="Q267">
        <v>32.257811995324602</v>
      </c>
      <c r="S267">
        <v>-32.071399999999997</v>
      </c>
      <c r="T267" s="98">
        <v>22547</v>
      </c>
      <c r="U267">
        <v>13.1599998474121</v>
      </c>
      <c r="V267">
        <v>19.860000610351602</v>
      </c>
      <c r="W267">
        <v>0.5</v>
      </c>
      <c r="X267">
        <v>32.491372788527997</v>
      </c>
    </row>
    <row r="268" spans="1:24">
      <c r="A268">
        <v>267</v>
      </c>
      <c r="B268">
        <v>115.82928</v>
      </c>
      <c r="C268" s="98">
        <v>20356</v>
      </c>
      <c r="D268">
        <v>11.289999961853001</v>
      </c>
      <c r="E268">
        <v>19.670000076293899</v>
      </c>
      <c r="F268">
        <v>0</v>
      </c>
      <c r="G268">
        <v>32.491372788527997</v>
      </c>
      <c r="H268">
        <v>2.93856392589197</v>
      </c>
      <c r="I268">
        <v>23.767942888384599</v>
      </c>
      <c r="J268">
        <v>0.47535885776769199</v>
      </c>
      <c r="L268">
        <v>115.82928</v>
      </c>
      <c r="M268" s="98">
        <v>22182</v>
      </c>
      <c r="N268">
        <v>9.1700000762939506</v>
      </c>
      <c r="O268">
        <v>15.5299997329712</v>
      </c>
      <c r="P268">
        <v>12.5</v>
      </c>
      <c r="Q268">
        <v>32.491372788527997</v>
      </c>
      <c r="S268">
        <v>115.82928</v>
      </c>
      <c r="T268" s="98">
        <v>22548</v>
      </c>
      <c r="U268">
        <v>11.3400001525879</v>
      </c>
      <c r="V268">
        <v>20.25</v>
      </c>
      <c r="W268">
        <v>0.10000000149011599</v>
      </c>
      <c r="X268">
        <v>32.723976374903202</v>
      </c>
    </row>
    <row r="269" spans="1:24">
      <c r="A269">
        <v>268</v>
      </c>
      <c r="B269">
        <v>-32.071399999999997</v>
      </c>
      <c r="C269" s="98">
        <v>20357</v>
      </c>
      <c r="D269">
        <v>10.449999809265099</v>
      </c>
      <c r="E269">
        <v>18.370000839233398</v>
      </c>
      <c r="F269">
        <v>9.3000001907348597</v>
      </c>
      <c r="G269">
        <v>32.723976374903202</v>
      </c>
      <c r="H269">
        <v>2.78471766840602</v>
      </c>
      <c r="I269">
        <v>30.840168944394598</v>
      </c>
      <c r="J269">
        <v>0.61680337888789305</v>
      </c>
      <c r="L269">
        <v>-32.071399999999997</v>
      </c>
      <c r="M269" s="98">
        <v>22183</v>
      </c>
      <c r="N269">
        <v>8.9799995422363299</v>
      </c>
      <c r="O269">
        <v>17.959999084472699</v>
      </c>
      <c r="P269">
        <v>0.69999998807907104</v>
      </c>
      <c r="Q269">
        <v>32.723976374903202</v>
      </c>
      <c r="S269">
        <v>-32.071399999999997</v>
      </c>
      <c r="T269" s="98">
        <v>22549</v>
      </c>
      <c r="U269">
        <v>9.4700002670288104</v>
      </c>
      <c r="V269">
        <v>26.049999237060501</v>
      </c>
      <c r="W269">
        <v>0</v>
      </c>
      <c r="X269">
        <v>32.955560663698897</v>
      </c>
    </row>
    <row r="270" spans="1:24">
      <c r="A270">
        <v>269</v>
      </c>
      <c r="B270">
        <v>115.82928</v>
      </c>
      <c r="C270" s="98">
        <v>20358</v>
      </c>
      <c r="D270">
        <v>7.6300001144409197</v>
      </c>
      <c r="E270">
        <v>19.610000610351602</v>
      </c>
      <c r="F270">
        <v>1.3999999761581401</v>
      </c>
      <c r="G270">
        <v>32.955560663698897</v>
      </c>
      <c r="H270">
        <v>3.3645350734843</v>
      </c>
      <c r="I270">
        <v>29.5485408617653</v>
      </c>
      <c r="J270">
        <v>0.59097081723530698</v>
      </c>
      <c r="L270">
        <v>115.82928</v>
      </c>
      <c r="M270" s="98">
        <v>22184</v>
      </c>
      <c r="N270">
        <v>7.4200000762939498</v>
      </c>
      <c r="O270">
        <v>19.950000762939499</v>
      </c>
      <c r="P270">
        <v>0</v>
      </c>
      <c r="Q270">
        <v>32.955560663698897</v>
      </c>
      <c r="S270">
        <v>115.82928</v>
      </c>
      <c r="T270" s="98">
        <v>22550</v>
      </c>
      <c r="U270">
        <v>14.8699998855591</v>
      </c>
      <c r="V270">
        <v>31.0200004577637</v>
      </c>
      <c r="W270">
        <v>0</v>
      </c>
      <c r="X270">
        <v>33.186063564164101</v>
      </c>
    </row>
    <row r="271" spans="1:24">
      <c r="A271">
        <v>270</v>
      </c>
      <c r="B271">
        <v>-32.071399999999997</v>
      </c>
      <c r="C271" s="98">
        <v>20359</v>
      </c>
      <c r="D271">
        <v>11.7399997711182</v>
      </c>
      <c r="E271">
        <v>17.030000686645501</v>
      </c>
      <c r="F271">
        <v>5.4000000953674299</v>
      </c>
      <c r="G271">
        <v>33.186063564164101</v>
      </c>
      <c r="H271">
        <v>2.3062101674956401</v>
      </c>
      <c r="I271">
        <v>33.103572823136297</v>
      </c>
      <c r="J271">
        <v>0.66207145646272503</v>
      </c>
      <c r="L271">
        <v>-32.071399999999997</v>
      </c>
      <c r="M271" s="98">
        <v>22185</v>
      </c>
      <c r="N271">
        <v>7.71000003814697</v>
      </c>
      <c r="O271">
        <v>21.139999389648398</v>
      </c>
      <c r="P271">
        <v>0.20000000298023199</v>
      </c>
      <c r="Q271">
        <v>33.186063564164101</v>
      </c>
      <c r="S271">
        <v>-32.071399999999997</v>
      </c>
      <c r="T271" s="98">
        <v>22551</v>
      </c>
      <c r="U271">
        <v>14.0100002288818</v>
      </c>
      <c r="V271">
        <v>21.459999084472699</v>
      </c>
      <c r="W271">
        <v>0</v>
      </c>
      <c r="X271">
        <v>33.4154229855477</v>
      </c>
    </row>
    <row r="272" spans="1:24">
      <c r="A272">
        <v>271</v>
      </c>
      <c r="B272">
        <v>115.82928</v>
      </c>
      <c r="C272" s="98">
        <v>20360</v>
      </c>
      <c r="D272">
        <v>8.9799995422363299</v>
      </c>
      <c r="E272">
        <v>19.5</v>
      </c>
      <c r="F272">
        <v>20</v>
      </c>
      <c r="G272">
        <v>33.4154229855477</v>
      </c>
      <c r="H272">
        <v>3.2599361826095401</v>
      </c>
      <c r="I272">
        <v>50</v>
      </c>
      <c r="J272">
        <v>1</v>
      </c>
      <c r="L272">
        <v>115.82928</v>
      </c>
      <c r="M272" s="98">
        <v>22186</v>
      </c>
      <c r="N272">
        <v>9.8100004196166992</v>
      </c>
      <c r="O272">
        <v>19.670000076293899</v>
      </c>
      <c r="P272">
        <v>0</v>
      </c>
      <c r="Q272">
        <v>33.4154229855477</v>
      </c>
      <c r="S272">
        <v>115.82928</v>
      </c>
      <c r="T272" s="98">
        <v>22552</v>
      </c>
      <c r="U272">
        <v>10.9799995422363</v>
      </c>
      <c r="V272">
        <v>22</v>
      </c>
      <c r="W272">
        <v>0</v>
      </c>
      <c r="X272">
        <v>33.6435768370986</v>
      </c>
    </row>
    <row r="273" spans="1:24">
      <c r="A273">
        <v>272</v>
      </c>
      <c r="B273">
        <v>-32.071399999999997</v>
      </c>
      <c r="C273" s="98">
        <v>20361</v>
      </c>
      <c r="D273">
        <v>11.310000419616699</v>
      </c>
      <c r="E273">
        <v>19.370000839233398</v>
      </c>
      <c r="F273">
        <v>4.5</v>
      </c>
      <c r="G273">
        <v>33.6435768370986</v>
      </c>
      <c r="H273">
        <v>2.9715562665122799</v>
      </c>
      <c r="I273">
        <v>50</v>
      </c>
      <c r="J273">
        <v>1</v>
      </c>
      <c r="L273">
        <v>-32.071399999999997</v>
      </c>
      <c r="M273" s="98">
        <v>22187</v>
      </c>
      <c r="N273">
        <v>9.7299995422363299</v>
      </c>
      <c r="O273">
        <v>17.25</v>
      </c>
      <c r="P273">
        <v>0.89999997615814198</v>
      </c>
      <c r="Q273">
        <v>33.6435768370986</v>
      </c>
      <c r="S273">
        <v>-32.071399999999997</v>
      </c>
      <c r="T273" s="98">
        <v>22553</v>
      </c>
      <c r="U273">
        <v>11.3800001144409</v>
      </c>
      <c r="V273">
        <v>18</v>
      </c>
      <c r="W273">
        <v>10.5</v>
      </c>
      <c r="X273">
        <v>33.8704630280656</v>
      </c>
    </row>
    <row r="274" spans="1:24">
      <c r="A274">
        <v>273</v>
      </c>
      <c r="B274">
        <v>115.82928</v>
      </c>
      <c r="C274" s="98">
        <v>20362</v>
      </c>
      <c r="D274">
        <v>11.1599998474121</v>
      </c>
      <c r="E274">
        <v>18.129999160766602</v>
      </c>
      <c r="F274">
        <v>11.8999996185303</v>
      </c>
      <c r="G274">
        <v>33.8704630280656</v>
      </c>
      <c r="H274">
        <v>2.72362320017676</v>
      </c>
      <c r="I274">
        <v>50</v>
      </c>
      <c r="J274">
        <v>1</v>
      </c>
      <c r="L274">
        <v>115.82928</v>
      </c>
      <c r="M274" s="98">
        <v>22188</v>
      </c>
      <c r="N274">
        <v>6.5</v>
      </c>
      <c r="O274">
        <v>18.459999084472699</v>
      </c>
      <c r="P274">
        <v>0.30000001192092901</v>
      </c>
      <c r="Q274">
        <v>33.8704630280656</v>
      </c>
      <c r="S274">
        <v>115.82928</v>
      </c>
      <c r="T274" s="98">
        <v>22554</v>
      </c>
      <c r="U274">
        <v>8.1300001144409197</v>
      </c>
      <c r="V274">
        <v>18.319999694824201</v>
      </c>
      <c r="W274">
        <v>14.300000190734901</v>
      </c>
      <c r="X274">
        <v>34.096019467697701</v>
      </c>
    </row>
    <row r="275" spans="1:24">
      <c r="A275">
        <v>274</v>
      </c>
      <c r="B275">
        <v>-32.071399999999997</v>
      </c>
      <c r="C275" s="98">
        <v>20363</v>
      </c>
      <c r="D275">
        <v>10.430000305175801</v>
      </c>
      <c r="E275">
        <v>18.420000076293899</v>
      </c>
      <c r="F275">
        <v>4.6999998092651403</v>
      </c>
      <c r="G275">
        <v>34.096019467697701</v>
      </c>
      <c r="H275">
        <v>2.9156255276588698</v>
      </c>
      <c r="I275">
        <v>50</v>
      </c>
      <c r="J275">
        <v>1</v>
      </c>
      <c r="L275">
        <v>-32.071399999999997</v>
      </c>
      <c r="M275" s="98">
        <v>22189</v>
      </c>
      <c r="N275">
        <v>10.0200004577637</v>
      </c>
      <c r="O275">
        <v>19.670000076293899</v>
      </c>
      <c r="P275">
        <v>1.8999999761581401</v>
      </c>
      <c r="Q275">
        <v>34.096019467697701</v>
      </c>
      <c r="S275">
        <v>-32.071399999999997</v>
      </c>
      <c r="T275" s="98">
        <v>22555</v>
      </c>
      <c r="U275">
        <v>7.1999998092651403</v>
      </c>
      <c r="V275">
        <v>19.75</v>
      </c>
      <c r="W275">
        <v>0</v>
      </c>
      <c r="X275">
        <v>34.320184065243701</v>
      </c>
    </row>
    <row r="276" spans="1:24">
      <c r="A276">
        <v>275</v>
      </c>
      <c r="B276">
        <v>115.82928</v>
      </c>
      <c r="C276" s="98">
        <v>20364</v>
      </c>
      <c r="D276">
        <v>8.25</v>
      </c>
      <c r="E276">
        <v>20.829999923706101</v>
      </c>
      <c r="F276">
        <v>0</v>
      </c>
      <c r="G276">
        <v>34.320184065243701</v>
      </c>
      <c r="H276">
        <v>3.6956573190780202</v>
      </c>
      <c r="I276">
        <v>47.043474144737601</v>
      </c>
      <c r="J276">
        <v>0.94086948289475203</v>
      </c>
      <c r="L276">
        <v>115.82928</v>
      </c>
      <c r="M276" s="98">
        <v>22190</v>
      </c>
      <c r="N276">
        <v>8.9899997711181605</v>
      </c>
      <c r="O276">
        <v>20.079999923706101</v>
      </c>
      <c r="P276">
        <v>0</v>
      </c>
      <c r="Q276">
        <v>34.320184065243701</v>
      </c>
      <c r="S276">
        <v>115.82928</v>
      </c>
      <c r="T276" s="98">
        <v>22556</v>
      </c>
      <c r="U276">
        <v>8.0699996948242205</v>
      </c>
      <c r="V276">
        <v>21.069999694824201</v>
      </c>
      <c r="W276">
        <v>0</v>
      </c>
      <c r="X276">
        <v>34.5428947299526</v>
      </c>
    </row>
    <row r="277" spans="1:24">
      <c r="A277">
        <v>276</v>
      </c>
      <c r="B277">
        <v>-32.071399999999997</v>
      </c>
      <c r="C277" s="98">
        <v>20365</v>
      </c>
      <c r="D277">
        <v>9.5299997329711896</v>
      </c>
      <c r="E277">
        <v>20.940000534057599</v>
      </c>
      <c r="F277">
        <v>0</v>
      </c>
      <c r="G277">
        <v>34.5428947299526</v>
      </c>
      <c r="H277">
        <v>3.61857543888142</v>
      </c>
      <c r="I277">
        <v>44.1486137936324</v>
      </c>
      <c r="J277">
        <v>0.88297227587264904</v>
      </c>
      <c r="L277">
        <v>-32.071399999999997</v>
      </c>
      <c r="M277" s="98">
        <v>22191</v>
      </c>
      <c r="N277">
        <v>10.0900001525879</v>
      </c>
      <c r="O277">
        <v>20.7700004577637</v>
      </c>
      <c r="P277">
        <v>0</v>
      </c>
      <c r="Q277">
        <v>34.5428947299526</v>
      </c>
      <c r="S277">
        <v>-32.071399999999997</v>
      </c>
      <c r="T277" s="98">
        <v>22557</v>
      </c>
      <c r="U277">
        <v>10.810000419616699</v>
      </c>
      <c r="V277">
        <v>20.389999389648398</v>
      </c>
      <c r="W277">
        <v>0</v>
      </c>
      <c r="X277">
        <v>34.764089371073098</v>
      </c>
    </row>
    <row r="278" spans="1:24">
      <c r="A278">
        <v>277</v>
      </c>
      <c r="B278">
        <v>115.82928</v>
      </c>
      <c r="C278" s="98">
        <v>20366</v>
      </c>
      <c r="D278">
        <v>12.5100002288818</v>
      </c>
      <c r="E278">
        <v>20.879999160766602</v>
      </c>
      <c r="F278">
        <v>0</v>
      </c>
      <c r="G278">
        <v>34.764089371073098</v>
      </c>
      <c r="H278">
        <v>3.2569527349657998</v>
      </c>
      <c r="I278">
        <v>41.543051605659798</v>
      </c>
      <c r="J278">
        <v>0.83086103211319595</v>
      </c>
      <c r="L278">
        <v>115.82928</v>
      </c>
      <c r="M278" s="98">
        <v>22192</v>
      </c>
      <c r="N278">
        <v>9.6099996566772496</v>
      </c>
      <c r="O278">
        <v>17.7600002288818</v>
      </c>
      <c r="P278">
        <v>2</v>
      </c>
      <c r="Q278">
        <v>34.764089371073098</v>
      </c>
      <c r="S278">
        <v>115.82928</v>
      </c>
      <c r="T278" s="98">
        <v>22558</v>
      </c>
      <c r="U278">
        <v>10.25</v>
      </c>
      <c r="V278">
        <v>22.079999923706101</v>
      </c>
      <c r="W278">
        <v>0</v>
      </c>
      <c r="X278">
        <v>34.983705897854399</v>
      </c>
    </row>
    <row r="279" spans="1:24">
      <c r="A279">
        <v>278</v>
      </c>
      <c r="B279">
        <v>-32.071399999999997</v>
      </c>
      <c r="C279" s="98">
        <v>20367</v>
      </c>
      <c r="D279">
        <v>11.1599998474121</v>
      </c>
      <c r="E279">
        <v>20.629999160766602</v>
      </c>
      <c r="F279">
        <v>0.40000000596046398</v>
      </c>
      <c r="G279">
        <v>34.983705897854399</v>
      </c>
      <c r="H279">
        <v>3.4053989127631801</v>
      </c>
      <c r="I279">
        <v>39.218732481409702</v>
      </c>
      <c r="J279">
        <v>0.78437464962819503</v>
      </c>
      <c r="L279">
        <v>-32.071399999999997</v>
      </c>
      <c r="M279" s="98">
        <v>22193</v>
      </c>
      <c r="N279">
        <v>6.9800000190734899</v>
      </c>
      <c r="O279">
        <v>20.709999084472699</v>
      </c>
      <c r="P279">
        <v>0</v>
      </c>
      <c r="Q279">
        <v>34.983705897854399</v>
      </c>
      <c r="S279">
        <v>-32.071399999999997</v>
      </c>
      <c r="T279" s="98">
        <v>22559</v>
      </c>
      <c r="U279">
        <v>10.1400003433228</v>
      </c>
      <c r="V279">
        <v>25.180000305175799</v>
      </c>
      <c r="W279">
        <v>0</v>
      </c>
      <c r="X279">
        <v>35.201682219545098</v>
      </c>
    </row>
    <row r="280" spans="1:24">
      <c r="A280">
        <v>279</v>
      </c>
      <c r="B280">
        <v>115.82928</v>
      </c>
      <c r="C280" s="98">
        <v>20368</v>
      </c>
      <c r="D280">
        <v>8.8400001525878906</v>
      </c>
      <c r="E280">
        <v>21.899999618530298</v>
      </c>
      <c r="F280">
        <v>0</v>
      </c>
      <c r="G280">
        <v>35.201682219545098</v>
      </c>
      <c r="H280">
        <v>3.96134091232536</v>
      </c>
      <c r="I280">
        <v>36.049659751549399</v>
      </c>
      <c r="J280">
        <v>0.72099319503098902</v>
      </c>
      <c r="L280">
        <v>115.82928</v>
      </c>
      <c r="M280" s="98">
        <v>22194</v>
      </c>
      <c r="N280">
        <v>11.819999694824199</v>
      </c>
      <c r="O280">
        <v>19.100000381469702</v>
      </c>
      <c r="P280">
        <v>0</v>
      </c>
      <c r="Q280">
        <v>35.201682219545098</v>
      </c>
      <c r="S280">
        <v>115.82928</v>
      </c>
      <c r="T280" s="98">
        <v>22560</v>
      </c>
      <c r="U280">
        <v>11.210000038146999</v>
      </c>
      <c r="V280">
        <v>21.290000915527301</v>
      </c>
      <c r="W280">
        <v>0</v>
      </c>
      <c r="X280">
        <v>35.417956245394201</v>
      </c>
    </row>
    <row r="281" spans="1:24">
      <c r="A281">
        <v>280</v>
      </c>
      <c r="B281">
        <v>-32.071399999999997</v>
      </c>
      <c r="C281" s="98">
        <v>20369</v>
      </c>
      <c r="D281">
        <v>9.5299997329711896</v>
      </c>
      <c r="E281">
        <v>21.059999465942401</v>
      </c>
      <c r="F281">
        <v>0</v>
      </c>
      <c r="G281">
        <v>35.417956245394201</v>
      </c>
      <c r="H281">
        <v>3.7364766923279</v>
      </c>
      <c r="I281">
        <v>33.060478397687099</v>
      </c>
      <c r="J281">
        <v>0.66120956795374197</v>
      </c>
      <c r="L281">
        <v>-32.071399999999997</v>
      </c>
      <c r="M281" s="98">
        <v>22195</v>
      </c>
      <c r="N281">
        <v>9.4600000381469709</v>
      </c>
      <c r="O281">
        <v>18.659999847412099</v>
      </c>
      <c r="P281">
        <v>0.30000001192092901</v>
      </c>
      <c r="Q281">
        <v>35.417956245394201</v>
      </c>
      <c r="S281">
        <v>-32.071399999999997</v>
      </c>
      <c r="T281" s="98">
        <v>22561</v>
      </c>
      <c r="U281">
        <v>10.560000419616699</v>
      </c>
      <c r="V281">
        <v>25.040000915527301</v>
      </c>
      <c r="W281">
        <v>0</v>
      </c>
      <c r="X281">
        <v>35.6324658846506</v>
      </c>
    </row>
    <row r="282" spans="1:24">
      <c r="A282">
        <v>281</v>
      </c>
      <c r="B282">
        <v>115.82928</v>
      </c>
      <c r="C282" s="98">
        <v>20370</v>
      </c>
      <c r="D282">
        <v>11.539999961853001</v>
      </c>
      <c r="E282">
        <v>19.2299995422363</v>
      </c>
      <c r="F282">
        <v>3.5999999046325701</v>
      </c>
      <c r="G282">
        <v>35.6324658846506</v>
      </c>
      <c r="H282">
        <v>3.0783117953539998</v>
      </c>
      <c r="I282">
        <v>34.197828866036502</v>
      </c>
      <c r="J282">
        <v>0.68395657732073001</v>
      </c>
      <c r="L282">
        <v>115.82928</v>
      </c>
      <c r="M282" s="98">
        <v>22196</v>
      </c>
      <c r="N282">
        <v>12.2200002670288</v>
      </c>
      <c r="O282">
        <v>19.7299995422363</v>
      </c>
      <c r="P282">
        <v>1.20000004768372</v>
      </c>
      <c r="Q282">
        <v>35.6324658846506</v>
      </c>
      <c r="S282">
        <v>115.82928</v>
      </c>
      <c r="T282" s="98">
        <v>22562</v>
      </c>
      <c r="U282">
        <v>12.960000038146999</v>
      </c>
      <c r="V282">
        <v>19.5200004577637</v>
      </c>
      <c r="W282">
        <v>0.5</v>
      </c>
      <c r="X282">
        <v>35.8451490465633</v>
      </c>
    </row>
    <row r="283" spans="1:24">
      <c r="A283">
        <v>282</v>
      </c>
      <c r="B283">
        <v>-32.071399999999997</v>
      </c>
      <c r="C283" s="98">
        <v>20371</v>
      </c>
      <c r="D283">
        <v>11.3900003433228</v>
      </c>
      <c r="E283">
        <v>17.4899997711182</v>
      </c>
      <c r="F283">
        <v>1.1000000238418599</v>
      </c>
      <c r="G283">
        <v>35.8451490465633</v>
      </c>
      <c r="H283">
        <v>2.6794895846049398</v>
      </c>
      <c r="I283">
        <v>33.154237222194404</v>
      </c>
      <c r="J283">
        <v>0.66308474444388799</v>
      </c>
      <c r="L283">
        <v>-32.071399999999997</v>
      </c>
      <c r="M283" s="98">
        <v>22197</v>
      </c>
      <c r="N283">
        <v>12.7399997711182</v>
      </c>
      <c r="O283">
        <v>19.620000839233398</v>
      </c>
      <c r="P283">
        <v>0</v>
      </c>
      <c r="Q283">
        <v>35.8451490465633</v>
      </c>
      <c r="S283">
        <v>-32.071399999999997</v>
      </c>
      <c r="T283" s="98">
        <v>22563</v>
      </c>
      <c r="U283">
        <v>9.5</v>
      </c>
      <c r="V283">
        <v>20.2600002288818</v>
      </c>
      <c r="W283">
        <v>0</v>
      </c>
      <c r="X283">
        <v>36.055943640381003</v>
      </c>
    </row>
    <row r="284" spans="1:24">
      <c r="A284">
        <v>283</v>
      </c>
      <c r="B284">
        <v>115.82928</v>
      </c>
      <c r="C284" s="98">
        <v>20372</v>
      </c>
      <c r="D284">
        <v>10.1199998855591</v>
      </c>
      <c r="E284">
        <v>18.0100002288818</v>
      </c>
      <c r="F284">
        <v>12.1000003814697</v>
      </c>
      <c r="G284">
        <v>36.055943640381003</v>
      </c>
      <c r="H284">
        <v>3.0296401843120502</v>
      </c>
      <c r="I284">
        <v>42.830525456214502</v>
      </c>
      <c r="J284">
        <v>0.85661050912429004</v>
      </c>
      <c r="L284">
        <v>115.82928</v>
      </c>
      <c r="M284" s="98">
        <v>22198</v>
      </c>
      <c r="N284">
        <v>6.9699997901916504</v>
      </c>
      <c r="O284">
        <v>18.399999618530298</v>
      </c>
      <c r="P284">
        <v>0.5</v>
      </c>
      <c r="Q284">
        <v>36.055943640381003</v>
      </c>
      <c r="S284">
        <v>115.82928</v>
      </c>
      <c r="T284" s="98">
        <v>22564</v>
      </c>
      <c r="U284">
        <v>8.2200002670288104</v>
      </c>
      <c r="V284">
        <v>26.149999618530298</v>
      </c>
      <c r="W284">
        <v>0</v>
      </c>
      <c r="X284">
        <v>36.264787575352699</v>
      </c>
    </row>
    <row r="285" spans="1:24">
      <c r="A285">
        <v>284</v>
      </c>
      <c r="B285">
        <v>-32.071399999999997</v>
      </c>
      <c r="C285" s="98">
        <v>20373</v>
      </c>
      <c r="D285">
        <v>8.9399995803833008</v>
      </c>
      <c r="E285">
        <v>19.530000686645501</v>
      </c>
      <c r="F285">
        <v>1.70000004768372</v>
      </c>
      <c r="G285">
        <v>36.264787575352699</v>
      </c>
      <c r="H285">
        <v>3.54911132770295</v>
      </c>
      <c r="I285">
        <v>41.691236441735803</v>
      </c>
      <c r="J285">
        <v>0.83382472883471703</v>
      </c>
      <c r="L285">
        <v>-32.071399999999997</v>
      </c>
      <c r="M285" s="98">
        <v>22199</v>
      </c>
      <c r="N285">
        <v>8.2299995422363299</v>
      </c>
      <c r="O285">
        <v>20.690000534057599</v>
      </c>
      <c r="P285">
        <v>0.20000000298023199</v>
      </c>
      <c r="Q285">
        <v>36.264787575352699</v>
      </c>
      <c r="S285">
        <v>-32.071399999999997</v>
      </c>
      <c r="T285" s="98">
        <v>22565</v>
      </c>
      <c r="U285">
        <v>9.6000003814697301</v>
      </c>
      <c r="V285">
        <v>20.889999389648398</v>
      </c>
      <c r="W285">
        <v>0</v>
      </c>
      <c r="X285">
        <v>36.471618760727203</v>
      </c>
    </row>
    <row r="286" spans="1:24">
      <c r="A286">
        <v>285</v>
      </c>
      <c r="B286">
        <v>115.82928</v>
      </c>
      <c r="C286" s="98">
        <v>20374</v>
      </c>
      <c r="D286">
        <v>10.420000076293899</v>
      </c>
      <c r="E286">
        <v>20.5200004577637</v>
      </c>
      <c r="F286">
        <v>0.40000000596046398</v>
      </c>
      <c r="G286">
        <v>36.471618760727203</v>
      </c>
      <c r="H286">
        <v>3.6201810492329898</v>
      </c>
      <c r="I286">
        <v>39.195091608309902</v>
      </c>
      <c r="J286">
        <v>0.78390183216619802</v>
      </c>
      <c r="L286">
        <v>115.82928</v>
      </c>
      <c r="M286" s="98">
        <v>22200</v>
      </c>
      <c r="N286">
        <v>8.4499998092651403</v>
      </c>
      <c r="O286">
        <v>25.360000610351602</v>
      </c>
      <c r="P286">
        <v>0</v>
      </c>
      <c r="Q286">
        <v>36.471618760727203</v>
      </c>
      <c r="S286">
        <v>115.82928</v>
      </c>
      <c r="T286" s="98">
        <v>22566</v>
      </c>
      <c r="U286">
        <v>12.75</v>
      </c>
      <c r="V286">
        <v>20.629999160766602</v>
      </c>
      <c r="W286">
        <v>1.6000000238418599</v>
      </c>
      <c r="X286">
        <v>36.6763751057536</v>
      </c>
    </row>
    <row r="287" spans="1:24">
      <c r="A287">
        <v>286</v>
      </c>
      <c r="B287">
        <v>-32.071399999999997</v>
      </c>
      <c r="C287" s="98">
        <v>20375</v>
      </c>
      <c r="D287">
        <v>9.5799999237060494</v>
      </c>
      <c r="E287">
        <v>16.5</v>
      </c>
      <c r="F287">
        <v>17.899999618530298</v>
      </c>
      <c r="G287">
        <v>36.6763751057536</v>
      </c>
      <c r="H287">
        <v>2.7932871013813299</v>
      </c>
      <c r="I287">
        <v>50</v>
      </c>
      <c r="J287">
        <v>1</v>
      </c>
      <c r="L287">
        <v>-32.071399999999997</v>
      </c>
      <c r="M287" s="98">
        <v>22201</v>
      </c>
      <c r="N287">
        <v>10.1499996185303</v>
      </c>
      <c r="O287">
        <v>28.040000915527301</v>
      </c>
      <c r="P287">
        <v>0</v>
      </c>
      <c r="Q287">
        <v>36.6763751057536</v>
      </c>
      <c r="S287">
        <v>-32.071399999999997</v>
      </c>
      <c r="T287" s="98">
        <v>22567</v>
      </c>
      <c r="U287">
        <v>12.5100002288818</v>
      </c>
      <c r="V287">
        <v>19.190000534057599</v>
      </c>
      <c r="W287">
        <v>1.3999999761581401</v>
      </c>
      <c r="X287">
        <v>36.878994519680496</v>
      </c>
    </row>
    <row r="288" spans="1:24">
      <c r="A288">
        <v>287</v>
      </c>
      <c r="B288">
        <v>115.82928</v>
      </c>
      <c r="C288" s="98">
        <v>20376</v>
      </c>
      <c r="D288">
        <v>8.3199996948242205</v>
      </c>
      <c r="E288">
        <v>16.469999313354499</v>
      </c>
      <c r="F288">
        <v>9.5</v>
      </c>
      <c r="G288">
        <v>36.878994519680496</v>
      </c>
      <c r="H288">
        <v>2.9843835980551301</v>
      </c>
      <c r="I288">
        <v>50</v>
      </c>
      <c r="J288">
        <v>1</v>
      </c>
      <c r="L288">
        <v>115.82928</v>
      </c>
      <c r="M288" s="98">
        <v>22202</v>
      </c>
      <c r="N288">
        <v>7.9699997901916504</v>
      </c>
      <c r="O288">
        <v>23.379999160766602</v>
      </c>
      <c r="P288">
        <v>0</v>
      </c>
      <c r="Q288">
        <v>36.878994519680496</v>
      </c>
      <c r="S288">
        <v>115.82928</v>
      </c>
      <c r="T288" s="98">
        <v>22568</v>
      </c>
      <c r="U288">
        <v>10.1300001144409</v>
      </c>
      <c r="V288">
        <v>19.920000076293899</v>
      </c>
      <c r="W288">
        <v>0</v>
      </c>
      <c r="X288">
        <v>37.079414911756999</v>
      </c>
    </row>
    <row r="289" spans="1:24">
      <c r="A289">
        <v>288</v>
      </c>
      <c r="B289">
        <v>-32.071399999999997</v>
      </c>
      <c r="C289" s="98">
        <v>20377</v>
      </c>
      <c r="D289">
        <v>11.6499996185303</v>
      </c>
      <c r="E289">
        <v>18.569999694824201</v>
      </c>
      <c r="F289">
        <v>4.6999998092651403</v>
      </c>
      <c r="G289">
        <v>37.079414911756999</v>
      </c>
      <c r="H289">
        <v>3.0135302249542901</v>
      </c>
      <c r="I289">
        <v>50</v>
      </c>
      <c r="J289">
        <v>1</v>
      </c>
      <c r="L289">
        <v>-32.071399999999997</v>
      </c>
      <c r="M289" s="98">
        <v>22203</v>
      </c>
      <c r="N289">
        <v>11.9099998474121</v>
      </c>
      <c r="O289">
        <v>23.610000610351602</v>
      </c>
      <c r="P289">
        <v>0</v>
      </c>
      <c r="Q289">
        <v>37.079414911756999</v>
      </c>
      <c r="S289">
        <v>-32.071399999999997</v>
      </c>
      <c r="T289" s="98">
        <v>22569</v>
      </c>
      <c r="U289">
        <v>8.2600002288818395</v>
      </c>
      <c r="V289">
        <v>24.600000381469702</v>
      </c>
      <c r="W289">
        <v>0</v>
      </c>
      <c r="X289">
        <v>37.277578764486897</v>
      </c>
    </row>
    <row r="290" spans="1:24">
      <c r="A290">
        <v>289</v>
      </c>
      <c r="B290">
        <v>115.82928</v>
      </c>
      <c r="C290" s="98">
        <v>20378</v>
      </c>
      <c r="D290">
        <v>11.319999694824199</v>
      </c>
      <c r="E290">
        <v>18.540000915527301</v>
      </c>
      <c r="F290">
        <v>2.7999999523162802</v>
      </c>
      <c r="G290">
        <v>37.277578764486897</v>
      </c>
      <c r="H290">
        <v>3.0776844694913099</v>
      </c>
      <c r="I290">
        <v>50</v>
      </c>
      <c r="J290">
        <v>1</v>
      </c>
      <c r="L290">
        <v>115.82928</v>
      </c>
      <c r="M290" s="98">
        <v>22204</v>
      </c>
      <c r="N290">
        <v>11.180000305175801</v>
      </c>
      <c r="O290">
        <v>18.7600002288818</v>
      </c>
      <c r="P290">
        <v>9</v>
      </c>
      <c r="Q290">
        <v>37.277578764486897</v>
      </c>
      <c r="S290">
        <v>115.82928</v>
      </c>
      <c r="T290" s="98">
        <v>22570</v>
      </c>
      <c r="U290">
        <v>10.699999809265099</v>
      </c>
      <c r="V290">
        <v>20</v>
      </c>
      <c r="W290">
        <v>0</v>
      </c>
      <c r="X290">
        <v>37.473446853393199</v>
      </c>
    </row>
    <row r="291" spans="1:24">
      <c r="A291">
        <v>290</v>
      </c>
      <c r="B291">
        <v>-32.071399999999997</v>
      </c>
      <c r="C291" s="98">
        <v>20379</v>
      </c>
      <c r="D291">
        <v>9.1300001144409197</v>
      </c>
      <c r="E291">
        <v>16.200000762939499</v>
      </c>
      <c r="F291">
        <v>16.700000762939499</v>
      </c>
      <c r="G291">
        <v>37.473446853393199</v>
      </c>
      <c r="H291">
        <v>2.84968140858496</v>
      </c>
      <c r="I291">
        <v>50</v>
      </c>
      <c r="J291">
        <v>1</v>
      </c>
      <c r="L291">
        <v>-32.071399999999997</v>
      </c>
      <c r="M291" s="98">
        <v>22205</v>
      </c>
      <c r="N291">
        <v>8.7600002288818395</v>
      </c>
      <c r="O291">
        <v>18.549999237060501</v>
      </c>
      <c r="P291">
        <v>6.5</v>
      </c>
      <c r="Q291">
        <v>37.473446853393199</v>
      </c>
      <c r="S291">
        <v>-32.071399999999997</v>
      </c>
      <c r="T291" s="98">
        <v>22571</v>
      </c>
      <c r="U291">
        <v>13.3599996566772</v>
      </c>
      <c r="V291">
        <v>18.670000076293899</v>
      </c>
      <c r="W291">
        <v>3.7999999523162802</v>
      </c>
      <c r="X291">
        <v>37.6669845272543</v>
      </c>
    </row>
    <row r="292" spans="1:24">
      <c r="A292">
        <v>291</v>
      </c>
      <c r="B292">
        <v>115.82928</v>
      </c>
      <c r="C292" s="98">
        <v>20380</v>
      </c>
      <c r="D292">
        <v>9.5500001907348597</v>
      </c>
      <c r="E292">
        <v>17.659999847412099</v>
      </c>
      <c r="F292">
        <v>2.2999999523162802</v>
      </c>
      <c r="G292">
        <v>37.6669845272543</v>
      </c>
      <c r="H292">
        <v>3.1625093722050002</v>
      </c>
      <c r="I292">
        <v>49.769992454552302</v>
      </c>
      <c r="J292">
        <v>0.99539984909104595</v>
      </c>
      <c r="L292">
        <v>115.82928</v>
      </c>
      <c r="M292" s="98">
        <v>22206</v>
      </c>
      <c r="N292">
        <v>8.2299995422363299</v>
      </c>
      <c r="O292">
        <v>22.819999694824201</v>
      </c>
      <c r="P292">
        <v>2.7000000476837198</v>
      </c>
      <c r="Q292">
        <v>37.6669845272543</v>
      </c>
      <c r="S292">
        <v>115.82928</v>
      </c>
      <c r="T292" s="98">
        <v>22572</v>
      </c>
      <c r="U292">
        <v>9.5699996948242205</v>
      </c>
      <c r="V292">
        <v>16.370000839233398</v>
      </c>
      <c r="W292">
        <v>10.699999809265099</v>
      </c>
      <c r="X292">
        <v>37.858157134848099</v>
      </c>
    </row>
    <row r="293" spans="1:24">
      <c r="A293">
        <v>292</v>
      </c>
      <c r="B293">
        <v>-32.071399999999997</v>
      </c>
      <c r="C293" s="98">
        <v>20381</v>
      </c>
      <c r="D293">
        <v>10.4099998474121</v>
      </c>
      <c r="E293">
        <v>17.680000305175799</v>
      </c>
      <c r="F293">
        <v>9.5</v>
      </c>
      <c r="G293">
        <v>37.858157134848099</v>
      </c>
      <c r="H293">
        <v>3.0516146735029999</v>
      </c>
      <c r="I293">
        <v>50</v>
      </c>
      <c r="J293">
        <v>1</v>
      </c>
      <c r="L293">
        <v>-32.071399999999997</v>
      </c>
      <c r="M293" s="98">
        <v>22207</v>
      </c>
      <c r="N293">
        <v>11.9799995422363</v>
      </c>
      <c r="O293">
        <v>27.9899997711182</v>
      </c>
      <c r="P293">
        <v>0.10000000149011599</v>
      </c>
      <c r="Q293">
        <v>37.858157134848099</v>
      </c>
      <c r="S293">
        <v>-32.071399999999997</v>
      </c>
      <c r="T293" s="98">
        <v>22573</v>
      </c>
      <c r="U293">
        <v>7.1799998283386204</v>
      </c>
      <c r="V293">
        <v>16.569999694824201</v>
      </c>
      <c r="W293">
        <v>8.1999998092651403</v>
      </c>
      <c r="X293">
        <v>38.0469300249528</v>
      </c>
    </row>
    <row r="294" spans="1:24">
      <c r="A294">
        <v>293</v>
      </c>
      <c r="B294">
        <v>115.82928</v>
      </c>
      <c r="C294" s="98">
        <v>20382</v>
      </c>
      <c r="D294">
        <v>7.8200001716613796</v>
      </c>
      <c r="E294">
        <v>16.280000686645501</v>
      </c>
      <c r="F294">
        <v>16.799999237060501</v>
      </c>
      <c r="G294">
        <v>38.0469300249528</v>
      </c>
      <c r="H294">
        <v>3.1010652740581501</v>
      </c>
      <c r="I294">
        <v>50</v>
      </c>
      <c r="J294">
        <v>1</v>
      </c>
      <c r="L294">
        <v>115.82928</v>
      </c>
      <c r="M294" s="98">
        <v>22208</v>
      </c>
      <c r="N294">
        <v>15.8400001525879</v>
      </c>
      <c r="O294">
        <v>30.100000381469702</v>
      </c>
      <c r="P294">
        <v>0</v>
      </c>
      <c r="Q294">
        <v>38.0469300249528</v>
      </c>
      <c r="S294">
        <v>115.82928</v>
      </c>
      <c r="T294" s="98">
        <v>22574</v>
      </c>
      <c r="U294">
        <v>6.1399998664856001</v>
      </c>
      <c r="V294">
        <v>20.440000534057599</v>
      </c>
      <c r="W294">
        <v>0.10000000149011599</v>
      </c>
      <c r="X294">
        <v>38.233268546346501</v>
      </c>
    </row>
    <row r="295" spans="1:24">
      <c r="A295">
        <v>294</v>
      </c>
      <c r="B295">
        <v>-32.071399999999997</v>
      </c>
      <c r="C295" s="98">
        <v>20383</v>
      </c>
      <c r="D295">
        <v>9.2600002288818395</v>
      </c>
      <c r="E295">
        <v>17.360000610351602</v>
      </c>
      <c r="F295">
        <v>7.9000000953674299</v>
      </c>
      <c r="G295">
        <v>38.233268546346501</v>
      </c>
      <c r="H295">
        <v>3.17794016205288</v>
      </c>
      <c r="I295">
        <v>50</v>
      </c>
      <c r="J295">
        <v>1</v>
      </c>
      <c r="L295">
        <v>-32.071399999999997</v>
      </c>
      <c r="M295" s="98">
        <v>22209</v>
      </c>
      <c r="N295">
        <v>16.590000152587901</v>
      </c>
      <c r="O295">
        <v>30.780000686645501</v>
      </c>
      <c r="P295">
        <v>0</v>
      </c>
      <c r="Q295">
        <v>38.233268546346501</v>
      </c>
      <c r="S295">
        <v>-32.071399999999997</v>
      </c>
      <c r="T295" s="98">
        <v>22575</v>
      </c>
      <c r="U295">
        <v>7.2699999809265101</v>
      </c>
      <c r="V295">
        <v>24.399999618530298</v>
      </c>
      <c r="W295">
        <v>0</v>
      </c>
      <c r="X295">
        <v>38.4171380478072</v>
      </c>
    </row>
    <row r="296" spans="1:24">
      <c r="A296">
        <v>295</v>
      </c>
      <c r="B296">
        <v>115.82928</v>
      </c>
      <c r="C296" s="98">
        <v>20384</v>
      </c>
      <c r="D296">
        <v>10.449999809265099</v>
      </c>
      <c r="E296">
        <v>18.209999084472699</v>
      </c>
      <c r="F296">
        <v>1</v>
      </c>
      <c r="G296">
        <v>38.4171380478072</v>
      </c>
      <c r="H296">
        <v>3.2279612921745802</v>
      </c>
      <c r="I296">
        <v>48.417630966260297</v>
      </c>
      <c r="J296">
        <v>0.968352619325207</v>
      </c>
      <c r="L296">
        <v>115.82928</v>
      </c>
      <c r="M296" s="98">
        <v>22210</v>
      </c>
      <c r="N296">
        <v>13.8999996185303</v>
      </c>
      <c r="O296">
        <v>23.75</v>
      </c>
      <c r="P296">
        <v>0</v>
      </c>
      <c r="Q296">
        <v>38.4171380478072</v>
      </c>
      <c r="S296">
        <v>115.82928</v>
      </c>
      <c r="T296" s="98">
        <v>22576</v>
      </c>
      <c r="U296">
        <v>10.3400001525879</v>
      </c>
      <c r="V296">
        <v>24.649999618530298</v>
      </c>
      <c r="W296">
        <v>0</v>
      </c>
      <c r="X296">
        <v>38.598503878113199</v>
      </c>
    </row>
    <row r="297" spans="1:24">
      <c r="A297">
        <v>296</v>
      </c>
      <c r="B297">
        <v>-32.071399999999997</v>
      </c>
      <c r="C297" s="98">
        <v>20385</v>
      </c>
      <c r="D297">
        <v>11.079999923706101</v>
      </c>
      <c r="E297">
        <v>18.450000762939499</v>
      </c>
      <c r="F297">
        <v>1</v>
      </c>
      <c r="G297">
        <v>38.598503878113199</v>
      </c>
      <c r="H297">
        <v>3.2034435739264899</v>
      </c>
      <c r="I297">
        <v>46.854876107119097</v>
      </c>
      <c r="J297">
        <v>0.93709752214238295</v>
      </c>
      <c r="L297">
        <v>-32.071399999999997</v>
      </c>
      <c r="M297" s="98">
        <v>22211</v>
      </c>
      <c r="N297">
        <v>11.2600002288818</v>
      </c>
      <c r="O297">
        <v>21.2299995422363</v>
      </c>
      <c r="P297">
        <v>1.3999999761581401</v>
      </c>
      <c r="Q297">
        <v>38.598503878113199</v>
      </c>
      <c r="S297">
        <v>-32.071399999999997</v>
      </c>
      <c r="T297" s="98">
        <v>22577</v>
      </c>
      <c r="U297">
        <v>10.819999694824199</v>
      </c>
      <c r="V297">
        <v>22.7299995422363</v>
      </c>
      <c r="W297">
        <v>0</v>
      </c>
      <c r="X297">
        <v>38.777331386042498</v>
      </c>
    </row>
    <row r="298" spans="1:24">
      <c r="A298">
        <v>297</v>
      </c>
      <c r="B298">
        <v>115.82928</v>
      </c>
      <c r="C298" s="98">
        <v>20386</v>
      </c>
      <c r="D298">
        <v>10.7799997329712</v>
      </c>
      <c r="E298">
        <v>18.290000915527301</v>
      </c>
      <c r="F298">
        <v>1.3999999761581401</v>
      </c>
      <c r="G298">
        <v>38.777331386042498</v>
      </c>
      <c r="H298">
        <v>3.2257636380424999</v>
      </c>
      <c r="I298">
        <v>45.674265172843299</v>
      </c>
      <c r="J298">
        <v>0.91348530345686596</v>
      </c>
      <c r="L298">
        <v>115.82928</v>
      </c>
      <c r="M298" s="98">
        <v>22212</v>
      </c>
      <c r="N298">
        <v>9.25</v>
      </c>
      <c r="O298">
        <v>27.639999389648398</v>
      </c>
      <c r="P298">
        <v>0</v>
      </c>
      <c r="Q298">
        <v>38.777331386042498</v>
      </c>
      <c r="S298">
        <v>115.82928</v>
      </c>
      <c r="T298" s="98">
        <v>22578</v>
      </c>
      <c r="U298">
        <v>11.7600002288818</v>
      </c>
      <c r="V298">
        <v>28.860000610351602</v>
      </c>
      <c r="W298">
        <v>0</v>
      </c>
      <c r="X298">
        <v>38.9535859203732</v>
      </c>
    </row>
    <row r="299" spans="1:24">
      <c r="A299">
        <v>298</v>
      </c>
      <c r="B299">
        <v>-32.071399999999997</v>
      </c>
      <c r="C299" s="98">
        <v>20387</v>
      </c>
      <c r="D299">
        <v>8.3999996185302699</v>
      </c>
      <c r="E299">
        <v>22.149999618530298</v>
      </c>
      <c r="F299">
        <v>0</v>
      </c>
      <c r="G299">
        <v>38.9535859203732</v>
      </c>
      <c r="H299">
        <v>4.4849787734259996</v>
      </c>
      <c r="I299">
        <v>42.086282154102499</v>
      </c>
      <c r="J299">
        <v>0.84172564308205</v>
      </c>
      <c r="L299">
        <v>-32.071399999999997</v>
      </c>
      <c r="M299" s="98">
        <v>22213</v>
      </c>
      <c r="N299">
        <v>12.7200002670288</v>
      </c>
      <c r="O299">
        <v>35.450000762939503</v>
      </c>
      <c r="P299">
        <v>0</v>
      </c>
      <c r="Q299">
        <v>38.9535859203732</v>
      </c>
      <c r="S299">
        <v>-32.071399999999997</v>
      </c>
      <c r="T299" s="98">
        <v>22579</v>
      </c>
      <c r="U299">
        <v>16.25</v>
      </c>
      <c r="V299">
        <v>34.970001220703097</v>
      </c>
      <c r="W299">
        <v>0</v>
      </c>
      <c r="X299">
        <v>39.127232829883503</v>
      </c>
    </row>
    <row r="300" spans="1:24">
      <c r="A300">
        <v>299</v>
      </c>
      <c r="B300">
        <v>115.82928</v>
      </c>
      <c r="C300" s="98">
        <v>20388</v>
      </c>
      <c r="D300">
        <v>12.939999580383301</v>
      </c>
      <c r="E300">
        <v>26.170000076293899</v>
      </c>
      <c r="F300">
        <v>0</v>
      </c>
      <c r="G300">
        <v>39.127232829883503</v>
      </c>
      <c r="H300">
        <v>4.9907929771789101</v>
      </c>
      <c r="I300">
        <v>38.093647772359397</v>
      </c>
      <c r="J300">
        <v>0.76187295544718703</v>
      </c>
      <c r="L300">
        <v>115.82928</v>
      </c>
      <c r="M300" s="98">
        <v>22214</v>
      </c>
      <c r="N300">
        <v>13.9799995422363</v>
      </c>
      <c r="O300">
        <v>20.959999084472699</v>
      </c>
      <c r="P300">
        <v>0</v>
      </c>
      <c r="Q300">
        <v>39.127232829883503</v>
      </c>
      <c r="S300">
        <v>115.82928</v>
      </c>
      <c r="T300" s="98">
        <v>22580</v>
      </c>
      <c r="U300">
        <v>16.629999160766602</v>
      </c>
      <c r="V300">
        <v>35.299999237060497</v>
      </c>
      <c r="W300">
        <v>0</v>
      </c>
      <c r="X300">
        <v>39.298237463351398</v>
      </c>
    </row>
    <row r="301" spans="1:24">
      <c r="A301">
        <v>300</v>
      </c>
      <c r="B301">
        <v>-32.071399999999997</v>
      </c>
      <c r="C301" s="98">
        <v>20389</v>
      </c>
      <c r="D301">
        <v>10.7200002670288</v>
      </c>
      <c r="E301">
        <v>18.5</v>
      </c>
      <c r="F301">
        <v>7.1999998092651403</v>
      </c>
      <c r="G301">
        <v>39.298237463351398</v>
      </c>
      <c r="H301">
        <v>3.3350599733252602</v>
      </c>
      <c r="I301">
        <v>42.6255996029643</v>
      </c>
      <c r="J301">
        <v>0.85251199205928596</v>
      </c>
      <c r="L301">
        <v>-32.071399999999997</v>
      </c>
      <c r="M301" s="98">
        <v>22215</v>
      </c>
      <c r="N301">
        <v>9.2700004577636701</v>
      </c>
      <c r="O301">
        <v>22.290000915527301</v>
      </c>
      <c r="P301">
        <v>0</v>
      </c>
      <c r="Q301">
        <v>39.298237463351398</v>
      </c>
      <c r="S301">
        <v>-32.071399999999997</v>
      </c>
      <c r="T301" s="98">
        <v>22581</v>
      </c>
      <c r="U301">
        <v>16.120000839233398</v>
      </c>
      <c r="V301">
        <v>22.700000762939499</v>
      </c>
      <c r="W301">
        <v>0</v>
      </c>
      <c r="X301">
        <v>39.466565169555103</v>
      </c>
    </row>
    <row r="302" spans="1:24">
      <c r="A302">
        <v>301</v>
      </c>
      <c r="B302">
        <v>115.82928</v>
      </c>
      <c r="C302" s="98">
        <v>20390</v>
      </c>
      <c r="D302">
        <v>7.5199999809265101</v>
      </c>
      <c r="E302">
        <v>16.629999160766602</v>
      </c>
      <c r="F302">
        <v>3.2000000476837198</v>
      </c>
      <c r="G302">
        <v>39.466565169555103</v>
      </c>
      <c r="H302">
        <v>3.3408590949306398</v>
      </c>
      <c r="I302">
        <v>43.152912374703497</v>
      </c>
      <c r="J302">
        <v>0.86305824749407001</v>
      </c>
      <c r="L302">
        <v>115.82928</v>
      </c>
      <c r="M302" s="98">
        <v>22216</v>
      </c>
      <c r="N302">
        <v>10.9099998474121</v>
      </c>
      <c r="O302">
        <v>25.5200004577637</v>
      </c>
      <c r="P302">
        <v>0</v>
      </c>
      <c r="Q302">
        <v>39.466565169555103</v>
      </c>
      <c r="S302">
        <v>115.82928</v>
      </c>
      <c r="T302" s="98">
        <v>22582</v>
      </c>
      <c r="U302">
        <v>15.1000003814697</v>
      </c>
      <c r="V302">
        <v>21.450000762939499</v>
      </c>
      <c r="W302">
        <v>0</v>
      </c>
      <c r="X302">
        <v>39.632181297272602</v>
      </c>
    </row>
    <row r="303" spans="1:24">
      <c r="A303">
        <v>302</v>
      </c>
      <c r="B303">
        <v>-32.071399999999997</v>
      </c>
      <c r="C303" s="98">
        <v>20391</v>
      </c>
      <c r="D303">
        <v>6.9299998283386204</v>
      </c>
      <c r="E303">
        <v>18.920000076293899</v>
      </c>
      <c r="F303">
        <v>0</v>
      </c>
      <c r="G303">
        <v>39.632181297272602</v>
      </c>
      <c r="H303">
        <v>3.9583228602210099</v>
      </c>
      <c r="I303">
        <v>39.986254086526699</v>
      </c>
      <c r="J303">
        <v>0.79972508173053403</v>
      </c>
      <c r="L303">
        <v>-32.071399999999997</v>
      </c>
      <c r="M303" s="98">
        <v>22217</v>
      </c>
      <c r="N303">
        <v>14.579999923706101</v>
      </c>
      <c r="O303">
        <v>21.209999084472699</v>
      </c>
      <c r="P303">
        <v>0</v>
      </c>
      <c r="Q303">
        <v>39.632181297272602</v>
      </c>
      <c r="S303">
        <v>-32.071399999999997</v>
      </c>
      <c r="T303" s="98">
        <v>22583</v>
      </c>
      <c r="U303">
        <v>11.7399997711182</v>
      </c>
      <c r="V303">
        <v>21.530000686645501</v>
      </c>
      <c r="W303">
        <v>0</v>
      </c>
      <c r="X303">
        <v>39.795051195282099</v>
      </c>
    </row>
    <row r="304" spans="1:24">
      <c r="A304">
        <v>303</v>
      </c>
      <c r="B304">
        <v>115.82928</v>
      </c>
      <c r="C304" s="98">
        <v>20392</v>
      </c>
      <c r="D304">
        <v>9.9499998092651403</v>
      </c>
      <c r="E304">
        <v>20.899999618530298</v>
      </c>
      <c r="F304">
        <v>0.10000000149011599</v>
      </c>
      <c r="G304">
        <v>39.795051195282099</v>
      </c>
      <c r="H304">
        <v>4.1073608674046698</v>
      </c>
      <c r="I304">
        <v>36.800365394093099</v>
      </c>
      <c r="J304">
        <v>0.73600730788186097</v>
      </c>
      <c r="L304">
        <v>115.82928</v>
      </c>
      <c r="M304" s="98">
        <v>22218</v>
      </c>
      <c r="N304">
        <v>10.699999809265099</v>
      </c>
      <c r="O304">
        <v>18.629999160766602</v>
      </c>
      <c r="P304">
        <v>0.60000002384185802</v>
      </c>
      <c r="Q304">
        <v>39.795051195282099</v>
      </c>
      <c r="S304">
        <v>115.82928</v>
      </c>
      <c r="T304" s="98">
        <v>22584</v>
      </c>
      <c r="U304">
        <v>11.449999809265099</v>
      </c>
      <c r="V304">
        <v>22.100000381469702</v>
      </c>
      <c r="W304">
        <v>0</v>
      </c>
      <c r="X304">
        <v>39.955140212361698</v>
      </c>
    </row>
    <row r="305" spans="1:24">
      <c r="A305">
        <v>304</v>
      </c>
      <c r="B305">
        <v>-32.071399999999997</v>
      </c>
      <c r="C305" s="98">
        <v>20393</v>
      </c>
      <c r="D305">
        <v>10.8400001525879</v>
      </c>
      <c r="E305">
        <v>23.719999313354499</v>
      </c>
      <c r="F305">
        <v>0</v>
      </c>
      <c r="G305">
        <v>39.955140212361698</v>
      </c>
      <c r="H305">
        <v>4.7222819045492299</v>
      </c>
      <c r="I305">
        <v>33.022539870453699</v>
      </c>
      <c r="J305">
        <v>0.66045079740907398</v>
      </c>
      <c r="L305">
        <v>-32.071399999999997</v>
      </c>
      <c r="M305" s="98">
        <v>22219</v>
      </c>
      <c r="N305">
        <v>8.2299995422363299</v>
      </c>
      <c r="O305">
        <v>20.649999618530298</v>
      </c>
      <c r="P305">
        <v>0.10000000149011599</v>
      </c>
      <c r="Q305">
        <v>39.955140212361698</v>
      </c>
      <c r="S305">
        <v>-32.071399999999997</v>
      </c>
      <c r="T305" s="98">
        <v>22585</v>
      </c>
      <c r="U305">
        <v>9.2100000381469709</v>
      </c>
      <c r="V305">
        <v>24.399999618530298</v>
      </c>
      <c r="W305">
        <v>0</v>
      </c>
      <c r="X305">
        <v>40.112413697289497</v>
      </c>
    </row>
    <row r="306" spans="1:24">
      <c r="A306">
        <v>305</v>
      </c>
      <c r="B306">
        <v>115.82928</v>
      </c>
      <c r="C306" s="98">
        <v>20394</v>
      </c>
      <c r="D306">
        <v>13.289999961853001</v>
      </c>
      <c r="E306">
        <v>29.25</v>
      </c>
      <c r="F306">
        <v>0</v>
      </c>
      <c r="G306">
        <v>40.112413697289497</v>
      </c>
      <c r="H306">
        <v>5.8776050827987003</v>
      </c>
      <c r="I306">
        <v>28.320455804214699</v>
      </c>
      <c r="J306">
        <v>0.56640911608429401</v>
      </c>
      <c r="L306">
        <v>115.82928</v>
      </c>
      <c r="M306" s="98">
        <v>22220</v>
      </c>
      <c r="N306">
        <v>9.8500003814697301</v>
      </c>
      <c r="O306">
        <v>23.670000076293899</v>
      </c>
      <c r="P306">
        <v>0</v>
      </c>
      <c r="Q306">
        <v>40.112413697289497</v>
      </c>
      <c r="S306">
        <v>115.82928</v>
      </c>
      <c r="T306" s="98">
        <v>22586</v>
      </c>
      <c r="U306">
        <v>10.4799995422363</v>
      </c>
      <c r="V306">
        <v>21.889999389648398</v>
      </c>
      <c r="W306">
        <v>0</v>
      </c>
      <c r="X306">
        <v>40.266836998843601</v>
      </c>
    </row>
    <row r="307" spans="1:24">
      <c r="A307">
        <v>306</v>
      </c>
      <c r="B307">
        <v>-32.071399999999997</v>
      </c>
      <c r="C307" s="98">
        <v>20395</v>
      </c>
      <c r="D307">
        <v>15.7399997711182</v>
      </c>
      <c r="E307">
        <v>30.040000915527301</v>
      </c>
      <c r="F307">
        <v>0</v>
      </c>
      <c r="G307">
        <v>40.266836998843601</v>
      </c>
      <c r="H307">
        <v>5.81654373528524</v>
      </c>
      <c r="I307">
        <v>23.6672208159865</v>
      </c>
      <c r="J307">
        <v>0.47334441631973101</v>
      </c>
      <c r="L307">
        <v>-32.071399999999997</v>
      </c>
      <c r="M307" s="98">
        <v>22221</v>
      </c>
      <c r="N307">
        <v>8.6199998855590803</v>
      </c>
      <c r="O307">
        <v>23.610000610351602</v>
      </c>
      <c r="P307">
        <v>0</v>
      </c>
      <c r="Q307">
        <v>40.266836998843601</v>
      </c>
      <c r="S307">
        <v>-32.071399999999997</v>
      </c>
      <c r="T307" s="98">
        <v>22587</v>
      </c>
      <c r="U307">
        <v>13.680000305175801</v>
      </c>
      <c r="V307">
        <v>22.440000534057599</v>
      </c>
      <c r="W307">
        <v>0.30000001192092901</v>
      </c>
      <c r="X307">
        <v>40.4183754658021</v>
      </c>
    </row>
    <row r="308" spans="1:24">
      <c r="A308">
        <v>307</v>
      </c>
      <c r="B308">
        <v>115.82928</v>
      </c>
      <c r="C308" s="98">
        <v>20396</v>
      </c>
      <c r="D308">
        <v>11.4799995422363</v>
      </c>
      <c r="E308">
        <v>19.290000915527301</v>
      </c>
      <c r="F308">
        <v>1</v>
      </c>
      <c r="G308">
        <v>40.4183754658021</v>
      </c>
      <c r="H308">
        <v>3.5189085924118602</v>
      </c>
      <c r="I308">
        <v>21.852093942057</v>
      </c>
      <c r="J308">
        <v>0.43704187884114098</v>
      </c>
      <c r="L308">
        <v>115.82928</v>
      </c>
      <c r="M308" s="98">
        <v>22222</v>
      </c>
      <c r="N308">
        <v>11.7200002670288</v>
      </c>
      <c r="O308">
        <v>29.670000076293899</v>
      </c>
      <c r="P308">
        <v>0</v>
      </c>
      <c r="Q308">
        <v>40.4183754658021</v>
      </c>
      <c r="S308">
        <v>115.82928</v>
      </c>
      <c r="T308" s="98">
        <v>22588</v>
      </c>
      <c r="U308">
        <v>10.1099996566772</v>
      </c>
      <c r="V308">
        <v>21.780000686645501</v>
      </c>
      <c r="W308">
        <v>0</v>
      </c>
      <c r="X308">
        <v>40.566994446943099</v>
      </c>
    </row>
    <row r="309" spans="1:24">
      <c r="A309">
        <v>308</v>
      </c>
      <c r="B309">
        <v>-32.071399999999997</v>
      </c>
      <c r="C309" s="98">
        <v>20397</v>
      </c>
      <c r="D309">
        <v>8.5600004196166992</v>
      </c>
      <c r="E309">
        <v>20.059999465942401</v>
      </c>
      <c r="F309">
        <v>0</v>
      </c>
      <c r="G309">
        <v>40.566994446943099</v>
      </c>
      <c r="H309">
        <v>4.1469021817359497</v>
      </c>
      <c r="I309">
        <v>18.5345721966683</v>
      </c>
      <c r="J309">
        <v>0.370691443933366</v>
      </c>
      <c r="L309">
        <v>-32.071399999999997</v>
      </c>
      <c r="M309" s="98">
        <v>22223</v>
      </c>
      <c r="N309">
        <v>17.409999847412099</v>
      </c>
      <c r="O309">
        <v>35.7299995422363</v>
      </c>
      <c r="P309">
        <v>0</v>
      </c>
      <c r="Q309">
        <v>40.566994446943099</v>
      </c>
      <c r="S309">
        <v>-32.071399999999997</v>
      </c>
      <c r="T309" s="98">
        <v>22589</v>
      </c>
      <c r="U309">
        <v>9.9200000762939506</v>
      </c>
      <c r="V309">
        <v>22.090000152587901</v>
      </c>
      <c r="W309">
        <v>0</v>
      </c>
      <c r="X309">
        <v>40.712659291044801</v>
      </c>
    </row>
    <row r="310" spans="1:24">
      <c r="A310">
        <v>309</v>
      </c>
      <c r="B310">
        <v>115.82928</v>
      </c>
      <c r="C310" s="98">
        <v>20398</v>
      </c>
      <c r="D310">
        <v>9.2600002288818395</v>
      </c>
      <c r="E310">
        <v>20.930000305175799</v>
      </c>
      <c r="F310">
        <v>0</v>
      </c>
      <c r="G310">
        <v>40.712659291044801</v>
      </c>
      <c r="H310">
        <v>4.2949345112483304</v>
      </c>
      <c r="I310">
        <v>15.098624587669599</v>
      </c>
      <c r="J310">
        <v>0.30197249175339302</v>
      </c>
      <c r="L310">
        <v>115.82928</v>
      </c>
      <c r="M310" s="98">
        <v>22224</v>
      </c>
      <c r="N310">
        <v>15.180000305175801</v>
      </c>
      <c r="O310">
        <v>27.780000686645501</v>
      </c>
      <c r="P310">
        <v>0</v>
      </c>
      <c r="Q310">
        <v>40.712659291044801</v>
      </c>
      <c r="S310">
        <v>115.82928</v>
      </c>
      <c r="T310" s="98">
        <v>22590</v>
      </c>
      <c r="U310">
        <v>9.7299995422363299</v>
      </c>
      <c r="V310">
        <v>21.100000381469702</v>
      </c>
      <c r="W310">
        <v>0.5</v>
      </c>
      <c r="X310">
        <v>40.855335346885198</v>
      </c>
    </row>
    <row r="311" spans="1:24">
      <c r="A311">
        <v>310</v>
      </c>
      <c r="B311">
        <v>-32.071399999999997</v>
      </c>
      <c r="C311" s="98">
        <v>20399</v>
      </c>
      <c r="D311">
        <v>11.8400001525879</v>
      </c>
      <c r="E311">
        <v>20.379999160766602</v>
      </c>
      <c r="F311">
        <v>0.20000000298023199</v>
      </c>
      <c r="G311">
        <v>40.855335346885198</v>
      </c>
      <c r="H311">
        <v>3.80073181948271</v>
      </c>
      <c r="I311">
        <v>12.258039135063701</v>
      </c>
      <c r="J311">
        <v>0.245160782701274</v>
      </c>
      <c r="L311">
        <v>-32.071399999999997</v>
      </c>
      <c r="M311" s="98">
        <v>22225</v>
      </c>
      <c r="N311">
        <v>14.8500003814697</v>
      </c>
      <c r="O311">
        <v>29.100000381469702</v>
      </c>
      <c r="P311">
        <v>0</v>
      </c>
      <c r="Q311">
        <v>40.855335346885198</v>
      </c>
      <c r="S311">
        <v>-32.071399999999997</v>
      </c>
      <c r="T311" s="98">
        <v>22591</v>
      </c>
      <c r="U311">
        <v>10.420000076293899</v>
      </c>
      <c r="V311">
        <v>24.139999389648398</v>
      </c>
      <c r="W311">
        <v>0.30000001192092901</v>
      </c>
      <c r="X311">
        <v>40.994987963242501</v>
      </c>
    </row>
    <row r="312" spans="1:24">
      <c r="A312">
        <v>311</v>
      </c>
      <c r="B312">
        <v>115.82928</v>
      </c>
      <c r="C312" s="98">
        <v>20400</v>
      </c>
      <c r="D312">
        <v>11.960000038146999</v>
      </c>
      <c r="E312">
        <v>21.930000305175799</v>
      </c>
      <c r="F312">
        <v>0</v>
      </c>
      <c r="G312">
        <v>40.994987963242501</v>
      </c>
      <c r="H312">
        <v>4.2221379412775004</v>
      </c>
      <c r="I312">
        <v>8.8803287820416905</v>
      </c>
      <c r="J312">
        <v>0.17760657564083401</v>
      </c>
      <c r="L312">
        <v>115.82928</v>
      </c>
      <c r="M312" s="98">
        <v>22226</v>
      </c>
      <c r="N312">
        <v>12.050000190734901</v>
      </c>
      <c r="O312">
        <v>25.899999618530298</v>
      </c>
      <c r="P312">
        <v>0</v>
      </c>
      <c r="Q312">
        <v>40.994987963242501</v>
      </c>
      <c r="S312">
        <v>115.82928</v>
      </c>
      <c r="T312" s="98">
        <v>22592</v>
      </c>
      <c r="U312">
        <v>12.5200004577637</v>
      </c>
      <c r="V312">
        <v>25.9899997711182</v>
      </c>
      <c r="W312">
        <v>0</v>
      </c>
      <c r="X312">
        <v>41.131582488894701</v>
      </c>
    </row>
    <row r="313" spans="1:24">
      <c r="A313">
        <v>312</v>
      </c>
      <c r="B313">
        <v>-32.071399999999997</v>
      </c>
      <c r="C313" s="98">
        <v>20401</v>
      </c>
      <c r="D313">
        <v>11.8999996185303</v>
      </c>
      <c r="E313">
        <v>23.090000152587901</v>
      </c>
      <c r="F313">
        <v>0</v>
      </c>
      <c r="G313">
        <v>41.131582488894701</v>
      </c>
      <c r="H313">
        <v>4.5589560860660896</v>
      </c>
      <c r="I313">
        <v>5.2331639131888101</v>
      </c>
      <c r="J313">
        <v>0.104663278263776</v>
      </c>
      <c r="L313">
        <v>-32.071399999999997</v>
      </c>
      <c r="M313" s="98">
        <v>22227</v>
      </c>
      <c r="N313">
        <v>12.1599998474121</v>
      </c>
      <c r="O313">
        <v>25.559999465942401</v>
      </c>
      <c r="P313">
        <v>0</v>
      </c>
      <c r="Q313">
        <v>41.131582488894701</v>
      </c>
      <c r="S313">
        <v>-32.071399999999997</v>
      </c>
      <c r="T313" s="98">
        <v>22593</v>
      </c>
      <c r="U313">
        <v>13.7399997711182</v>
      </c>
      <c r="V313">
        <v>26.870000839233398</v>
      </c>
      <c r="W313">
        <v>0</v>
      </c>
      <c r="X313">
        <v>41.265084272620001</v>
      </c>
    </row>
    <row r="314" spans="1:24">
      <c r="A314">
        <v>313</v>
      </c>
      <c r="B314">
        <v>115.82928</v>
      </c>
      <c r="C314" s="98">
        <v>20402</v>
      </c>
      <c r="D314">
        <v>11.7299995422363</v>
      </c>
      <c r="E314">
        <v>21.719999313354499</v>
      </c>
      <c r="F314">
        <v>0</v>
      </c>
      <c r="G314">
        <v>41.265084272620001</v>
      </c>
      <c r="H314">
        <v>4.2272789518110203</v>
      </c>
      <c r="I314">
        <v>1.85134075174</v>
      </c>
      <c r="J314">
        <v>3.7026815034800001E-2</v>
      </c>
      <c r="L314">
        <v>115.82928</v>
      </c>
      <c r="M314" s="98">
        <v>22228</v>
      </c>
      <c r="N314">
        <v>11.579999923706101</v>
      </c>
      <c r="O314">
        <v>23.9899997711182</v>
      </c>
      <c r="P314">
        <v>0</v>
      </c>
      <c r="Q314">
        <v>41.265084272620001</v>
      </c>
      <c r="S314">
        <v>115.82928</v>
      </c>
      <c r="T314" s="98">
        <v>22594</v>
      </c>
      <c r="U314">
        <v>13.300000190734901</v>
      </c>
      <c r="V314">
        <v>30.360000610351602</v>
      </c>
      <c r="W314">
        <v>0</v>
      </c>
      <c r="X314">
        <v>41.3954586631965</v>
      </c>
    </row>
    <row r="315" spans="1:24">
      <c r="A315">
        <v>314</v>
      </c>
      <c r="B315">
        <v>-32.071399999999997</v>
      </c>
      <c r="C315" s="98">
        <v>20403</v>
      </c>
      <c r="D315">
        <v>9.0600004196166992</v>
      </c>
      <c r="E315">
        <v>21.940000534057599</v>
      </c>
      <c r="F315">
        <v>0</v>
      </c>
      <c r="G315">
        <v>41.3954586631965</v>
      </c>
      <c r="H315">
        <v>4.6442610574253802</v>
      </c>
      <c r="I315">
        <v>0</v>
      </c>
      <c r="J315">
        <v>0</v>
      </c>
      <c r="L315">
        <v>-32.071399999999997</v>
      </c>
      <c r="M315" s="98">
        <v>22229</v>
      </c>
      <c r="N315">
        <v>13.1000003814697</v>
      </c>
      <c r="O315">
        <v>25.100000381469702</v>
      </c>
      <c r="P315">
        <v>0</v>
      </c>
      <c r="Q315">
        <v>41.3954586631965</v>
      </c>
      <c r="S315">
        <v>-32.071399999999997</v>
      </c>
      <c r="T315" s="98">
        <v>22595</v>
      </c>
      <c r="U315">
        <v>17.319999694824201</v>
      </c>
      <c r="V315">
        <v>34.470001220703097</v>
      </c>
      <c r="W315">
        <v>0</v>
      </c>
      <c r="X315">
        <v>41.522671009402302</v>
      </c>
    </row>
    <row r="316" spans="1:24">
      <c r="A316">
        <v>315</v>
      </c>
      <c r="B316">
        <v>115.82928</v>
      </c>
      <c r="C316" s="98">
        <v>20404</v>
      </c>
      <c r="D316">
        <v>10.069999694824199</v>
      </c>
      <c r="E316">
        <v>24.5100002288818</v>
      </c>
      <c r="F316">
        <v>0</v>
      </c>
      <c r="G316">
        <v>41.522671009402302</v>
      </c>
      <c r="H316">
        <v>5.19773347609694</v>
      </c>
      <c r="I316">
        <v>0</v>
      </c>
      <c r="J316">
        <v>0</v>
      </c>
      <c r="L316">
        <v>115.82928</v>
      </c>
      <c r="M316" s="98">
        <v>22230</v>
      </c>
      <c r="N316">
        <v>10.5100002288818</v>
      </c>
      <c r="O316">
        <v>20.899999618530298</v>
      </c>
      <c r="P316">
        <v>0</v>
      </c>
      <c r="Q316">
        <v>41.522671009402302</v>
      </c>
      <c r="S316">
        <v>115.82928</v>
      </c>
      <c r="T316" s="98">
        <v>22596</v>
      </c>
      <c r="U316">
        <v>14.680000305175801</v>
      </c>
      <c r="V316">
        <v>22.700000762939499</v>
      </c>
      <c r="W316">
        <v>0</v>
      </c>
      <c r="X316">
        <v>41.646686660015497</v>
      </c>
    </row>
    <row r="317" spans="1:24">
      <c r="A317">
        <v>316</v>
      </c>
      <c r="B317">
        <v>-32.071399999999997</v>
      </c>
      <c r="C317" s="98">
        <v>20405</v>
      </c>
      <c r="D317">
        <v>10.810000419616699</v>
      </c>
      <c r="E317">
        <v>23.649999618530298</v>
      </c>
      <c r="F317">
        <v>0</v>
      </c>
      <c r="G317">
        <v>41.646686660015497</v>
      </c>
      <c r="H317">
        <v>4.90755124136781</v>
      </c>
      <c r="I317">
        <v>0</v>
      </c>
      <c r="J317">
        <v>0</v>
      </c>
      <c r="L317">
        <v>-32.071399999999997</v>
      </c>
      <c r="M317" s="98">
        <v>22231</v>
      </c>
      <c r="N317">
        <v>8.9899997711181605</v>
      </c>
      <c r="O317">
        <v>21.930000305175799</v>
      </c>
      <c r="P317">
        <v>0.10000000149011599</v>
      </c>
      <c r="Q317">
        <v>41.646686660015497</v>
      </c>
      <c r="S317">
        <v>-32.071399999999997</v>
      </c>
      <c r="T317" s="98">
        <v>22597</v>
      </c>
      <c r="U317">
        <v>11.7200002670288</v>
      </c>
      <c r="V317">
        <v>21.909999847412099</v>
      </c>
      <c r="W317">
        <v>0</v>
      </c>
      <c r="X317">
        <v>41.767470963814198</v>
      </c>
    </row>
    <row r="318" spans="1:24">
      <c r="A318">
        <v>317</v>
      </c>
      <c r="B318">
        <v>115.82928</v>
      </c>
      <c r="C318" s="98">
        <v>20406</v>
      </c>
      <c r="D318">
        <v>13.3999996185303</v>
      </c>
      <c r="E318">
        <v>22.149999618530298</v>
      </c>
      <c r="F318">
        <v>0</v>
      </c>
      <c r="G318">
        <v>41.767470963814198</v>
      </c>
      <c r="H318">
        <v>4.1261865742986297</v>
      </c>
      <c r="I318">
        <v>0</v>
      </c>
      <c r="J318">
        <v>0</v>
      </c>
      <c r="L318">
        <v>115.82928</v>
      </c>
      <c r="M318" s="98">
        <v>22232</v>
      </c>
      <c r="N318">
        <v>10.939999580383301</v>
      </c>
      <c r="O318">
        <v>25.350000381469702</v>
      </c>
      <c r="P318">
        <v>0</v>
      </c>
      <c r="Q318">
        <v>41.767470963814198</v>
      </c>
      <c r="S318">
        <v>115.82928</v>
      </c>
      <c r="T318" s="98">
        <v>22598</v>
      </c>
      <c r="U318">
        <v>13.670000076293899</v>
      </c>
      <c r="V318">
        <v>28.219999313354499</v>
      </c>
      <c r="W318">
        <v>0</v>
      </c>
      <c r="X318">
        <v>41.884989269576501</v>
      </c>
    </row>
    <row r="319" spans="1:24">
      <c r="A319">
        <v>318</v>
      </c>
      <c r="B319">
        <v>-32.071399999999997</v>
      </c>
      <c r="C319" s="98">
        <v>20407</v>
      </c>
      <c r="D319">
        <v>11.920000076293899</v>
      </c>
      <c r="E319">
        <v>26.299999237060501</v>
      </c>
      <c r="F319">
        <v>0</v>
      </c>
      <c r="G319">
        <v>41.884989269576501</v>
      </c>
      <c r="H319">
        <v>5.5035590640945804</v>
      </c>
      <c r="I319">
        <v>0</v>
      </c>
      <c r="J319">
        <v>0</v>
      </c>
      <c r="L319">
        <v>-32.071399999999997</v>
      </c>
      <c r="M319" s="98">
        <v>22233</v>
      </c>
      <c r="N319">
        <v>15.300000190734901</v>
      </c>
      <c r="O319">
        <v>27.450000762939499</v>
      </c>
      <c r="P319">
        <v>0</v>
      </c>
      <c r="Q319">
        <v>41.884989269576501</v>
      </c>
      <c r="S319">
        <v>-32.071399999999997</v>
      </c>
      <c r="T319" s="98">
        <v>22599</v>
      </c>
      <c r="U319">
        <v>13.9700002670288</v>
      </c>
      <c r="V319">
        <v>32.840000152587898</v>
      </c>
      <c r="W319">
        <v>0</v>
      </c>
      <c r="X319">
        <v>41.999206926080497</v>
      </c>
    </row>
    <row r="320" spans="1:24">
      <c r="A320">
        <v>319</v>
      </c>
      <c r="B320">
        <v>115.82928</v>
      </c>
      <c r="C320" s="98">
        <v>20408</v>
      </c>
      <c r="D320">
        <v>14.180000305175801</v>
      </c>
      <c r="E320">
        <v>25.799999237060501</v>
      </c>
      <c r="F320">
        <v>0</v>
      </c>
      <c r="G320">
        <v>41.999206926080497</v>
      </c>
      <c r="H320">
        <v>5.0790533502299597</v>
      </c>
      <c r="I320">
        <v>0</v>
      </c>
      <c r="J320">
        <v>0</v>
      </c>
      <c r="L320">
        <v>115.82928</v>
      </c>
      <c r="M320" s="98">
        <v>22234</v>
      </c>
      <c r="N320">
        <v>13.5200004577637</v>
      </c>
      <c r="O320">
        <v>21.469999313354499</v>
      </c>
      <c r="P320">
        <v>2.2999999523162802</v>
      </c>
      <c r="Q320">
        <v>41.999206926080497</v>
      </c>
      <c r="S320">
        <v>115.82928</v>
      </c>
      <c r="T320" s="98">
        <v>22600</v>
      </c>
      <c r="U320">
        <v>12.569999694824199</v>
      </c>
      <c r="V320">
        <v>32.240001678466797</v>
      </c>
      <c r="W320">
        <v>0</v>
      </c>
      <c r="X320">
        <v>42.110074085359997</v>
      </c>
    </row>
    <row r="321" spans="1:24">
      <c r="A321">
        <v>320</v>
      </c>
      <c r="B321">
        <v>-32.071399999999997</v>
      </c>
      <c r="C321" s="98">
        <v>20409</v>
      </c>
      <c r="D321">
        <v>13.050000190734901</v>
      </c>
      <c r="E321">
        <v>21.350000381469702</v>
      </c>
      <c r="F321">
        <v>0</v>
      </c>
      <c r="G321">
        <v>42.110074085359997</v>
      </c>
      <c r="H321">
        <v>3.98616118778168</v>
      </c>
      <c r="I321">
        <v>0</v>
      </c>
      <c r="J321">
        <v>0</v>
      </c>
      <c r="L321">
        <v>-32.071399999999997</v>
      </c>
      <c r="M321" s="98">
        <v>22235</v>
      </c>
      <c r="N321">
        <v>11.5</v>
      </c>
      <c r="O321">
        <v>20.7299995422363</v>
      </c>
      <c r="P321">
        <v>2.7000000476837198</v>
      </c>
      <c r="Q321">
        <v>42.110074085359997</v>
      </c>
      <c r="S321">
        <v>-32.071399999999997</v>
      </c>
      <c r="T321" s="98">
        <v>22601</v>
      </c>
      <c r="U321">
        <v>17.530000686645501</v>
      </c>
      <c r="V321">
        <v>33.799999237060497</v>
      </c>
      <c r="W321">
        <v>0</v>
      </c>
      <c r="X321">
        <v>42.217480112471002</v>
      </c>
    </row>
    <row r="322" spans="1:24">
      <c r="A322">
        <v>321</v>
      </c>
      <c r="B322">
        <v>115.82928</v>
      </c>
      <c r="C322" s="98">
        <v>20410</v>
      </c>
      <c r="D322">
        <v>14.039999961853001</v>
      </c>
      <c r="E322">
        <v>24.700000762939499</v>
      </c>
      <c r="F322">
        <v>0</v>
      </c>
      <c r="G322">
        <v>42.217480112471002</v>
      </c>
      <c r="H322">
        <v>4.8097803430501802</v>
      </c>
      <c r="I322">
        <v>0</v>
      </c>
      <c r="J322">
        <v>0</v>
      </c>
      <c r="L322">
        <v>115.82928</v>
      </c>
      <c r="M322" s="98">
        <v>22236</v>
      </c>
      <c r="N322">
        <v>11.460000038146999</v>
      </c>
      <c r="O322">
        <v>21.069999694824201</v>
      </c>
      <c r="P322">
        <v>1.3999999761581401</v>
      </c>
      <c r="Q322">
        <v>42.217480112471002</v>
      </c>
      <c r="S322">
        <v>115.82928</v>
      </c>
      <c r="T322" s="98">
        <v>22602</v>
      </c>
      <c r="U322">
        <v>18.159999847412099</v>
      </c>
      <c r="V322">
        <v>24.819999694824201</v>
      </c>
      <c r="W322">
        <v>0</v>
      </c>
      <c r="X322">
        <v>42.321299175724903</v>
      </c>
    </row>
    <row r="323" spans="1:24">
      <c r="A323">
        <v>322</v>
      </c>
      <c r="B323">
        <v>-32.071399999999997</v>
      </c>
      <c r="C323" s="98">
        <v>20411</v>
      </c>
      <c r="D323">
        <v>13.5100002288818</v>
      </c>
      <c r="E323">
        <v>24.950000762939499</v>
      </c>
      <c r="F323">
        <v>0</v>
      </c>
      <c r="G323">
        <v>42.321299175724903</v>
      </c>
      <c r="H323">
        <v>4.9760814803420104</v>
      </c>
      <c r="I323">
        <v>0</v>
      </c>
      <c r="J323">
        <v>0</v>
      </c>
      <c r="L323">
        <v>-32.071399999999997</v>
      </c>
      <c r="M323" s="98">
        <v>22237</v>
      </c>
      <c r="N323">
        <v>8.8199996948242205</v>
      </c>
      <c r="O323">
        <v>20.430000305175799</v>
      </c>
      <c r="P323">
        <v>0</v>
      </c>
      <c r="Q323">
        <v>42.321299175724903</v>
      </c>
      <c r="S323">
        <v>-32.071399999999997</v>
      </c>
      <c r="T323" s="98">
        <v>22603</v>
      </c>
      <c r="U323">
        <v>14.4099998474121</v>
      </c>
      <c r="V323">
        <v>23.100000381469702</v>
      </c>
      <c r="W323">
        <v>0</v>
      </c>
      <c r="X323">
        <v>42.421405443433599</v>
      </c>
    </row>
    <row r="324" spans="1:24">
      <c r="A324">
        <v>323</v>
      </c>
      <c r="B324">
        <v>115.82928</v>
      </c>
      <c r="C324" s="98">
        <v>20412</v>
      </c>
      <c r="D324">
        <v>13.8500003814697</v>
      </c>
      <c r="E324">
        <v>28.620000839233398</v>
      </c>
      <c r="F324">
        <v>0</v>
      </c>
      <c r="G324">
        <v>42.421405443433599</v>
      </c>
      <c r="H324">
        <v>5.97435808505747</v>
      </c>
      <c r="I324">
        <v>0</v>
      </c>
      <c r="J324">
        <v>0</v>
      </c>
      <c r="L324">
        <v>115.82928</v>
      </c>
      <c r="M324" s="98">
        <v>22238</v>
      </c>
      <c r="N324">
        <v>9.6800003051757795</v>
      </c>
      <c r="O324">
        <v>21.420000076293899</v>
      </c>
      <c r="P324">
        <v>0</v>
      </c>
      <c r="Q324">
        <v>42.421405443433599</v>
      </c>
      <c r="S324">
        <v>115.82928</v>
      </c>
      <c r="T324" s="98">
        <v>22604</v>
      </c>
      <c r="U324">
        <v>11.079999923706101</v>
      </c>
      <c r="V324">
        <v>19.860000610351602</v>
      </c>
      <c r="W324">
        <v>0.40000000596046398</v>
      </c>
      <c r="X324">
        <v>42.517673083908498</v>
      </c>
    </row>
    <row r="325" spans="1:24">
      <c r="A325">
        <v>324</v>
      </c>
      <c r="B325">
        <v>-32.071399999999997</v>
      </c>
      <c r="C325" s="98">
        <v>20413</v>
      </c>
      <c r="D325">
        <v>15.6300001144409</v>
      </c>
      <c r="E325">
        <v>24.680000305175799</v>
      </c>
      <c r="F325">
        <v>0</v>
      </c>
      <c r="G325">
        <v>42.517673083908498</v>
      </c>
      <c r="H325">
        <v>4.5574774904646702</v>
      </c>
      <c r="I325">
        <v>0</v>
      </c>
      <c r="J325">
        <v>0</v>
      </c>
      <c r="L325">
        <v>-32.071399999999997</v>
      </c>
      <c r="M325" s="98">
        <v>22239</v>
      </c>
      <c r="N325">
        <v>12.829999923706101</v>
      </c>
      <c r="O325">
        <v>20.280000686645501</v>
      </c>
      <c r="P325">
        <v>0.60000002384185802</v>
      </c>
      <c r="Q325">
        <v>42.517673083908498</v>
      </c>
      <c r="S325">
        <v>-32.071399999999997</v>
      </c>
      <c r="T325" s="98">
        <v>22605</v>
      </c>
      <c r="U325">
        <v>10.0900001525879</v>
      </c>
      <c r="V325">
        <v>19.7600002288818</v>
      </c>
      <c r="W325">
        <v>3.0999999046325701</v>
      </c>
      <c r="X325">
        <v>42.609976265461299</v>
      </c>
    </row>
    <row r="326" spans="1:24">
      <c r="A326">
        <v>325</v>
      </c>
      <c r="B326">
        <v>115.82928</v>
      </c>
      <c r="C326" s="98">
        <v>20414</v>
      </c>
      <c r="D326">
        <v>13.4799995422363</v>
      </c>
      <c r="E326">
        <v>21.290000915527301</v>
      </c>
      <c r="F326">
        <v>0.30000001192092901</v>
      </c>
      <c r="G326">
        <v>42.609976265461299</v>
      </c>
      <c r="H326">
        <v>3.9332917143816299</v>
      </c>
      <c r="I326">
        <v>0</v>
      </c>
      <c r="J326">
        <v>0</v>
      </c>
      <c r="L326">
        <v>115.82928</v>
      </c>
      <c r="M326" s="98">
        <v>22240</v>
      </c>
      <c r="N326">
        <v>7.4699997901916504</v>
      </c>
      <c r="O326">
        <v>20.940000534057599</v>
      </c>
      <c r="P326">
        <v>0.10000000149011599</v>
      </c>
      <c r="Q326">
        <v>42.609976265461299</v>
      </c>
      <c r="S326">
        <v>115.82928</v>
      </c>
      <c r="T326" s="98">
        <v>22606</v>
      </c>
      <c r="U326">
        <v>8.1700000762939506</v>
      </c>
      <c r="V326">
        <v>21.629999160766602</v>
      </c>
      <c r="W326">
        <v>0</v>
      </c>
      <c r="X326">
        <v>42.6981891564036</v>
      </c>
    </row>
    <row r="327" spans="1:24">
      <c r="A327">
        <v>326</v>
      </c>
      <c r="B327">
        <v>-32.071399999999997</v>
      </c>
      <c r="C327" s="98">
        <v>20415</v>
      </c>
      <c r="D327">
        <v>12.800000190734901</v>
      </c>
      <c r="E327">
        <v>21.579999923706101</v>
      </c>
      <c r="F327">
        <v>0.5</v>
      </c>
      <c r="G327">
        <v>42.6981891564036</v>
      </c>
      <c r="H327">
        <v>4.1558742979096701</v>
      </c>
      <c r="I327">
        <v>0</v>
      </c>
      <c r="J327">
        <v>0</v>
      </c>
      <c r="L327">
        <v>-32.071399999999997</v>
      </c>
      <c r="M327" s="98">
        <v>22241</v>
      </c>
      <c r="N327">
        <v>11.1099996566772</v>
      </c>
      <c r="O327">
        <v>23.559999465942401</v>
      </c>
      <c r="P327">
        <v>0</v>
      </c>
      <c r="Q327">
        <v>42.6981891564036</v>
      </c>
      <c r="S327">
        <v>-32.071399999999997</v>
      </c>
      <c r="T327" s="98">
        <v>22607</v>
      </c>
      <c r="U327">
        <v>9.8800001144409197</v>
      </c>
      <c r="V327">
        <v>23.129999160766602</v>
      </c>
      <c r="W327">
        <v>0</v>
      </c>
      <c r="X327">
        <v>42.782185925047003</v>
      </c>
    </row>
    <row r="328" spans="1:24">
      <c r="A328">
        <v>327</v>
      </c>
      <c r="B328">
        <v>115.82928</v>
      </c>
      <c r="C328" s="98">
        <v>20416</v>
      </c>
      <c r="D328">
        <v>11.8800001144409</v>
      </c>
      <c r="E328">
        <v>19.350000381469702</v>
      </c>
      <c r="F328">
        <v>1.70000004768372</v>
      </c>
      <c r="G328">
        <v>42.782185925047003</v>
      </c>
      <c r="H328">
        <v>3.6679761216633899</v>
      </c>
      <c r="I328">
        <v>0</v>
      </c>
      <c r="J328">
        <v>0</v>
      </c>
      <c r="L328">
        <v>115.82928</v>
      </c>
      <c r="M328" s="98">
        <v>22242</v>
      </c>
      <c r="N328">
        <v>12.960000038146999</v>
      </c>
      <c r="O328">
        <v>26.329999923706101</v>
      </c>
      <c r="P328">
        <v>0</v>
      </c>
      <c r="Q328">
        <v>42.782185925047003</v>
      </c>
      <c r="S328">
        <v>115.82928</v>
      </c>
      <c r="T328" s="98">
        <v>22608</v>
      </c>
      <c r="U328">
        <v>13.039999961853001</v>
      </c>
      <c r="V328">
        <v>28.110000610351602</v>
      </c>
      <c r="W328">
        <v>0</v>
      </c>
      <c r="X328">
        <v>42.861840739702998</v>
      </c>
    </row>
    <row r="329" spans="1:24">
      <c r="A329">
        <v>328</v>
      </c>
      <c r="B329">
        <v>-32.071399999999997</v>
      </c>
      <c r="C329" s="98">
        <v>20417</v>
      </c>
      <c r="D329">
        <v>8.5500001907348597</v>
      </c>
      <c r="E329">
        <v>20.799999237060501</v>
      </c>
      <c r="F329">
        <v>0.40000000596046398</v>
      </c>
      <c r="G329">
        <v>42.861840739702998</v>
      </c>
      <c r="H329">
        <v>4.5735112666105202</v>
      </c>
      <c r="I329">
        <v>0</v>
      </c>
      <c r="J329">
        <v>0</v>
      </c>
      <c r="L329">
        <v>-32.071399999999997</v>
      </c>
      <c r="M329" s="98">
        <v>22243</v>
      </c>
      <c r="N329">
        <v>12.2799997329712</v>
      </c>
      <c r="O329">
        <v>30.829999923706101</v>
      </c>
      <c r="P329">
        <v>0</v>
      </c>
      <c r="Q329">
        <v>42.861840739702998</v>
      </c>
      <c r="S329">
        <v>-32.071399999999997</v>
      </c>
      <c r="T329" s="98">
        <v>22609</v>
      </c>
      <c r="U329">
        <v>16.299999237060501</v>
      </c>
      <c r="V329">
        <v>28.420000076293899</v>
      </c>
      <c r="W329">
        <v>0</v>
      </c>
      <c r="X329">
        <v>42.9370277686834</v>
      </c>
    </row>
    <row r="330" spans="1:24">
      <c r="A330">
        <v>329</v>
      </c>
      <c r="B330">
        <v>115.82928</v>
      </c>
      <c r="C330" s="98">
        <v>20418</v>
      </c>
      <c r="D330">
        <v>11.800000190734901</v>
      </c>
      <c r="E330">
        <v>26.299999237060501</v>
      </c>
      <c r="F330">
        <v>0</v>
      </c>
      <c r="G330">
        <v>42.9370277686834</v>
      </c>
      <c r="H330">
        <v>5.6560755947222896</v>
      </c>
      <c r="I330">
        <v>0</v>
      </c>
      <c r="J330">
        <v>0</v>
      </c>
      <c r="L330">
        <v>115.82928</v>
      </c>
      <c r="M330" s="98">
        <v>22244</v>
      </c>
      <c r="N330">
        <v>12.0900001525879</v>
      </c>
      <c r="O330">
        <v>27.030000686645501</v>
      </c>
      <c r="P330">
        <v>0</v>
      </c>
      <c r="Q330">
        <v>42.9370277686834</v>
      </c>
      <c r="S330">
        <v>115.82928</v>
      </c>
      <c r="T330" s="98">
        <v>22610</v>
      </c>
      <c r="U330">
        <v>13.789999961853001</v>
      </c>
      <c r="V330">
        <v>27.430000305175799</v>
      </c>
      <c r="W330">
        <v>0</v>
      </c>
      <c r="X330">
        <v>43.007621180299701</v>
      </c>
    </row>
    <row r="331" spans="1:24">
      <c r="A331">
        <v>330</v>
      </c>
      <c r="B331">
        <v>-32.071399999999997</v>
      </c>
      <c r="C331" s="98">
        <v>20419</v>
      </c>
      <c r="D331">
        <v>14.319999694824199</v>
      </c>
      <c r="E331">
        <v>31.7399997711182</v>
      </c>
      <c r="F331">
        <v>0</v>
      </c>
      <c r="G331">
        <v>43.007621180299701</v>
      </c>
      <c r="H331">
        <v>6.8803515142662803</v>
      </c>
      <c r="I331">
        <v>0</v>
      </c>
      <c r="J331">
        <v>0</v>
      </c>
      <c r="L331">
        <v>-32.071399999999997</v>
      </c>
      <c r="M331" s="98">
        <v>22245</v>
      </c>
      <c r="N331">
        <v>13.8400001525879</v>
      </c>
      <c r="O331">
        <v>27.899999618530298</v>
      </c>
      <c r="P331">
        <v>0</v>
      </c>
      <c r="Q331">
        <v>43.007621180299701</v>
      </c>
      <c r="S331">
        <v>-32.071399999999997</v>
      </c>
      <c r="T331" s="98">
        <v>22611</v>
      </c>
      <c r="U331">
        <v>12.6300001144409</v>
      </c>
      <c r="V331">
        <v>24.180000305175799</v>
      </c>
      <c r="W331">
        <v>0</v>
      </c>
      <c r="X331">
        <v>43.0734951428635</v>
      </c>
    </row>
    <row r="332" spans="1:24">
      <c r="A332">
        <v>331</v>
      </c>
      <c r="B332">
        <v>115.82928</v>
      </c>
      <c r="C332" s="98">
        <v>20420</v>
      </c>
      <c r="D332">
        <v>13.5299997329712</v>
      </c>
      <c r="E332">
        <v>31.040000915527301</v>
      </c>
      <c r="F332">
        <v>0</v>
      </c>
      <c r="G332">
        <v>43.0734951428635</v>
      </c>
      <c r="H332">
        <v>6.7826099751057702</v>
      </c>
      <c r="I332">
        <v>0</v>
      </c>
      <c r="J332">
        <v>0</v>
      </c>
      <c r="L332">
        <v>115.82928</v>
      </c>
      <c r="M332" s="98">
        <v>22246</v>
      </c>
      <c r="N332">
        <v>15.680000305175801</v>
      </c>
      <c r="O332">
        <v>32.200000762939503</v>
      </c>
      <c r="P332">
        <v>0</v>
      </c>
      <c r="Q332">
        <v>43.0734951428635</v>
      </c>
      <c r="S332">
        <v>115.82928</v>
      </c>
      <c r="T332" s="98">
        <v>22612</v>
      </c>
      <c r="U332">
        <v>14.439999580383301</v>
      </c>
      <c r="V332">
        <v>27.930000305175799</v>
      </c>
      <c r="W332">
        <v>0</v>
      </c>
      <c r="X332">
        <v>43.134523824686497</v>
      </c>
    </row>
    <row r="333" spans="1:24">
      <c r="A333">
        <v>332</v>
      </c>
      <c r="B333">
        <v>-32.071399999999997</v>
      </c>
      <c r="C333" s="98">
        <v>20421</v>
      </c>
      <c r="D333">
        <v>14.6499996185303</v>
      </c>
      <c r="E333">
        <v>23.870000839233398</v>
      </c>
      <c r="F333">
        <v>0</v>
      </c>
      <c r="G333">
        <v>43.134523824686497</v>
      </c>
      <c r="H333">
        <v>4.55677585767266</v>
      </c>
      <c r="I333">
        <v>0</v>
      </c>
      <c r="J333">
        <v>0</v>
      </c>
      <c r="L333">
        <v>-32.071399999999997</v>
      </c>
      <c r="M333" s="98">
        <v>22247</v>
      </c>
      <c r="N333">
        <v>15.439999580383301</v>
      </c>
      <c r="O333">
        <v>27.930000305175799</v>
      </c>
      <c r="P333">
        <v>0</v>
      </c>
      <c r="Q333">
        <v>43.134523824686497</v>
      </c>
      <c r="S333">
        <v>-32.071399999999997</v>
      </c>
      <c r="T333" s="98">
        <v>22613</v>
      </c>
      <c r="U333">
        <v>13.6000003814697</v>
      </c>
      <c r="V333">
        <v>29.209999084472699</v>
      </c>
      <c r="W333">
        <v>0</v>
      </c>
      <c r="X333">
        <v>43.190581394080098</v>
      </c>
    </row>
    <row r="334" spans="1:24">
      <c r="A334">
        <v>333</v>
      </c>
      <c r="B334">
        <v>115.82928</v>
      </c>
      <c r="C334" s="98">
        <v>20422</v>
      </c>
      <c r="D334">
        <v>12.569999694824199</v>
      </c>
      <c r="E334">
        <v>21.879999160766602</v>
      </c>
      <c r="F334">
        <v>0</v>
      </c>
      <c r="G334">
        <v>43.190581394080098</v>
      </c>
      <c r="H334">
        <v>4.3331504343252902</v>
      </c>
      <c r="I334">
        <v>0</v>
      </c>
      <c r="J334">
        <v>0</v>
      </c>
      <c r="L334">
        <v>115.82928</v>
      </c>
      <c r="M334" s="98">
        <v>22248</v>
      </c>
      <c r="N334">
        <v>14.3900003433228</v>
      </c>
      <c r="O334">
        <v>25.799999237060501</v>
      </c>
      <c r="P334">
        <v>0</v>
      </c>
      <c r="Q334">
        <v>43.190581394080098</v>
      </c>
      <c r="S334">
        <v>115.82928</v>
      </c>
      <c r="T334" s="98">
        <v>22614</v>
      </c>
      <c r="U334">
        <v>15.3800001144409</v>
      </c>
      <c r="V334">
        <v>30.379999160766602</v>
      </c>
      <c r="W334">
        <v>0</v>
      </c>
      <c r="X334">
        <v>43.241542019356203</v>
      </c>
    </row>
    <row r="335" spans="1:24">
      <c r="A335">
        <v>334</v>
      </c>
      <c r="B335">
        <v>-32.071399999999997</v>
      </c>
      <c r="C335" s="98">
        <v>20423</v>
      </c>
      <c r="D335">
        <v>11.680000305175801</v>
      </c>
      <c r="E335">
        <v>21.9799995422363</v>
      </c>
      <c r="F335">
        <v>0</v>
      </c>
      <c r="G335">
        <v>43.241542019356203</v>
      </c>
      <c r="H335">
        <v>4.5116355624355897</v>
      </c>
      <c r="I335">
        <v>0</v>
      </c>
      <c r="J335">
        <v>0</v>
      </c>
      <c r="L335">
        <v>-32.071399999999997</v>
      </c>
      <c r="M335" s="98">
        <v>22249</v>
      </c>
      <c r="N335">
        <v>16.440000534057599</v>
      </c>
      <c r="O335">
        <v>27.139999389648398</v>
      </c>
      <c r="P335">
        <v>0</v>
      </c>
      <c r="Q335">
        <v>43.241542019356203</v>
      </c>
      <c r="S335">
        <v>-32.071399999999997</v>
      </c>
      <c r="T335" s="98">
        <v>22615</v>
      </c>
      <c r="U335">
        <v>16.2399997711182</v>
      </c>
      <c r="V335">
        <v>33.330001831054702</v>
      </c>
      <c r="W335">
        <v>0</v>
      </c>
      <c r="X335">
        <v>43.287279868826097</v>
      </c>
    </row>
    <row r="336" spans="1:24">
      <c r="A336">
        <v>335</v>
      </c>
      <c r="B336">
        <v>115.82928</v>
      </c>
      <c r="C336" s="98">
        <v>20424</v>
      </c>
      <c r="D336">
        <v>11.5</v>
      </c>
      <c r="E336">
        <v>22.370000839233398</v>
      </c>
      <c r="F336">
        <v>0</v>
      </c>
      <c r="G336">
        <v>43.287279868826097</v>
      </c>
      <c r="H336">
        <v>4.6537617413021897</v>
      </c>
      <c r="I336">
        <v>0</v>
      </c>
      <c r="J336">
        <v>0</v>
      </c>
      <c r="L336">
        <v>115.82928</v>
      </c>
      <c r="M336" s="98">
        <v>22250</v>
      </c>
      <c r="N336">
        <v>15.5100002288818</v>
      </c>
      <c r="O336">
        <v>27.629999160766602</v>
      </c>
      <c r="P336">
        <v>0.30000001192092901</v>
      </c>
      <c r="Q336">
        <v>43.287279868826097</v>
      </c>
      <c r="S336">
        <v>115.82928</v>
      </c>
      <c r="T336" s="98">
        <v>22616</v>
      </c>
      <c r="U336">
        <v>14.210000038146999</v>
      </c>
      <c r="V336">
        <v>25.889999389648398</v>
      </c>
      <c r="W336">
        <v>0</v>
      </c>
      <c r="X336">
        <v>43.3276691108017</v>
      </c>
    </row>
    <row r="337" spans="1:24">
      <c r="A337">
        <v>336</v>
      </c>
      <c r="B337">
        <v>-32.071399999999997</v>
      </c>
      <c r="C337" s="98">
        <v>20425</v>
      </c>
      <c r="D337">
        <v>12.5200004577637</v>
      </c>
      <c r="E337">
        <v>26.0200004577637</v>
      </c>
      <c r="F337">
        <v>0</v>
      </c>
      <c r="G337">
        <v>43.3276691108017</v>
      </c>
      <c r="H337">
        <v>5.5400865980054297</v>
      </c>
      <c r="I337">
        <v>0</v>
      </c>
      <c r="J337">
        <v>0</v>
      </c>
      <c r="L337">
        <v>-32.071399999999997</v>
      </c>
      <c r="M337" s="98">
        <v>22251</v>
      </c>
      <c r="N337">
        <v>14.3800001144409</v>
      </c>
      <c r="O337">
        <v>24.350000381469702</v>
      </c>
      <c r="P337">
        <v>0</v>
      </c>
      <c r="Q337">
        <v>43.3276691108017</v>
      </c>
      <c r="S337">
        <v>-32.071399999999997</v>
      </c>
      <c r="T337" s="98">
        <v>22617</v>
      </c>
      <c r="U337">
        <v>16.319999694824201</v>
      </c>
      <c r="V337">
        <v>25</v>
      </c>
      <c r="W337">
        <v>0</v>
      </c>
      <c r="X337">
        <v>43.3625839135943</v>
      </c>
    </row>
    <row r="338" spans="1:24">
      <c r="A338">
        <v>337</v>
      </c>
      <c r="B338">
        <v>115.82928</v>
      </c>
      <c r="C338" s="98">
        <v>20426</v>
      </c>
      <c r="D338">
        <v>12.8800001144409</v>
      </c>
      <c r="E338">
        <v>28.290000915527301</v>
      </c>
      <c r="F338">
        <v>0</v>
      </c>
      <c r="G338">
        <v>43.3625839135943</v>
      </c>
      <c r="H338">
        <v>6.1339437117170297</v>
      </c>
      <c r="I338">
        <v>0</v>
      </c>
      <c r="J338">
        <v>0</v>
      </c>
      <c r="L338">
        <v>115.82928</v>
      </c>
      <c r="M338" s="98">
        <v>22252</v>
      </c>
      <c r="N338">
        <v>13.5100002288818</v>
      </c>
      <c r="O338">
        <v>25.409999847412099</v>
      </c>
      <c r="P338">
        <v>0</v>
      </c>
      <c r="Q338">
        <v>43.3625839135943</v>
      </c>
      <c r="S338">
        <v>115.82928</v>
      </c>
      <c r="T338" s="98">
        <v>22618</v>
      </c>
      <c r="U338">
        <v>13.180000305175801</v>
      </c>
      <c r="V338">
        <v>24.5</v>
      </c>
      <c r="W338">
        <v>0</v>
      </c>
      <c r="X338">
        <v>43.3918984455158</v>
      </c>
    </row>
    <row r="339" spans="1:24">
      <c r="A339">
        <v>338</v>
      </c>
      <c r="B339">
        <v>-32.071399999999997</v>
      </c>
      <c r="C339" s="98">
        <v>20427</v>
      </c>
      <c r="D339">
        <v>16.540000915527301</v>
      </c>
      <c r="E339">
        <v>33.060001373291001</v>
      </c>
      <c r="F339">
        <v>0</v>
      </c>
      <c r="G339">
        <v>43.3918984455158</v>
      </c>
      <c r="H339">
        <v>7.05318120186495</v>
      </c>
      <c r="I339">
        <v>0</v>
      </c>
      <c r="J339">
        <v>0</v>
      </c>
      <c r="L339">
        <v>-32.071399999999997</v>
      </c>
      <c r="M339" s="98">
        <v>22253</v>
      </c>
      <c r="N339">
        <v>14.810000419616699</v>
      </c>
      <c r="O339">
        <v>28.579999923706101</v>
      </c>
      <c r="P339">
        <v>0</v>
      </c>
      <c r="Q339">
        <v>43.3918984455158</v>
      </c>
      <c r="S339">
        <v>-32.071399999999997</v>
      </c>
      <c r="T339" s="98">
        <v>22619</v>
      </c>
      <c r="U339">
        <v>14.1300001144409</v>
      </c>
      <c r="V339">
        <v>25.819999694824201</v>
      </c>
      <c r="W339">
        <v>0</v>
      </c>
      <c r="X339">
        <v>43.415486874877601</v>
      </c>
    </row>
    <row r="340" spans="1:24">
      <c r="A340">
        <v>339</v>
      </c>
      <c r="B340">
        <v>115.82928</v>
      </c>
      <c r="C340" s="98">
        <v>20428</v>
      </c>
      <c r="D340">
        <v>17.440000534057599</v>
      </c>
      <c r="E340">
        <v>30.819999694824201</v>
      </c>
      <c r="F340">
        <v>0</v>
      </c>
      <c r="G340">
        <v>43.415486874877601</v>
      </c>
      <c r="H340">
        <v>6.2511415632250102</v>
      </c>
      <c r="I340">
        <v>0</v>
      </c>
      <c r="J340">
        <v>0</v>
      </c>
      <c r="L340">
        <v>115.82928</v>
      </c>
      <c r="M340" s="98">
        <v>22254</v>
      </c>
      <c r="N340">
        <v>15.079999923706101</v>
      </c>
      <c r="O340">
        <v>28.370000839233398</v>
      </c>
      <c r="P340">
        <v>0</v>
      </c>
      <c r="Q340">
        <v>43.415486874877601</v>
      </c>
      <c r="S340">
        <v>115.82928</v>
      </c>
      <c r="T340" s="98">
        <v>22620</v>
      </c>
      <c r="U340">
        <v>13</v>
      </c>
      <c r="V340">
        <v>28.319999694824201</v>
      </c>
      <c r="W340">
        <v>0</v>
      </c>
      <c r="X340">
        <v>43.433223369991502</v>
      </c>
    </row>
    <row r="341" spans="1:24">
      <c r="A341">
        <v>340</v>
      </c>
      <c r="B341">
        <v>-32.071399999999997</v>
      </c>
      <c r="C341" s="98">
        <v>20429</v>
      </c>
      <c r="D341">
        <v>15.1099996566772</v>
      </c>
      <c r="E341">
        <v>21.930000305175799</v>
      </c>
      <c r="F341">
        <v>0</v>
      </c>
      <c r="G341">
        <v>43.433223369991502</v>
      </c>
      <c r="H341">
        <v>3.8674246475135301</v>
      </c>
      <c r="I341">
        <v>0</v>
      </c>
      <c r="J341">
        <v>0</v>
      </c>
      <c r="L341">
        <v>-32.071399999999997</v>
      </c>
      <c r="M341" s="98">
        <v>22255</v>
      </c>
      <c r="N341">
        <v>13.329999923706101</v>
      </c>
      <c r="O341">
        <v>31.4899997711182</v>
      </c>
      <c r="P341">
        <v>0</v>
      </c>
      <c r="Q341">
        <v>43.433223369991502</v>
      </c>
      <c r="S341">
        <v>-32.071399999999997</v>
      </c>
      <c r="T341" s="98">
        <v>22621</v>
      </c>
      <c r="U341">
        <v>13.1000003814697</v>
      </c>
      <c r="V341">
        <v>29.959999084472699</v>
      </c>
      <c r="W341">
        <v>0</v>
      </c>
      <c r="X341">
        <v>43.444982099168897</v>
      </c>
    </row>
    <row r="342" spans="1:24">
      <c r="A342">
        <v>341</v>
      </c>
      <c r="B342">
        <v>115.82928</v>
      </c>
      <c r="C342" s="98">
        <v>20430</v>
      </c>
      <c r="D342">
        <v>12.449999809265099</v>
      </c>
      <c r="E342">
        <v>21.559999465942401</v>
      </c>
      <c r="F342">
        <v>0</v>
      </c>
      <c r="G342">
        <v>43.444982099168897</v>
      </c>
      <c r="H342">
        <v>4.2845201351718201</v>
      </c>
      <c r="I342">
        <v>0</v>
      </c>
      <c r="J342">
        <v>0</v>
      </c>
      <c r="L342">
        <v>115.82928</v>
      </c>
      <c r="M342" s="98">
        <v>22256</v>
      </c>
      <c r="N342">
        <v>14.6400003433228</v>
      </c>
      <c r="O342">
        <v>32.340000152587898</v>
      </c>
      <c r="P342">
        <v>0</v>
      </c>
      <c r="Q342">
        <v>43.444982099168897</v>
      </c>
      <c r="S342">
        <v>115.82928</v>
      </c>
      <c r="T342" s="98">
        <v>22622</v>
      </c>
      <c r="U342">
        <v>16.4899997711182</v>
      </c>
      <c r="V342">
        <v>35.090000152587898</v>
      </c>
      <c r="W342">
        <v>0.30000001192092901</v>
      </c>
      <c r="X342">
        <v>43.450637230721497</v>
      </c>
    </row>
    <row r="343" spans="1:24">
      <c r="A343">
        <v>342</v>
      </c>
      <c r="B343">
        <v>-32.071399999999997</v>
      </c>
      <c r="C343" s="98">
        <v>20431</v>
      </c>
      <c r="D343">
        <v>12.1300001144409</v>
      </c>
      <c r="E343">
        <v>22.610000610351602</v>
      </c>
      <c r="F343">
        <v>0.10000000149011599</v>
      </c>
      <c r="G343">
        <v>43.450637230721497</v>
      </c>
      <c r="H343">
        <v>4.64420012774083</v>
      </c>
      <c r="I343">
        <v>0</v>
      </c>
      <c r="J343">
        <v>0</v>
      </c>
      <c r="L343">
        <v>-32.071399999999997</v>
      </c>
      <c r="M343" s="98">
        <v>22257</v>
      </c>
      <c r="N343">
        <v>14.6099996566772</v>
      </c>
      <c r="O343">
        <v>27.540000915527301</v>
      </c>
      <c r="P343">
        <v>0</v>
      </c>
      <c r="Q343">
        <v>43.450637230721497</v>
      </c>
      <c r="S343">
        <v>-32.071399999999997</v>
      </c>
      <c r="T343" s="98">
        <v>22623</v>
      </c>
      <c r="U343">
        <v>19.4799995422363</v>
      </c>
      <c r="V343">
        <v>29.180000305175799</v>
      </c>
      <c r="W343">
        <v>1.1000000238418599</v>
      </c>
      <c r="X343">
        <v>43.450062932960897</v>
      </c>
    </row>
    <row r="344" spans="1:24">
      <c r="A344">
        <v>343</v>
      </c>
      <c r="B344">
        <v>115.82928</v>
      </c>
      <c r="C344" s="98">
        <v>20432</v>
      </c>
      <c r="D344">
        <v>12.449999809265099</v>
      </c>
      <c r="E344">
        <v>18.719999313354499</v>
      </c>
      <c r="F344">
        <v>1.8999999761581401</v>
      </c>
      <c r="G344">
        <v>43.450062932960897</v>
      </c>
      <c r="H344">
        <v>3.40986581967341</v>
      </c>
      <c r="I344">
        <v>0</v>
      </c>
      <c r="J344">
        <v>0</v>
      </c>
      <c r="L344">
        <v>115.82928</v>
      </c>
      <c r="M344" s="98">
        <v>22258</v>
      </c>
      <c r="N344">
        <v>15.25</v>
      </c>
      <c r="O344">
        <v>24.170000076293899</v>
      </c>
      <c r="P344">
        <v>0</v>
      </c>
      <c r="Q344">
        <v>43.450062932960897</v>
      </c>
      <c r="S344">
        <v>115.82928</v>
      </c>
      <c r="T344" s="98">
        <v>22624</v>
      </c>
      <c r="U344">
        <v>17.4899997711182</v>
      </c>
      <c r="V344">
        <v>24.040000915527301</v>
      </c>
      <c r="W344">
        <v>0</v>
      </c>
      <c r="X344">
        <v>43.443133374198801</v>
      </c>
    </row>
    <row r="345" spans="1:24">
      <c r="A345">
        <v>344</v>
      </c>
      <c r="B345">
        <v>-32.071399999999997</v>
      </c>
      <c r="C345" s="98">
        <v>20433</v>
      </c>
      <c r="D345">
        <v>8.6000003814697301</v>
      </c>
      <c r="E345">
        <v>21.75</v>
      </c>
      <c r="F345">
        <v>6.5</v>
      </c>
      <c r="G345">
        <v>43.443133374198801</v>
      </c>
      <c r="H345">
        <v>4.8767508695472701</v>
      </c>
      <c r="I345">
        <v>2.5985993043621902</v>
      </c>
      <c r="J345">
        <v>5.1971986087243703E-2</v>
      </c>
      <c r="L345">
        <v>-32.071399999999997</v>
      </c>
      <c r="M345" s="98">
        <v>22259</v>
      </c>
      <c r="N345">
        <v>14.1400003433228</v>
      </c>
      <c r="O345">
        <v>21.950000762939499</v>
      </c>
      <c r="P345">
        <v>0.20000000298023199</v>
      </c>
      <c r="Q345">
        <v>43.443133374198801</v>
      </c>
      <c r="S345">
        <v>-32.071399999999997</v>
      </c>
      <c r="T345" s="98">
        <v>22625</v>
      </c>
      <c r="U345">
        <v>15.4899997711182</v>
      </c>
      <c r="V345">
        <v>26.930000305175799</v>
      </c>
      <c r="W345">
        <v>0</v>
      </c>
      <c r="X345">
        <v>43.429722722746597</v>
      </c>
    </row>
    <row r="346" spans="1:24">
      <c r="A346">
        <v>345</v>
      </c>
      <c r="B346">
        <v>115.82928</v>
      </c>
      <c r="C346" s="98">
        <v>20434</v>
      </c>
      <c r="D346">
        <v>12.680000305175801</v>
      </c>
      <c r="E346">
        <v>29.4799995422363</v>
      </c>
      <c r="F346">
        <v>0</v>
      </c>
      <c r="G346">
        <v>43.429722722746597</v>
      </c>
      <c r="H346">
        <v>6.4972517486109496</v>
      </c>
      <c r="I346">
        <v>0</v>
      </c>
      <c r="J346">
        <v>0</v>
      </c>
      <c r="L346">
        <v>115.82928</v>
      </c>
      <c r="M346" s="98">
        <v>22260</v>
      </c>
      <c r="N346">
        <v>11.7299995422363</v>
      </c>
      <c r="O346">
        <v>20.700000762939499</v>
      </c>
      <c r="P346">
        <v>0.89999997615814198</v>
      </c>
      <c r="Q346">
        <v>43.429722722746597</v>
      </c>
      <c r="S346">
        <v>115.82928</v>
      </c>
      <c r="T346" s="98">
        <v>22626</v>
      </c>
      <c r="U346">
        <v>16.719999313354499</v>
      </c>
      <c r="V346">
        <v>30.0200004577637</v>
      </c>
      <c r="W346">
        <v>0</v>
      </c>
      <c r="X346">
        <v>43.409705146916103</v>
      </c>
    </row>
    <row r="347" spans="1:24">
      <c r="A347">
        <v>346</v>
      </c>
      <c r="B347">
        <v>-32.071399999999997</v>
      </c>
      <c r="C347" s="98">
        <v>20435</v>
      </c>
      <c r="D347">
        <v>16.569999694824201</v>
      </c>
      <c r="E347">
        <v>34.630001068115199</v>
      </c>
      <c r="F347">
        <v>0</v>
      </c>
      <c r="G347">
        <v>43.409705146916103</v>
      </c>
      <c r="H347">
        <v>7.5161806624547003</v>
      </c>
      <c r="I347">
        <v>0</v>
      </c>
      <c r="J347">
        <v>0</v>
      </c>
      <c r="L347">
        <v>-32.071399999999997</v>
      </c>
      <c r="M347" s="98">
        <v>22261</v>
      </c>
      <c r="N347">
        <v>9.3500003814697301</v>
      </c>
      <c r="O347">
        <v>23.340000152587901</v>
      </c>
      <c r="P347">
        <v>0</v>
      </c>
      <c r="Q347">
        <v>43.409705146916103</v>
      </c>
      <c r="S347">
        <v>-32.071399999999997</v>
      </c>
      <c r="T347" s="98">
        <v>22627</v>
      </c>
      <c r="U347">
        <v>17.430000305175799</v>
      </c>
      <c r="V347">
        <v>31.409999847412099</v>
      </c>
      <c r="W347">
        <v>0</v>
      </c>
      <c r="X347">
        <v>43.382954815018898</v>
      </c>
    </row>
    <row r="348" spans="1:24">
      <c r="A348">
        <v>347</v>
      </c>
      <c r="B348">
        <v>115.82928</v>
      </c>
      <c r="C348" s="98">
        <v>20436</v>
      </c>
      <c r="D348">
        <v>15.2799997329712</v>
      </c>
      <c r="E348">
        <v>21.170000076293899</v>
      </c>
      <c r="F348">
        <v>0</v>
      </c>
      <c r="G348">
        <v>43.382954815018898</v>
      </c>
      <c r="H348">
        <v>3.5607585726656499</v>
      </c>
      <c r="I348">
        <v>0</v>
      </c>
      <c r="J348">
        <v>0</v>
      </c>
      <c r="L348">
        <v>115.82928</v>
      </c>
      <c r="M348" s="98">
        <v>22262</v>
      </c>
      <c r="N348">
        <v>12.060000419616699</v>
      </c>
      <c r="O348">
        <v>26.379999160766602</v>
      </c>
      <c r="P348">
        <v>0.20000000298023199</v>
      </c>
      <c r="Q348">
        <v>43.382954815018898</v>
      </c>
      <c r="S348">
        <v>115.82928</v>
      </c>
      <c r="T348" s="98">
        <v>22628</v>
      </c>
      <c r="U348">
        <v>17.700000762939499</v>
      </c>
      <c r="V348">
        <v>23.680000305175799</v>
      </c>
      <c r="W348">
        <v>0</v>
      </c>
      <c r="X348">
        <v>43.349345895366397</v>
      </c>
    </row>
    <row r="349" spans="1:24">
      <c r="A349">
        <v>348</v>
      </c>
      <c r="B349">
        <v>-32.071399999999997</v>
      </c>
      <c r="C349" s="98">
        <v>20437</v>
      </c>
      <c r="D349">
        <v>10.2200002670288</v>
      </c>
      <c r="E349">
        <v>17.829999923706101</v>
      </c>
      <c r="F349">
        <v>9.1999998092651403</v>
      </c>
      <c r="G349">
        <v>43.349345895366397</v>
      </c>
      <c r="H349">
        <v>3.5727697824784799</v>
      </c>
      <c r="I349">
        <v>6.3417839832823502</v>
      </c>
      <c r="J349">
        <v>0.12683567966564699</v>
      </c>
      <c r="L349">
        <v>-32.071399999999997</v>
      </c>
      <c r="M349" s="98">
        <v>22263</v>
      </c>
      <c r="N349">
        <v>14.4700002670288</v>
      </c>
      <c r="O349">
        <v>26.129999160766602</v>
      </c>
      <c r="P349">
        <v>0</v>
      </c>
      <c r="Q349">
        <v>43.349345895366397</v>
      </c>
      <c r="S349">
        <v>-32.071399999999997</v>
      </c>
      <c r="T349" s="98">
        <v>22629</v>
      </c>
      <c r="U349">
        <v>16.850000381469702</v>
      </c>
      <c r="V349">
        <v>21.4799995422363</v>
      </c>
      <c r="W349">
        <v>0</v>
      </c>
      <c r="X349">
        <v>43.308752556270399</v>
      </c>
    </row>
    <row r="350" spans="1:24">
      <c r="A350">
        <v>349</v>
      </c>
      <c r="B350">
        <v>115.82928</v>
      </c>
      <c r="C350" s="98">
        <v>20438</v>
      </c>
      <c r="D350">
        <v>12.2700004577637</v>
      </c>
      <c r="E350">
        <v>22.2600002288818</v>
      </c>
      <c r="F350">
        <v>0.10000000149011599</v>
      </c>
      <c r="G350">
        <v>43.308752556270399</v>
      </c>
      <c r="H350">
        <v>4.5060293169446304</v>
      </c>
      <c r="I350">
        <v>2.8369605312167701</v>
      </c>
      <c r="J350">
        <v>5.6739210624335297E-2</v>
      </c>
      <c r="L350">
        <v>115.82928</v>
      </c>
      <c r="M350" s="98">
        <v>22264</v>
      </c>
      <c r="N350">
        <v>15.210000038146999</v>
      </c>
      <c r="O350">
        <v>28.600000381469702</v>
      </c>
      <c r="P350">
        <v>0</v>
      </c>
      <c r="Q350">
        <v>43.308752556270399</v>
      </c>
      <c r="S350">
        <v>115.82928</v>
      </c>
      <c r="T350" s="98">
        <v>22630</v>
      </c>
      <c r="U350">
        <v>12.079999923706101</v>
      </c>
      <c r="V350">
        <v>16.639999389648398</v>
      </c>
      <c r="W350">
        <v>16</v>
      </c>
      <c r="X350">
        <v>43.261099058328803</v>
      </c>
    </row>
    <row r="351" spans="1:24">
      <c r="A351">
        <v>350</v>
      </c>
      <c r="B351">
        <v>-32.071399999999997</v>
      </c>
      <c r="C351" s="98">
        <v>20439</v>
      </c>
      <c r="D351">
        <v>13.4899997711182</v>
      </c>
      <c r="E351">
        <v>23.950000762939499</v>
      </c>
      <c r="F351">
        <v>0</v>
      </c>
      <c r="G351">
        <v>43.261099058328803</v>
      </c>
      <c r="H351">
        <v>4.7968477587070799</v>
      </c>
      <c r="I351">
        <v>0</v>
      </c>
      <c r="J351">
        <v>0</v>
      </c>
      <c r="L351">
        <v>-32.071399999999997</v>
      </c>
      <c r="M351" s="98">
        <v>22265</v>
      </c>
      <c r="N351">
        <v>16.680000305175799</v>
      </c>
      <c r="O351">
        <v>31.030000686645501</v>
      </c>
      <c r="P351">
        <v>0</v>
      </c>
      <c r="Q351">
        <v>43.261099058328803</v>
      </c>
      <c r="S351">
        <v>-32.071399999999997</v>
      </c>
      <c r="T351" s="98">
        <v>22631</v>
      </c>
      <c r="U351">
        <v>11.060000419616699</v>
      </c>
      <c r="V351">
        <v>20.2299995422363</v>
      </c>
      <c r="W351">
        <v>5.6999998092651403</v>
      </c>
      <c r="X351">
        <v>43.2065100312848</v>
      </c>
    </row>
    <row r="352" spans="1:24">
      <c r="A352">
        <v>351</v>
      </c>
      <c r="B352">
        <v>115.82928</v>
      </c>
      <c r="C352" s="98">
        <v>20440</v>
      </c>
      <c r="D352">
        <v>14.2299995422363</v>
      </c>
      <c r="E352">
        <v>24.629999160766602</v>
      </c>
      <c r="F352">
        <v>0</v>
      </c>
      <c r="G352">
        <v>43.2065100312848</v>
      </c>
      <c r="H352">
        <v>4.8699065775765904</v>
      </c>
      <c r="I352">
        <v>0</v>
      </c>
      <c r="J352">
        <v>0</v>
      </c>
      <c r="L352">
        <v>115.82928</v>
      </c>
      <c r="M352" s="98">
        <v>22266</v>
      </c>
      <c r="N352">
        <v>18.930000305175799</v>
      </c>
      <c r="O352">
        <v>31.350000381469702</v>
      </c>
      <c r="P352">
        <v>0</v>
      </c>
      <c r="Q352">
        <v>43.2065100312848</v>
      </c>
      <c r="S352">
        <v>115.82928</v>
      </c>
      <c r="T352" s="98">
        <v>22632</v>
      </c>
      <c r="U352">
        <v>15.9799995422363</v>
      </c>
      <c r="V352">
        <v>22.950000762939499</v>
      </c>
      <c r="W352">
        <v>0</v>
      </c>
      <c r="X352">
        <v>43.145160197167698</v>
      </c>
    </row>
    <row r="353" spans="1:24">
      <c r="A353">
        <v>352</v>
      </c>
      <c r="B353">
        <v>-32.071399999999997</v>
      </c>
      <c r="C353" s="98">
        <v>20441</v>
      </c>
      <c r="D353">
        <v>13.9099998474121</v>
      </c>
      <c r="E353">
        <v>22.399999618530298</v>
      </c>
      <c r="F353">
        <v>0</v>
      </c>
      <c r="G353">
        <v>43.145160197167698</v>
      </c>
      <c r="H353">
        <v>4.2433315522085699</v>
      </c>
      <c r="I353">
        <v>0</v>
      </c>
      <c r="J353">
        <v>0</v>
      </c>
      <c r="L353">
        <v>-32.071399999999997</v>
      </c>
      <c r="M353" s="98">
        <v>22267</v>
      </c>
      <c r="N353">
        <v>17.600000381469702</v>
      </c>
      <c r="O353">
        <v>27.299999237060501</v>
      </c>
      <c r="P353">
        <v>0</v>
      </c>
      <c r="Q353">
        <v>43.145160197167698</v>
      </c>
      <c r="S353">
        <v>-32.071399999999997</v>
      </c>
      <c r="T353" s="98">
        <v>22633</v>
      </c>
      <c r="U353">
        <v>15.2600002288818</v>
      </c>
      <c r="V353">
        <v>29.9799995422363</v>
      </c>
      <c r="W353">
        <v>0</v>
      </c>
      <c r="X353">
        <v>43.077224278007101</v>
      </c>
    </row>
    <row r="354" spans="1:24">
      <c r="A354">
        <v>353</v>
      </c>
      <c r="B354">
        <v>115.82928</v>
      </c>
      <c r="C354" s="98">
        <v>20442</v>
      </c>
      <c r="D354">
        <v>9.6899995803833008</v>
      </c>
      <c r="E354">
        <v>21.930000305175799</v>
      </c>
      <c r="F354">
        <v>0</v>
      </c>
      <c r="G354">
        <v>43.077224278007101</v>
      </c>
      <c r="H354">
        <v>4.7551990008872904</v>
      </c>
      <c r="I354">
        <v>0</v>
      </c>
      <c r="J354">
        <v>0</v>
      </c>
      <c r="L354">
        <v>115.82928</v>
      </c>
      <c r="M354" s="98">
        <v>22268</v>
      </c>
      <c r="N354">
        <v>16.959999084472699</v>
      </c>
      <c r="O354">
        <v>29.649999618530298</v>
      </c>
      <c r="P354">
        <v>0</v>
      </c>
      <c r="Q354">
        <v>43.077224278007101</v>
      </c>
      <c r="S354">
        <v>115.82928</v>
      </c>
      <c r="T354" s="98">
        <v>22634</v>
      </c>
      <c r="U354">
        <v>20.420000076293899</v>
      </c>
      <c r="V354">
        <v>36.900001525878899</v>
      </c>
      <c r="W354">
        <v>0</v>
      </c>
      <c r="X354">
        <v>43.002876995832601</v>
      </c>
    </row>
    <row r="355" spans="1:24">
      <c r="A355">
        <v>354</v>
      </c>
      <c r="B355">
        <v>-32.071399999999997</v>
      </c>
      <c r="C355" s="98">
        <v>20443</v>
      </c>
      <c r="D355">
        <v>13.680000305175801</v>
      </c>
      <c r="E355">
        <v>25.659999847412099</v>
      </c>
      <c r="F355">
        <v>0</v>
      </c>
      <c r="G355">
        <v>43.002876995832601</v>
      </c>
      <c r="H355">
        <v>5.2356590624884696</v>
      </c>
      <c r="I355">
        <v>0</v>
      </c>
      <c r="J355">
        <v>0</v>
      </c>
      <c r="L355">
        <v>-32.071399999999997</v>
      </c>
      <c r="M355" s="98">
        <v>22269</v>
      </c>
      <c r="N355">
        <v>17.920000076293899</v>
      </c>
      <c r="O355">
        <v>27.569999694824201</v>
      </c>
      <c r="P355">
        <v>0</v>
      </c>
      <c r="Q355">
        <v>43.002876995832601</v>
      </c>
      <c r="S355">
        <v>-32.071399999999997</v>
      </c>
      <c r="T355" s="98">
        <v>22635</v>
      </c>
      <c r="U355">
        <v>22.2700004577637</v>
      </c>
      <c r="V355">
        <v>38.7700004577637</v>
      </c>
      <c r="W355">
        <v>0</v>
      </c>
      <c r="X355">
        <v>42.922293072673398</v>
      </c>
    </row>
    <row r="356" spans="1:24">
      <c r="A356">
        <v>355</v>
      </c>
      <c r="B356">
        <v>115.82928</v>
      </c>
      <c r="C356" s="98">
        <v>20444</v>
      </c>
      <c r="D356">
        <v>14.810000419616699</v>
      </c>
      <c r="E356">
        <v>32.180000305175803</v>
      </c>
      <c r="F356">
        <v>0</v>
      </c>
      <c r="G356">
        <v>42.922293072673398</v>
      </c>
      <c r="H356">
        <v>6.9349294818497</v>
      </c>
      <c r="I356">
        <v>0</v>
      </c>
      <c r="J356">
        <v>0</v>
      </c>
      <c r="L356">
        <v>115.82928</v>
      </c>
      <c r="M356" s="98">
        <v>22270</v>
      </c>
      <c r="N356">
        <v>16.879999160766602</v>
      </c>
      <c r="O356">
        <v>31.709999084472699</v>
      </c>
      <c r="P356">
        <v>0</v>
      </c>
      <c r="Q356">
        <v>42.922293072673398</v>
      </c>
      <c r="S356">
        <v>115.82928</v>
      </c>
      <c r="T356" s="98">
        <v>22636</v>
      </c>
      <c r="U356">
        <v>18.540000915527301</v>
      </c>
      <c r="V356">
        <v>24.290000915527301</v>
      </c>
      <c r="W356">
        <v>0</v>
      </c>
      <c r="X356">
        <v>42.835647230559204</v>
      </c>
    </row>
    <row r="357" spans="1:24">
      <c r="A357">
        <v>356</v>
      </c>
      <c r="B357">
        <v>-32.071399999999997</v>
      </c>
      <c r="C357" s="98">
        <v>20445</v>
      </c>
      <c r="D357">
        <v>17.340000152587901</v>
      </c>
      <c r="E357">
        <v>38.369998931884801</v>
      </c>
      <c r="F357">
        <v>0</v>
      </c>
      <c r="G357">
        <v>42.835647230559204</v>
      </c>
      <c r="H357">
        <v>8.4192819071211904</v>
      </c>
      <c r="I357">
        <v>0</v>
      </c>
      <c r="J357">
        <v>0</v>
      </c>
      <c r="L357">
        <v>-32.071399999999997</v>
      </c>
      <c r="M357" s="98">
        <v>22271</v>
      </c>
      <c r="N357">
        <v>20.559999465942401</v>
      </c>
      <c r="O357">
        <v>36.599998474121101</v>
      </c>
      <c r="P357">
        <v>0</v>
      </c>
      <c r="Q357">
        <v>42.835647230559204</v>
      </c>
      <c r="S357">
        <v>-32.071399999999997</v>
      </c>
      <c r="T357" s="98">
        <v>22637</v>
      </c>
      <c r="U357">
        <v>16.969999313354499</v>
      </c>
      <c r="V357">
        <v>22.909999847412099</v>
      </c>
      <c r="W357">
        <v>0</v>
      </c>
      <c r="X357">
        <v>42.743114191519403</v>
      </c>
    </row>
    <row r="358" spans="1:24">
      <c r="A358">
        <v>357</v>
      </c>
      <c r="B358">
        <v>115.82928</v>
      </c>
      <c r="C358" s="98">
        <v>20446</v>
      </c>
      <c r="D358">
        <v>19.469999313354499</v>
      </c>
      <c r="E358">
        <v>33.2299995422363</v>
      </c>
      <c r="F358">
        <v>0</v>
      </c>
      <c r="G358">
        <v>42.743114191519403</v>
      </c>
      <c r="H358">
        <v>6.5715502851880601</v>
      </c>
      <c r="I358">
        <v>0</v>
      </c>
      <c r="J358">
        <v>0</v>
      </c>
      <c r="L358">
        <v>115.82928</v>
      </c>
      <c r="M358" s="98">
        <v>22272</v>
      </c>
      <c r="N358">
        <v>20.639999389648398</v>
      </c>
      <c r="O358">
        <v>38.209999084472699</v>
      </c>
      <c r="P358">
        <v>0</v>
      </c>
      <c r="Q358">
        <v>42.743114191519403</v>
      </c>
      <c r="S358">
        <v>115.82928</v>
      </c>
      <c r="T358" s="98">
        <v>22638</v>
      </c>
      <c r="U358">
        <v>12.9799995422363</v>
      </c>
      <c r="V358">
        <v>24.0200004577637</v>
      </c>
      <c r="W358">
        <v>0</v>
      </c>
      <c r="X358">
        <v>42.644868677583503</v>
      </c>
    </row>
    <row r="359" spans="1:24">
      <c r="A359">
        <v>358</v>
      </c>
      <c r="B359">
        <v>-32.071399999999997</v>
      </c>
      <c r="C359" s="98">
        <v>20447</v>
      </c>
      <c r="D359">
        <v>16.0200004577637</v>
      </c>
      <c r="E359">
        <v>23.100000381469702</v>
      </c>
      <c r="F359">
        <v>0</v>
      </c>
      <c r="G359">
        <v>42.644868677583503</v>
      </c>
      <c r="H359">
        <v>3.97971554957783</v>
      </c>
      <c r="I359">
        <v>0</v>
      </c>
      <c r="J359">
        <v>0</v>
      </c>
      <c r="L359">
        <v>-32.071399999999997</v>
      </c>
      <c r="M359" s="98">
        <v>22273</v>
      </c>
      <c r="N359">
        <v>21.319999694824201</v>
      </c>
      <c r="O359">
        <v>37.860000610351598</v>
      </c>
      <c r="P359">
        <v>0</v>
      </c>
      <c r="Q359">
        <v>42.644868677583503</v>
      </c>
      <c r="S359">
        <v>-32.071399999999997</v>
      </c>
      <c r="T359" s="98">
        <v>22639</v>
      </c>
      <c r="U359">
        <v>14.789999961853001</v>
      </c>
      <c r="V359">
        <v>31</v>
      </c>
      <c r="W359">
        <v>0</v>
      </c>
      <c r="X359">
        <v>42.541085410781001</v>
      </c>
    </row>
    <row r="360" spans="1:24">
      <c r="A360">
        <v>359</v>
      </c>
      <c r="B360">
        <v>115.82928</v>
      </c>
      <c r="C360" s="98">
        <v>20448</v>
      </c>
      <c r="D360">
        <v>14.180000305175801</v>
      </c>
      <c r="E360">
        <v>27.9799995422363</v>
      </c>
      <c r="F360">
        <v>0</v>
      </c>
      <c r="G360">
        <v>42.541085410781001</v>
      </c>
      <c r="H360">
        <v>5.7681441440754204</v>
      </c>
      <c r="I360">
        <v>0</v>
      </c>
      <c r="J360">
        <v>0</v>
      </c>
      <c r="L360">
        <v>115.82928</v>
      </c>
      <c r="M360" s="98">
        <v>22274</v>
      </c>
      <c r="N360">
        <v>24.360000610351602</v>
      </c>
      <c r="O360">
        <v>36.119998931884801</v>
      </c>
      <c r="P360">
        <v>0</v>
      </c>
      <c r="Q360">
        <v>42.541085410781001</v>
      </c>
      <c r="S360">
        <v>115.82928</v>
      </c>
      <c r="T360" s="98">
        <v>22640</v>
      </c>
      <c r="U360">
        <v>17.129999160766602</v>
      </c>
      <c r="V360">
        <v>31.389999389648398</v>
      </c>
      <c r="W360">
        <v>0</v>
      </c>
      <c r="X360">
        <v>42.431939113141297</v>
      </c>
    </row>
    <row r="361" spans="1:24">
      <c r="A361">
        <v>360</v>
      </c>
      <c r="B361">
        <v>-32.071399999999997</v>
      </c>
      <c r="C361" s="98">
        <v>20449</v>
      </c>
      <c r="D361">
        <v>14.7200002670288</v>
      </c>
      <c r="E361">
        <v>32.389999389648402</v>
      </c>
      <c r="F361">
        <v>0</v>
      </c>
      <c r="G361">
        <v>42.431939113141297</v>
      </c>
      <c r="H361">
        <v>6.9246992834832701</v>
      </c>
      <c r="I361">
        <v>0</v>
      </c>
      <c r="J361">
        <v>0</v>
      </c>
      <c r="L361">
        <v>-32.071399999999997</v>
      </c>
      <c r="M361" s="98">
        <v>22275</v>
      </c>
      <c r="N361">
        <v>21.940000534057599</v>
      </c>
      <c r="O361">
        <v>32.889999389648402</v>
      </c>
      <c r="P361">
        <v>0</v>
      </c>
      <c r="Q361">
        <v>42.431939113141297</v>
      </c>
      <c r="S361">
        <v>-32.071399999999997</v>
      </c>
      <c r="T361" s="98">
        <v>22641</v>
      </c>
      <c r="U361">
        <v>18.280000686645501</v>
      </c>
      <c r="V361">
        <v>25.930000305175799</v>
      </c>
      <c r="W361">
        <v>0</v>
      </c>
      <c r="X361">
        <v>42.317604506694003</v>
      </c>
    </row>
    <row r="362" spans="1:24">
      <c r="A362">
        <v>361</v>
      </c>
      <c r="B362">
        <v>115.82928</v>
      </c>
      <c r="C362" s="98">
        <v>20450</v>
      </c>
      <c r="D362">
        <v>19.430000305175799</v>
      </c>
      <c r="E362">
        <v>34.549999237060497</v>
      </c>
      <c r="F362">
        <v>0</v>
      </c>
      <c r="G362">
        <v>42.317604506694003</v>
      </c>
      <c r="H362">
        <v>6.9189432347293804</v>
      </c>
      <c r="I362">
        <v>0</v>
      </c>
      <c r="J362">
        <v>0</v>
      </c>
      <c r="L362">
        <v>115.82928</v>
      </c>
      <c r="M362" s="98">
        <v>22276</v>
      </c>
      <c r="N362">
        <v>18.590000152587901</v>
      </c>
      <c r="O362">
        <v>25.7299995422363</v>
      </c>
      <c r="P362">
        <v>0</v>
      </c>
      <c r="Q362">
        <v>42.317604506694003</v>
      </c>
      <c r="S362">
        <v>115.82928</v>
      </c>
      <c r="T362" s="98">
        <v>22642</v>
      </c>
      <c r="U362">
        <v>15.0200004577637</v>
      </c>
      <c r="V362">
        <v>24.700000762939499</v>
      </c>
      <c r="W362">
        <v>0</v>
      </c>
      <c r="X362">
        <v>42.198256313468498</v>
      </c>
    </row>
    <row r="363" spans="1:24">
      <c r="A363">
        <v>362</v>
      </c>
      <c r="B363">
        <v>-32.071399999999997</v>
      </c>
      <c r="C363" s="98">
        <v>20451</v>
      </c>
      <c r="D363">
        <v>21.360000610351602</v>
      </c>
      <c r="E363">
        <v>34.069999694824197</v>
      </c>
      <c r="F363">
        <v>0</v>
      </c>
      <c r="G363">
        <v>42.198256313468498</v>
      </c>
      <c r="H363">
        <v>6.4281139309953099</v>
      </c>
      <c r="I363">
        <v>0</v>
      </c>
      <c r="J363">
        <v>0</v>
      </c>
      <c r="L363">
        <v>-32.071399999999997</v>
      </c>
      <c r="M363" s="98">
        <v>22277</v>
      </c>
      <c r="N363">
        <v>16.0200004577637</v>
      </c>
      <c r="O363">
        <v>25.100000381469702</v>
      </c>
      <c r="P363">
        <v>0</v>
      </c>
      <c r="Q363">
        <v>42.198256313468498</v>
      </c>
      <c r="S363">
        <v>-32.071399999999997</v>
      </c>
      <c r="T363" s="98">
        <v>22643</v>
      </c>
      <c r="U363">
        <v>13.2799997329712</v>
      </c>
      <c r="V363">
        <v>27.610000610351602</v>
      </c>
      <c r="W363">
        <v>0</v>
      </c>
      <c r="X363">
        <v>42.074069255494202</v>
      </c>
    </row>
    <row r="364" spans="1:24">
      <c r="A364">
        <v>363</v>
      </c>
      <c r="B364">
        <v>115.82928</v>
      </c>
      <c r="C364" s="98">
        <v>20452</v>
      </c>
      <c r="D364">
        <v>17.9899997711182</v>
      </c>
      <c r="E364">
        <v>31.719999313354499</v>
      </c>
      <c r="F364">
        <v>1.1000000238418599</v>
      </c>
      <c r="G364">
        <v>42.074069255494202</v>
      </c>
      <c r="H364">
        <v>6.2428294742596098</v>
      </c>
      <c r="I364">
        <v>0</v>
      </c>
      <c r="J364">
        <v>0</v>
      </c>
      <c r="L364">
        <v>115.82928</v>
      </c>
      <c r="M364" s="98">
        <v>22278</v>
      </c>
      <c r="N364">
        <v>15.210000038146999</v>
      </c>
      <c r="O364">
        <v>22.559999465942401</v>
      </c>
      <c r="P364">
        <v>0.80000001192092896</v>
      </c>
      <c r="Q364">
        <v>42.074069255494202</v>
      </c>
      <c r="S364">
        <v>115.82928</v>
      </c>
      <c r="T364" s="98">
        <v>22644</v>
      </c>
      <c r="U364">
        <v>18.120000839233398</v>
      </c>
      <c r="V364">
        <v>32.240001678466797</v>
      </c>
      <c r="W364">
        <v>0</v>
      </c>
      <c r="X364">
        <v>41.945218054800698</v>
      </c>
    </row>
    <row r="365" spans="1:24">
      <c r="A365">
        <v>364</v>
      </c>
      <c r="B365">
        <v>-32.071399999999997</v>
      </c>
      <c r="C365" s="98">
        <v>20453</v>
      </c>
      <c r="D365">
        <v>16.309999465942401</v>
      </c>
      <c r="E365">
        <v>32.380001068115199</v>
      </c>
      <c r="F365">
        <v>0</v>
      </c>
      <c r="G365">
        <v>41.945218054800698</v>
      </c>
      <c r="H365">
        <v>6.6527044338669201</v>
      </c>
      <c r="I365">
        <v>0</v>
      </c>
      <c r="J365">
        <v>0</v>
      </c>
      <c r="L365">
        <v>-32.071399999999997</v>
      </c>
      <c r="M365" s="98">
        <v>22279</v>
      </c>
      <c r="N365">
        <v>14.460000038146999</v>
      </c>
      <c r="O365">
        <v>25.309999465942401</v>
      </c>
      <c r="P365">
        <v>2.7999999523162802</v>
      </c>
      <c r="Q365">
        <v>41.945218054800698</v>
      </c>
      <c r="S365">
        <v>-32.071399999999997</v>
      </c>
      <c r="T365" s="98">
        <v>22645</v>
      </c>
      <c r="U365">
        <v>18.079999923706101</v>
      </c>
      <c r="V365">
        <v>34.080001831054702</v>
      </c>
      <c r="W365">
        <v>0</v>
      </c>
      <c r="X365">
        <v>41.8118774334175</v>
      </c>
    </row>
    <row r="366" spans="1:24">
      <c r="A366">
        <v>365</v>
      </c>
      <c r="B366">
        <v>115.82928</v>
      </c>
      <c r="C366" s="98">
        <v>20454</v>
      </c>
      <c r="D366">
        <v>19.030000686645501</v>
      </c>
      <c r="E366">
        <v>37.220001220703097</v>
      </c>
      <c r="F366">
        <v>0</v>
      </c>
      <c r="G366">
        <v>41.8118774334175</v>
      </c>
      <c r="H366">
        <v>7.6882403216660604</v>
      </c>
      <c r="I366">
        <v>0</v>
      </c>
      <c r="J366">
        <v>0</v>
      </c>
      <c r="L366">
        <v>115.82928</v>
      </c>
      <c r="M366" s="98">
        <v>22280</v>
      </c>
      <c r="N366">
        <v>14.550000190734901</v>
      </c>
      <c r="O366">
        <v>28.129999160766602</v>
      </c>
      <c r="P366">
        <v>0</v>
      </c>
      <c r="Q366">
        <v>41.8118774334175</v>
      </c>
      <c r="S366">
        <v>115.82928</v>
      </c>
      <c r="T366" s="98">
        <v>22646</v>
      </c>
      <c r="U366">
        <v>19.209999084472699</v>
      </c>
      <c r="V366">
        <v>37.049999237060497</v>
      </c>
      <c r="W366">
        <v>0</v>
      </c>
      <c r="X366">
        <v>43.287279868826097</v>
      </c>
    </row>
    <row r="367" spans="1:24">
      <c r="L367">
        <v>-32.071399999999997</v>
      </c>
      <c r="M367" s="98">
        <v>22281</v>
      </c>
      <c r="N367">
        <v>14.960000038146999</v>
      </c>
      <c r="O367">
        <v>28.670000076293899</v>
      </c>
      <c r="P367">
        <v>0</v>
      </c>
      <c r="Q367">
        <v>43.287279868826097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732"/>
  <sheetViews>
    <sheetView workbookViewId="0">
      <selection activeCell="D367" sqref="D367:G732"/>
    </sheetView>
  </sheetViews>
  <sheetFormatPr defaultColWidth="8.77734375" defaultRowHeight="14.4"/>
  <cols>
    <col min="3" max="3" width="15.77734375" bestFit="1" customWidth="1"/>
  </cols>
  <sheetData>
    <row r="1" spans="1:10">
      <c r="B1" t="s">
        <v>30</v>
      </c>
      <c r="C1" t="s">
        <v>29</v>
      </c>
      <c r="D1" t="s">
        <v>19</v>
      </c>
      <c r="E1" t="s">
        <v>20</v>
      </c>
      <c r="F1" t="s">
        <v>28</v>
      </c>
      <c r="G1" t="s">
        <v>16</v>
      </c>
      <c r="H1" t="s">
        <v>27</v>
      </c>
      <c r="I1" t="s">
        <v>18</v>
      </c>
      <c r="J1" t="s">
        <v>2</v>
      </c>
    </row>
    <row r="2" spans="1:10">
      <c r="A2">
        <v>1</v>
      </c>
      <c r="B2">
        <v>117.05</v>
      </c>
      <c r="C2" s="65">
        <v>33239</v>
      </c>
      <c r="D2">
        <v>12.2299995422363</v>
      </c>
      <c r="E2">
        <v>29.610000610351602</v>
      </c>
      <c r="F2">
        <v>0</v>
      </c>
      <c r="G2">
        <v>43.3348294054679</v>
      </c>
      <c r="H2">
        <v>6.56688017400469</v>
      </c>
      <c r="I2">
        <v>0</v>
      </c>
      <c r="J2">
        <v>0</v>
      </c>
    </row>
    <row r="3" spans="1:10">
      <c r="A3">
        <v>2</v>
      </c>
      <c r="B3">
        <v>-32.933300000000003</v>
      </c>
      <c r="C3" s="65">
        <v>33240</v>
      </c>
      <c r="D3">
        <v>12.1400003433228</v>
      </c>
      <c r="E3">
        <v>22.680000305175799</v>
      </c>
      <c r="F3">
        <v>0.20000000298023199</v>
      </c>
      <c r="G3">
        <v>43.377107688154801</v>
      </c>
      <c r="H3">
        <v>4.6548819977615796</v>
      </c>
      <c r="I3">
        <v>0</v>
      </c>
      <c r="J3">
        <v>0</v>
      </c>
    </row>
    <row r="4" spans="1:10">
      <c r="A4">
        <v>3</v>
      </c>
      <c r="B4">
        <v>117.05</v>
      </c>
      <c r="C4" s="65">
        <v>33241</v>
      </c>
      <c r="D4">
        <v>6.8499999046325701</v>
      </c>
      <c r="E4">
        <v>22.899999618530298</v>
      </c>
      <c r="F4">
        <v>0</v>
      </c>
      <c r="G4">
        <v>43.413739830535</v>
      </c>
      <c r="H4">
        <v>5.3350937884813501</v>
      </c>
      <c r="I4">
        <v>0</v>
      </c>
      <c r="J4">
        <v>0</v>
      </c>
    </row>
    <row r="5" spans="1:10">
      <c r="A5">
        <v>4</v>
      </c>
      <c r="B5">
        <v>-32.933300000000003</v>
      </c>
      <c r="C5" s="65">
        <v>33242</v>
      </c>
      <c r="D5">
        <v>7.7199997901916504</v>
      </c>
      <c r="E5">
        <v>23.7600002288818</v>
      </c>
      <c r="F5">
        <v>0</v>
      </c>
      <c r="G5">
        <v>43.444596894561997</v>
      </c>
      <c r="H5">
        <v>5.4785139254413897</v>
      </c>
      <c r="I5">
        <v>0</v>
      </c>
      <c r="J5">
        <v>0</v>
      </c>
    </row>
    <row r="6" spans="1:10">
      <c r="A6">
        <v>5</v>
      </c>
      <c r="B6">
        <v>117.05</v>
      </c>
      <c r="C6" s="65">
        <v>33243</v>
      </c>
      <c r="D6">
        <v>10.319999694824199</v>
      </c>
      <c r="E6">
        <v>27.5200004577637</v>
      </c>
      <c r="F6">
        <v>0</v>
      </c>
      <c r="G6">
        <v>43.469549942189602</v>
      </c>
      <c r="H6">
        <v>6.2146088899403598</v>
      </c>
      <c r="I6">
        <v>0</v>
      </c>
      <c r="J6">
        <v>0</v>
      </c>
    </row>
    <row r="7" spans="1:10">
      <c r="A7">
        <v>6</v>
      </c>
      <c r="B7">
        <v>-32.933300000000003</v>
      </c>
      <c r="C7" s="65">
        <v>33244</v>
      </c>
      <c r="D7">
        <v>11.8900003433228</v>
      </c>
      <c r="E7">
        <v>33.880001068115199</v>
      </c>
      <c r="F7">
        <v>0</v>
      </c>
      <c r="G7">
        <v>43.488470035371101</v>
      </c>
      <c r="H7">
        <v>7.7890202048419699</v>
      </c>
      <c r="I7">
        <v>0</v>
      </c>
      <c r="J7">
        <v>0</v>
      </c>
    </row>
    <row r="8" spans="1:10">
      <c r="A8">
        <v>7</v>
      </c>
      <c r="B8">
        <v>117.05</v>
      </c>
      <c r="C8" s="65">
        <v>33245</v>
      </c>
      <c r="D8">
        <v>18.7600002288818</v>
      </c>
      <c r="E8">
        <v>33.5200004577637</v>
      </c>
      <c r="F8">
        <v>0</v>
      </c>
      <c r="G8">
        <v>43.5012282360603</v>
      </c>
      <c r="H8">
        <v>6.8939242796080098</v>
      </c>
      <c r="I8">
        <v>0</v>
      </c>
      <c r="J8">
        <v>0</v>
      </c>
    </row>
    <row r="9" spans="1:10">
      <c r="A9">
        <v>8</v>
      </c>
      <c r="B9">
        <v>-32.933300000000003</v>
      </c>
      <c r="C9" s="65">
        <v>33246</v>
      </c>
      <c r="D9">
        <v>17.7600002288818</v>
      </c>
      <c r="E9">
        <v>34.759998321533203</v>
      </c>
      <c r="F9">
        <v>0</v>
      </c>
      <c r="G9">
        <v>43.507695606210604</v>
      </c>
      <c r="H9">
        <v>7.4198778381713</v>
      </c>
      <c r="I9">
        <v>0</v>
      </c>
      <c r="J9">
        <v>0</v>
      </c>
    </row>
    <row r="10" spans="1:10">
      <c r="A10">
        <v>9</v>
      </c>
      <c r="B10">
        <v>117.05</v>
      </c>
      <c r="C10" s="65">
        <v>33247</v>
      </c>
      <c r="D10">
        <v>13.9700002670288</v>
      </c>
      <c r="E10">
        <v>26.590000152587901</v>
      </c>
      <c r="F10">
        <v>0</v>
      </c>
      <c r="G10">
        <v>43.507743207775697</v>
      </c>
      <c r="H10">
        <v>5.5252880726001496</v>
      </c>
      <c r="I10">
        <v>0</v>
      </c>
      <c r="J10">
        <v>0</v>
      </c>
    </row>
    <row r="11" spans="1:10">
      <c r="A11">
        <v>10</v>
      </c>
      <c r="B11">
        <v>-32.933300000000003</v>
      </c>
      <c r="C11" s="65">
        <v>33248</v>
      </c>
      <c r="D11">
        <v>11.039999961853001</v>
      </c>
      <c r="E11">
        <v>28.5</v>
      </c>
      <c r="F11">
        <v>0</v>
      </c>
      <c r="G11">
        <v>43.501242102709</v>
      </c>
      <c r="H11">
        <v>6.4110139858668598</v>
      </c>
      <c r="I11">
        <v>0</v>
      </c>
      <c r="J11">
        <v>0</v>
      </c>
    </row>
    <row r="12" spans="1:10">
      <c r="A12">
        <v>11</v>
      </c>
      <c r="B12">
        <v>117.05</v>
      </c>
      <c r="C12" s="65">
        <v>33249</v>
      </c>
      <c r="D12">
        <v>10.569999694824199</v>
      </c>
      <c r="E12">
        <v>30.920000076293899</v>
      </c>
      <c r="F12">
        <v>0</v>
      </c>
      <c r="G12">
        <v>43.488063352964197</v>
      </c>
      <c r="H12">
        <v>7.0987532242925999</v>
      </c>
      <c r="I12">
        <v>0</v>
      </c>
      <c r="J12">
        <v>0</v>
      </c>
    </row>
    <row r="13" spans="1:10">
      <c r="A13">
        <v>12</v>
      </c>
      <c r="B13">
        <v>-32.933300000000003</v>
      </c>
      <c r="C13" s="65">
        <v>33250</v>
      </c>
      <c r="D13">
        <v>13.430000305175801</v>
      </c>
      <c r="E13">
        <v>37.5</v>
      </c>
      <c r="F13">
        <v>0</v>
      </c>
      <c r="G13">
        <v>43.4680780204949</v>
      </c>
      <c r="H13">
        <v>8.6617758636153503</v>
      </c>
      <c r="I13">
        <v>0</v>
      </c>
      <c r="J13">
        <v>0</v>
      </c>
    </row>
    <row r="14" spans="1:10">
      <c r="A14">
        <v>13</v>
      </c>
      <c r="B14">
        <v>117.05</v>
      </c>
      <c r="C14" s="65">
        <v>33251</v>
      </c>
      <c r="D14">
        <v>16.329999923706101</v>
      </c>
      <c r="E14">
        <v>27.340000152587901</v>
      </c>
      <c r="F14">
        <v>0</v>
      </c>
      <c r="G14">
        <v>43.441157167254602</v>
      </c>
      <c r="H14">
        <v>5.3633441331277298</v>
      </c>
      <c r="I14">
        <v>0</v>
      </c>
      <c r="J14">
        <v>0</v>
      </c>
    </row>
    <row r="15" spans="1:10">
      <c r="A15">
        <v>14</v>
      </c>
      <c r="B15">
        <v>-32.933300000000003</v>
      </c>
      <c r="C15" s="65">
        <v>33252</v>
      </c>
      <c r="D15">
        <v>13.449999809265099</v>
      </c>
      <c r="E15">
        <v>21.649999618530298</v>
      </c>
      <c r="F15">
        <v>0</v>
      </c>
      <c r="G15">
        <v>43.4071718551968</v>
      </c>
      <c r="H15">
        <v>4.1249584488268098</v>
      </c>
      <c r="I15">
        <v>0</v>
      </c>
      <c r="J15">
        <v>0</v>
      </c>
    </row>
    <row r="16" spans="1:10">
      <c r="A16">
        <v>15</v>
      </c>
      <c r="B16">
        <v>117.05</v>
      </c>
      <c r="C16" s="65">
        <v>33253</v>
      </c>
      <c r="D16">
        <v>13.460000038146999</v>
      </c>
      <c r="E16">
        <v>26.629999160766602</v>
      </c>
      <c r="F16">
        <v>0.10000000149011599</v>
      </c>
      <c r="G16">
        <v>43.365993146275201</v>
      </c>
      <c r="H16">
        <v>5.5912952572972401</v>
      </c>
      <c r="I16">
        <v>0</v>
      </c>
      <c r="J16">
        <v>0</v>
      </c>
    </row>
    <row r="17" spans="1:10">
      <c r="A17">
        <v>16</v>
      </c>
      <c r="B17">
        <v>-32.933300000000003</v>
      </c>
      <c r="C17" s="65">
        <v>33254</v>
      </c>
      <c r="D17">
        <v>16.559999465942401</v>
      </c>
      <c r="E17">
        <v>37.939998626708999</v>
      </c>
      <c r="F17">
        <v>0</v>
      </c>
      <c r="G17">
        <v>43.317542636814203</v>
      </c>
      <c r="H17">
        <v>8.4707953828604303</v>
      </c>
      <c r="I17">
        <v>0</v>
      </c>
      <c r="J17">
        <v>0</v>
      </c>
    </row>
    <row r="18" spans="1:10">
      <c r="A18">
        <v>17</v>
      </c>
      <c r="B18">
        <v>117.05</v>
      </c>
      <c r="C18" s="65">
        <v>33255</v>
      </c>
      <c r="D18">
        <v>19.399999618530298</v>
      </c>
      <c r="E18">
        <v>37.330001831054702</v>
      </c>
      <c r="F18">
        <v>5.4000000953674299</v>
      </c>
      <c r="G18">
        <v>43.261944060621701</v>
      </c>
      <c r="H18">
        <v>7.9390913910284198</v>
      </c>
      <c r="I18">
        <v>0</v>
      </c>
      <c r="J18">
        <v>0</v>
      </c>
    </row>
    <row r="19" spans="1:10">
      <c r="A19">
        <v>18</v>
      </c>
      <c r="B19">
        <v>-32.933300000000003</v>
      </c>
      <c r="C19" s="65">
        <v>33256</v>
      </c>
      <c r="D19">
        <v>18.209999084472699</v>
      </c>
      <c r="E19">
        <v>36.200000762939503</v>
      </c>
      <c r="F19">
        <v>0.69999998807907104</v>
      </c>
      <c r="G19">
        <v>43.1993716858764</v>
      </c>
      <c r="H19">
        <v>7.7413294303322502</v>
      </c>
      <c r="I19">
        <v>0</v>
      </c>
      <c r="J19">
        <v>0</v>
      </c>
    </row>
    <row r="20" spans="1:10">
      <c r="A20">
        <v>19</v>
      </c>
      <c r="B20">
        <v>117.05</v>
      </c>
      <c r="C20" s="65">
        <v>33257</v>
      </c>
      <c r="D20">
        <v>16.670000076293899</v>
      </c>
      <c r="E20">
        <v>33.569999694824197</v>
      </c>
      <c r="F20">
        <v>0</v>
      </c>
      <c r="G20">
        <v>43.129999780757103</v>
      </c>
      <c r="H20">
        <v>7.1440464088115698</v>
      </c>
      <c r="I20">
        <v>0</v>
      </c>
      <c r="J20">
        <v>0</v>
      </c>
    </row>
    <row r="21" spans="1:10">
      <c r="A21">
        <v>20</v>
      </c>
      <c r="B21">
        <v>-32.933300000000003</v>
      </c>
      <c r="C21" s="65">
        <v>33258</v>
      </c>
      <c r="D21">
        <v>15.6199998855591</v>
      </c>
      <c r="E21">
        <v>39.310001373291001</v>
      </c>
      <c r="F21">
        <v>0</v>
      </c>
      <c r="G21">
        <v>43.054002613442599</v>
      </c>
      <c r="H21">
        <v>8.9047218695500501</v>
      </c>
      <c r="I21">
        <v>0</v>
      </c>
      <c r="J21">
        <v>0</v>
      </c>
    </row>
    <row r="22" spans="1:10">
      <c r="A22">
        <v>21</v>
      </c>
      <c r="B22">
        <v>117.05</v>
      </c>
      <c r="C22" s="65">
        <v>33259</v>
      </c>
      <c r="D22">
        <v>15.960000038146999</v>
      </c>
      <c r="E22">
        <v>28.879999160766602</v>
      </c>
      <c r="F22">
        <v>0</v>
      </c>
      <c r="G22">
        <v>42.971554452111697</v>
      </c>
      <c r="H22">
        <v>5.8319812601743104</v>
      </c>
      <c r="I22">
        <v>0</v>
      </c>
      <c r="J22">
        <v>0</v>
      </c>
    </row>
    <row r="23" spans="1:10">
      <c r="A23">
        <v>22</v>
      </c>
      <c r="B23">
        <v>-32.933300000000003</v>
      </c>
      <c r="C23" s="65">
        <v>33260</v>
      </c>
      <c r="D23">
        <v>11.4700002670288</v>
      </c>
      <c r="E23">
        <v>27.2700004577637</v>
      </c>
      <c r="F23">
        <v>0</v>
      </c>
      <c r="G23">
        <v>42.882829564943101</v>
      </c>
      <c r="H23">
        <v>5.94793613954268</v>
      </c>
      <c r="I23">
        <v>0</v>
      </c>
      <c r="J23">
        <v>0</v>
      </c>
    </row>
    <row r="24" spans="1:10">
      <c r="A24">
        <v>23</v>
      </c>
      <c r="B24">
        <v>117.05</v>
      </c>
      <c r="C24" s="65">
        <v>33261</v>
      </c>
      <c r="D24">
        <v>12.7399997711182</v>
      </c>
      <c r="E24">
        <v>29.430000305175799</v>
      </c>
      <c r="F24">
        <v>0</v>
      </c>
      <c r="G24">
        <v>42.788002220115501</v>
      </c>
      <c r="H24">
        <v>6.38107780914115</v>
      </c>
      <c r="I24">
        <v>0</v>
      </c>
      <c r="J24">
        <v>0</v>
      </c>
    </row>
    <row r="25" spans="1:10">
      <c r="A25">
        <v>24</v>
      </c>
      <c r="B25">
        <v>-32.933300000000003</v>
      </c>
      <c r="C25" s="65">
        <v>33262</v>
      </c>
      <c r="D25">
        <v>12.930000305175801</v>
      </c>
      <c r="E25">
        <v>29.4899997711182</v>
      </c>
      <c r="F25">
        <v>0</v>
      </c>
      <c r="G25">
        <v>42.6872466858078</v>
      </c>
      <c r="H25">
        <v>6.3615948303489898</v>
      </c>
      <c r="I25">
        <v>0</v>
      </c>
      <c r="J25">
        <v>0</v>
      </c>
    </row>
    <row r="26" spans="1:10">
      <c r="A26">
        <v>25</v>
      </c>
      <c r="B26">
        <v>117.05</v>
      </c>
      <c r="C26" s="65">
        <v>33263</v>
      </c>
      <c r="D26">
        <v>12.670000076293899</v>
      </c>
      <c r="E26">
        <v>27.590000152587901</v>
      </c>
      <c r="F26">
        <v>0</v>
      </c>
      <c r="G26">
        <v>42.5807372301988</v>
      </c>
      <c r="H26">
        <v>5.85655444138908</v>
      </c>
      <c r="I26">
        <v>0</v>
      </c>
      <c r="J26">
        <v>0</v>
      </c>
    </row>
    <row r="27" spans="1:10">
      <c r="A27">
        <v>26</v>
      </c>
      <c r="B27">
        <v>-32.933300000000003</v>
      </c>
      <c r="C27" s="65">
        <v>33264</v>
      </c>
      <c r="D27">
        <v>10.930000305175801</v>
      </c>
      <c r="E27">
        <v>30.290000915527301</v>
      </c>
      <c r="F27">
        <v>0</v>
      </c>
      <c r="G27">
        <v>42.468648121467098</v>
      </c>
      <c r="H27">
        <v>6.7379407179240403</v>
      </c>
      <c r="I27">
        <v>0</v>
      </c>
      <c r="J27">
        <v>0</v>
      </c>
    </row>
    <row r="28" spans="1:10">
      <c r="A28">
        <v>27</v>
      </c>
      <c r="B28">
        <v>117.05</v>
      </c>
      <c r="C28" s="65">
        <v>33265</v>
      </c>
      <c r="D28">
        <v>13.3400001525879</v>
      </c>
      <c r="E28">
        <v>29.7600002288818</v>
      </c>
      <c r="F28">
        <v>0</v>
      </c>
      <c r="G28">
        <v>42.351153627791497</v>
      </c>
      <c r="H28">
        <v>6.3395482660244697</v>
      </c>
      <c r="I28">
        <v>0</v>
      </c>
      <c r="J28">
        <v>0</v>
      </c>
    </row>
    <row r="29" spans="1:10">
      <c r="A29">
        <v>28</v>
      </c>
      <c r="B29">
        <v>-32.933300000000003</v>
      </c>
      <c r="C29" s="65">
        <v>33266</v>
      </c>
      <c r="D29">
        <v>12.2799997329712</v>
      </c>
      <c r="E29">
        <v>31.620000839233398</v>
      </c>
      <c r="F29">
        <v>0</v>
      </c>
      <c r="G29">
        <v>42.2284280173509</v>
      </c>
      <c r="H29">
        <v>6.9299810953146697</v>
      </c>
      <c r="I29">
        <v>0</v>
      </c>
      <c r="J29">
        <v>0</v>
      </c>
    </row>
    <row r="30" spans="1:10">
      <c r="A30">
        <v>29</v>
      </c>
      <c r="B30">
        <v>117.05</v>
      </c>
      <c r="C30" s="65">
        <v>33267</v>
      </c>
      <c r="D30">
        <v>14.8400001525879</v>
      </c>
      <c r="E30">
        <v>37.680000305175803</v>
      </c>
      <c r="F30">
        <v>0</v>
      </c>
      <c r="G30">
        <v>42.100645558323897</v>
      </c>
      <c r="H30">
        <v>8.3222939851397904</v>
      </c>
      <c r="I30">
        <v>0</v>
      </c>
      <c r="J30">
        <v>0</v>
      </c>
    </row>
    <row r="31" spans="1:10">
      <c r="A31">
        <v>30</v>
      </c>
      <c r="B31">
        <v>-32.933300000000003</v>
      </c>
      <c r="C31" s="65">
        <v>33268</v>
      </c>
      <c r="D31">
        <v>17.2399997711182</v>
      </c>
      <c r="E31">
        <v>41.549999237060497</v>
      </c>
      <c r="F31">
        <v>0</v>
      </c>
      <c r="G31">
        <v>41.967980518889398</v>
      </c>
      <c r="H31">
        <v>9.1678665681353806</v>
      </c>
      <c r="I31">
        <v>0</v>
      </c>
      <c r="J31">
        <v>0</v>
      </c>
    </row>
    <row r="32" spans="1:10">
      <c r="A32">
        <v>31</v>
      </c>
      <c r="B32">
        <v>117.05</v>
      </c>
      <c r="C32" s="65">
        <v>33269</v>
      </c>
      <c r="D32">
        <v>21.049999237060501</v>
      </c>
      <c r="E32">
        <v>42.450000762939503</v>
      </c>
      <c r="F32">
        <v>0</v>
      </c>
      <c r="G32">
        <v>41.830607167226198</v>
      </c>
      <c r="H32">
        <v>9.0013257973215293</v>
      </c>
      <c r="I32">
        <v>0</v>
      </c>
      <c r="J32">
        <v>0</v>
      </c>
    </row>
    <row r="33" spans="1:10">
      <c r="A33">
        <v>32</v>
      </c>
      <c r="B33">
        <v>-32.933300000000003</v>
      </c>
      <c r="C33" s="65">
        <v>33270</v>
      </c>
      <c r="D33">
        <v>20.200000762939499</v>
      </c>
      <c r="E33">
        <v>40.849998474121101</v>
      </c>
      <c r="F33">
        <v>0</v>
      </c>
      <c r="G33">
        <v>41.688699771512802</v>
      </c>
      <c r="H33">
        <v>8.5943288034157792</v>
      </c>
      <c r="I33">
        <v>0</v>
      </c>
      <c r="J33">
        <v>0</v>
      </c>
    </row>
    <row r="34" spans="1:10">
      <c r="A34">
        <v>33</v>
      </c>
      <c r="B34">
        <v>117.05</v>
      </c>
      <c r="C34" s="65">
        <v>33271</v>
      </c>
      <c r="D34">
        <v>15.8999996185303</v>
      </c>
      <c r="E34">
        <v>30.5</v>
      </c>
      <c r="F34">
        <v>0</v>
      </c>
      <c r="G34">
        <v>41.542432599928297</v>
      </c>
      <c r="H34">
        <v>6.1096166879861</v>
      </c>
      <c r="I34">
        <v>0</v>
      </c>
      <c r="J34">
        <v>0</v>
      </c>
    </row>
    <row r="35" spans="1:10">
      <c r="A35">
        <v>34</v>
      </c>
      <c r="B35">
        <v>-32.933300000000003</v>
      </c>
      <c r="C35" s="65">
        <v>33272</v>
      </c>
      <c r="D35">
        <v>15.0900001525879</v>
      </c>
      <c r="E35">
        <v>32.7700004577637</v>
      </c>
      <c r="F35">
        <v>0</v>
      </c>
      <c r="G35">
        <v>41.391979920651202</v>
      </c>
      <c r="H35">
        <v>6.8181644874195202</v>
      </c>
      <c r="I35">
        <v>0</v>
      </c>
      <c r="J35">
        <v>0</v>
      </c>
    </row>
    <row r="36" spans="1:10">
      <c r="A36">
        <v>35</v>
      </c>
      <c r="B36">
        <v>117.05</v>
      </c>
      <c r="C36" s="65">
        <v>33273</v>
      </c>
      <c r="D36">
        <v>12.920000076293899</v>
      </c>
      <c r="E36">
        <v>28.379999160766602</v>
      </c>
      <c r="F36">
        <v>0</v>
      </c>
      <c r="G36">
        <v>41.237516001860499</v>
      </c>
      <c r="H36">
        <v>5.8526872924196498</v>
      </c>
      <c r="I36">
        <v>0</v>
      </c>
      <c r="J36">
        <v>0</v>
      </c>
    </row>
    <row r="37" spans="1:10">
      <c r="A37">
        <v>36</v>
      </c>
      <c r="B37">
        <v>-32.933300000000003</v>
      </c>
      <c r="C37" s="65">
        <v>33274</v>
      </c>
      <c r="D37">
        <v>12.2799997329712</v>
      </c>
      <c r="E37">
        <v>26.909999847412099</v>
      </c>
      <c r="F37">
        <v>0</v>
      </c>
      <c r="G37">
        <v>41.079215111734698</v>
      </c>
      <c r="H37">
        <v>5.51594070038289</v>
      </c>
      <c r="I37">
        <v>0</v>
      </c>
      <c r="J37">
        <v>0</v>
      </c>
    </row>
    <row r="38" spans="1:10">
      <c r="A38">
        <v>37</v>
      </c>
      <c r="B38">
        <v>117.05</v>
      </c>
      <c r="C38" s="65">
        <v>33275</v>
      </c>
      <c r="D38">
        <v>11.689999580383301</v>
      </c>
      <c r="E38">
        <v>30.129999160766602</v>
      </c>
      <c r="F38">
        <v>0</v>
      </c>
      <c r="G38">
        <v>40.917251518452801</v>
      </c>
      <c r="H38">
        <v>6.3851605692028199</v>
      </c>
      <c r="I38">
        <v>0</v>
      </c>
      <c r="J38">
        <v>0</v>
      </c>
    </row>
    <row r="39" spans="1:10">
      <c r="A39">
        <v>38</v>
      </c>
      <c r="B39">
        <v>-32.933300000000003</v>
      </c>
      <c r="C39" s="65">
        <v>33276</v>
      </c>
      <c r="D39">
        <v>12.7399997711182</v>
      </c>
      <c r="E39">
        <v>32.840000152587898</v>
      </c>
      <c r="F39">
        <v>0</v>
      </c>
      <c r="G39">
        <v>40.751799490193498</v>
      </c>
      <c r="H39">
        <v>6.9618654600952796</v>
      </c>
      <c r="I39">
        <v>0</v>
      </c>
      <c r="J39">
        <v>0</v>
      </c>
    </row>
    <row r="40" spans="1:10">
      <c r="A40">
        <v>39</v>
      </c>
      <c r="B40">
        <v>117.05</v>
      </c>
      <c r="C40" s="65">
        <v>33277</v>
      </c>
      <c r="D40">
        <v>12.6499996185303</v>
      </c>
      <c r="E40">
        <v>31.120000839233398</v>
      </c>
      <c r="F40">
        <v>0</v>
      </c>
      <c r="G40">
        <v>40.5830332951355</v>
      </c>
      <c r="H40">
        <v>6.49779649063397</v>
      </c>
      <c r="I40">
        <v>0</v>
      </c>
      <c r="J40">
        <v>0</v>
      </c>
    </row>
    <row r="41" spans="1:10">
      <c r="A41">
        <v>40</v>
      </c>
      <c r="B41">
        <v>-32.933300000000003</v>
      </c>
      <c r="C41" s="65">
        <v>33278</v>
      </c>
      <c r="D41">
        <v>14.7600002288818</v>
      </c>
      <c r="E41">
        <v>28.2399997711182</v>
      </c>
      <c r="F41">
        <v>0</v>
      </c>
      <c r="G41">
        <v>40.411127201457603</v>
      </c>
      <c r="H41">
        <v>5.4739421742767096</v>
      </c>
      <c r="I41">
        <v>0</v>
      </c>
      <c r="J41">
        <v>0</v>
      </c>
    </row>
    <row r="42" spans="1:10">
      <c r="A42">
        <v>41</v>
      </c>
      <c r="B42">
        <v>117.05</v>
      </c>
      <c r="C42" s="65">
        <v>33279</v>
      </c>
      <c r="D42">
        <v>13.060000419616699</v>
      </c>
      <c r="E42">
        <v>30.420000076293899</v>
      </c>
      <c r="F42">
        <v>0</v>
      </c>
      <c r="G42">
        <v>40.236255477338602</v>
      </c>
      <c r="H42">
        <v>6.2228714918590704</v>
      </c>
      <c r="I42">
        <v>0</v>
      </c>
      <c r="J42">
        <v>0</v>
      </c>
    </row>
    <row r="43" spans="1:10">
      <c r="A43">
        <v>42</v>
      </c>
      <c r="B43">
        <v>-32.933300000000003</v>
      </c>
      <c r="C43" s="65">
        <v>33280</v>
      </c>
      <c r="D43">
        <v>14.2399997711182</v>
      </c>
      <c r="E43">
        <v>35.369998931884801</v>
      </c>
      <c r="F43">
        <v>0</v>
      </c>
      <c r="G43">
        <v>40.058592390957202</v>
      </c>
      <c r="H43">
        <v>7.3649150054163597</v>
      </c>
      <c r="I43">
        <v>0</v>
      </c>
      <c r="J43">
        <v>0</v>
      </c>
    </row>
    <row r="44" spans="1:10">
      <c r="A44">
        <v>43</v>
      </c>
      <c r="B44">
        <v>117.05</v>
      </c>
      <c r="C44" s="65">
        <v>33281</v>
      </c>
      <c r="D44">
        <v>15.0100002288818</v>
      </c>
      <c r="E44">
        <v>31.950000762939499</v>
      </c>
      <c r="F44">
        <v>0</v>
      </c>
      <c r="G44">
        <v>39.878312210492297</v>
      </c>
      <c r="H44">
        <v>6.3605537136269303</v>
      </c>
      <c r="I44">
        <v>0</v>
      </c>
      <c r="J44">
        <v>0</v>
      </c>
    </row>
    <row r="45" spans="1:10">
      <c r="A45">
        <v>44</v>
      </c>
      <c r="B45">
        <v>-32.933300000000003</v>
      </c>
      <c r="C45" s="65">
        <v>33282</v>
      </c>
      <c r="D45">
        <v>12.25</v>
      </c>
      <c r="E45">
        <v>28.420000076293899</v>
      </c>
      <c r="F45">
        <v>0</v>
      </c>
      <c r="G45">
        <v>39.695589204122498</v>
      </c>
      <c r="H45">
        <v>5.7145595977511503</v>
      </c>
      <c r="I45">
        <v>0</v>
      </c>
      <c r="J45">
        <v>0</v>
      </c>
    </row>
    <row r="46" spans="1:10">
      <c r="A46">
        <v>45</v>
      </c>
      <c r="B46">
        <v>117.05</v>
      </c>
      <c r="C46" s="65">
        <v>33283</v>
      </c>
      <c r="D46">
        <v>11.680000305175801</v>
      </c>
      <c r="E46">
        <v>25.209999084472699</v>
      </c>
      <c r="F46">
        <v>0</v>
      </c>
      <c r="G46">
        <v>39.510597640026702</v>
      </c>
      <c r="H46">
        <v>4.9450687025578102</v>
      </c>
      <c r="I46">
        <v>0</v>
      </c>
      <c r="J46">
        <v>0</v>
      </c>
    </row>
    <row r="47" spans="1:10">
      <c r="A47">
        <v>46</v>
      </c>
      <c r="B47">
        <v>-32.933300000000003</v>
      </c>
      <c r="C47" s="65">
        <v>33284</v>
      </c>
      <c r="D47">
        <v>11.5900001525879</v>
      </c>
      <c r="E47">
        <v>28.649999618530298</v>
      </c>
      <c r="F47">
        <v>0</v>
      </c>
      <c r="G47">
        <v>39.323511786383499</v>
      </c>
      <c r="H47">
        <v>5.7819173747784296</v>
      </c>
      <c r="I47">
        <v>0</v>
      </c>
      <c r="J47">
        <v>0</v>
      </c>
    </row>
    <row r="48" spans="1:10">
      <c r="A48">
        <v>47</v>
      </c>
      <c r="B48">
        <v>117.05</v>
      </c>
      <c r="C48" s="65">
        <v>33285</v>
      </c>
      <c r="D48">
        <v>10.6000003814697</v>
      </c>
      <c r="E48">
        <v>29.649999618530298</v>
      </c>
      <c r="F48">
        <v>0</v>
      </c>
      <c r="G48">
        <v>39.134479579198398</v>
      </c>
      <c r="H48">
        <v>6.0812713909412999</v>
      </c>
      <c r="I48">
        <v>0</v>
      </c>
      <c r="J48">
        <v>0</v>
      </c>
    </row>
    <row r="49" spans="1:10">
      <c r="A49">
        <v>48</v>
      </c>
      <c r="B49">
        <v>-32.933300000000003</v>
      </c>
      <c r="C49" s="65">
        <v>33286</v>
      </c>
      <c r="D49">
        <v>14.8599996566772</v>
      </c>
      <c r="E49">
        <v>26.530000686645501</v>
      </c>
      <c r="F49">
        <v>0</v>
      </c>
      <c r="G49">
        <v>38.943543625782397</v>
      </c>
      <c r="H49">
        <v>4.8076959259124301</v>
      </c>
      <c r="I49">
        <v>0</v>
      </c>
      <c r="J49">
        <v>0</v>
      </c>
    </row>
    <row r="50" spans="1:10">
      <c r="A50">
        <v>49</v>
      </c>
      <c r="B50">
        <v>117.05</v>
      </c>
      <c r="C50" s="65">
        <v>33287</v>
      </c>
      <c r="D50">
        <v>9</v>
      </c>
      <c r="E50">
        <v>25.639999389648398</v>
      </c>
      <c r="F50">
        <v>0</v>
      </c>
      <c r="G50">
        <v>38.750720201273403</v>
      </c>
      <c r="H50">
        <v>5.2116193348096598</v>
      </c>
      <c r="I50">
        <v>0</v>
      </c>
      <c r="J50">
        <v>0</v>
      </c>
    </row>
    <row r="51" spans="1:10">
      <c r="A51">
        <v>50</v>
      </c>
      <c r="B51">
        <v>-32.933300000000003</v>
      </c>
      <c r="C51" s="65">
        <v>33288</v>
      </c>
      <c r="D51">
        <v>12.8699998855591</v>
      </c>
      <c r="E51">
        <v>32.319999694824197</v>
      </c>
      <c r="F51">
        <v>0</v>
      </c>
      <c r="G51">
        <v>38.556025580808999</v>
      </c>
      <c r="H51">
        <v>6.4482434001632001</v>
      </c>
      <c r="I51">
        <v>0</v>
      </c>
      <c r="J51">
        <v>0</v>
      </c>
    </row>
    <row r="52" spans="1:10">
      <c r="A52">
        <v>51</v>
      </c>
      <c r="B52">
        <v>117.05</v>
      </c>
      <c r="C52" s="65">
        <v>33289</v>
      </c>
      <c r="D52">
        <v>14.7700004577637</v>
      </c>
      <c r="E52">
        <v>39.389999389648402</v>
      </c>
      <c r="F52">
        <v>0</v>
      </c>
      <c r="G52">
        <v>38.359476039527003</v>
      </c>
      <c r="H52">
        <v>8.0192043480691506</v>
      </c>
      <c r="I52">
        <v>0</v>
      </c>
      <c r="J52">
        <v>0</v>
      </c>
    </row>
    <row r="53" spans="1:10">
      <c r="A53">
        <v>52</v>
      </c>
      <c r="B53">
        <v>-32.933300000000003</v>
      </c>
      <c r="C53" s="65">
        <v>33290</v>
      </c>
      <c r="D53">
        <v>15.8800001144409</v>
      </c>
      <c r="E53">
        <v>33.319999694824197</v>
      </c>
      <c r="F53">
        <v>0</v>
      </c>
      <c r="G53">
        <v>38.161087852565103</v>
      </c>
      <c r="H53">
        <v>6.3433925663608202</v>
      </c>
      <c r="I53">
        <v>0</v>
      </c>
      <c r="J53">
        <v>0</v>
      </c>
    </row>
    <row r="54" spans="1:10">
      <c r="A54">
        <v>53</v>
      </c>
      <c r="B54">
        <v>117.05</v>
      </c>
      <c r="C54" s="65">
        <v>33291</v>
      </c>
      <c r="D54">
        <v>15.300000190734901</v>
      </c>
      <c r="E54">
        <v>38.509998321533203</v>
      </c>
      <c r="F54">
        <v>0</v>
      </c>
      <c r="G54">
        <v>37.960877295060897</v>
      </c>
      <c r="H54">
        <v>7.6752342128078102</v>
      </c>
      <c r="I54">
        <v>0</v>
      </c>
      <c r="J54">
        <v>0</v>
      </c>
    </row>
    <row r="55" spans="1:10">
      <c r="A55">
        <v>54</v>
      </c>
      <c r="B55">
        <v>-32.933300000000003</v>
      </c>
      <c r="C55" s="65">
        <v>33292</v>
      </c>
      <c r="D55">
        <v>19.5</v>
      </c>
      <c r="E55">
        <v>43.110000610351598</v>
      </c>
      <c r="F55">
        <v>0</v>
      </c>
      <c r="G55">
        <v>37.758860642152399</v>
      </c>
      <c r="H55">
        <v>8.4577403839422693</v>
      </c>
      <c r="I55">
        <v>0</v>
      </c>
      <c r="J55">
        <v>0</v>
      </c>
    </row>
    <row r="56" spans="1:10">
      <c r="A56">
        <v>55</v>
      </c>
      <c r="B56">
        <v>117.05</v>
      </c>
      <c r="C56" s="65">
        <v>33293</v>
      </c>
      <c r="D56">
        <v>19.719999313354499</v>
      </c>
      <c r="E56">
        <v>23.2399997711182</v>
      </c>
      <c r="F56">
        <v>0</v>
      </c>
      <c r="G56">
        <v>37.555054168977101</v>
      </c>
      <c r="H56">
        <v>2.5982023929562201</v>
      </c>
      <c r="I56">
        <v>0</v>
      </c>
      <c r="J56">
        <v>0</v>
      </c>
    </row>
    <row r="57" spans="1:10">
      <c r="A57">
        <v>56</v>
      </c>
      <c r="B57">
        <v>-32.933300000000003</v>
      </c>
      <c r="C57" s="65">
        <v>33294</v>
      </c>
      <c r="D57">
        <v>13.060000419616699</v>
      </c>
      <c r="E57">
        <v>15.2799997329712</v>
      </c>
      <c r="F57">
        <v>7.9000000953674299</v>
      </c>
      <c r="G57">
        <v>37.349474150672698</v>
      </c>
      <c r="H57">
        <v>1.67018777572538</v>
      </c>
      <c r="I57">
        <v>6.5638498747871301</v>
      </c>
      <c r="J57">
        <v>0.13127699749574301</v>
      </c>
    </row>
    <row r="58" spans="1:10">
      <c r="A58">
        <v>57</v>
      </c>
      <c r="B58">
        <v>117.05</v>
      </c>
      <c r="C58" s="65">
        <v>33295</v>
      </c>
      <c r="D58">
        <v>12.939999580383301</v>
      </c>
      <c r="E58">
        <v>21.180000305175799</v>
      </c>
      <c r="F58">
        <v>32.5</v>
      </c>
      <c r="G58">
        <v>37.1421368623771</v>
      </c>
      <c r="H58">
        <v>3.4891500343719999</v>
      </c>
      <c r="I58">
        <v>36.272529847289498</v>
      </c>
      <c r="J58">
        <v>0.72545059694579095</v>
      </c>
    </row>
    <row r="59" spans="1:10">
      <c r="A59">
        <v>58</v>
      </c>
      <c r="B59">
        <v>-32.933300000000003</v>
      </c>
      <c r="C59" s="65">
        <v>33296</v>
      </c>
      <c r="D59">
        <v>15.0299997329712</v>
      </c>
      <c r="E59">
        <v>25.829999923706101</v>
      </c>
      <c r="F59">
        <v>0.60000002384185802</v>
      </c>
      <c r="G59">
        <v>36.933058579228003</v>
      </c>
      <c r="H59">
        <v>4.3560534914244702</v>
      </c>
      <c r="I59">
        <v>33.387687077991799</v>
      </c>
      <c r="J59">
        <v>0.66775374155983602</v>
      </c>
    </row>
    <row r="60" spans="1:10">
      <c r="A60">
        <v>59</v>
      </c>
      <c r="B60">
        <v>117.05</v>
      </c>
      <c r="C60" s="65">
        <v>33297</v>
      </c>
      <c r="D60">
        <v>17.649999618530298</v>
      </c>
      <c r="E60">
        <v>28.889999389648398</v>
      </c>
      <c r="F60">
        <v>0.20000000298023199</v>
      </c>
      <c r="G60">
        <v>36.722255576362898</v>
      </c>
      <c r="H60">
        <v>4.7467783108271098</v>
      </c>
      <c r="I60">
        <v>29.790264432310401</v>
      </c>
      <c r="J60">
        <v>0.59580528864620697</v>
      </c>
    </row>
    <row r="61" spans="1:10">
      <c r="A61">
        <v>60</v>
      </c>
      <c r="B61">
        <v>-32.933300000000003</v>
      </c>
      <c r="C61" s="65">
        <v>33298</v>
      </c>
      <c r="D61">
        <v>16.799999237060501</v>
      </c>
      <c r="E61">
        <v>36.240001678466797</v>
      </c>
      <c r="F61">
        <v>0</v>
      </c>
      <c r="G61">
        <v>36.509744128919799</v>
      </c>
      <c r="H61">
        <v>6.6975884037881199</v>
      </c>
      <c r="I61">
        <v>24.4321937092799</v>
      </c>
      <c r="J61">
        <v>0.48864387418559702</v>
      </c>
    </row>
    <row r="62" spans="1:10">
      <c r="A62">
        <v>61</v>
      </c>
      <c r="B62">
        <v>117.05</v>
      </c>
      <c r="C62" s="65">
        <v>33299</v>
      </c>
      <c r="D62">
        <v>19.829999923706101</v>
      </c>
      <c r="E62">
        <v>36.290000915527301</v>
      </c>
      <c r="F62">
        <v>0</v>
      </c>
      <c r="G62">
        <v>36.295540512036297</v>
      </c>
      <c r="H62">
        <v>6.3396313276451801</v>
      </c>
      <c r="I62">
        <v>19.360488647163699</v>
      </c>
      <c r="J62">
        <v>0.38720977294327402</v>
      </c>
    </row>
    <row r="63" spans="1:10">
      <c r="A63">
        <v>62</v>
      </c>
      <c r="B63">
        <v>-32.933300000000003</v>
      </c>
      <c r="C63" s="65">
        <v>33300</v>
      </c>
      <c r="D63">
        <v>19.209999084472699</v>
      </c>
      <c r="E63">
        <v>31.850000381469702</v>
      </c>
      <c r="F63">
        <v>0</v>
      </c>
      <c r="G63">
        <v>36.079661000850102</v>
      </c>
      <c r="H63">
        <v>5.2177881917064903</v>
      </c>
      <c r="I63">
        <v>15.1862580937985</v>
      </c>
      <c r="J63">
        <v>0.30372516187596998</v>
      </c>
    </row>
    <row r="64" spans="1:10">
      <c r="A64">
        <v>63</v>
      </c>
      <c r="B64">
        <v>117.05</v>
      </c>
      <c r="C64" s="65">
        <v>33300.958333333336</v>
      </c>
      <c r="D64">
        <v>16.469999313354499</v>
      </c>
      <c r="E64">
        <v>29.0200004577637</v>
      </c>
      <c r="F64">
        <v>0</v>
      </c>
      <c r="G64">
        <v>35.862121870498903</v>
      </c>
      <c r="H64">
        <v>4.8356729426283396</v>
      </c>
      <c r="I64">
        <v>11.3177197396959</v>
      </c>
      <c r="J64">
        <v>0.226354394793917</v>
      </c>
    </row>
    <row r="65" spans="1:10">
      <c r="A65">
        <v>64</v>
      </c>
      <c r="B65">
        <v>-32.933300000000003</v>
      </c>
      <c r="C65" s="65">
        <v>33301.958333333336</v>
      </c>
      <c r="D65">
        <v>16.0100002288818</v>
      </c>
      <c r="E65">
        <v>32.919998168945298</v>
      </c>
      <c r="F65">
        <v>0</v>
      </c>
      <c r="G65">
        <v>35.642939396120497</v>
      </c>
      <c r="H65">
        <v>5.8155113310078201</v>
      </c>
      <c r="I65">
        <v>6.6653106748895903</v>
      </c>
      <c r="J65">
        <v>0.13330621349779201</v>
      </c>
    </row>
    <row r="66" spans="1:10">
      <c r="A66">
        <v>65</v>
      </c>
      <c r="B66">
        <v>117.05</v>
      </c>
      <c r="C66" s="65">
        <v>33302.958333333336</v>
      </c>
      <c r="D66">
        <v>12.960000038146999</v>
      </c>
      <c r="E66">
        <v>23.969999313354499</v>
      </c>
      <c r="F66">
        <v>0</v>
      </c>
      <c r="G66">
        <v>35.422129852852699</v>
      </c>
      <c r="H66">
        <v>4.0014532339701203</v>
      </c>
      <c r="I66">
        <v>3.46414808771349</v>
      </c>
      <c r="J66">
        <v>6.9282961754269901E-2</v>
      </c>
    </row>
    <row r="67" spans="1:10">
      <c r="A67">
        <v>66</v>
      </c>
      <c r="B67">
        <v>-32.933300000000003</v>
      </c>
      <c r="C67" s="65">
        <v>33303.958333333336</v>
      </c>
      <c r="D67">
        <v>13.039999961853001</v>
      </c>
      <c r="E67">
        <v>24.5</v>
      </c>
      <c r="F67">
        <v>0</v>
      </c>
      <c r="G67">
        <v>35.199709515833</v>
      </c>
      <c r="H67">
        <v>4.0908928154668596</v>
      </c>
      <c r="I67">
        <v>0.191433835340002</v>
      </c>
      <c r="J67">
        <v>3.82867670680004E-3</v>
      </c>
    </row>
    <row r="68" spans="1:10">
      <c r="A68">
        <v>67</v>
      </c>
      <c r="B68">
        <v>117.05</v>
      </c>
      <c r="C68" s="65">
        <v>33304.958333333336</v>
      </c>
      <c r="D68">
        <v>12.1499996185303</v>
      </c>
      <c r="E68">
        <v>24.399999618530298</v>
      </c>
      <c r="F68">
        <v>0</v>
      </c>
      <c r="G68">
        <v>34.975694660199302</v>
      </c>
      <c r="H68">
        <v>4.1457439921519903</v>
      </c>
      <c r="I68">
        <v>0</v>
      </c>
      <c r="J68">
        <v>0</v>
      </c>
    </row>
    <row r="69" spans="1:10">
      <c r="A69">
        <v>68</v>
      </c>
      <c r="B69">
        <v>-32.933300000000003</v>
      </c>
      <c r="C69" s="65">
        <v>33305.958333333336</v>
      </c>
      <c r="D69">
        <v>9.8999996185302699</v>
      </c>
      <c r="E69">
        <v>24.700000762939499</v>
      </c>
      <c r="F69">
        <v>0</v>
      </c>
      <c r="G69">
        <v>34.750101561089203</v>
      </c>
      <c r="H69">
        <v>4.4051005214380501</v>
      </c>
      <c r="I69">
        <v>0</v>
      </c>
      <c r="J69">
        <v>0</v>
      </c>
    </row>
    <row r="70" spans="1:10">
      <c r="A70">
        <v>69</v>
      </c>
      <c r="B70">
        <v>117.05</v>
      </c>
      <c r="C70" s="65">
        <v>33306.958333333336</v>
      </c>
      <c r="D70">
        <v>11.699999809265099</v>
      </c>
      <c r="E70">
        <v>27.0200004577637</v>
      </c>
      <c r="F70">
        <v>0</v>
      </c>
      <c r="G70">
        <v>34.522946493640603</v>
      </c>
      <c r="H70">
        <v>4.7138385692219602</v>
      </c>
      <c r="I70">
        <v>0</v>
      </c>
      <c r="J70">
        <v>0</v>
      </c>
    </row>
    <row r="71" spans="1:10">
      <c r="A71">
        <v>70</v>
      </c>
      <c r="B71">
        <v>-32.933300000000003</v>
      </c>
      <c r="C71" s="65">
        <v>33307.958333333336</v>
      </c>
      <c r="D71">
        <v>13.289999961853001</v>
      </c>
      <c r="E71">
        <v>28.540000915527301</v>
      </c>
      <c r="F71">
        <v>0</v>
      </c>
      <c r="G71">
        <v>34.294245732991101</v>
      </c>
      <c r="H71">
        <v>4.8674019418336698</v>
      </c>
      <c r="I71">
        <v>0</v>
      </c>
      <c r="J71">
        <v>0</v>
      </c>
    </row>
    <row r="72" spans="1:10">
      <c r="A72">
        <v>71</v>
      </c>
      <c r="B72">
        <v>117.05</v>
      </c>
      <c r="C72" s="65">
        <v>33308.958333333336</v>
      </c>
      <c r="D72">
        <v>13.560000419616699</v>
      </c>
      <c r="E72">
        <v>27.9799995422363</v>
      </c>
      <c r="F72">
        <v>0</v>
      </c>
      <c r="G72">
        <v>34.064015554278399</v>
      </c>
      <c r="H72">
        <v>4.6837084097610902</v>
      </c>
      <c r="I72">
        <v>0</v>
      </c>
      <c r="J72">
        <v>0</v>
      </c>
    </row>
    <row r="73" spans="1:10">
      <c r="A73">
        <v>72</v>
      </c>
      <c r="B73">
        <v>-32.933300000000003</v>
      </c>
      <c r="C73" s="65">
        <v>33309.958333333336</v>
      </c>
      <c r="D73">
        <v>12.9899997711182</v>
      </c>
      <c r="E73">
        <v>29.5</v>
      </c>
      <c r="F73">
        <v>0</v>
      </c>
      <c r="G73">
        <v>33.8322722326402</v>
      </c>
      <c r="H73">
        <v>5.0388552644578697</v>
      </c>
      <c r="I73">
        <v>0</v>
      </c>
      <c r="J73">
        <v>0</v>
      </c>
    </row>
    <row r="74" spans="1:10">
      <c r="A74">
        <v>73</v>
      </c>
      <c r="B74">
        <v>117.05</v>
      </c>
      <c r="C74" s="65">
        <v>33310.958333333336</v>
      </c>
      <c r="D74">
        <v>13.6400003433228</v>
      </c>
      <c r="E74">
        <v>32.340000152587898</v>
      </c>
      <c r="F74">
        <v>0</v>
      </c>
      <c r="G74">
        <v>33.5990320432144</v>
      </c>
      <c r="H74">
        <v>5.5636913172329301</v>
      </c>
      <c r="I74">
        <v>0</v>
      </c>
      <c r="J74">
        <v>0</v>
      </c>
    </row>
    <row r="75" spans="1:10">
      <c r="A75">
        <v>74</v>
      </c>
      <c r="B75">
        <v>-32.933300000000003</v>
      </c>
      <c r="C75" s="65">
        <v>33311.958333333336</v>
      </c>
      <c r="D75">
        <v>18.819999694824201</v>
      </c>
      <c r="E75">
        <v>35.430000305175803</v>
      </c>
      <c r="F75">
        <v>0</v>
      </c>
      <c r="G75">
        <v>33.364311261138504</v>
      </c>
      <c r="H75">
        <v>5.7347808426383304</v>
      </c>
      <c r="I75">
        <v>0</v>
      </c>
      <c r="J75">
        <v>0</v>
      </c>
    </row>
    <row r="76" spans="1:10">
      <c r="A76">
        <v>75</v>
      </c>
      <c r="B76">
        <v>117.05</v>
      </c>
      <c r="C76" s="65">
        <v>33312.958333333336</v>
      </c>
      <c r="D76">
        <v>16</v>
      </c>
      <c r="E76">
        <v>28.909999847412099</v>
      </c>
      <c r="F76">
        <v>0</v>
      </c>
      <c r="G76">
        <v>33.128139267006297</v>
      </c>
      <c r="H76">
        <v>4.4982308899577701</v>
      </c>
      <c r="I76">
        <v>0</v>
      </c>
      <c r="J76">
        <v>0</v>
      </c>
    </row>
    <row r="77" spans="1:10">
      <c r="A77">
        <v>76</v>
      </c>
      <c r="B77">
        <v>-32.933300000000003</v>
      </c>
      <c r="C77" s="65">
        <v>33313.958333333336</v>
      </c>
      <c r="D77">
        <v>14.8500003814697</v>
      </c>
      <c r="E77">
        <v>25.899999618530298</v>
      </c>
      <c r="F77">
        <v>0</v>
      </c>
      <c r="G77">
        <v>32.890597863234802</v>
      </c>
      <c r="H77">
        <v>3.9182639572403999</v>
      </c>
      <c r="I77">
        <v>0</v>
      </c>
      <c r="J77">
        <v>0</v>
      </c>
    </row>
    <row r="78" spans="1:10">
      <c r="A78">
        <v>77</v>
      </c>
      <c r="B78">
        <v>117.05</v>
      </c>
      <c r="C78" s="65">
        <v>33314.958333333336</v>
      </c>
      <c r="D78">
        <v>15.710000038146999</v>
      </c>
      <c r="E78">
        <v>25.2299995422363</v>
      </c>
      <c r="F78">
        <v>0.20000000298023199</v>
      </c>
      <c r="G78">
        <v>32.651781957696898</v>
      </c>
      <c r="H78">
        <v>3.6194748400768999</v>
      </c>
      <c r="I78">
        <v>0</v>
      </c>
      <c r="J78">
        <v>0</v>
      </c>
    </row>
    <row r="79" spans="1:10">
      <c r="A79">
        <v>78</v>
      </c>
      <c r="B79">
        <v>-32.933300000000003</v>
      </c>
      <c r="C79" s="65">
        <v>33315.958333333336</v>
      </c>
      <c r="D79">
        <v>11.5200004577637</v>
      </c>
      <c r="E79">
        <v>25.350000381469702</v>
      </c>
      <c r="F79">
        <v>0</v>
      </c>
      <c r="G79">
        <v>32.411786458265802</v>
      </c>
      <c r="H79">
        <v>4.1001909255800797</v>
      </c>
      <c r="I79">
        <v>0</v>
      </c>
      <c r="J79">
        <v>0</v>
      </c>
    </row>
    <row r="80" spans="1:10">
      <c r="A80">
        <v>79</v>
      </c>
      <c r="B80">
        <v>117.05</v>
      </c>
      <c r="C80" s="65">
        <v>33316.958333333336</v>
      </c>
      <c r="D80">
        <v>12.7299995422363</v>
      </c>
      <c r="E80">
        <v>28.190000534057599</v>
      </c>
      <c r="F80">
        <v>0</v>
      </c>
      <c r="G80">
        <v>32.170706272814201</v>
      </c>
      <c r="H80">
        <v>4.5433068749655803</v>
      </c>
      <c r="I80">
        <v>0</v>
      </c>
      <c r="J80">
        <v>0</v>
      </c>
    </row>
    <row r="81" spans="1:10">
      <c r="A81">
        <v>80</v>
      </c>
      <c r="B81">
        <v>-32.933300000000003</v>
      </c>
      <c r="C81" s="65">
        <v>33317.958333333336</v>
      </c>
      <c r="D81">
        <v>15.289999961853001</v>
      </c>
      <c r="E81">
        <v>32.330001831054702</v>
      </c>
      <c r="F81">
        <v>0</v>
      </c>
      <c r="G81">
        <v>31.9286363092152</v>
      </c>
      <c r="H81">
        <v>5.1484282634680696</v>
      </c>
      <c r="I81">
        <v>0</v>
      </c>
      <c r="J81">
        <v>0</v>
      </c>
    </row>
    <row r="82" spans="1:10">
      <c r="A82">
        <v>81</v>
      </c>
      <c r="B82">
        <v>117.05</v>
      </c>
      <c r="C82" s="65">
        <v>33318.958333333336</v>
      </c>
      <c r="D82">
        <v>17.600000381469702</v>
      </c>
      <c r="E82">
        <v>29.9799995422363</v>
      </c>
      <c r="F82">
        <v>0.10000000149011599</v>
      </c>
      <c r="G82">
        <v>31.685671475341898</v>
      </c>
      <c r="H82">
        <v>4.3528519315820899</v>
      </c>
      <c r="I82">
        <v>0</v>
      </c>
      <c r="J82">
        <v>0</v>
      </c>
    </row>
    <row r="83" spans="1:10">
      <c r="A83">
        <v>82</v>
      </c>
      <c r="B83">
        <v>-32.933300000000003</v>
      </c>
      <c r="C83" s="65">
        <v>33319.958333333336</v>
      </c>
      <c r="D83">
        <v>16.329999923706101</v>
      </c>
      <c r="E83">
        <v>27.079999923706101</v>
      </c>
      <c r="F83">
        <v>0</v>
      </c>
      <c r="G83">
        <v>31.441906679066999</v>
      </c>
      <c r="H83">
        <v>3.82319917180119</v>
      </c>
      <c r="I83">
        <v>0</v>
      </c>
      <c r="J83">
        <v>0</v>
      </c>
    </row>
    <row r="84" spans="1:10">
      <c r="A84">
        <v>83</v>
      </c>
      <c r="B84">
        <v>117.05</v>
      </c>
      <c r="C84" s="65">
        <v>33320.958333333336</v>
      </c>
      <c r="D84">
        <v>14.0299997329712</v>
      </c>
      <c r="E84">
        <v>17.4899997711182</v>
      </c>
      <c r="F84">
        <v>0</v>
      </c>
      <c r="G84">
        <v>31.197436828263701</v>
      </c>
      <c r="H84">
        <v>1.8282714034220999</v>
      </c>
      <c r="I84">
        <v>0</v>
      </c>
      <c r="J84">
        <v>0</v>
      </c>
    </row>
    <row r="85" spans="1:10">
      <c r="A85">
        <v>84</v>
      </c>
      <c r="B85">
        <v>-32.933300000000003</v>
      </c>
      <c r="C85" s="65">
        <v>33321.958333333336</v>
      </c>
      <c r="D85">
        <v>5.5199999809265101</v>
      </c>
      <c r="E85">
        <v>18.370000839233398</v>
      </c>
      <c r="F85">
        <v>0.5</v>
      </c>
      <c r="G85">
        <v>30.952356830804899</v>
      </c>
      <c r="H85">
        <v>3.0982826333610198</v>
      </c>
      <c r="I85">
        <v>0</v>
      </c>
      <c r="J85">
        <v>0</v>
      </c>
    </row>
    <row r="86" spans="1:10">
      <c r="A86">
        <v>85</v>
      </c>
      <c r="B86">
        <v>117.05</v>
      </c>
      <c r="C86" s="65">
        <v>33322.958333333336</v>
      </c>
      <c r="D86">
        <v>4.1399998664856001</v>
      </c>
      <c r="E86">
        <v>21.899999618530298</v>
      </c>
      <c r="F86">
        <v>0</v>
      </c>
      <c r="G86">
        <v>30.706761594563599</v>
      </c>
      <c r="H86">
        <v>3.74412101493109</v>
      </c>
      <c r="I86">
        <v>0</v>
      </c>
      <c r="J86">
        <v>0</v>
      </c>
    </row>
    <row r="87" spans="1:10">
      <c r="A87">
        <v>86</v>
      </c>
      <c r="B87">
        <v>-32.933300000000003</v>
      </c>
      <c r="C87" s="65">
        <v>33323.958333333336</v>
      </c>
      <c r="D87">
        <v>5.4800000190734899</v>
      </c>
      <c r="E87">
        <v>27</v>
      </c>
      <c r="F87">
        <v>0</v>
      </c>
      <c r="G87">
        <v>30.4607460274127</v>
      </c>
      <c r="H87">
        <v>4.5155740867754801</v>
      </c>
      <c r="I87">
        <v>0</v>
      </c>
      <c r="J87">
        <v>0</v>
      </c>
    </row>
    <row r="88" spans="1:10">
      <c r="A88">
        <v>87</v>
      </c>
      <c r="B88">
        <v>117.05</v>
      </c>
      <c r="C88" s="65">
        <v>33324.958333333336</v>
      </c>
      <c r="D88">
        <v>10.329999923706101</v>
      </c>
      <c r="E88">
        <v>21.2399997711182</v>
      </c>
      <c r="F88">
        <v>0</v>
      </c>
      <c r="G88">
        <v>30.214405037225202</v>
      </c>
      <c r="H88">
        <v>3.14654191531617</v>
      </c>
      <c r="I88">
        <v>0</v>
      </c>
      <c r="J88">
        <v>0</v>
      </c>
    </row>
    <row r="89" spans="1:10">
      <c r="A89">
        <v>88</v>
      </c>
      <c r="B89">
        <v>-32.933300000000003</v>
      </c>
      <c r="C89" s="65">
        <v>33325.958333333336</v>
      </c>
      <c r="D89">
        <v>8.7799997329711896</v>
      </c>
      <c r="E89">
        <v>21.579999923706101</v>
      </c>
      <c r="F89">
        <v>0</v>
      </c>
      <c r="G89">
        <v>29.967833531874099</v>
      </c>
      <c r="H89">
        <v>3.31950048425748</v>
      </c>
      <c r="I89">
        <v>0</v>
      </c>
      <c r="J89">
        <v>0</v>
      </c>
    </row>
    <row r="90" spans="1:10">
      <c r="A90">
        <v>89</v>
      </c>
      <c r="B90">
        <v>117.05</v>
      </c>
      <c r="C90" s="65">
        <v>33326.958333333336</v>
      </c>
      <c r="D90">
        <v>8.1199998855590803</v>
      </c>
      <c r="E90">
        <v>23.860000610351602</v>
      </c>
      <c r="F90">
        <v>0</v>
      </c>
      <c r="G90">
        <v>29.721126419232402</v>
      </c>
      <c r="H90">
        <v>3.74039601491359</v>
      </c>
      <c r="I90">
        <v>0</v>
      </c>
      <c r="J90">
        <v>0</v>
      </c>
    </row>
    <row r="91" spans="1:10">
      <c r="A91">
        <v>90</v>
      </c>
      <c r="B91">
        <v>-32.933300000000003</v>
      </c>
      <c r="C91" s="65">
        <v>33327.958333333336</v>
      </c>
      <c r="D91">
        <v>11.8900003433228</v>
      </c>
      <c r="E91">
        <v>23.920000076293899</v>
      </c>
      <c r="F91">
        <v>0</v>
      </c>
      <c r="G91">
        <v>29.474378607173001</v>
      </c>
      <c r="H91">
        <v>3.4266382493725498</v>
      </c>
      <c r="I91">
        <v>0</v>
      </c>
      <c r="J91">
        <v>0</v>
      </c>
    </row>
    <row r="92" spans="1:10">
      <c r="A92">
        <v>91</v>
      </c>
      <c r="B92">
        <v>117.05</v>
      </c>
      <c r="C92" s="65">
        <v>33328.958333333336</v>
      </c>
      <c r="D92">
        <v>13.189999580383301</v>
      </c>
      <c r="E92">
        <v>24.799999237060501</v>
      </c>
      <c r="F92">
        <v>0</v>
      </c>
      <c r="G92">
        <v>29.227685003569</v>
      </c>
      <c r="H92">
        <v>3.4400208397397098</v>
      </c>
      <c r="I92">
        <v>0</v>
      </c>
      <c r="J92">
        <v>0</v>
      </c>
    </row>
    <row r="93" spans="1:10">
      <c r="A93">
        <v>92</v>
      </c>
      <c r="B93">
        <v>-32.933300000000003</v>
      </c>
      <c r="C93" s="65">
        <v>33329.958333333336</v>
      </c>
      <c r="D93">
        <v>12.3699998855591</v>
      </c>
      <c r="E93">
        <v>28.079999923706101</v>
      </c>
      <c r="F93">
        <v>0</v>
      </c>
      <c r="G93">
        <v>28.981140516293198</v>
      </c>
      <c r="H93">
        <v>4.1004784982438602</v>
      </c>
      <c r="I93">
        <v>0</v>
      </c>
      <c r="J93">
        <v>0</v>
      </c>
    </row>
    <row r="94" spans="1:10">
      <c r="A94">
        <v>93</v>
      </c>
      <c r="B94">
        <v>117.05</v>
      </c>
      <c r="C94" s="65">
        <v>33330.958333333336</v>
      </c>
      <c r="D94">
        <v>12.25</v>
      </c>
      <c r="E94">
        <v>31.559999465942401</v>
      </c>
      <c r="F94">
        <v>0</v>
      </c>
      <c r="G94">
        <v>28.734840053218701</v>
      </c>
      <c r="H94">
        <v>4.7065953785583901</v>
      </c>
      <c r="I94">
        <v>0</v>
      </c>
      <c r="J94">
        <v>0</v>
      </c>
    </row>
    <row r="95" spans="1:10">
      <c r="A95">
        <v>94</v>
      </c>
      <c r="B95">
        <v>-32.933300000000003</v>
      </c>
      <c r="C95" s="65">
        <v>33331.958333333336</v>
      </c>
      <c r="D95">
        <v>11.2600002288818</v>
      </c>
      <c r="E95">
        <v>33.669998168945298</v>
      </c>
      <c r="F95">
        <v>0</v>
      </c>
      <c r="G95">
        <v>28.4888785222184</v>
      </c>
      <c r="H95">
        <v>5.0978342186226202</v>
      </c>
      <c r="I95">
        <v>0</v>
      </c>
      <c r="J95">
        <v>0</v>
      </c>
    </row>
    <row r="96" spans="1:10">
      <c r="A96">
        <v>95</v>
      </c>
      <c r="B96">
        <v>117.05</v>
      </c>
      <c r="C96" s="65">
        <v>33332.958333333336</v>
      </c>
      <c r="D96">
        <v>12.199999809265099</v>
      </c>
      <c r="E96">
        <v>33.220001220703097</v>
      </c>
      <c r="F96">
        <v>0</v>
      </c>
      <c r="G96">
        <v>28.243350831165401</v>
      </c>
      <c r="H96">
        <v>4.92443706565893</v>
      </c>
      <c r="I96">
        <v>0</v>
      </c>
      <c r="J96">
        <v>0</v>
      </c>
    </row>
    <row r="97" spans="1:10">
      <c r="A97">
        <v>96</v>
      </c>
      <c r="B97">
        <v>-32.933300000000003</v>
      </c>
      <c r="C97" s="65">
        <v>33333.958333333336</v>
      </c>
      <c r="D97">
        <v>14.75</v>
      </c>
      <c r="E97">
        <v>30.7600002288818</v>
      </c>
      <c r="F97">
        <v>0</v>
      </c>
      <c r="G97">
        <v>27.9983518879325</v>
      </c>
      <c r="H97">
        <v>4.2651498608579699</v>
      </c>
      <c r="I97">
        <v>0</v>
      </c>
      <c r="J97">
        <v>0</v>
      </c>
    </row>
    <row r="98" spans="1:10">
      <c r="A98">
        <v>97</v>
      </c>
      <c r="B98">
        <v>117.05</v>
      </c>
      <c r="C98" s="65">
        <v>33334.958333333336</v>
      </c>
      <c r="D98">
        <v>15.800000190734901</v>
      </c>
      <c r="E98">
        <v>27.049999237060501</v>
      </c>
      <c r="F98">
        <v>0</v>
      </c>
      <c r="G98">
        <v>27.753976600392701</v>
      </c>
      <c r="H98">
        <v>3.42788435071478</v>
      </c>
      <c r="I98">
        <v>0</v>
      </c>
      <c r="J98">
        <v>0</v>
      </c>
    </row>
    <row r="99" spans="1:10">
      <c r="A99">
        <v>98</v>
      </c>
      <c r="B99">
        <v>-32.933300000000003</v>
      </c>
      <c r="C99" s="65">
        <v>33335.958333333336</v>
      </c>
      <c r="D99">
        <v>12.4700002670288</v>
      </c>
      <c r="E99">
        <v>29</v>
      </c>
      <c r="F99">
        <v>0</v>
      </c>
      <c r="G99">
        <v>27.5103198764191</v>
      </c>
      <c r="H99">
        <v>4.0462170886749202</v>
      </c>
      <c r="I99">
        <v>0</v>
      </c>
      <c r="J99">
        <v>0</v>
      </c>
    </row>
    <row r="100" spans="1:10">
      <c r="A100">
        <v>99</v>
      </c>
      <c r="B100">
        <v>117.05</v>
      </c>
      <c r="C100" s="65">
        <v>33336.958333333336</v>
      </c>
      <c r="D100">
        <v>14.2700004577637</v>
      </c>
      <c r="E100">
        <v>18.5100002288818</v>
      </c>
      <c r="F100">
        <v>0.40000000596046398</v>
      </c>
      <c r="G100">
        <v>27.267476623884601</v>
      </c>
      <c r="H100">
        <v>1.80214081570262</v>
      </c>
      <c r="I100">
        <v>0</v>
      </c>
      <c r="J100">
        <v>0</v>
      </c>
    </row>
    <row r="101" spans="1:10">
      <c r="A101">
        <v>100</v>
      </c>
      <c r="B101">
        <v>-32.933300000000003</v>
      </c>
      <c r="C101" s="65">
        <v>33337.958333333336</v>
      </c>
      <c r="D101">
        <v>10.2399997711182</v>
      </c>
      <c r="E101">
        <v>14.560000419616699</v>
      </c>
      <c r="F101">
        <v>25.200000762939499</v>
      </c>
      <c r="G101">
        <v>27.0255417506622</v>
      </c>
      <c r="H101">
        <v>1.5925204227631899</v>
      </c>
      <c r="I101">
        <v>23.925984424728899</v>
      </c>
      <c r="J101">
        <v>0.47851968849457799</v>
      </c>
    </row>
    <row r="102" spans="1:10">
      <c r="A102">
        <v>101</v>
      </c>
      <c r="B102">
        <v>117.05</v>
      </c>
      <c r="C102" s="65">
        <v>33338.958333333336</v>
      </c>
      <c r="D102">
        <v>6.6900000572204599</v>
      </c>
      <c r="E102">
        <v>18.280000686645501</v>
      </c>
      <c r="F102">
        <v>13.300000190734901</v>
      </c>
      <c r="G102">
        <v>26.784610164624901</v>
      </c>
      <c r="H102">
        <v>2.5924858496637002</v>
      </c>
      <c r="I102">
        <v>35.151995935732799</v>
      </c>
      <c r="J102">
        <v>0.70303991871465599</v>
      </c>
    </row>
    <row r="103" spans="1:10">
      <c r="A103">
        <v>102</v>
      </c>
      <c r="B103">
        <v>-32.933300000000003</v>
      </c>
      <c r="C103" s="65">
        <v>33339.958333333336</v>
      </c>
      <c r="D103">
        <v>9.0799999237060494</v>
      </c>
      <c r="E103">
        <v>19.9899997711182</v>
      </c>
      <c r="F103">
        <v>0</v>
      </c>
      <c r="G103">
        <v>26.544776773645498</v>
      </c>
      <c r="H103">
        <v>2.66149751287998</v>
      </c>
      <c r="I103">
        <v>33.022797925428797</v>
      </c>
      <c r="J103">
        <v>0.66045595850857697</v>
      </c>
    </row>
    <row r="104" spans="1:10">
      <c r="A104">
        <v>103</v>
      </c>
      <c r="B104">
        <v>117.05</v>
      </c>
      <c r="C104" s="65">
        <v>33340.958333333336</v>
      </c>
      <c r="D104">
        <v>9.9600000381469709</v>
      </c>
      <c r="E104">
        <v>21.350000381469702</v>
      </c>
      <c r="F104">
        <v>0</v>
      </c>
      <c r="G104">
        <v>26.3061364855972</v>
      </c>
      <c r="H104">
        <v>2.7883143012066101</v>
      </c>
      <c r="I104">
        <v>30.792146484463501</v>
      </c>
      <c r="J104">
        <v>0.61584292968927101</v>
      </c>
    </row>
    <row r="105" spans="1:10">
      <c r="A105">
        <v>104</v>
      </c>
      <c r="B105">
        <v>-32.933300000000003</v>
      </c>
      <c r="C105" s="65">
        <v>33341.958333333336</v>
      </c>
      <c r="D105">
        <v>11.1099996566772</v>
      </c>
      <c r="E105">
        <v>23.600000381469702</v>
      </c>
      <c r="F105">
        <v>0</v>
      </c>
      <c r="G105">
        <v>26.068784208352799</v>
      </c>
      <c r="H105">
        <v>3.0405409931909899</v>
      </c>
      <c r="I105">
        <v>28.359713689910699</v>
      </c>
      <c r="J105">
        <v>0.56719427379821497</v>
      </c>
    </row>
    <row r="106" spans="1:10">
      <c r="A106">
        <v>105</v>
      </c>
      <c r="B106">
        <v>117.05</v>
      </c>
      <c r="C106" s="65">
        <v>33342.958333333336</v>
      </c>
      <c r="D106">
        <v>10.0900001525879</v>
      </c>
      <c r="E106">
        <v>25.309999465942401</v>
      </c>
      <c r="F106">
        <v>0</v>
      </c>
      <c r="G106">
        <v>25.8328148497854</v>
      </c>
      <c r="H106">
        <v>3.3586840360594499</v>
      </c>
      <c r="I106">
        <v>25.672766461063201</v>
      </c>
      <c r="J106">
        <v>0.51345532922126402</v>
      </c>
    </row>
    <row r="107" spans="1:10">
      <c r="A107">
        <v>106</v>
      </c>
      <c r="B107">
        <v>-32.933300000000003</v>
      </c>
      <c r="C107" s="65">
        <v>33343.958333333336</v>
      </c>
      <c r="D107">
        <v>10.689999580383301</v>
      </c>
      <c r="E107">
        <v>29.2700004577637</v>
      </c>
      <c r="F107">
        <v>0</v>
      </c>
      <c r="G107">
        <v>25.5983199088951</v>
      </c>
      <c r="H107">
        <v>3.9134341707428799</v>
      </c>
      <c r="I107">
        <v>22.542019124468901</v>
      </c>
      <c r="J107">
        <v>0.45084038248937802</v>
      </c>
    </row>
    <row r="108" spans="1:10">
      <c r="A108">
        <v>107</v>
      </c>
      <c r="B108">
        <v>117.05</v>
      </c>
      <c r="C108" s="65">
        <v>33344.958333333336</v>
      </c>
      <c r="D108">
        <v>11.550000190734901</v>
      </c>
      <c r="E108">
        <v>30.850000381469702</v>
      </c>
      <c r="F108">
        <v>0</v>
      </c>
      <c r="G108">
        <v>25.365377249190999</v>
      </c>
      <c r="H108">
        <v>4.0798701808516098</v>
      </c>
      <c r="I108">
        <v>19.2781229797876</v>
      </c>
      <c r="J108">
        <v>0.38556245959575203</v>
      </c>
    </row>
    <row r="109" spans="1:10">
      <c r="A109">
        <v>108</v>
      </c>
      <c r="B109">
        <v>-32.933300000000003</v>
      </c>
      <c r="C109" s="65">
        <v>33345.958333333336</v>
      </c>
      <c r="D109">
        <v>11.949999809265099</v>
      </c>
      <c r="E109">
        <v>30.569999694824201</v>
      </c>
      <c r="F109">
        <v>0</v>
      </c>
      <c r="G109">
        <v>25.1340613253094</v>
      </c>
      <c r="H109">
        <v>3.9769167075663399</v>
      </c>
      <c r="I109">
        <v>16.096589613734501</v>
      </c>
      <c r="J109">
        <v>0.32193179227469099</v>
      </c>
    </row>
    <row r="110" spans="1:10">
      <c r="A110">
        <v>109</v>
      </c>
      <c r="B110">
        <v>117.05</v>
      </c>
      <c r="C110" s="65">
        <v>33346.958333333336</v>
      </c>
      <c r="D110">
        <v>13.439999580383301</v>
      </c>
      <c r="E110">
        <v>28.629999160766602</v>
      </c>
      <c r="F110">
        <v>0</v>
      </c>
      <c r="G110">
        <v>24.904446591886401</v>
      </c>
      <c r="H110">
        <v>3.5386762448062501</v>
      </c>
      <c r="I110">
        <v>13.2656486178895</v>
      </c>
      <c r="J110">
        <v>0.265312972357791</v>
      </c>
    </row>
    <row r="111" spans="1:10">
      <c r="A111">
        <v>110</v>
      </c>
      <c r="B111">
        <v>-32.933300000000003</v>
      </c>
      <c r="C111" s="65">
        <v>33347.958333333336</v>
      </c>
      <c r="D111">
        <v>16.940000534057599</v>
      </c>
      <c r="E111">
        <v>22.959999084472699</v>
      </c>
      <c r="F111">
        <v>0</v>
      </c>
      <c r="G111">
        <v>24.676607503558401</v>
      </c>
      <c r="H111">
        <v>2.1456671497656199</v>
      </c>
      <c r="I111">
        <v>11.549114898077001</v>
      </c>
      <c r="J111">
        <v>0.23098229796154099</v>
      </c>
    </row>
    <row r="112" spans="1:10">
      <c r="A112">
        <v>111</v>
      </c>
      <c r="B112">
        <v>117.05</v>
      </c>
      <c r="C112" s="65">
        <v>33348.958333333336</v>
      </c>
      <c r="D112">
        <v>17.5200004577637</v>
      </c>
      <c r="E112">
        <v>29.200000762939499</v>
      </c>
      <c r="F112">
        <v>1.20000004768372</v>
      </c>
      <c r="G112">
        <v>24.4506185149617</v>
      </c>
      <c r="H112">
        <v>3.2288539489014001</v>
      </c>
      <c r="I112">
        <v>10.1660317866396</v>
      </c>
      <c r="J112">
        <v>0.20332063573279299</v>
      </c>
    </row>
    <row r="113" spans="1:10">
      <c r="A113">
        <v>112</v>
      </c>
      <c r="B113">
        <v>-32.933300000000003</v>
      </c>
      <c r="C113" s="65">
        <v>33349.958333333336</v>
      </c>
      <c r="D113">
        <v>14.8900003433228</v>
      </c>
      <c r="E113">
        <v>21.100000381469702</v>
      </c>
      <c r="F113">
        <v>0.80000001192092896</v>
      </c>
      <c r="G113">
        <v>24.226554080732399</v>
      </c>
      <c r="H113">
        <v>2.0287174737679301</v>
      </c>
      <c r="I113">
        <v>9.3430578195462193</v>
      </c>
      <c r="J113">
        <v>0.18686115639092399</v>
      </c>
    </row>
    <row r="114" spans="1:10">
      <c r="A114">
        <v>113</v>
      </c>
      <c r="B114">
        <v>117.05</v>
      </c>
      <c r="C114" s="65">
        <v>33350.958333333336</v>
      </c>
      <c r="D114">
        <v>9.9600000381469709</v>
      </c>
      <c r="E114">
        <v>21.389999389648398</v>
      </c>
      <c r="F114">
        <v>0</v>
      </c>
      <c r="G114">
        <v>24.004488655506901</v>
      </c>
      <c r="H114">
        <v>2.5503389021289902</v>
      </c>
      <c r="I114">
        <v>7.30278669784302</v>
      </c>
      <c r="J114">
        <v>0.14605573395686</v>
      </c>
    </row>
    <row r="115" spans="1:10">
      <c r="A115">
        <v>114</v>
      </c>
      <c r="B115">
        <v>-32.933300000000003</v>
      </c>
      <c r="C115" s="65">
        <v>33351.958333333336</v>
      </c>
      <c r="D115">
        <v>10.1599998474121</v>
      </c>
      <c r="E115">
        <v>19.459999084472699</v>
      </c>
      <c r="F115">
        <v>0</v>
      </c>
      <c r="G115">
        <v>23.784496693921501</v>
      </c>
      <c r="H115">
        <v>2.2204856226229501</v>
      </c>
      <c r="I115">
        <v>5.5263981997446603</v>
      </c>
      <c r="J115">
        <v>0.11052796399489299</v>
      </c>
    </row>
    <row r="116" spans="1:10">
      <c r="A116">
        <v>115</v>
      </c>
      <c r="B116">
        <v>117.05</v>
      </c>
      <c r="C116" s="65">
        <v>33352.958333333336</v>
      </c>
      <c r="D116">
        <v>7.2600002288818404</v>
      </c>
      <c r="E116">
        <v>20.549999237060501</v>
      </c>
      <c r="F116">
        <v>0</v>
      </c>
      <c r="G116">
        <v>23.566652650612301</v>
      </c>
      <c r="H116">
        <v>2.5571127671034302</v>
      </c>
      <c r="I116">
        <v>3.4807079860619199</v>
      </c>
      <c r="J116">
        <v>6.96141597212383E-2</v>
      </c>
    </row>
    <row r="117" spans="1:10">
      <c r="A117">
        <v>116</v>
      </c>
      <c r="B117">
        <v>-32.933300000000003</v>
      </c>
      <c r="C117" s="65">
        <v>33353.958333333336</v>
      </c>
      <c r="D117">
        <v>8.6599998474121094</v>
      </c>
      <c r="E117">
        <v>19.420000076293899</v>
      </c>
      <c r="F117">
        <v>0</v>
      </c>
      <c r="G117">
        <v>23.3510309802157</v>
      </c>
      <c r="H117">
        <v>2.2895335426352399</v>
      </c>
      <c r="I117">
        <v>1.6490811519537201</v>
      </c>
      <c r="J117">
        <v>3.2981623039074502E-2</v>
      </c>
    </row>
    <row r="118" spans="1:10">
      <c r="A118">
        <v>117</v>
      </c>
      <c r="B118">
        <v>117.05</v>
      </c>
      <c r="C118" s="65">
        <v>33354.958333333336</v>
      </c>
      <c r="D118">
        <v>12.039999961853001</v>
      </c>
      <c r="E118">
        <v>19.139999389648398</v>
      </c>
      <c r="F118">
        <v>2.0999999046325701</v>
      </c>
      <c r="G118">
        <v>23.1377061373678</v>
      </c>
      <c r="H118">
        <v>1.9325361399846499</v>
      </c>
      <c r="I118">
        <v>2.20305214459857</v>
      </c>
      <c r="J118">
        <v>4.4061042891971498E-2</v>
      </c>
    </row>
    <row r="119" spans="1:10">
      <c r="A119">
        <v>118</v>
      </c>
      <c r="B119">
        <v>-32.933300000000003</v>
      </c>
      <c r="C119" s="65">
        <v>33355.958333333336</v>
      </c>
      <c r="D119">
        <v>10.5</v>
      </c>
      <c r="E119">
        <v>19.280000686645501</v>
      </c>
      <c r="F119">
        <v>0</v>
      </c>
      <c r="G119">
        <v>22.926752576705098</v>
      </c>
      <c r="H119">
        <v>2.0848100689166902</v>
      </c>
      <c r="I119">
        <v>0.53520408946522002</v>
      </c>
      <c r="J119">
        <v>1.07040817893044E-2</v>
      </c>
    </row>
    <row r="120" spans="1:10">
      <c r="A120">
        <v>119</v>
      </c>
      <c r="B120">
        <v>117.05</v>
      </c>
      <c r="C120" s="65">
        <v>33356.958333333336</v>
      </c>
      <c r="D120">
        <v>8.2100000381469709</v>
      </c>
      <c r="E120">
        <v>19.4899997711182</v>
      </c>
      <c r="F120">
        <v>0.10000000149011599</v>
      </c>
      <c r="G120">
        <v>22.718244752863601</v>
      </c>
      <c r="H120">
        <v>2.26706923505427</v>
      </c>
      <c r="I120">
        <v>0</v>
      </c>
      <c r="J120">
        <v>0</v>
      </c>
    </row>
    <row r="121" spans="1:10">
      <c r="A121">
        <v>120</v>
      </c>
      <c r="B121">
        <v>-32.933300000000003</v>
      </c>
      <c r="C121" s="65">
        <v>33357.958333333336</v>
      </c>
      <c r="D121">
        <v>7.1900000572204599</v>
      </c>
      <c r="E121">
        <v>18.629999160766602</v>
      </c>
      <c r="F121">
        <v>0</v>
      </c>
      <c r="G121">
        <v>22.512257120479799</v>
      </c>
      <c r="H121">
        <v>2.19519749342283</v>
      </c>
      <c r="I121">
        <v>0</v>
      </c>
      <c r="J121">
        <v>0</v>
      </c>
    </row>
    <row r="122" spans="1:10">
      <c r="A122">
        <v>121</v>
      </c>
      <c r="B122">
        <v>117.05</v>
      </c>
      <c r="C122" s="65">
        <v>33358.958333333336</v>
      </c>
      <c r="D122">
        <v>4.4699997901916504</v>
      </c>
      <c r="E122">
        <v>18.9799995422363</v>
      </c>
      <c r="F122">
        <v>0</v>
      </c>
      <c r="G122">
        <v>22.3088641341898</v>
      </c>
      <c r="H122">
        <v>2.3553899305585402</v>
      </c>
      <c r="I122">
        <v>0</v>
      </c>
      <c r="J122">
        <v>0</v>
      </c>
    </row>
    <row r="123" spans="1:10">
      <c r="A123">
        <v>122</v>
      </c>
      <c r="B123">
        <v>-32.933300000000003</v>
      </c>
      <c r="C123" s="65">
        <v>33359.958333333336</v>
      </c>
      <c r="D123">
        <v>7.4000000953674299</v>
      </c>
      <c r="E123">
        <v>23.309999465942401</v>
      </c>
      <c r="F123">
        <v>0.30000001192092901</v>
      </c>
      <c r="G123">
        <v>22.108140248630001</v>
      </c>
      <c r="H123">
        <v>2.74472016640149</v>
      </c>
      <c r="I123">
        <v>0</v>
      </c>
      <c r="J123">
        <v>0</v>
      </c>
    </row>
    <row r="124" spans="1:10">
      <c r="A124">
        <v>123</v>
      </c>
      <c r="B124">
        <v>117.05</v>
      </c>
      <c r="C124" s="65">
        <v>33360.958333333336</v>
      </c>
      <c r="D124">
        <v>11.3900003433228</v>
      </c>
      <c r="E124">
        <v>27.75</v>
      </c>
      <c r="F124">
        <v>0</v>
      </c>
      <c r="G124">
        <v>21.910159918436499</v>
      </c>
      <c r="H124">
        <v>3.1090094637011201</v>
      </c>
      <c r="I124">
        <v>0</v>
      </c>
      <c r="J124">
        <v>0</v>
      </c>
    </row>
    <row r="125" spans="1:10">
      <c r="A125">
        <v>124</v>
      </c>
      <c r="B125">
        <v>-32.933300000000003</v>
      </c>
      <c r="C125" s="65">
        <v>33361.958333333336</v>
      </c>
      <c r="D125">
        <v>15.170000076293899</v>
      </c>
      <c r="E125">
        <v>19.930000305175799</v>
      </c>
      <c r="F125">
        <v>0.40000000596046398</v>
      </c>
      <c r="G125">
        <v>21.714997598245699</v>
      </c>
      <c r="H125">
        <v>1.57222408362231</v>
      </c>
      <c r="I125">
        <v>0</v>
      </c>
      <c r="J125">
        <v>0</v>
      </c>
    </row>
    <row r="126" spans="1:10">
      <c r="A126">
        <v>125</v>
      </c>
      <c r="B126">
        <v>117.05</v>
      </c>
      <c r="C126" s="65">
        <v>33362.958333333336</v>
      </c>
      <c r="D126">
        <v>11.800000190734901</v>
      </c>
      <c r="E126">
        <v>17.409999847412099</v>
      </c>
      <c r="F126">
        <v>4.5</v>
      </c>
      <c r="G126">
        <v>21.5227277426938</v>
      </c>
      <c r="H126">
        <v>1.5507882687413199</v>
      </c>
      <c r="I126">
        <v>3.2593693850069401</v>
      </c>
      <c r="J126">
        <v>6.5187387700138794E-2</v>
      </c>
    </row>
    <row r="127" spans="1:10">
      <c r="A127">
        <v>126</v>
      </c>
      <c r="B127">
        <v>-32.933300000000003</v>
      </c>
      <c r="C127" s="65">
        <v>33363.958333333336</v>
      </c>
      <c r="D127">
        <v>5.7199997901916504</v>
      </c>
      <c r="E127">
        <v>17.610000610351602</v>
      </c>
      <c r="F127">
        <v>0</v>
      </c>
      <c r="G127">
        <v>21.333424806417099</v>
      </c>
      <c r="H127">
        <v>2.0347906050258699</v>
      </c>
      <c r="I127">
        <v>1.6315369009862399</v>
      </c>
      <c r="J127">
        <v>3.2630738019724902E-2</v>
      </c>
    </row>
    <row r="128" spans="1:10">
      <c r="A128">
        <v>127</v>
      </c>
      <c r="B128">
        <v>117.05</v>
      </c>
      <c r="C128" s="65">
        <v>33364.958333333336</v>
      </c>
      <c r="D128">
        <v>4.28999996185303</v>
      </c>
      <c r="E128">
        <v>18.209999084472699</v>
      </c>
      <c r="F128">
        <v>0</v>
      </c>
      <c r="G128">
        <v>21.1471632440518</v>
      </c>
      <c r="H128">
        <v>2.1516895121245501</v>
      </c>
      <c r="I128">
        <v>0</v>
      </c>
      <c r="J128">
        <v>0</v>
      </c>
    </row>
    <row r="129" spans="1:10">
      <c r="A129">
        <v>128</v>
      </c>
      <c r="B129">
        <v>-32.933300000000003</v>
      </c>
      <c r="C129" s="65">
        <v>33365.958333333336</v>
      </c>
      <c r="D129">
        <v>6.6599998474121103</v>
      </c>
      <c r="E129">
        <v>17.840000152587901</v>
      </c>
      <c r="F129">
        <v>0</v>
      </c>
      <c r="G129">
        <v>20.9640175102342</v>
      </c>
      <c r="H129">
        <v>1.9774324169713899</v>
      </c>
      <c r="I129">
        <v>0</v>
      </c>
      <c r="J129">
        <v>0</v>
      </c>
    </row>
    <row r="130" spans="1:10">
      <c r="A130">
        <v>129</v>
      </c>
      <c r="B130">
        <v>117.05</v>
      </c>
      <c r="C130" s="65">
        <v>33366.958333333336</v>
      </c>
      <c r="D130">
        <v>8.9799995422363299</v>
      </c>
      <c r="E130">
        <v>18.430000305175799</v>
      </c>
      <c r="F130">
        <v>0</v>
      </c>
      <c r="G130">
        <v>20.784062059600501</v>
      </c>
      <c r="H130">
        <v>1.8896770422311</v>
      </c>
      <c r="I130">
        <v>0</v>
      </c>
      <c r="J130">
        <v>0</v>
      </c>
    </row>
    <row r="131" spans="1:10">
      <c r="A131">
        <v>130</v>
      </c>
      <c r="B131">
        <v>-32.933300000000003</v>
      </c>
      <c r="C131" s="65">
        <v>33367.958333333336</v>
      </c>
      <c r="D131">
        <v>12.0900001525879</v>
      </c>
      <c r="E131">
        <v>17.4799995422363</v>
      </c>
      <c r="F131">
        <v>0</v>
      </c>
      <c r="G131">
        <v>20.607371346787101</v>
      </c>
      <c r="H131">
        <v>1.4635124798252199</v>
      </c>
      <c r="I131">
        <v>0</v>
      </c>
      <c r="J131">
        <v>0</v>
      </c>
    </row>
    <row r="132" spans="1:10">
      <c r="A132">
        <v>131</v>
      </c>
      <c r="B132">
        <v>117.05</v>
      </c>
      <c r="C132" s="65">
        <v>33368.958333333336</v>
      </c>
      <c r="D132">
        <v>11.2200002670288</v>
      </c>
      <c r="E132">
        <v>19.370000839233398</v>
      </c>
      <c r="F132">
        <v>1.20000004768372</v>
      </c>
      <c r="G132">
        <v>20.434019826430099</v>
      </c>
      <c r="H132">
        <v>1.81241135478726</v>
      </c>
      <c r="I132">
        <v>0</v>
      </c>
      <c r="J132">
        <v>0</v>
      </c>
    </row>
    <row r="133" spans="1:10">
      <c r="A133">
        <v>132</v>
      </c>
      <c r="B133">
        <v>-32.933300000000003</v>
      </c>
      <c r="C133" s="65">
        <v>33369.958333333336</v>
      </c>
      <c r="D133">
        <v>9.1899995803833008</v>
      </c>
      <c r="E133">
        <v>20.7299995422363</v>
      </c>
      <c r="F133">
        <v>0</v>
      </c>
      <c r="G133">
        <v>20.264081953165899</v>
      </c>
      <c r="H133">
        <v>2.1170712566452501</v>
      </c>
      <c r="I133">
        <v>0</v>
      </c>
      <c r="J133">
        <v>0</v>
      </c>
    </row>
    <row r="134" spans="1:10">
      <c r="A134">
        <v>133</v>
      </c>
      <c r="B134">
        <v>117.05</v>
      </c>
      <c r="C134" s="65">
        <v>33370.958333333336</v>
      </c>
      <c r="D134">
        <v>10.0900001525879</v>
      </c>
      <c r="E134">
        <v>22.120000839233398</v>
      </c>
      <c r="F134">
        <v>0</v>
      </c>
      <c r="G134">
        <v>20.0976321816308</v>
      </c>
      <c r="H134">
        <v>2.21872372053984</v>
      </c>
      <c r="I134">
        <v>0</v>
      </c>
      <c r="J134">
        <v>0</v>
      </c>
    </row>
    <row r="135" spans="1:10">
      <c r="A135">
        <v>134</v>
      </c>
      <c r="B135">
        <v>-32.933300000000003</v>
      </c>
      <c r="C135" s="65">
        <v>33371.958333333336</v>
      </c>
      <c r="D135">
        <v>11.810000419616699</v>
      </c>
      <c r="E135">
        <v>22.2299995422363</v>
      </c>
      <c r="F135">
        <v>0</v>
      </c>
      <c r="G135">
        <v>19.934744966460801</v>
      </c>
      <c r="H135">
        <v>2.1034638047525598</v>
      </c>
      <c r="I135">
        <v>0</v>
      </c>
      <c r="J135">
        <v>0</v>
      </c>
    </row>
    <row r="136" spans="1:10">
      <c r="A136">
        <v>135</v>
      </c>
      <c r="B136">
        <v>117.05</v>
      </c>
      <c r="C136" s="65">
        <v>33372.958333333336</v>
      </c>
      <c r="D136">
        <v>15.6099996566772</v>
      </c>
      <c r="E136">
        <v>18.620000839233398</v>
      </c>
      <c r="F136">
        <v>0.30000001192092901</v>
      </c>
      <c r="G136">
        <v>19.775494762292499</v>
      </c>
      <c r="H136">
        <v>1.1245648170614799</v>
      </c>
      <c r="I136">
        <v>0</v>
      </c>
      <c r="J136">
        <v>0</v>
      </c>
    </row>
    <row r="137" spans="1:10">
      <c r="A137">
        <v>136</v>
      </c>
      <c r="B137">
        <v>-32.933300000000003</v>
      </c>
      <c r="C137" s="65">
        <v>33373.958333333336</v>
      </c>
      <c r="D137">
        <v>7.9299998283386204</v>
      </c>
      <c r="E137">
        <v>19.4799995422363</v>
      </c>
      <c r="F137">
        <v>0.40000000596046398</v>
      </c>
      <c r="G137">
        <v>19.6199486897229</v>
      </c>
      <c r="H137">
        <v>1.9721052319819099</v>
      </c>
      <c r="I137">
        <v>0</v>
      </c>
      <c r="J137">
        <v>0</v>
      </c>
    </row>
    <row r="138" spans="1:10">
      <c r="A138">
        <v>137</v>
      </c>
      <c r="B138">
        <v>117.05</v>
      </c>
      <c r="C138" s="65">
        <v>33374.958333333336</v>
      </c>
      <c r="D138">
        <v>4.53999996185303</v>
      </c>
      <c r="E138">
        <v>17.719999313354499</v>
      </c>
      <c r="F138">
        <v>0.10000000149011599</v>
      </c>
      <c r="G138">
        <v>19.468144533193701</v>
      </c>
      <c r="H138">
        <v>1.9195190922482801</v>
      </c>
      <c r="I138">
        <v>0</v>
      </c>
      <c r="J138">
        <v>0</v>
      </c>
    </row>
    <row r="139" spans="1:10">
      <c r="A139">
        <v>138</v>
      </c>
      <c r="B139">
        <v>-32.933300000000003</v>
      </c>
      <c r="C139" s="65">
        <v>33375.958333333336</v>
      </c>
      <c r="D139">
        <v>2.4700000286102299</v>
      </c>
      <c r="E139">
        <v>18.2700004577637</v>
      </c>
      <c r="F139">
        <v>0</v>
      </c>
      <c r="G139">
        <v>19.320112743107401</v>
      </c>
      <c r="H139">
        <v>2.0308919034061801</v>
      </c>
      <c r="I139">
        <v>0</v>
      </c>
      <c r="J139">
        <v>0</v>
      </c>
    </row>
    <row r="140" spans="1:10">
      <c r="A140">
        <v>139</v>
      </c>
      <c r="B140">
        <v>117.05</v>
      </c>
      <c r="C140" s="65">
        <v>33376.958333333336</v>
      </c>
      <c r="D140">
        <v>9.1800003051757795</v>
      </c>
      <c r="E140">
        <v>23.889999389648398</v>
      </c>
      <c r="F140">
        <v>0</v>
      </c>
      <c r="G140">
        <v>19.175883769866399</v>
      </c>
      <c r="H140">
        <v>2.3706121883134901</v>
      </c>
      <c r="I140">
        <v>0</v>
      </c>
      <c r="J140">
        <v>0</v>
      </c>
    </row>
    <row r="141" spans="1:10">
      <c r="A141">
        <v>140</v>
      </c>
      <c r="B141">
        <v>-32.933300000000003</v>
      </c>
      <c r="C141" s="65">
        <v>33377.958333333336</v>
      </c>
      <c r="D141">
        <v>15.1000003814697</v>
      </c>
      <c r="E141">
        <v>19.2700004577637</v>
      </c>
      <c r="F141">
        <v>0</v>
      </c>
      <c r="G141">
        <v>19.035488063873299</v>
      </c>
      <c r="H141">
        <v>1.27666126888427</v>
      </c>
      <c r="I141">
        <v>0</v>
      </c>
      <c r="J141">
        <v>0</v>
      </c>
    </row>
    <row r="142" spans="1:10">
      <c r="A142">
        <v>141</v>
      </c>
      <c r="B142">
        <v>117.05</v>
      </c>
      <c r="C142" s="65">
        <v>33378.958333333336</v>
      </c>
      <c r="D142">
        <v>14.6499996185303</v>
      </c>
      <c r="E142">
        <v>17.100000381469702</v>
      </c>
      <c r="F142">
        <v>6.5999999046325701</v>
      </c>
      <c r="G142">
        <v>18.898956075530698</v>
      </c>
      <c r="H142">
        <v>0.93516938667154803</v>
      </c>
      <c r="I142">
        <v>5.8518643952953298</v>
      </c>
      <c r="J142">
        <v>0.11703728790590701</v>
      </c>
    </row>
    <row r="143" spans="1:10">
      <c r="A143">
        <v>142</v>
      </c>
      <c r="B143">
        <v>-32.933300000000003</v>
      </c>
      <c r="C143" s="65">
        <v>33379.958333333336</v>
      </c>
      <c r="D143">
        <v>11.960000038146999</v>
      </c>
      <c r="E143">
        <v>18.309999465942401</v>
      </c>
      <c r="F143">
        <v>5.5999999046325701</v>
      </c>
      <c r="G143">
        <v>18.766318255241099</v>
      </c>
      <c r="H143">
        <v>1.46212780616206</v>
      </c>
      <c r="I143">
        <v>10.282162054998301</v>
      </c>
      <c r="J143">
        <v>0.20564324109996501</v>
      </c>
    </row>
    <row r="144" spans="1:10">
      <c r="A144">
        <v>143</v>
      </c>
      <c r="B144">
        <v>117.05</v>
      </c>
      <c r="C144" s="65">
        <v>33380.958333333336</v>
      </c>
      <c r="D144">
        <v>11.1000003814697</v>
      </c>
      <c r="E144">
        <v>16.100000381469702</v>
      </c>
      <c r="F144">
        <v>1.70000004768372</v>
      </c>
      <c r="G144">
        <v>18.637605053407</v>
      </c>
      <c r="H144">
        <v>1.22847553397886</v>
      </c>
      <c r="I144">
        <v>10.999381675498899</v>
      </c>
      <c r="J144">
        <v>0.21998763350997799</v>
      </c>
    </row>
    <row r="145" spans="1:10">
      <c r="A145">
        <v>144</v>
      </c>
      <c r="B145">
        <v>-32.933300000000003</v>
      </c>
      <c r="C145" s="65">
        <v>33381.958333333336</v>
      </c>
      <c r="D145">
        <v>3.2599999904632599</v>
      </c>
      <c r="E145">
        <v>15.1599998474121</v>
      </c>
      <c r="F145">
        <v>1.29999995231628</v>
      </c>
      <c r="G145">
        <v>18.512846920430899</v>
      </c>
      <c r="H145">
        <v>1.6193212783289499</v>
      </c>
      <c r="I145">
        <v>11.003924605151999</v>
      </c>
      <c r="J145">
        <v>0.22007849210304001</v>
      </c>
    </row>
    <row r="146" spans="1:10">
      <c r="A146">
        <v>145</v>
      </c>
      <c r="B146">
        <v>117.05</v>
      </c>
      <c r="C146" s="65">
        <v>33382.958333333336</v>
      </c>
      <c r="D146">
        <v>2.71000003814697</v>
      </c>
      <c r="E146">
        <v>15.689999580383301</v>
      </c>
      <c r="F146">
        <v>0</v>
      </c>
      <c r="G146">
        <v>18.392074306715401</v>
      </c>
      <c r="H146">
        <v>1.67955242454392</v>
      </c>
      <c r="I146">
        <v>9.6602826655168705</v>
      </c>
      <c r="J146">
        <v>0.19320565331033701</v>
      </c>
    </row>
    <row r="147" spans="1:10">
      <c r="A147">
        <v>146</v>
      </c>
      <c r="B147">
        <v>-32.933300000000003</v>
      </c>
      <c r="C147" s="65">
        <v>33383.958333333336</v>
      </c>
      <c r="D147">
        <v>2.5599999427795401</v>
      </c>
      <c r="E147">
        <v>17.299999237060501</v>
      </c>
      <c r="F147">
        <v>0</v>
      </c>
      <c r="G147">
        <v>18.275317662662999</v>
      </c>
      <c r="H147">
        <v>1.82652356980273</v>
      </c>
      <c r="I147">
        <v>8.19906380967468</v>
      </c>
      <c r="J147">
        <v>0.16398127619349401</v>
      </c>
    </row>
    <row r="148" spans="1:10">
      <c r="A148">
        <v>147</v>
      </c>
      <c r="B148">
        <v>117.05</v>
      </c>
      <c r="C148" s="65">
        <v>33384.958333333336</v>
      </c>
      <c r="D148">
        <v>2.3299999237060498</v>
      </c>
      <c r="E148">
        <v>18.9899997711182</v>
      </c>
      <c r="F148">
        <v>0</v>
      </c>
      <c r="G148">
        <v>18.162607438676201</v>
      </c>
      <c r="H148">
        <v>1.9806709774048801</v>
      </c>
      <c r="I148">
        <v>6.6145270277507802</v>
      </c>
      <c r="J148">
        <v>0.13229054055501599</v>
      </c>
    </row>
    <row r="149" spans="1:10">
      <c r="A149">
        <v>148</v>
      </c>
      <c r="B149">
        <v>-32.933300000000003</v>
      </c>
      <c r="C149" s="65">
        <v>33385.958333333336</v>
      </c>
      <c r="D149">
        <v>6.0300002098083496</v>
      </c>
      <c r="E149">
        <v>13.1400003433228</v>
      </c>
      <c r="F149">
        <v>2.2999999523162802</v>
      </c>
      <c r="G149">
        <v>18.053974085157499</v>
      </c>
      <c r="H149">
        <v>1.2376051858257999</v>
      </c>
      <c r="I149">
        <v>7.9244428314064299</v>
      </c>
      <c r="J149">
        <v>0.158488856628129</v>
      </c>
    </row>
    <row r="150" spans="1:10">
      <c r="A150">
        <v>149</v>
      </c>
      <c r="B150">
        <v>117.05</v>
      </c>
      <c r="C150" s="65">
        <v>33386.958333333336</v>
      </c>
      <c r="D150">
        <v>8</v>
      </c>
      <c r="E150">
        <v>14.039999961853001</v>
      </c>
      <c r="F150">
        <v>5.9000000953674299</v>
      </c>
      <c r="G150">
        <v>17.949448052509599</v>
      </c>
      <c r="H150">
        <v>1.19350788980386</v>
      </c>
      <c r="I150">
        <v>12.869636614930799</v>
      </c>
      <c r="J150">
        <v>0.25739273229861498</v>
      </c>
    </row>
    <row r="151" spans="1:10">
      <c r="A151">
        <v>150</v>
      </c>
      <c r="B151">
        <v>-32.933300000000003</v>
      </c>
      <c r="C151" s="65">
        <v>33387.958333333336</v>
      </c>
      <c r="D151">
        <v>9.5699996948242205</v>
      </c>
      <c r="E151">
        <v>15.9899997711182</v>
      </c>
      <c r="F151">
        <v>5.5</v>
      </c>
      <c r="G151">
        <v>17.849059791134898</v>
      </c>
      <c r="H151">
        <v>1.29832102438175</v>
      </c>
      <c r="I151">
        <v>17.330979795425399</v>
      </c>
      <c r="J151">
        <v>0.34661959590850699</v>
      </c>
    </row>
    <row r="152" spans="1:10">
      <c r="A152">
        <v>151</v>
      </c>
      <c r="B152">
        <v>117.05</v>
      </c>
      <c r="C152" s="65">
        <v>33388.958333333336</v>
      </c>
      <c r="D152">
        <v>9.1800003051757795</v>
      </c>
      <c r="E152">
        <v>15.920000076293899</v>
      </c>
      <c r="F152">
        <v>2.7000000476837198</v>
      </c>
      <c r="G152">
        <v>17.7528397514359</v>
      </c>
      <c r="H152">
        <v>1.313161748545</v>
      </c>
      <c r="I152">
        <v>18.980450444273099</v>
      </c>
      <c r="J152">
        <v>0.37960900888546201</v>
      </c>
    </row>
    <row r="153" spans="1:10">
      <c r="A153">
        <v>152</v>
      </c>
      <c r="B153">
        <v>-32.933300000000003</v>
      </c>
      <c r="C153" s="65">
        <v>33389.958333333336</v>
      </c>
      <c r="D153">
        <v>6.6700000762939498</v>
      </c>
      <c r="E153">
        <v>16.25</v>
      </c>
      <c r="F153">
        <v>1.20000004768372</v>
      </c>
      <c r="G153">
        <v>17.660818383815201</v>
      </c>
      <c r="H153">
        <v>1.5015149175692699</v>
      </c>
      <c r="I153">
        <v>18.9792385579014</v>
      </c>
      <c r="J153">
        <v>0.37958477115802802</v>
      </c>
    </row>
    <row r="154" spans="1:10">
      <c r="A154">
        <v>153</v>
      </c>
      <c r="B154">
        <v>117.05</v>
      </c>
      <c r="C154" s="65">
        <v>33390.958333333336</v>
      </c>
      <c r="D154">
        <v>5.7600002288818404</v>
      </c>
      <c r="E154">
        <v>15.920000076293899</v>
      </c>
      <c r="F154">
        <v>0.10000000149011599</v>
      </c>
      <c r="G154">
        <v>17.573026138675299</v>
      </c>
      <c r="H154">
        <v>1.5060111017461999</v>
      </c>
      <c r="I154">
        <v>17.874429677994499</v>
      </c>
      <c r="J154">
        <v>0.35748859355989099</v>
      </c>
    </row>
    <row r="155" spans="1:10">
      <c r="A155">
        <v>154</v>
      </c>
      <c r="B155">
        <v>-32.933300000000003</v>
      </c>
      <c r="C155" s="65">
        <v>33391.958333333336</v>
      </c>
      <c r="D155">
        <v>8.1300001144409197</v>
      </c>
      <c r="E155">
        <v>15.3999996185303</v>
      </c>
      <c r="F155">
        <v>0</v>
      </c>
      <c r="G155">
        <v>17.489493466418701</v>
      </c>
      <c r="H155">
        <v>1.30883245371945</v>
      </c>
      <c r="I155">
        <v>16.827363715019001</v>
      </c>
      <c r="J155">
        <v>0.33654727430038001</v>
      </c>
    </row>
    <row r="156" spans="1:10">
      <c r="A156">
        <v>155</v>
      </c>
      <c r="B156">
        <v>117.05</v>
      </c>
      <c r="C156" s="65">
        <v>33392.958333333336</v>
      </c>
      <c r="D156">
        <v>10.6199998855591</v>
      </c>
      <c r="E156">
        <v>16.670000076293899</v>
      </c>
      <c r="F156">
        <v>15.800000190734901</v>
      </c>
      <c r="G156">
        <v>17.410250817447999</v>
      </c>
      <c r="H156">
        <v>1.26414261636475</v>
      </c>
      <c r="I156">
        <v>31.616049812662101</v>
      </c>
      <c r="J156">
        <v>0.63232099625324101</v>
      </c>
    </row>
    <row r="157" spans="1:10">
      <c r="A157">
        <v>156</v>
      </c>
      <c r="B157">
        <v>-32.933300000000003</v>
      </c>
      <c r="C157" s="65">
        <v>33393.958333333336</v>
      </c>
      <c r="D157">
        <v>6.21000003814697</v>
      </c>
      <c r="E157">
        <v>15.5</v>
      </c>
      <c r="F157">
        <v>1</v>
      </c>
      <c r="G157">
        <v>17.335328642165699</v>
      </c>
      <c r="H157">
        <v>1.4213534900997</v>
      </c>
      <c r="I157">
        <v>31.478967020582299</v>
      </c>
      <c r="J157">
        <v>0.62957934041164598</v>
      </c>
    </row>
    <row r="158" spans="1:10">
      <c r="A158">
        <v>157</v>
      </c>
      <c r="B158">
        <v>117.05</v>
      </c>
      <c r="C158" s="65">
        <v>33394.958333333336</v>
      </c>
      <c r="D158">
        <v>6.5999999046325701</v>
      </c>
      <c r="E158">
        <v>17.0100002288818</v>
      </c>
      <c r="F158">
        <v>0.10000000149011599</v>
      </c>
      <c r="G158">
        <v>17.2647573909743</v>
      </c>
      <c r="H158">
        <v>1.5481486894846599</v>
      </c>
      <c r="I158">
        <v>30.340448070484701</v>
      </c>
      <c r="J158">
        <v>0.60680896140969398</v>
      </c>
    </row>
    <row r="159" spans="1:10">
      <c r="A159">
        <v>158</v>
      </c>
      <c r="B159">
        <v>-32.933300000000003</v>
      </c>
      <c r="C159" s="65">
        <v>33395.958333333336</v>
      </c>
      <c r="D159">
        <v>4.8000001907348597</v>
      </c>
      <c r="E159">
        <v>17.200000762939499</v>
      </c>
      <c r="F159">
        <v>0</v>
      </c>
      <c r="G159">
        <v>17.198567514276402</v>
      </c>
      <c r="H159">
        <v>1.63740976026024</v>
      </c>
      <c r="I159">
        <v>29.0305202622765</v>
      </c>
      <c r="J159">
        <v>0.58061040524552998</v>
      </c>
    </row>
    <row r="160" spans="1:10">
      <c r="A160">
        <v>159</v>
      </c>
      <c r="B160">
        <v>117.05</v>
      </c>
      <c r="C160" s="65">
        <v>33396.958333333336</v>
      </c>
      <c r="D160">
        <v>7.0199999809265101</v>
      </c>
      <c r="E160">
        <v>14.939999580383301</v>
      </c>
      <c r="F160">
        <v>0</v>
      </c>
      <c r="G160">
        <v>17.1367894624744</v>
      </c>
      <c r="H160">
        <v>1.3030004896255001</v>
      </c>
      <c r="I160">
        <v>27.988119870576099</v>
      </c>
      <c r="J160">
        <v>0.55976239741152201</v>
      </c>
    </row>
    <row r="161" spans="1:10">
      <c r="A161">
        <v>160</v>
      </c>
      <c r="B161">
        <v>-32.933300000000003</v>
      </c>
      <c r="C161" s="65">
        <v>33397.958333333336</v>
      </c>
      <c r="D161">
        <v>7.9299998283386204</v>
      </c>
      <c r="E161">
        <v>17.309999465942401</v>
      </c>
      <c r="F161">
        <v>0.30000001192092901</v>
      </c>
      <c r="G161">
        <v>17.079453685971</v>
      </c>
      <c r="H161">
        <v>1.49381336976196</v>
      </c>
      <c r="I161">
        <v>27.093069186687501</v>
      </c>
      <c r="J161">
        <v>0.54186138373374904</v>
      </c>
    </row>
    <row r="162" spans="1:10">
      <c r="A162">
        <v>161</v>
      </c>
      <c r="B162">
        <v>117.05</v>
      </c>
      <c r="C162" s="65">
        <v>33398.958333333336</v>
      </c>
      <c r="D162">
        <v>9.8699998855590803</v>
      </c>
      <c r="E162">
        <v>15.4899997711182</v>
      </c>
      <c r="F162">
        <v>1.70000004768372</v>
      </c>
      <c r="G162">
        <v>17.026590635168599</v>
      </c>
      <c r="H162">
        <v>1.15497493611373</v>
      </c>
      <c r="I162">
        <v>27.8690892854802</v>
      </c>
      <c r="J162">
        <v>0.55738178570960395</v>
      </c>
    </row>
    <row r="163" spans="1:10">
      <c r="A163">
        <v>162</v>
      </c>
      <c r="B163">
        <v>-32.933300000000003</v>
      </c>
      <c r="C163" s="65">
        <v>33399.958333333336</v>
      </c>
      <c r="D163">
        <v>4.1900000572204599</v>
      </c>
      <c r="E163">
        <v>16.2600002288818</v>
      </c>
      <c r="F163">
        <v>2.7000000476837198</v>
      </c>
      <c r="G163">
        <v>16.978230760469799</v>
      </c>
      <c r="H163">
        <v>1.5518632380774</v>
      </c>
      <c r="I163">
        <v>29.327598742702001</v>
      </c>
      <c r="J163">
        <v>0.58655197485403998</v>
      </c>
    </row>
    <row r="164" spans="1:10">
      <c r="A164">
        <v>163</v>
      </c>
      <c r="B164">
        <v>117.05</v>
      </c>
      <c r="C164" s="65">
        <v>33400.958333333336</v>
      </c>
      <c r="D164">
        <v>7.9400000572204599</v>
      </c>
      <c r="E164">
        <v>14.8599996566772</v>
      </c>
      <c r="F164">
        <v>0.20000000298023199</v>
      </c>
      <c r="G164">
        <v>16.934404512277101</v>
      </c>
      <c r="H164">
        <v>1.2211459268048299</v>
      </c>
      <c r="I164">
        <v>28.5506820042384</v>
      </c>
      <c r="J164">
        <v>0.57101364008476696</v>
      </c>
    </row>
    <row r="165" spans="1:10">
      <c r="A165">
        <v>164</v>
      </c>
      <c r="B165">
        <v>-32.933300000000003</v>
      </c>
      <c r="C165" s="65">
        <v>33401.958333333336</v>
      </c>
      <c r="D165">
        <v>8.5699996948242205</v>
      </c>
      <c r="E165">
        <v>15.25</v>
      </c>
      <c r="F165">
        <v>4</v>
      </c>
      <c r="G165">
        <v>16.8951423409931</v>
      </c>
      <c r="H165">
        <v>1.2179080398815001</v>
      </c>
      <c r="I165">
        <v>31.576355572333199</v>
      </c>
      <c r="J165">
        <v>0.63152711144666296</v>
      </c>
    </row>
    <row r="166" spans="1:10">
      <c r="A166">
        <v>165</v>
      </c>
      <c r="B166">
        <v>117.05</v>
      </c>
      <c r="C166" s="65">
        <v>33402.958333333336</v>
      </c>
      <c r="D166">
        <v>7.7800002098083496</v>
      </c>
      <c r="E166">
        <v>11.5900001525879</v>
      </c>
      <c r="F166">
        <v>5</v>
      </c>
      <c r="G166">
        <v>16.860474697020202</v>
      </c>
      <c r="H166">
        <v>0.84916048841827096</v>
      </c>
      <c r="I166">
        <v>35.897027181598503</v>
      </c>
      <c r="J166">
        <v>0.71794054363197102</v>
      </c>
    </row>
    <row r="167" spans="1:10">
      <c r="A167">
        <v>166</v>
      </c>
      <c r="B167">
        <v>-32.933300000000003</v>
      </c>
      <c r="C167" s="65">
        <v>33403.958333333336</v>
      </c>
      <c r="D167">
        <v>7.28999996185303</v>
      </c>
      <c r="E167">
        <v>14.670000076293899</v>
      </c>
      <c r="F167">
        <v>1.3999999761581401</v>
      </c>
      <c r="G167">
        <v>16.830432030760999</v>
      </c>
      <c r="H167">
        <v>1.2353100938844299</v>
      </c>
      <c r="I167">
        <v>36.308779082649103</v>
      </c>
      <c r="J167">
        <v>0.72617558165298302</v>
      </c>
    </row>
    <row r="168" spans="1:10">
      <c r="A168">
        <v>167</v>
      </c>
      <c r="B168">
        <v>117.05</v>
      </c>
      <c r="C168" s="65">
        <v>33404.958333333336</v>
      </c>
      <c r="D168">
        <v>8.6099996566772496</v>
      </c>
      <c r="E168">
        <v>14.1599998474121</v>
      </c>
      <c r="F168">
        <v>0.89999997615814198</v>
      </c>
      <c r="G168">
        <v>16.805035798416299</v>
      </c>
      <c r="H168">
        <v>1.0846943714558399</v>
      </c>
      <c r="I168">
        <v>36.341023561642601</v>
      </c>
      <c r="J168">
        <v>0.72682047123285198</v>
      </c>
    </row>
    <row r="169" spans="1:10">
      <c r="A169">
        <v>168</v>
      </c>
      <c r="B169">
        <v>-32.933300000000003</v>
      </c>
      <c r="C169" s="65">
        <v>33405.958333333336</v>
      </c>
      <c r="D169">
        <v>9.6800003051757795</v>
      </c>
      <c r="E169">
        <v>15.170000076293899</v>
      </c>
      <c r="F169">
        <v>1</v>
      </c>
      <c r="G169">
        <v>16.784271479379999</v>
      </c>
      <c r="H169">
        <v>1.1158780184686901</v>
      </c>
      <c r="I169">
        <v>36.448321146867698</v>
      </c>
      <c r="J169">
        <v>0.72896642293735303</v>
      </c>
    </row>
    <row r="170" spans="1:10">
      <c r="A170">
        <v>169</v>
      </c>
      <c r="B170">
        <v>117.05</v>
      </c>
      <c r="C170" s="65">
        <v>33406.958333333336</v>
      </c>
      <c r="D170">
        <v>8.3699998855590803</v>
      </c>
      <c r="E170">
        <v>13.210000038146999</v>
      </c>
      <c r="F170">
        <v>1.70000004768372</v>
      </c>
      <c r="G170">
        <v>16.768115558844599</v>
      </c>
      <c r="H170">
        <v>0.99010864472150695</v>
      </c>
      <c r="I170">
        <v>37.356234278774203</v>
      </c>
      <c r="J170">
        <v>0.74712468557548395</v>
      </c>
    </row>
    <row r="171" spans="1:10">
      <c r="A171">
        <v>170</v>
      </c>
      <c r="B171">
        <v>-32.933300000000003</v>
      </c>
      <c r="C171" s="65">
        <v>33407.958333333336</v>
      </c>
      <c r="D171">
        <v>6.8899998664856001</v>
      </c>
      <c r="E171">
        <v>15.789999961853001</v>
      </c>
      <c r="F171">
        <v>0</v>
      </c>
      <c r="G171">
        <v>16.756544522001999</v>
      </c>
      <c r="H171">
        <v>1.3675108105718601</v>
      </c>
      <c r="I171">
        <v>36.262225630316699</v>
      </c>
      <c r="J171">
        <v>0.72524451260633405</v>
      </c>
    </row>
    <row r="172" spans="1:10">
      <c r="A172">
        <v>171</v>
      </c>
      <c r="B172">
        <v>117.05</v>
      </c>
      <c r="C172" s="65">
        <v>33408.958333333336</v>
      </c>
      <c r="D172">
        <v>9.3299999237060494</v>
      </c>
      <c r="E172">
        <v>17.819999694824201</v>
      </c>
      <c r="F172">
        <v>0</v>
      </c>
      <c r="G172">
        <v>16.7495348540448</v>
      </c>
      <c r="H172">
        <v>1.4374808695029</v>
      </c>
      <c r="I172">
        <v>35.1122409347144</v>
      </c>
      <c r="J172">
        <v>0.70224481869428701</v>
      </c>
    </row>
    <row r="173" spans="1:10">
      <c r="A173">
        <v>172</v>
      </c>
      <c r="B173">
        <v>-32.933300000000003</v>
      </c>
      <c r="C173" s="65">
        <v>33409.958333333336</v>
      </c>
      <c r="D173">
        <v>7.7800002098083496</v>
      </c>
      <c r="E173">
        <v>16.360000610351602</v>
      </c>
      <c r="F173">
        <v>0</v>
      </c>
      <c r="G173">
        <v>16.7470630401649</v>
      </c>
      <c r="H173">
        <v>1.37555921114875</v>
      </c>
      <c r="I173">
        <v>34.011793565795401</v>
      </c>
      <c r="J173">
        <v>0.68023587131590701</v>
      </c>
    </row>
    <row r="174" spans="1:10">
      <c r="A174">
        <v>173</v>
      </c>
      <c r="B174">
        <v>117.05</v>
      </c>
      <c r="C174" s="65">
        <v>33410.958333333336</v>
      </c>
      <c r="D174">
        <v>10.6000003814697</v>
      </c>
      <c r="E174">
        <v>18.370000839233398</v>
      </c>
      <c r="F174">
        <v>0</v>
      </c>
      <c r="G174">
        <v>16.749105565554899</v>
      </c>
      <c r="H174">
        <v>1.41502688908379</v>
      </c>
      <c r="I174">
        <v>32.879772054528303</v>
      </c>
      <c r="J174">
        <v>0.657595441090567</v>
      </c>
    </row>
    <row r="175" spans="1:10">
      <c r="A175">
        <v>174</v>
      </c>
      <c r="B175">
        <v>-32.933300000000003</v>
      </c>
      <c r="C175" s="65">
        <v>33411.958333333336</v>
      </c>
      <c r="D175">
        <v>13.1300001144409</v>
      </c>
      <c r="E175">
        <v>16.7600002288818</v>
      </c>
      <c r="F175">
        <v>19.600000381469702</v>
      </c>
      <c r="G175">
        <v>16.755638915406799</v>
      </c>
      <c r="H175">
        <v>0.981343523840562</v>
      </c>
      <c r="I175">
        <v>50</v>
      </c>
      <c r="J175">
        <v>1</v>
      </c>
    </row>
    <row r="176" spans="1:10">
      <c r="A176">
        <v>175</v>
      </c>
      <c r="B176">
        <v>117.05</v>
      </c>
      <c r="C176" s="65">
        <v>33412.958333333336</v>
      </c>
      <c r="D176">
        <v>11.0299997329712</v>
      </c>
      <c r="E176">
        <v>15.289999961853001</v>
      </c>
      <c r="F176">
        <v>2.4000000953674299</v>
      </c>
      <c r="G176">
        <v>16.766639574912901</v>
      </c>
      <c r="H176">
        <v>1.0058044235826999</v>
      </c>
      <c r="I176">
        <v>50</v>
      </c>
      <c r="J176">
        <v>1</v>
      </c>
    </row>
    <row r="177" spans="1:10">
      <c r="A177">
        <v>176</v>
      </c>
      <c r="B177">
        <v>-32.933300000000003</v>
      </c>
      <c r="C177" s="65">
        <v>33413.958333333336</v>
      </c>
      <c r="D177">
        <v>8.6099996566772496</v>
      </c>
      <c r="E177">
        <v>13.189999580383301</v>
      </c>
      <c r="F177">
        <v>2.2000000476837198</v>
      </c>
      <c r="G177">
        <v>16.782084029265501</v>
      </c>
      <c r="H177">
        <v>0.96765884192500895</v>
      </c>
      <c r="I177">
        <v>50</v>
      </c>
      <c r="J177">
        <v>1</v>
      </c>
    </row>
    <row r="178" spans="1:10">
      <c r="A178">
        <v>177</v>
      </c>
      <c r="B178">
        <v>117.05</v>
      </c>
      <c r="C178" s="65">
        <v>33414.958333333336</v>
      </c>
      <c r="D178">
        <v>6.8899998664856001</v>
      </c>
      <c r="E178">
        <v>15.8999996185303</v>
      </c>
      <c r="F178">
        <v>0.5</v>
      </c>
      <c r="G178">
        <v>16.801948763656799</v>
      </c>
      <c r="H178">
        <v>1.3822680601057999</v>
      </c>
      <c r="I178">
        <v>49.394185551915399</v>
      </c>
      <c r="J178">
        <v>0.98788371103830697</v>
      </c>
    </row>
    <row r="179" spans="1:10">
      <c r="A179">
        <v>178</v>
      </c>
      <c r="B179">
        <v>-32.933300000000003</v>
      </c>
      <c r="C179" s="65">
        <v>33415.958333333336</v>
      </c>
      <c r="D179">
        <v>7.8699998855590803</v>
      </c>
      <c r="E179">
        <v>10.3699998855591</v>
      </c>
      <c r="F179">
        <v>7.8000001907348597</v>
      </c>
      <c r="G179">
        <v>16.826210263279101</v>
      </c>
      <c r="H179">
        <v>0.67234645803820003</v>
      </c>
      <c r="I179">
        <v>50</v>
      </c>
      <c r="J179">
        <v>1</v>
      </c>
    </row>
    <row r="180" spans="1:10">
      <c r="A180">
        <v>179</v>
      </c>
      <c r="B180">
        <v>117.05</v>
      </c>
      <c r="C180" s="65">
        <v>33416.958333333336</v>
      </c>
      <c r="D180">
        <v>5.3400001525878897</v>
      </c>
      <c r="E180">
        <v>12.7399997711182</v>
      </c>
      <c r="F180">
        <v>3</v>
      </c>
      <c r="G180">
        <v>16.854845013324599</v>
      </c>
      <c r="H180">
        <v>1.1552736678381299</v>
      </c>
      <c r="I180">
        <v>50</v>
      </c>
      <c r="J180">
        <v>1</v>
      </c>
    </row>
    <row r="181" spans="1:10">
      <c r="A181">
        <v>180</v>
      </c>
      <c r="B181">
        <v>-32.933300000000003</v>
      </c>
      <c r="C181" s="65">
        <v>33417.958333333336</v>
      </c>
      <c r="D181">
        <v>4.5900001525878897</v>
      </c>
      <c r="E181">
        <v>15.069999694824199</v>
      </c>
      <c r="F181">
        <v>0.10000000149011599</v>
      </c>
      <c r="G181">
        <v>16.887829498985599</v>
      </c>
      <c r="H181">
        <v>1.41806815011627</v>
      </c>
      <c r="I181">
        <v>48.965545481397101</v>
      </c>
      <c r="J181">
        <v>0.97931090962794198</v>
      </c>
    </row>
    <row r="182" spans="1:10">
      <c r="A182">
        <v>181</v>
      </c>
      <c r="B182">
        <v>117.05</v>
      </c>
      <c r="C182" s="65">
        <v>33418.958333333336</v>
      </c>
      <c r="D182">
        <v>7.4899997711181596</v>
      </c>
      <c r="E182">
        <v>17.2299995422363</v>
      </c>
      <c r="F182">
        <v>0</v>
      </c>
      <c r="G182">
        <v>16.925140205454401</v>
      </c>
      <c r="H182">
        <v>1.49556341328553</v>
      </c>
      <c r="I182">
        <v>47.769094750768701</v>
      </c>
      <c r="J182">
        <v>0.95538189501537396</v>
      </c>
    </row>
    <row r="183" spans="1:10">
      <c r="A183">
        <v>182</v>
      </c>
      <c r="B183">
        <v>-32.933300000000003</v>
      </c>
      <c r="C183" s="65">
        <v>33419.958333333336</v>
      </c>
      <c r="D183">
        <v>6.5500001907348597</v>
      </c>
      <c r="E183">
        <v>19.860000610351602</v>
      </c>
      <c r="F183">
        <v>0.20000000298023199</v>
      </c>
      <c r="G183">
        <v>16.9667536179231</v>
      </c>
      <c r="H183">
        <v>1.80169503118445</v>
      </c>
      <c r="I183">
        <v>46.527738728801403</v>
      </c>
      <c r="J183">
        <v>0.93055477457602698</v>
      </c>
    </row>
    <row r="184" spans="1:10">
      <c r="A184">
        <v>183</v>
      </c>
      <c r="B184">
        <v>117.05</v>
      </c>
      <c r="C184" s="65">
        <v>33420.958333333336</v>
      </c>
      <c r="D184">
        <v>10.079999923706101</v>
      </c>
      <c r="E184">
        <v>16.690000534057599</v>
      </c>
      <c r="F184">
        <v>15.699999809265099</v>
      </c>
      <c r="G184">
        <v>17.012646221583999</v>
      </c>
      <c r="H184">
        <v>1.28050159556487</v>
      </c>
      <c r="I184">
        <v>50</v>
      </c>
      <c r="J184">
        <v>1</v>
      </c>
    </row>
    <row r="185" spans="1:10">
      <c r="A185">
        <v>184</v>
      </c>
      <c r="B185">
        <v>-32.933300000000003</v>
      </c>
      <c r="C185" s="65">
        <v>33421.958333333336</v>
      </c>
      <c r="D185">
        <v>10.8400001525879</v>
      </c>
      <c r="E185">
        <v>12.680000305175801</v>
      </c>
      <c r="F185">
        <v>14.699999809265099</v>
      </c>
      <c r="G185">
        <v>17.062794501629501</v>
      </c>
      <c r="H185">
        <v>0.64228129532557998</v>
      </c>
      <c r="I185">
        <v>50</v>
      </c>
      <c r="J185">
        <v>1</v>
      </c>
    </row>
    <row r="186" spans="1:10">
      <c r="A186">
        <v>185</v>
      </c>
      <c r="B186">
        <v>117.05</v>
      </c>
      <c r="C186" s="65">
        <v>33422.958333333336</v>
      </c>
      <c r="D186">
        <v>1.7799999713897701</v>
      </c>
      <c r="E186">
        <v>12.430000305175801</v>
      </c>
      <c r="F186">
        <v>4.0999999046325701</v>
      </c>
      <c r="G186">
        <v>17.117174943251602</v>
      </c>
      <c r="H186">
        <v>1.3060361564160901</v>
      </c>
      <c r="I186">
        <v>50</v>
      </c>
      <c r="J186">
        <v>1</v>
      </c>
    </row>
    <row r="187" spans="1:10">
      <c r="A187">
        <v>186</v>
      </c>
      <c r="B187">
        <v>-32.933300000000003</v>
      </c>
      <c r="C187" s="65">
        <v>33423.958333333336</v>
      </c>
      <c r="D187">
        <v>6.5799999237060502</v>
      </c>
      <c r="E187">
        <v>12.449999809265099</v>
      </c>
      <c r="F187">
        <v>0</v>
      </c>
      <c r="G187">
        <v>17.1757640316427</v>
      </c>
      <c r="H187">
        <v>1.06708266735246</v>
      </c>
      <c r="I187">
        <v>49.146333866117999</v>
      </c>
      <c r="J187">
        <v>0.98292667732236105</v>
      </c>
    </row>
    <row r="188" spans="1:10">
      <c r="A188">
        <v>187</v>
      </c>
      <c r="B188">
        <v>117.05</v>
      </c>
      <c r="C188" s="65">
        <v>33424.958333333336</v>
      </c>
      <c r="D188">
        <v>3.7300000190734899</v>
      </c>
      <c r="E188">
        <v>11.0900001525879</v>
      </c>
      <c r="F188">
        <v>1.29999995231628</v>
      </c>
      <c r="G188">
        <v>17.238538251995099</v>
      </c>
      <c r="H188">
        <v>1.1068122235493301</v>
      </c>
      <c r="I188">
        <v>49.560884039594903</v>
      </c>
      <c r="J188">
        <v>0.99121768079189698</v>
      </c>
    </row>
    <row r="189" spans="1:10">
      <c r="A189">
        <v>188</v>
      </c>
      <c r="B189">
        <v>-32.933300000000003</v>
      </c>
      <c r="C189" s="65">
        <v>33425.958333333336</v>
      </c>
      <c r="D189">
        <v>0.44999998807907099</v>
      </c>
      <c r="E189">
        <v>10.189999580383301</v>
      </c>
      <c r="F189">
        <v>0.10000000149011599</v>
      </c>
      <c r="G189">
        <v>17.305474089500901</v>
      </c>
      <c r="H189">
        <v>1.17222923446699</v>
      </c>
      <c r="I189">
        <v>48.723100653511402</v>
      </c>
      <c r="J189">
        <v>0.97446201307022795</v>
      </c>
    </row>
    <row r="190" spans="1:10">
      <c r="A190">
        <v>189</v>
      </c>
      <c r="B190">
        <v>117.05</v>
      </c>
      <c r="C190" s="65">
        <v>33426.958333333336</v>
      </c>
      <c r="D190">
        <v>0.109999999403954</v>
      </c>
      <c r="E190">
        <v>11.310000419616699</v>
      </c>
      <c r="F190">
        <v>0.10000000149011599</v>
      </c>
      <c r="G190">
        <v>17.376548029352499</v>
      </c>
      <c r="H190">
        <v>1.2834735090098199</v>
      </c>
      <c r="I190">
        <v>47.7963218477936</v>
      </c>
      <c r="J190">
        <v>0.95592643695587298</v>
      </c>
    </row>
    <row r="191" spans="1:10">
      <c r="A191">
        <v>190</v>
      </c>
      <c r="B191">
        <v>-32.933300000000003</v>
      </c>
      <c r="C191" s="65">
        <v>33427.958333333336</v>
      </c>
      <c r="D191">
        <v>4.8299999237060502</v>
      </c>
      <c r="E191">
        <v>13.439999580383301</v>
      </c>
      <c r="F191">
        <v>2.0999999046325701</v>
      </c>
      <c r="G191">
        <v>17.451736556742102</v>
      </c>
      <c r="H191">
        <v>1.2948484554020401</v>
      </c>
      <c r="I191">
        <v>48.860442988104602</v>
      </c>
      <c r="J191">
        <v>0.97720885976209204</v>
      </c>
    </row>
    <row r="192" spans="1:10">
      <c r="A192">
        <v>191</v>
      </c>
      <c r="B192">
        <v>117.05</v>
      </c>
      <c r="C192" s="65">
        <v>33428.958333333336</v>
      </c>
      <c r="D192">
        <v>4.1900000572204599</v>
      </c>
      <c r="E192">
        <v>15.6400003433228</v>
      </c>
      <c r="F192">
        <v>2</v>
      </c>
      <c r="G192">
        <v>17.531016156861799</v>
      </c>
      <c r="H192">
        <v>1.5434283616778901</v>
      </c>
      <c r="I192">
        <v>49.625700298762297</v>
      </c>
      <c r="J192">
        <v>0.99251400597524497</v>
      </c>
    </row>
    <row r="193" spans="1:10">
      <c r="A193">
        <v>192</v>
      </c>
      <c r="B193">
        <v>-32.933300000000003</v>
      </c>
      <c r="C193" s="65">
        <v>33429.958333333336</v>
      </c>
      <c r="D193">
        <v>3.5499999523162802</v>
      </c>
      <c r="E193">
        <v>16.7299995422363</v>
      </c>
      <c r="F193">
        <v>0</v>
      </c>
      <c r="G193">
        <v>17.6143633149041</v>
      </c>
      <c r="H193">
        <v>1.67730792039202</v>
      </c>
      <c r="I193">
        <v>48.283853962448603</v>
      </c>
      <c r="J193">
        <v>0.96567707924897295</v>
      </c>
    </row>
    <row r="194" spans="1:10">
      <c r="A194">
        <v>193</v>
      </c>
      <c r="B194">
        <v>117.05</v>
      </c>
      <c r="C194" s="65">
        <v>33430.958333333336</v>
      </c>
      <c r="D194">
        <v>3.25</v>
      </c>
      <c r="E194">
        <v>17.340000152587901</v>
      </c>
      <c r="F194">
        <v>0</v>
      </c>
      <c r="G194">
        <v>17.701754516061101</v>
      </c>
      <c r="H194">
        <v>1.7525184626635499</v>
      </c>
      <c r="I194">
        <v>46.881839192317798</v>
      </c>
      <c r="J194">
        <v>0.93763678384635596</v>
      </c>
    </row>
    <row r="195" spans="1:10">
      <c r="A195">
        <v>194</v>
      </c>
      <c r="B195">
        <v>-32.933300000000003</v>
      </c>
      <c r="C195" s="65">
        <v>33431.958333333336</v>
      </c>
      <c r="D195">
        <v>7.96000003814697</v>
      </c>
      <c r="E195">
        <v>16.590000152587901</v>
      </c>
      <c r="F195">
        <v>0.69999998807907104</v>
      </c>
      <c r="G195">
        <v>17.7931662455251</v>
      </c>
      <c r="H195">
        <v>1.47579497159734</v>
      </c>
      <c r="I195">
        <v>46.401203203119003</v>
      </c>
      <c r="J195">
        <v>0.92802406406238003</v>
      </c>
    </row>
    <row r="196" spans="1:10">
      <c r="A196">
        <v>195</v>
      </c>
      <c r="B196">
        <v>117.05</v>
      </c>
      <c r="C196" s="65">
        <v>33432.958333333336</v>
      </c>
      <c r="D196">
        <v>8.8800001144409197</v>
      </c>
      <c r="E196">
        <v>19.620000839233398</v>
      </c>
      <c r="F196">
        <v>0</v>
      </c>
      <c r="G196">
        <v>17.888574988488301</v>
      </c>
      <c r="H196">
        <v>1.7638745463227401</v>
      </c>
      <c r="I196">
        <v>44.990103566060803</v>
      </c>
      <c r="J196">
        <v>0.89980207132121603</v>
      </c>
    </row>
    <row r="197" spans="1:10">
      <c r="A197">
        <v>196</v>
      </c>
      <c r="B197">
        <v>-32.933300000000003</v>
      </c>
      <c r="C197" s="65">
        <v>33433.958333333336</v>
      </c>
      <c r="D197">
        <v>5.1900000572204599</v>
      </c>
      <c r="E197">
        <v>16.2299995422363</v>
      </c>
      <c r="F197">
        <v>0.80000001192092896</v>
      </c>
      <c r="G197">
        <v>17.9879572301429</v>
      </c>
      <c r="H197">
        <v>1.5996513569806201</v>
      </c>
      <c r="I197">
        <v>44.510382492397198</v>
      </c>
      <c r="J197">
        <v>0.89020764984794498</v>
      </c>
    </row>
    <row r="198" spans="1:10">
      <c r="A198">
        <v>197</v>
      </c>
      <c r="B198">
        <v>117.05</v>
      </c>
      <c r="C198" s="65">
        <v>33434.958333333336</v>
      </c>
      <c r="D198">
        <v>6.8099999427795401</v>
      </c>
      <c r="E198">
        <v>13.060000419616699</v>
      </c>
      <c r="F198">
        <v>6.6999998092651403</v>
      </c>
      <c r="G198">
        <v>18.091286897349899</v>
      </c>
      <c r="H198">
        <v>1.17760437590678</v>
      </c>
      <c r="I198">
        <v>50</v>
      </c>
      <c r="J198">
        <v>1</v>
      </c>
    </row>
    <row r="199" spans="1:10">
      <c r="A199">
        <v>198</v>
      </c>
      <c r="B199">
        <v>-32.933300000000003</v>
      </c>
      <c r="C199" s="65">
        <v>33435.958333333336</v>
      </c>
      <c r="D199">
        <v>6</v>
      </c>
      <c r="E199">
        <v>11.75</v>
      </c>
      <c r="F199">
        <v>9.8000001907348597</v>
      </c>
      <c r="G199">
        <v>18.198527683644102</v>
      </c>
      <c r="H199">
        <v>1.09278910315735</v>
      </c>
      <c r="I199">
        <v>50</v>
      </c>
      <c r="J199">
        <v>1</v>
      </c>
    </row>
    <row r="200" spans="1:10">
      <c r="A200">
        <v>199</v>
      </c>
      <c r="B200">
        <v>117.05</v>
      </c>
      <c r="C200" s="65">
        <v>33436.958333333336</v>
      </c>
      <c r="D200">
        <v>4.4299998283386204</v>
      </c>
      <c r="E200">
        <v>12.170000076293899</v>
      </c>
      <c r="F200">
        <v>1.79999995231628</v>
      </c>
      <c r="G200">
        <v>18.309640724228998</v>
      </c>
      <c r="H200">
        <v>1.24810915289351</v>
      </c>
      <c r="I200">
        <v>50</v>
      </c>
      <c r="J200">
        <v>1</v>
      </c>
    </row>
    <row r="201" spans="1:10">
      <c r="A201">
        <v>200</v>
      </c>
      <c r="B201">
        <v>-32.933300000000003</v>
      </c>
      <c r="C201" s="65">
        <v>33437.958333333336</v>
      </c>
      <c r="D201">
        <v>6.1900000572204599</v>
      </c>
      <c r="E201">
        <v>10.1000003814697</v>
      </c>
      <c r="F201">
        <v>4.0999999046325701</v>
      </c>
      <c r="G201">
        <v>18.424587154308</v>
      </c>
      <c r="H201">
        <v>0.88736356425744201</v>
      </c>
      <c r="I201">
        <v>50</v>
      </c>
      <c r="J201">
        <v>1</v>
      </c>
    </row>
    <row r="202" spans="1:10">
      <c r="A202">
        <v>201</v>
      </c>
      <c r="B202">
        <v>117.05</v>
      </c>
      <c r="C202" s="65">
        <v>33438.958333333336</v>
      </c>
      <c r="D202">
        <v>7.28999996185303</v>
      </c>
      <c r="E202">
        <v>12.1400003433228</v>
      </c>
      <c r="F202">
        <v>10.199999809265099</v>
      </c>
      <c r="G202">
        <v>18.543328109084801</v>
      </c>
      <c r="H202">
        <v>1.05484789475105</v>
      </c>
      <c r="I202">
        <v>50</v>
      </c>
      <c r="J202">
        <v>1</v>
      </c>
    </row>
    <row r="203" spans="1:10">
      <c r="A203">
        <v>202</v>
      </c>
      <c r="B203">
        <v>-32.933300000000003</v>
      </c>
      <c r="C203" s="65">
        <v>33439.958333333336</v>
      </c>
      <c r="D203">
        <v>8.3699998855590803</v>
      </c>
      <c r="E203">
        <v>15.2399997711182</v>
      </c>
      <c r="F203">
        <v>1.6000000238418599</v>
      </c>
      <c r="G203">
        <v>18.6658247237628</v>
      </c>
      <c r="H203">
        <v>1.3597290083612901</v>
      </c>
      <c r="I203">
        <v>50</v>
      </c>
      <c r="J203">
        <v>1</v>
      </c>
    </row>
    <row r="204" spans="1:10">
      <c r="A204">
        <v>203</v>
      </c>
      <c r="B204">
        <v>117.05</v>
      </c>
      <c r="C204" s="65">
        <v>33440.958333333336</v>
      </c>
      <c r="D204">
        <v>10.4099998474121</v>
      </c>
      <c r="E204">
        <v>15.670000076293899</v>
      </c>
      <c r="F204">
        <v>2.9000000953674299</v>
      </c>
      <c r="G204">
        <v>18.7920381335454</v>
      </c>
      <c r="H204">
        <v>1.2477939829853399</v>
      </c>
      <c r="I204">
        <v>50</v>
      </c>
      <c r="J204">
        <v>1</v>
      </c>
    </row>
    <row r="205" spans="1:10">
      <c r="A205">
        <v>204</v>
      </c>
      <c r="B205">
        <v>-32.933300000000003</v>
      </c>
      <c r="C205" s="65">
        <v>33441.958333333336</v>
      </c>
      <c r="D205">
        <v>8.8699998855590803</v>
      </c>
      <c r="E205">
        <v>15.829999923706101</v>
      </c>
      <c r="F205">
        <v>1.6000000238418599</v>
      </c>
      <c r="G205">
        <v>18.921929473636201</v>
      </c>
      <c r="H205">
        <v>1.4129249924307501</v>
      </c>
      <c r="I205">
        <v>50</v>
      </c>
      <c r="J205">
        <v>1</v>
      </c>
    </row>
    <row r="206" spans="1:10">
      <c r="A206">
        <v>205</v>
      </c>
      <c r="B206">
        <v>117.05</v>
      </c>
      <c r="C206" s="65">
        <v>33442.958333333336</v>
      </c>
      <c r="D206">
        <v>8.9200000762939506</v>
      </c>
      <c r="E206">
        <v>15.310000419616699</v>
      </c>
      <c r="F206">
        <v>9.8000001907348597</v>
      </c>
      <c r="G206">
        <v>19.0554598792387</v>
      </c>
      <c r="H206">
        <v>1.35275964025524</v>
      </c>
      <c r="I206">
        <v>50</v>
      </c>
      <c r="J206">
        <v>1</v>
      </c>
    </row>
    <row r="207" spans="1:10">
      <c r="A207">
        <v>206</v>
      </c>
      <c r="B207">
        <v>-32.933300000000003</v>
      </c>
      <c r="C207" s="65">
        <v>33443.958333333336</v>
      </c>
      <c r="D207">
        <v>5.6399998664856001</v>
      </c>
      <c r="E207">
        <v>14.9799995422363</v>
      </c>
      <c r="F207">
        <v>0</v>
      </c>
      <c r="G207">
        <v>19.192590485556298</v>
      </c>
      <c r="H207">
        <v>1.5478526679570199</v>
      </c>
      <c r="I207">
        <v>48.761717865634402</v>
      </c>
      <c r="J207">
        <v>0.97523435731268804</v>
      </c>
    </row>
    <row r="208" spans="1:10">
      <c r="A208">
        <v>207</v>
      </c>
      <c r="B208">
        <v>117.05</v>
      </c>
      <c r="C208" s="65">
        <v>33444.958333333336</v>
      </c>
      <c r="D208">
        <v>7.5100002288818404</v>
      </c>
      <c r="E208">
        <v>14.550000190734901</v>
      </c>
      <c r="F208">
        <v>5.8000001907348597</v>
      </c>
      <c r="G208">
        <v>19.333282427792501</v>
      </c>
      <c r="H208">
        <v>1.38834794225693</v>
      </c>
      <c r="I208">
        <v>50</v>
      </c>
      <c r="J208">
        <v>1</v>
      </c>
    </row>
    <row r="209" spans="1:10">
      <c r="A209">
        <v>208</v>
      </c>
      <c r="B209">
        <v>-32.933300000000003</v>
      </c>
      <c r="C209" s="65">
        <v>33445.958333333336</v>
      </c>
      <c r="D209">
        <v>5.1300001144409197</v>
      </c>
      <c r="E209">
        <v>14.939999580383301</v>
      </c>
      <c r="F209">
        <v>1.8999999761581401</v>
      </c>
      <c r="G209">
        <v>19.477496841150899</v>
      </c>
      <c r="H209">
        <v>1.5941185275421099</v>
      </c>
      <c r="I209">
        <v>50</v>
      </c>
      <c r="J209">
        <v>1</v>
      </c>
    </row>
    <row r="210" spans="1:10">
      <c r="A210">
        <v>209</v>
      </c>
      <c r="B210">
        <v>117.05</v>
      </c>
      <c r="C210" s="65">
        <v>33446.958333333336</v>
      </c>
      <c r="D210">
        <v>2.8599998950958301</v>
      </c>
      <c r="E210">
        <v>16.389999389648398</v>
      </c>
      <c r="F210">
        <v>1.29999995231628</v>
      </c>
      <c r="G210">
        <v>19.625194860834899</v>
      </c>
      <c r="H210">
        <v>1.85853716481192</v>
      </c>
      <c r="I210">
        <v>49.813170220466702</v>
      </c>
      <c r="J210">
        <v>0.99626340440933503</v>
      </c>
    </row>
    <row r="211" spans="1:10">
      <c r="A211">
        <v>210</v>
      </c>
      <c r="B211">
        <v>-32.933300000000003</v>
      </c>
      <c r="C211" s="65">
        <v>33447.958333333336</v>
      </c>
      <c r="D211">
        <v>8.3800001144409197</v>
      </c>
      <c r="E211">
        <v>14.8900003433228</v>
      </c>
      <c r="F211">
        <v>6</v>
      </c>
      <c r="G211">
        <v>19.776337622047901</v>
      </c>
      <c r="H211">
        <v>1.39431906239323</v>
      </c>
      <c r="I211">
        <v>50</v>
      </c>
      <c r="J211">
        <v>1</v>
      </c>
    </row>
    <row r="212" spans="1:10">
      <c r="A212">
        <v>211</v>
      </c>
      <c r="B212">
        <v>117.05</v>
      </c>
      <c r="C212" s="65">
        <v>33448.958333333336</v>
      </c>
      <c r="D212">
        <v>10.2799997329712</v>
      </c>
      <c r="E212">
        <v>15.0200004577637</v>
      </c>
      <c r="F212">
        <v>5.1999998092651403</v>
      </c>
      <c r="G212">
        <v>19.930886259993599</v>
      </c>
      <c r="H212">
        <v>1.2404088746277699</v>
      </c>
      <c r="I212">
        <v>50</v>
      </c>
      <c r="J212">
        <v>1</v>
      </c>
    </row>
    <row r="213" spans="1:10">
      <c r="A213">
        <v>212</v>
      </c>
      <c r="B213">
        <v>-32.933300000000003</v>
      </c>
      <c r="C213" s="65">
        <v>33449.958333333336</v>
      </c>
      <c r="D213">
        <v>5.6700000762939498</v>
      </c>
      <c r="E213">
        <v>16.139999389648398</v>
      </c>
      <c r="F213">
        <v>1.5</v>
      </c>
      <c r="G213">
        <v>20.0888019098754</v>
      </c>
      <c r="H213">
        <v>1.7516472909016301</v>
      </c>
      <c r="I213">
        <v>50</v>
      </c>
      <c r="J213">
        <v>1</v>
      </c>
    </row>
    <row r="214" spans="1:10">
      <c r="A214">
        <v>213</v>
      </c>
      <c r="B214">
        <v>117.05</v>
      </c>
      <c r="C214" s="65">
        <v>33450.958333333336</v>
      </c>
      <c r="D214">
        <v>10</v>
      </c>
      <c r="E214">
        <v>14.460000038146999</v>
      </c>
      <c r="F214">
        <v>12.3999996185303</v>
      </c>
      <c r="G214">
        <v>20.250045706896699</v>
      </c>
      <c r="H214">
        <v>1.2056202200946999</v>
      </c>
      <c r="I214">
        <v>50</v>
      </c>
      <c r="J214">
        <v>1</v>
      </c>
    </row>
    <row r="215" spans="1:10">
      <c r="A215">
        <v>214</v>
      </c>
      <c r="B215">
        <v>-32.933300000000003</v>
      </c>
      <c r="C215" s="65">
        <v>33451.958333333336</v>
      </c>
      <c r="D215">
        <v>6.1599998474121103</v>
      </c>
      <c r="E215">
        <v>12.2399997711182</v>
      </c>
      <c r="F215">
        <v>19.200000762939499</v>
      </c>
      <c r="G215">
        <v>20.414578786261099</v>
      </c>
      <c r="H215">
        <v>1.27590318988553</v>
      </c>
      <c r="I215">
        <v>50</v>
      </c>
      <c r="J215">
        <v>1</v>
      </c>
    </row>
    <row r="216" spans="1:10">
      <c r="A216">
        <v>215</v>
      </c>
      <c r="B216">
        <v>117.05</v>
      </c>
      <c r="C216" s="65">
        <v>33452.958333333336</v>
      </c>
      <c r="D216">
        <v>6.3699998855590803</v>
      </c>
      <c r="E216">
        <v>15.0299997329712</v>
      </c>
      <c r="F216">
        <v>1.8999999761581401</v>
      </c>
      <c r="G216">
        <v>20.582362283172099</v>
      </c>
      <c r="H216">
        <v>1.62054378335339</v>
      </c>
      <c r="I216">
        <v>50</v>
      </c>
      <c r="J216">
        <v>1</v>
      </c>
    </row>
    <row r="217" spans="1:10">
      <c r="A217">
        <v>216</v>
      </c>
      <c r="B217">
        <v>-32.933300000000003</v>
      </c>
      <c r="C217" s="65">
        <v>33453.958333333336</v>
      </c>
      <c r="D217">
        <v>6.2800002098083496</v>
      </c>
      <c r="E217">
        <v>13.539999961853001</v>
      </c>
      <c r="F217">
        <v>7.8000001907348597</v>
      </c>
      <c r="G217">
        <v>20.753357332833101</v>
      </c>
      <c r="H217">
        <v>1.45463805680959</v>
      </c>
      <c r="I217">
        <v>50</v>
      </c>
      <c r="J217">
        <v>1</v>
      </c>
    </row>
    <row r="218" spans="1:10">
      <c r="A218">
        <v>217</v>
      </c>
      <c r="B218">
        <v>117.05</v>
      </c>
      <c r="C218" s="65">
        <v>33454.958333333336</v>
      </c>
      <c r="D218">
        <v>4.0900001525878897</v>
      </c>
      <c r="E218">
        <v>12.25</v>
      </c>
      <c r="F218">
        <v>1.8999999761581401</v>
      </c>
      <c r="G218">
        <v>20.927525070447601</v>
      </c>
      <c r="H218">
        <v>1.4574600146518499</v>
      </c>
      <c r="I218">
        <v>50</v>
      </c>
      <c r="J218">
        <v>1</v>
      </c>
    </row>
    <row r="219" spans="1:10">
      <c r="A219">
        <v>218</v>
      </c>
      <c r="B219">
        <v>-32.933300000000003</v>
      </c>
      <c r="C219" s="65">
        <v>33455.958333333336</v>
      </c>
      <c r="D219">
        <v>5.2800002098083496</v>
      </c>
      <c r="E219">
        <v>14.560000419616699</v>
      </c>
      <c r="F219">
        <v>0.10000000149011599</v>
      </c>
      <c r="G219">
        <v>21.104826631219201</v>
      </c>
      <c r="H219">
        <v>1.6730571044586799</v>
      </c>
      <c r="I219">
        <v>48.761554317923199</v>
      </c>
      <c r="J219">
        <v>0.97523108635846301</v>
      </c>
    </row>
    <row r="220" spans="1:10">
      <c r="A220">
        <v>219</v>
      </c>
      <c r="B220">
        <v>117.05</v>
      </c>
      <c r="C220" s="65">
        <v>33456.958333333336</v>
      </c>
      <c r="D220">
        <v>5.9400000572204599</v>
      </c>
      <c r="E220">
        <v>14.449999809265099</v>
      </c>
      <c r="F220">
        <v>0</v>
      </c>
      <c r="G220">
        <v>21.2852231503513</v>
      </c>
      <c r="H220">
        <v>1.6318686670579201</v>
      </c>
      <c r="I220">
        <v>47.456059384276799</v>
      </c>
      <c r="J220">
        <v>0.94912118768553699</v>
      </c>
    </row>
    <row r="221" spans="1:10">
      <c r="A221">
        <v>220</v>
      </c>
      <c r="B221">
        <v>-32.933300000000003</v>
      </c>
      <c r="C221" s="65">
        <v>33457.958333333336</v>
      </c>
      <c r="D221">
        <v>6.6100001335143999</v>
      </c>
      <c r="E221">
        <v>13.2399997711182</v>
      </c>
      <c r="F221">
        <v>0</v>
      </c>
      <c r="G221">
        <v>21.468675763047401</v>
      </c>
      <c r="H221">
        <v>1.43878305729669</v>
      </c>
      <c r="I221">
        <v>46.305032938439503</v>
      </c>
      <c r="J221">
        <v>0.92610065876879</v>
      </c>
    </row>
    <row r="222" spans="1:10">
      <c r="A222">
        <v>221</v>
      </c>
      <c r="B222">
        <v>117.05</v>
      </c>
      <c r="C222" s="65">
        <v>33458.958333333336</v>
      </c>
      <c r="D222">
        <v>5.7199997901916504</v>
      </c>
      <c r="E222">
        <v>16.840000152587901</v>
      </c>
      <c r="F222">
        <v>0</v>
      </c>
      <c r="G222">
        <v>21.655145604510899</v>
      </c>
      <c r="H222">
        <v>1.97137689534183</v>
      </c>
      <c r="I222">
        <v>44.727931422166002</v>
      </c>
      <c r="J222">
        <v>0.89455862844332001</v>
      </c>
    </row>
    <row r="223" spans="1:10">
      <c r="A223">
        <v>222</v>
      </c>
      <c r="B223">
        <v>-32.933300000000003</v>
      </c>
      <c r="C223" s="65">
        <v>33459.958333333336</v>
      </c>
      <c r="D223">
        <v>4.9699997901916504</v>
      </c>
      <c r="E223">
        <v>19.930000305175799</v>
      </c>
      <c r="F223">
        <v>0</v>
      </c>
      <c r="G223">
        <v>21.844593809945501</v>
      </c>
      <c r="H223">
        <v>2.3993682582539901</v>
      </c>
      <c r="I223">
        <v>42.8084368155628</v>
      </c>
      <c r="J223">
        <v>0.85616873631125701</v>
      </c>
    </row>
    <row r="224" spans="1:10">
      <c r="A224">
        <v>223</v>
      </c>
      <c r="B224">
        <v>117.05</v>
      </c>
      <c r="C224" s="65">
        <v>33460.958333333336</v>
      </c>
      <c r="D224">
        <v>7.1399998664856001</v>
      </c>
      <c r="E224">
        <v>16.350000381469702</v>
      </c>
      <c r="F224">
        <v>0</v>
      </c>
      <c r="G224">
        <v>22.036981514554601</v>
      </c>
      <c r="H224">
        <v>1.85493067151053</v>
      </c>
      <c r="I224">
        <v>41.324492278354398</v>
      </c>
      <c r="J224">
        <v>0.82648984556708804</v>
      </c>
    </row>
    <row r="225" spans="1:10">
      <c r="A225">
        <v>224</v>
      </c>
      <c r="B225">
        <v>-32.933300000000003</v>
      </c>
      <c r="C225" s="65">
        <v>33461.958333333336</v>
      </c>
      <c r="D225">
        <v>2.6099998950958301</v>
      </c>
      <c r="E225">
        <v>13.189999580383301</v>
      </c>
      <c r="F225">
        <v>0.40000000596046398</v>
      </c>
      <c r="G225">
        <v>22.232269853541599</v>
      </c>
      <c r="H225">
        <v>1.7447029812871899</v>
      </c>
      <c r="I225">
        <v>40.328729899285101</v>
      </c>
      <c r="J225">
        <v>0.80657459798570197</v>
      </c>
    </row>
    <row r="226" spans="1:10">
      <c r="A226">
        <v>225</v>
      </c>
      <c r="B226">
        <v>117.05</v>
      </c>
      <c r="C226" s="65">
        <v>33462.958333333336</v>
      </c>
      <c r="D226">
        <v>3.0899999141693102</v>
      </c>
      <c r="E226">
        <v>14.2799997329712</v>
      </c>
      <c r="F226">
        <v>0</v>
      </c>
      <c r="G226">
        <v>22.430419962110101</v>
      </c>
      <c r="H226">
        <v>1.86558126053826</v>
      </c>
      <c r="I226">
        <v>38.836264890854501</v>
      </c>
      <c r="J226">
        <v>0.77672529781708999</v>
      </c>
    </row>
    <row r="227" spans="1:10">
      <c r="A227">
        <v>226</v>
      </c>
      <c r="B227">
        <v>-32.933300000000003</v>
      </c>
      <c r="C227" s="65">
        <v>33463.958333333336</v>
      </c>
      <c r="D227">
        <v>2.4800000190734899</v>
      </c>
      <c r="E227">
        <v>15.3500003814697</v>
      </c>
      <c r="F227">
        <v>0</v>
      </c>
      <c r="G227">
        <v>22.631392975463498</v>
      </c>
      <c r="H227">
        <v>2.03618624270347</v>
      </c>
      <c r="I227">
        <v>37.207315896691703</v>
      </c>
      <c r="J227">
        <v>0.74414631793383501</v>
      </c>
    </row>
    <row r="228" spans="1:10">
      <c r="A228">
        <v>227</v>
      </c>
      <c r="B228">
        <v>117.05</v>
      </c>
      <c r="C228" s="65">
        <v>33464.958333333336</v>
      </c>
      <c r="D228">
        <v>4</v>
      </c>
      <c r="E228">
        <v>17.5100002288818</v>
      </c>
      <c r="F228">
        <v>0</v>
      </c>
      <c r="G228">
        <v>22.835150028805401</v>
      </c>
      <c r="H228">
        <v>2.2499634614258999</v>
      </c>
      <c r="I228">
        <v>35.407345127550997</v>
      </c>
      <c r="J228">
        <v>0.70814690255101997</v>
      </c>
    </row>
    <row r="229" spans="1:10">
      <c r="A229">
        <v>228</v>
      </c>
      <c r="B229">
        <v>-32.933300000000003</v>
      </c>
      <c r="C229" s="65">
        <v>33465.958333333336</v>
      </c>
      <c r="D229">
        <v>6.3000001907348597</v>
      </c>
      <c r="E229">
        <v>19.75</v>
      </c>
      <c r="F229">
        <v>0</v>
      </c>
      <c r="G229">
        <v>23.041642466378299</v>
      </c>
      <c r="H229">
        <v>2.4453408945064399</v>
      </c>
      <c r="I229">
        <v>33.451072411945901</v>
      </c>
      <c r="J229">
        <v>0.66902144823891696</v>
      </c>
    </row>
    <row r="230" spans="1:10">
      <c r="A230">
        <v>229</v>
      </c>
      <c r="B230">
        <v>117.05</v>
      </c>
      <c r="C230" s="65">
        <v>33466.958333333336</v>
      </c>
      <c r="D230">
        <v>7.8400001525878897</v>
      </c>
      <c r="E230">
        <v>17.2399997711182</v>
      </c>
      <c r="F230">
        <v>0.10000000149011599</v>
      </c>
      <c r="G230">
        <v>23.250782468581601</v>
      </c>
      <c r="H230">
        <v>2.0303869739256402</v>
      </c>
      <c r="I230">
        <v>31.926762834295499</v>
      </c>
      <c r="J230">
        <v>0.63853525668590905</v>
      </c>
    </row>
    <row r="231" spans="1:10">
      <c r="A231">
        <v>230</v>
      </c>
      <c r="B231">
        <v>-32.933300000000003</v>
      </c>
      <c r="C231" s="65">
        <v>33467.958333333336</v>
      </c>
      <c r="D231">
        <v>9.6700000762939506</v>
      </c>
      <c r="E231">
        <v>14.8500003814697</v>
      </c>
      <c r="F231">
        <v>5</v>
      </c>
      <c r="G231">
        <v>23.462472424853601</v>
      </c>
      <c r="H231">
        <v>1.50691723166904</v>
      </c>
      <c r="I231">
        <v>35.721229048960197</v>
      </c>
      <c r="J231">
        <v>0.71442458097920503</v>
      </c>
    </row>
    <row r="232" spans="1:10">
      <c r="A232">
        <v>231</v>
      </c>
      <c r="B232">
        <v>117.05</v>
      </c>
      <c r="C232" s="65">
        <v>33468.958333333336</v>
      </c>
      <c r="D232">
        <v>8.6300001144409197</v>
      </c>
      <c r="E232">
        <v>16.100000381469702</v>
      </c>
      <c r="F232">
        <v>2.7999999523162802</v>
      </c>
      <c r="G232">
        <v>23.6766147246326</v>
      </c>
      <c r="H232">
        <v>1.83250429301828</v>
      </c>
      <c r="I232">
        <v>37.0552255668619</v>
      </c>
      <c r="J232">
        <v>0.74110451133723798</v>
      </c>
    </row>
    <row r="233" spans="1:10">
      <c r="A233">
        <v>232</v>
      </c>
      <c r="B233">
        <v>-32.933300000000003</v>
      </c>
      <c r="C233" s="65">
        <v>33469.958333333336</v>
      </c>
      <c r="D233">
        <v>6.8400001525878897</v>
      </c>
      <c r="E233">
        <v>15.800000190734901</v>
      </c>
      <c r="F233">
        <v>1.8999999761581401</v>
      </c>
      <c r="G233">
        <v>23.893111757357001</v>
      </c>
      <c r="H233">
        <v>1.95514893212212</v>
      </c>
      <c r="I233">
        <v>37.391106397322297</v>
      </c>
      <c r="J233">
        <v>0.74782212794644698</v>
      </c>
    </row>
    <row r="234" spans="1:10">
      <c r="A234">
        <v>233</v>
      </c>
      <c r="B234">
        <v>117.05</v>
      </c>
      <c r="C234" s="65">
        <v>33470.958333333336</v>
      </c>
      <c r="D234">
        <v>7.1700000762939498</v>
      </c>
      <c r="E234">
        <v>16.319999694824201</v>
      </c>
      <c r="F234">
        <v>0.20000000298023199</v>
      </c>
      <c r="G234">
        <v>24.111865912465301</v>
      </c>
      <c r="H234">
        <v>2.0229590989399</v>
      </c>
      <c r="I234">
        <v>35.972739121150703</v>
      </c>
      <c r="J234">
        <v>0.71945478242301297</v>
      </c>
    </row>
    <row r="235" spans="1:10">
      <c r="A235">
        <v>234</v>
      </c>
      <c r="B235">
        <v>-32.933300000000003</v>
      </c>
      <c r="C235" s="65">
        <v>33471.958333333336</v>
      </c>
      <c r="D235">
        <v>10.069999694824199</v>
      </c>
      <c r="E235">
        <v>14.6599998474121</v>
      </c>
      <c r="F235">
        <v>1.8999999761581401</v>
      </c>
      <c r="G235">
        <v>24.332779579395801</v>
      </c>
      <c r="H235">
        <v>1.4762610114491099</v>
      </c>
      <c r="I235">
        <v>36.6917302881495</v>
      </c>
      <c r="J235">
        <v>0.73383460576298998</v>
      </c>
    </row>
    <row r="236" spans="1:10">
      <c r="A236">
        <v>235</v>
      </c>
      <c r="B236">
        <v>117.05</v>
      </c>
      <c r="C236" s="65">
        <v>33472.958333333336</v>
      </c>
      <c r="D236">
        <v>1.66999995708466</v>
      </c>
      <c r="E236">
        <v>13.069999694824199</v>
      </c>
      <c r="F236">
        <v>1.6000000238418599</v>
      </c>
      <c r="G236">
        <v>24.555755147586801</v>
      </c>
      <c r="H236">
        <v>1.9590732703106</v>
      </c>
      <c r="I236">
        <v>36.724471695742899</v>
      </c>
      <c r="J236">
        <v>0.73448943391485799</v>
      </c>
    </row>
    <row r="237" spans="1:10">
      <c r="A237">
        <v>236</v>
      </c>
      <c r="B237">
        <v>-32.933300000000003</v>
      </c>
      <c r="C237" s="65">
        <v>33473.958333333336</v>
      </c>
      <c r="D237">
        <v>2.9400000572204599</v>
      </c>
      <c r="E237">
        <v>15.7600002288818</v>
      </c>
      <c r="F237">
        <v>0</v>
      </c>
      <c r="G237">
        <v>24.7806950064769</v>
      </c>
      <c r="H237">
        <v>2.26146091354821</v>
      </c>
      <c r="I237">
        <v>34.915302964904299</v>
      </c>
      <c r="J237">
        <v>0.69830605929808698</v>
      </c>
    </row>
    <row r="238" spans="1:10">
      <c r="A238">
        <v>237</v>
      </c>
      <c r="B238">
        <v>117.05</v>
      </c>
      <c r="C238" s="65">
        <v>33474.958333333336</v>
      </c>
      <c r="D238">
        <v>1.9099999666214</v>
      </c>
      <c r="E238">
        <v>20.819999694824201</v>
      </c>
      <c r="F238">
        <v>1.70000004768372</v>
      </c>
      <c r="G238">
        <v>25.007501545504201</v>
      </c>
      <c r="H238">
        <v>2.9774179036495201</v>
      </c>
      <c r="I238">
        <v>34.233368689668403</v>
      </c>
      <c r="J238">
        <v>0.68466737379336895</v>
      </c>
    </row>
    <row r="239" spans="1:10">
      <c r="A239">
        <v>238</v>
      </c>
      <c r="B239">
        <v>-32.933300000000003</v>
      </c>
      <c r="C239" s="65">
        <v>33475.958333333336</v>
      </c>
      <c r="D239">
        <v>10.7799997329712</v>
      </c>
      <c r="E239">
        <v>16.549999237060501</v>
      </c>
      <c r="F239">
        <v>9.1999998092651403</v>
      </c>
      <c r="G239">
        <v>25.236077154107299</v>
      </c>
      <c r="H239">
        <v>1.79060261765224</v>
      </c>
      <c r="I239">
        <v>42.000886404811801</v>
      </c>
      <c r="J239">
        <v>0.84001772809623598</v>
      </c>
    </row>
    <row r="240" spans="1:10">
      <c r="A240">
        <v>239</v>
      </c>
      <c r="B240">
        <v>117.05</v>
      </c>
      <c r="C240" s="65">
        <v>33476.958333333336</v>
      </c>
      <c r="D240">
        <v>4.6300001144409197</v>
      </c>
      <c r="E240">
        <v>13.3999996185303</v>
      </c>
      <c r="F240">
        <v>2.5999999046325701</v>
      </c>
      <c r="G240">
        <v>25.466324221724498</v>
      </c>
      <c r="H240">
        <v>1.89847813264166</v>
      </c>
      <c r="I240">
        <v>43.082103803331002</v>
      </c>
      <c r="J240">
        <v>0.86164207606662002</v>
      </c>
    </row>
    <row r="241" spans="1:10">
      <c r="A241">
        <v>240</v>
      </c>
      <c r="B241">
        <v>-32.933300000000003</v>
      </c>
      <c r="C241" s="65">
        <v>33477.958333333336</v>
      </c>
      <c r="D241">
        <v>6.3699998855590803</v>
      </c>
      <c r="E241">
        <v>14.710000038146999</v>
      </c>
      <c r="F241">
        <v>1.3999999761581401</v>
      </c>
      <c r="G241">
        <v>25.6981451377941</v>
      </c>
      <c r="H241">
        <v>1.9744511980148001</v>
      </c>
      <c r="I241">
        <v>42.902542821077297</v>
      </c>
      <c r="J241">
        <v>0.85805085642154699</v>
      </c>
    </row>
    <row r="242" spans="1:10">
      <c r="A242">
        <v>241</v>
      </c>
      <c r="B242">
        <v>117.05</v>
      </c>
      <c r="C242" s="65">
        <v>33478.958333333336</v>
      </c>
      <c r="D242">
        <v>4.2199997901916504</v>
      </c>
      <c r="E242">
        <v>12.060000419616699</v>
      </c>
      <c r="F242">
        <v>1.5</v>
      </c>
      <c r="G242">
        <v>25.9314422917546</v>
      </c>
      <c r="H242">
        <v>1.7681391752820601</v>
      </c>
      <c r="I242">
        <v>42.988031480851703</v>
      </c>
      <c r="J242">
        <v>0.85976062961703303</v>
      </c>
    </row>
    <row r="243" spans="1:10">
      <c r="A243">
        <v>242</v>
      </c>
      <c r="B243">
        <v>-32.933300000000003</v>
      </c>
      <c r="C243" s="65">
        <v>33479.958333333336</v>
      </c>
      <c r="D243">
        <v>5.2600002288818404</v>
      </c>
      <c r="E243">
        <v>14.579999923706101</v>
      </c>
      <c r="F243">
        <v>0.10000000149011599</v>
      </c>
      <c r="G243">
        <v>26.166118073044402</v>
      </c>
      <c r="H243">
        <v>2.0787498201073</v>
      </c>
      <c r="I243">
        <v>41.425031626256001</v>
      </c>
      <c r="J243">
        <v>0.82850063252511896</v>
      </c>
    </row>
    <row r="244" spans="1:10">
      <c r="A244">
        <v>243</v>
      </c>
      <c r="B244">
        <v>117.05</v>
      </c>
      <c r="C244" s="65">
        <v>33480.958333333336</v>
      </c>
      <c r="D244">
        <v>2.4400000572204599</v>
      </c>
      <c r="E244">
        <v>15.430000305175801</v>
      </c>
      <c r="F244">
        <v>0</v>
      </c>
      <c r="G244">
        <v>26.4020748711017</v>
      </c>
      <c r="H244">
        <v>2.38827636632581</v>
      </c>
      <c r="I244">
        <v>39.514410533195303</v>
      </c>
      <c r="J244">
        <v>0.79028821066390598</v>
      </c>
    </row>
    <row r="245" spans="1:10">
      <c r="A245">
        <v>244</v>
      </c>
      <c r="B245">
        <v>-32.933300000000003</v>
      </c>
      <c r="C245" s="65">
        <v>33481.958333333336</v>
      </c>
      <c r="D245">
        <v>5.0500001907348597</v>
      </c>
      <c r="E245">
        <v>13.960000038146999</v>
      </c>
      <c r="F245">
        <v>0.30000001192092901</v>
      </c>
      <c r="G245">
        <v>26.639215075365101</v>
      </c>
      <c r="H245">
        <v>2.03828170707928</v>
      </c>
      <c r="I245">
        <v>38.183785179452798</v>
      </c>
      <c r="J245">
        <v>0.76367570358905601</v>
      </c>
    </row>
    <row r="246" spans="1:10">
      <c r="A246">
        <v>245</v>
      </c>
      <c r="B246">
        <v>117.05</v>
      </c>
      <c r="C246" s="65">
        <v>33482.958333333336</v>
      </c>
      <c r="D246">
        <v>5.6999998092651403</v>
      </c>
      <c r="E246">
        <v>14.420000076293899</v>
      </c>
      <c r="F246">
        <v>0.40000000596046398</v>
      </c>
      <c r="G246">
        <v>26.877441075272799</v>
      </c>
      <c r="H246">
        <v>2.0758168378112201</v>
      </c>
      <c r="I246">
        <v>36.923131715164303</v>
      </c>
      <c r="J246">
        <v>0.73846263430328596</v>
      </c>
    </row>
    <row r="247" spans="1:10">
      <c r="A247">
        <v>246</v>
      </c>
      <c r="B247">
        <v>-32.933300000000003</v>
      </c>
      <c r="C247" s="65">
        <v>33483.958333333336</v>
      </c>
      <c r="D247">
        <v>9.5699996948242205</v>
      </c>
      <c r="E247">
        <v>16.2700004577637</v>
      </c>
      <c r="F247">
        <v>1</v>
      </c>
      <c r="G247">
        <v>27.116655260263201</v>
      </c>
      <c r="H247">
        <v>2.0242143999589199</v>
      </c>
      <c r="I247">
        <v>36.3037601951971</v>
      </c>
      <c r="J247">
        <v>0.72607520390394298</v>
      </c>
    </row>
    <row r="248" spans="1:10">
      <c r="A248">
        <v>247</v>
      </c>
      <c r="B248">
        <v>117.05</v>
      </c>
      <c r="C248" s="65">
        <v>33484.958333333336</v>
      </c>
      <c r="D248">
        <v>9.2899999618530291</v>
      </c>
      <c r="E248">
        <v>18.629999160766602</v>
      </c>
      <c r="F248">
        <v>1.1000000238418599</v>
      </c>
      <c r="G248">
        <v>27.3567600197748</v>
      </c>
      <c r="H248">
        <v>2.4927591531050002</v>
      </c>
      <c r="I248">
        <v>35.409552896554999</v>
      </c>
      <c r="J248">
        <v>0.70819105793110004</v>
      </c>
    </row>
    <row r="249" spans="1:10">
      <c r="A249">
        <v>248</v>
      </c>
      <c r="B249">
        <v>-32.933300000000003</v>
      </c>
      <c r="C249" s="65">
        <v>33485.958333333336</v>
      </c>
      <c r="D249">
        <v>4.6399998664856001</v>
      </c>
      <c r="E249">
        <v>19.659999847412099</v>
      </c>
      <c r="F249">
        <v>0</v>
      </c>
      <c r="G249">
        <v>27.5976577432459</v>
      </c>
      <c r="H249">
        <v>3.00722391693846</v>
      </c>
      <c r="I249">
        <v>33.003773763004197</v>
      </c>
      <c r="J249">
        <v>0.66007547526008503</v>
      </c>
    </row>
    <row r="250" spans="1:10">
      <c r="A250">
        <v>249</v>
      </c>
      <c r="B250">
        <v>117.05</v>
      </c>
      <c r="C250" s="65">
        <v>33486.958333333336</v>
      </c>
      <c r="D250">
        <v>6.3400001525878897</v>
      </c>
      <c r="E250">
        <v>16.879999160766602</v>
      </c>
      <c r="F250">
        <v>1.1000000238418599</v>
      </c>
      <c r="G250">
        <v>27.839250820114898</v>
      </c>
      <c r="H250">
        <v>2.4953679909787101</v>
      </c>
      <c r="I250">
        <v>32.107479394063098</v>
      </c>
      <c r="J250">
        <v>0.64214958788126297</v>
      </c>
    </row>
    <row r="251" spans="1:10">
      <c r="A251">
        <v>250</v>
      </c>
      <c r="B251">
        <v>-32.933300000000003</v>
      </c>
      <c r="C251" s="65">
        <v>33487.958333333336</v>
      </c>
      <c r="D251">
        <v>3.7599999904632599</v>
      </c>
      <c r="E251">
        <v>15.680000305175801</v>
      </c>
      <c r="F251">
        <v>2.7000000476837198</v>
      </c>
      <c r="G251">
        <v>28.081441639820099</v>
      </c>
      <c r="H251">
        <v>2.5047692139718301</v>
      </c>
      <c r="I251">
        <v>32.803664070569397</v>
      </c>
      <c r="J251">
        <v>0.65607328141138799</v>
      </c>
    </row>
    <row r="252" spans="1:10">
      <c r="A252">
        <v>251</v>
      </c>
      <c r="B252">
        <v>117.05</v>
      </c>
      <c r="C252" s="65">
        <v>33488.958333333336</v>
      </c>
      <c r="D252">
        <v>10</v>
      </c>
      <c r="E252">
        <v>13.060000419616699</v>
      </c>
      <c r="F252">
        <v>7.0999999046325701</v>
      </c>
      <c r="G252">
        <v>28.324132591800002</v>
      </c>
      <c r="H252">
        <v>1.3642412579590799</v>
      </c>
      <c r="I252">
        <v>38.812270968834703</v>
      </c>
      <c r="J252">
        <v>0.776245419376694</v>
      </c>
    </row>
    <row r="253" spans="1:10">
      <c r="A253">
        <v>252</v>
      </c>
      <c r="B253">
        <v>-32.933300000000003</v>
      </c>
      <c r="C253" s="65">
        <v>33489.958333333336</v>
      </c>
      <c r="D253">
        <v>2.7200000286102299</v>
      </c>
      <c r="E253">
        <v>13.3400001525879</v>
      </c>
      <c r="F253">
        <v>9.8999996185302699</v>
      </c>
      <c r="G253">
        <v>28.5672260654928</v>
      </c>
      <c r="H253">
        <v>2.2574414331120498</v>
      </c>
      <c r="I253">
        <v>46.906317440875299</v>
      </c>
      <c r="J253">
        <v>0.93812634881750701</v>
      </c>
    </row>
    <row r="254" spans="1:10">
      <c r="A254">
        <v>253</v>
      </c>
      <c r="B254">
        <v>117.05</v>
      </c>
      <c r="C254" s="65">
        <v>33490.958333333336</v>
      </c>
      <c r="D254">
        <v>0.37000000476837203</v>
      </c>
      <c r="E254">
        <v>15.3400001525879</v>
      </c>
      <c r="F254">
        <v>0.20000000298023199</v>
      </c>
      <c r="G254">
        <v>28.810624450337102</v>
      </c>
      <c r="H254">
        <v>2.6847097851430202</v>
      </c>
      <c r="I254">
        <v>44.958549615741099</v>
      </c>
      <c r="J254">
        <v>0.899170992314823</v>
      </c>
    </row>
    <row r="255" spans="1:10">
      <c r="A255">
        <v>254</v>
      </c>
      <c r="B255">
        <v>-32.933300000000003</v>
      </c>
      <c r="C255" s="65">
        <v>33491.958333333336</v>
      </c>
      <c r="D255">
        <v>2.2699999809265101</v>
      </c>
      <c r="E255">
        <v>17.639999389648398</v>
      </c>
      <c r="F255">
        <v>0.40000000596046398</v>
      </c>
      <c r="G255">
        <v>29.054230135771199</v>
      </c>
      <c r="H255">
        <v>2.96790008343058</v>
      </c>
      <c r="I255">
        <v>42.984229554957103</v>
      </c>
      <c r="J255">
        <v>0.85968459109914297</v>
      </c>
    </row>
    <row r="256" spans="1:10">
      <c r="A256">
        <v>255</v>
      </c>
      <c r="B256">
        <v>117.05</v>
      </c>
      <c r="C256" s="65">
        <v>33492.958333333336</v>
      </c>
      <c r="D256">
        <v>8.5500001907348597</v>
      </c>
      <c r="E256">
        <v>17.969999313354499</v>
      </c>
      <c r="F256">
        <v>0.69999998807907104</v>
      </c>
      <c r="G256">
        <v>29.297945511233401</v>
      </c>
      <c r="H256">
        <v>2.6219584049490399</v>
      </c>
      <c r="I256">
        <v>41.586662819076999</v>
      </c>
      <c r="J256">
        <v>0.83173325638153905</v>
      </c>
    </row>
    <row r="257" spans="1:10">
      <c r="A257">
        <v>256</v>
      </c>
      <c r="B257">
        <v>-32.933300000000003</v>
      </c>
      <c r="C257" s="65">
        <v>33493.958333333336</v>
      </c>
      <c r="D257">
        <v>9.9600000381469709</v>
      </c>
      <c r="E257">
        <v>15.300000190734901</v>
      </c>
      <c r="F257">
        <v>1.3999999761581401</v>
      </c>
      <c r="G257">
        <v>29.541672966162199</v>
      </c>
      <c r="H257">
        <v>1.95015632740914</v>
      </c>
      <c r="I257">
        <v>41.426537733307804</v>
      </c>
      <c r="J257">
        <v>0.828530754666156</v>
      </c>
    </row>
    <row r="258" spans="1:10">
      <c r="A258">
        <v>257</v>
      </c>
      <c r="B258">
        <v>117.05</v>
      </c>
      <c r="C258" s="65">
        <v>33494.958333333336</v>
      </c>
      <c r="D258">
        <v>7.8299999237060502</v>
      </c>
      <c r="E258">
        <v>15.1499996185303</v>
      </c>
      <c r="F258">
        <v>19.399999618530298</v>
      </c>
      <c r="G258">
        <v>29.785314889995899</v>
      </c>
      <c r="H258">
        <v>2.2158422924545498</v>
      </c>
      <c r="I258">
        <v>50</v>
      </c>
      <c r="J258">
        <v>1</v>
      </c>
    </row>
    <row r="259" spans="1:10">
      <c r="A259">
        <v>258</v>
      </c>
      <c r="B259">
        <v>-32.933300000000003</v>
      </c>
      <c r="C259" s="65">
        <v>33495.958333333336</v>
      </c>
      <c r="D259">
        <v>5.9499998092651403</v>
      </c>
      <c r="E259">
        <v>10.6400003433228</v>
      </c>
      <c r="F259">
        <v>4.6999998092651403</v>
      </c>
      <c r="G259">
        <v>30.0287736721728</v>
      </c>
      <c r="H259">
        <v>1.5931002172789099</v>
      </c>
      <c r="I259">
        <v>50</v>
      </c>
      <c r="J259">
        <v>1</v>
      </c>
    </row>
    <row r="260" spans="1:10">
      <c r="A260">
        <v>259</v>
      </c>
      <c r="B260">
        <v>117.05</v>
      </c>
      <c r="C260" s="65">
        <v>33496.958333333336</v>
      </c>
      <c r="D260">
        <v>1.8600000143051101</v>
      </c>
      <c r="E260">
        <v>13.9700002670288</v>
      </c>
      <c r="F260">
        <v>3</v>
      </c>
      <c r="G260">
        <v>30.2719570068226</v>
      </c>
      <c r="H260">
        <v>2.5430848855100199</v>
      </c>
      <c r="I260">
        <v>50</v>
      </c>
      <c r="J260">
        <v>1</v>
      </c>
    </row>
    <row r="261" spans="1:10">
      <c r="A261">
        <v>260</v>
      </c>
      <c r="B261">
        <v>-32.933300000000003</v>
      </c>
      <c r="C261" s="65">
        <v>33497.958333333336</v>
      </c>
      <c r="D261">
        <v>7.2600002288818404</v>
      </c>
      <c r="E261">
        <v>15.960000038146999</v>
      </c>
      <c r="F261">
        <v>0.10000000149011599</v>
      </c>
      <c r="G261">
        <v>30.514793806839599</v>
      </c>
      <c r="H261">
        <v>2.4850025538040201</v>
      </c>
      <c r="I261">
        <v>48.111997958446899</v>
      </c>
      <c r="J261">
        <v>0.96223995916893801</v>
      </c>
    </row>
    <row r="262" spans="1:10">
      <c r="A262">
        <v>261</v>
      </c>
      <c r="B262">
        <v>117.05</v>
      </c>
      <c r="C262" s="65">
        <v>33498.958333333336</v>
      </c>
      <c r="D262">
        <v>10.3999996185303</v>
      </c>
      <c r="E262">
        <v>16.569999694824201</v>
      </c>
      <c r="F262">
        <v>0.20000000298023199</v>
      </c>
      <c r="G262">
        <v>30.757218289809</v>
      </c>
      <c r="H262">
        <v>2.2438175773750202</v>
      </c>
      <c r="I262">
        <v>46.516943899527099</v>
      </c>
      <c r="J262">
        <v>0.93033887799054205</v>
      </c>
    </row>
    <row r="263" spans="1:10">
      <c r="A263">
        <v>262</v>
      </c>
      <c r="B263">
        <v>-32.933300000000003</v>
      </c>
      <c r="C263" s="65">
        <v>33499.958333333336</v>
      </c>
      <c r="D263">
        <v>8.8000001907348597</v>
      </c>
      <c r="E263">
        <v>16.370000839233398</v>
      </c>
      <c r="F263">
        <v>1.79999995231628</v>
      </c>
      <c r="G263">
        <v>30.9991646733164</v>
      </c>
      <c r="H263">
        <v>2.4328702583552202</v>
      </c>
      <c r="I263">
        <v>46.370647645159202</v>
      </c>
      <c r="J263">
        <v>0.92741295290318404</v>
      </c>
    </row>
    <row r="264" spans="1:10">
      <c r="A264">
        <v>263</v>
      </c>
      <c r="B264">
        <v>117.05</v>
      </c>
      <c r="C264" s="65">
        <v>33500.958333333336</v>
      </c>
      <c r="D264">
        <v>3.4800000190734899</v>
      </c>
      <c r="E264">
        <v>17.069999694824201</v>
      </c>
      <c r="F264">
        <v>0</v>
      </c>
      <c r="G264">
        <v>31.240567174947198</v>
      </c>
      <c r="H264">
        <v>3.0353595861892901</v>
      </c>
      <c r="I264">
        <v>43.942359976207797</v>
      </c>
      <c r="J264">
        <v>0.87884719952415602</v>
      </c>
    </row>
    <row r="265" spans="1:10">
      <c r="A265">
        <v>264</v>
      </c>
      <c r="B265">
        <v>-32.933300000000003</v>
      </c>
      <c r="C265" s="65">
        <v>33501.958333333336</v>
      </c>
      <c r="D265">
        <v>5.1900000572204599</v>
      </c>
      <c r="E265">
        <v>19.030000686645501</v>
      </c>
      <c r="F265">
        <v>0</v>
      </c>
      <c r="G265">
        <v>31.481360012286899</v>
      </c>
      <c r="H265">
        <v>3.2885141194926302</v>
      </c>
      <c r="I265">
        <v>41.311548680613697</v>
      </c>
      <c r="J265">
        <v>0.82623097361227404</v>
      </c>
    </row>
    <row r="266" spans="1:10">
      <c r="A266">
        <v>265</v>
      </c>
      <c r="B266">
        <v>117.05</v>
      </c>
      <c r="C266" s="65">
        <v>33502.958333333336</v>
      </c>
      <c r="D266">
        <v>7.1599998474121103</v>
      </c>
      <c r="E266">
        <v>18.280000686645501</v>
      </c>
      <c r="F266">
        <v>0</v>
      </c>
      <c r="G266">
        <v>31.721477402920801</v>
      </c>
      <c r="H266">
        <v>3.0307638661085199</v>
      </c>
      <c r="I266">
        <v>38.886937587726898</v>
      </c>
      <c r="J266">
        <v>0.77773875175453699</v>
      </c>
    </row>
    <row r="267" spans="1:10">
      <c r="A267">
        <v>266</v>
      </c>
      <c r="B267">
        <v>-32.933300000000003</v>
      </c>
      <c r="C267" s="65">
        <v>33503.958333333336</v>
      </c>
      <c r="D267">
        <v>4.6199998855590803</v>
      </c>
      <c r="E267">
        <v>20.850000381469702</v>
      </c>
      <c r="F267">
        <v>0</v>
      </c>
      <c r="G267">
        <v>31.960853564434402</v>
      </c>
      <c r="H267">
        <v>3.6909427908698902</v>
      </c>
      <c r="I267">
        <v>35.934183355031003</v>
      </c>
      <c r="J267">
        <v>0.71868366710061904</v>
      </c>
    </row>
    <row r="268" spans="1:10">
      <c r="A268">
        <v>267</v>
      </c>
      <c r="B268">
        <v>117.05</v>
      </c>
      <c r="C268" s="65">
        <v>33504.958333333336</v>
      </c>
      <c r="D268">
        <v>8.1999998092651403</v>
      </c>
      <c r="E268">
        <v>20.299999237060501</v>
      </c>
      <c r="F268">
        <v>0</v>
      </c>
      <c r="G268">
        <v>32.199422714413203</v>
      </c>
      <c r="H268">
        <v>3.3700049553971998</v>
      </c>
      <c r="I268">
        <v>33.238179390713199</v>
      </c>
      <c r="J268">
        <v>0.66476358781426403</v>
      </c>
    </row>
    <row r="269" spans="1:10">
      <c r="A269">
        <v>268</v>
      </c>
      <c r="B269">
        <v>-32.933300000000003</v>
      </c>
      <c r="C269" s="65">
        <v>33505.958333333336</v>
      </c>
      <c r="D269">
        <v>9.7799997329711896</v>
      </c>
      <c r="E269">
        <v>22.079999923706101</v>
      </c>
      <c r="F269">
        <v>0</v>
      </c>
      <c r="G269">
        <v>32.437119070442499</v>
      </c>
      <c r="H269">
        <v>3.60224232525746</v>
      </c>
      <c r="I269">
        <v>30.3563855305072</v>
      </c>
      <c r="J269">
        <v>0.60712771061014503</v>
      </c>
    </row>
    <row r="270" spans="1:10">
      <c r="A270">
        <v>269</v>
      </c>
      <c r="B270">
        <v>117.05</v>
      </c>
      <c r="C270" s="65">
        <v>33506.958333333336</v>
      </c>
      <c r="D270">
        <v>8.7700004577636701</v>
      </c>
      <c r="E270">
        <v>20.7600002288818</v>
      </c>
      <c r="F270">
        <v>0</v>
      </c>
      <c r="G270">
        <v>32.673876850107803</v>
      </c>
      <c r="H270">
        <v>3.4587812338366701</v>
      </c>
      <c r="I270">
        <v>27.589360543437898</v>
      </c>
      <c r="J270">
        <v>0.55178721086875804</v>
      </c>
    </row>
    <row r="271" spans="1:10">
      <c r="A271">
        <v>270</v>
      </c>
      <c r="B271">
        <v>-32.933300000000003</v>
      </c>
      <c r="C271" s="65">
        <v>33507.958333333336</v>
      </c>
      <c r="D271">
        <v>9.2899999618530291</v>
      </c>
      <c r="E271">
        <v>18.4899997711182</v>
      </c>
      <c r="F271">
        <v>0.10000000149011599</v>
      </c>
      <c r="G271">
        <v>32.909630270994498</v>
      </c>
      <c r="H271">
        <v>2.96962014963868</v>
      </c>
      <c r="I271">
        <v>25.313664425217102</v>
      </c>
      <c r="J271">
        <v>0.50627328850434095</v>
      </c>
    </row>
    <row r="272" spans="1:10">
      <c r="A272">
        <v>271</v>
      </c>
      <c r="B272">
        <v>117.05</v>
      </c>
      <c r="C272" s="65">
        <v>33508.958333333336</v>
      </c>
      <c r="D272">
        <v>5.6300001144409197</v>
      </c>
      <c r="E272">
        <v>23.2600002288818</v>
      </c>
      <c r="F272">
        <v>0</v>
      </c>
      <c r="G272">
        <v>33.144313550688103</v>
      </c>
      <c r="H272">
        <v>4.2126882521519002</v>
      </c>
      <c r="I272">
        <v>21.9435138234956</v>
      </c>
      <c r="J272">
        <v>0.438870276469911</v>
      </c>
    </row>
    <row r="273" spans="1:10">
      <c r="A273">
        <v>272</v>
      </c>
      <c r="B273">
        <v>-32.933300000000003</v>
      </c>
      <c r="C273" s="65">
        <v>33509.958333333336</v>
      </c>
      <c r="D273">
        <v>7.0500001907348597</v>
      </c>
      <c r="E273">
        <v>27.149999618530298</v>
      </c>
      <c r="F273">
        <v>0</v>
      </c>
      <c r="G273">
        <v>33.377860906774004</v>
      </c>
      <c r="H273">
        <v>4.9027946156775597</v>
      </c>
      <c r="I273">
        <v>18.021278130953501</v>
      </c>
      <c r="J273">
        <v>0.36042556261906999</v>
      </c>
    </row>
    <row r="274" spans="1:10">
      <c r="A274">
        <v>273</v>
      </c>
      <c r="B274">
        <v>117.05</v>
      </c>
      <c r="C274" s="65">
        <v>33510.958333333336</v>
      </c>
      <c r="D274">
        <v>11.4799995422363</v>
      </c>
      <c r="E274">
        <v>15.6199998855591</v>
      </c>
      <c r="F274">
        <v>2</v>
      </c>
      <c r="G274">
        <v>33.610206556837603</v>
      </c>
      <c r="H274">
        <v>2.01266114699497</v>
      </c>
      <c r="I274">
        <v>18.411149213357501</v>
      </c>
      <c r="J274">
        <v>0.368222984267151</v>
      </c>
    </row>
    <row r="275" spans="1:10">
      <c r="A275">
        <v>274</v>
      </c>
      <c r="B275">
        <v>-32.933300000000003</v>
      </c>
      <c r="C275" s="65">
        <v>33511.958333333336</v>
      </c>
      <c r="D275">
        <v>3.3399999141693102</v>
      </c>
      <c r="E275">
        <v>15.560000419616699</v>
      </c>
      <c r="F275">
        <v>2.4000000953674299</v>
      </c>
      <c r="G275">
        <v>33.841284718464401</v>
      </c>
      <c r="H275">
        <v>3.0262911979043898</v>
      </c>
      <c r="I275">
        <v>18.390116350401499</v>
      </c>
      <c r="J275">
        <v>0.36780232700802901</v>
      </c>
    </row>
    <row r="276" spans="1:10">
      <c r="A276">
        <v>275</v>
      </c>
      <c r="B276">
        <v>117.05</v>
      </c>
      <c r="C276" s="65">
        <v>33512.958333333336</v>
      </c>
      <c r="D276">
        <v>2.2300000190734899</v>
      </c>
      <c r="E276">
        <v>20.530000686645501</v>
      </c>
      <c r="F276">
        <v>0</v>
      </c>
      <c r="G276">
        <v>34.071029609239801</v>
      </c>
      <c r="H276">
        <v>3.9926188715192299</v>
      </c>
      <c r="I276">
        <v>15.1960212531861</v>
      </c>
      <c r="J276">
        <v>0.30392042506372102</v>
      </c>
    </row>
    <row r="277" spans="1:10">
      <c r="A277">
        <v>276</v>
      </c>
      <c r="B277">
        <v>-32.933300000000003</v>
      </c>
      <c r="C277" s="65">
        <v>33513.958333333336</v>
      </c>
      <c r="D277">
        <v>3.96000003814697</v>
      </c>
      <c r="E277">
        <v>24.4899997711182</v>
      </c>
      <c r="F277">
        <v>0</v>
      </c>
      <c r="G277">
        <v>34.299375446749202</v>
      </c>
      <c r="H277">
        <v>4.6723091711574503</v>
      </c>
      <c r="I277">
        <v>11.458173916260099</v>
      </c>
      <c r="J277">
        <v>0.22916347832520201</v>
      </c>
    </row>
    <row r="278" spans="1:10">
      <c r="A278">
        <v>277</v>
      </c>
      <c r="B278">
        <v>117.05</v>
      </c>
      <c r="C278" s="65">
        <v>33514.958333333336</v>
      </c>
      <c r="D278">
        <v>7.1999998092651403</v>
      </c>
      <c r="E278">
        <v>18.7399997711182</v>
      </c>
      <c r="F278">
        <v>0</v>
      </c>
      <c r="G278">
        <v>34.526256448578003</v>
      </c>
      <c r="H278">
        <v>3.3879862619258301</v>
      </c>
      <c r="I278">
        <v>8.7477849067194509</v>
      </c>
      <c r="J278">
        <v>0.17495569813438899</v>
      </c>
    </row>
    <row r="279" spans="1:10">
      <c r="A279">
        <v>278</v>
      </c>
      <c r="B279">
        <v>-32.933300000000003</v>
      </c>
      <c r="C279" s="65">
        <v>33515.958333333336</v>
      </c>
      <c r="D279">
        <v>6.0999999046325701</v>
      </c>
      <c r="E279">
        <v>17.2600002288818</v>
      </c>
      <c r="F279">
        <v>7.5999999046325701</v>
      </c>
      <c r="G279">
        <v>34.751606832311701</v>
      </c>
      <c r="H279">
        <v>3.2128927279866901</v>
      </c>
      <c r="I279">
        <v>13.7774706289627</v>
      </c>
      <c r="J279">
        <v>0.27554941257925297</v>
      </c>
    </row>
    <row r="280" spans="1:10">
      <c r="A280">
        <v>279</v>
      </c>
      <c r="B280">
        <v>117.05</v>
      </c>
      <c r="C280" s="65">
        <v>33516.958333333336</v>
      </c>
      <c r="D280">
        <v>4.0100002288818404</v>
      </c>
      <c r="E280">
        <v>17.209999084472699</v>
      </c>
      <c r="F280">
        <v>0.20000000298023199</v>
      </c>
      <c r="G280">
        <v>34.975360815535801</v>
      </c>
      <c r="H280">
        <v>3.3890824176957999</v>
      </c>
      <c r="I280">
        <v>11.2662046977863</v>
      </c>
      <c r="J280">
        <v>0.225324093955725</v>
      </c>
    </row>
    <row r="281" spans="1:10">
      <c r="A281">
        <v>280</v>
      </c>
      <c r="B281">
        <v>-32.933300000000003</v>
      </c>
      <c r="C281" s="65">
        <v>33517.958333333336</v>
      </c>
      <c r="D281">
        <v>5.4699997901916504</v>
      </c>
      <c r="E281">
        <v>19.4899997711182</v>
      </c>
      <c r="F281">
        <v>0.10000000149011599</v>
      </c>
      <c r="G281">
        <v>35.197452615835601</v>
      </c>
      <c r="H281">
        <v>3.7463026438472302</v>
      </c>
      <c r="I281">
        <v>8.3691625841985893</v>
      </c>
      <c r="J281">
        <v>0.167383251683972</v>
      </c>
    </row>
    <row r="282" spans="1:10">
      <c r="A282">
        <v>281</v>
      </c>
      <c r="B282">
        <v>117.05</v>
      </c>
      <c r="C282" s="65">
        <v>33518.958333333336</v>
      </c>
      <c r="D282">
        <v>8.0100002288818395</v>
      </c>
      <c r="E282">
        <v>22.290000915527301</v>
      </c>
      <c r="F282">
        <v>0.20000000298023199</v>
      </c>
      <c r="G282">
        <v>35.4178164507966</v>
      </c>
      <c r="H282">
        <v>4.1400260633441199</v>
      </c>
      <c r="I282">
        <v>5.25714173650353</v>
      </c>
      <c r="J282">
        <v>0.10514283473007099</v>
      </c>
    </row>
    <row r="283" spans="1:10">
      <c r="A283">
        <v>282</v>
      </c>
      <c r="B283">
        <v>-32.933300000000003</v>
      </c>
      <c r="C283" s="65">
        <v>33519.958333333336</v>
      </c>
      <c r="D283">
        <v>7.9200000762939498</v>
      </c>
      <c r="E283">
        <v>28.149999618530298</v>
      </c>
      <c r="F283">
        <v>0</v>
      </c>
      <c r="G283">
        <v>35.636386538004103</v>
      </c>
      <c r="H283">
        <v>5.3921349898163102</v>
      </c>
      <c r="I283">
        <v>0.94343374465048202</v>
      </c>
      <c r="J283">
        <v>1.8868674893009599E-2</v>
      </c>
    </row>
    <row r="284" spans="1:10">
      <c r="A284">
        <v>283</v>
      </c>
      <c r="B284">
        <v>117.05</v>
      </c>
      <c r="C284" s="65">
        <v>33520.958333333336</v>
      </c>
      <c r="D284">
        <v>12.5200004577637</v>
      </c>
      <c r="E284">
        <v>30.7399997711182</v>
      </c>
      <c r="F284">
        <v>0</v>
      </c>
      <c r="G284">
        <v>35.8530970950438</v>
      </c>
      <c r="H284">
        <v>5.6648626620842801</v>
      </c>
      <c r="I284">
        <v>0</v>
      </c>
      <c r="J284">
        <v>0</v>
      </c>
    </row>
    <row r="285" spans="1:10">
      <c r="A285">
        <v>284</v>
      </c>
      <c r="B285">
        <v>-32.933300000000003</v>
      </c>
      <c r="C285" s="65">
        <v>33521.958333333336</v>
      </c>
      <c r="D285">
        <v>13.6300001144409</v>
      </c>
      <c r="E285">
        <v>27.7399997711182</v>
      </c>
      <c r="F285">
        <v>0</v>
      </c>
      <c r="G285">
        <v>36.067882339500898</v>
      </c>
      <c r="H285">
        <v>4.8948274598065602</v>
      </c>
      <c r="I285">
        <v>0</v>
      </c>
      <c r="J285">
        <v>0</v>
      </c>
    </row>
    <row r="286" spans="1:10">
      <c r="A286">
        <v>285</v>
      </c>
      <c r="B286">
        <v>117.05</v>
      </c>
      <c r="C286" s="65">
        <v>33522.958333333336</v>
      </c>
      <c r="D286">
        <v>12.5</v>
      </c>
      <c r="E286">
        <v>29.190000534057599</v>
      </c>
      <c r="F286">
        <v>0</v>
      </c>
      <c r="G286">
        <v>36.280676488960999</v>
      </c>
      <c r="H286">
        <v>5.3772300613705397</v>
      </c>
      <c r="I286">
        <v>0</v>
      </c>
      <c r="J286">
        <v>0</v>
      </c>
    </row>
    <row r="287" spans="1:10">
      <c r="A287">
        <v>286</v>
      </c>
      <c r="B287">
        <v>-32.933300000000003</v>
      </c>
      <c r="C287" s="65">
        <v>33523.958333333336</v>
      </c>
      <c r="D287">
        <v>15.6499996185303</v>
      </c>
      <c r="E287">
        <v>31.2700004577637</v>
      </c>
      <c r="F287">
        <v>0.20000000298023199</v>
      </c>
      <c r="G287">
        <v>36.491413761009397</v>
      </c>
      <c r="H287">
        <v>5.5862734581610098</v>
      </c>
      <c r="I287">
        <v>0</v>
      </c>
      <c r="J287">
        <v>0</v>
      </c>
    </row>
    <row r="288" spans="1:10">
      <c r="A288">
        <v>287</v>
      </c>
      <c r="B288">
        <v>117.05</v>
      </c>
      <c r="C288" s="65">
        <v>33524.958333333336</v>
      </c>
      <c r="D288">
        <v>14.939999580383301</v>
      </c>
      <c r="E288">
        <v>21.350000381469702</v>
      </c>
      <c r="F288">
        <v>0.40000000596046398</v>
      </c>
      <c r="G288">
        <v>36.700028373231497</v>
      </c>
      <c r="H288">
        <v>3.1354196896701501</v>
      </c>
      <c r="I288">
        <v>0</v>
      </c>
      <c r="J288">
        <v>0</v>
      </c>
    </row>
    <row r="289" spans="1:10">
      <c r="A289">
        <v>288</v>
      </c>
      <c r="B289">
        <v>-32.933300000000003</v>
      </c>
      <c r="C289" s="65">
        <v>33525.958333333336</v>
      </c>
      <c r="D289">
        <v>5.78999996185303</v>
      </c>
      <c r="E289">
        <v>18.780000686645501</v>
      </c>
      <c r="F289">
        <v>0.80000001192092896</v>
      </c>
      <c r="G289">
        <v>36.906454543212902</v>
      </c>
      <c r="H289">
        <v>3.75680528392125</v>
      </c>
      <c r="I289">
        <v>0</v>
      </c>
      <c r="J289">
        <v>0</v>
      </c>
    </row>
    <row r="290" spans="1:10">
      <c r="A290">
        <v>289</v>
      </c>
      <c r="B290">
        <v>117.05</v>
      </c>
      <c r="C290" s="65">
        <v>33526.958333333336</v>
      </c>
      <c r="D290">
        <v>7.28999996185303</v>
      </c>
      <c r="E290">
        <v>22.579999923706101</v>
      </c>
      <c r="F290">
        <v>0</v>
      </c>
      <c r="G290">
        <v>37.110631000829201</v>
      </c>
      <c r="H290">
        <v>4.4593974085706796</v>
      </c>
      <c r="I290">
        <v>0</v>
      </c>
      <c r="J290">
        <v>0</v>
      </c>
    </row>
    <row r="291" spans="1:10">
      <c r="A291">
        <v>290</v>
      </c>
      <c r="B291">
        <v>-32.933300000000003</v>
      </c>
      <c r="C291" s="65">
        <v>33527.958333333336</v>
      </c>
      <c r="D291">
        <v>5.7600002288818404</v>
      </c>
      <c r="E291">
        <v>28.950000762939499</v>
      </c>
      <c r="F291">
        <v>0</v>
      </c>
      <c r="G291">
        <v>37.312514525117201</v>
      </c>
      <c r="H291">
        <v>5.9299872133231304</v>
      </c>
      <c r="I291">
        <v>0</v>
      </c>
      <c r="J291">
        <v>0</v>
      </c>
    </row>
    <row r="292" spans="1:10">
      <c r="A292">
        <v>291</v>
      </c>
      <c r="B292">
        <v>117.05</v>
      </c>
      <c r="C292" s="65">
        <v>33528.958333333336</v>
      </c>
      <c r="D292">
        <v>9.2100000381469709</v>
      </c>
      <c r="E292">
        <v>20.5200004577637</v>
      </c>
      <c r="F292">
        <v>0</v>
      </c>
      <c r="G292">
        <v>37.5120664074038</v>
      </c>
      <c r="H292">
        <v>3.86853665796581</v>
      </c>
      <c r="I292">
        <v>0</v>
      </c>
      <c r="J292">
        <v>0</v>
      </c>
    </row>
    <row r="293" spans="1:10">
      <c r="A293">
        <v>292</v>
      </c>
      <c r="B293">
        <v>-32.933300000000003</v>
      </c>
      <c r="C293" s="65">
        <v>33529.958333333336</v>
      </c>
      <c r="D293">
        <v>9.6300001144409197</v>
      </c>
      <c r="E293">
        <v>18.780000686645501</v>
      </c>
      <c r="F293">
        <v>10.6000003814697</v>
      </c>
      <c r="G293">
        <v>37.709247939016201</v>
      </c>
      <c r="H293">
        <v>3.4271887243246799</v>
      </c>
      <c r="I293">
        <v>7.8582494020099798</v>
      </c>
      <c r="J293">
        <v>0.15716498804019999</v>
      </c>
    </row>
    <row r="294" spans="1:10">
      <c r="A294">
        <v>293</v>
      </c>
      <c r="B294">
        <v>117.05</v>
      </c>
      <c r="C294" s="65">
        <v>33530.958333333336</v>
      </c>
      <c r="D294">
        <v>9.1800003051757795</v>
      </c>
      <c r="E294">
        <v>17.079999923706101</v>
      </c>
      <c r="F294">
        <v>4.5</v>
      </c>
      <c r="G294">
        <v>37.904020411281401</v>
      </c>
      <c r="H294">
        <v>3.0934313724317701</v>
      </c>
      <c r="I294">
        <v>9.8835043040645605</v>
      </c>
      <c r="J294">
        <v>0.197670086081291</v>
      </c>
    </row>
    <row r="295" spans="1:10">
      <c r="A295">
        <v>294</v>
      </c>
      <c r="B295">
        <v>-32.933300000000003</v>
      </c>
      <c r="C295" s="65">
        <v>33531.958333333336</v>
      </c>
      <c r="D295">
        <v>6.1999998092651403</v>
      </c>
      <c r="E295">
        <v>20.5200004577637</v>
      </c>
      <c r="F295">
        <v>0</v>
      </c>
      <c r="G295">
        <v>38.096345115526397</v>
      </c>
      <c r="H295">
        <v>4.2171013025536004</v>
      </c>
      <c r="I295">
        <v>6.5098232620216896</v>
      </c>
      <c r="J295">
        <v>0.13019646524043399</v>
      </c>
    </row>
    <row r="296" spans="1:10">
      <c r="A296">
        <v>295</v>
      </c>
      <c r="B296">
        <v>117.05</v>
      </c>
      <c r="C296" s="65">
        <v>33532.958333333336</v>
      </c>
      <c r="D296">
        <v>8.5500001907348597</v>
      </c>
      <c r="E296">
        <v>25.950000762939499</v>
      </c>
      <c r="F296">
        <v>0</v>
      </c>
      <c r="G296">
        <v>38.2861833430782</v>
      </c>
      <c r="H296">
        <v>5.25492456283148</v>
      </c>
      <c r="I296">
        <v>2.3058836117564998</v>
      </c>
      <c r="J296">
        <v>4.6117672235129997E-2</v>
      </c>
    </row>
    <row r="297" spans="1:10">
      <c r="A297">
        <v>296</v>
      </c>
      <c r="B297">
        <v>-32.933300000000003</v>
      </c>
      <c r="C297" s="65">
        <v>33533.958333333336</v>
      </c>
      <c r="D297">
        <v>12.079999923706101</v>
      </c>
      <c r="E297">
        <v>22.190000534057599</v>
      </c>
      <c r="F297">
        <v>0</v>
      </c>
      <c r="G297">
        <v>38.4734963852639</v>
      </c>
      <c r="H297">
        <v>4.01198914037598</v>
      </c>
      <c r="I297">
        <v>0</v>
      </c>
      <c r="J297">
        <v>0</v>
      </c>
    </row>
    <row r="298" spans="1:10">
      <c r="A298">
        <v>297</v>
      </c>
      <c r="B298">
        <v>117.05</v>
      </c>
      <c r="C298" s="65">
        <v>33534.958333333336</v>
      </c>
      <c r="D298">
        <v>6.9200000762939498</v>
      </c>
      <c r="E298">
        <v>22.530000686645501</v>
      </c>
      <c r="F298">
        <v>0</v>
      </c>
      <c r="G298">
        <v>38.658245533410501</v>
      </c>
      <c r="H298">
        <v>4.6636146952602999</v>
      </c>
      <c r="I298">
        <v>0</v>
      </c>
      <c r="J298">
        <v>0</v>
      </c>
    </row>
    <row r="299" spans="1:10">
      <c r="A299">
        <v>298</v>
      </c>
      <c r="B299">
        <v>-32.933300000000003</v>
      </c>
      <c r="C299" s="65">
        <v>33535.958333333336</v>
      </c>
      <c r="D299">
        <v>8.1099996566772496</v>
      </c>
      <c r="E299">
        <v>24.389999389648398</v>
      </c>
      <c r="F299">
        <v>0</v>
      </c>
      <c r="G299">
        <v>38.840392078844999</v>
      </c>
      <c r="H299">
        <v>5.0094455893448897</v>
      </c>
      <c r="I299">
        <v>0</v>
      </c>
      <c r="J299">
        <v>0</v>
      </c>
    </row>
    <row r="300" spans="1:10">
      <c r="A300">
        <v>299</v>
      </c>
      <c r="B300">
        <v>117.05</v>
      </c>
      <c r="C300" s="65">
        <v>33536.958333333336</v>
      </c>
      <c r="D300">
        <v>11.170000076293899</v>
      </c>
      <c r="E300">
        <v>26.590000152587901</v>
      </c>
      <c r="F300">
        <v>0</v>
      </c>
      <c r="G300">
        <v>39.0198973128945</v>
      </c>
      <c r="H300">
        <v>5.2761774091650198</v>
      </c>
      <c r="I300">
        <v>0</v>
      </c>
      <c r="J300">
        <v>0</v>
      </c>
    </row>
    <row r="301" spans="1:10">
      <c r="A301">
        <v>300</v>
      </c>
      <c r="B301">
        <v>-32.933300000000003</v>
      </c>
      <c r="C301" s="65">
        <v>33537.958333333336</v>
      </c>
      <c r="D301">
        <v>11.789999961853001</v>
      </c>
      <c r="E301">
        <v>25.579999923706101</v>
      </c>
      <c r="F301">
        <v>0</v>
      </c>
      <c r="G301">
        <v>39.196722526885999</v>
      </c>
      <c r="H301">
        <v>4.9854915973024001</v>
      </c>
      <c r="I301">
        <v>0</v>
      </c>
      <c r="J301">
        <v>0</v>
      </c>
    </row>
    <row r="302" spans="1:10">
      <c r="A302">
        <v>301</v>
      </c>
      <c r="B302">
        <v>117.05</v>
      </c>
      <c r="C302" s="65">
        <v>33539</v>
      </c>
      <c r="D302">
        <v>11.6000003814697</v>
      </c>
      <c r="E302">
        <v>27.120000839233398</v>
      </c>
      <c r="F302">
        <v>0</v>
      </c>
      <c r="G302">
        <v>39.370829012146501</v>
      </c>
      <c r="H302">
        <v>5.4107552384964004</v>
      </c>
      <c r="I302">
        <v>0</v>
      </c>
      <c r="J302">
        <v>0</v>
      </c>
    </row>
    <row r="303" spans="1:10">
      <c r="A303">
        <v>302</v>
      </c>
      <c r="B303">
        <v>-32.933300000000003</v>
      </c>
      <c r="C303" s="65">
        <v>33540</v>
      </c>
      <c r="D303">
        <v>10.6400003433228</v>
      </c>
      <c r="E303">
        <v>18.569999694824201</v>
      </c>
      <c r="F303">
        <v>0</v>
      </c>
      <c r="G303">
        <v>39.542178060003103</v>
      </c>
      <c r="H303">
        <v>3.3874347702366299</v>
      </c>
      <c r="I303">
        <v>0</v>
      </c>
      <c r="J303">
        <v>0</v>
      </c>
    </row>
    <row r="304" spans="1:10">
      <c r="A304">
        <v>303</v>
      </c>
      <c r="B304">
        <v>117.05</v>
      </c>
      <c r="C304" s="65">
        <v>33541</v>
      </c>
      <c r="D304">
        <v>3.5599999427795401</v>
      </c>
      <c r="E304">
        <v>20.200000762939499</v>
      </c>
      <c r="F304">
        <v>0</v>
      </c>
      <c r="G304">
        <v>39.710730961782801</v>
      </c>
      <c r="H304">
        <v>4.51346632328484</v>
      </c>
      <c r="I304">
        <v>0</v>
      </c>
      <c r="J304">
        <v>0</v>
      </c>
    </row>
    <row r="305" spans="1:10">
      <c r="A305">
        <v>304</v>
      </c>
      <c r="B305">
        <v>-32.933300000000003</v>
      </c>
      <c r="C305" s="65">
        <v>33542</v>
      </c>
      <c r="D305">
        <v>8.6599998474121094</v>
      </c>
      <c r="E305">
        <v>23.819999694824201</v>
      </c>
      <c r="F305">
        <v>0</v>
      </c>
      <c r="G305">
        <v>39.8764490088126</v>
      </c>
      <c r="H305">
        <v>4.9615500434483701</v>
      </c>
      <c r="I305">
        <v>0</v>
      </c>
      <c r="J305">
        <v>0</v>
      </c>
    </row>
    <row r="306" spans="1:10">
      <c r="A306">
        <v>305</v>
      </c>
      <c r="B306">
        <v>117.05</v>
      </c>
      <c r="C306" s="65">
        <v>33543</v>
      </c>
      <c r="D306">
        <v>8.1099996566772496</v>
      </c>
      <c r="E306">
        <v>18.280000686645501</v>
      </c>
      <c r="F306">
        <v>0</v>
      </c>
      <c r="G306">
        <v>40.039293492419503</v>
      </c>
      <c r="H306">
        <v>3.7153548471225299</v>
      </c>
      <c r="I306">
        <v>0</v>
      </c>
      <c r="J306">
        <v>0</v>
      </c>
    </row>
    <row r="307" spans="1:10">
      <c r="A307">
        <v>306</v>
      </c>
      <c r="B307">
        <v>-32.933300000000003</v>
      </c>
      <c r="C307" s="65">
        <v>33544</v>
      </c>
      <c r="D307">
        <v>3.6199998855590798</v>
      </c>
      <c r="E307">
        <v>17.790000915527301</v>
      </c>
      <c r="F307">
        <v>0.69999998807907104</v>
      </c>
      <c r="G307">
        <v>40.199225703930701</v>
      </c>
      <c r="H307">
        <v>4.0493510814137803</v>
      </c>
      <c r="I307">
        <v>0</v>
      </c>
      <c r="J307">
        <v>0</v>
      </c>
    </row>
    <row r="308" spans="1:10">
      <c r="A308">
        <v>307</v>
      </c>
      <c r="B308">
        <v>117.05</v>
      </c>
      <c r="C308" s="65">
        <v>33545</v>
      </c>
      <c r="D308">
        <v>2.4100000858306898</v>
      </c>
      <c r="E308">
        <v>21.290000915527301</v>
      </c>
      <c r="F308">
        <v>0</v>
      </c>
      <c r="G308">
        <v>40.356206934672997</v>
      </c>
      <c r="H308">
        <v>4.8808763044146604</v>
      </c>
      <c r="I308">
        <v>0</v>
      </c>
      <c r="J308">
        <v>0</v>
      </c>
    </row>
    <row r="309" spans="1:10">
      <c r="A309">
        <v>308</v>
      </c>
      <c r="B309">
        <v>-32.933300000000003</v>
      </c>
      <c r="C309" s="65">
        <v>33546</v>
      </c>
      <c r="D309">
        <v>8.9799995422363299</v>
      </c>
      <c r="E309">
        <v>22.600000381469702</v>
      </c>
      <c r="F309">
        <v>0.20000000298023199</v>
      </c>
      <c r="G309">
        <v>40.510198475973603</v>
      </c>
      <c r="H309">
        <v>4.71438116670278</v>
      </c>
      <c r="I309">
        <v>0</v>
      </c>
      <c r="J309">
        <v>0</v>
      </c>
    </row>
    <row r="310" spans="1:10">
      <c r="A310">
        <v>309</v>
      </c>
      <c r="B310">
        <v>117.05</v>
      </c>
      <c r="C310" s="65">
        <v>33547</v>
      </c>
      <c r="D310">
        <v>8.0500001907348597</v>
      </c>
      <c r="E310">
        <v>16.569999694824201</v>
      </c>
      <c r="F310">
        <v>16.799999237060501</v>
      </c>
      <c r="G310">
        <v>40.6611616191595</v>
      </c>
      <c r="H310">
        <v>3.3548420092715201</v>
      </c>
      <c r="I310">
        <v>14.1161256296433</v>
      </c>
      <c r="J310">
        <v>0.282322512592867</v>
      </c>
    </row>
    <row r="311" spans="1:10">
      <c r="A311">
        <v>310</v>
      </c>
      <c r="B311">
        <v>-32.933300000000003</v>
      </c>
      <c r="C311" s="65">
        <v>33548</v>
      </c>
      <c r="D311">
        <v>3.3900001049041699</v>
      </c>
      <c r="E311">
        <v>18.5100002288818</v>
      </c>
      <c r="F311">
        <v>0</v>
      </c>
      <c r="G311">
        <v>40.809057655557801</v>
      </c>
      <c r="H311">
        <v>4.2828421376115298</v>
      </c>
      <c r="I311">
        <v>10.6898519195541</v>
      </c>
      <c r="J311">
        <v>0.21379703839108199</v>
      </c>
    </row>
    <row r="312" spans="1:10">
      <c r="A312">
        <v>311</v>
      </c>
      <c r="B312">
        <v>117.05</v>
      </c>
      <c r="C312" s="65">
        <v>33549</v>
      </c>
      <c r="D312">
        <v>3.0199999809265101</v>
      </c>
      <c r="E312">
        <v>19</v>
      </c>
      <c r="F312">
        <v>0</v>
      </c>
      <c r="G312">
        <v>40.953847876495303</v>
      </c>
      <c r="H312">
        <v>4.4278011660268302</v>
      </c>
      <c r="I312">
        <v>7.1476109867326398</v>
      </c>
      <c r="J312">
        <v>0.142952219734653</v>
      </c>
    </row>
    <row r="313" spans="1:10">
      <c r="A313">
        <v>312</v>
      </c>
      <c r="B313">
        <v>-32.933300000000003</v>
      </c>
      <c r="C313" s="65">
        <v>33550</v>
      </c>
      <c r="D313">
        <v>6.4200000762939498</v>
      </c>
      <c r="E313">
        <v>24.389999389648398</v>
      </c>
      <c r="F313">
        <v>0</v>
      </c>
      <c r="G313">
        <v>41.095493573299301</v>
      </c>
      <c r="H313">
        <v>5.4304205467935498</v>
      </c>
      <c r="I313">
        <v>2.8032745492978002</v>
      </c>
      <c r="J313">
        <v>5.6065490985956097E-2</v>
      </c>
    </row>
    <row r="314" spans="1:10">
      <c r="A314">
        <v>313</v>
      </c>
      <c r="B314">
        <v>117.05</v>
      </c>
      <c r="C314" s="65">
        <v>33551</v>
      </c>
      <c r="D314">
        <v>10.7399997711182</v>
      </c>
      <c r="E314">
        <v>24.2700004577637</v>
      </c>
      <c r="F314">
        <v>0</v>
      </c>
      <c r="G314">
        <v>41.233956037296601</v>
      </c>
      <c r="H314">
        <v>5.02691893491847</v>
      </c>
      <c r="I314">
        <v>0</v>
      </c>
      <c r="J314">
        <v>0</v>
      </c>
    </row>
    <row r="315" spans="1:10">
      <c r="A315">
        <v>314</v>
      </c>
      <c r="B315">
        <v>-32.933300000000003</v>
      </c>
      <c r="C315" s="65">
        <v>33552</v>
      </c>
      <c r="D315">
        <v>11.3900003433228</v>
      </c>
      <c r="E315">
        <v>24.2299995422363</v>
      </c>
      <c r="F315">
        <v>0</v>
      </c>
      <c r="G315">
        <v>41.369196559814398</v>
      </c>
      <c r="H315">
        <v>4.95556651115725</v>
      </c>
      <c r="I315">
        <v>0</v>
      </c>
      <c r="J315">
        <v>0</v>
      </c>
    </row>
    <row r="316" spans="1:10">
      <c r="A316">
        <v>315</v>
      </c>
      <c r="B316">
        <v>117.05</v>
      </c>
      <c r="C316" s="65">
        <v>33553</v>
      </c>
      <c r="D316">
        <v>11.6099996566772</v>
      </c>
      <c r="E316">
        <v>25.149999618530298</v>
      </c>
      <c r="F316">
        <v>0</v>
      </c>
      <c r="G316">
        <v>41.501176432179697</v>
      </c>
      <c r="H316">
        <v>5.1868065332249103</v>
      </c>
      <c r="I316">
        <v>0</v>
      </c>
      <c r="J316">
        <v>0</v>
      </c>
    </row>
    <row r="317" spans="1:10">
      <c r="A317">
        <v>316</v>
      </c>
      <c r="B317">
        <v>-32.933300000000003</v>
      </c>
      <c r="C317" s="65">
        <v>33554</v>
      </c>
      <c r="D317">
        <v>11.2399997711182</v>
      </c>
      <c r="E317">
        <v>24.079999923706101</v>
      </c>
      <c r="F317">
        <v>0.80000001192092896</v>
      </c>
      <c r="G317">
        <v>41.629856945719503</v>
      </c>
      <c r="H317">
        <v>4.9657850195630404</v>
      </c>
      <c r="I317">
        <v>0</v>
      </c>
      <c r="J317">
        <v>0</v>
      </c>
    </row>
    <row r="318" spans="1:10">
      <c r="A318">
        <v>317</v>
      </c>
      <c r="B318">
        <v>117.05</v>
      </c>
      <c r="C318" s="65">
        <v>33555</v>
      </c>
      <c r="D318">
        <v>8.8199996948242205</v>
      </c>
      <c r="E318">
        <v>14.3800001144409</v>
      </c>
      <c r="F318">
        <v>5.9000000953674299</v>
      </c>
      <c r="G318">
        <v>41.755199391760897</v>
      </c>
      <c r="H318">
        <v>2.7174217975161699</v>
      </c>
      <c r="I318">
        <v>3.7260626573544999</v>
      </c>
      <c r="J318">
        <v>7.4521253147089905E-2</v>
      </c>
    </row>
    <row r="319" spans="1:10">
      <c r="A319">
        <v>318</v>
      </c>
      <c r="B319">
        <v>-32.933300000000003</v>
      </c>
      <c r="C319" s="65">
        <v>33556</v>
      </c>
      <c r="D319">
        <v>5.6700000762939498</v>
      </c>
      <c r="E319">
        <v>17.610000610351602</v>
      </c>
      <c r="F319">
        <v>3.7999999523162802</v>
      </c>
      <c r="G319">
        <v>41.877165061630798</v>
      </c>
      <c r="H319">
        <v>3.9992541972097202</v>
      </c>
      <c r="I319">
        <v>4.326659251903</v>
      </c>
      <c r="J319">
        <v>8.6533185038059998E-2</v>
      </c>
    </row>
    <row r="320" spans="1:10">
      <c r="A320">
        <v>319</v>
      </c>
      <c r="B320">
        <v>117.05</v>
      </c>
      <c r="C320" s="65">
        <v>33557</v>
      </c>
      <c r="D320">
        <v>6.6199998855590803</v>
      </c>
      <c r="E320">
        <v>20.709999084472699</v>
      </c>
      <c r="F320">
        <v>1</v>
      </c>
      <c r="G320">
        <v>41.995715246656303</v>
      </c>
      <c r="H320">
        <v>4.6563964252208496</v>
      </c>
      <c r="I320">
        <v>1.60154211172632</v>
      </c>
      <c r="J320">
        <v>3.2030842234526402E-2</v>
      </c>
    </row>
    <row r="321" spans="1:10">
      <c r="A321">
        <v>320</v>
      </c>
      <c r="B321">
        <v>-32.933300000000003</v>
      </c>
      <c r="C321" s="65">
        <v>33558</v>
      </c>
      <c r="D321">
        <v>9.3100004196166992</v>
      </c>
      <c r="E321">
        <v>22.4799995422363</v>
      </c>
      <c r="F321">
        <v>0.89999997615814198</v>
      </c>
      <c r="G321">
        <v>42.1107961999355</v>
      </c>
      <c r="H321">
        <v>4.8340767119898302</v>
      </c>
      <c r="I321">
        <v>0</v>
      </c>
      <c r="J321">
        <v>0</v>
      </c>
    </row>
    <row r="322" spans="1:10">
      <c r="A322">
        <v>321</v>
      </c>
      <c r="B322">
        <v>117.05</v>
      </c>
      <c r="C322" s="65">
        <v>33559</v>
      </c>
      <c r="D322">
        <v>8.3199996948242205</v>
      </c>
      <c r="E322">
        <v>22.610000610351602</v>
      </c>
      <c r="F322">
        <v>0</v>
      </c>
      <c r="G322">
        <v>42.222294021651003</v>
      </c>
      <c r="H322">
        <v>4.9843351333952901</v>
      </c>
      <c r="I322">
        <v>0</v>
      </c>
      <c r="J322">
        <v>0</v>
      </c>
    </row>
    <row r="323" spans="1:10">
      <c r="A323">
        <v>322</v>
      </c>
      <c r="B323">
        <v>-32.933300000000003</v>
      </c>
      <c r="C323" s="65">
        <v>33560</v>
      </c>
      <c r="D323">
        <v>11.1499996185303</v>
      </c>
      <c r="E323">
        <v>23.430000305175799</v>
      </c>
      <c r="F323">
        <v>0</v>
      </c>
      <c r="G323">
        <v>42.330079773756196</v>
      </c>
      <c r="H323">
        <v>4.8864493542497298</v>
      </c>
      <c r="I323">
        <v>0</v>
      </c>
      <c r="J323">
        <v>0</v>
      </c>
    </row>
    <row r="324" spans="1:10">
      <c r="A324">
        <v>323</v>
      </c>
      <c r="B324">
        <v>117.05</v>
      </c>
      <c r="C324" s="65">
        <v>33561</v>
      </c>
      <c r="D324">
        <v>11.7399997711182</v>
      </c>
      <c r="E324">
        <v>22.440000534057599</v>
      </c>
      <c r="F324">
        <v>0</v>
      </c>
      <c r="G324">
        <v>42.434024518204801</v>
      </c>
      <c r="H324">
        <v>4.5464126382817804</v>
      </c>
      <c r="I324">
        <v>0</v>
      </c>
      <c r="J324">
        <v>0</v>
      </c>
    </row>
    <row r="325" spans="1:10">
      <c r="A325">
        <v>324</v>
      </c>
      <c r="B325">
        <v>-32.933300000000003</v>
      </c>
      <c r="C325" s="65">
        <v>33562</v>
      </c>
      <c r="D325">
        <v>8.3900003433227504</v>
      </c>
      <c r="E325">
        <v>25.569999694824201</v>
      </c>
      <c r="F325">
        <v>0</v>
      </c>
      <c r="G325">
        <v>42.5339993169503</v>
      </c>
      <c r="H325">
        <v>5.7562430193758098</v>
      </c>
      <c r="I325">
        <v>0</v>
      </c>
      <c r="J325">
        <v>0</v>
      </c>
    </row>
    <row r="326" spans="1:10">
      <c r="A326">
        <v>325</v>
      </c>
      <c r="B326">
        <v>117.05</v>
      </c>
      <c r="C326" s="65">
        <v>33563</v>
      </c>
      <c r="D326">
        <v>8.7600002288818395</v>
      </c>
      <c r="E326">
        <v>29.590000152587901</v>
      </c>
      <c r="F326">
        <v>0</v>
      </c>
      <c r="G326">
        <v>42.629875231946201</v>
      </c>
      <c r="H326">
        <v>6.7534957719353201</v>
      </c>
      <c r="I326">
        <v>0</v>
      </c>
      <c r="J326">
        <v>0</v>
      </c>
    </row>
    <row r="327" spans="1:10">
      <c r="A327">
        <v>326</v>
      </c>
      <c r="B327">
        <v>-32.933300000000003</v>
      </c>
      <c r="C327" s="65">
        <v>33564</v>
      </c>
      <c r="D327">
        <v>10.6499996185303</v>
      </c>
      <c r="E327">
        <v>31.840000152587901</v>
      </c>
      <c r="F327">
        <v>0</v>
      </c>
      <c r="G327">
        <v>42.7215233251463</v>
      </c>
      <c r="H327">
        <v>7.2084085205940402</v>
      </c>
      <c r="I327">
        <v>0</v>
      </c>
      <c r="J327">
        <v>0</v>
      </c>
    </row>
    <row r="328" spans="1:10">
      <c r="A328">
        <v>327</v>
      </c>
      <c r="B328">
        <v>117.05</v>
      </c>
      <c r="C328" s="65">
        <v>33565</v>
      </c>
      <c r="D328">
        <v>13</v>
      </c>
      <c r="E328">
        <v>27.120000839233398</v>
      </c>
      <c r="F328">
        <v>0</v>
      </c>
      <c r="G328">
        <v>42.808814658503898</v>
      </c>
      <c r="H328">
        <v>5.7173256557548804</v>
      </c>
      <c r="I328">
        <v>0</v>
      </c>
      <c r="J328">
        <v>0</v>
      </c>
    </row>
    <row r="329" spans="1:10">
      <c r="A329">
        <v>328</v>
      </c>
      <c r="B329">
        <v>-32.933300000000003</v>
      </c>
      <c r="C329" s="65">
        <v>33566</v>
      </c>
      <c r="D329">
        <v>9.5500001907348597</v>
      </c>
      <c r="E329">
        <v>21.25</v>
      </c>
      <c r="F329">
        <v>0</v>
      </c>
      <c r="G329">
        <v>42.8916202939728</v>
      </c>
      <c r="H329">
        <v>4.5726211059614199</v>
      </c>
      <c r="I329">
        <v>0</v>
      </c>
      <c r="J329">
        <v>0</v>
      </c>
    </row>
    <row r="330" spans="1:10">
      <c r="A330">
        <v>329</v>
      </c>
      <c r="B330">
        <v>117.05</v>
      </c>
      <c r="C330" s="65">
        <v>33567</v>
      </c>
      <c r="D330">
        <v>10.3900003433228</v>
      </c>
      <c r="E330">
        <v>21.809999465942401</v>
      </c>
      <c r="F330">
        <v>0.80000001192092896</v>
      </c>
      <c r="G330">
        <v>42.969811293506403</v>
      </c>
      <c r="H330">
        <v>4.6212336851253601</v>
      </c>
      <c r="I330">
        <v>0</v>
      </c>
      <c r="J330">
        <v>0</v>
      </c>
    </row>
    <row r="331" spans="1:10">
      <c r="A331">
        <v>330</v>
      </c>
      <c r="B331">
        <v>-32.933300000000003</v>
      </c>
      <c r="C331" s="65">
        <v>33568</v>
      </c>
      <c r="D331">
        <v>5.4400000572204599</v>
      </c>
      <c r="E331">
        <v>23.889999389648398</v>
      </c>
      <c r="F331">
        <v>0</v>
      </c>
      <c r="G331">
        <v>43.043258719058301</v>
      </c>
      <c r="H331">
        <v>5.6348255612346003</v>
      </c>
      <c r="I331">
        <v>0</v>
      </c>
      <c r="J331">
        <v>0</v>
      </c>
    </row>
    <row r="332" spans="1:10">
      <c r="A332">
        <v>331</v>
      </c>
      <c r="B332">
        <v>117.05</v>
      </c>
      <c r="C332" s="65">
        <v>33569</v>
      </c>
      <c r="D332">
        <v>8.8500003814697301</v>
      </c>
      <c r="E332">
        <v>30.620000839233398</v>
      </c>
      <c r="F332">
        <v>0</v>
      </c>
      <c r="G332">
        <v>43.111833632582098</v>
      </c>
      <c r="H332">
        <v>7.0880029995112297</v>
      </c>
      <c r="I332">
        <v>0</v>
      </c>
      <c r="J332">
        <v>0</v>
      </c>
    </row>
    <row r="333" spans="1:10">
      <c r="A333">
        <v>332</v>
      </c>
      <c r="B333">
        <v>-32.933300000000003</v>
      </c>
      <c r="C333" s="65">
        <v>33570</v>
      </c>
      <c r="D333">
        <v>12.7299995422363</v>
      </c>
      <c r="E333">
        <v>33.400001525878899</v>
      </c>
      <c r="F333">
        <v>0</v>
      </c>
      <c r="G333">
        <v>43.1754070960314</v>
      </c>
      <c r="H333">
        <v>7.5304332089636299</v>
      </c>
      <c r="I333">
        <v>0</v>
      </c>
      <c r="J333">
        <v>0</v>
      </c>
    </row>
    <row r="334" spans="1:10">
      <c r="A334">
        <v>333</v>
      </c>
      <c r="B334">
        <v>117.05</v>
      </c>
      <c r="C334" s="65">
        <v>33571</v>
      </c>
      <c r="D334">
        <v>12.4099998474121</v>
      </c>
      <c r="E334">
        <v>32.279998779296903</v>
      </c>
      <c r="F334">
        <v>0</v>
      </c>
      <c r="G334">
        <v>43.233850171359798</v>
      </c>
      <c r="H334">
        <v>7.2629999557747498</v>
      </c>
      <c r="I334">
        <v>0</v>
      </c>
      <c r="J334">
        <v>0</v>
      </c>
    </row>
    <row r="335" spans="1:10">
      <c r="A335">
        <v>334</v>
      </c>
      <c r="B335">
        <v>-32.933300000000003</v>
      </c>
      <c r="C335" s="65">
        <v>33572</v>
      </c>
      <c r="D335">
        <v>10.680000305175801</v>
      </c>
      <c r="E335">
        <v>28.340000152587901</v>
      </c>
      <c r="F335">
        <v>0</v>
      </c>
      <c r="G335">
        <v>43.287033920520699</v>
      </c>
      <c r="H335">
        <v>6.3714778779584096</v>
      </c>
      <c r="I335">
        <v>0</v>
      </c>
      <c r="J335">
        <v>0</v>
      </c>
    </row>
    <row r="336" spans="1:10">
      <c r="A336">
        <v>335</v>
      </c>
      <c r="B336">
        <v>117.05</v>
      </c>
      <c r="C336" s="65">
        <v>33573</v>
      </c>
      <c r="D336">
        <v>11.060000419616699</v>
      </c>
      <c r="E336">
        <v>25.590000152587901</v>
      </c>
      <c r="F336">
        <v>0</v>
      </c>
      <c r="G336">
        <v>43.3348294054679</v>
      </c>
      <c r="H336">
        <v>5.6019535733153702</v>
      </c>
      <c r="I336">
        <v>0</v>
      </c>
      <c r="J336">
        <v>0</v>
      </c>
    </row>
    <row r="337" spans="1:10">
      <c r="A337">
        <v>336</v>
      </c>
      <c r="B337">
        <v>-32.933300000000003</v>
      </c>
      <c r="C337" s="65">
        <v>33574</v>
      </c>
      <c r="D337">
        <v>10.1099996566772</v>
      </c>
      <c r="E337">
        <v>25.299999237060501</v>
      </c>
      <c r="F337">
        <v>0</v>
      </c>
      <c r="G337">
        <v>43.377107688154801</v>
      </c>
      <c r="H337">
        <v>5.6349586492359904</v>
      </c>
      <c r="I337">
        <v>0</v>
      </c>
      <c r="J337">
        <v>0</v>
      </c>
    </row>
    <row r="338" spans="1:10">
      <c r="A338">
        <v>337</v>
      </c>
      <c r="B338">
        <v>117.05</v>
      </c>
      <c r="C338" s="65">
        <v>33575</v>
      </c>
      <c r="D338">
        <v>9.5</v>
      </c>
      <c r="E338">
        <v>29.200000762939499</v>
      </c>
      <c r="F338">
        <v>0</v>
      </c>
      <c r="G338">
        <v>43.413739830535</v>
      </c>
      <c r="H338">
        <v>6.7201798328986504</v>
      </c>
      <c r="I338">
        <v>0</v>
      </c>
      <c r="J338">
        <v>0</v>
      </c>
    </row>
    <row r="339" spans="1:10">
      <c r="A339">
        <v>338</v>
      </c>
      <c r="B339">
        <v>-32.933300000000003</v>
      </c>
      <c r="C339" s="65">
        <v>33576</v>
      </c>
      <c r="D339">
        <v>13.289999961853001</v>
      </c>
      <c r="E339">
        <v>30.7600002288818</v>
      </c>
      <c r="F339">
        <v>0</v>
      </c>
      <c r="G339">
        <v>43.444596894561997</v>
      </c>
      <c r="H339">
        <v>6.78890552295137</v>
      </c>
      <c r="I339">
        <v>0</v>
      </c>
      <c r="J339">
        <v>0</v>
      </c>
    </row>
    <row r="340" spans="1:10">
      <c r="A340">
        <v>339</v>
      </c>
      <c r="B340">
        <v>117.05</v>
      </c>
      <c r="C340" s="65">
        <v>33577</v>
      </c>
      <c r="D340">
        <v>13.550000190734901</v>
      </c>
      <c r="E340">
        <v>28.2399997711182</v>
      </c>
      <c r="F340">
        <v>0</v>
      </c>
      <c r="G340">
        <v>43.469549942189602</v>
      </c>
      <c r="H340">
        <v>6.0521911745671497</v>
      </c>
      <c r="I340">
        <v>0</v>
      </c>
      <c r="J340">
        <v>0</v>
      </c>
    </row>
    <row r="341" spans="1:10">
      <c r="A341">
        <v>340</v>
      </c>
      <c r="B341">
        <v>-32.933300000000003</v>
      </c>
      <c r="C341" s="65">
        <v>33578</v>
      </c>
      <c r="D341">
        <v>11.310000419616699</v>
      </c>
      <c r="E341">
        <v>23.379999160766602</v>
      </c>
      <c r="F341">
        <v>0</v>
      </c>
      <c r="G341">
        <v>43.488470035371101</v>
      </c>
      <c r="H341">
        <v>4.9848608324584296</v>
      </c>
      <c r="I341">
        <v>0</v>
      </c>
      <c r="J341">
        <v>0</v>
      </c>
    </row>
    <row r="342" spans="1:10">
      <c r="A342">
        <v>341</v>
      </c>
      <c r="B342">
        <v>117.05</v>
      </c>
      <c r="C342" s="65">
        <v>33579</v>
      </c>
      <c r="D342">
        <v>8.5299997329711896</v>
      </c>
      <c r="E342">
        <v>25.459999084472699</v>
      </c>
      <c r="F342">
        <v>0</v>
      </c>
      <c r="G342">
        <v>43.5012282360603</v>
      </c>
      <c r="H342">
        <v>5.8466699077786899</v>
      </c>
      <c r="I342">
        <v>0</v>
      </c>
      <c r="J342">
        <v>0</v>
      </c>
    </row>
    <row r="343" spans="1:10">
      <c r="A343">
        <v>342</v>
      </c>
      <c r="B343">
        <v>-32.933300000000003</v>
      </c>
      <c r="C343" s="65">
        <v>33580</v>
      </c>
      <c r="D343">
        <v>9.1400003433227504</v>
      </c>
      <c r="E343">
        <v>29.319999694824201</v>
      </c>
      <c r="F343">
        <v>0</v>
      </c>
      <c r="G343">
        <v>43.507695606210604</v>
      </c>
      <c r="H343">
        <v>6.7942593280487404</v>
      </c>
      <c r="I343">
        <v>0</v>
      </c>
      <c r="J343">
        <v>0</v>
      </c>
    </row>
    <row r="344" spans="1:10">
      <c r="A344">
        <v>343</v>
      </c>
      <c r="B344">
        <v>117.05</v>
      </c>
      <c r="C344" s="65">
        <v>33581</v>
      </c>
      <c r="D344">
        <v>11.6099996566772</v>
      </c>
      <c r="E344">
        <v>32.110000610351598</v>
      </c>
      <c r="F344">
        <v>0</v>
      </c>
      <c r="G344">
        <v>43.507743207775697</v>
      </c>
      <c r="H344">
        <v>7.3342880086664604</v>
      </c>
      <c r="I344">
        <v>0</v>
      </c>
      <c r="J344">
        <v>0</v>
      </c>
    </row>
    <row r="345" spans="1:10">
      <c r="A345">
        <v>344</v>
      </c>
      <c r="B345">
        <v>-32.933300000000003</v>
      </c>
      <c r="C345" s="65">
        <v>33582</v>
      </c>
      <c r="D345">
        <v>13.7799997329712</v>
      </c>
      <c r="E345">
        <v>35.779998779296903</v>
      </c>
      <c r="F345">
        <v>0</v>
      </c>
      <c r="G345">
        <v>43.501242102709</v>
      </c>
      <c r="H345">
        <v>8.1560595835216407</v>
      </c>
      <c r="I345">
        <v>0</v>
      </c>
      <c r="J345">
        <v>0</v>
      </c>
    </row>
    <row r="346" spans="1:10">
      <c r="A346">
        <v>345</v>
      </c>
      <c r="B346">
        <v>117.05</v>
      </c>
      <c r="C346" s="65">
        <v>33583</v>
      </c>
      <c r="D346">
        <v>16.059999465942401</v>
      </c>
      <c r="E346">
        <v>35.090000152587898</v>
      </c>
      <c r="F346">
        <v>0</v>
      </c>
      <c r="G346">
        <v>43.488063352964197</v>
      </c>
      <c r="H346">
        <v>7.7248615996522698</v>
      </c>
      <c r="I346">
        <v>0</v>
      </c>
      <c r="J346">
        <v>0</v>
      </c>
    </row>
    <row r="347" spans="1:10">
      <c r="A347">
        <v>346</v>
      </c>
      <c r="B347">
        <v>-32.933300000000003</v>
      </c>
      <c r="C347" s="65">
        <v>33584</v>
      </c>
      <c r="D347">
        <v>12.3699998855591</v>
      </c>
      <c r="E347">
        <v>29.0100002288818</v>
      </c>
      <c r="F347">
        <v>0</v>
      </c>
      <c r="G347">
        <v>43.4680780204949</v>
      </c>
      <c r="H347">
        <v>6.4070301362181903</v>
      </c>
      <c r="I347">
        <v>0</v>
      </c>
      <c r="J347">
        <v>0</v>
      </c>
    </row>
    <row r="348" spans="1:10">
      <c r="A348">
        <v>347</v>
      </c>
      <c r="B348">
        <v>117.05</v>
      </c>
      <c r="C348" s="65">
        <v>33585</v>
      </c>
      <c r="D348">
        <v>11.1400003433228</v>
      </c>
      <c r="E348">
        <v>28.819999694824201</v>
      </c>
      <c r="F348">
        <v>0</v>
      </c>
      <c r="G348">
        <v>43.441157167254602</v>
      </c>
      <c r="H348">
        <v>6.4783769337178496</v>
      </c>
      <c r="I348">
        <v>0</v>
      </c>
      <c r="J348">
        <v>0</v>
      </c>
    </row>
    <row r="349" spans="1:10">
      <c r="A349">
        <v>348</v>
      </c>
      <c r="B349">
        <v>-32.933300000000003</v>
      </c>
      <c r="C349" s="65">
        <v>33586</v>
      </c>
      <c r="D349">
        <v>10.1199998855591</v>
      </c>
      <c r="E349">
        <v>27.469999313354499</v>
      </c>
      <c r="F349">
        <v>0</v>
      </c>
      <c r="G349">
        <v>43.4071718551968</v>
      </c>
      <c r="H349">
        <v>6.2114747137357504</v>
      </c>
      <c r="I349">
        <v>0</v>
      </c>
      <c r="J349">
        <v>0</v>
      </c>
    </row>
    <row r="350" spans="1:10">
      <c r="A350">
        <v>349</v>
      </c>
      <c r="B350">
        <v>117.05</v>
      </c>
      <c r="C350" s="65">
        <v>33587</v>
      </c>
      <c r="D350">
        <v>10.5100002288818</v>
      </c>
      <c r="E350">
        <v>32.369998931884801</v>
      </c>
      <c r="F350">
        <v>0</v>
      </c>
      <c r="G350">
        <v>43.365993146275201</v>
      </c>
      <c r="H350">
        <v>7.4690455582862301</v>
      </c>
      <c r="I350">
        <v>0</v>
      </c>
      <c r="J350">
        <v>0</v>
      </c>
    </row>
    <row r="351" spans="1:10">
      <c r="A351">
        <v>350</v>
      </c>
      <c r="B351">
        <v>-32.933300000000003</v>
      </c>
      <c r="C351" s="65">
        <v>33588</v>
      </c>
      <c r="D351">
        <v>13.539999961853001</v>
      </c>
      <c r="E351">
        <v>35.639999389648402</v>
      </c>
      <c r="F351">
        <v>0</v>
      </c>
      <c r="G351">
        <v>43.317542636814203</v>
      </c>
      <c r="H351">
        <v>8.1037327034487596</v>
      </c>
      <c r="I351">
        <v>0</v>
      </c>
      <c r="J351">
        <v>0</v>
      </c>
    </row>
    <row r="352" spans="1:10">
      <c r="A352">
        <v>351</v>
      </c>
      <c r="B352">
        <v>117.05</v>
      </c>
      <c r="C352" s="65">
        <v>33589</v>
      </c>
      <c r="D352">
        <v>19.209999084472699</v>
      </c>
      <c r="E352">
        <v>38.119998931884801</v>
      </c>
      <c r="F352">
        <v>0</v>
      </c>
      <c r="G352">
        <v>43.261944060621701</v>
      </c>
      <c r="H352">
        <v>8.2061505063451499</v>
      </c>
      <c r="I352">
        <v>0</v>
      </c>
      <c r="J352">
        <v>0</v>
      </c>
    </row>
    <row r="353" spans="1:10">
      <c r="A353">
        <v>352</v>
      </c>
      <c r="B353">
        <v>-32.933300000000003</v>
      </c>
      <c r="C353" s="65">
        <v>33590</v>
      </c>
      <c r="D353">
        <v>17.790000915527301</v>
      </c>
      <c r="E353">
        <v>27.590000152587901</v>
      </c>
      <c r="F353">
        <v>0</v>
      </c>
      <c r="G353">
        <v>43.1993716858764</v>
      </c>
      <c r="H353">
        <v>5.1404363423867396</v>
      </c>
      <c r="I353">
        <v>0</v>
      </c>
      <c r="J353">
        <v>0</v>
      </c>
    </row>
    <row r="354" spans="1:10">
      <c r="A354">
        <v>353</v>
      </c>
      <c r="B354">
        <v>117.05</v>
      </c>
      <c r="C354" s="65">
        <v>33591</v>
      </c>
      <c r="D354">
        <v>12.1199998855591</v>
      </c>
      <c r="E354">
        <v>26.790000915527301</v>
      </c>
      <c r="F354">
        <v>0</v>
      </c>
      <c r="G354">
        <v>43.129999780757103</v>
      </c>
      <c r="H354">
        <v>5.7775119464118996</v>
      </c>
      <c r="I354">
        <v>0</v>
      </c>
      <c r="J354">
        <v>0</v>
      </c>
    </row>
    <row r="355" spans="1:10">
      <c r="A355">
        <v>354</v>
      </c>
      <c r="B355">
        <v>-32.933300000000003</v>
      </c>
      <c r="C355" s="65">
        <v>33592</v>
      </c>
      <c r="D355">
        <v>14.2799997329712</v>
      </c>
      <c r="E355">
        <v>34.340000152587898</v>
      </c>
      <c r="F355">
        <v>0</v>
      </c>
      <c r="G355">
        <v>43.054002613442599</v>
      </c>
      <c r="H355">
        <v>7.6230013066196003</v>
      </c>
      <c r="I355">
        <v>0</v>
      </c>
      <c r="J355">
        <v>0</v>
      </c>
    </row>
    <row r="356" spans="1:10">
      <c r="A356">
        <v>355</v>
      </c>
      <c r="B356">
        <v>117.05</v>
      </c>
      <c r="C356" s="65">
        <v>33593</v>
      </c>
      <c r="D356">
        <v>16.659999847412099</v>
      </c>
      <c r="E356">
        <v>34.450000762939503</v>
      </c>
      <c r="F356">
        <v>0</v>
      </c>
      <c r="G356">
        <v>42.971554452111697</v>
      </c>
      <c r="H356">
        <v>7.3768337268976003</v>
      </c>
      <c r="I356">
        <v>0</v>
      </c>
      <c r="J356">
        <v>0</v>
      </c>
    </row>
    <row r="357" spans="1:10">
      <c r="A357">
        <v>356</v>
      </c>
      <c r="B357">
        <v>-32.933300000000003</v>
      </c>
      <c r="C357" s="65">
        <v>33594</v>
      </c>
      <c r="D357">
        <v>19.540000915527301</v>
      </c>
      <c r="E357">
        <v>36.680000305175803</v>
      </c>
      <c r="F357">
        <v>0</v>
      </c>
      <c r="G357">
        <v>42.882829564943101</v>
      </c>
      <c r="H357">
        <v>7.6516991348437102</v>
      </c>
      <c r="I357">
        <v>0</v>
      </c>
      <c r="J357">
        <v>0</v>
      </c>
    </row>
    <row r="358" spans="1:10">
      <c r="A358">
        <v>357</v>
      </c>
      <c r="B358">
        <v>117.05</v>
      </c>
      <c r="C358" s="65">
        <v>33595</v>
      </c>
      <c r="D358">
        <v>21.290000915527301</v>
      </c>
      <c r="E358">
        <v>34.470001220703097</v>
      </c>
      <c r="F358">
        <v>0</v>
      </c>
      <c r="G358">
        <v>42.788002220115501</v>
      </c>
      <c r="H358">
        <v>6.6614316610426698</v>
      </c>
      <c r="I358">
        <v>0</v>
      </c>
      <c r="J358">
        <v>0</v>
      </c>
    </row>
    <row r="359" spans="1:10">
      <c r="A359">
        <v>358</v>
      </c>
      <c r="B359">
        <v>-32.933300000000003</v>
      </c>
      <c r="C359" s="65">
        <v>33596</v>
      </c>
      <c r="D359">
        <v>18.280000686645501</v>
      </c>
      <c r="E359">
        <v>22.459999084472699</v>
      </c>
      <c r="F359">
        <v>5.4000000953674299</v>
      </c>
      <c r="G359">
        <v>42.6872466858078</v>
      </c>
      <c r="H359">
        <v>3.1273040825754701</v>
      </c>
      <c r="I359">
        <v>2.8981568293070601</v>
      </c>
      <c r="J359">
        <v>5.7963136586141203E-2</v>
      </c>
    </row>
    <row r="360" spans="1:10">
      <c r="A360">
        <v>359</v>
      </c>
      <c r="B360">
        <v>117.05</v>
      </c>
      <c r="C360" s="65">
        <v>33597</v>
      </c>
      <c r="D360">
        <v>13.8999996185303</v>
      </c>
      <c r="E360">
        <v>21.930000305175799</v>
      </c>
      <c r="F360">
        <v>4.9000000953674299</v>
      </c>
      <c r="G360">
        <v>42.5807372301988</v>
      </c>
      <c r="H360">
        <v>4.0456040302416003</v>
      </c>
      <c r="I360">
        <v>4.5616737004812098</v>
      </c>
      <c r="J360">
        <v>9.1233474009624296E-2</v>
      </c>
    </row>
    <row r="361" spans="1:10">
      <c r="A361">
        <v>360</v>
      </c>
      <c r="B361">
        <v>-32.933300000000003</v>
      </c>
      <c r="C361" s="65">
        <v>33598</v>
      </c>
      <c r="D361">
        <v>14.689999580383301</v>
      </c>
      <c r="E361">
        <v>24.409999847412099</v>
      </c>
      <c r="F361">
        <v>14.699999809265099</v>
      </c>
      <c r="G361">
        <v>42.468648121467098</v>
      </c>
      <c r="H361">
        <v>4.6425215620731199</v>
      </c>
      <c r="I361">
        <v>15.5476562600879</v>
      </c>
      <c r="J361">
        <v>0.310953125201757</v>
      </c>
    </row>
    <row r="362" spans="1:10">
      <c r="A362">
        <v>361</v>
      </c>
      <c r="B362">
        <v>117.05</v>
      </c>
      <c r="C362" s="65">
        <v>33599</v>
      </c>
      <c r="D362">
        <v>13.449999809265099</v>
      </c>
      <c r="E362">
        <v>28.090000152587901</v>
      </c>
      <c r="F362">
        <v>0</v>
      </c>
      <c r="G362">
        <v>42.351153627791497</v>
      </c>
      <c r="H362">
        <v>5.86742002313866</v>
      </c>
      <c r="I362">
        <v>10.8537202415769</v>
      </c>
      <c r="J362">
        <v>0.217074404831539</v>
      </c>
    </row>
    <row r="363" spans="1:10">
      <c r="A363">
        <v>362</v>
      </c>
      <c r="B363">
        <v>-32.933300000000003</v>
      </c>
      <c r="C363" s="65">
        <v>33600</v>
      </c>
      <c r="D363">
        <v>14.569999694824199</v>
      </c>
      <c r="E363">
        <v>28.4799995422363</v>
      </c>
      <c r="F363">
        <v>0</v>
      </c>
      <c r="G363">
        <v>42.2284280173509</v>
      </c>
      <c r="H363">
        <v>5.8143203481815604</v>
      </c>
      <c r="I363">
        <v>6.2022639630316796</v>
      </c>
      <c r="J363">
        <v>0.12404527926063399</v>
      </c>
    </row>
    <row r="364" spans="1:10">
      <c r="A364">
        <v>363</v>
      </c>
      <c r="B364">
        <v>117.05</v>
      </c>
      <c r="C364" s="65">
        <v>33601</v>
      </c>
      <c r="D364">
        <v>13.9700002670288</v>
      </c>
      <c r="E364">
        <v>28.780000686645501</v>
      </c>
      <c r="F364">
        <v>0</v>
      </c>
      <c r="G364">
        <v>42.100645558323897</v>
      </c>
      <c r="H364">
        <v>5.9585014959763303</v>
      </c>
      <c r="I364">
        <v>1.4354627662506201</v>
      </c>
      <c r="J364">
        <v>2.8709255325012398E-2</v>
      </c>
    </row>
    <row r="365" spans="1:10">
      <c r="A365">
        <v>364</v>
      </c>
      <c r="B365">
        <v>-32.933300000000003</v>
      </c>
      <c r="C365" s="65">
        <v>33602</v>
      </c>
      <c r="D365">
        <v>13.289999961853001</v>
      </c>
      <c r="E365">
        <v>29.319999694824201</v>
      </c>
      <c r="F365">
        <v>0</v>
      </c>
      <c r="G365">
        <v>41.967980518889398</v>
      </c>
      <c r="H365">
        <v>6.16849005914482</v>
      </c>
      <c r="I365">
        <v>0</v>
      </c>
      <c r="J365">
        <v>0</v>
      </c>
    </row>
    <row r="366" spans="1:10">
      <c r="A366">
        <v>365</v>
      </c>
      <c r="B366">
        <v>117.05</v>
      </c>
      <c r="C366" s="65">
        <v>33603</v>
      </c>
      <c r="D366">
        <v>16.0200004577637</v>
      </c>
      <c r="E366">
        <v>28.079999923706101</v>
      </c>
      <c r="F366">
        <v>0</v>
      </c>
      <c r="G366">
        <v>41.830607167226198</v>
      </c>
      <c r="H366">
        <v>5.4344787151080203</v>
      </c>
      <c r="I366">
        <v>0</v>
      </c>
      <c r="J366">
        <v>0</v>
      </c>
    </row>
    <row r="367" spans="1:10">
      <c r="A367">
        <v>366</v>
      </c>
      <c r="B367">
        <v>-32.933300000000003</v>
      </c>
      <c r="C367" s="65">
        <v>33604</v>
      </c>
      <c r="D367">
        <v>14.6499996185303</v>
      </c>
      <c r="E367">
        <v>24.4799995422363</v>
      </c>
      <c r="F367">
        <v>0</v>
      </c>
      <c r="G367">
        <v>43.3348294054679</v>
      </c>
      <c r="H367">
        <v>4.7658523325616402</v>
      </c>
      <c r="I367">
        <v>0</v>
      </c>
      <c r="J367">
        <v>0</v>
      </c>
    </row>
    <row r="368" spans="1:10">
      <c r="A368">
        <v>367</v>
      </c>
      <c r="B368">
        <v>117.05</v>
      </c>
      <c r="C368" s="65">
        <v>33605</v>
      </c>
      <c r="D368">
        <v>13.2600002288818</v>
      </c>
      <c r="E368">
        <v>26.959999084472699</v>
      </c>
      <c r="F368">
        <v>0</v>
      </c>
      <c r="G368">
        <v>43.377107688154801</v>
      </c>
      <c r="H368">
        <v>5.7139493743590597</v>
      </c>
      <c r="I368">
        <v>0</v>
      </c>
      <c r="J368">
        <v>0</v>
      </c>
    </row>
    <row r="369" spans="1:10">
      <c r="A369">
        <v>368</v>
      </c>
      <c r="B369">
        <v>-32.933300000000003</v>
      </c>
      <c r="C369" s="65">
        <v>33606</v>
      </c>
      <c r="D369">
        <v>12.800000190734901</v>
      </c>
      <c r="E369">
        <v>29.799999237060501</v>
      </c>
      <c r="F369">
        <v>0</v>
      </c>
      <c r="G369">
        <v>43.413739830535</v>
      </c>
      <c r="H369">
        <v>6.5703749442616797</v>
      </c>
      <c r="I369">
        <v>0</v>
      </c>
      <c r="J369">
        <v>0</v>
      </c>
    </row>
    <row r="370" spans="1:10">
      <c r="A370">
        <v>369</v>
      </c>
      <c r="B370">
        <v>117.05</v>
      </c>
      <c r="C370" s="65">
        <v>33607</v>
      </c>
      <c r="D370">
        <v>13.7799997329712</v>
      </c>
      <c r="E370">
        <v>35.569999694824197</v>
      </c>
      <c r="F370">
        <v>0</v>
      </c>
      <c r="G370">
        <v>43.444596894561997</v>
      </c>
      <c r="H370">
        <v>8.0864801150683405</v>
      </c>
      <c r="I370">
        <v>0</v>
      </c>
      <c r="J370">
        <v>0</v>
      </c>
    </row>
    <row r="371" spans="1:10">
      <c r="A371">
        <v>370</v>
      </c>
      <c r="B371">
        <v>-32.933300000000003</v>
      </c>
      <c r="C371" s="65">
        <v>33608</v>
      </c>
      <c r="D371">
        <v>18.799999237060501</v>
      </c>
      <c r="E371">
        <v>34.069999694824197</v>
      </c>
      <c r="F371">
        <v>0</v>
      </c>
      <c r="G371">
        <v>43.469549942189602</v>
      </c>
      <c r="H371">
        <v>7.0539511349895898</v>
      </c>
      <c r="I371">
        <v>0</v>
      </c>
      <c r="J371">
        <v>0</v>
      </c>
    </row>
    <row r="372" spans="1:10">
      <c r="A372">
        <v>371</v>
      </c>
      <c r="B372">
        <v>117.05</v>
      </c>
      <c r="C372" s="65">
        <v>33609</v>
      </c>
      <c r="D372">
        <v>15.1199998855591</v>
      </c>
      <c r="E372">
        <v>31.5200004577637</v>
      </c>
      <c r="F372">
        <v>0</v>
      </c>
      <c r="G372">
        <v>43.488470035371101</v>
      </c>
      <c r="H372">
        <v>6.7984658462396999</v>
      </c>
      <c r="I372">
        <v>0</v>
      </c>
      <c r="J372">
        <v>0</v>
      </c>
    </row>
    <row r="373" spans="1:10">
      <c r="A373">
        <v>372</v>
      </c>
      <c r="B373">
        <v>-32.933300000000003</v>
      </c>
      <c r="C373" s="65">
        <v>33610</v>
      </c>
      <c r="D373">
        <v>13.689999580383301</v>
      </c>
      <c r="E373">
        <v>31.75</v>
      </c>
      <c r="F373">
        <v>0</v>
      </c>
      <c r="G373">
        <v>43.5012282360603</v>
      </c>
      <c r="H373">
        <v>7.0322059832041504</v>
      </c>
      <c r="I373">
        <v>0</v>
      </c>
      <c r="J373">
        <v>0</v>
      </c>
    </row>
    <row r="374" spans="1:10">
      <c r="A374">
        <v>373</v>
      </c>
      <c r="B374">
        <v>117.05</v>
      </c>
      <c r="C374" s="65">
        <v>33611</v>
      </c>
      <c r="D374">
        <v>15.439999580383301</v>
      </c>
      <c r="E374">
        <v>32.990001678466797</v>
      </c>
      <c r="F374">
        <v>0</v>
      </c>
      <c r="G374">
        <v>43.507695606210604</v>
      </c>
      <c r="H374">
        <v>7.1890382414232699</v>
      </c>
      <c r="I374">
        <v>0</v>
      </c>
      <c r="J374">
        <v>0</v>
      </c>
    </row>
    <row r="375" spans="1:10">
      <c r="A375">
        <v>374</v>
      </c>
      <c r="B375">
        <v>-32.933300000000003</v>
      </c>
      <c r="C375" s="65">
        <v>33612</v>
      </c>
      <c r="D375">
        <v>13.8699998855591</v>
      </c>
      <c r="E375">
        <v>35.799999237060497</v>
      </c>
      <c r="F375">
        <v>0</v>
      </c>
      <c r="G375">
        <v>43.507743207775697</v>
      </c>
      <c r="H375">
        <v>8.1548106323936107</v>
      </c>
      <c r="I375">
        <v>0</v>
      </c>
      <c r="J375">
        <v>0</v>
      </c>
    </row>
    <row r="376" spans="1:10">
      <c r="A376">
        <v>375</v>
      </c>
      <c r="B376">
        <v>117.05</v>
      </c>
      <c r="C376" s="65">
        <v>33613</v>
      </c>
      <c r="D376">
        <v>15.7399997711182</v>
      </c>
      <c r="E376">
        <v>30.5</v>
      </c>
      <c r="F376">
        <v>0</v>
      </c>
      <c r="G376">
        <v>43.501242102709</v>
      </c>
      <c r="H376">
        <v>6.4201062460564797</v>
      </c>
      <c r="I376">
        <v>0</v>
      </c>
      <c r="J376">
        <v>0</v>
      </c>
    </row>
    <row r="377" spans="1:10">
      <c r="A377">
        <v>376</v>
      </c>
      <c r="B377">
        <v>-32.933300000000003</v>
      </c>
      <c r="C377" s="65">
        <v>33614</v>
      </c>
      <c r="D377">
        <v>15.310000419616699</v>
      </c>
      <c r="E377">
        <v>33.599998474121101</v>
      </c>
      <c r="F377">
        <v>0</v>
      </c>
      <c r="G377">
        <v>43.488063352964197</v>
      </c>
      <c r="H377">
        <v>7.3776279361349699</v>
      </c>
      <c r="I377">
        <v>0</v>
      </c>
      <c r="J377">
        <v>0</v>
      </c>
    </row>
    <row r="378" spans="1:10">
      <c r="A378">
        <v>377</v>
      </c>
      <c r="B378">
        <v>117.05</v>
      </c>
      <c r="C378" s="65">
        <v>33615</v>
      </c>
      <c r="D378">
        <v>14.920000076293899</v>
      </c>
      <c r="E378">
        <v>33.7700004577637</v>
      </c>
      <c r="F378">
        <v>0</v>
      </c>
      <c r="G378">
        <v>43.4680780204949</v>
      </c>
      <c r="H378">
        <v>7.4667899135917999</v>
      </c>
      <c r="I378">
        <v>0</v>
      </c>
      <c r="J378">
        <v>0</v>
      </c>
    </row>
    <row r="379" spans="1:10">
      <c r="A379">
        <v>378</v>
      </c>
      <c r="B379">
        <v>-32.933300000000003</v>
      </c>
      <c r="C379" s="65">
        <v>33616</v>
      </c>
      <c r="D379">
        <v>12.7700004577637</v>
      </c>
      <c r="E379">
        <v>32.720001220703097</v>
      </c>
      <c r="F379">
        <v>0</v>
      </c>
      <c r="G379">
        <v>43.441157167254602</v>
      </c>
      <c r="H379">
        <v>7.3853640662624098</v>
      </c>
      <c r="I379">
        <v>0</v>
      </c>
      <c r="J379">
        <v>0</v>
      </c>
    </row>
    <row r="380" spans="1:10">
      <c r="A380">
        <v>379</v>
      </c>
      <c r="B380">
        <v>117.05</v>
      </c>
      <c r="C380" s="65">
        <v>33617</v>
      </c>
      <c r="D380">
        <v>14.710000038146999</v>
      </c>
      <c r="E380">
        <v>33.659999847412102</v>
      </c>
      <c r="F380">
        <v>0</v>
      </c>
      <c r="G380">
        <v>43.4071718551968</v>
      </c>
      <c r="H380">
        <v>7.4476970811016203</v>
      </c>
      <c r="I380">
        <v>0</v>
      </c>
      <c r="J380">
        <v>0</v>
      </c>
    </row>
    <row r="381" spans="1:10">
      <c r="A381">
        <v>380</v>
      </c>
      <c r="B381">
        <v>-32.933300000000003</v>
      </c>
      <c r="C381" s="65">
        <v>33618</v>
      </c>
      <c r="D381">
        <v>15.460000038146999</v>
      </c>
      <c r="E381">
        <v>30.809999465942401</v>
      </c>
      <c r="F381">
        <v>0</v>
      </c>
      <c r="G381">
        <v>43.365993146275201</v>
      </c>
      <c r="H381">
        <v>6.5292007583404903</v>
      </c>
      <c r="I381">
        <v>0</v>
      </c>
      <c r="J381">
        <v>0</v>
      </c>
    </row>
    <row r="382" spans="1:10">
      <c r="A382">
        <v>381</v>
      </c>
      <c r="B382">
        <v>117.05</v>
      </c>
      <c r="C382" s="65">
        <v>33619</v>
      </c>
      <c r="D382">
        <v>15.8400001525879</v>
      </c>
      <c r="E382">
        <v>35.990001678466797</v>
      </c>
      <c r="F382">
        <v>0</v>
      </c>
      <c r="G382">
        <v>43.317542636814203</v>
      </c>
      <c r="H382">
        <v>7.9798292159296604</v>
      </c>
      <c r="I382">
        <v>0</v>
      </c>
      <c r="J382">
        <v>0</v>
      </c>
    </row>
    <row r="383" spans="1:10">
      <c r="A383">
        <v>382</v>
      </c>
      <c r="B383">
        <v>-32.933300000000003</v>
      </c>
      <c r="C383" s="65">
        <v>33620</v>
      </c>
      <c r="D383">
        <v>18.329999923706101</v>
      </c>
      <c r="E383">
        <v>35.540000915527301</v>
      </c>
      <c r="F383">
        <v>0</v>
      </c>
      <c r="G383">
        <v>43.261944060621701</v>
      </c>
      <c r="H383">
        <v>7.5371242812164203</v>
      </c>
      <c r="I383">
        <v>0</v>
      </c>
      <c r="J383">
        <v>0</v>
      </c>
    </row>
    <row r="384" spans="1:10">
      <c r="A384">
        <v>383</v>
      </c>
      <c r="B384">
        <v>117.05</v>
      </c>
      <c r="C384" s="65">
        <v>33621</v>
      </c>
      <c r="D384">
        <v>16.200000762939499</v>
      </c>
      <c r="E384">
        <v>21.829999923706101</v>
      </c>
      <c r="F384">
        <v>0</v>
      </c>
      <c r="G384">
        <v>43.1993716858764</v>
      </c>
      <c r="H384">
        <v>3.5425676777685502</v>
      </c>
      <c r="I384">
        <v>0</v>
      </c>
      <c r="J384">
        <v>0</v>
      </c>
    </row>
    <row r="385" spans="1:10">
      <c r="A385">
        <v>384</v>
      </c>
      <c r="B385">
        <v>-32.933300000000003</v>
      </c>
      <c r="C385" s="65">
        <v>33622</v>
      </c>
      <c r="D385">
        <v>10.460000038146999</v>
      </c>
      <c r="E385">
        <v>23.590000152587901</v>
      </c>
      <c r="F385">
        <v>0</v>
      </c>
      <c r="G385">
        <v>43.129999780757103</v>
      </c>
      <c r="H385">
        <v>5.1093387662542398</v>
      </c>
      <c r="I385">
        <v>0</v>
      </c>
      <c r="J385">
        <v>0</v>
      </c>
    </row>
    <row r="386" spans="1:10">
      <c r="A386">
        <v>385</v>
      </c>
      <c r="B386">
        <v>117.05</v>
      </c>
      <c r="C386" s="65">
        <v>33623</v>
      </c>
      <c r="D386">
        <v>9.8699998855590803</v>
      </c>
      <c r="E386">
        <v>23.9799995422363</v>
      </c>
      <c r="F386">
        <v>0</v>
      </c>
      <c r="G386">
        <v>43.054002613442599</v>
      </c>
      <c r="H386">
        <v>5.27206840905981</v>
      </c>
      <c r="I386">
        <v>0</v>
      </c>
      <c r="J386">
        <v>0</v>
      </c>
    </row>
    <row r="387" spans="1:10">
      <c r="A387">
        <v>386</v>
      </c>
      <c r="B387">
        <v>-32.933300000000003</v>
      </c>
      <c r="C387" s="65">
        <v>33624</v>
      </c>
      <c r="D387">
        <v>12.430000305175801</v>
      </c>
      <c r="E387">
        <v>24.7299995422363</v>
      </c>
      <c r="F387">
        <v>0</v>
      </c>
      <c r="G387">
        <v>42.971554452111697</v>
      </c>
      <c r="H387">
        <v>5.1470460262970397</v>
      </c>
      <c r="I387">
        <v>0</v>
      </c>
      <c r="J387">
        <v>0</v>
      </c>
    </row>
    <row r="388" spans="1:10">
      <c r="A388">
        <v>387</v>
      </c>
      <c r="B388">
        <v>117.05</v>
      </c>
      <c r="C388" s="65">
        <v>33625</v>
      </c>
      <c r="D388">
        <v>10</v>
      </c>
      <c r="E388">
        <v>23.709999084472699</v>
      </c>
      <c r="F388">
        <v>0</v>
      </c>
      <c r="G388">
        <v>42.882829564943101</v>
      </c>
      <c r="H388">
        <v>5.1657073174822798</v>
      </c>
      <c r="I388">
        <v>0</v>
      </c>
      <c r="J388">
        <v>0</v>
      </c>
    </row>
    <row r="389" spans="1:10">
      <c r="A389">
        <v>388</v>
      </c>
      <c r="B389">
        <v>-32.933300000000003</v>
      </c>
      <c r="C389" s="65">
        <v>33626</v>
      </c>
      <c r="D389">
        <v>9.8599996566772496</v>
      </c>
      <c r="E389">
        <v>26.360000610351602</v>
      </c>
      <c r="F389">
        <v>0</v>
      </c>
      <c r="G389">
        <v>42.788002220115501</v>
      </c>
      <c r="H389">
        <v>5.85923818181843</v>
      </c>
      <c r="I389">
        <v>0</v>
      </c>
      <c r="J389">
        <v>0</v>
      </c>
    </row>
    <row r="390" spans="1:10">
      <c r="A390">
        <v>389</v>
      </c>
      <c r="B390">
        <v>117.05</v>
      </c>
      <c r="C390" s="65">
        <v>33627</v>
      </c>
      <c r="D390">
        <v>11.829999923706101</v>
      </c>
      <c r="E390">
        <v>32.639999389648402</v>
      </c>
      <c r="F390">
        <v>0</v>
      </c>
      <c r="G390">
        <v>42.6872466858078</v>
      </c>
      <c r="H390">
        <v>7.3187305651733601</v>
      </c>
      <c r="I390">
        <v>0</v>
      </c>
      <c r="J390">
        <v>0</v>
      </c>
    </row>
    <row r="391" spans="1:10">
      <c r="A391">
        <v>390</v>
      </c>
      <c r="B391">
        <v>-32.933300000000003</v>
      </c>
      <c r="C391" s="65">
        <v>33628</v>
      </c>
      <c r="D391">
        <v>13.810000419616699</v>
      </c>
      <c r="E391">
        <v>34.619998931884801</v>
      </c>
      <c r="F391">
        <v>0</v>
      </c>
      <c r="G391">
        <v>42.5807372301988</v>
      </c>
      <c r="H391">
        <v>7.6615266605143297</v>
      </c>
      <c r="I391">
        <v>0</v>
      </c>
      <c r="J391">
        <v>0</v>
      </c>
    </row>
    <row r="392" spans="1:10">
      <c r="A392">
        <v>391</v>
      </c>
      <c r="B392">
        <v>117.05</v>
      </c>
      <c r="C392" s="65">
        <v>33629</v>
      </c>
      <c r="D392">
        <v>15.5100002288818</v>
      </c>
      <c r="E392">
        <v>35.349998474121101</v>
      </c>
      <c r="F392">
        <v>0</v>
      </c>
      <c r="G392">
        <v>42.468648121467098</v>
      </c>
      <c r="H392">
        <v>7.67690615982157</v>
      </c>
      <c r="I392">
        <v>0</v>
      </c>
      <c r="J392">
        <v>0</v>
      </c>
    </row>
    <row r="393" spans="1:10">
      <c r="A393">
        <v>392</v>
      </c>
      <c r="B393">
        <v>-32.933300000000003</v>
      </c>
      <c r="C393" s="65">
        <v>33630</v>
      </c>
      <c r="D393">
        <v>17.190000534057599</v>
      </c>
      <c r="E393">
        <v>35.419998168945298</v>
      </c>
      <c r="F393">
        <v>5.6999998092651403</v>
      </c>
      <c r="G393">
        <v>42.351153627791497</v>
      </c>
      <c r="H393">
        <v>7.48700499146703</v>
      </c>
      <c r="I393">
        <v>0</v>
      </c>
      <c r="J393">
        <v>0</v>
      </c>
    </row>
    <row r="394" spans="1:10">
      <c r="A394">
        <v>393</v>
      </c>
      <c r="B394">
        <v>117.05</v>
      </c>
      <c r="C394" s="65">
        <v>33631</v>
      </c>
      <c r="D394">
        <v>16.440000534057599</v>
      </c>
      <c r="E394">
        <v>35.990001678466797</v>
      </c>
      <c r="F394">
        <v>0</v>
      </c>
      <c r="G394">
        <v>42.2284280173509</v>
      </c>
      <c r="H394">
        <v>7.7150861003002102</v>
      </c>
      <c r="I394">
        <v>0</v>
      </c>
      <c r="J394">
        <v>0</v>
      </c>
    </row>
    <row r="395" spans="1:10">
      <c r="A395">
        <v>394</v>
      </c>
      <c r="B395">
        <v>-32.933300000000003</v>
      </c>
      <c r="C395" s="65">
        <v>33632</v>
      </c>
      <c r="D395">
        <v>19.870000839233398</v>
      </c>
      <c r="E395">
        <v>36.119998931884801</v>
      </c>
      <c r="F395">
        <v>0.60000002384185802</v>
      </c>
      <c r="G395">
        <v>42.100645558323897</v>
      </c>
      <c r="H395">
        <v>7.2961747352964901</v>
      </c>
      <c r="I395">
        <v>0</v>
      </c>
      <c r="J395">
        <v>0</v>
      </c>
    </row>
    <row r="396" spans="1:10">
      <c r="A396">
        <v>395</v>
      </c>
      <c r="B396">
        <v>117.05</v>
      </c>
      <c r="C396" s="65">
        <v>33633</v>
      </c>
      <c r="D396">
        <v>17.639999389648398</v>
      </c>
      <c r="E396">
        <v>36.2700004577637</v>
      </c>
      <c r="F396">
        <v>0</v>
      </c>
      <c r="G396">
        <v>41.967980518889398</v>
      </c>
      <c r="H396">
        <v>7.6107564415259104</v>
      </c>
      <c r="I396">
        <v>0</v>
      </c>
      <c r="J396">
        <v>0</v>
      </c>
    </row>
    <row r="397" spans="1:10">
      <c r="A397">
        <v>396</v>
      </c>
      <c r="B397">
        <v>-32.933300000000003</v>
      </c>
      <c r="C397" s="65">
        <v>33634</v>
      </c>
      <c r="D397">
        <v>17.620000839233398</v>
      </c>
      <c r="E397">
        <v>36.680000305175803</v>
      </c>
      <c r="F397">
        <v>0</v>
      </c>
      <c r="G397">
        <v>41.830607167226198</v>
      </c>
      <c r="H397">
        <v>7.7063204406818704</v>
      </c>
      <c r="I397">
        <v>0</v>
      </c>
      <c r="J397">
        <v>0</v>
      </c>
    </row>
    <row r="398" spans="1:10">
      <c r="A398">
        <v>397</v>
      </c>
      <c r="B398">
        <v>117.05</v>
      </c>
      <c r="C398" s="65">
        <v>33635</v>
      </c>
      <c r="D398">
        <v>21.569999694824201</v>
      </c>
      <c r="E398">
        <v>36</v>
      </c>
      <c r="F398">
        <v>0</v>
      </c>
      <c r="G398">
        <v>41.688699771512802</v>
      </c>
      <c r="H398">
        <v>6.9256313485154601</v>
      </c>
      <c r="I398">
        <v>0</v>
      </c>
      <c r="J398">
        <v>0</v>
      </c>
    </row>
    <row r="399" spans="1:10">
      <c r="A399">
        <v>398</v>
      </c>
      <c r="B399">
        <v>-32.933300000000003</v>
      </c>
      <c r="C399" s="65">
        <v>33636</v>
      </c>
      <c r="D399">
        <v>17.780000686645501</v>
      </c>
      <c r="E399">
        <v>32.319999694824197</v>
      </c>
      <c r="F399">
        <v>0.69999998807907104</v>
      </c>
      <c r="G399">
        <v>41.542432599928297</v>
      </c>
      <c r="H399">
        <v>6.3721602956971601</v>
      </c>
      <c r="I399">
        <v>0</v>
      </c>
      <c r="J399">
        <v>0</v>
      </c>
    </row>
    <row r="400" spans="1:10">
      <c r="A400">
        <v>399</v>
      </c>
      <c r="B400">
        <v>117.05</v>
      </c>
      <c r="C400" s="65">
        <v>33637</v>
      </c>
      <c r="D400">
        <v>17.0100002288818</v>
      </c>
      <c r="E400">
        <v>30.340000152587901</v>
      </c>
      <c r="F400">
        <v>0</v>
      </c>
      <c r="G400">
        <v>41.391979920651202</v>
      </c>
      <c r="H400">
        <v>5.8840915669756297</v>
      </c>
      <c r="I400">
        <v>0</v>
      </c>
      <c r="J400">
        <v>0</v>
      </c>
    </row>
    <row r="401" spans="1:10">
      <c r="A401">
        <v>400</v>
      </c>
      <c r="B401">
        <v>-32.933300000000003</v>
      </c>
      <c r="C401" s="65">
        <v>33638</v>
      </c>
      <c r="D401">
        <v>17.430000305175799</v>
      </c>
      <c r="E401">
        <v>27.190000534057599</v>
      </c>
      <c r="F401">
        <v>0.20000000298023199</v>
      </c>
      <c r="G401">
        <v>41.237516001860499</v>
      </c>
      <c r="H401">
        <v>4.8510061942990603</v>
      </c>
      <c r="I401">
        <v>0</v>
      </c>
      <c r="J401">
        <v>0</v>
      </c>
    </row>
    <row r="402" spans="1:10">
      <c r="A402">
        <v>401</v>
      </c>
      <c r="B402">
        <v>117.05</v>
      </c>
      <c r="C402" s="65">
        <v>33639</v>
      </c>
      <c r="D402">
        <v>13.0299997329712</v>
      </c>
      <c r="E402">
        <v>28.670000076293899</v>
      </c>
      <c r="F402">
        <v>0</v>
      </c>
      <c r="G402">
        <v>41.079215111734698</v>
      </c>
      <c r="H402">
        <v>5.8945650537638103</v>
      </c>
      <c r="I402">
        <v>0</v>
      </c>
      <c r="J402">
        <v>0</v>
      </c>
    </row>
    <row r="403" spans="1:10">
      <c r="A403">
        <v>402</v>
      </c>
      <c r="B403">
        <v>-32.933300000000003</v>
      </c>
      <c r="C403" s="65">
        <v>33640</v>
      </c>
      <c r="D403">
        <v>16.309999465942401</v>
      </c>
      <c r="E403">
        <v>30.329999923706101</v>
      </c>
      <c r="F403">
        <v>0</v>
      </c>
      <c r="G403">
        <v>40.917251518452801</v>
      </c>
      <c r="H403">
        <v>5.9141906731206504</v>
      </c>
      <c r="I403">
        <v>0</v>
      </c>
      <c r="J403">
        <v>0</v>
      </c>
    </row>
    <row r="404" spans="1:10">
      <c r="A404">
        <v>403</v>
      </c>
      <c r="B404">
        <v>117.05</v>
      </c>
      <c r="C404" s="65">
        <v>33641</v>
      </c>
      <c r="D404">
        <v>16.75</v>
      </c>
      <c r="E404">
        <v>30.200000762939499</v>
      </c>
      <c r="F404">
        <v>0.30000001192092901</v>
      </c>
      <c r="G404">
        <v>40.751799490193498</v>
      </c>
      <c r="H404">
        <v>5.7910429089639903</v>
      </c>
      <c r="I404">
        <v>0</v>
      </c>
      <c r="J404">
        <v>0</v>
      </c>
    </row>
    <row r="405" spans="1:10">
      <c r="A405">
        <v>404</v>
      </c>
      <c r="B405">
        <v>-32.933300000000003</v>
      </c>
      <c r="C405" s="65">
        <v>33642</v>
      </c>
      <c r="D405">
        <v>16.819999694824201</v>
      </c>
      <c r="E405">
        <v>22.790000915527301</v>
      </c>
      <c r="F405">
        <v>8.1999998092651403</v>
      </c>
      <c r="G405">
        <v>40.5830332951355</v>
      </c>
      <c r="H405">
        <v>3.50057238556631</v>
      </c>
      <c r="I405">
        <v>5.39954190081209</v>
      </c>
      <c r="J405">
        <v>0.107990838016242</v>
      </c>
    </row>
    <row r="406" spans="1:10">
      <c r="A406">
        <v>405</v>
      </c>
      <c r="B406">
        <v>117.05</v>
      </c>
      <c r="C406" s="65">
        <v>33643</v>
      </c>
      <c r="D406">
        <v>15.3999996185303</v>
      </c>
      <c r="E406">
        <v>22.4899997711182</v>
      </c>
      <c r="F406">
        <v>19</v>
      </c>
      <c r="G406">
        <v>40.411127201457603</v>
      </c>
      <c r="H406">
        <v>3.7117958901700301</v>
      </c>
      <c r="I406">
        <v>21.430105188676102</v>
      </c>
      <c r="J406">
        <v>0.42860210377352098</v>
      </c>
    </row>
    <row r="407" spans="1:10">
      <c r="A407">
        <v>406</v>
      </c>
      <c r="B407">
        <v>-32.933300000000003</v>
      </c>
      <c r="C407" s="65">
        <v>33644</v>
      </c>
      <c r="D407">
        <v>15.6599998474121</v>
      </c>
      <c r="E407">
        <v>25.5200004577637</v>
      </c>
      <c r="F407">
        <v>0</v>
      </c>
      <c r="G407">
        <v>40.236255477338602</v>
      </c>
      <c r="H407">
        <v>4.5534009457850297</v>
      </c>
      <c r="I407">
        <v>17.787384432048</v>
      </c>
      <c r="J407">
        <v>0.35574768864096101</v>
      </c>
    </row>
    <row r="408" spans="1:10">
      <c r="A408">
        <v>407</v>
      </c>
      <c r="B408">
        <v>117.05</v>
      </c>
      <c r="C408" s="65">
        <v>33645</v>
      </c>
      <c r="D408">
        <v>16.030000686645501</v>
      </c>
      <c r="E408">
        <v>26.590000152587901</v>
      </c>
      <c r="F408">
        <v>0</v>
      </c>
      <c r="G408">
        <v>40.058592390957202</v>
      </c>
      <c r="H408">
        <v>4.77944210303622</v>
      </c>
      <c r="I408">
        <v>13.963830749619101</v>
      </c>
      <c r="J408">
        <v>0.27927661499238099</v>
      </c>
    </row>
    <row r="409" spans="1:10">
      <c r="A409">
        <v>408</v>
      </c>
      <c r="B409">
        <v>-32.933300000000003</v>
      </c>
      <c r="C409" s="65">
        <v>33646</v>
      </c>
      <c r="D409">
        <v>16.110000610351602</v>
      </c>
      <c r="E409">
        <v>35.409999847412102</v>
      </c>
      <c r="F409">
        <v>0</v>
      </c>
      <c r="G409">
        <v>39.878312210492297</v>
      </c>
      <c r="H409">
        <v>7.1641560995468101</v>
      </c>
      <c r="I409">
        <v>8.2325058699816207</v>
      </c>
      <c r="J409">
        <v>0.16465011739963201</v>
      </c>
    </row>
    <row r="410" spans="1:10">
      <c r="A410">
        <v>409</v>
      </c>
      <c r="B410">
        <v>117.05</v>
      </c>
      <c r="C410" s="65">
        <v>33647</v>
      </c>
      <c r="D410">
        <v>18.569999694824201</v>
      </c>
      <c r="E410">
        <v>27.0100002288818</v>
      </c>
      <c r="F410">
        <v>1.20000004768372</v>
      </c>
      <c r="G410">
        <v>39.695589204122498</v>
      </c>
      <c r="H410">
        <v>4.3943464350226797</v>
      </c>
      <c r="I410">
        <v>5.9170287696471897</v>
      </c>
      <c r="J410">
        <v>0.118340575392944</v>
      </c>
    </row>
    <row r="411" spans="1:10">
      <c r="A411">
        <v>410</v>
      </c>
      <c r="B411">
        <v>-32.933300000000003</v>
      </c>
      <c r="C411" s="65">
        <v>33648</v>
      </c>
      <c r="D411">
        <v>12.9799995422363</v>
      </c>
      <c r="E411">
        <v>28.399999618530298</v>
      </c>
      <c r="F411">
        <v>0.10000000149011599</v>
      </c>
      <c r="G411">
        <v>39.510597640026702</v>
      </c>
      <c r="H411">
        <v>5.6061594380036901</v>
      </c>
      <c r="I411">
        <v>1.5321012207343501</v>
      </c>
      <c r="J411">
        <v>3.0642024414687101E-2</v>
      </c>
    </row>
    <row r="412" spans="1:10">
      <c r="A412">
        <v>411</v>
      </c>
      <c r="B412">
        <v>117.05</v>
      </c>
      <c r="C412" s="65">
        <v>33649</v>
      </c>
      <c r="D412">
        <v>16.459999084472699</v>
      </c>
      <c r="E412">
        <v>26.049999237060501</v>
      </c>
      <c r="F412">
        <v>6.5999999046325701</v>
      </c>
      <c r="G412">
        <v>39.323511786383499</v>
      </c>
      <c r="H412">
        <v>4.4647792081548099</v>
      </c>
      <c r="I412">
        <v>4.5602777588430703</v>
      </c>
      <c r="J412">
        <v>9.1205555176861505E-2</v>
      </c>
    </row>
    <row r="413" spans="1:10">
      <c r="A413">
        <v>412</v>
      </c>
      <c r="B413">
        <v>-32.933300000000003</v>
      </c>
      <c r="C413" s="65">
        <v>33650</v>
      </c>
      <c r="D413">
        <v>16.969999313354499</v>
      </c>
      <c r="E413">
        <v>25.350000381469702</v>
      </c>
      <c r="F413">
        <v>1.79999995231628</v>
      </c>
      <c r="G413">
        <v>39.134479579198398</v>
      </c>
      <c r="H413">
        <v>4.1434518652455301</v>
      </c>
      <c r="I413">
        <v>3.0455162189629301</v>
      </c>
      <c r="J413">
        <v>6.0910324379258703E-2</v>
      </c>
    </row>
    <row r="414" spans="1:10">
      <c r="A414">
        <v>413</v>
      </c>
      <c r="B414">
        <v>117.05</v>
      </c>
      <c r="C414" s="65">
        <v>33651</v>
      </c>
      <c r="D414">
        <v>13.8599996566772</v>
      </c>
      <c r="E414">
        <v>22.7700004577637</v>
      </c>
      <c r="F414">
        <v>0.30000001192092901</v>
      </c>
      <c r="G414">
        <v>38.943543625782397</v>
      </c>
      <c r="H414">
        <v>3.9411567681092001</v>
      </c>
      <c r="I414">
        <v>0.19259081639650499</v>
      </c>
      <c r="J414">
        <v>3.8518163279300899E-3</v>
      </c>
    </row>
    <row r="415" spans="1:10">
      <c r="A415">
        <v>414</v>
      </c>
      <c r="B415">
        <v>-32.933300000000003</v>
      </c>
      <c r="C415" s="65">
        <v>33652</v>
      </c>
      <c r="D415">
        <v>10.6099996566772</v>
      </c>
      <c r="E415">
        <v>29.090000152587901</v>
      </c>
      <c r="F415">
        <v>0</v>
      </c>
      <c r="G415">
        <v>38.750720201273403</v>
      </c>
      <c r="H415">
        <v>5.8878603245946302</v>
      </c>
      <c r="I415">
        <v>0</v>
      </c>
      <c r="J415">
        <v>0</v>
      </c>
    </row>
    <row r="416" spans="1:10">
      <c r="A416">
        <v>415</v>
      </c>
      <c r="B416">
        <v>117.05</v>
      </c>
      <c r="C416" s="65">
        <v>33653</v>
      </c>
      <c r="D416">
        <v>14.2399997711182</v>
      </c>
      <c r="E416">
        <v>27.680000305175799</v>
      </c>
      <c r="F416">
        <v>0</v>
      </c>
      <c r="G416">
        <v>38.556025580808999</v>
      </c>
      <c r="H416">
        <v>5.1432474944131101</v>
      </c>
      <c r="I416">
        <v>0</v>
      </c>
      <c r="J416">
        <v>0</v>
      </c>
    </row>
    <row r="417" spans="1:10">
      <c r="A417">
        <v>416</v>
      </c>
      <c r="B417">
        <v>-32.933300000000003</v>
      </c>
      <c r="C417" s="65">
        <v>33654</v>
      </c>
      <c r="D417">
        <v>15.8800001144409</v>
      </c>
      <c r="E417">
        <v>30.959999084472699</v>
      </c>
      <c r="F417">
        <v>0</v>
      </c>
      <c r="G417">
        <v>38.359476039527003</v>
      </c>
      <c r="H417">
        <v>5.7642533047401399</v>
      </c>
      <c r="I417">
        <v>0</v>
      </c>
      <c r="J417">
        <v>0</v>
      </c>
    </row>
    <row r="418" spans="1:10">
      <c r="A418">
        <v>417</v>
      </c>
      <c r="B418">
        <v>117.05</v>
      </c>
      <c r="C418" s="65">
        <v>33655</v>
      </c>
      <c r="D418">
        <v>13.25</v>
      </c>
      <c r="E418">
        <v>26.2399997711182</v>
      </c>
      <c r="F418">
        <v>0</v>
      </c>
      <c r="G418">
        <v>38.161087852565103</v>
      </c>
      <c r="H418">
        <v>4.8477384162733603</v>
      </c>
      <c r="I418">
        <v>0</v>
      </c>
      <c r="J418">
        <v>0</v>
      </c>
    </row>
    <row r="419" spans="1:10">
      <c r="A419">
        <v>418</v>
      </c>
      <c r="B419">
        <v>-32.933300000000003</v>
      </c>
      <c r="C419" s="65">
        <v>33656</v>
      </c>
      <c r="D419">
        <v>12.4899997711182</v>
      </c>
      <c r="E419">
        <v>24.610000610351602</v>
      </c>
      <c r="F419">
        <v>0</v>
      </c>
      <c r="G419">
        <v>37.960877295060897</v>
      </c>
      <c r="H419">
        <v>4.5097631616074096</v>
      </c>
      <c r="I419">
        <v>0</v>
      </c>
      <c r="J419">
        <v>0</v>
      </c>
    </row>
    <row r="420" spans="1:10">
      <c r="A420">
        <v>419</v>
      </c>
      <c r="B420">
        <v>117.05</v>
      </c>
      <c r="C420" s="65">
        <v>33657</v>
      </c>
      <c r="D420">
        <v>13.329999923706101</v>
      </c>
      <c r="E420">
        <v>27.870000839233398</v>
      </c>
      <c r="F420">
        <v>0</v>
      </c>
      <c r="G420">
        <v>37.758860642152399</v>
      </c>
      <c r="H420">
        <v>5.19031933200732</v>
      </c>
      <c r="I420">
        <v>0</v>
      </c>
      <c r="J420">
        <v>0</v>
      </c>
    </row>
    <row r="421" spans="1:10">
      <c r="A421">
        <v>420</v>
      </c>
      <c r="B421">
        <v>-32.933300000000003</v>
      </c>
      <c r="C421" s="65">
        <v>33658</v>
      </c>
      <c r="D421">
        <v>13.2799997329712</v>
      </c>
      <c r="E421">
        <v>30.2600002288818</v>
      </c>
      <c r="F421">
        <v>0</v>
      </c>
      <c r="G421">
        <v>37.555054168977101</v>
      </c>
      <c r="H421">
        <v>5.7486390905023699</v>
      </c>
      <c r="I421">
        <v>0</v>
      </c>
      <c r="J421">
        <v>0</v>
      </c>
    </row>
    <row r="422" spans="1:10">
      <c r="A422">
        <v>421</v>
      </c>
      <c r="B422">
        <v>117.05</v>
      </c>
      <c r="C422" s="65">
        <v>33659</v>
      </c>
      <c r="D422">
        <v>14.1599998474121</v>
      </c>
      <c r="E422">
        <v>30.290000915527301</v>
      </c>
      <c r="F422">
        <v>0</v>
      </c>
      <c r="G422">
        <v>37.349474150672698</v>
      </c>
      <c r="H422">
        <v>5.6363088920749398</v>
      </c>
      <c r="I422">
        <v>0</v>
      </c>
      <c r="J422">
        <v>0</v>
      </c>
    </row>
    <row r="423" spans="1:10">
      <c r="A423">
        <v>422</v>
      </c>
      <c r="B423">
        <v>-32.933300000000003</v>
      </c>
      <c r="C423" s="65">
        <v>33660</v>
      </c>
      <c r="D423">
        <v>16.340000152587901</v>
      </c>
      <c r="E423">
        <v>31.059999465942401</v>
      </c>
      <c r="F423">
        <v>0</v>
      </c>
      <c r="G423">
        <v>37.1421368623771</v>
      </c>
      <c r="H423">
        <v>5.5517592802961397</v>
      </c>
      <c r="I423">
        <v>0</v>
      </c>
      <c r="J423">
        <v>0</v>
      </c>
    </row>
    <row r="424" spans="1:10">
      <c r="A424">
        <v>423</v>
      </c>
      <c r="B424">
        <v>117.05</v>
      </c>
      <c r="C424" s="65">
        <v>33661</v>
      </c>
      <c r="D424">
        <v>17.350000381469702</v>
      </c>
      <c r="E424">
        <v>34.810001373291001</v>
      </c>
      <c r="F424">
        <v>0</v>
      </c>
      <c r="G424">
        <v>36.933058579228003</v>
      </c>
      <c r="H424">
        <v>6.3571987030871497</v>
      </c>
      <c r="I424">
        <v>0</v>
      </c>
      <c r="J424">
        <v>0</v>
      </c>
    </row>
    <row r="425" spans="1:10">
      <c r="A425">
        <v>424</v>
      </c>
      <c r="B425">
        <v>-32.933300000000003</v>
      </c>
      <c r="C425" s="65">
        <v>33662</v>
      </c>
      <c r="D425">
        <v>14.8400001525879</v>
      </c>
      <c r="E425">
        <v>35.840000152587898</v>
      </c>
      <c r="F425">
        <v>0</v>
      </c>
      <c r="G425">
        <v>36.722255576362898</v>
      </c>
      <c r="H425">
        <v>6.8152358565442404</v>
      </c>
      <c r="I425">
        <v>0</v>
      </c>
      <c r="J425">
        <v>0</v>
      </c>
    </row>
    <row r="426" spans="1:10">
      <c r="A426">
        <v>425</v>
      </c>
      <c r="B426">
        <v>117.05</v>
      </c>
      <c r="C426" s="65">
        <v>33663</v>
      </c>
      <c r="D426">
        <v>16.680000305175799</v>
      </c>
      <c r="E426">
        <v>23.059999465942401</v>
      </c>
      <c r="F426">
        <v>0</v>
      </c>
      <c r="G426">
        <v>36.509744128919799</v>
      </c>
      <c r="H426">
        <v>3.2611927684922102</v>
      </c>
      <c r="I426">
        <v>0</v>
      </c>
      <c r="J426">
        <v>0</v>
      </c>
    </row>
    <row r="427" spans="1:10">
      <c r="A427">
        <v>426</v>
      </c>
      <c r="B427">
        <v>-32.933300000000003</v>
      </c>
      <c r="C427" s="65">
        <v>33664</v>
      </c>
      <c r="D427">
        <v>10.2600002288818</v>
      </c>
      <c r="E427">
        <v>28.420000076293899</v>
      </c>
      <c r="F427">
        <v>0</v>
      </c>
      <c r="G427">
        <v>36.295540512036297</v>
      </c>
      <c r="H427">
        <v>5.3928065472597497</v>
      </c>
      <c r="I427">
        <v>0</v>
      </c>
      <c r="J427">
        <v>0</v>
      </c>
    </row>
    <row r="428" spans="1:10">
      <c r="A428">
        <v>427</v>
      </c>
      <c r="B428">
        <v>117.05</v>
      </c>
      <c r="C428" s="65">
        <v>33664.958333333336</v>
      </c>
      <c r="D428">
        <v>14.75</v>
      </c>
      <c r="E428">
        <v>35.599998474121101</v>
      </c>
      <c r="F428">
        <v>0</v>
      </c>
      <c r="G428">
        <v>36.079661000850102</v>
      </c>
      <c r="H428">
        <v>6.6465012595378896</v>
      </c>
      <c r="I428">
        <v>0</v>
      </c>
      <c r="J428">
        <v>0</v>
      </c>
    </row>
    <row r="429" spans="1:10">
      <c r="A429">
        <v>428</v>
      </c>
      <c r="B429">
        <v>-32.933300000000003</v>
      </c>
      <c r="C429" s="65">
        <v>33665.958333333336</v>
      </c>
      <c r="D429">
        <v>16.709999084472699</v>
      </c>
      <c r="E429">
        <v>26.149999618530298</v>
      </c>
      <c r="F429">
        <v>0</v>
      </c>
      <c r="G429">
        <v>35.862121870498903</v>
      </c>
      <c r="H429">
        <v>4.0579065754947701</v>
      </c>
      <c r="I429">
        <v>0</v>
      </c>
      <c r="J429">
        <v>0</v>
      </c>
    </row>
    <row r="430" spans="1:10">
      <c r="A430">
        <v>429</v>
      </c>
      <c r="B430">
        <v>117.05</v>
      </c>
      <c r="C430" s="65">
        <v>33666.958333333336</v>
      </c>
      <c r="D430">
        <v>9.4799995422363299</v>
      </c>
      <c r="E430">
        <v>25.75</v>
      </c>
      <c r="F430">
        <v>0</v>
      </c>
      <c r="G430">
        <v>35.642939396120497</v>
      </c>
      <c r="H430">
        <v>4.7798722521884596</v>
      </c>
      <c r="I430">
        <v>0</v>
      </c>
      <c r="J430">
        <v>0</v>
      </c>
    </row>
    <row r="431" spans="1:10">
      <c r="A431">
        <v>430</v>
      </c>
      <c r="B431">
        <v>-32.933300000000003</v>
      </c>
      <c r="C431" s="65">
        <v>33667.958333333336</v>
      </c>
      <c r="D431">
        <v>12.6000003814697</v>
      </c>
      <c r="E431">
        <v>28.700000762939499</v>
      </c>
      <c r="F431">
        <v>0</v>
      </c>
      <c r="G431">
        <v>35.422129852852699</v>
      </c>
      <c r="H431">
        <v>5.1303349014267496</v>
      </c>
      <c r="I431">
        <v>0</v>
      </c>
      <c r="J431">
        <v>0</v>
      </c>
    </row>
    <row r="432" spans="1:10">
      <c r="A432">
        <v>431</v>
      </c>
      <c r="B432">
        <v>117.05</v>
      </c>
      <c r="C432" s="65">
        <v>33668.958333333336</v>
      </c>
      <c r="D432">
        <v>14.4700002670288</v>
      </c>
      <c r="E432">
        <v>34.080001831054702</v>
      </c>
      <c r="F432">
        <v>0</v>
      </c>
      <c r="G432">
        <v>35.199709515833</v>
      </c>
      <c r="H432">
        <v>6.1569238299958302</v>
      </c>
      <c r="I432">
        <v>0</v>
      </c>
      <c r="J432">
        <v>0</v>
      </c>
    </row>
    <row r="433" spans="1:10">
      <c r="A433">
        <v>432</v>
      </c>
      <c r="B433">
        <v>-32.933300000000003</v>
      </c>
      <c r="C433" s="65">
        <v>33669.958333333336</v>
      </c>
      <c r="D433">
        <v>17.430000305175799</v>
      </c>
      <c r="E433">
        <v>34.860000610351598</v>
      </c>
      <c r="F433">
        <v>0</v>
      </c>
      <c r="G433">
        <v>34.975694660199302</v>
      </c>
      <c r="H433">
        <v>6.0240181432781199</v>
      </c>
      <c r="I433">
        <v>0</v>
      </c>
      <c r="J433">
        <v>0</v>
      </c>
    </row>
    <row r="434" spans="1:10">
      <c r="A434">
        <v>433</v>
      </c>
      <c r="B434">
        <v>117.05</v>
      </c>
      <c r="C434" s="65">
        <v>33670.958333333336</v>
      </c>
      <c r="D434">
        <v>18.280000686645501</v>
      </c>
      <c r="E434">
        <v>38.849998474121101</v>
      </c>
      <c r="F434">
        <v>0</v>
      </c>
      <c r="G434">
        <v>34.750101561089203</v>
      </c>
      <c r="H434">
        <v>6.8600173252283403</v>
      </c>
      <c r="I434">
        <v>0</v>
      </c>
      <c r="J434">
        <v>0</v>
      </c>
    </row>
    <row r="435" spans="1:10">
      <c r="A435">
        <v>434</v>
      </c>
      <c r="B435">
        <v>-32.933300000000003</v>
      </c>
      <c r="C435" s="65">
        <v>33671.958333333336</v>
      </c>
      <c r="D435">
        <v>17.9899997711182</v>
      </c>
      <c r="E435">
        <v>36</v>
      </c>
      <c r="F435">
        <v>0</v>
      </c>
      <c r="G435">
        <v>34.522946493640603</v>
      </c>
      <c r="H435">
        <v>6.1610680517657501</v>
      </c>
      <c r="I435">
        <v>0</v>
      </c>
      <c r="J435">
        <v>0</v>
      </c>
    </row>
    <row r="436" spans="1:10">
      <c r="A436">
        <v>435</v>
      </c>
      <c r="B436">
        <v>117.05</v>
      </c>
      <c r="C436" s="65">
        <v>33672.958333333336</v>
      </c>
      <c r="D436">
        <v>15.699999809265099</v>
      </c>
      <c r="E436">
        <v>24.899999618530298</v>
      </c>
      <c r="F436">
        <v>0.10000000149011599</v>
      </c>
      <c r="G436">
        <v>34.294245732991101</v>
      </c>
      <c r="H436">
        <v>3.7205049670107102</v>
      </c>
      <c r="I436">
        <v>0</v>
      </c>
      <c r="J436">
        <v>0</v>
      </c>
    </row>
    <row r="437" spans="1:10">
      <c r="A437">
        <v>436</v>
      </c>
      <c r="B437">
        <v>-32.933300000000003</v>
      </c>
      <c r="C437" s="65">
        <v>33673.958333333336</v>
      </c>
      <c r="D437">
        <v>14.7700004577637</v>
      </c>
      <c r="E437">
        <v>26.569999694824201</v>
      </c>
      <c r="F437">
        <v>0</v>
      </c>
      <c r="G437">
        <v>34.064015554278399</v>
      </c>
      <c r="H437">
        <v>4.2259151306352196</v>
      </c>
      <c r="I437">
        <v>0</v>
      </c>
      <c r="J437">
        <v>0</v>
      </c>
    </row>
    <row r="438" spans="1:10">
      <c r="A438">
        <v>437</v>
      </c>
      <c r="B438">
        <v>117.05</v>
      </c>
      <c r="C438" s="65">
        <v>33674.958333333336</v>
      </c>
      <c r="D438">
        <v>16.299999237060501</v>
      </c>
      <c r="E438">
        <v>29.4899997711182</v>
      </c>
      <c r="F438">
        <v>0</v>
      </c>
      <c r="G438">
        <v>33.8322722326402</v>
      </c>
      <c r="H438">
        <v>4.6941436147031901</v>
      </c>
      <c r="I438">
        <v>0</v>
      </c>
      <c r="J438">
        <v>0</v>
      </c>
    </row>
    <row r="439" spans="1:10">
      <c r="A439">
        <v>438</v>
      </c>
      <c r="B439">
        <v>-32.933300000000003</v>
      </c>
      <c r="C439" s="65">
        <v>33675.958333333336</v>
      </c>
      <c r="D439">
        <v>16.549999237060501</v>
      </c>
      <c r="E439">
        <v>22.129999160766602</v>
      </c>
      <c r="F439">
        <v>1.1000000238418599</v>
      </c>
      <c r="G439">
        <v>33.5990320432144</v>
      </c>
      <c r="H439">
        <v>2.7672443164747098</v>
      </c>
      <c r="I439">
        <v>0</v>
      </c>
      <c r="J439">
        <v>0</v>
      </c>
    </row>
    <row r="440" spans="1:10">
      <c r="A440">
        <v>439</v>
      </c>
      <c r="B440">
        <v>117.05</v>
      </c>
      <c r="C440" s="65">
        <v>33676.958333333336</v>
      </c>
      <c r="D440">
        <v>14.939999580383301</v>
      </c>
      <c r="E440">
        <v>17.940000534057599</v>
      </c>
      <c r="F440">
        <v>0</v>
      </c>
      <c r="G440">
        <v>33.364311261138504</v>
      </c>
      <c r="H440">
        <v>1.8575408312672299</v>
      </c>
      <c r="I440">
        <v>0</v>
      </c>
      <c r="J440">
        <v>0</v>
      </c>
    </row>
    <row r="441" spans="1:10">
      <c r="A441">
        <v>440</v>
      </c>
      <c r="B441">
        <v>-32.933300000000003</v>
      </c>
      <c r="C441" s="65">
        <v>33677.958333333336</v>
      </c>
      <c r="D441">
        <v>13.7700004577637</v>
      </c>
      <c r="E441">
        <v>21.409999847412099</v>
      </c>
      <c r="F441">
        <v>0.5</v>
      </c>
      <c r="G441">
        <v>33.128139267006297</v>
      </c>
      <c r="H441">
        <v>3.0421878067506301</v>
      </c>
      <c r="I441">
        <v>0</v>
      </c>
      <c r="J441">
        <v>0</v>
      </c>
    </row>
    <row r="442" spans="1:10">
      <c r="A442">
        <v>441</v>
      </c>
      <c r="B442">
        <v>117.05</v>
      </c>
      <c r="C442" s="65">
        <v>33678.958333333336</v>
      </c>
      <c r="D442">
        <v>14.2799997329712</v>
      </c>
      <c r="E442">
        <v>20</v>
      </c>
      <c r="F442">
        <v>0.40000000596046398</v>
      </c>
      <c r="G442">
        <v>32.890597863234802</v>
      </c>
      <c r="H442">
        <v>2.5802063697612798</v>
      </c>
      <c r="I442">
        <v>0</v>
      </c>
      <c r="J442">
        <v>0</v>
      </c>
    </row>
    <row r="443" spans="1:10">
      <c r="A443">
        <v>442</v>
      </c>
      <c r="B443">
        <v>-32.933300000000003</v>
      </c>
      <c r="C443" s="65">
        <v>33679.958333333336</v>
      </c>
      <c r="D443">
        <v>14.539999961853001</v>
      </c>
      <c r="E443">
        <v>20.579999923706101</v>
      </c>
      <c r="F443">
        <v>11.6000003814697</v>
      </c>
      <c r="G443">
        <v>32.651781957696898</v>
      </c>
      <c r="H443">
        <v>2.6637861892517298</v>
      </c>
      <c r="I443">
        <v>9.4689714300683399</v>
      </c>
      <c r="J443">
        <v>0.189379428601367</v>
      </c>
    </row>
    <row r="444" spans="1:10">
      <c r="A444">
        <v>443</v>
      </c>
      <c r="B444">
        <v>117.05</v>
      </c>
      <c r="C444" s="65">
        <v>33680.958333333336</v>
      </c>
      <c r="D444">
        <v>15.310000419616699</v>
      </c>
      <c r="E444">
        <v>25.9799995422363</v>
      </c>
      <c r="F444">
        <v>9.6999998092651403</v>
      </c>
      <c r="G444">
        <v>32.411786458265802</v>
      </c>
      <c r="H444">
        <v>3.8210856933231501</v>
      </c>
      <c r="I444">
        <v>16.112102684675001</v>
      </c>
      <c r="J444">
        <v>0.32224205369349901</v>
      </c>
    </row>
    <row r="445" spans="1:10">
      <c r="A445">
        <v>444</v>
      </c>
      <c r="B445">
        <v>-32.933300000000003</v>
      </c>
      <c r="C445" s="65">
        <v>33681.958333333336</v>
      </c>
      <c r="D445">
        <v>15.7299995422363</v>
      </c>
      <c r="E445">
        <v>23.100000381469702</v>
      </c>
      <c r="F445">
        <v>15.300000190734901</v>
      </c>
      <c r="G445">
        <v>32.170706272814201</v>
      </c>
      <c r="H445">
        <v>3.0512243296280701</v>
      </c>
      <c r="I445">
        <v>28.971123411707399</v>
      </c>
      <c r="J445">
        <v>0.579422468234147</v>
      </c>
    </row>
    <row r="446" spans="1:10">
      <c r="A446">
        <v>445</v>
      </c>
      <c r="B446">
        <v>117.05</v>
      </c>
      <c r="C446" s="65">
        <v>33682.958333333336</v>
      </c>
      <c r="D446">
        <v>14.180000305175801</v>
      </c>
      <c r="E446">
        <v>24.809999465942401</v>
      </c>
      <c r="F446">
        <v>12.8999996185303</v>
      </c>
      <c r="G446">
        <v>31.9286363092152</v>
      </c>
      <c r="H446">
        <v>3.6446795239238101</v>
      </c>
      <c r="I446">
        <v>38.955379411098598</v>
      </c>
      <c r="J446">
        <v>0.77910758822197201</v>
      </c>
    </row>
    <row r="447" spans="1:10">
      <c r="A447">
        <v>446</v>
      </c>
      <c r="B447">
        <v>-32.933300000000003</v>
      </c>
      <c r="C447" s="65">
        <v>33683.958333333336</v>
      </c>
      <c r="D447">
        <v>15.6199998855591</v>
      </c>
      <c r="E447">
        <v>21.459999084472699</v>
      </c>
      <c r="F447">
        <v>0.20000000298023199</v>
      </c>
      <c r="G447">
        <v>31.685671475341898</v>
      </c>
      <c r="H447">
        <v>2.61225745500936</v>
      </c>
      <c r="I447">
        <v>37.065573450071298</v>
      </c>
      <c r="J447">
        <v>0.74131146900142697</v>
      </c>
    </row>
    <row r="448" spans="1:10">
      <c r="A448">
        <v>447</v>
      </c>
      <c r="B448">
        <v>117.05</v>
      </c>
      <c r="C448" s="65">
        <v>33684.958333333336</v>
      </c>
      <c r="D448">
        <v>13.3900003433228</v>
      </c>
      <c r="E448">
        <v>24.889999389648398</v>
      </c>
      <c r="F448">
        <v>1</v>
      </c>
      <c r="G448">
        <v>31.441906679066999</v>
      </c>
      <c r="H448">
        <v>3.6975701122952098</v>
      </c>
      <c r="I448">
        <v>35.1075173602352</v>
      </c>
      <c r="J448">
        <v>0.70215034720470304</v>
      </c>
    </row>
    <row r="449" spans="1:10">
      <c r="A449">
        <v>448</v>
      </c>
      <c r="B449">
        <v>-32.933300000000003</v>
      </c>
      <c r="C449" s="65">
        <v>33685.958333333336</v>
      </c>
      <c r="D449">
        <v>15.6000003814697</v>
      </c>
      <c r="E449">
        <v>28.139999389648398</v>
      </c>
      <c r="F449">
        <v>0</v>
      </c>
      <c r="G449">
        <v>31.197436828263701</v>
      </c>
      <c r="H449">
        <v>4.1142588872047599</v>
      </c>
      <c r="I449">
        <v>31.8161102504714</v>
      </c>
      <c r="J449">
        <v>0.63632220500942704</v>
      </c>
    </row>
    <row r="450" spans="1:10">
      <c r="A450">
        <v>449</v>
      </c>
      <c r="B450">
        <v>117.05</v>
      </c>
      <c r="C450" s="65">
        <v>33686.958333333336</v>
      </c>
      <c r="D450">
        <v>15.7600002288818</v>
      </c>
      <c r="E450">
        <v>30.889999389648398</v>
      </c>
      <c r="F450">
        <v>0</v>
      </c>
      <c r="G450">
        <v>30.952356830804899</v>
      </c>
      <c r="H450">
        <v>4.6481575062555196</v>
      </c>
      <c r="I450">
        <v>28.097584245466901</v>
      </c>
      <c r="J450">
        <v>0.561951684909339</v>
      </c>
    </row>
    <row r="451" spans="1:10">
      <c r="A451">
        <v>450</v>
      </c>
      <c r="B451">
        <v>-32.933300000000003</v>
      </c>
      <c r="C451" s="65">
        <v>33687.958333333336</v>
      </c>
      <c r="D451">
        <v>16.190000534057599</v>
      </c>
      <c r="E451">
        <v>22.340000152587901</v>
      </c>
      <c r="F451">
        <v>0.10000000149011599</v>
      </c>
      <c r="G451">
        <v>30.706761594563599</v>
      </c>
      <c r="H451">
        <v>2.64970375818565</v>
      </c>
      <c r="I451">
        <v>26.0778212404085</v>
      </c>
      <c r="J451">
        <v>0.52155642480817099</v>
      </c>
    </row>
    <row r="452" spans="1:10">
      <c r="A452">
        <v>451</v>
      </c>
      <c r="B452">
        <v>117.05</v>
      </c>
      <c r="C452" s="65">
        <v>33688.958333333336</v>
      </c>
      <c r="D452">
        <v>8.1599998474121094</v>
      </c>
      <c r="E452">
        <v>20.920000076293899</v>
      </c>
      <c r="F452">
        <v>0</v>
      </c>
      <c r="G452">
        <v>30.4607460274127</v>
      </c>
      <c r="H452">
        <v>3.3034492817800598</v>
      </c>
      <c r="I452">
        <v>23.4350618149845</v>
      </c>
      <c r="J452">
        <v>0.46870123629969002</v>
      </c>
    </row>
    <row r="453" spans="1:10">
      <c r="A453">
        <v>452</v>
      </c>
      <c r="B453">
        <v>-32.933300000000003</v>
      </c>
      <c r="C453" s="65">
        <v>33689.958333333336</v>
      </c>
      <c r="D453">
        <v>7.1999998092651403</v>
      </c>
      <c r="E453">
        <v>22.370000839233398</v>
      </c>
      <c r="F453">
        <v>0</v>
      </c>
      <c r="G453">
        <v>30.214405037225202</v>
      </c>
      <c r="H453">
        <v>3.5998659850894699</v>
      </c>
      <c r="I453">
        <v>20.5551690269129</v>
      </c>
      <c r="J453">
        <v>0.41110338053825801</v>
      </c>
    </row>
    <row r="454" spans="1:10">
      <c r="A454">
        <v>453</v>
      </c>
      <c r="B454">
        <v>117.05</v>
      </c>
      <c r="C454" s="65">
        <v>33690.958333333336</v>
      </c>
      <c r="D454">
        <v>9.5299997329711896</v>
      </c>
      <c r="E454">
        <v>23.780000686645501</v>
      </c>
      <c r="F454">
        <v>0</v>
      </c>
      <c r="G454">
        <v>29.967833531874099</v>
      </c>
      <c r="H454">
        <v>3.6591212682251002</v>
      </c>
      <c r="I454">
        <v>17.627872012332801</v>
      </c>
      <c r="J454">
        <v>0.35255744024665697</v>
      </c>
    </row>
    <row r="455" spans="1:10">
      <c r="A455">
        <v>454</v>
      </c>
      <c r="B455">
        <v>-32.933300000000003</v>
      </c>
      <c r="C455" s="65">
        <v>33691.958333333336</v>
      </c>
      <c r="D455">
        <v>10.2200002670288</v>
      </c>
      <c r="E455">
        <v>25.5</v>
      </c>
      <c r="F455">
        <v>0</v>
      </c>
      <c r="G455">
        <v>29.721126419232402</v>
      </c>
      <c r="H455">
        <v>3.8892873443839502</v>
      </c>
      <c r="I455">
        <v>14.516442136825701</v>
      </c>
      <c r="J455">
        <v>0.29032884273651299</v>
      </c>
    </row>
    <row r="456" spans="1:10">
      <c r="A456">
        <v>455</v>
      </c>
      <c r="B456">
        <v>117.05</v>
      </c>
      <c r="C456" s="65">
        <v>33692.958333333336</v>
      </c>
      <c r="D456">
        <v>11.3900003433228</v>
      </c>
      <c r="E456">
        <v>27.829999923706101</v>
      </c>
      <c r="F456">
        <v>0</v>
      </c>
      <c r="G456">
        <v>29.474378607173001</v>
      </c>
      <c r="H456">
        <v>4.1970584780364</v>
      </c>
      <c r="I456">
        <v>11.158795354396499</v>
      </c>
      <c r="J456">
        <v>0.223175907087931</v>
      </c>
    </row>
    <row r="457" spans="1:10">
      <c r="A457">
        <v>456</v>
      </c>
      <c r="B457">
        <v>-32.933300000000003</v>
      </c>
      <c r="C457" s="65">
        <v>33693.958333333336</v>
      </c>
      <c r="D457">
        <v>14.4899997711182</v>
      </c>
      <c r="E457">
        <v>26.139999389648398</v>
      </c>
      <c r="F457">
        <v>0</v>
      </c>
      <c r="G457">
        <v>29.227685003569</v>
      </c>
      <c r="H457">
        <v>3.5695629456781601</v>
      </c>
      <c r="I457">
        <v>8.3031449978540195</v>
      </c>
      <c r="J457">
        <v>0.16606289995708001</v>
      </c>
    </row>
    <row r="458" spans="1:10">
      <c r="A458">
        <v>457</v>
      </c>
      <c r="B458">
        <v>117.05</v>
      </c>
      <c r="C458" s="65">
        <v>33694.958333333336</v>
      </c>
      <c r="D458">
        <v>17.200000762939499</v>
      </c>
      <c r="E458">
        <v>29.5200004577637</v>
      </c>
      <c r="F458">
        <v>2.7000000476837198</v>
      </c>
      <c r="G458">
        <v>28.981140516293198</v>
      </c>
      <c r="H458">
        <v>3.9305918136781401</v>
      </c>
      <c r="I458">
        <v>7.8586715945952301</v>
      </c>
      <c r="J458">
        <v>0.157173431891905</v>
      </c>
    </row>
    <row r="459" spans="1:10">
      <c r="A459">
        <v>458</v>
      </c>
      <c r="B459">
        <v>-32.933300000000003</v>
      </c>
      <c r="C459" s="65">
        <v>33695.958333333336</v>
      </c>
      <c r="D459">
        <v>15.3800001144409</v>
      </c>
      <c r="E459">
        <v>25.409999847412099</v>
      </c>
      <c r="F459">
        <v>8.6000003814697301</v>
      </c>
      <c r="G459">
        <v>28.734840053218701</v>
      </c>
      <c r="H459">
        <v>3.2630784161453099</v>
      </c>
      <c r="I459">
        <v>13.8482092431487</v>
      </c>
      <c r="J459">
        <v>0.27696418486297403</v>
      </c>
    </row>
    <row r="460" spans="1:10">
      <c r="A460">
        <v>459</v>
      </c>
      <c r="B460">
        <v>117.05</v>
      </c>
      <c r="C460" s="65">
        <v>33696.958333333336</v>
      </c>
      <c r="D460">
        <v>15.1199998855591</v>
      </c>
      <c r="E460">
        <v>22.219999313354499</v>
      </c>
      <c r="F460">
        <v>1.20000004768372</v>
      </c>
      <c r="G460">
        <v>28.4888785222184</v>
      </c>
      <c r="H460">
        <v>2.5989745120642098</v>
      </c>
      <c r="I460">
        <v>12.9690296811811</v>
      </c>
      <c r="J460">
        <v>0.25938059362362098</v>
      </c>
    </row>
    <row r="461" spans="1:10">
      <c r="A461">
        <v>460</v>
      </c>
      <c r="B461">
        <v>-32.933300000000003</v>
      </c>
      <c r="C461" s="65">
        <v>33697.958333333336</v>
      </c>
      <c r="D461">
        <v>15.079999923706101</v>
      </c>
      <c r="E461">
        <v>21.469999313354499</v>
      </c>
      <c r="F461">
        <v>2.2000000476837198</v>
      </c>
      <c r="G461">
        <v>28.243350831165401</v>
      </c>
      <c r="H461">
        <v>2.4178798496787501</v>
      </c>
      <c r="I461">
        <v>13.2347258491218</v>
      </c>
      <c r="J461">
        <v>0.26469451698243501</v>
      </c>
    </row>
    <row r="462" spans="1:10">
      <c r="A462">
        <v>461</v>
      </c>
      <c r="B462">
        <v>117.05</v>
      </c>
      <c r="C462" s="65">
        <v>33698.958333333336</v>
      </c>
      <c r="D462">
        <v>13.9899997711182</v>
      </c>
      <c r="E462">
        <v>23.649999618530298</v>
      </c>
      <c r="F462">
        <v>0.30000001192092901</v>
      </c>
      <c r="G462">
        <v>27.9983518879325</v>
      </c>
      <c r="H462">
        <v>2.9915834041018901</v>
      </c>
      <c r="I462">
        <v>11.141459137761199</v>
      </c>
      <c r="J462">
        <v>0.22282918275522401</v>
      </c>
    </row>
    <row r="463" spans="1:10">
      <c r="A463">
        <v>462</v>
      </c>
      <c r="B463">
        <v>-32.933300000000003</v>
      </c>
      <c r="C463" s="65">
        <v>33699.958333333336</v>
      </c>
      <c r="D463">
        <v>11.8400001525879</v>
      </c>
      <c r="E463">
        <v>22.649999618530298</v>
      </c>
      <c r="F463">
        <v>0</v>
      </c>
      <c r="G463">
        <v>27.753976600392701</v>
      </c>
      <c r="H463">
        <v>3.0021049362524201</v>
      </c>
      <c r="I463">
        <v>8.7397751887592499</v>
      </c>
      <c r="J463">
        <v>0.17479550377518499</v>
      </c>
    </row>
    <row r="464" spans="1:10">
      <c r="A464">
        <v>463</v>
      </c>
      <c r="B464">
        <v>117.05</v>
      </c>
      <c r="C464" s="65">
        <v>33700.958333333336</v>
      </c>
      <c r="D464">
        <v>13.3900003433228</v>
      </c>
      <c r="E464">
        <v>17.25</v>
      </c>
      <c r="F464">
        <v>15</v>
      </c>
      <c r="G464">
        <v>27.5103198764191</v>
      </c>
      <c r="H464">
        <v>1.6805109832634799</v>
      </c>
      <c r="I464">
        <v>22.3953664021485</v>
      </c>
      <c r="J464">
        <v>0.44790732804296901</v>
      </c>
    </row>
    <row r="465" spans="1:10">
      <c r="A465">
        <v>464</v>
      </c>
      <c r="B465">
        <v>-32.933300000000003</v>
      </c>
      <c r="C465" s="65">
        <v>33701.958333333336</v>
      </c>
      <c r="D465">
        <v>13.1499996185303</v>
      </c>
      <c r="E465">
        <v>20.409999847412099</v>
      </c>
      <c r="F465">
        <v>5.5999999046325701</v>
      </c>
      <c r="G465">
        <v>27.267476623884601</v>
      </c>
      <c r="H465">
        <v>2.3850638170203098</v>
      </c>
      <c r="I465">
        <v>26.0873152531648</v>
      </c>
      <c r="J465">
        <v>0.521746305063296</v>
      </c>
    </row>
    <row r="466" spans="1:10">
      <c r="A466">
        <v>465</v>
      </c>
      <c r="B466">
        <v>117.05</v>
      </c>
      <c r="C466" s="65">
        <v>33702.958333333336</v>
      </c>
      <c r="D466">
        <v>15.5900001525879</v>
      </c>
      <c r="E466">
        <v>23.219999313354499</v>
      </c>
      <c r="F466">
        <v>0.5</v>
      </c>
      <c r="G466">
        <v>27.0255417506622</v>
      </c>
      <c r="H466">
        <v>2.6073522695723401</v>
      </c>
      <c r="I466">
        <v>24.501433437506901</v>
      </c>
      <c r="J466">
        <v>0.49002866875013801</v>
      </c>
    </row>
    <row r="467" spans="1:10">
      <c r="A467">
        <v>466</v>
      </c>
      <c r="B467">
        <v>-32.933300000000003</v>
      </c>
      <c r="C467" s="65">
        <v>33703.958333333336</v>
      </c>
      <c r="D467">
        <v>13.9099998474121</v>
      </c>
      <c r="E467">
        <v>22.079999923706101</v>
      </c>
      <c r="F467">
        <v>0</v>
      </c>
      <c r="G467">
        <v>26.784610164624901</v>
      </c>
      <c r="H467">
        <v>2.5726486444023702</v>
      </c>
      <c r="I467">
        <v>22.443314521984998</v>
      </c>
      <c r="J467">
        <v>0.4488662904397</v>
      </c>
    </row>
    <row r="468" spans="1:10">
      <c r="A468">
        <v>467</v>
      </c>
      <c r="B468">
        <v>117.05</v>
      </c>
      <c r="C468" s="65">
        <v>33704.958333333336</v>
      </c>
      <c r="D468">
        <v>13.4099998474121</v>
      </c>
      <c r="E468">
        <v>21.420000076293899</v>
      </c>
      <c r="F468">
        <v>0.20000000298023199</v>
      </c>
      <c r="G468">
        <v>26.544776773645498</v>
      </c>
      <c r="H468">
        <v>2.4836179253819499</v>
      </c>
      <c r="I468">
        <v>20.656420184659702</v>
      </c>
      <c r="J468">
        <v>0.41312840369319398</v>
      </c>
    </row>
    <row r="469" spans="1:10">
      <c r="A469">
        <v>468</v>
      </c>
      <c r="B469">
        <v>-32.933300000000003</v>
      </c>
      <c r="C469" s="65">
        <v>33705.958333333336</v>
      </c>
      <c r="D469">
        <v>13.2399997711182</v>
      </c>
      <c r="E469">
        <v>22.540000915527301</v>
      </c>
      <c r="F469">
        <v>0</v>
      </c>
      <c r="G469">
        <v>26.3061364855972</v>
      </c>
      <c r="H469">
        <v>2.68786142072164</v>
      </c>
      <c r="I469">
        <v>18.506131048082398</v>
      </c>
      <c r="J469">
        <v>0.370122620961648</v>
      </c>
    </row>
    <row r="470" spans="1:10">
      <c r="A470">
        <v>469</v>
      </c>
      <c r="B470">
        <v>117.05</v>
      </c>
      <c r="C470" s="65">
        <v>33706.958333333336</v>
      </c>
      <c r="D470">
        <v>10.0100002288818</v>
      </c>
      <c r="E470">
        <v>23.4899997711182</v>
      </c>
      <c r="F470">
        <v>0</v>
      </c>
      <c r="G470">
        <v>26.068784208352799</v>
      </c>
      <c r="H470">
        <v>3.10438459157595</v>
      </c>
      <c r="I470">
        <v>16.022623374821599</v>
      </c>
      <c r="J470">
        <v>0.32045246749643203</v>
      </c>
    </row>
    <row r="471" spans="1:10">
      <c r="A471">
        <v>470</v>
      </c>
      <c r="B471">
        <v>-32.933300000000003</v>
      </c>
      <c r="C471" s="65">
        <v>33707.958333333336</v>
      </c>
      <c r="D471">
        <v>11.4799995422363</v>
      </c>
      <c r="E471">
        <v>23.040000915527301</v>
      </c>
      <c r="F471">
        <v>0</v>
      </c>
      <c r="G471">
        <v>25.8328148497854</v>
      </c>
      <c r="H471">
        <v>2.8908418971606702</v>
      </c>
      <c r="I471">
        <v>13.7099498570931</v>
      </c>
      <c r="J471">
        <v>0.27419899714186202</v>
      </c>
    </row>
    <row r="472" spans="1:10">
      <c r="A472">
        <v>471</v>
      </c>
      <c r="B472">
        <v>117.05</v>
      </c>
      <c r="C472" s="65">
        <v>33708.958333333336</v>
      </c>
      <c r="D472">
        <v>12.3400001525879</v>
      </c>
      <c r="E472">
        <v>24.209999084472699</v>
      </c>
      <c r="F472">
        <v>0</v>
      </c>
      <c r="G472">
        <v>25.5983199088951</v>
      </c>
      <c r="H472">
        <v>2.9867913782981099</v>
      </c>
      <c r="I472">
        <v>11.3205167544546</v>
      </c>
      <c r="J472">
        <v>0.226410335089092</v>
      </c>
    </row>
    <row r="473" spans="1:10">
      <c r="A473">
        <v>472</v>
      </c>
      <c r="B473">
        <v>-32.933300000000003</v>
      </c>
      <c r="C473" s="65">
        <v>33709.958333333336</v>
      </c>
      <c r="D473">
        <v>12.6599998474121</v>
      </c>
      <c r="E473">
        <v>22.530000686645501</v>
      </c>
      <c r="F473">
        <v>0</v>
      </c>
      <c r="G473">
        <v>25.365377249190999</v>
      </c>
      <c r="H473">
        <v>2.64791227072809</v>
      </c>
      <c r="I473">
        <v>9.20218693787211</v>
      </c>
      <c r="J473">
        <v>0.18404373875744201</v>
      </c>
    </row>
    <row r="474" spans="1:10">
      <c r="A474">
        <v>473</v>
      </c>
      <c r="B474">
        <v>117.05</v>
      </c>
      <c r="C474" s="65">
        <v>33710.958333333336</v>
      </c>
      <c r="D474">
        <v>13.3400001525879</v>
      </c>
      <c r="E474">
        <v>24.600000381469702</v>
      </c>
      <c r="F474">
        <v>1.20000004768372</v>
      </c>
      <c r="G474">
        <v>25.1340613253094</v>
      </c>
      <c r="H474">
        <v>2.9113019732599299</v>
      </c>
      <c r="I474">
        <v>8.0731454069478801</v>
      </c>
      <c r="J474">
        <v>0.161462908138958</v>
      </c>
    </row>
    <row r="475" spans="1:10">
      <c r="A475">
        <v>474</v>
      </c>
      <c r="B475">
        <v>-32.933300000000003</v>
      </c>
      <c r="C475" s="65">
        <v>33711.958333333336</v>
      </c>
      <c r="D475">
        <v>14.3699998855591</v>
      </c>
      <c r="E475">
        <v>22.299999237060501</v>
      </c>
      <c r="F475">
        <v>1.3999999761581401</v>
      </c>
      <c r="G475">
        <v>24.904446591886401</v>
      </c>
      <c r="H475">
        <v>2.3790483967735598</v>
      </c>
      <c r="I475">
        <v>7.5699066656871796</v>
      </c>
      <c r="J475">
        <v>0.15139813331374399</v>
      </c>
    </row>
    <row r="476" spans="1:10">
      <c r="A476">
        <v>475</v>
      </c>
      <c r="B476">
        <v>117.05</v>
      </c>
      <c r="C476" s="65">
        <v>33712.958333333336</v>
      </c>
      <c r="D476">
        <v>12.3500003814697</v>
      </c>
      <c r="E476">
        <v>18.649999618530298</v>
      </c>
      <c r="F476">
        <v>1.20000004768372</v>
      </c>
      <c r="G476">
        <v>24.676607503558401</v>
      </c>
      <c r="H476">
        <v>1.93625114245248</v>
      </c>
      <c r="I476">
        <v>7.2209057994089099</v>
      </c>
      <c r="J476">
        <v>0.144418115988178</v>
      </c>
    </row>
    <row r="477" spans="1:10">
      <c r="A477">
        <v>476</v>
      </c>
      <c r="B477">
        <v>-32.933300000000003</v>
      </c>
      <c r="C477" s="65">
        <v>33713.958333333336</v>
      </c>
      <c r="D477">
        <v>4.3400001525878897</v>
      </c>
      <c r="E477">
        <v>18.180000305175799</v>
      </c>
      <c r="F477">
        <v>0</v>
      </c>
      <c r="G477">
        <v>24.4506185149617</v>
      </c>
      <c r="H477">
        <v>2.4815056149286199</v>
      </c>
      <c r="I477">
        <v>5.2357013074660204</v>
      </c>
      <c r="J477">
        <v>0.10471402614932</v>
      </c>
    </row>
    <row r="478" spans="1:10">
      <c r="A478">
        <v>477</v>
      </c>
      <c r="B478">
        <v>117.05</v>
      </c>
      <c r="C478" s="65">
        <v>33714.958333333336</v>
      </c>
      <c r="D478">
        <v>6.8800001144409197</v>
      </c>
      <c r="E478">
        <v>19.930000305175799</v>
      </c>
      <c r="F478">
        <v>0</v>
      </c>
      <c r="G478">
        <v>24.226554080732399</v>
      </c>
      <c r="H478">
        <v>2.56379234312221</v>
      </c>
      <c r="I478">
        <v>3.1846674329682498</v>
      </c>
      <c r="J478">
        <v>6.3693348659364907E-2</v>
      </c>
    </row>
    <row r="479" spans="1:10">
      <c r="A479">
        <v>478</v>
      </c>
      <c r="B479">
        <v>-32.933300000000003</v>
      </c>
      <c r="C479" s="65">
        <v>33715.958333333336</v>
      </c>
      <c r="D479">
        <v>6.9899997711181596</v>
      </c>
      <c r="E479">
        <v>21.170000076293899</v>
      </c>
      <c r="F479">
        <v>0</v>
      </c>
      <c r="G479">
        <v>24.004488655506901</v>
      </c>
      <c r="H479">
        <v>2.7052701621455202</v>
      </c>
      <c r="I479">
        <v>1.0204513032518301</v>
      </c>
      <c r="J479">
        <v>2.0409026065036601E-2</v>
      </c>
    </row>
    <row r="480" spans="1:10">
      <c r="A480">
        <v>479</v>
      </c>
      <c r="B480">
        <v>117.05</v>
      </c>
      <c r="C480" s="65">
        <v>33716.958333333336</v>
      </c>
      <c r="D480">
        <v>4.8099999427795401</v>
      </c>
      <c r="E480">
        <v>22.209999084472699</v>
      </c>
      <c r="F480">
        <v>0</v>
      </c>
      <c r="G480">
        <v>23.784496693921501</v>
      </c>
      <c r="H480">
        <v>2.9161737186133401</v>
      </c>
      <c r="I480">
        <v>0</v>
      </c>
      <c r="J480">
        <v>0</v>
      </c>
    </row>
    <row r="481" spans="1:10">
      <c r="A481">
        <v>480</v>
      </c>
      <c r="B481">
        <v>-32.933300000000003</v>
      </c>
      <c r="C481" s="65">
        <v>33717.958333333336</v>
      </c>
      <c r="D481">
        <v>6.8800001144409197</v>
      </c>
      <c r="E481">
        <v>23.309999465942401</v>
      </c>
      <c r="F481">
        <v>0</v>
      </c>
      <c r="G481">
        <v>23.566652650612301</v>
      </c>
      <c r="H481">
        <v>2.9499069259812298</v>
      </c>
      <c r="I481">
        <v>0</v>
      </c>
      <c r="J481">
        <v>0</v>
      </c>
    </row>
    <row r="482" spans="1:10">
      <c r="A482">
        <v>481</v>
      </c>
      <c r="B482">
        <v>117.05</v>
      </c>
      <c r="C482" s="65">
        <v>33718.958333333336</v>
      </c>
      <c r="D482">
        <v>9.3800001144409197</v>
      </c>
      <c r="E482">
        <v>25.069999694824201</v>
      </c>
      <c r="F482">
        <v>0</v>
      </c>
      <c r="G482">
        <v>23.3510309802157</v>
      </c>
      <c r="H482">
        <v>3.0412871042360501</v>
      </c>
      <c r="I482">
        <v>0</v>
      </c>
      <c r="J482">
        <v>0</v>
      </c>
    </row>
    <row r="483" spans="1:10">
      <c r="A483">
        <v>482</v>
      </c>
      <c r="B483">
        <v>-32.933300000000003</v>
      </c>
      <c r="C483" s="65">
        <v>33719.958333333336</v>
      </c>
      <c r="D483">
        <v>13.789999961853001</v>
      </c>
      <c r="E483">
        <v>27.079999923706101</v>
      </c>
      <c r="F483">
        <v>0</v>
      </c>
      <c r="G483">
        <v>23.1377061373678</v>
      </c>
      <c r="H483">
        <v>3.0276497740410102</v>
      </c>
      <c r="I483">
        <v>0</v>
      </c>
      <c r="J483">
        <v>0</v>
      </c>
    </row>
    <row r="484" spans="1:10">
      <c r="A484">
        <v>483</v>
      </c>
      <c r="B484">
        <v>117.05</v>
      </c>
      <c r="C484" s="65">
        <v>33720.958333333336</v>
      </c>
      <c r="D484">
        <v>12.7600002288818</v>
      </c>
      <c r="E484">
        <v>21.2399997711182</v>
      </c>
      <c r="F484">
        <v>0.10000000149011599</v>
      </c>
      <c r="G484">
        <v>22.926752576705098</v>
      </c>
      <c r="H484">
        <v>2.18112951241894</v>
      </c>
      <c r="I484">
        <v>0</v>
      </c>
      <c r="J484">
        <v>0</v>
      </c>
    </row>
    <row r="485" spans="1:10">
      <c r="A485">
        <v>484</v>
      </c>
      <c r="B485">
        <v>-32.933300000000003</v>
      </c>
      <c r="C485" s="65">
        <v>33721.958333333336</v>
      </c>
      <c r="D485">
        <v>11.039999961853001</v>
      </c>
      <c r="E485">
        <v>18.559999465942401</v>
      </c>
      <c r="F485">
        <v>1.6000000238418599</v>
      </c>
      <c r="G485">
        <v>22.718244752863601</v>
      </c>
      <c r="H485">
        <v>1.90661509879963</v>
      </c>
      <c r="I485">
        <v>7.4707944802156603E-2</v>
      </c>
      <c r="J485">
        <v>1.4941588960431301E-3</v>
      </c>
    </row>
    <row r="486" spans="1:10">
      <c r="A486">
        <v>485</v>
      </c>
      <c r="B486">
        <v>117.05</v>
      </c>
      <c r="C486" s="65">
        <v>33722.958333333336</v>
      </c>
      <c r="D486">
        <v>11.329999923706101</v>
      </c>
      <c r="E486">
        <v>23.389999389648398</v>
      </c>
      <c r="F486">
        <v>0.60000002384185802</v>
      </c>
      <c r="G486">
        <v>22.512257120479799</v>
      </c>
      <c r="H486">
        <v>2.5804966431384702</v>
      </c>
      <c r="I486">
        <v>0</v>
      </c>
      <c r="J486">
        <v>0</v>
      </c>
    </row>
    <row r="487" spans="1:10">
      <c r="A487">
        <v>486</v>
      </c>
      <c r="B487">
        <v>-32.933300000000003</v>
      </c>
      <c r="C487" s="65">
        <v>33723.958333333336</v>
      </c>
      <c r="D487">
        <v>7.7399997711181596</v>
      </c>
      <c r="E487">
        <v>21.170000076293899</v>
      </c>
      <c r="F487">
        <v>0</v>
      </c>
      <c r="G487">
        <v>22.3088641341898</v>
      </c>
      <c r="H487">
        <v>2.4755646166359502</v>
      </c>
      <c r="I487">
        <v>0</v>
      </c>
      <c r="J487">
        <v>0</v>
      </c>
    </row>
    <row r="488" spans="1:10">
      <c r="A488">
        <v>487</v>
      </c>
      <c r="B488">
        <v>117.05</v>
      </c>
      <c r="C488" s="65">
        <v>33724.958333333336</v>
      </c>
      <c r="D488">
        <v>9.3400001525878906</v>
      </c>
      <c r="E488">
        <v>21.940000534057599</v>
      </c>
      <c r="F488">
        <v>0.10000000149011599</v>
      </c>
      <c r="G488">
        <v>22.108140248630001</v>
      </c>
      <c r="H488">
        <v>2.46357344970825</v>
      </c>
      <c r="I488">
        <v>0</v>
      </c>
      <c r="J488">
        <v>0</v>
      </c>
    </row>
    <row r="489" spans="1:10">
      <c r="A489">
        <v>488</v>
      </c>
      <c r="B489">
        <v>-32.933300000000003</v>
      </c>
      <c r="C489" s="65">
        <v>33725.958333333336</v>
      </c>
      <c r="D489">
        <v>9.7600002288818395</v>
      </c>
      <c r="E489">
        <v>21.090000152587901</v>
      </c>
      <c r="F489">
        <v>0</v>
      </c>
      <c r="G489">
        <v>21.910159918436499</v>
      </c>
      <c r="H489">
        <v>2.3003146463723199</v>
      </c>
      <c r="I489">
        <v>0</v>
      </c>
      <c r="J489">
        <v>0</v>
      </c>
    </row>
    <row r="490" spans="1:10">
      <c r="A490">
        <v>489</v>
      </c>
      <c r="B490">
        <v>117.05</v>
      </c>
      <c r="C490" s="65">
        <v>33726.958333333336</v>
      </c>
      <c r="D490">
        <v>10.9799995422363</v>
      </c>
      <c r="E490">
        <v>19.059999465942401</v>
      </c>
      <c r="F490">
        <v>0</v>
      </c>
      <c r="G490">
        <v>21.714997598245699</v>
      </c>
      <c r="H490">
        <v>1.90180412834389</v>
      </c>
      <c r="I490">
        <v>0</v>
      </c>
      <c r="J490">
        <v>0</v>
      </c>
    </row>
    <row r="491" spans="1:10">
      <c r="A491">
        <v>490</v>
      </c>
      <c r="B491">
        <v>-32.933300000000003</v>
      </c>
      <c r="C491" s="65">
        <v>33727.958333333336</v>
      </c>
      <c r="D491">
        <v>12.1099996566772</v>
      </c>
      <c r="E491">
        <v>18.590000152587901</v>
      </c>
      <c r="F491">
        <v>1.20000004768372</v>
      </c>
      <c r="G491">
        <v>21.5227277426938</v>
      </c>
      <c r="H491">
        <v>1.70502250097605</v>
      </c>
      <c r="I491">
        <v>0</v>
      </c>
      <c r="J491">
        <v>0</v>
      </c>
    </row>
    <row r="492" spans="1:10">
      <c r="A492">
        <v>491</v>
      </c>
      <c r="B492">
        <v>117.05</v>
      </c>
      <c r="C492" s="65">
        <v>33728.958333333336</v>
      </c>
      <c r="D492">
        <v>12.300000190734901</v>
      </c>
      <c r="E492">
        <v>21.170000076293899</v>
      </c>
      <c r="F492">
        <v>3.9000000953674299</v>
      </c>
      <c r="G492">
        <v>21.333424806417099</v>
      </c>
      <c r="H492">
        <v>2.0598879744673302</v>
      </c>
      <c r="I492">
        <v>2.25208971579357</v>
      </c>
      <c r="J492">
        <v>4.5041794315871402E-2</v>
      </c>
    </row>
    <row r="493" spans="1:10">
      <c r="A493">
        <v>492</v>
      </c>
      <c r="B493">
        <v>-32.933300000000003</v>
      </c>
      <c r="C493" s="65">
        <v>33729.958333333336</v>
      </c>
      <c r="D493">
        <v>13.2700004577637</v>
      </c>
      <c r="E493">
        <v>16.360000610351602</v>
      </c>
      <c r="F493">
        <v>6.4000000953674299</v>
      </c>
      <c r="G493">
        <v>21.1471632440518</v>
      </c>
      <c r="H493">
        <v>1.13817884663282</v>
      </c>
      <c r="I493">
        <v>7.7415467338547401</v>
      </c>
      <c r="J493">
        <v>0.15483093467709499</v>
      </c>
    </row>
    <row r="494" spans="1:10">
      <c r="A494">
        <v>493</v>
      </c>
      <c r="B494">
        <v>117.05</v>
      </c>
      <c r="C494" s="65">
        <v>33730.958333333336</v>
      </c>
      <c r="D494">
        <v>6.8600001335143999</v>
      </c>
      <c r="E494">
        <v>16.549999237060501</v>
      </c>
      <c r="F494">
        <v>4.0999999046325701</v>
      </c>
      <c r="G494">
        <v>20.9640175102342</v>
      </c>
      <c r="H494">
        <v>1.8075642705557999</v>
      </c>
      <c r="I494">
        <v>10.395495222042699</v>
      </c>
      <c r="J494">
        <v>0.207909904440853</v>
      </c>
    </row>
    <row r="495" spans="1:10">
      <c r="A495">
        <v>494</v>
      </c>
      <c r="B495">
        <v>-32.933300000000003</v>
      </c>
      <c r="C495" s="65">
        <v>33731.958333333336</v>
      </c>
      <c r="D495">
        <v>5.4400000572204599</v>
      </c>
      <c r="E495">
        <v>17.129999160766602</v>
      </c>
      <c r="F495">
        <v>0</v>
      </c>
      <c r="G495">
        <v>20.784062059600501</v>
      </c>
      <c r="H495">
        <v>1.9402982115776199</v>
      </c>
      <c r="I495">
        <v>8.8432566527805694</v>
      </c>
      <c r="J495">
        <v>0.176865133055611</v>
      </c>
    </row>
    <row r="496" spans="1:10">
      <c r="A496">
        <v>495</v>
      </c>
      <c r="B496">
        <v>117.05</v>
      </c>
      <c r="C496" s="65">
        <v>33732.958333333336</v>
      </c>
      <c r="D496">
        <v>9.8100004196166992</v>
      </c>
      <c r="E496">
        <v>15.050000190734901</v>
      </c>
      <c r="F496">
        <v>0</v>
      </c>
      <c r="G496">
        <v>20.607371346787101</v>
      </c>
      <c r="H496">
        <v>1.3387150148856</v>
      </c>
      <c r="I496">
        <v>7.7722846408720896</v>
      </c>
      <c r="J496">
        <v>0.155445692817442</v>
      </c>
    </row>
    <row r="497" spans="1:10">
      <c r="A497">
        <v>496</v>
      </c>
      <c r="B497">
        <v>-32.933300000000003</v>
      </c>
      <c r="C497" s="65">
        <v>33733.958333333336</v>
      </c>
      <c r="D497">
        <v>5.5599999427795401</v>
      </c>
      <c r="E497">
        <v>15.6099996566772</v>
      </c>
      <c r="F497">
        <v>0</v>
      </c>
      <c r="G497">
        <v>20.434019826430099</v>
      </c>
      <c r="H497">
        <v>1.72618557181462</v>
      </c>
      <c r="I497">
        <v>6.3913361834203899</v>
      </c>
      <c r="J497">
        <v>0.127826723668408</v>
      </c>
    </row>
    <row r="498" spans="1:10">
      <c r="A498">
        <v>497</v>
      </c>
      <c r="B498">
        <v>117.05</v>
      </c>
      <c r="C498" s="65">
        <v>33734.958333333336</v>
      </c>
      <c r="D498">
        <v>5.1900000572204599</v>
      </c>
      <c r="E498">
        <v>15.069999694824199</v>
      </c>
      <c r="F498">
        <v>0</v>
      </c>
      <c r="G498">
        <v>20.264081953165899</v>
      </c>
      <c r="H498">
        <v>1.67008310626269</v>
      </c>
      <c r="I498">
        <v>5.0552696984102399</v>
      </c>
      <c r="J498">
        <v>0.101105393968205</v>
      </c>
    </row>
    <row r="499" spans="1:10">
      <c r="A499">
        <v>498</v>
      </c>
      <c r="B499">
        <v>-32.933300000000003</v>
      </c>
      <c r="C499" s="65">
        <v>33735.958333333336</v>
      </c>
      <c r="D499">
        <v>1.2400000095367401</v>
      </c>
      <c r="E499">
        <v>17.200000762939499</v>
      </c>
      <c r="F499">
        <v>0</v>
      </c>
      <c r="G499">
        <v>20.0976321816308</v>
      </c>
      <c r="H499">
        <v>2.0366127110673302</v>
      </c>
      <c r="I499">
        <v>3.42597952955638</v>
      </c>
      <c r="J499">
        <v>6.8519590591127499E-2</v>
      </c>
    </row>
    <row r="500" spans="1:10">
      <c r="A500">
        <v>499</v>
      </c>
      <c r="B500">
        <v>117.05</v>
      </c>
      <c r="C500" s="65">
        <v>33736.958333333336</v>
      </c>
      <c r="D500">
        <v>3.96000003814697</v>
      </c>
      <c r="E500">
        <v>19.4799995422363</v>
      </c>
      <c r="F500">
        <v>0.10000000149011599</v>
      </c>
      <c r="G500">
        <v>19.934744966460801</v>
      </c>
      <c r="H500">
        <v>2.1763795534472901</v>
      </c>
      <c r="I500">
        <v>1.78487588828866</v>
      </c>
      <c r="J500">
        <v>3.56975177657732E-2</v>
      </c>
    </row>
    <row r="501" spans="1:10">
      <c r="A501">
        <v>500</v>
      </c>
      <c r="B501">
        <v>-32.933300000000003</v>
      </c>
      <c r="C501" s="65">
        <v>33737.958333333336</v>
      </c>
      <c r="D501">
        <v>10.1300001144409</v>
      </c>
      <c r="E501">
        <v>18.319999694824201</v>
      </c>
      <c r="F501">
        <v>1.79999995231628</v>
      </c>
      <c r="G501">
        <v>19.775494762292499</v>
      </c>
      <c r="H501">
        <v>1.70145389930378</v>
      </c>
      <c r="I501">
        <v>2.2237127211619199</v>
      </c>
      <c r="J501">
        <v>4.44742544232384E-2</v>
      </c>
    </row>
    <row r="502" spans="1:10">
      <c r="A502">
        <v>501</v>
      </c>
      <c r="B502">
        <v>117.05</v>
      </c>
      <c r="C502" s="65">
        <v>33738.958333333336</v>
      </c>
      <c r="D502">
        <v>11.1300001144409</v>
      </c>
      <c r="E502">
        <v>18.709999084472699</v>
      </c>
      <c r="F502">
        <v>0</v>
      </c>
      <c r="G502">
        <v>19.6199486897229</v>
      </c>
      <c r="H502">
        <v>1.65923340204744</v>
      </c>
      <c r="I502">
        <v>0.89632599952396697</v>
      </c>
      <c r="J502">
        <v>1.7926519990479301E-2</v>
      </c>
    </row>
    <row r="503" spans="1:10">
      <c r="A503">
        <v>502</v>
      </c>
      <c r="B503">
        <v>-32.933300000000003</v>
      </c>
      <c r="C503" s="65">
        <v>33739.958333333336</v>
      </c>
      <c r="D503">
        <v>10.3800001144409</v>
      </c>
      <c r="E503">
        <v>17.399999618530298</v>
      </c>
      <c r="F503">
        <v>0</v>
      </c>
      <c r="G503">
        <v>19.468144533193701</v>
      </c>
      <c r="H503">
        <v>1.5345360359942299</v>
      </c>
      <c r="I503">
        <v>0</v>
      </c>
      <c r="J503">
        <v>0</v>
      </c>
    </row>
    <row r="504" spans="1:10">
      <c r="A504">
        <v>503</v>
      </c>
      <c r="B504">
        <v>117.05</v>
      </c>
      <c r="C504" s="65">
        <v>33740.958333333336</v>
      </c>
      <c r="D504">
        <v>4.03999996185303</v>
      </c>
      <c r="E504">
        <v>16.7700004577637</v>
      </c>
      <c r="F504">
        <v>0</v>
      </c>
      <c r="G504">
        <v>19.320112743107401</v>
      </c>
      <c r="H504">
        <v>1.82520531873263</v>
      </c>
      <c r="I504">
        <v>0</v>
      </c>
      <c r="J504">
        <v>0</v>
      </c>
    </row>
    <row r="505" spans="1:10">
      <c r="A505">
        <v>504</v>
      </c>
      <c r="B505">
        <v>-32.933300000000003</v>
      </c>
      <c r="C505" s="65">
        <v>33741.958333333336</v>
      </c>
      <c r="D505">
        <v>4.5700001716613796</v>
      </c>
      <c r="E505">
        <v>15.3500003814697</v>
      </c>
      <c r="F505">
        <v>0</v>
      </c>
      <c r="G505">
        <v>19.175883769866399</v>
      </c>
      <c r="H505">
        <v>1.6407635181656599</v>
      </c>
      <c r="I505">
        <v>0</v>
      </c>
      <c r="J505">
        <v>0</v>
      </c>
    </row>
    <row r="506" spans="1:10">
      <c r="A506">
        <v>505</v>
      </c>
      <c r="B506">
        <v>117.05</v>
      </c>
      <c r="C506" s="65">
        <v>33742.958333333336</v>
      </c>
      <c r="D506">
        <v>2.3299999237060498</v>
      </c>
      <c r="E506">
        <v>16.809999465942401</v>
      </c>
      <c r="F506">
        <v>0.30000001192092901</v>
      </c>
      <c r="G506">
        <v>19.035488063873299</v>
      </c>
      <c r="H506">
        <v>1.86116481961073</v>
      </c>
      <c r="I506">
        <v>0</v>
      </c>
      <c r="J506">
        <v>0</v>
      </c>
    </row>
    <row r="507" spans="1:10">
      <c r="A507">
        <v>506</v>
      </c>
      <c r="B507">
        <v>-32.933300000000003</v>
      </c>
      <c r="C507" s="65">
        <v>33743.958333333336</v>
      </c>
      <c r="D507">
        <v>4.4299998283386204</v>
      </c>
      <c r="E507">
        <v>18.159999847412099</v>
      </c>
      <c r="F507">
        <v>0</v>
      </c>
      <c r="G507">
        <v>18.898956075530698</v>
      </c>
      <c r="H507">
        <v>1.9127279113628</v>
      </c>
      <c r="I507">
        <v>0</v>
      </c>
      <c r="J507">
        <v>0</v>
      </c>
    </row>
    <row r="508" spans="1:10">
      <c r="A508">
        <v>507</v>
      </c>
      <c r="B508">
        <v>117.05</v>
      </c>
      <c r="C508" s="65">
        <v>33744.958333333336</v>
      </c>
      <c r="D508">
        <v>5.3899998664856001</v>
      </c>
      <c r="E508">
        <v>14.199999809265099</v>
      </c>
      <c r="F508">
        <v>0</v>
      </c>
      <c r="G508">
        <v>18.766318255241099</v>
      </c>
      <c r="H508">
        <v>1.44297623140654</v>
      </c>
      <c r="I508">
        <v>0</v>
      </c>
      <c r="J508">
        <v>0</v>
      </c>
    </row>
    <row r="509" spans="1:10">
      <c r="A509">
        <v>508</v>
      </c>
      <c r="B509">
        <v>-32.933300000000003</v>
      </c>
      <c r="C509" s="65">
        <v>33745.958333333336</v>
      </c>
      <c r="D509">
        <v>5.8299999237060502</v>
      </c>
      <c r="E509">
        <v>17.159999847412099</v>
      </c>
      <c r="F509">
        <v>1.5</v>
      </c>
      <c r="G509">
        <v>18.637605053407</v>
      </c>
      <c r="H509">
        <v>1.7252828695422</v>
      </c>
      <c r="I509">
        <v>0.11977370436623599</v>
      </c>
      <c r="J509">
        <v>2.3954740873247198E-3</v>
      </c>
    </row>
    <row r="510" spans="1:10">
      <c r="A510">
        <v>509</v>
      </c>
      <c r="B510">
        <v>117.05</v>
      </c>
      <c r="C510" s="65">
        <v>33746.958333333336</v>
      </c>
      <c r="D510">
        <v>7.8699998855590803</v>
      </c>
      <c r="E510">
        <v>13.5200004577637</v>
      </c>
      <c r="F510">
        <v>6.1999998092651403</v>
      </c>
      <c r="G510">
        <v>18.512846920430899</v>
      </c>
      <c r="H510">
        <v>1.17713933310056</v>
      </c>
      <c r="I510">
        <v>5.3780620471509204</v>
      </c>
      <c r="J510">
        <v>0.107561240943018</v>
      </c>
    </row>
    <row r="511" spans="1:10">
      <c r="A511">
        <v>510</v>
      </c>
      <c r="B511">
        <v>-32.933300000000003</v>
      </c>
      <c r="C511" s="65">
        <v>33747.958333333336</v>
      </c>
      <c r="D511">
        <v>9.2799997329711896</v>
      </c>
      <c r="E511">
        <v>15.050000190734901</v>
      </c>
      <c r="F511">
        <v>9.8000001907348597</v>
      </c>
      <c r="G511">
        <v>18.392074306715401</v>
      </c>
      <c r="H511">
        <v>1.2427811854454101</v>
      </c>
      <c r="I511">
        <v>14.1838372895295</v>
      </c>
      <c r="J511">
        <v>0.28367674579058899</v>
      </c>
    </row>
    <row r="512" spans="1:10">
      <c r="A512">
        <v>511</v>
      </c>
      <c r="B512">
        <v>117.05</v>
      </c>
      <c r="C512" s="65">
        <v>33748.958333333336</v>
      </c>
      <c r="D512">
        <v>7.2600002288818404</v>
      </c>
      <c r="E512">
        <v>15.539999961853001</v>
      </c>
      <c r="F512">
        <v>1.29999995231628</v>
      </c>
      <c r="G512">
        <v>18.275317662662999</v>
      </c>
      <c r="H512">
        <v>1.44153337076608</v>
      </c>
      <c r="I512">
        <v>14.330610545232901</v>
      </c>
      <c r="J512">
        <v>0.28661221090465799</v>
      </c>
    </row>
    <row r="513" spans="1:10">
      <c r="A513">
        <v>512</v>
      </c>
      <c r="B513">
        <v>-32.933300000000003</v>
      </c>
      <c r="C513" s="65">
        <v>33749.958333333336</v>
      </c>
      <c r="D513">
        <v>8.7299995422363299</v>
      </c>
      <c r="E513">
        <v>14.430000305175801</v>
      </c>
      <c r="F513">
        <v>0</v>
      </c>
      <c r="G513">
        <v>18.162607438676201</v>
      </c>
      <c r="H513">
        <v>1.1959945350732399</v>
      </c>
      <c r="I513">
        <v>13.3738149171743</v>
      </c>
      <c r="J513">
        <v>0.26747629834348602</v>
      </c>
    </row>
    <row r="514" spans="1:10">
      <c r="A514">
        <v>513</v>
      </c>
      <c r="B514">
        <v>117.05</v>
      </c>
      <c r="C514" s="65">
        <v>33750.958333333336</v>
      </c>
      <c r="D514">
        <v>10.560000419616699</v>
      </c>
      <c r="E514">
        <v>17.5100002288818</v>
      </c>
      <c r="F514">
        <v>0</v>
      </c>
      <c r="G514">
        <v>18.053974085157499</v>
      </c>
      <c r="H514">
        <v>1.42243300690076</v>
      </c>
      <c r="I514">
        <v>12.235868511653701</v>
      </c>
      <c r="J514">
        <v>0.24471737023307399</v>
      </c>
    </row>
    <row r="515" spans="1:10">
      <c r="A515">
        <v>514</v>
      </c>
      <c r="B515">
        <v>-32.933300000000003</v>
      </c>
      <c r="C515" s="65">
        <v>33751.958333333336</v>
      </c>
      <c r="D515">
        <v>11.7799997329712</v>
      </c>
      <c r="E515">
        <v>21.7399997711182</v>
      </c>
      <c r="F515">
        <v>0</v>
      </c>
      <c r="G515">
        <v>17.949448052509599</v>
      </c>
      <c r="H515">
        <v>1.83787618773233</v>
      </c>
      <c r="I515">
        <v>10.765567561467799</v>
      </c>
      <c r="J515">
        <v>0.21531135122935599</v>
      </c>
    </row>
    <row r="516" spans="1:10">
      <c r="A516">
        <v>515</v>
      </c>
      <c r="B516">
        <v>117.05</v>
      </c>
      <c r="C516" s="65">
        <v>33752.958333333336</v>
      </c>
      <c r="D516">
        <v>11.2799997329712</v>
      </c>
      <c r="E516">
        <v>17.059999465942401</v>
      </c>
      <c r="F516">
        <v>6.9000000953674299</v>
      </c>
      <c r="G516">
        <v>17.849059791134898</v>
      </c>
      <c r="H516">
        <v>1.28790442695583</v>
      </c>
      <c r="I516">
        <v>16.635244115270599</v>
      </c>
      <c r="J516">
        <v>0.33270488230541201</v>
      </c>
    </row>
    <row r="517" spans="1:10">
      <c r="A517">
        <v>516</v>
      </c>
      <c r="B517">
        <v>-32.933300000000003</v>
      </c>
      <c r="C517" s="65">
        <v>33753.958333333336</v>
      </c>
      <c r="D517">
        <v>8.4200000762939506</v>
      </c>
      <c r="E517">
        <v>17.180000305175799</v>
      </c>
      <c r="F517">
        <v>1.3999999761581401</v>
      </c>
      <c r="G517">
        <v>17.7528397514359</v>
      </c>
      <c r="H517">
        <v>1.5093955750174499</v>
      </c>
      <c r="I517">
        <v>16.827727631414799</v>
      </c>
      <c r="J517">
        <v>0.33655455262829498</v>
      </c>
    </row>
    <row r="518" spans="1:10">
      <c r="A518">
        <v>517</v>
      </c>
      <c r="B518">
        <v>117.05</v>
      </c>
      <c r="C518" s="65">
        <v>33754.958333333336</v>
      </c>
      <c r="D518">
        <v>7.2199997901916504</v>
      </c>
      <c r="E518">
        <v>16.639999389648398</v>
      </c>
      <c r="F518">
        <v>0.40000000596046398</v>
      </c>
      <c r="G518">
        <v>17.660818383815201</v>
      </c>
      <c r="H518">
        <v>1.51283973041071</v>
      </c>
      <c r="I518">
        <v>16.017455853046702</v>
      </c>
      <c r="J518">
        <v>0.320349117060933</v>
      </c>
    </row>
    <row r="519" spans="1:10">
      <c r="A519">
        <v>518</v>
      </c>
      <c r="B519">
        <v>-32.933300000000003</v>
      </c>
      <c r="C519" s="65">
        <v>33755.958333333336</v>
      </c>
      <c r="D519">
        <v>4.7600002288818404</v>
      </c>
      <c r="E519">
        <v>13.1199998855591</v>
      </c>
      <c r="F519">
        <v>0</v>
      </c>
      <c r="G519">
        <v>17.573026138675299</v>
      </c>
      <c r="H519">
        <v>1.27547761296535</v>
      </c>
      <c r="I519">
        <v>14.9970737626744</v>
      </c>
      <c r="J519">
        <v>0.29994147525348802</v>
      </c>
    </row>
    <row r="520" spans="1:10">
      <c r="A520">
        <v>519</v>
      </c>
      <c r="B520">
        <v>117.05</v>
      </c>
      <c r="C520" s="65">
        <v>33756.958333333336</v>
      </c>
      <c r="D520">
        <v>0.5</v>
      </c>
      <c r="E520">
        <v>13.4799995422363</v>
      </c>
      <c r="F520">
        <v>0</v>
      </c>
      <c r="G520">
        <v>17.489493466418701</v>
      </c>
      <c r="H520">
        <v>1.4664013255638899</v>
      </c>
      <c r="I520">
        <v>13.8239527022233</v>
      </c>
      <c r="J520">
        <v>0.27647905404446499</v>
      </c>
    </row>
    <row r="521" spans="1:10">
      <c r="A521">
        <v>520</v>
      </c>
      <c r="B521">
        <v>-32.933300000000003</v>
      </c>
      <c r="C521" s="65">
        <v>33757.958333333336</v>
      </c>
      <c r="D521">
        <v>3.9400000572204599</v>
      </c>
      <c r="E521">
        <v>14.1199998855591</v>
      </c>
      <c r="F521">
        <v>0.10000000149011599</v>
      </c>
      <c r="G521">
        <v>17.410250817447999</v>
      </c>
      <c r="H521">
        <v>1.3991405287824199</v>
      </c>
      <c r="I521">
        <v>12.804640280687501</v>
      </c>
      <c r="J521">
        <v>0.25609280561374898</v>
      </c>
    </row>
    <row r="522" spans="1:10">
      <c r="A522">
        <v>521</v>
      </c>
      <c r="B522">
        <v>117.05</v>
      </c>
      <c r="C522" s="65">
        <v>33758.958333333336</v>
      </c>
      <c r="D522">
        <v>6.8699998855590803</v>
      </c>
      <c r="E522">
        <v>16.389999389648398</v>
      </c>
      <c r="F522">
        <v>0</v>
      </c>
      <c r="G522">
        <v>17.335328642165699</v>
      </c>
      <c r="H522">
        <v>1.47775538525703</v>
      </c>
      <c r="I522">
        <v>11.622435972481799</v>
      </c>
      <c r="J522">
        <v>0.23244871944963699</v>
      </c>
    </row>
    <row r="523" spans="1:10">
      <c r="A523">
        <v>522</v>
      </c>
      <c r="B523">
        <v>-32.933300000000003</v>
      </c>
      <c r="C523" s="65">
        <v>33759.958333333336</v>
      </c>
      <c r="D523">
        <v>1.58000004291534</v>
      </c>
      <c r="E523">
        <v>13.550000190734901</v>
      </c>
      <c r="F523">
        <v>0</v>
      </c>
      <c r="G523">
        <v>17.2647573909743</v>
      </c>
      <c r="H523">
        <v>1.4223424705935701</v>
      </c>
      <c r="I523">
        <v>10.484561996007001</v>
      </c>
      <c r="J523">
        <v>0.20969123992013899</v>
      </c>
    </row>
    <row r="524" spans="1:10">
      <c r="A524">
        <v>523</v>
      </c>
      <c r="B524">
        <v>117.05</v>
      </c>
      <c r="C524" s="65">
        <v>33760.958333333336</v>
      </c>
      <c r="D524">
        <v>3.0799999237060498</v>
      </c>
      <c r="E524">
        <v>13.8900003433228</v>
      </c>
      <c r="F524">
        <v>0</v>
      </c>
      <c r="G524">
        <v>17.198567514276402</v>
      </c>
      <c r="H524">
        <v>1.3953233636051501</v>
      </c>
      <c r="I524">
        <v>9.3683033051228506</v>
      </c>
      <c r="J524">
        <v>0.18736606610245701</v>
      </c>
    </row>
    <row r="525" spans="1:10">
      <c r="A525">
        <v>524</v>
      </c>
      <c r="B525">
        <v>-32.933300000000003</v>
      </c>
      <c r="C525" s="65">
        <v>33761.958333333336</v>
      </c>
      <c r="D525">
        <v>4.0500001907348597</v>
      </c>
      <c r="E525">
        <v>14.8699998855591</v>
      </c>
      <c r="F525">
        <v>0</v>
      </c>
      <c r="G525">
        <v>17.1367894624744</v>
      </c>
      <c r="H525">
        <v>1.44254938241047</v>
      </c>
      <c r="I525">
        <v>8.2142637991944696</v>
      </c>
      <c r="J525">
        <v>0.16428527598388901</v>
      </c>
    </row>
    <row r="526" spans="1:10">
      <c r="A526">
        <v>525</v>
      </c>
      <c r="B526">
        <v>117.05</v>
      </c>
      <c r="C526" s="65">
        <v>33762.958333333336</v>
      </c>
      <c r="D526">
        <v>2.2599999904632599</v>
      </c>
      <c r="E526">
        <v>15.3500003814697</v>
      </c>
      <c r="F526">
        <v>0</v>
      </c>
      <c r="G526">
        <v>17.079453685971</v>
      </c>
      <c r="H526">
        <v>1.5433656235237601</v>
      </c>
      <c r="I526">
        <v>6.9795713003754596</v>
      </c>
      <c r="J526">
        <v>0.13959142600750901</v>
      </c>
    </row>
    <row r="527" spans="1:10">
      <c r="A527">
        <v>526</v>
      </c>
      <c r="B527">
        <v>-32.933300000000003</v>
      </c>
      <c r="C527" s="65">
        <v>33763.958333333336</v>
      </c>
      <c r="D527">
        <v>2.1700000762939502</v>
      </c>
      <c r="E527">
        <v>15.939999580383301</v>
      </c>
      <c r="F527">
        <v>0</v>
      </c>
      <c r="G527">
        <v>17.026590635168599</v>
      </c>
      <c r="H527">
        <v>1.5928745097521</v>
      </c>
      <c r="I527">
        <v>5.7052716925737803</v>
      </c>
      <c r="J527">
        <v>0.11410543385147601</v>
      </c>
    </row>
    <row r="528" spans="1:10">
      <c r="A528">
        <v>527</v>
      </c>
      <c r="B528">
        <v>117.05</v>
      </c>
      <c r="C528" s="65">
        <v>33764.958333333336</v>
      </c>
      <c r="D528">
        <v>5.8800001144409197</v>
      </c>
      <c r="E528">
        <v>15.699999809265099</v>
      </c>
      <c r="F528">
        <v>0</v>
      </c>
      <c r="G528">
        <v>16.978230760469799</v>
      </c>
      <c r="H528">
        <v>1.4279864141891301</v>
      </c>
      <c r="I528">
        <v>4.5628825612224801</v>
      </c>
      <c r="J528">
        <v>9.1257651224449496E-2</v>
      </c>
    </row>
    <row r="529" spans="1:10">
      <c r="A529">
        <v>528</v>
      </c>
      <c r="B529">
        <v>-32.933300000000003</v>
      </c>
      <c r="C529" s="65">
        <v>33765.958333333336</v>
      </c>
      <c r="D529">
        <v>10.6400003433228</v>
      </c>
      <c r="E529">
        <v>18.4899997711182</v>
      </c>
      <c r="F529">
        <v>1</v>
      </c>
      <c r="G529">
        <v>16.934404512277101</v>
      </c>
      <c r="H529">
        <v>1.44159114464669</v>
      </c>
      <c r="I529">
        <v>4.4096096455051201</v>
      </c>
      <c r="J529">
        <v>8.8192192910102496E-2</v>
      </c>
    </row>
    <row r="530" spans="1:10">
      <c r="A530">
        <v>529</v>
      </c>
      <c r="B530">
        <v>117.05</v>
      </c>
      <c r="C530" s="65">
        <v>33766.958333333336</v>
      </c>
      <c r="D530">
        <v>13.2399997711182</v>
      </c>
      <c r="E530">
        <v>17.0200004577637</v>
      </c>
      <c r="F530">
        <v>12.8999996185303</v>
      </c>
      <c r="G530">
        <v>16.8951423409931</v>
      </c>
      <c r="H530">
        <v>1.0154563933665499</v>
      </c>
      <c r="I530">
        <v>16.497244149342201</v>
      </c>
      <c r="J530">
        <v>0.32994488298684299</v>
      </c>
    </row>
    <row r="531" spans="1:10">
      <c r="A531">
        <v>530</v>
      </c>
      <c r="B531">
        <v>-32.933300000000003</v>
      </c>
      <c r="C531" s="65">
        <v>33767.958333333336</v>
      </c>
      <c r="D531">
        <v>12.800000190734901</v>
      </c>
      <c r="E531">
        <v>18.280000686645501</v>
      </c>
      <c r="F531">
        <v>2.5</v>
      </c>
      <c r="G531">
        <v>16.860474697020202</v>
      </c>
      <c r="H531">
        <v>1.2353426895453601</v>
      </c>
      <c r="I531">
        <v>18.008969997705901</v>
      </c>
      <c r="J531">
        <v>0.36017939995411702</v>
      </c>
    </row>
    <row r="532" spans="1:10">
      <c r="A532">
        <v>531</v>
      </c>
      <c r="B532">
        <v>117.05</v>
      </c>
      <c r="C532" s="65">
        <v>33768.958333333336</v>
      </c>
      <c r="D532">
        <v>11.829999923706101</v>
      </c>
      <c r="E532">
        <v>17.4899997711182</v>
      </c>
      <c r="F532">
        <v>0.20000000298023199</v>
      </c>
      <c r="G532">
        <v>16.830432030760999</v>
      </c>
      <c r="H532">
        <v>1.2201514465536001</v>
      </c>
      <c r="I532">
        <v>17.2328488434432</v>
      </c>
      <c r="J532">
        <v>0.34465697686886398</v>
      </c>
    </row>
    <row r="533" spans="1:10">
      <c r="A533">
        <v>532</v>
      </c>
      <c r="B533">
        <v>-32.933300000000003</v>
      </c>
      <c r="C533" s="65">
        <v>33769.958333333336</v>
      </c>
      <c r="D533">
        <v>10.3500003814697</v>
      </c>
      <c r="E533">
        <v>16.030000686645501</v>
      </c>
      <c r="F533">
        <v>10.1000003814697</v>
      </c>
      <c r="G533">
        <v>16.805035798416299</v>
      </c>
      <c r="H533">
        <v>1.1651905583708899</v>
      </c>
      <c r="I533">
        <v>26.400696778216201</v>
      </c>
      <c r="J533">
        <v>0.52801393556432397</v>
      </c>
    </row>
    <row r="534" spans="1:10">
      <c r="A534">
        <v>533</v>
      </c>
      <c r="B534">
        <v>117.05</v>
      </c>
      <c r="C534" s="65">
        <v>33770.958333333336</v>
      </c>
      <c r="D534">
        <v>4.5100002288818404</v>
      </c>
      <c r="E534">
        <v>13.789999961853001</v>
      </c>
      <c r="F534">
        <v>11.6000003814697</v>
      </c>
      <c r="G534">
        <v>16.784271479379999</v>
      </c>
      <c r="H534">
        <v>1.2935910437082001</v>
      </c>
      <c r="I534">
        <v>36.965824324719399</v>
      </c>
      <c r="J534">
        <v>0.73931648649438797</v>
      </c>
    </row>
    <row r="535" spans="1:10">
      <c r="A535">
        <v>534</v>
      </c>
      <c r="B535">
        <v>-32.933300000000003</v>
      </c>
      <c r="C535" s="65">
        <v>33771.958333333336</v>
      </c>
      <c r="D535">
        <v>6.53999996185303</v>
      </c>
      <c r="E535">
        <v>13.75</v>
      </c>
      <c r="F535">
        <v>3.4000000953674299</v>
      </c>
      <c r="G535">
        <v>16.768115558844599</v>
      </c>
      <c r="H535">
        <v>1.1811845483350001</v>
      </c>
      <c r="I535">
        <v>39.420876781418798</v>
      </c>
      <c r="J535">
        <v>0.78841753562837702</v>
      </c>
    </row>
    <row r="536" spans="1:10">
      <c r="A536">
        <v>535</v>
      </c>
      <c r="B536">
        <v>117.05</v>
      </c>
      <c r="C536" s="65">
        <v>33772.958333333336</v>
      </c>
      <c r="D536">
        <v>3.4700000286102299</v>
      </c>
      <c r="E536">
        <v>15.430000305175801</v>
      </c>
      <c r="F536">
        <v>8.8000001907348597</v>
      </c>
      <c r="G536">
        <v>16.756544522001999</v>
      </c>
      <c r="H536">
        <v>1.48244408153406</v>
      </c>
      <c r="I536">
        <v>47.034921706926397</v>
      </c>
      <c r="J536">
        <v>0.94069843413852905</v>
      </c>
    </row>
    <row r="537" spans="1:10">
      <c r="A537">
        <v>536</v>
      </c>
      <c r="B537">
        <v>-32.933300000000003</v>
      </c>
      <c r="C537" s="65">
        <v>33773.958333333336</v>
      </c>
      <c r="D537">
        <v>6.5599999427795401</v>
      </c>
      <c r="E537">
        <v>17.040000915527301</v>
      </c>
      <c r="F537">
        <v>0</v>
      </c>
      <c r="G537">
        <v>16.7495348540448</v>
      </c>
      <c r="H537">
        <v>1.5067350164667801</v>
      </c>
      <c r="I537">
        <v>45.829533693753</v>
      </c>
      <c r="J537">
        <v>0.91659067387505999</v>
      </c>
    </row>
    <row r="538" spans="1:10">
      <c r="A538">
        <v>537</v>
      </c>
      <c r="B538">
        <v>117.05</v>
      </c>
      <c r="C538" s="65">
        <v>33774.958333333336</v>
      </c>
      <c r="D538">
        <v>10.7799997329712</v>
      </c>
      <c r="E538">
        <v>17.639999389648398</v>
      </c>
      <c r="F538">
        <v>0.80000001192092896</v>
      </c>
      <c r="G538">
        <v>16.7470630401649</v>
      </c>
      <c r="H538">
        <v>1.3180992774096001</v>
      </c>
      <c r="I538">
        <v>45.575054283746297</v>
      </c>
      <c r="J538">
        <v>0.91150108567492505</v>
      </c>
    </row>
    <row r="539" spans="1:10">
      <c r="A539">
        <v>538</v>
      </c>
      <c r="B539">
        <v>-32.933300000000003</v>
      </c>
      <c r="C539" s="65">
        <v>33775.958333333336</v>
      </c>
      <c r="D539">
        <v>9.1300001144409197</v>
      </c>
      <c r="E539">
        <v>14.0200004577637</v>
      </c>
      <c r="F539">
        <v>11.1000003814697</v>
      </c>
      <c r="G539">
        <v>16.749105565554899</v>
      </c>
      <c r="H539">
        <v>1.02137611074539</v>
      </c>
      <c r="I539">
        <v>50</v>
      </c>
      <c r="J539">
        <v>1</v>
      </c>
    </row>
    <row r="540" spans="1:10">
      <c r="A540">
        <v>539</v>
      </c>
      <c r="B540">
        <v>117.05</v>
      </c>
      <c r="C540" s="65">
        <v>33776.958333333336</v>
      </c>
      <c r="D540">
        <v>2.5499999523162802</v>
      </c>
      <c r="E540">
        <v>14.689999580383301</v>
      </c>
      <c r="F540">
        <v>1</v>
      </c>
      <c r="G540">
        <v>16.755638915406799</v>
      </c>
      <c r="H540">
        <v>1.44798775933042</v>
      </c>
      <c r="I540">
        <v>49.841609792535699</v>
      </c>
      <c r="J540">
        <v>0.99683219585071303</v>
      </c>
    </row>
    <row r="541" spans="1:10">
      <c r="A541">
        <v>540</v>
      </c>
      <c r="B541">
        <v>-32.933300000000003</v>
      </c>
      <c r="C541" s="65">
        <v>33777.958333333336</v>
      </c>
      <c r="D541">
        <v>3.3800001144409202</v>
      </c>
      <c r="E541">
        <v>16.079999923706101</v>
      </c>
      <c r="F541">
        <v>0</v>
      </c>
      <c r="G541">
        <v>16.766639574912901</v>
      </c>
      <c r="H541">
        <v>1.5442437388491199</v>
      </c>
      <c r="I541">
        <v>48.606214801456403</v>
      </c>
      <c r="J541">
        <v>0.97212429602912698</v>
      </c>
    </row>
    <row r="542" spans="1:10">
      <c r="A542">
        <v>541</v>
      </c>
      <c r="B542">
        <v>117.05</v>
      </c>
      <c r="C542" s="65">
        <v>33778.958333333336</v>
      </c>
      <c r="D542">
        <v>7.25</v>
      </c>
      <c r="E542">
        <v>15.789999961853001</v>
      </c>
      <c r="F542">
        <v>7.4000000953674299</v>
      </c>
      <c r="G542">
        <v>16.782084029265501</v>
      </c>
      <c r="H542">
        <v>1.34989672290643</v>
      </c>
      <c r="I542">
        <v>50</v>
      </c>
      <c r="J542">
        <v>1</v>
      </c>
    </row>
    <row r="543" spans="1:10">
      <c r="A543">
        <v>542</v>
      </c>
      <c r="B543">
        <v>-32.933300000000003</v>
      </c>
      <c r="C543" s="65">
        <v>33779.958333333336</v>
      </c>
      <c r="D543">
        <v>5.4899997711181596</v>
      </c>
      <c r="E543">
        <v>16.9799995422363</v>
      </c>
      <c r="F543">
        <v>0.10000000149011599</v>
      </c>
      <c r="G543">
        <v>16.801948763656799</v>
      </c>
      <c r="H543">
        <v>1.55239860186614</v>
      </c>
      <c r="I543">
        <v>48.858081119997202</v>
      </c>
      <c r="J543">
        <v>0.97716162239994397</v>
      </c>
    </row>
    <row r="544" spans="1:10">
      <c r="A544">
        <v>543</v>
      </c>
      <c r="B544">
        <v>117.05</v>
      </c>
      <c r="C544" s="65">
        <v>33780.958333333336</v>
      </c>
      <c r="D544">
        <v>9.1400003433227504</v>
      </c>
      <c r="E544">
        <v>16.100000381469702</v>
      </c>
      <c r="F544">
        <v>6.4000000953674299</v>
      </c>
      <c r="G544">
        <v>16.826210263279101</v>
      </c>
      <c r="H544">
        <v>1.26768659854731</v>
      </c>
      <c r="I544">
        <v>50</v>
      </c>
      <c r="J544">
        <v>1</v>
      </c>
    </row>
    <row r="545" spans="1:10">
      <c r="A545">
        <v>544</v>
      </c>
      <c r="B545">
        <v>-32.933300000000003</v>
      </c>
      <c r="C545" s="65">
        <v>33781.958333333336</v>
      </c>
      <c r="D545">
        <v>9.3100004196166992</v>
      </c>
      <c r="E545">
        <v>14.050000190734901</v>
      </c>
      <c r="F545">
        <v>1.79999995231628</v>
      </c>
      <c r="G545">
        <v>16.854845013324599</v>
      </c>
      <c r="H545">
        <v>1.01555432267132</v>
      </c>
      <c r="I545">
        <v>50</v>
      </c>
      <c r="J545">
        <v>1</v>
      </c>
    </row>
    <row r="546" spans="1:10">
      <c r="A546">
        <v>545</v>
      </c>
      <c r="B546">
        <v>117.05</v>
      </c>
      <c r="C546" s="65">
        <v>33782.958333333336</v>
      </c>
      <c r="D546">
        <v>10.0299997329712</v>
      </c>
      <c r="E546">
        <v>13.0100002288818</v>
      </c>
      <c r="F546">
        <v>24.600000381469702</v>
      </c>
      <c r="G546">
        <v>16.887829498985599</v>
      </c>
      <c r="H546">
        <v>0.80243104230517304</v>
      </c>
      <c r="I546">
        <v>50</v>
      </c>
      <c r="J546">
        <v>1</v>
      </c>
    </row>
    <row r="547" spans="1:10">
      <c r="A547">
        <v>546</v>
      </c>
      <c r="B547">
        <v>-32.933300000000003</v>
      </c>
      <c r="C547" s="65">
        <v>33783.958333333336</v>
      </c>
      <c r="D547">
        <v>3.96000003814697</v>
      </c>
      <c r="E547">
        <v>13.3599996566772</v>
      </c>
      <c r="F547">
        <v>4.0999999046325701</v>
      </c>
      <c r="G547">
        <v>16.925140205454401</v>
      </c>
      <c r="H547">
        <v>1.2889847581766101</v>
      </c>
      <c r="I547">
        <v>50</v>
      </c>
      <c r="J547">
        <v>1</v>
      </c>
    </row>
    <row r="548" spans="1:10">
      <c r="A548">
        <v>547</v>
      </c>
      <c r="B548">
        <v>117.05</v>
      </c>
      <c r="C548" s="65">
        <v>33784.958333333336</v>
      </c>
      <c r="D548">
        <v>6.03999996185303</v>
      </c>
      <c r="E548">
        <v>13.1400003433228</v>
      </c>
      <c r="F548">
        <v>8.1999998092651403</v>
      </c>
      <c r="G548">
        <v>16.9667536179231</v>
      </c>
      <c r="H548">
        <v>1.16246992460091</v>
      </c>
      <c r="I548">
        <v>50</v>
      </c>
      <c r="J548">
        <v>1</v>
      </c>
    </row>
    <row r="549" spans="1:10">
      <c r="A549">
        <v>548</v>
      </c>
      <c r="B549">
        <v>-32.933300000000003</v>
      </c>
      <c r="C549" s="65">
        <v>33785.958333333336</v>
      </c>
      <c r="D549">
        <v>8.6499996185302699</v>
      </c>
      <c r="E549">
        <v>15.3400001525879</v>
      </c>
      <c r="F549">
        <v>1.29999995231628</v>
      </c>
      <c r="G549">
        <v>17.012646221583999</v>
      </c>
      <c r="H549">
        <v>1.23080736656159</v>
      </c>
      <c r="I549">
        <v>50</v>
      </c>
      <c r="J549">
        <v>1</v>
      </c>
    </row>
    <row r="550" spans="1:10">
      <c r="A550">
        <v>549</v>
      </c>
      <c r="B550">
        <v>117.05</v>
      </c>
      <c r="C550" s="65">
        <v>33786.958333333336</v>
      </c>
      <c r="D550">
        <v>7.6300001144409197</v>
      </c>
      <c r="E550">
        <v>14.319999694824199</v>
      </c>
      <c r="F550">
        <v>3.0999999046325701</v>
      </c>
      <c r="G550">
        <v>17.062794501629501</v>
      </c>
      <c r="H550">
        <v>1.1921757622957001</v>
      </c>
      <c r="I550">
        <v>50</v>
      </c>
      <c r="J550">
        <v>1</v>
      </c>
    </row>
    <row r="551" spans="1:10">
      <c r="A551">
        <v>550</v>
      </c>
      <c r="B551">
        <v>-32.933300000000003</v>
      </c>
      <c r="C551" s="65">
        <v>33787.958333333336</v>
      </c>
      <c r="D551">
        <v>8.8000001907348597</v>
      </c>
      <c r="E551">
        <v>13.579999923706101</v>
      </c>
      <c r="F551">
        <v>1.29999995231628</v>
      </c>
      <c r="G551">
        <v>17.117174943251602</v>
      </c>
      <c r="H551">
        <v>1.01848818041571</v>
      </c>
      <c r="I551">
        <v>50</v>
      </c>
      <c r="J551">
        <v>1</v>
      </c>
    </row>
    <row r="552" spans="1:10">
      <c r="A552">
        <v>551</v>
      </c>
      <c r="B552">
        <v>117.05</v>
      </c>
      <c r="C552" s="65">
        <v>33788.958333333336</v>
      </c>
      <c r="D552">
        <v>4.5599999427795401</v>
      </c>
      <c r="E552">
        <v>15.199999809265099</v>
      </c>
      <c r="F552">
        <v>0.30000001192092901</v>
      </c>
      <c r="G552">
        <v>17.1757640316427</v>
      </c>
      <c r="H552">
        <v>1.4558435667324101</v>
      </c>
      <c r="I552">
        <v>49.135325158534997</v>
      </c>
      <c r="J552">
        <v>0.98270650317069996</v>
      </c>
    </row>
    <row r="553" spans="1:10">
      <c r="A553">
        <v>552</v>
      </c>
      <c r="B553">
        <v>-32.933300000000003</v>
      </c>
      <c r="C553" s="65">
        <v>33789.958333333336</v>
      </c>
      <c r="D553">
        <v>8.5900001525878906</v>
      </c>
      <c r="E553">
        <v>13.949999809265099</v>
      </c>
      <c r="F553">
        <v>1.29999995231628</v>
      </c>
      <c r="G553">
        <v>17.238538251995099</v>
      </c>
      <c r="H553">
        <v>1.0891547778797901</v>
      </c>
      <c r="I553">
        <v>49.564001288547502</v>
      </c>
      <c r="J553">
        <v>0.99128002577094898</v>
      </c>
    </row>
    <row r="554" spans="1:10">
      <c r="A554">
        <v>553</v>
      </c>
      <c r="B554">
        <v>117.05</v>
      </c>
      <c r="C554" s="65">
        <v>33790.958333333336</v>
      </c>
      <c r="D554">
        <v>3.4900000095367401</v>
      </c>
      <c r="E554">
        <v>14.180000305175801</v>
      </c>
      <c r="F554">
        <v>0</v>
      </c>
      <c r="G554">
        <v>17.305474089500901</v>
      </c>
      <c r="H554">
        <v>1.41477317066881</v>
      </c>
      <c r="I554">
        <v>48.432182752012402</v>
      </c>
      <c r="J554">
        <v>0.96864365504024796</v>
      </c>
    </row>
    <row r="555" spans="1:10">
      <c r="A555">
        <v>554</v>
      </c>
      <c r="B555">
        <v>-32.933300000000003</v>
      </c>
      <c r="C555" s="65">
        <v>33791.958333333336</v>
      </c>
      <c r="D555">
        <v>5.5999999046325701</v>
      </c>
      <c r="E555">
        <v>15.4899997711182</v>
      </c>
      <c r="F555">
        <v>0</v>
      </c>
      <c r="G555">
        <v>17.376548029352499</v>
      </c>
      <c r="H555">
        <v>1.45411869647209</v>
      </c>
      <c r="I555">
        <v>47.268887794834697</v>
      </c>
      <c r="J555">
        <v>0.94537775589669504</v>
      </c>
    </row>
    <row r="556" spans="1:10">
      <c r="A556">
        <v>555</v>
      </c>
      <c r="B556">
        <v>117.05</v>
      </c>
      <c r="C556" s="65">
        <v>33792.958333333336</v>
      </c>
      <c r="D556">
        <v>4.7399997711181596</v>
      </c>
      <c r="E556">
        <v>15.6400003433228</v>
      </c>
      <c r="F556">
        <v>0.10000000149011599</v>
      </c>
      <c r="G556">
        <v>17.451736556742102</v>
      </c>
      <c r="H556">
        <v>1.51396752604892</v>
      </c>
      <c r="I556">
        <v>46.157713775485703</v>
      </c>
      <c r="J556">
        <v>0.92315427550971396</v>
      </c>
    </row>
    <row r="557" spans="1:10">
      <c r="A557">
        <v>556</v>
      </c>
      <c r="B557">
        <v>-32.933300000000003</v>
      </c>
      <c r="C557" s="65">
        <v>33793.958333333336</v>
      </c>
      <c r="D557">
        <v>4.0799999237060502</v>
      </c>
      <c r="E557">
        <v>13.810000419616699</v>
      </c>
      <c r="F557">
        <v>0</v>
      </c>
      <c r="G557">
        <v>17.531016156861799</v>
      </c>
      <c r="H557">
        <v>1.3729915925737699</v>
      </c>
      <c r="I557">
        <v>45.059320501426697</v>
      </c>
      <c r="J557">
        <v>0.90118641002853395</v>
      </c>
    </row>
    <row r="558" spans="1:10">
      <c r="A558">
        <v>557</v>
      </c>
      <c r="B558">
        <v>117.05</v>
      </c>
      <c r="C558" s="65">
        <v>33794.958333333336</v>
      </c>
      <c r="D558">
        <v>8.8400001525878906</v>
      </c>
      <c r="E558">
        <v>16.4899997711182</v>
      </c>
      <c r="F558">
        <v>13.3999996185303</v>
      </c>
      <c r="G558">
        <v>17.6143633149041</v>
      </c>
      <c r="H558">
        <v>1.39335118151543</v>
      </c>
      <c r="I558">
        <v>50</v>
      </c>
      <c r="J558">
        <v>1</v>
      </c>
    </row>
    <row r="559" spans="1:10">
      <c r="A559">
        <v>558</v>
      </c>
      <c r="B559">
        <v>-32.933300000000003</v>
      </c>
      <c r="C559" s="65">
        <v>33795.958333333336</v>
      </c>
      <c r="D559">
        <v>8.9099998474121094</v>
      </c>
      <c r="E559">
        <v>15.5100002288818</v>
      </c>
      <c r="F559">
        <v>0.69999998807907104</v>
      </c>
      <c r="G559">
        <v>17.701754516061101</v>
      </c>
      <c r="H559">
        <v>1.28119737950114</v>
      </c>
      <c r="I559">
        <v>49.6750420844782</v>
      </c>
      <c r="J559">
        <v>0.99350084168956299</v>
      </c>
    </row>
    <row r="560" spans="1:10">
      <c r="A560">
        <v>559</v>
      </c>
      <c r="B560">
        <v>117.05</v>
      </c>
      <c r="C560" s="65">
        <v>33796.958333333336</v>
      </c>
      <c r="D560">
        <v>10.6499996185303</v>
      </c>
      <c r="E560">
        <v>14.810000419616699</v>
      </c>
      <c r="F560">
        <v>1.20000004768372</v>
      </c>
      <c r="G560">
        <v>17.7931662455251</v>
      </c>
      <c r="H560">
        <v>1.0401321006893001</v>
      </c>
      <c r="I560">
        <v>50</v>
      </c>
      <c r="J560">
        <v>1</v>
      </c>
    </row>
    <row r="561" spans="1:10">
      <c r="A561">
        <v>560</v>
      </c>
      <c r="B561">
        <v>-32.933300000000003</v>
      </c>
      <c r="C561" s="65">
        <v>33797.958333333336</v>
      </c>
      <c r="D561">
        <v>9.1199998855590803</v>
      </c>
      <c r="E561">
        <v>13.8699998855591</v>
      </c>
      <c r="F561">
        <v>11</v>
      </c>
      <c r="G561">
        <v>17.888574988488301</v>
      </c>
      <c r="H561">
        <v>1.07220493788424</v>
      </c>
      <c r="I561">
        <v>50</v>
      </c>
      <c r="J561">
        <v>1</v>
      </c>
    </row>
    <row r="562" spans="1:10">
      <c r="A562">
        <v>561</v>
      </c>
      <c r="B562">
        <v>117.05</v>
      </c>
      <c r="C562" s="65">
        <v>33798.958333333336</v>
      </c>
      <c r="D562">
        <v>3.6600000858306898</v>
      </c>
      <c r="E562">
        <v>12.7200002670288</v>
      </c>
      <c r="F562">
        <v>2.5</v>
      </c>
      <c r="G562">
        <v>17.9879572301429</v>
      </c>
      <c r="H562">
        <v>1.3210339640633799</v>
      </c>
      <c r="I562">
        <v>50</v>
      </c>
      <c r="J562">
        <v>1</v>
      </c>
    </row>
    <row r="563" spans="1:10">
      <c r="A563">
        <v>562</v>
      </c>
      <c r="B563">
        <v>-32.933300000000003</v>
      </c>
      <c r="C563" s="65">
        <v>33799.958333333336</v>
      </c>
      <c r="D563">
        <v>1.29999995231628</v>
      </c>
      <c r="E563">
        <v>14.8400001525879</v>
      </c>
      <c r="F563">
        <v>0</v>
      </c>
      <c r="G563">
        <v>18.091286897349899</v>
      </c>
      <c r="H563">
        <v>1.61672806553343</v>
      </c>
      <c r="I563">
        <v>48.706617547573302</v>
      </c>
      <c r="J563">
        <v>0.974132350951465</v>
      </c>
    </row>
    <row r="564" spans="1:10">
      <c r="A564">
        <v>563</v>
      </c>
      <c r="B564">
        <v>117.05</v>
      </c>
      <c r="C564" s="65">
        <v>33800.958333333336</v>
      </c>
      <c r="D564">
        <v>5.8000001907348597</v>
      </c>
      <c r="E564">
        <v>16.389999389648398</v>
      </c>
      <c r="F564">
        <v>0</v>
      </c>
      <c r="G564">
        <v>18.198527683644102</v>
      </c>
      <c r="H564">
        <v>1.6064553698369799</v>
      </c>
      <c r="I564">
        <v>47.421453251703703</v>
      </c>
      <c r="J564">
        <v>0.94842906503407398</v>
      </c>
    </row>
    <row r="565" spans="1:10">
      <c r="A565">
        <v>564</v>
      </c>
      <c r="B565">
        <v>-32.933300000000003</v>
      </c>
      <c r="C565" s="65">
        <v>33801.958333333336</v>
      </c>
      <c r="D565">
        <v>3.1300001144409202</v>
      </c>
      <c r="E565">
        <v>13.810000419616699</v>
      </c>
      <c r="F565">
        <v>13.3999996185303</v>
      </c>
      <c r="G565">
        <v>18.309640724228998</v>
      </c>
      <c r="H565">
        <v>1.4756633255993401</v>
      </c>
      <c r="I565">
        <v>50</v>
      </c>
      <c r="J565">
        <v>1</v>
      </c>
    </row>
    <row r="566" spans="1:10">
      <c r="A566">
        <v>565</v>
      </c>
      <c r="B566">
        <v>117.05</v>
      </c>
      <c r="C566" s="65">
        <v>33802.958333333336</v>
      </c>
      <c r="D566">
        <v>3.1800000667571999</v>
      </c>
      <c r="E566">
        <v>14.8900003433228</v>
      </c>
      <c r="F566">
        <v>0</v>
      </c>
      <c r="G566">
        <v>18.424587154308</v>
      </c>
      <c r="H566">
        <v>1.5883257345172901</v>
      </c>
      <c r="I566">
        <v>48.729339412386203</v>
      </c>
      <c r="J566">
        <v>0.97458678824772305</v>
      </c>
    </row>
    <row r="567" spans="1:10">
      <c r="A567">
        <v>566</v>
      </c>
      <c r="B567">
        <v>-32.933300000000003</v>
      </c>
      <c r="C567" s="65">
        <v>33803.958333333336</v>
      </c>
      <c r="D567">
        <v>7.2699999809265101</v>
      </c>
      <c r="E567">
        <v>17.399999618530298</v>
      </c>
      <c r="F567">
        <v>5.1999998092651403</v>
      </c>
      <c r="G567">
        <v>18.543328109084801</v>
      </c>
      <c r="H567">
        <v>1.6696496176343201</v>
      </c>
      <c r="I567">
        <v>50</v>
      </c>
      <c r="J567">
        <v>1</v>
      </c>
    </row>
    <row r="568" spans="1:10">
      <c r="A568">
        <v>567</v>
      </c>
      <c r="B568">
        <v>117.05</v>
      </c>
      <c r="C568" s="65">
        <v>33804.958333333336</v>
      </c>
      <c r="D568">
        <v>7.4000000953674299</v>
      </c>
      <c r="E568">
        <v>16.4799995422363</v>
      </c>
      <c r="F568">
        <v>0.10000000149011599</v>
      </c>
      <c r="G568">
        <v>18.6658247237628</v>
      </c>
      <c r="H568">
        <v>1.5703367976484699</v>
      </c>
      <c r="I568">
        <v>48.843730563371302</v>
      </c>
      <c r="J568">
        <v>0.97687461126742703</v>
      </c>
    </row>
    <row r="569" spans="1:10">
      <c r="A569">
        <v>568</v>
      </c>
      <c r="B569">
        <v>-32.933300000000003</v>
      </c>
      <c r="C569" s="65">
        <v>33805.958333333336</v>
      </c>
      <c r="D569">
        <v>4.3299999237060502</v>
      </c>
      <c r="E569">
        <v>16.930000305175799</v>
      </c>
      <c r="F569">
        <v>0</v>
      </c>
      <c r="G569">
        <v>18.7920381335454</v>
      </c>
      <c r="H569">
        <v>1.78031879716616</v>
      </c>
      <c r="I569">
        <v>47.419475525638397</v>
      </c>
      <c r="J569">
        <v>0.94838951051276799</v>
      </c>
    </row>
    <row r="570" spans="1:10">
      <c r="A570">
        <v>569</v>
      </c>
      <c r="B570">
        <v>117.05</v>
      </c>
      <c r="C570" s="65">
        <v>33806.958333333336</v>
      </c>
      <c r="D570">
        <v>3.6300001144409202</v>
      </c>
      <c r="E570">
        <v>16.909999847412099</v>
      </c>
      <c r="F570">
        <v>0</v>
      </c>
      <c r="G570">
        <v>18.921929473636201</v>
      </c>
      <c r="H570">
        <v>1.8170572740275699</v>
      </c>
      <c r="I570">
        <v>45.9658297064164</v>
      </c>
      <c r="J570">
        <v>0.919316594128327</v>
      </c>
    </row>
    <row r="571" spans="1:10">
      <c r="A571">
        <v>570</v>
      </c>
      <c r="B571">
        <v>-32.933300000000003</v>
      </c>
      <c r="C571" s="65">
        <v>33807.958333333336</v>
      </c>
      <c r="D571">
        <v>3.8099999427795401</v>
      </c>
      <c r="E571">
        <v>18.7600002288818</v>
      </c>
      <c r="F571">
        <v>0</v>
      </c>
      <c r="G571">
        <v>19.0554598792387</v>
      </c>
      <c r="H571">
        <v>2.0117353897097301</v>
      </c>
      <c r="I571">
        <v>44.356441394648598</v>
      </c>
      <c r="J571">
        <v>0.88712882789297198</v>
      </c>
    </row>
    <row r="572" spans="1:10">
      <c r="A572">
        <v>571</v>
      </c>
      <c r="B572">
        <v>117.05</v>
      </c>
      <c r="C572" s="65">
        <v>33808.958333333336</v>
      </c>
      <c r="D572">
        <v>9.3100004196166992</v>
      </c>
      <c r="E572">
        <v>14.430000305175801</v>
      </c>
      <c r="F572">
        <v>0</v>
      </c>
      <c r="G572">
        <v>19.192590485556298</v>
      </c>
      <c r="H572">
        <v>1.20961698309657</v>
      </c>
      <c r="I572">
        <v>43.388747808171303</v>
      </c>
      <c r="J572">
        <v>0.86777495616342604</v>
      </c>
    </row>
    <row r="573" spans="1:10">
      <c r="A573">
        <v>572</v>
      </c>
      <c r="B573">
        <v>-32.933300000000003</v>
      </c>
      <c r="C573" s="65">
        <v>33809.958333333336</v>
      </c>
      <c r="D573">
        <v>11.6499996185303</v>
      </c>
      <c r="E573">
        <v>18.549999237060501</v>
      </c>
      <c r="F573">
        <v>0</v>
      </c>
      <c r="G573">
        <v>19.333282427792501</v>
      </c>
      <c r="H573">
        <v>1.56851172946775</v>
      </c>
      <c r="I573">
        <v>42.133938424597098</v>
      </c>
      <c r="J573">
        <v>0.84267876849194301</v>
      </c>
    </row>
    <row r="574" spans="1:10">
      <c r="A574">
        <v>573</v>
      </c>
      <c r="B574">
        <v>117.05</v>
      </c>
      <c r="C574" s="65">
        <v>33810.958333333336</v>
      </c>
      <c r="D574">
        <v>11.0299997329712</v>
      </c>
      <c r="E574">
        <v>17.7600002288818</v>
      </c>
      <c r="F574">
        <v>1.29999995231628</v>
      </c>
      <c r="G574">
        <v>19.477496841150899</v>
      </c>
      <c r="H574">
        <v>1.52718226332394</v>
      </c>
      <c r="I574">
        <v>42.212192566254302</v>
      </c>
      <c r="J574">
        <v>0.84424385132508495</v>
      </c>
    </row>
    <row r="575" spans="1:10">
      <c r="A575">
        <v>574</v>
      </c>
      <c r="B575">
        <v>-32.933300000000003</v>
      </c>
      <c r="C575" s="65">
        <v>33811.958333333336</v>
      </c>
      <c r="D575">
        <v>10.75</v>
      </c>
      <c r="E575">
        <v>18.790000915527301</v>
      </c>
      <c r="F575">
        <v>0.89999997615814198</v>
      </c>
      <c r="G575">
        <v>19.625194860834899</v>
      </c>
      <c r="H575">
        <v>1.7014592140796001</v>
      </c>
      <c r="I575">
        <v>41.751025171148697</v>
      </c>
      <c r="J575">
        <v>0.83502050342297396</v>
      </c>
    </row>
    <row r="576" spans="1:10">
      <c r="A576">
        <v>575</v>
      </c>
      <c r="B576">
        <v>117.05</v>
      </c>
      <c r="C576" s="65">
        <v>33812.958333333336</v>
      </c>
      <c r="D576">
        <v>9.5500001907348597</v>
      </c>
      <c r="E576">
        <v>15.8699998855591</v>
      </c>
      <c r="F576">
        <v>1.79999995231628</v>
      </c>
      <c r="G576">
        <v>19.776337622047901</v>
      </c>
      <c r="H576">
        <v>1.42399464543259</v>
      </c>
      <c r="I576">
        <v>42.411829407118901</v>
      </c>
      <c r="J576">
        <v>0.84823658814237901</v>
      </c>
    </row>
    <row r="577" spans="1:10">
      <c r="A577">
        <v>576</v>
      </c>
      <c r="B577">
        <v>-32.933300000000003</v>
      </c>
      <c r="C577" s="65">
        <v>33813.958333333336</v>
      </c>
      <c r="D577">
        <v>3.4200000762939502</v>
      </c>
      <c r="E577">
        <v>14.1499996185303</v>
      </c>
      <c r="F577">
        <v>0</v>
      </c>
      <c r="G577">
        <v>19.930886259993599</v>
      </c>
      <c r="H577">
        <v>1.62938936100563</v>
      </c>
      <c r="I577">
        <v>41.108317918314398</v>
      </c>
      <c r="J577">
        <v>0.82216635836628804</v>
      </c>
    </row>
    <row r="578" spans="1:10">
      <c r="A578">
        <v>577</v>
      </c>
      <c r="B578">
        <v>117.05</v>
      </c>
      <c r="C578" s="65">
        <v>33814.958333333336</v>
      </c>
      <c r="D578">
        <v>6.5999999046325701</v>
      </c>
      <c r="E578">
        <v>14.920000076293899</v>
      </c>
      <c r="F578">
        <v>0</v>
      </c>
      <c r="G578">
        <v>20.0888019098754</v>
      </c>
      <c r="H578">
        <v>1.55358728634753</v>
      </c>
      <c r="I578">
        <v>39.865448089236402</v>
      </c>
      <c r="J578">
        <v>0.79730896178472799</v>
      </c>
    </row>
    <row r="579" spans="1:10">
      <c r="A579">
        <v>578</v>
      </c>
      <c r="B579">
        <v>-32.933300000000003</v>
      </c>
      <c r="C579" s="65">
        <v>33815.958333333336</v>
      </c>
      <c r="D579">
        <v>7.5</v>
      </c>
      <c r="E579">
        <v>16.159999847412099</v>
      </c>
      <c r="F579">
        <v>0.20000000298023199</v>
      </c>
      <c r="G579">
        <v>20.250045706896699</v>
      </c>
      <c r="H579">
        <v>1.65759470974794</v>
      </c>
      <c r="I579">
        <v>38.739372324418298</v>
      </c>
      <c r="J579">
        <v>0.77478744648836595</v>
      </c>
    </row>
    <row r="580" spans="1:10">
      <c r="A580">
        <v>579</v>
      </c>
      <c r="B580">
        <v>117.05</v>
      </c>
      <c r="C580" s="65">
        <v>33816.958333333336</v>
      </c>
      <c r="D580">
        <v>5.0999999046325701</v>
      </c>
      <c r="E580">
        <v>14.3400001525879</v>
      </c>
      <c r="F580">
        <v>0</v>
      </c>
      <c r="G580">
        <v>20.414578786261099</v>
      </c>
      <c r="H580">
        <v>1.6031959115796599</v>
      </c>
      <c r="I580">
        <v>37.456815595154602</v>
      </c>
      <c r="J580">
        <v>0.74913631190309105</v>
      </c>
    </row>
    <row r="581" spans="1:10">
      <c r="A581">
        <v>580</v>
      </c>
      <c r="B581">
        <v>-32.933300000000003</v>
      </c>
      <c r="C581" s="65">
        <v>33817.958333333336</v>
      </c>
      <c r="D581">
        <v>8.7399997711181605</v>
      </c>
      <c r="E581">
        <v>13.2399997711182</v>
      </c>
      <c r="F581">
        <v>9</v>
      </c>
      <c r="G581">
        <v>20.582362283172099</v>
      </c>
      <c r="H581">
        <v>1.18006217015248</v>
      </c>
      <c r="I581">
        <v>45.512765859032598</v>
      </c>
      <c r="J581">
        <v>0.910255317180652</v>
      </c>
    </row>
    <row r="582" spans="1:10">
      <c r="A582">
        <v>581</v>
      </c>
      <c r="B582">
        <v>117.05</v>
      </c>
      <c r="C582" s="65">
        <v>33818.958333333336</v>
      </c>
      <c r="D582">
        <v>8.6099996566772496</v>
      </c>
      <c r="E582">
        <v>16.840000152587901</v>
      </c>
      <c r="F582">
        <v>6.4000000953674299</v>
      </c>
      <c r="G582">
        <v>20.753357332833101</v>
      </c>
      <c r="H582">
        <v>1.70610484960324</v>
      </c>
      <c r="I582">
        <v>50</v>
      </c>
      <c r="J582">
        <v>1</v>
      </c>
    </row>
    <row r="583" spans="1:10">
      <c r="A583">
        <v>582</v>
      </c>
      <c r="B583">
        <v>-32.933300000000003</v>
      </c>
      <c r="C583" s="65">
        <v>33819.958333333336</v>
      </c>
      <c r="D583">
        <v>8.6499996185302699</v>
      </c>
      <c r="E583">
        <v>15.7399997711182</v>
      </c>
      <c r="F583">
        <v>2.2999999523162802</v>
      </c>
      <c r="G583">
        <v>20.927525070447601</v>
      </c>
      <c r="H583">
        <v>1.56910355604769</v>
      </c>
      <c r="I583">
        <v>50</v>
      </c>
      <c r="J583">
        <v>1</v>
      </c>
    </row>
    <row r="584" spans="1:10">
      <c r="A584">
        <v>583</v>
      </c>
      <c r="B584">
        <v>117.05</v>
      </c>
      <c r="C584" s="65">
        <v>33820.958333333336</v>
      </c>
      <c r="D584">
        <v>5.4099998474121103</v>
      </c>
      <c r="E584">
        <v>15.6599998474121</v>
      </c>
      <c r="F584">
        <v>6.4000000953674299</v>
      </c>
      <c r="G584">
        <v>21.104826631219201</v>
      </c>
      <c r="H584">
        <v>1.79733357795131</v>
      </c>
      <c r="I584">
        <v>50</v>
      </c>
      <c r="J584">
        <v>1</v>
      </c>
    </row>
    <row r="585" spans="1:10">
      <c r="A585">
        <v>584</v>
      </c>
      <c r="B585">
        <v>-32.933300000000003</v>
      </c>
      <c r="C585" s="65">
        <v>33821.958333333336</v>
      </c>
      <c r="D585">
        <v>7.7399997711181596</v>
      </c>
      <c r="E585">
        <v>14.829999923706101</v>
      </c>
      <c r="F585">
        <v>0.80000001192092896</v>
      </c>
      <c r="G585">
        <v>21.2852231503513</v>
      </c>
      <c r="H585">
        <v>1.54750530811901</v>
      </c>
      <c r="I585">
        <v>49.561995765425699</v>
      </c>
      <c r="J585">
        <v>0.99123991530851396</v>
      </c>
    </row>
    <row r="586" spans="1:10">
      <c r="A586">
        <v>585</v>
      </c>
      <c r="B586">
        <v>117.05</v>
      </c>
      <c r="C586" s="65">
        <v>33822.958333333336</v>
      </c>
      <c r="D586">
        <v>1.7200000286102299</v>
      </c>
      <c r="E586">
        <v>11.579999923706101</v>
      </c>
      <c r="F586">
        <v>2.5</v>
      </c>
      <c r="G586">
        <v>21.468675763047401</v>
      </c>
      <c r="H586">
        <v>1.5473349203637501</v>
      </c>
      <c r="I586">
        <v>50</v>
      </c>
      <c r="J586">
        <v>1</v>
      </c>
    </row>
    <row r="587" spans="1:10">
      <c r="A587">
        <v>586</v>
      </c>
      <c r="B587">
        <v>-32.933300000000003</v>
      </c>
      <c r="C587" s="65">
        <v>33823.958333333336</v>
      </c>
      <c r="D587">
        <v>5.28999996185303</v>
      </c>
      <c r="E587">
        <v>15.25</v>
      </c>
      <c r="F587">
        <v>0.20000000298023199</v>
      </c>
      <c r="G587">
        <v>21.655145604510899</v>
      </c>
      <c r="H587">
        <v>1.8009221608102299</v>
      </c>
      <c r="I587">
        <v>48.759262274332102</v>
      </c>
      <c r="J587">
        <v>0.97518524548664098</v>
      </c>
    </row>
    <row r="588" spans="1:10">
      <c r="A588">
        <v>587</v>
      </c>
      <c r="B588">
        <v>117.05</v>
      </c>
      <c r="C588" s="65">
        <v>33824.958333333336</v>
      </c>
      <c r="D588">
        <v>8.1000003814697301</v>
      </c>
      <c r="E588">
        <v>15.319999694824199</v>
      </c>
      <c r="F588">
        <v>3.5999999046325701</v>
      </c>
      <c r="G588">
        <v>21.844593809945501</v>
      </c>
      <c r="H588">
        <v>1.6260860102938499</v>
      </c>
      <c r="I588">
        <v>50</v>
      </c>
      <c r="J588">
        <v>1</v>
      </c>
    </row>
    <row r="589" spans="1:10">
      <c r="A589">
        <v>588</v>
      </c>
      <c r="B589">
        <v>-32.933300000000003</v>
      </c>
      <c r="C589" s="65">
        <v>33825.958333333336</v>
      </c>
      <c r="D589">
        <v>5.21000003814697</v>
      </c>
      <c r="E589">
        <v>13.579999923706101</v>
      </c>
      <c r="F589">
        <v>8.1000003814697301</v>
      </c>
      <c r="G589">
        <v>22.036981514554601</v>
      </c>
      <c r="H589">
        <v>1.62766733499214</v>
      </c>
      <c r="I589">
        <v>50</v>
      </c>
      <c r="J589">
        <v>1</v>
      </c>
    </row>
    <row r="590" spans="1:10">
      <c r="A590">
        <v>589</v>
      </c>
      <c r="B590">
        <v>117.05</v>
      </c>
      <c r="C590" s="65">
        <v>33826.958333333336</v>
      </c>
      <c r="D590">
        <v>8.2899999618530291</v>
      </c>
      <c r="E590">
        <v>14.569999694824199</v>
      </c>
      <c r="F590">
        <v>4.1999998092651403</v>
      </c>
      <c r="G590">
        <v>22.232269853541599</v>
      </c>
      <c r="H590">
        <v>1.52881234987628</v>
      </c>
      <c r="I590">
        <v>50</v>
      </c>
      <c r="J590">
        <v>1</v>
      </c>
    </row>
    <row r="591" spans="1:10">
      <c r="A591">
        <v>590</v>
      </c>
      <c r="B591">
        <v>-32.933300000000003</v>
      </c>
      <c r="C591" s="65">
        <v>33827.958333333336</v>
      </c>
      <c r="D591">
        <v>4.4099998474121103</v>
      </c>
      <c r="E591">
        <v>14.710000038146999</v>
      </c>
      <c r="F591">
        <v>0.20000000298023199</v>
      </c>
      <c r="G591">
        <v>22.430419962110101</v>
      </c>
      <c r="H591">
        <v>1.8489870313825401</v>
      </c>
      <c r="I591">
        <v>48.720810377874201</v>
      </c>
      <c r="J591">
        <v>0.97441620755748404</v>
      </c>
    </row>
    <row r="592" spans="1:10">
      <c r="A592">
        <v>591</v>
      </c>
      <c r="B592">
        <v>117.05</v>
      </c>
      <c r="C592" s="65">
        <v>33828.958333333336</v>
      </c>
      <c r="D592">
        <v>8.3900003433227504</v>
      </c>
      <c r="E592">
        <v>16.7399997711182</v>
      </c>
      <c r="F592">
        <v>0.40000000596046398</v>
      </c>
      <c r="G592">
        <v>22.631392975463498</v>
      </c>
      <c r="H592">
        <v>1.86418730722211</v>
      </c>
      <c r="I592">
        <v>47.629460538057003</v>
      </c>
      <c r="J592">
        <v>0.952589210761139</v>
      </c>
    </row>
    <row r="593" spans="1:10">
      <c r="A593">
        <v>592</v>
      </c>
      <c r="B593">
        <v>-32.933300000000003</v>
      </c>
      <c r="C593" s="65">
        <v>33829.958333333336</v>
      </c>
      <c r="D593">
        <v>9.5500001907348597</v>
      </c>
      <c r="E593">
        <v>16.9799995422363</v>
      </c>
      <c r="F593">
        <v>4.0999999046325701</v>
      </c>
      <c r="G593">
        <v>22.835150028805401</v>
      </c>
      <c r="H593">
        <v>1.8152287649676999</v>
      </c>
      <c r="I593">
        <v>50</v>
      </c>
      <c r="J593">
        <v>1</v>
      </c>
    </row>
    <row r="594" spans="1:10">
      <c r="A594">
        <v>593</v>
      </c>
      <c r="B594">
        <v>117.05</v>
      </c>
      <c r="C594" s="65">
        <v>33830.958333333336</v>
      </c>
      <c r="D594">
        <v>9.6300001144409197</v>
      </c>
      <c r="E594">
        <v>12.0900001525879</v>
      </c>
      <c r="F594">
        <v>2</v>
      </c>
      <c r="G594">
        <v>23.041642466378299</v>
      </c>
      <c r="H594">
        <v>0.97234174196552903</v>
      </c>
      <c r="I594">
        <v>50</v>
      </c>
      <c r="J594">
        <v>1</v>
      </c>
    </row>
    <row r="595" spans="1:10">
      <c r="A595">
        <v>594</v>
      </c>
      <c r="B595">
        <v>-32.933300000000003</v>
      </c>
      <c r="C595" s="65">
        <v>33831.958333333336</v>
      </c>
      <c r="D595">
        <v>2.1800000667571999</v>
      </c>
      <c r="E595">
        <v>10.7399997711182</v>
      </c>
      <c r="F595">
        <v>4.9000000953674299</v>
      </c>
      <c r="G595">
        <v>23.250782468581601</v>
      </c>
      <c r="H595">
        <v>1.54926958349378</v>
      </c>
      <c r="I595">
        <v>50</v>
      </c>
      <c r="J595">
        <v>1</v>
      </c>
    </row>
    <row r="596" spans="1:10">
      <c r="A596">
        <v>595</v>
      </c>
      <c r="B596">
        <v>117.05</v>
      </c>
      <c r="C596" s="65">
        <v>33832.958333333336</v>
      </c>
      <c r="D596">
        <v>-0.25</v>
      </c>
      <c r="E596">
        <v>13.050000190734901</v>
      </c>
      <c r="F596">
        <v>1.1000000238418599</v>
      </c>
      <c r="G596">
        <v>23.462472424853601</v>
      </c>
      <c r="H596">
        <v>1.943912525607</v>
      </c>
      <c r="I596">
        <v>49.544870003356301</v>
      </c>
      <c r="J596">
        <v>0.99089740006712501</v>
      </c>
    </row>
    <row r="597" spans="1:10">
      <c r="A597">
        <v>596</v>
      </c>
      <c r="B597">
        <v>-32.933300000000003</v>
      </c>
      <c r="C597" s="65">
        <v>33833.958333333336</v>
      </c>
      <c r="D597">
        <v>3.0999999046325701</v>
      </c>
      <c r="E597">
        <v>14.6499996185303</v>
      </c>
      <c r="F597">
        <v>0.30000001192092901</v>
      </c>
      <c r="G597">
        <v>23.6766147246326</v>
      </c>
      <c r="H597">
        <v>2.01500797715586</v>
      </c>
      <c r="I597">
        <v>48.232863633552498</v>
      </c>
      <c r="J597">
        <v>0.96465727267104995</v>
      </c>
    </row>
    <row r="598" spans="1:10">
      <c r="A598">
        <v>597</v>
      </c>
      <c r="B598">
        <v>117.05</v>
      </c>
      <c r="C598" s="65">
        <v>33834.958333333336</v>
      </c>
      <c r="D598">
        <v>2.0599999427795401</v>
      </c>
      <c r="E598">
        <v>14.699999809265099</v>
      </c>
      <c r="F598">
        <v>0.5</v>
      </c>
      <c r="G598">
        <v>23.893111757357001</v>
      </c>
      <c r="H598">
        <v>2.0877459071302198</v>
      </c>
      <c r="I598">
        <v>47.062666907848303</v>
      </c>
      <c r="J598">
        <v>0.94125333815696599</v>
      </c>
    </row>
    <row r="599" spans="1:10">
      <c r="A599">
        <v>598</v>
      </c>
      <c r="B599">
        <v>-32.933300000000003</v>
      </c>
      <c r="C599" s="65">
        <v>33835.958333333336</v>
      </c>
      <c r="D599">
        <v>3.4700000286102299</v>
      </c>
      <c r="E599">
        <v>15.7299995422363</v>
      </c>
      <c r="F599">
        <v>0</v>
      </c>
      <c r="G599">
        <v>24.111865912465301</v>
      </c>
      <c r="H599">
        <v>2.17164262494728</v>
      </c>
      <c r="I599">
        <v>45.325352807890503</v>
      </c>
      <c r="J599">
        <v>0.90650705615781002</v>
      </c>
    </row>
    <row r="600" spans="1:10">
      <c r="A600">
        <v>599</v>
      </c>
      <c r="B600">
        <v>117.05</v>
      </c>
      <c r="C600" s="65">
        <v>33836.958333333336</v>
      </c>
      <c r="D600">
        <v>3.0699999332428001</v>
      </c>
      <c r="E600">
        <v>17.2600002288818</v>
      </c>
      <c r="F600">
        <v>0</v>
      </c>
      <c r="G600">
        <v>24.332779579395801</v>
      </c>
      <c r="H600">
        <v>2.4063539106827401</v>
      </c>
      <c r="I600">
        <v>43.400269679344298</v>
      </c>
      <c r="J600">
        <v>0.868005393586886</v>
      </c>
    </row>
    <row r="601" spans="1:10">
      <c r="A601">
        <v>600</v>
      </c>
      <c r="B601">
        <v>-32.933300000000003</v>
      </c>
      <c r="C601" s="65">
        <v>33837.958333333336</v>
      </c>
      <c r="D601">
        <v>7.6300001144409197</v>
      </c>
      <c r="E601">
        <v>15.2700004577637</v>
      </c>
      <c r="F601">
        <v>0.10000000149011599</v>
      </c>
      <c r="G601">
        <v>24.555755147586801</v>
      </c>
      <c r="H601">
        <v>1.86374979898975</v>
      </c>
      <c r="I601">
        <v>42.009269841642599</v>
      </c>
      <c r="J601">
        <v>0.84018539683285198</v>
      </c>
    </row>
    <row r="602" spans="1:10">
      <c r="A602">
        <v>601</v>
      </c>
      <c r="B602">
        <v>117.05</v>
      </c>
      <c r="C602" s="65">
        <v>33838.958333333336</v>
      </c>
      <c r="D602">
        <v>5.9099998474121103</v>
      </c>
      <c r="E602">
        <v>16.370000839233398</v>
      </c>
      <c r="F602">
        <v>0</v>
      </c>
      <c r="G602">
        <v>24.7806950064769</v>
      </c>
      <c r="H602">
        <v>2.17740707135221</v>
      </c>
      <c r="I602">
        <v>40.267344184560798</v>
      </c>
      <c r="J602">
        <v>0.80534688369121699</v>
      </c>
    </row>
    <row r="603" spans="1:10">
      <c r="A603">
        <v>602</v>
      </c>
      <c r="B603">
        <v>-32.933300000000003</v>
      </c>
      <c r="C603" s="65">
        <v>33839.958333333336</v>
      </c>
      <c r="D603">
        <v>9.1599998474121094</v>
      </c>
      <c r="E603">
        <v>16.409999847412099</v>
      </c>
      <c r="F603">
        <v>9.8999996185302699</v>
      </c>
      <c r="G603">
        <v>25.007501545504201</v>
      </c>
      <c r="H603">
        <v>1.93334581174442</v>
      </c>
      <c r="I603">
        <v>48.620667153695599</v>
      </c>
      <c r="J603">
        <v>0.97241334307391203</v>
      </c>
    </row>
    <row r="604" spans="1:10">
      <c r="A604">
        <v>603</v>
      </c>
      <c r="B604">
        <v>117.05</v>
      </c>
      <c r="C604" s="65">
        <v>33840.958333333336</v>
      </c>
      <c r="D604">
        <v>9.4799995422363299</v>
      </c>
      <c r="E604">
        <v>15.5</v>
      </c>
      <c r="F604">
        <v>4.9000000953674299</v>
      </c>
      <c r="G604">
        <v>25.236077154107299</v>
      </c>
      <c r="H604">
        <v>1.76068283522485</v>
      </c>
      <c r="I604">
        <v>50</v>
      </c>
      <c r="J604">
        <v>1</v>
      </c>
    </row>
    <row r="605" spans="1:10">
      <c r="A605">
        <v>604</v>
      </c>
      <c r="B605">
        <v>-32.933300000000003</v>
      </c>
      <c r="C605" s="65">
        <v>33841.958333333336</v>
      </c>
      <c r="D605">
        <v>3.75</v>
      </c>
      <c r="E605">
        <v>11.6099996566772</v>
      </c>
      <c r="F605">
        <v>11.199999809265099</v>
      </c>
      <c r="G605">
        <v>25.466324221724498</v>
      </c>
      <c r="H605">
        <v>1.7078066482657901</v>
      </c>
      <c r="I605">
        <v>50</v>
      </c>
      <c r="J605">
        <v>1</v>
      </c>
    </row>
    <row r="606" spans="1:10">
      <c r="A606">
        <v>605</v>
      </c>
      <c r="B606">
        <v>117.05</v>
      </c>
      <c r="C606" s="65">
        <v>33842.958333333336</v>
      </c>
      <c r="D606">
        <v>2.8699998855590798</v>
      </c>
      <c r="E606">
        <v>12.7299995422363</v>
      </c>
      <c r="F606">
        <v>0.5</v>
      </c>
      <c r="G606">
        <v>25.6981451377941</v>
      </c>
      <c r="H606">
        <v>1.9392863455398599</v>
      </c>
      <c r="I606">
        <v>48.948570923568099</v>
      </c>
      <c r="J606">
        <v>0.97897141847136204</v>
      </c>
    </row>
    <row r="607" spans="1:10">
      <c r="A607">
        <v>606</v>
      </c>
      <c r="B607">
        <v>-32.933300000000003</v>
      </c>
      <c r="C607" s="65">
        <v>33843.958333333336</v>
      </c>
      <c r="D607">
        <v>6.4000000953674299</v>
      </c>
      <c r="E607">
        <v>9.8199996948242205</v>
      </c>
      <c r="F607">
        <v>20.899999618530298</v>
      </c>
      <c r="G607">
        <v>25.9314422917546</v>
      </c>
      <c r="H607">
        <v>1.1664573476337201</v>
      </c>
      <c r="I607">
        <v>50</v>
      </c>
      <c r="J607">
        <v>1</v>
      </c>
    </row>
    <row r="608" spans="1:10">
      <c r="A608">
        <v>607</v>
      </c>
      <c r="B608">
        <v>117.05</v>
      </c>
      <c r="C608" s="65">
        <v>33844.958333333336</v>
      </c>
      <c r="D608">
        <v>0.20000000298023199</v>
      </c>
      <c r="E608">
        <v>11.8699998855591</v>
      </c>
      <c r="F608">
        <v>0.80000001192092896</v>
      </c>
      <c r="G608">
        <v>26.166118073044402</v>
      </c>
      <c r="H608">
        <v>2.00009963010636</v>
      </c>
      <c r="I608">
        <v>49.199920307835797</v>
      </c>
      <c r="J608">
        <v>0.98399840615671696</v>
      </c>
    </row>
    <row r="609" spans="1:10">
      <c r="A609">
        <v>608</v>
      </c>
      <c r="B609">
        <v>-32.933300000000003</v>
      </c>
      <c r="C609" s="65">
        <v>33845.958333333336</v>
      </c>
      <c r="D609">
        <v>5.5900001525878897</v>
      </c>
      <c r="E609">
        <v>14.4799995422363</v>
      </c>
      <c r="F609">
        <v>0.69999998807907104</v>
      </c>
      <c r="G609">
        <v>26.4020748711017</v>
      </c>
      <c r="H609">
        <v>2.0570360306870801</v>
      </c>
      <c r="I609">
        <v>48.2542914713652</v>
      </c>
      <c r="J609">
        <v>0.96508582942730503</v>
      </c>
    </row>
    <row r="610" spans="1:10">
      <c r="A610">
        <v>609</v>
      </c>
      <c r="B610">
        <v>117.05</v>
      </c>
      <c r="C610" s="65">
        <v>33846.958333333336</v>
      </c>
      <c r="D610">
        <v>6.1500000953674299</v>
      </c>
      <c r="E610">
        <v>11.819999694824199</v>
      </c>
      <c r="F610">
        <v>7.5</v>
      </c>
      <c r="G610">
        <v>26.639215075365101</v>
      </c>
      <c r="H610">
        <v>1.59502075622836</v>
      </c>
      <c r="I610">
        <v>50</v>
      </c>
      <c r="J610">
        <v>1</v>
      </c>
    </row>
    <row r="611" spans="1:10">
      <c r="A611">
        <v>610</v>
      </c>
      <c r="B611">
        <v>-32.933300000000003</v>
      </c>
      <c r="C611" s="65">
        <v>33847.958333333336</v>
      </c>
      <c r="D611">
        <v>3.53999996185303</v>
      </c>
      <c r="E611">
        <v>12.8999996185303</v>
      </c>
      <c r="F611">
        <v>0.69999998807907104</v>
      </c>
      <c r="G611">
        <v>26.877441075272799</v>
      </c>
      <c r="H611">
        <v>2.0086065528188999</v>
      </c>
      <c r="I611">
        <v>49.093114745823897</v>
      </c>
      <c r="J611">
        <v>0.98186229491647903</v>
      </c>
    </row>
    <row r="612" spans="1:10">
      <c r="A612">
        <v>611</v>
      </c>
      <c r="B612">
        <v>117.05</v>
      </c>
      <c r="C612" s="65">
        <v>33848.958333333336</v>
      </c>
      <c r="D612">
        <v>0.40999999642372098</v>
      </c>
      <c r="E612">
        <v>14.039999961853001</v>
      </c>
      <c r="F612">
        <v>0.80000001192092896</v>
      </c>
      <c r="G612">
        <v>27.116655260263201</v>
      </c>
      <c r="H612">
        <v>2.35190559183556</v>
      </c>
      <c r="I612">
        <v>48.011590284276402</v>
      </c>
      <c r="J612">
        <v>0.96023180568552902</v>
      </c>
    </row>
    <row r="613" spans="1:10">
      <c r="A613">
        <v>612</v>
      </c>
      <c r="B613">
        <v>-32.933300000000003</v>
      </c>
      <c r="C613" s="65">
        <v>33849.958333333336</v>
      </c>
      <c r="D613">
        <v>6.1700000762939498</v>
      </c>
      <c r="E613">
        <v>13.4799995422363</v>
      </c>
      <c r="F613">
        <v>4.9000000953674299</v>
      </c>
      <c r="G613">
        <v>27.3567600197748</v>
      </c>
      <c r="H613">
        <v>1.9181712114521501</v>
      </c>
      <c r="I613">
        <v>50</v>
      </c>
      <c r="J613">
        <v>1</v>
      </c>
    </row>
    <row r="614" spans="1:10">
      <c r="A614">
        <v>613</v>
      </c>
      <c r="B614">
        <v>117.05</v>
      </c>
      <c r="C614" s="65">
        <v>33850.958333333336</v>
      </c>
      <c r="D614">
        <v>4.1599998474121103</v>
      </c>
      <c r="E614">
        <v>14.939999580383301</v>
      </c>
      <c r="F614">
        <v>1.5</v>
      </c>
      <c r="G614">
        <v>27.5976577432459</v>
      </c>
      <c r="H614">
        <v>2.3264872522173201</v>
      </c>
      <c r="I614">
        <v>49.638810198226103</v>
      </c>
      <c r="J614">
        <v>0.99277620396452304</v>
      </c>
    </row>
    <row r="615" spans="1:10">
      <c r="A615">
        <v>614</v>
      </c>
      <c r="B615">
        <v>-32.933300000000003</v>
      </c>
      <c r="C615" s="65">
        <v>33851.958333333336</v>
      </c>
      <c r="D615">
        <v>8.1199998855590803</v>
      </c>
      <c r="E615">
        <v>13.25</v>
      </c>
      <c r="F615">
        <v>4.1999998092651403</v>
      </c>
      <c r="G615">
        <v>27.839250820114898</v>
      </c>
      <c r="H615">
        <v>1.6861422308771601</v>
      </c>
      <c r="I615">
        <v>50</v>
      </c>
      <c r="J615">
        <v>1</v>
      </c>
    </row>
    <row r="616" spans="1:10">
      <c r="A616">
        <v>615</v>
      </c>
      <c r="B616">
        <v>117.05</v>
      </c>
      <c r="C616" s="65">
        <v>33852.958333333336</v>
      </c>
      <c r="D616">
        <v>6.9400000572204599</v>
      </c>
      <c r="E616">
        <v>14</v>
      </c>
      <c r="F616">
        <v>3.4000000953674299</v>
      </c>
      <c r="G616">
        <v>28.081441639820099</v>
      </c>
      <c r="H616">
        <v>1.98020115326266</v>
      </c>
      <c r="I616">
        <v>50</v>
      </c>
      <c r="J616">
        <v>1</v>
      </c>
    </row>
    <row r="617" spans="1:10">
      <c r="A617">
        <v>616</v>
      </c>
      <c r="B617">
        <v>-32.933300000000003</v>
      </c>
      <c r="C617" s="65">
        <v>33853.958333333336</v>
      </c>
      <c r="D617">
        <v>1.5</v>
      </c>
      <c r="E617">
        <v>14.3699998855591</v>
      </c>
      <c r="F617">
        <v>0</v>
      </c>
      <c r="G617">
        <v>28.324132591800002</v>
      </c>
      <c r="H617">
        <v>2.4548887380431799</v>
      </c>
      <c r="I617">
        <v>48.036089009565501</v>
      </c>
      <c r="J617">
        <v>0.96072178019130905</v>
      </c>
    </row>
    <row r="618" spans="1:10">
      <c r="A618">
        <v>617</v>
      </c>
      <c r="B618">
        <v>117.05</v>
      </c>
      <c r="C618" s="65">
        <v>33854.958333333336</v>
      </c>
      <c r="D618">
        <v>3.4200000762939502</v>
      </c>
      <c r="E618">
        <v>14.7399997711182</v>
      </c>
      <c r="F618">
        <v>0</v>
      </c>
      <c r="G618">
        <v>28.5672260654928</v>
      </c>
      <c r="H618">
        <v>2.4253939725172802</v>
      </c>
      <c r="I618">
        <v>46.095773831551597</v>
      </c>
      <c r="J618">
        <v>0.92191547663103302</v>
      </c>
    </row>
    <row r="619" spans="1:10">
      <c r="A619">
        <v>618</v>
      </c>
      <c r="B619">
        <v>-32.933300000000003</v>
      </c>
      <c r="C619" s="65">
        <v>33855.958333333336</v>
      </c>
      <c r="D619">
        <v>8.3400001525878906</v>
      </c>
      <c r="E619">
        <v>17.639999389648398</v>
      </c>
      <c r="F619">
        <v>7.8000001907348597</v>
      </c>
      <c r="G619">
        <v>28.810624450337102</v>
      </c>
      <c r="H619">
        <v>2.5396014432176202</v>
      </c>
      <c r="I619">
        <v>50</v>
      </c>
      <c r="J619">
        <v>1</v>
      </c>
    </row>
    <row r="620" spans="1:10">
      <c r="A620">
        <v>619</v>
      </c>
      <c r="B620">
        <v>117.05</v>
      </c>
      <c r="C620" s="65">
        <v>33856.958333333336</v>
      </c>
      <c r="D620">
        <v>8.4099998474121094</v>
      </c>
      <c r="E620">
        <v>18.540000915527301</v>
      </c>
      <c r="F620">
        <v>0.20000000298023199</v>
      </c>
      <c r="G620">
        <v>29.054230135771199</v>
      </c>
      <c r="H620">
        <v>2.71502100005657</v>
      </c>
      <c r="I620">
        <v>48.027983202934998</v>
      </c>
      <c r="J620">
        <v>0.96055966405869997</v>
      </c>
    </row>
    <row r="621" spans="1:10">
      <c r="A621">
        <v>620</v>
      </c>
      <c r="B621">
        <v>-32.933300000000003</v>
      </c>
      <c r="C621" s="65">
        <v>33857.958333333336</v>
      </c>
      <c r="D621">
        <v>8.5399999618530291</v>
      </c>
      <c r="E621">
        <v>16.5</v>
      </c>
      <c r="F621">
        <v>0.10000000149011599</v>
      </c>
      <c r="G621">
        <v>29.297945511233401</v>
      </c>
      <c r="H621">
        <v>2.3527980427115001</v>
      </c>
      <c r="I621">
        <v>46.245744770255897</v>
      </c>
      <c r="J621">
        <v>0.92491489540511795</v>
      </c>
    </row>
    <row r="622" spans="1:10">
      <c r="A622">
        <v>621</v>
      </c>
      <c r="B622">
        <v>117.05</v>
      </c>
      <c r="C622" s="65">
        <v>33858.958333333336</v>
      </c>
      <c r="D622">
        <v>4.5900001525878897</v>
      </c>
      <c r="E622">
        <v>22.0200004577637</v>
      </c>
      <c r="F622">
        <v>0</v>
      </c>
      <c r="G622">
        <v>29.541672966162199</v>
      </c>
      <c r="H622">
        <v>3.6014363612385099</v>
      </c>
      <c r="I622">
        <v>43.364595681265101</v>
      </c>
      <c r="J622">
        <v>0.867291913625302</v>
      </c>
    </row>
    <row r="623" spans="1:10">
      <c r="A623">
        <v>622</v>
      </c>
      <c r="B623">
        <v>-32.933300000000003</v>
      </c>
      <c r="C623" s="65">
        <v>33859.958333333336</v>
      </c>
      <c r="D623">
        <v>8.7399997711181605</v>
      </c>
      <c r="E623">
        <v>13.1599998474121</v>
      </c>
      <c r="F623">
        <v>0.40000000596046398</v>
      </c>
      <c r="G623">
        <v>29.785314889995899</v>
      </c>
      <c r="H623">
        <v>1.69010206365292</v>
      </c>
      <c r="I623">
        <v>42.4125140363032</v>
      </c>
      <c r="J623">
        <v>0.84825028072606401</v>
      </c>
    </row>
    <row r="624" spans="1:10">
      <c r="A624">
        <v>623</v>
      </c>
      <c r="B624">
        <v>117.05</v>
      </c>
      <c r="C624" s="65">
        <v>33860.958333333336</v>
      </c>
      <c r="D624">
        <v>2.53999996185303</v>
      </c>
      <c r="E624">
        <v>14.670000076293899</v>
      </c>
      <c r="F624">
        <v>0.60000002384185802</v>
      </c>
      <c r="G624">
        <v>30.0287736721728</v>
      </c>
      <c r="H624">
        <v>2.59248303410084</v>
      </c>
      <c r="I624">
        <v>40.9385276328644</v>
      </c>
      <c r="J624">
        <v>0.81877055265728804</v>
      </c>
    </row>
    <row r="625" spans="1:10">
      <c r="A625">
        <v>624</v>
      </c>
      <c r="B625">
        <v>-32.933300000000003</v>
      </c>
      <c r="C625" s="65">
        <v>33861.958333333336</v>
      </c>
      <c r="D625">
        <v>7.0199999809265101</v>
      </c>
      <c r="E625">
        <v>13.9899997711182</v>
      </c>
      <c r="F625">
        <v>0.10000000149011599</v>
      </c>
      <c r="G625">
        <v>30.2719570068226</v>
      </c>
      <c r="H625">
        <v>2.1236443640647802</v>
      </c>
      <c r="I625">
        <v>39.339612143102698</v>
      </c>
      <c r="J625">
        <v>0.78679224286205396</v>
      </c>
    </row>
    <row r="626" spans="1:10">
      <c r="A626">
        <v>625</v>
      </c>
      <c r="B626">
        <v>117.05</v>
      </c>
      <c r="C626" s="65">
        <v>33862.958333333336</v>
      </c>
      <c r="D626">
        <v>8.1599998474121094</v>
      </c>
      <c r="E626">
        <v>16.170000076293899</v>
      </c>
      <c r="F626">
        <v>0.10000000149011599</v>
      </c>
      <c r="G626">
        <v>30.514793806839599</v>
      </c>
      <c r="H626">
        <v>2.4294207530974599</v>
      </c>
      <c r="I626">
        <v>37.496075542114802</v>
      </c>
      <c r="J626">
        <v>0.74992151084229697</v>
      </c>
    </row>
    <row r="627" spans="1:10">
      <c r="A627">
        <v>626</v>
      </c>
      <c r="B627">
        <v>-32.933300000000003</v>
      </c>
      <c r="C627" s="65">
        <v>33863.958333333336</v>
      </c>
      <c r="D627">
        <v>6.9299998283386204</v>
      </c>
      <c r="E627">
        <v>12.1199998855591</v>
      </c>
      <c r="F627">
        <v>0.40000000596046398</v>
      </c>
      <c r="G627">
        <v>30.757218289809</v>
      </c>
      <c r="H627">
        <v>1.7974327739470199</v>
      </c>
      <c r="I627">
        <v>36.4581293289177</v>
      </c>
      <c r="J627">
        <v>0.72916258657835398</v>
      </c>
    </row>
    <row r="628" spans="1:10">
      <c r="A628">
        <v>627</v>
      </c>
      <c r="B628">
        <v>117.05</v>
      </c>
      <c r="C628" s="65">
        <v>33864.958333333336</v>
      </c>
      <c r="D628">
        <v>6.4499998092651403</v>
      </c>
      <c r="E628">
        <v>12.920000076293899</v>
      </c>
      <c r="F628">
        <v>8.3999996185302699</v>
      </c>
      <c r="G628">
        <v>30.9991646733164</v>
      </c>
      <c r="H628">
        <v>2.0345090803189501</v>
      </c>
      <c r="I628">
        <v>43.230521683192798</v>
      </c>
      <c r="J628">
        <v>0.86461043366385604</v>
      </c>
    </row>
    <row r="629" spans="1:10">
      <c r="A629">
        <v>628</v>
      </c>
      <c r="B629">
        <v>-32.933300000000003</v>
      </c>
      <c r="C629" s="65">
        <v>33865.958333333336</v>
      </c>
      <c r="D629">
        <v>6.4400000572204599</v>
      </c>
      <c r="E629">
        <v>11.539999961853001</v>
      </c>
      <c r="F629">
        <v>0.10000000149011599</v>
      </c>
      <c r="G629">
        <v>31.240567174947198</v>
      </c>
      <c r="H629">
        <v>1.7743466027639401</v>
      </c>
      <c r="I629">
        <v>41.911044402471802</v>
      </c>
      <c r="J629">
        <v>0.83822088804943495</v>
      </c>
    </row>
    <row r="630" spans="1:10">
      <c r="A630">
        <v>629</v>
      </c>
      <c r="B630">
        <v>117.05</v>
      </c>
      <c r="C630" s="65">
        <v>33866.958333333336</v>
      </c>
      <c r="D630">
        <v>7.3299999237060502</v>
      </c>
      <c r="E630">
        <v>14.300000190734901</v>
      </c>
      <c r="F630">
        <v>4</v>
      </c>
      <c r="G630">
        <v>31.481360012286899</v>
      </c>
      <c r="H630">
        <v>2.23267436521447</v>
      </c>
      <c r="I630">
        <v>44.124904910300202</v>
      </c>
      <c r="J630">
        <v>0.882498098206004</v>
      </c>
    </row>
    <row r="631" spans="1:10">
      <c r="A631">
        <v>630</v>
      </c>
      <c r="B631">
        <v>-32.933300000000003</v>
      </c>
      <c r="C631" s="65">
        <v>33867.958333333336</v>
      </c>
      <c r="D631">
        <v>6.7399997711181596</v>
      </c>
      <c r="E631">
        <v>14.0299997329712</v>
      </c>
      <c r="F631">
        <v>2.5999999046325701</v>
      </c>
      <c r="G631">
        <v>31.721477402920801</v>
      </c>
      <c r="H631">
        <v>2.2661933252092901</v>
      </c>
      <c r="I631">
        <v>44.9119501547653</v>
      </c>
      <c r="J631">
        <v>0.89823900309530702</v>
      </c>
    </row>
    <row r="632" spans="1:10">
      <c r="A632">
        <v>631</v>
      </c>
      <c r="B632">
        <v>117.05</v>
      </c>
      <c r="C632" s="65">
        <v>33868.958333333336</v>
      </c>
      <c r="D632">
        <v>4.8600001335143999</v>
      </c>
      <c r="E632">
        <v>14.579999923706101</v>
      </c>
      <c r="F632">
        <v>1.3999999761581401</v>
      </c>
      <c r="G632">
        <v>31.960853564434402</v>
      </c>
      <c r="H632">
        <v>2.5743149496720901</v>
      </c>
      <c r="I632">
        <v>44.252498171185799</v>
      </c>
      <c r="J632">
        <v>0.885049963423716</v>
      </c>
    </row>
    <row r="633" spans="1:10">
      <c r="A633">
        <v>632</v>
      </c>
      <c r="B633">
        <v>-32.933300000000003</v>
      </c>
      <c r="C633" s="65">
        <v>33869.958333333336</v>
      </c>
      <c r="D633">
        <v>7.1700000762939498</v>
      </c>
      <c r="E633">
        <v>16.600000381469702</v>
      </c>
      <c r="F633">
        <v>0.80000001192092896</v>
      </c>
      <c r="G633">
        <v>32.199422714413203</v>
      </c>
      <c r="H633">
        <v>2.7555147950296002</v>
      </c>
      <c r="I633">
        <v>42.848086347082997</v>
      </c>
      <c r="J633">
        <v>0.85696172694166095</v>
      </c>
    </row>
    <row r="634" spans="1:10">
      <c r="A634">
        <v>633</v>
      </c>
      <c r="B634">
        <v>117.05</v>
      </c>
      <c r="C634" s="65">
        <v>33870.958333333336</v>
      </c>
      <c r="D634">
        <v>3.28999996185303</v>
      </c>
      <c r="E634">
        <v>15.310000419616699</v>
      </c>
      <c r="F634">
        <v>0.30000001192092901</v>
      </c>
      <c r="G634">
        <v>32.437119070442499</v>
      </c>
      <c r="H634">
        <v>2.8610507580564399</v>
      </c>
      <c r="I634">
        <v>40.859245752558799</v>
      </c>
      <c r="J634">
        <v>0.81718491505117596</v>
      </c>
    </row>
    <row r="635" spans="1:10">
      <c r="A635">
        <v>634</v>
      </c>
      <c r="B635">
        <v>-32.933300000000003</v>
      </c>
      <c r="C635" s="65">
        <v>33871.958333333336</v>
      </c>
      <c r="D635">
        <v>4.28999996185303</v>
      </c>
      <c r="E635">
        <v>18.280000686645501</v>
      </c>
      <c r="F635">
        <v>0</v>
      </c>
      <c r="G635">
        <v>32.673876850107803</v>
      </c>
      <c r="H635">
        <v>3.33687824820375</v>
      </c>
      <c r="I635">
        <v>38.189743153995799</v>
      </c>
      <c r="J635">
        <v>0.76379486307991595</v>
      </c>
    </row>
    <row r="636" spans="1:10">
      <c r="A636">
        <v>635</v>
      </c>
      <c r="B636">
        <v>117.05</v>
      </c>
      <c r="C636" s="65">
        <v>33872.958333333336</v>
      </c>
      <c r="D636">
        <v>6.6900000572204599</v>
      </c>
      <c r="E636">
        <v>17.319999694824201</v>
      </c>
      <c r="F636">
        <v>0.10000000149011599</v>
      </c>
      <c r="G636">
        <v>32.909630270994498</v>
      </c>
      <c r="H636">
        <v>3.0022061068979302</v>
      </c>
      <c r="I636">
        <v>35.887978269967597</v>
      </c>
      <c r="J636">
        <v>0.71775956539935204</v>
      </c>
    </row>
    <row r="637" spans="1:10">
      <c r="A637">
        <v>636</v>
      </c>
      <c r="B637">
        <v>-32.933300000000003</v>
      </c>
      <c r="C637" s="65">
        <v>33873.958333333336</v>
      </c>
      <c r="D637">
        <v>5.9800000190734899</v>
      </c>
      <c r="E637">
        <v>14.829999923706101</v>
      </c>
      <c r="F637">
        <v>0</v>
      </c>
      <c r="G637">
        <v>33.144313550688103</v>
      </c>
      <c r="H637">
        <v>2.6107694196232298</v>
      </c>
      <c r="I637">
        <v>33.799362734269003</v>
      </c>
      <c r="J637">
        <v>0.67598725468538001</v>
      </c>
    </row>
    <row r="638" spans="1:10">
      <c r="A638">
        <v>637</v>
      </c>
      <c r="B638">
        <v>117.05</v>
      </c>
      <c r="C638" s="65">
        <v>33874.958333333336</v>
      </c>
      <c r="D638">
        <v>1.6399999856948899</v>
      </c>
      <c r="E638">
        <v>12.7799997329712</v>
      </c>
      <c r="F638">
        <v>0</v>
      </c>
      <c r="G638">
        <v>33.377860906774004</v>
      </c>
      <c r="H638">
        <v>2.6156313375939102</v>
      </c>
      <c r="I638">
        <v>31.706857664193901</v>
      </c>
      <c r="J638">
        <v>0.63413715328387799</v>
      </c>
    </row>
    <row r="639" spans="1:10">
      <c r="A639">
        <v>638</v>
      </c>
      <c r="B639">
        <v>-32.933300000000003</v>
      </c>
      <c r="C639" s="65">
        <v>33875.958333333336</v>
      </c>
      <c r="D639">
        <v>2.5</v>
      </c>
      <c r="E639">
        <v>14.6499996185303</v>
      </c>
      <c r="F639">
        <v>0</v>
      </c>
      <c r="G639">
        <v>33.610206556837603</v>
      </c>
      <c r="H639">
        <v>2.90077157099795</v>
      </c>
      <c r="I639">
        <v>29.386240407395501</v>
      </c>
      <c r="J639">
        <v>0.58772480814791095</v>
      </c>
    </row>
    <row r="640" spans="1:10">
      <c r="A640">
        <v>639</v>
      </c>
      <c r="B640">
        <v>117.05</v>
      </c>
      <c r="C640" s="65">
        <v>33876.958333333336</v>
      </c>
      <c r="D640">
        <v>5.9200000762939498</v>
      </c>
      <c r="E640">
        <v>15.6599998474121</v>
      </c>
      <c r="F640">
        <v>0</v>
      </c>
      <c r="G640">
        <v>33.841284718464401</v>
      </c>
      <c r="H640">
        <v>2.8346681339284898</v>
      </c>
      <c r="I640">
        <v>27.1185059002527</v>
      </c>
      <c r="J640">
        <v>0.54237011800505497</v>
      </c>
    </row>
    <row r="641" spans="1:10">
      <c r="A641">
        <v>640</v>
      </c>
      <c r="B641">
        <v>-32.933300000000003</v>
      </c>
      <c r="C641" s="65">
        <v>33877.958333333336</v>
      </c>
      <c r="D641">
        <v>7.9899997711181596</v>
      </c>
      <c r="E641">
        <v>16.959999084472699</v>
      </c>
      <c r="F641">
        <v>0</v>
      </c>
      <c r="G641">
        <v>34.071029609239801</v>
      </c>
      <c r="H641">
        <v>2.9001960591728002</v>
      </c>
      <c r="I641">
        <v>24.798349052914499</v>
      </c>
      <c r="J641">
        <v>0.49596698105829001</v>
      </c>
    </row>
    <row r="642" spans="1:10">
      <c r="A642">
        <v>641</v>
      </c>
      <c r="B642">
        <v>117.05</v>
      </c>
      <c r="C642" s="65">
        <v>33878.958333333336</v>
      </c>
      <c r="D642">
        <v>9.1700000762939506</v>
      </c>
      <c r="E642">
        <v>16.2700004577637</v>
      </c>
      <c r="F642">
        <v>0.89999997615814198</v>
      </c>
      <c r="G642">
        <v>34.299375446749202</v>
      </c>
      <c r="H642">
        <v>2.6185548952511999</v>
      </c>
      <c r="I642">
        <v>23.603505112871701</v>
      </c>
      <c r="J642">
        <v>0.47207010225743401</v>
      </c>
    </row>
    <row r="643" spans="1:10">
      <c r="A643">
        <v>642</v>
      </c>
      <c r="B643">
        <v>-32.933300000000003</v>
      </c>
      <c r="C643" s="65">
        <v>33879.958333333336</v>
      </c>
      <c r="D643">
        <v>3.8299999237060498</v>
      </c>
      <c r="E643">
        <v>16.159999847412099</v>
      </c>
      <c r="F643">
        <v>6.8000001907348597</v>
      </c>
      <c r="G643">
        <v>34.526256448578003</v>
      </c>
      <c r="H643">
        <v>3.1634389470484101</v>
      </c>
      <c r="I643">
        <v>27.8727541459678</v>
      </c>
      <c r="J643">
        <v>0.55745508291935597</v>
      </c>
    </row>
    <row r="644" spans="1:10">
      <c r="A644">
        <v>643</v>
      </c>
      <c r="B644">
        <v>117.05</v>
      </c>
      <c r="C644" s="65">
        <v>33880.958333333336</v>
      </c>
      <c r="D644">
        <v>6.4499998092651403</v>
      </c>
      <c r="E644">
        <v>17.5</v>
      </c>
      <c r="F644">
        <v>0.20000000298023199</v>
      </c>
      <c r="G644">
        <v>34.751606832311701</v>
      </c>
      <c r="H644">
        <v>3.2290112143092502</v>
      </c>
      <c r="I644">
        <v>25.489545177500698</v>
      </c>
      <c r="J644">
        <v>0.509790903550013</v>
      </c>
    </row>
    <row r="645" spans="1:10">
      <c r="A645">
        <v>644</v>
      </c>
      <c r="B645">
        <v>-32.933300000000003</v>
      </c>
      <c r="C645" s="65">
        <v>33881.958333333336</v>
      </c>
      <c r="D645">
        <v>7.7399997711181596</v>
      </c>
      <c r="E645">
        <v>13.9700002670288</v>
      </c>
      <c r="F645">
        <v>1.20000004768372</v>
      </c>
      <c r="G645">
        <v>34.975360815535801</v>
      </c>
      <c r="H645">
        <v>2.3483801935373498</v>
      </c>
      <c r="I645">
        <v>24.810841070354499</v>
      </c>
      <c r="J645">
        <v>0.49621682140709</v>
      </c>
    </row>
    <row r="646" spans="1:10">
      <c r="A646">
        <v>645</v>
      </c>
      <c r="B646">
        <v>117.05</v>
      </c>
      <c r="C646" s="65">
        <v>33882.958333333336</v>
      </c>
      <c r="D646">
        <v>1.28999996185303</v>
      </c>
      <c r="E646">
        <v>8.3000001907348597</v>
      </c>
      <c r="F646">
        <v>0.69999998807907104</v>
      </c>
      <c r="G646">
        <v>35.197452615835601</v>
      </c>
      <c r="H646">
        <v>1.9767163196947299</v>
      </c>
      <c r="I646">
        <v>23.929468002677801</v>
      </c>
      <c r="J646">
        <v>0.47858936005355601</v>
      </c>
    </row>
    <row r="647" spans="1:10">
      <c r="A647">
        <v>646</v>
      </c>
      <c r="B647">
        <v>-32.933300000000003</v>
      </c>
      <c r="C647" s="65">
        <v>33883.958333333336</v>
      </c>
      <c r="D647">
        <v>2.5</v>
      </c>
      <c r="E647">
        <v>12.9899997711182</v>
      </c>
      <c r="F647">
        <v>2.2999999523162802</v>
      </c>
      <c r="G647">
        <v>35.4178164507966</v>
      </c>
      <c r="H647">
        <v>2.7509150481037898</v>
      </c>
      <c r="I647">
        <v>24.028735916511</v>
      </c>
      <c r="J647">
        <v>0.48057471833022097</v>
      </c>
    </row>
    <row r="648" spans="1:10">
      <c r="A648">
        <v>647</v>
      </c>
      <c r="B648">
        <v>117.05</v>
      </c>
      <c r="C648" s="65">
        <v>33884.958333333336</v>
      </c>
      <c r="D648">
        <v>-0.519999980926514</v>
      </c>
      <c r="E648">
        <v>15.439999580383301</v>
      </c>
      <c r="F648">
        <v>0.40000000596046398</v>
      </c>
      <c r="G648">
        <v>35.636386538004103</v>
      </c>
      <c r="H648">
        <v>3.3760214159397299</v>
      </c>
      <c r="I648">
        <v>21.727918789719698</v>
      </c>
      <c r="J648">
        <v>0.43455837579439399</v>
      </c>
    </row>
    <row r="649" spans="1:10">
      <c r="A649">
        <v>648</v>
      </c>
      <c r="B649">
        <v>-32.933300000000003</v>
      </c>
      <c r="C649" s="65">
        <v>33885.958333333336</v>
      </c>
      <c r="D649">
        <v>4.5500001907348597</v>
      </c>
      <c r="E649">
        <v>16.600000381469702</v>
      </c>
      <c r="F649">
        <v>0.10000000149011599</v>
      </c>
      <c r="G649">
        <v>35.8530970950438</v>
      </c>
      <c r="H649">
        <v>3.31526180655406</v>
      </c>
      <c r="I649">
        <v>19.175709345966599</v>
      </c>
      <c r="J649">
        <v>0.38351418691933198</v>
      </c>
    </row>
    <row r="650" spans="1:10">
      <c r="A650">
        <v>649</v>
      </c>
      <c r="B650">
        <v>117.05</v>
      </c>
      <c r="C650" s="65">
        <v>33886.958333333336</v>
      </c>
      <c r="D650">
        <v>5.3600001335143999</v>
      </c>
      <c r="E650">
        <v>20.360000610351602</v>
      </c>
      <c r="F650">
        <v>0</v>
      </c>
      <c r="G650">
        <v>36.067882339500898</v>
      </c>
      <c r="H650">
        <v>4.0206862815486097</v>
      </c>
      <c r="I650">
        <v>15.959160320727699</v>
      </c>
      <c r="J650">
        <v>0.319183206414554</v>
      </c>
    </row>
    <row r="651" spans="1:10">
      <c r="A651">
        <v>650</v>
      </c>
      <c r="B651">
        <v>-32.933300000000003</v>
      </c>
      <c r="C651" s="65">
        <v>33887.958333333336</v>
      </c>
      <c r="D651">
        <v>8.6000003814697301</v>
      </c>
      <c r="E651">
        <v>23.920000076293899</v>
      </c>
      <c r="F651">
        <v>0</v>
      </c>
      <c r="G651">
        <v>36.280676488960999</v>
      </c>
      <c r="H651">
        <v>4.5405781281718696</v>
      </c>
      <c r="I651">
        <v>12.326697818190199</v>
      </c>
      <c r="J651">
        <v>0.24653395636380401</v>
      </c>
    </row>
    <row r="652" spans="1:10">
      <c r="A652">
        <v>651</v>
      </c>
      <c r="B652">
        <v>117.05</v>
      </c>
      <c r="C652" s="65">
        <v>33888.958333333336</v>
      </c>
      <c r="D652">
        <v>7.7699999809265101</v>
      </c>
      <c r="E652">
        <v>19.610000610351602</v>
      </c>
      <c r="F652">
        <v>0.60000002384185802</v>
      </c>
      <c r="G652">
        <v>36.491413761009397</v>
      </c>
      <c r="H652">
        <v>3.7119401770472402</v>
      </c>
      <c r="I652">
        <v>9.9571457003942605</v>
      </c>
      <c r="J652">
        <v>0.199142914007885</v>
      </c>
    </row>
    <row r="653" spans="1:10">
      <c r="A653">
        <v>652</v>
      </c>
      <c r="B653">
        <v>-32.933300000000003</v>
      </c>
      <c r="C653" s="65">
        <v>33889.958333333336</v>
      </c>
      <c r="D653">
        <v>4.9200000762939498</v>
      </c>
      <c r="E653">
        <v>19.430000305175799</v>
      </c>
      <c r="F653">
        <v>0.30000001192092901</v>
      </c>
      <c r="G653">
        <v>36.700028373231497</v>
      </c>
      <c r="H653">
        <v>3.9338795278707801</v>
      </c>
      <c r="I653">
        <v>7.1100420900185703</v>
      </c>
      <c r="J653">
        <v>0.14220084180037099</v>
      </c>
    </row>
    <row r="654" spans="1:10">
      <c r="A654">
        <v>653</v>
      </c>
      <c r="B654">
        <v>117.05</v>
      </c>
      <c r="C654" s="65">
        <v>33890.958333333336</v>
      </c>
      <c r="D654">
        <v>8.3199996948242205</v>
      </c>
      <c r="E654">
        <v>21.0200004577637</v>
      </c>
      <c r="F654">
        <v>0</v>
      </c>
      <c r="G654">
        <v>36.906454543212902</v>
      </c>
      <c r="H654">
        <v>4.0091124804460199</v>
      </c>
      <c r="I654">
        <v>3.90275210566175</v>
      </c>
      <c r="J654">
        <v>7.8055042113234996E-2</v>
      </c>
    </row>
    <row r="655" spans="1:10">
      <c r="A655">
        <v>654</v>
      </c>
      <c r="B655">
        <v>-32.933300000000003</v>
      </c>
      <c r="C655" s="65">
        <v>33891.958333333336</v>
      </c>
      <c r="D655">
        <v>9.2100000381469709</v>
      </c>
      <c r="E655">
        <v>18.290000915527301</v>
      </c>
      <c r="F655">
        <v>0</v>
      </c>
      <c r="G655">
        <v>37.110631000829201</v>
      </c>
      <c r="H655">
        <v>3.31209210816015</v>
      </c>
      <c r="I655">
        <v>1.2530784191336299</v>
      </c>
      <c r="J655">
        <v>2.5061568382672698E-2</v>
      </c>
    </row>
    <row r="656" spans="1:10">
      <c r="A656">
        <v>655</v>
      </c>
      <c r="B656">
        <v>117.05</v>
      </c>
      <c r="C656" s="65">
        <v>33892.958333333336</v>
      </c>
      <c r="D656">
        <v>5.5900001525878897</v>
      </c>
      <c r="E656">
        <v>15.9700002670288</v>
      </c>
      <c r="F656">
        <v>0.10000000149011599</v>
      </c>
      <c r="G656">
        <v>37.312514525117201</v>
      </c>
      <c r="H656">
        <v>3.2253524272874801</v>
      </c>
      <c r="I656">
        <v>0</v>
      </c>
      <c r="J656">
        <v>0</v>
      </c>
    </row>
    <row r="657" spans="1:10">
      <c r="A657">
        <v>656</v>
      </c>
      <c r="B657">
        <v>-32.933300000000003</v>
      </c>
      <c r="C657" s="65">
        <v>33893.958333333336</v>
      </c>
      <c r="D657">
        <v>1.2300000190734901</v>
      </c>
      <c r="E657">
        <v>16.559999465942401</v>
      </c>
      <c r="F657">
        <v>0</v>
      </c>
      <c r="G657">
        <v>37.5120664074038</v>
      </c>
      <c r="H657">
        <v>3.6807280496322701</v>
      </c>
      <c r="I657">
        <v>0</v>
      </c>
      <c r="J657">
        <v>0</v>
      </c>
    </row>
    <row r="658" spans="1:10">
      <c r="A658">
        <v>657</v>
      </c>
      <c r="B658">
        <v>117.05</v>
      </c>
      <c r="C658" s="65">
        <v>33894.958333333336</v>
      </c>
      <c r="D658">
        <v>3.0599999427795401</v>
      </c>
      <c r="E658">
        <v>20.9799995422363</v>
      </c>
      <c r="F658">
        <v>0</v>
      </c>
      <c r="G658">
        <v>37.709247939016201</v>
      </c>
      <c r="H658">
        <v>4.4687520244763403</v>
      </c>
      <c r="I658">
        <v>0</v>
      </c>
      <c r="J658">
        <v>0</v>
      </c>
    </row>
    <row r="659" spans="1:10">
      <c r="A659">
        <v>658</v>
      </c>
      <c r="B659">
        <v>-32.933300000000003</v>
      </c>
      <c r="C659" s="65">
        <v>33895.958333333336</v>
      </c>
      <c r="D659">
        <v>9.3100004196166992</v>
      </c>
      <c r="E659">
        <v>25.2299995422363</v>
      </c>
      <c r="F659">
        <v>0</v>
      </c>
      <c r="G659">
        <v>37.904020411281401</v>
      </c>
      <c r="H659">
        <v>4.9791397321805198</v>
      </c>
      <c r="I659">
        <v>0</v>
      </c>
      <c r="J659">
        <v>0</v>
      </c>
    </row>
    <row r="660" spans="1:10">
      <c r="A660">
        <v>659</v>
      </c>
      <c r="B660">
        <v>117.05</v>
      </c>
      <c r="C660" s="65">
        <v>33896.958333333336</v>
      </c>
      <c r="D660">
        <v>9.3699998855590803</v>
      </c>
      <c r="E660">
        <v>29.389999389648398</v>
      </c>
      <c r="F660">
        <v>0</v>
      </c>
      <c r="G660">
        <v>38.096345115526397</v>
      </c>
      <c r="H660">
        <v>5.94958229936314</v>
      </c>
      <c r="I660">
        <v>0</v>
      </c>
      <c r="J660">
        <v>0</v>
      </c>
    </row>
    <row r="661" spans="1:10">
      <c r="A661">
        <v>660</v>
      </c>
      <c r="B661">
        <v>-32.933300000000003</v>
      </c>
      <c r="C661" s="65">
        <v>33897.958333333336</v>
      </c>
      <c r="D661">
        <v>11.2700004577637</v>
      </c>
      <c r="E661">
        <v>28.829999923706101</v>
      </c>
      <c r="F661">
        <v>0</v>
      </c>
      <c r="G661">
        <v>38.2861833430782</v>
      </c>
      <c r="H661">
        <v>5.7007495494271998</v>
      </c>
      <c r="I661">
        <v>0</v>
      </c>
      <c r="J661">
        <v>0</v>
      </c>
    </row>
    <row r="662" spans="1:10">
      <c r="A662">
        <v>661</v>
      </c>
      <c r="B662">
        <v>117.05</v>
      </c>
      <c r="C662" s="65">
        <v>33898.958333333336</v>
      </c>
      <c r="D662">
        <v>11.7600002288818</v>
      </c>
      <c r="E662">
        <v>31.709999084472699</v>
      </c>
      <c r="F662">
        <v>0</v>
      </c>
      <c r="G662">
        <v>38.4734963852639</v>
      </c>
      <c r="H662">
        <v>6.3778835342524003</v>
      </c>
      <c r="I662">
        <v>0</v>
      </c>
      <c r="J662">
        <v>0</v>
      </c>
    </row>
    <row r="663" spans="1:10">
      <c r="A663">
        <v>662</v>
      </c>
      <c r="B663">
        <v>-32.933300000000003</v>
      </c>
      <c r="C663" s="65">
        <v>33899.958333333336</v>
      </c>
      <c r="D663">
        <v>11.329999923706101</v>
      </c>
      <c r="E663">
        <v>27.5100002288818</v>
      </c>
      <c r="F663">
        <v>0</v>
      </c>
      <c r="G663">
        <v>38.658245533410501</v>
      </c>
      <c r="H663">
        <v>5.4333730487079901</v>
      </c>
      <c r="I663">
        <v>0</v>
      </c>
      <c r="J663">
        <v>0</v>
      </c>
    </row>
    <row r="664" spans="1:10">
      <c r="A664">
        <v>663</v>
      </c>
      <c r="B664">
        <v>117.05</v>
      </c>
      <c r="C664" s="65">
        <v>33900.958333333336</v>
      </c>
      <c r="D664">
        <v>12.8699998855591</v>
      </c>
      <c r="E664">
        <v>29.7299995422363</v>
      </c>
      <c r="F664">
        <v>0</v>
      </c>
      <c r="G664">
        <v>38.840392078844999</v>
      </c>
      <c r="H664">
        <v>5.8539753839592796</v>
      </c>
      <c r="I664">
        <v>0</v>
      </c>
      <c r="J664">
        <v>0</v>
      </c>
    </row>
    <row r="665" spans="1:10">
      <c r="A665">
        <v>664</v>
      </c>
      <c r="B665">
        <v>-32.933300000000003</v>
      </c>
      <c r="C665" s="65">
        <v>33901.958333333336</v>
      </c>
      <c r="D665">
        <v>12.069999694824199</v>
      </c>
      <c r="E665">
        <v>20.409999847412099</v>
      </c>
      <c r="F665">
        <v>0</v>
      </c>
      <c r="G665">
        <v>39.0198973128945</v>
      </c>
      <c r="H665">
        <v>3.6009778632176399</v>
      </c>
      <c r="I665">
        <v>0</v>
      </c>
      <c r="J665">
        <v>0</v>
      </c>
    </row>
    <row r="666" spans="1:10">
      <c r="A666">
        <v>665</v>
      </c>
      <c r="B666">
        <v>117.05</v>
      </c>
      <c r="C666" s="65">
        <v>33903</v>
      </c>
      <c r="D666">
        <v>5.6300001144409197</v>
      </c>
      <c r="E666">
        <v>19.399999618530298</v>
      </c>
      <c r="F666">
        <v>0</v>
      </c>
      <c r="G666">
        <v>39.196722526885999</v>
      </c>
      <c r="H666">
        <v>4.1393870742227303</v>
      </c>
      <c r="I666">
        <v>0</v>
      </c>
      <c r="J666">
        <v>0</v>
      </c>
    </row>
    <row r="667" spans="1:10">
      <c r="A667">
        <v>666</v>
      </c>
      <c r="B667">
        <v>-32.933300000000003</v>
      </c>
      <c r="C667" s="65">
        <v>33904</v>
      </c>
      <c r="D667">
        <v>8.6400003433227504</v>
      </c>
      <c r="E667">
        <v>23.069999694824201</v>
      </c>
      <c r="F667">
        <v>0</v>
      </c>
      <c r="G667">
        <v>39.370829012146501</v>
      </c>
      <c r="H667">
        <v>4.7251876716881096</v>
      </c>
      <c r="I667">
        <v>0</v>
      </c>
      <c r="J667">
        <v>0</v>
      </c>
    </row>
    <row r="668" spans="1:10">
      <c r="A668">
        <v>667</v>
      </c>
      <c r="B668">
        <v>117.05</v>
      </c>
      <c r="C668" s="65">
        <v>33905</v>
      </c>
      <c r="D668">
        <v>6.96000003814697</v>
      </c>
      <c r="E668">
        <v>26.25</v>
      </c>
      <c r="F668">
        <v>0</v>
      </c>
      <c r="G668">
        <v>39.542178060003103</v>
      </c>
      <c r="H668">
        <v>5.60931739846112</v>
      </c>
      <c r="I668">
        <v>0</v>
      </c>
      <c r="J668">
        <v>0</v>
      </c>
    </row>
    <row r="669" spans="1:10">
      <c r="A669">
        <v>668</v>
      </c>
      <c r="B669">
        <v>-32.933300000000003</v>
      </c>
      <c r="C669" s="65">
        <v>33906</v>
      </c>
      <c r="D669">
        <v>9.3599996566772496</v>
      </c>
      <c r="E669">
        <v>24.9899997711182</v>
      </c>
      <c r="F669">
        <v>0</v>
      </c>
      <c r="G669">
        <v>39.710730961782801</v>
      </c>
      <c r="H669">
        <v>5.1547409298661</v>
      </c>
      <c r="I669">
        <v>0</v>
      </c>
      <c r="J669">
        <v>0</v>
      </c>
    </row>
    <row r="670" spans="1:10">
      <c r="A670">
        <v>669</v>
      </c>
      <c r="B670">
        <v>117.05</v>
      </c>
      <c r="C670" s="65">
        <v>33907</v>
      </c>
      <c r="D670">
        <v>10.2299995422363</v>
      </c>
      <c r="E670">
        <v>19.719999313354499</v>
      </c>
      <c r="F670">
        <v>0</v>
      </c>
      <c r="G670">
        <v>39.8764490088126</v>
      </c>
      <c r="H670">
        <v>3.7796712126314098</v>
      </c>
      <c r="I670">
        <v>0</v>
      </c>
      <c r="J670">
        <v>0</v>
      </c>
    </row>
    <row r="671" spans="1:10">
      <c r="A671">
        <v>670</v>
      </c>
      <c r="B671">
        <v>-32.933300000000003</v>
      </c>
      <c r="C671" s="65">
        <v>33908</v>
      </c>
      <c r="D671">
        <v>8</v>
      </c>
      <c r="E671">
        <v>23.290000915527301</v>
      </c>
      <c r="F671">
        <v>0</v>
      </c>
      <c r="G671">
        <v>40.039293492419503</v>
      </c>
      <c r="H671">
        <v>4.9156745180209098</v>
      </c>
      <c r="I671">
        <v>0</v>
      </c>
      <c r="J671">
        <v>0</v>
      </c>
    </row>
    <row r="672" spans="1:10">
      <c r="A672">
        <v>671</v>
      </c>
      <c r="B672">
        <v>117.05</v>
      </c>
      <c r="C672" s="65">
        <v>33909</v>
      </c>
      <c r="D672">
        <v>7.1799998283386204</v>
      </c>
      <c r="E672">
        <v>25.790000915527301</v>
      </c>
      <c r="F672">
        <v>0</v>
      </c>
      <c r="G672">
        <v>40.199225703930701</v>
      </c>
      <c r="H672">
        <v>5.5815754199053202</v>
      </c>
      <c r="I672">
        <v>0</v>
      </c>
      <c r="J672">
        <v>0</v>
      </c>
    </row>
    <row r="673" spans="1:10">
      <c r="A673">
        <v>672</v>
      </c>
      <c r="B673">
        <v>-32.933300000000003</v>
      </c>
      <c r="C673" s="65">
        <v>33910</v>
      </c>
      <c r="D673">
        <v>9.1199998855590803</v>
      </c>
      <c r="E673">
        <v>22.069999694824201</v>
      </c>
      <c r="F673">
        <v>0</v>
      </c>
      <c r="G673">
        <v>40.356206934672997</v>
      </c>
      <c r="H673">
        <v>4.5529032129457399</v>
      </c>
      <c r="I673">
        <v>0</v>
      </c>
      <c r="J673">
        <v>0</v>
      </c>
    </row>
    <row r="674" spans="1:10">
      <c r="A674">
        <v>673</v>
      </c>
      <c r="B674">
        <v>117.05</v>
      </c>
      <c r="C674" s="65">
        <v>33911</v>
      </c>
      <c r="D674">
        <v>6.9800000190734899</v>
      </c>
      <c r="E674">
        <v>21.780000686645501</v>
      </c>
      <c r="F674">
        <v>0</v>
      </c>
      <c r="G674">
        <v>40.510198475973603</v>
      </c>
      <c r="H674">
        <v>4.7080713366274702</v>
      </c>
      <c r="I674">
        <v>0</v>
      </c>
      <c r="J674">
        <v>0</v>
      </c>
    </row>
    <row r="675" spans="1:10">
      <c r="A675">
        <v>674</v>
      </c>
      <c r="B675">
        <v>-32.933300000000003</v>
      </c>
      <c r="C675" s="65">
        <v>33912</v>
      </c>
      <c r="D675">
        <v>7.7699999809265101</v>
      </c>
      <c r="E675">
        <v>24.209999084472699</v>
      </c>
      <c r="F675">
        <v>0</v>
      </c>
      <c r="G675">
        <v>40.6611616191595</v>
      </c>
      <c r="H675">
        <v>5.2297462081011901</v>
      </c>
      <c r="I675">
        <v>0</v>
      </c>
      <c r="J675">
        <v>0</v>
      </c>
    </row>
    <row r="676" spans="1:10">
      <c r="A676">
        <v>675</v>
      </c>
      <c r="B676">
        <v>117.05</v>
      </c>
      <c r="C676" s="65">
        <v>33913</v>
      </c>
      <c r="D676">
        <v>15.1199998855591</v>
      </c>
      <c r="E676">
        <v>30.159999847412099</v>
      </c>
      <c r="F676">
        <v>0.10000000149011599</v>
      </c>
      <c r="G676">
        <v>40.809057655557801</v>
      </c>
      <c r="H676">
        <v>6.0083245123253199</v>
      </c>
      <c r="I676">
        <v>0</v>
      </c>
      <c r="J676">
        <v>0</v>
      </c>
    </row>
    <row r="677" spans="1:10">
      <c r="A677">
        <v>676</v>
      </c>
      <c r="B677">
        <v>-32.933300000000003</v>
      </c>
      <c r="C677" s="65">
        <v>33914</v>
      </c>
      <c r="D677">
        <v>13.5100002288818</v>
      </c>
      <c r="E677">
        <v>25.069999694824201</v>
      </c>
      <c r="F677">
        <v>0.20000000298023199</v>
      </c>
      <c r="G677">
        <v>40.953847876495303</v>
      </c>
      <c r="H677">
        <v>4.8483303575999397</v>
      </c>
      <c r="I677">
        <v>0</v>
      </c>
      <c r="J677">
        <v>0</v>
      </c>
    </row>
    <row r="678" spans="1:10">
      <c r="A678">
        <v>677</v>
      </c>
      <c r="B678">
        <v>117.05</v>
      </c>
      <c r="C678" s="65">
        <v>33915</v>
      </c>
      <c r="D678">
        <v>9.3100004196166992</v>
      </c>
      <c r="E678">
        <v>16.780000686645501</v>
      </c>
      <c r="F678">
        <v>6.4000000953674299</v>
      </c>
      <c r="G678">
        <v>41.095493573299301</v>
      </c>
      <c r="H678">
        <v>3.2523782160082102</v>
      </c>
      <c r="I678">
        <v>3.7980975225608602</v>
      </c>
      <c r="J678">
        <v>7.59619504512173E-2</v>
      </c>
    </row>
    <row r="679" spans="1:10">
      <c r="A679">
        <v>678</v>
      </c>
      <c r="B679">
        <v>-32.933300000000003</v>
      </c>
      <c r="C679" s="65">
        <v>33916</v>
      </c>
      <c r="D679">
        <v>3.3099999427795401</v>
      </c>
      <c r="E679">
        <v>16.7399997711182</v>
      </c>
      <c r="F679">
        <v>1.29999995231628</v>
      </c>
      <c r="G679">
        <v>41.233956037296601</v>
      </c>
      <c r="H679">
        <v>3.9472072473510198</v>
      </c>
      <c r="I679">
        <v>1.9403316769963299</v>
      </c>
      <c r="J679">
        <v>3.8806633539926701E-2</v>
      </c>
    </row>
    <row r="680" spans="1:10">
      <c r="A680">
        <v>679</v>
      </c>
      <c r="B680">
        <v>117.05</v>
      </c>
      <c r="C680" s="65">
        <v>33917</v>
      </c>
      <c r="D680">
        <v>3.46000003814697</v>
      </c>
      <c r="E680">
        <v>20.2600002288818</v>
      </c>
      <c r="F680">
        <v>0</v>
      </c>
      <c r="G680">
        <v>41.369196559814398</v>
      </c>
      <c r="H680">
        <v>4.7213329714488097</v>
      </c>
      <c r="I680">
        <v>0</v>
      </c>
      <c r="J680">
        <v>0</v>
      </c>
    </row>
    <row r="681" spans="1:10">
      <c r="A681">
        <v>680</v>
      </c>
      <c r="B681">
        <v>-32.933300000000003</v>
      </c>
      <c r="C681" s="65">
        <v>33918</v>
      </c>
      <c r="D681">
        <v>6.4499998092651403</v>
      </c>
      <c r="E681">
        <v>24.680000305175799</v>
      </c>
      <c r="F681">
        <v>0</v>
      </c>
      <c r="G681">
        <v>41.501176432179697</v>
      </c>
      <c r="H681">
        <v>5.5501743962471801</v>
      </c>
      <c r="I681">
        <v>0</v>
      </c>
      <c r="J681">
        <v>0</v>
      </c>
    </row>
    <row r="682" spans="1:10">
      <c r="A682">
        <v>681</v>
      </c>
      <c r="B682">
        <v>117.05</v>
      </c>
      <c r="C682" s="65">
        <v>33919</v>
      </c>
      <c r="D682">
        <v>9.1300001144409197</v>
      </c>
      <c r="E682">
        <v>28.959999084472699</v>
      </c>
      <c r="F682">
        <v>0</v>
      </c>
      <c r="G682">
        <v>41.629856945719503</v>
      </c>
      <c r="H682">
        <v>6.4121927999862303</v>
      </c>
      <c r="I682">
        <v>0</v>
      </c>
      <c r="J682">
        <v>0</v>
      </c>
    </row>
    <row r="683" spans="1:10">
      <c r="A683">
        <v>682</v>
      </c>
      <c r="B683">
        <v>-32.933300000000003</v>
      </c>
      <c r="C683" s="65">
        <v>33920</v>
      </c>
      <c r="D683">
        <v>13.5900001525879</v>
      </c>
      <c r="E683">
        <v>31.360000610351602</v>
      </c>
      <c r="F683">
        <v>0</v>
      </c>
      <c r="G683">
        <v>41.755199391760897</v>
      </c>
      <c r="H683">
        <v>6.6550540382863197</v>
      </c>
      <c r="I683">
        <v>0</v>
      </c>
      <c r="J683">
        <v>0</v>
      </c>
    </row>
    <row r="684" spans="1:10">
      <c r="A684">
        <v>683</v>
      </c>
      <c r="B684">
        <v>117.05</v>
      </c>
      <c r="C684" s="65">
        <v>33921</v>
      </c>
      <c r="D684">
        <v>16.100000381469702</v>
      </c>
      <c r="E684">
        <v>27.559999465942401</v>
      </c>
      <c r="F684">
        <v>0</v>
      </c>
      <c r="G684">
        <v>41.877165061630798</v>
      </c>
      <c r="H684">
        <v>5.27418535384294</v>
      </c>
      <c r="I684">
        <v>0</v>
      </c>
      <c r="J684">
        <v>0</v>
      </c>
    </row>
    <row r="685" spans="1:10">
      <c r="A685">
        <v>684</v>
      </c>
      <c r="B685">
        <v>-32.933300000000003</v>
      </c>
      <c r="C685" s="65">
        <v>33922</v>
      </c>
      <c r="D685">
        <v>13.460000038146999</v>
      </c>
      <c r="E685">
        <v>19.7299995422363</v>
      </c>
      <c r="F685">
        <v>6.0999999046325701</v>
      </c>
      <c r="G685">
        <v>41.995715246656303</v>
      </c>
      <c r="H685">
        <v>3.39543794991366</v>
      </c>
      <c r="I685">
        <v>3.3836495447016399</v>
      </c>
      <c r="J685">
        <v>6.7672990894032906E-2</v>
      </c>
    </row>
    <row r="686" spans="1:10">
      <c r="A686">
        <v>685</v>
      </c>
      <c r="B686">
        <v>117.05</v>
      </c>
      <c r="C686" s="65">
        <v>33923</v>
      </c>
      <c r="D686">
        <v>12.8599996566772</v>
      </c>
      <c r="E686">
        <v>19.559999465942401</v>
      </c>
      <c r="F686">
        <v>10.6000003814697</v>
      </c>
      <c r="G686">
        <v>42.1107961999355</v>
      </c>
      <c r="H686">
        <v>3.4801601195663801</v>
      </c>
      <c r="I686">
        <v>11.1995218305183</v>
      </c>
      <c r="J686">
        <v>0.223990436610365</v>
      </c>
    </row>
    <row r="687" spans="1:10">
      <c r="A687">
        <v>686</v>
      </c>
      <c r="B687">
        <v>-32.933300000000003</v>
      </c>
      <c r="C687" s="65">
        <v>33924</v>
      </c>
      <c r="D687">
        <v>11.8699998855591</v>
      </c>
      <c r="E687">
        <v>17.2600002288818</v>
      </c>
      <c r="F687">
        <v>0.20000000298023199</v>
      </c>
      <c r="G687">
        <v>42.222294021651003</v>
      </c>
      <c r="H687">
        <v>2.9783352794443498</v>
      </c>
      <c r="I687">
        <v>9.0168536099430199</v>
      </c>
      <c r="J687">
        <v>0.18033707219886</v>
      </c>
    </row>
    <row r="688" spans="1:10">
      <c r="A688">
        <v>687</v>
      </c>
      <c r="B688">
        <v>117.05</v>
      </c>
      <c r="C688" s="65">
        <v>33925</v>
      </c>
      <c r="D688">
        <v>10.689999580383301</v>
      </c>
      <c r="E688">
        <v>20.620000839233398</v>
      </c>
      <c r="F688">
        <v>0.10000000149011599</v>
      </c>
      <c r="G688">
        <v>42.330079773756196</v>
      </c>
      <c r="H688">
        <v>4.1893488637691396</v>
      </c>
      <c r="I688">
        <v>5.7653745204178302</v>
      </c>
      <c r="J688">
        <v>0.115307490408357</v>
      </c>
    </row>
    <row r="689" spans="1:10">
      <c r="A689">
        <v>688</v>
      </c>
      <c r="B689">
        <v>-32.933300000000003</v>
      </c>
      <c r="C689" s="65">
        <v>33926</v>
      </c>
      <c r="D689">
        <v>7.9699997901916504</v>
      </c>
      <c r="E689">
        <v>15.9099998474121</v>
      </c>
      <c r="F689">
        <v>1.8999999761581401</v>
      </c>
      <c r="G689">
        <v>42.434024518204801</v>
      </c>
      <c r="H689">
        <v>3.3383140398445499</v>
      </c>
      <c r="I689">
        <v>4.9947232647003297</v>
      </c>
      <c r="J689">
        <v>9.9894465294006599E-2</v>
      </c>
    </row>
    <row r="690" spans="1:10">
      <c r="A690">
        <v>689</v>
      </c>
      <c r="B690">
        <v>117.05</v>
      </c>
      <c r="C690" s="65">
        <v>33927</v>
      </c>
      <c r="D690">
        <v>5</v>
      </c>
      <c r="E690">
        <v>9.4700002670288104</v>
      </c>
      <c r="F690">
        <v>17.899999618530298</v>
      </c>
      <c r="G690">
        <v>42.5339993169503</v>
      </c>
      <c r="H690">
        <v>2.1134858474393101</v>
      </c>
      <c r="I690">
        <v>21.2039342052792</v>
      </c>
      <c r="J690">
        <v>0.42407868410558303</v>
      </c>
    </row>
    <row r="691" spans="1:10">
      <c r="A691">
        <v>690</v>
      </c>
      <c r="B691">
        <v>-32.933300000000003</v>
      </c>
      <c r="C691" s="65">
        <v>33928</v>
      </c>
      <c r="D691">
        <v>1.6499999761581401</v>
      </c>
      <c r="E691">
        <v>15.2299995422363</v>
      </c>
      <c r="F691">
        <v>4</v>
      </c>
      <c r="G691">
        <v>42.629875231946201</v>
      </c>
      <c r="H691">
        <v>3.8698088899885699</v>
      </c>
      <c r="I691">
        <v>22.108087093288301</v>
      </c>
      <c r="J691">
        <v>0.44216174186576601</v>
      </c>
    </row>
    <row r="692" spans="1:10">
      <c r="A692">
        <v>691</v>
      </c>
      <c r="B692">
        <v>117.05</v>
      </c>
      <c r="C692" s="65">
        <v>33929</v>
      </c>
      <c r="D692">
        <v>6.5599999427795401</v>
      </c>
      <c r="E692">
        <v>20.819999694824201</v>
      </c>
      <c r="F692">
        <v>0.30000001192092901</v>
      </c>
      <c r="G692">
        <v>42.7215233251463</v>
      </c>
      <c r="H692">
        <v>4.7691490842001896</v>
      </c>
      <c r="I692">
        <v>18.592767837849099</v>
      </c>
      <c r="J692">
        <v>0.371855356756982</v>
      </c>
    </row>
    <row r="693" spans="1:10">
      <c r="A693">
        <v>692</v>
      </c>
      <c r="B693">
        <v>-32.933300000000003</v>
      </c>
      <c r="C693" s="65">
        <v>33930</v>
      </c>
      <c r="D693">
        <v>8.3800001144409197</v>
      </c>
      <c r="E693">
        <v>18.870000839233398</v>
      </c>
      <c r="F693">
        <v>0.40000000596046398</v>
      </c>
      <c r="G693">
        <v>42.808814658503898</v>
      </c>
      <c r="H693">
        <v>4.0903267880653003</v>
      </c>
      <c r="I693">
        <v>15.720506413357301</v>
      </c>
      <c r="J693">
        <v>0.31441012826714598</v>
      </c>
    </row>
    <row r="694" spans="1:10">
      <c r="A694">
        <v>693</v>
      </c>
      <c r="B694">
        <v>117.05</v>
      </c>
      <c r="C694" s="65">
        <v>33931</v>
      </c>
      <c r="D694">
        <v>4.96000003814697</v>
      </c>
      <c r="E694">
        <v>20.540000915527301</v>
      </c>
      <c r="F694">
        <v>0.80000001192092896</v>
      </c>
      <c r="G694">
        <v>42.8916202939728</v>
      </c>
      <c r="H694">
        <v>4.8554464036368099</v>
      </c>
      <c r="I694">
        <v>12.6361493023688</v>
      </c>
      <c r="J694">
        <v>0.25272298604737597</v>
      </c>
    </row>
    <row r="695" spans="1:10">
      <c r="A695">
        <v>694</v>
      </c>
      <c r="B695">
        <v>-32.933300000000003</v>
      </c>
      <c r="C695" s="65">
        <v>33932</v>
      </c>
      <c r="D695">
        <v>9.0799999237060494</v>
      </c>
      <c r="E695">
        <v>22.139999389648398</v>
      </c>
      <c r="F695">
        <v>0</v>
      </c>
      <c r="G695">
        <v>42.969811293506403</v>
      </c>
      <c r="H695">
        <v>4.8704966487472703</v>
      </c>
      <c r="I695">
        <v>8.7397519833709705</v>
      </c>
      <c r="J695">
        <v>0.17479503966741899</v>
      </c>
    </row>
    <row r="696" spans="1:10">
      <c r="A696">
        <v>695</v>
      </c>
      <c r="B696">
        <v>117.05</v>
      </c>
      <c r="C696" s="65">
        <v>33933</v>
      </c>
      <c r="D696">
        <v>7.3800001144409197</v>
      </c>
      <c r="E696">
        <v>25.899999618530298</v>
      </c>
      <c r="F696">
        <v>0</v>
      </c>
      <c r="G696">
        <v>43.043258719058301</v>
      </c>
      <c r="H696">
        <v>5.9889477146859296</v>
      </c>
      <c r="I696">
        <v>3.9485938116222199</v>
      </c>
      <c r="J696">
        <v>7.8971876232444504E-2</v>
      </c>
    </row>
    <row r="697" spans="1:10">
      <c r="A697">
        <v>696</v>
      </c>
      <c r="B697">
        <v>-32.933300000000003</v>
      </c>
      <c r="C697" s="65">
        <v>33934</v>
      </c>
      <c r="D697">
        <v>8.2799997329711896</v>
      </c>
      <c r="E697">
        <v>24.549999237060501</v>
      </c>
      <c r="F697">
        <v>0</v>
      </c>
      <c r="G697">
        <v>43.111833632582098</v>
      </c>
      <c r="H697">
        <v>5.5855835695430596</v>
      </c>
      <c r="I697">
        <v>0</v>
      </c>
      <c r="J697">
        <v>0</v>
      </c>
    </row>
    <row r="698" spans="1:10">
      <c r="A698">
        <v>697</v>
      </c>
      <c r="B698">
        <v>117.05</v>
      </c>
      <c r="C698" s="65">
        <v>33935</v>
      </c>
      <c r="D698">
        <v>8.8900003433227504</v>
      </c>
      <c r="E698">
        <v>28.549999237060501</v>
      </c>
      <c r="F698">
        <v>0</v>
      </c>
      <c r="G698">
        <v>43.1754070960314</v>
      </c>
      <c r="H698">
        <v>6.5632765448881996</v>
      </c>
      <c r="I698">
        <v>0</v>
      </c>
      <c r="J698">
        <v>0</v>
      </c>
    </row>
    <row r="699" spans="1:10">
      <c r="A699">
        <v>698</v>
      </c>
      <c r="B699">
        <v>-32.933300000000003</v>
      </c>
      <c r="C699" s="65">
        <v>33936</v>
      </c>
      <c r="D699">
        <v>11.460000038146999</v>
      </c>
      <c r="E699">
        <v>35.970001220703097</v>
      </c>
      <c r="F699">
        <v>0</v>
      </c>
      <c r="G699">
        <v>43.233850171359798</v>
      </c>
      <c r="H699">
        <v>8.3418500671838505</v>
      </c>
      <c r="I699">
        <v>0</v>
      </c>
      <c r="J699">
        <v>0</v>
      </c>
    </row>
    <row r="700" spans="1:10">
      <c r="A700">
        <v>699</v>
      </c>
      <c r="B700">
        <v>117.05</v>
      </c>
      <c r="C700" s="65">
        <v>33937</v>
      </c>
      <c r="D700">
        <v>14.680000305175801</v>
      </c>
      <c r="E700">
        <v>23.2600002288818</v>
      </c>
      <c r="F700">
        <v>0.89999997615814198</v>
      </c>
      <c r="G700">
        <v>43.287033920520699</v>
      </c>
      <c r="H700">
        <v>4.3768015454926097</v>
      </c>
      <c r="I700">
        <v>0</v>
      </c>
      <c r="J700">
        <v>0</v>
      </c>
    </row>
    <row r="701" spans="1:10">
      <c r="A701">
        <v>700</v>
      </c>
      <c r="B701">
        <v>-32.933300000000003</v>
      </c>
      <c r="C701" s="65">
        <v>33938</v>
      </c>
      <c r="D701">
        <v>12.810000419616699</v>
      </c>
      <c r="E701">
        <v>21.700000762939499</v>
      </c>
      <c r="F701">
        <v>5.4000000953674299</v>
      </c>
      <c r="G701">
        <v>43.3348294054679</v>
      </c>
      <c r="H701">
        <v>4.2520631955993098</v>
      </c>
      <c r="I701">
        <v>1.9983495388879899</v>
      </c>
      <c r="J701">
        <v>3.9966990777759698E-2</v>
      </c>
    </row>
    <row r="702" spans="1:10">
      <c r="A702">
        <v>701</v>
      </c>
      <c r="B702">
        <v>117.05</v>
      </c>
      <c r="C702" s="65">
        <v>33939</v>
      </c>
      <c r="D702">
        <v>11.819999694824199</v>
      </c>
      <c r="E702">
        <v>22.170000076293899</v>
      </c>
      <c r="F702">
        <v>5.3000001907348597</v>
      </c>
      <c r="G702">
        <v>43.377107688154801</v>
      </c>
      <c r="H702">
        <v>4.5583678052621703</v>
      </c>
      <c r="I702">
        <v>3.65165548541311</v>
      </c>
      <c r="J702">
        <v>7.3033109708262198E-2</v>
      </c>
    </row>
    <row r="703" spans="1:10">
      <c r="A703">
        <v>702</v>
      </c>
      <c r="B703">
        <v>-32.933300000000003</v>
      </c>
      <c r="C703" s="65">
        <v>33940</v>
      </c>
      <c r="D703">
        <v>10.6499996185303</v>
      </c>
      <c r="E703">
        <v>23.469999313354499</v>
      </c>
      <c r="F703">
        <v>0.10000000149011599</v>
      </c>
      <c r="G703">
        <v>43.413739830535</v>
      </c>
      <c r="H703">
        <v>5.0869835646013604</v>
      </c>
      <c r="I703">
        <v>0</v>
      </c>
      <c r="J703">
        <v>0</v>
      </c>
    </row>
    <row r="704" spans="1:10">
      <c r="A704">
        <v>703</v>
      </c>
      <c r="B704">
        <v>117.05</v>
      </c>
      <c r="C704" s="65">
        <v>33941</v>
      </c>
      <c r="D704">
        <v>8.9399995803833008</v>
      </c>
      <c r="E704">
        <v>24.360000610351602</v>
      </c>
      <c r="F704">
        <v>0</v>
      </c>
      <c r="G704">
        <v>43.444596894561997</v>
      </c>
      <c r="H704">
        <v>5.5173298962502404</v>
      </c>
      <c r="I704">
        <v>0</v>
      </c>
      <c r="J704">
        <v>0</v>
      </c>
    </row>
    <row r="705" spans="1:10">
      <c r="A705">
        <v>704</v>
      </c>
      <c r="B705">
        <v>-32.933300000000003</v>
      </c>
      <c r="C705" s="65">
        <v>33942</v>
      </c>
      <c r="D705">
        <v>7.8299999237060502</v>
      </c>
      <c r="E705">
        <v>28</v>
      </c>
      <c r="F705">
        <v>0</v>
      </c>
      <c r="G705">
        <v>43.469549942189602</v>
      </c>
      <c r="H705">
        <v>6.5456156326581496</v>
      </c>
      <c r="I705">
        <v>0</v>
      </c>
      <c r="J705">
        <v>0</v>
      </c>
    </row>
    <row r="706" spans="1:10">
      <c r="A706">
        <v>705</v>
      </c>
      <c r="B706">
        <v>117.05</v>
      </c>
      <c r="C706" s="65">
        <v>33943</v>
      </c>
      <c r="D706">
        <v>11.289999961853001</v>
      </c>
      <c r="E706">
        <v>32.819999694824197</v>
      </c>
      <c r="F706">
        <v>0</v>
      </c>
      <c r="G706">
        <v>43.488470035371101</v>
      </c>
      <c r="H706">
        <v>7.5498913977889703</v>
      </c>
      <c r="I706">
        <v>0</v>
      </c>
      <c r="J706">
        <v>0</v>
      </c>
    </row>
    <row r="707" spans="1:10">
      <c r="A707">
        <v>706</v>
      </c>
      <c r="B707">
        <v>-32.933300000000003</v>
      </c>
      <c r="C707" s="65">
        <v>33944</v>
      </c>
      <c r="D707">
        <v>14.6599998474121</v>
      </c>
      <c r="E707">
        <v>35.0200004577637</v>
      </c>
      <c r="F707">
        <v>0</v>
      </c>
      <c r="G707">
        <v>43.5012282360603</v>
      </c>
      <c r="H707">
        <v>7.8572281114804197</v>
      </c>
      <c r="I707">
        <v>0</v>
      </c>
      <c r="J707">
        <v>0</v>
      </c>
    </row>
    <row r="708" spans="1:10">
      <c r="A708">
        <v>707</v>
      </c>
      <c r="B708">
        <v>117.05</v>
      </c>
      <c r="C708" s="65">
        <v>33945</v>
      </c>
      <c r="D708">
        <v>17.9799995422363</v>
      </c>
      <c r="E708">
        <v>36.9799995422363</v>
      </c>
      <c r="F708">
        <v>0.30000001192092901</v>
      </c>
      <c r="G708">
        <v>43.507695606210604</v>
      </c>
      <c r="H708">
        <v>8.06141069744376</v>
      </c>
      <c r="I708">
        <v>0</v>
      </c>
      <c r="J708">
        <v>0</v>
      </c>
    </row>
    <row r="709" spans="1:10">
      <c r="A709">
        <v>708</v>
      </c>
      <c r="B709">
        <v>-32.933300000000003</v>
      </c>
      <c r="C709" s="65">
        <v>33946</v>
      </c>
      <c r="D709">
        <v>11.25</v>
      </c>
      <c r="E709">
        <v>26.200000762939499</v>
      </c>
      <c r="F709">
        <v>0</v>
      </c>
      <c r="G709">
        <v>43.507743207775697</v>
      </c>
      <c r="H709">
        <v>5.7681845210369502</v>
      </c>
      <c r="I709">
        <v>0</v>
      </c>
      <c r="J709">
        <v>0</v>
      </c>
    </row>
    <row r="710" spans="1:10">
      <c r="A710">
        <v>709</v>
      </c>
      <c r="B710">
        <v>117.05</v>
      </c>
      <c r="C710" s="65">
        <v>33947</v>
      </c>
      <c r="D710">
        <v>11.7299995422363</v>
      </c>
      <c r="E710">
        <v>23.420000076293899</v>
      </c>
      <c r="F710">
        <v>6.9000000953674299</v>
      </c>
      <c r="G710">
        <v>43.501242102709</v>
      </c>
      <c r="H710">
        <v>4.9393195180289702</v>
      </c>
      <c r="I710">
        <v>2.94854448094426</v>
      </c>
      <c r="J710">
        <v>5.8970889618885199E-2</v>
      </c>
    </row>
    <row r="711" spans="1:10">
      <c r="A711">
        <v>710</v>
      </c>
      <c r="B711">
        <v>-32.933300000000003</v>
      </c>
      <c r="C711" s="65">
        <v>33948</v>
      </c>
      <c r="D711">
        <v>12.170000076293899</v>
      </c>
      <c r="E711">
        <v>24.840000152587901</v>
      </c>
      <c r="F711">
        <v>0.60000002384185802</v>
      </c>
      <c r="G711">
        <v>43.488063352964197</v>
      </c>
      <c r="H711">
        <v>5.2757787052614704</v>
      </c>
      <c r="I711">
        <v>0</v>
      </c>
      <c r="J711">
        <v>0</v>
      </c>
    </row>
    <row r="712" spans="1:10">
      <c r="A712">
        <v>711</v>
      </c>
      <c r="B712">
        <v>117.05</v>
      </c>
      <c r="C712" s="65">
        <v>33949</v>
      </c>
      <c r="D712">
        <v>11.550000190734901</v>
      </c>
      <c r="E712">
        <v>27.129999160766602</v>
      </c>
      <c r="F712">
        <v>0</v>
      </c>
      <c r="G712">
        <v>43.4680780204949</v>
      </c>
      <c r="H712">
        <v>5.9821568718938796</v>
      </c>
      <c r="I712">
        <v>0</v>
      </c>
      <c r="J712">
        <v>0</v>
      </c>
    </row>
    <row r="713" spans="1:10">
      <c r="A713">
        <v>712</v>
      </c>
      <c r="B713">
        <v>-32.933300000000003</v>
      </c>
      <c r="C713" s="65">
        <v>33950</v>
      </c>
      <c r="D713">
        <v>13.1400003433228</v>
      </c>
      <c r="E713">
        <v>32.040000915527301</v>
      </c>
      <c r="F713">
        <v>0</v>
      </c>
      <c r="G713">
        <v>43.441157167254602</v>
      </c>
      <c r="H713">
        <v>7.1609048900947396</v>
      </c>
      <c r="I713">
        <v>0</v>
      </c>
      <c r="J713">
        <v>0</v>
      </c>
    </row>
    <row r="714" spans="1:10">
      <c r="A714">
        <v>713</v>
      </c>
      <c r="B714">
        <v>117.05</v>
      </c>
      <c r="C714" s="65">
        <v>33951</v>
      </c>
      <c r="D714">
        <v>13.189999580383301</v>
      </c>
      <c r="E714">
        <v>25.799999237060501</v>
      </c>
      <c r="F714">
        <v>0</v>
      </c>
      <c r="G714">
        <v>43.4071718551968</v>
      </c>
      <c r="H714">
        <v>5.3967386202394501</v>
      </c>
      <c r="I714">
        <v>0</v>
      </c>
      <c r="J714">
        <v>0</v>
      </c>
    </row>
    <row r="715" spans="1:10">
      <c r="A715">
        <v>714</v>
      </c>
      <c r="B715">
        <v>-32.933300000000003</v>
      </c>
      <c r="C715" s="65">
        <v>33952</v>
      </c>
      <c r="D715">
        <v>11.079999923706101</v>
      </c>
      <c r="E715">
        <v>21.059999465942401</v>
      </c>
      <c r="F715">
        <v>0</v>
      </c>
      <c r="G715">
        <v>43.365993146275201</v>
      </c>
      <c r="H715">
        <v>4.3560364174926898</v>
      </c>
      <c r="I715">
        <v>0</v>
      </c>
      <c r="J715">
        <v>0</v>
      </c>
    </row>
    <row r="716" spans="1:10">
      <c r="A716">
        <v>715</v>
      </c>
      <c r="B716">
        <v>117.05</v>
      </c>
      <c r="C716" s="65">
        <v>33953</v>
      </c>
      <c r="D716">
        <v>6.9000000953674299</v>
      </c>
      <c r="E716">
        <v>25.049999237060501</v>
      </c>
      <c r="F716">
        <v>0</v>
      </c>
      <c r="G716">
        <v>43.317542636814203</v>
      </c>
      <c r="H716">
        <v>5.8513923692384502</v>
      </c>
      <c r="I716">
        <v>0</v>
      </c>
      <c r="J716">
        <v>0</v>
      </c>
    </row>
    <row r="717" spans="1:10">
      <c r="A717">
        <v>716</v>
      </c>
      <c r="B717">
        <v>-32.933300000000003</v>
      </c>
      <c r="C717" s="65">
        <v>33954</v>
      </c>
      <c r="D717">
        <v>10</v>
      </c>
      <c r="E717">
        <v>28.219999313354499</v>
      </c>
      <c r="F717">
        <v>0</v>
      </c>
      <c r="G717">
        <v>43.261944060621701</v>
      </c>
      <c r="H717">
        <v>6.3986153328312296</v>
      </c>
      <c r="I717">
        <v>0</v>
      </c>
      <c r="J717">
        <v>0</v>
      </c>
    </row>
    <row r="718" spans="1:10">
      <c r="A718">
        <v>717</v>
      </c>
      <c r="B718">
        <v>117.05</v>
      </c>
      <c r="C718" s="65">
        <v>33955</v>
      </c>
      <c r="D718">
        <v>15.069999694824199</v>
      </c>
      <c r="E718">
        <v>32.529998779296903</v>
      </c>
      <c r="F718">
        <v>0</v>
      </c>
      <c r="G718">
        <v>43.1993716858764</v>
      </c>
      <c r="H718">
        <v>7.0494399090783499</v>
      </c>
      <c r="I718">
        <v>0</v>
      </c>
      <c r="J718">
        <v>0</v>
      </c>
    </row>
    <row r="719" spans="1:10">
      <c r="A719">
        <v>718</v>
      </c>
      <c r="B719">
        <v>-32.933300000000003</v>
      </c>
      <c r="C719" s="65">
        <v>33956</v>
      </c>
      <c r="D719">
        <v>14.7700004577637</v>
      </c>
      <c r="E719">
        <v>30.409999847412099</v>
      </c>
      <c r="F719">
        <v>0</v>
      </c>
      <c r="G719">
        <v>43.129999780757103</v>
      </c>
      <c r="H719">
        <v>6.4674551887490601</v>
      </c>
      <c r="I719">
        <v>0</v>
      </c>
      <c r="J719">
        <v>0</v>
      </c>
    </row>
    <row r="720" spans="1:10">
      <c r="A720">
        <v>719</v>
      </c>
      <c r="B720">
        <v>117.05</v>
      </c>
      <c r="C720" s="65">
        <v>33957</v>
      </c>
      <c r="D720">
        <v>10.6000003814697</v>
      </c>
      <c r="E720">
        <v>23.430000305175799</v>
      </c>
      <c r="F720">
        <v>0</v>
      </c>
      <c r="G720">
        <v>43.054002613442599</v>
      </c>
      <c r="H720">
        <v>5.0402840844972596</v>
      </c>
      <c r="I720">
        <v>0</v>
      </c>
      <c r="J720">
        <v>0</v>
      </c>
    </row>
    <row r="721" spans="1:10">
      <c r="A721">
        <v>720</v>
      </c>
      <c r="B721">
        <v>-32.933300000000003</v>
      </c>
      <c r="C721" s="65">
        <v>33958</v>
      </c>
      <c r="D721">
        <v>7.9299998283386204</v>
      </c>
      <c r="E721">
        <v>25.840000152587901</v>
      </c>
      <c r="F721">
        <v>0</v>
      </c>
      <c r="G721">
        <v>42.971554452111697</v>
      </c>
      <c r="H721">
        <v>5.9215078773056398</v>
      </c>
      <c r="I721">
        <v>0</v>
      </c>
      <c r="J721">
        <v>0</v>
      </c>
    </row>
    <row r="722" spans="1:10">
      <c r="A722">
        <v>721</v>
      </c>
      <c r="B722">
        <v>117.05</v>
      </c>
      <c r="C722" s="65">
        <v>33959</v>
      </c>
      <c r="D722">
        <v>9.9499998092651403</v>
      </c>
      <c r="E722">
        <v>30.420000076293899</v>
      </c>
      <c r="F722">
        <v>0</v>
      </c>
      <c r="G722">
        <v>42.882829564943101</v>
      </c>
      <c r="H722">
        <v>6.9185684149681697</v>
      </c>
      <c r="I722">
        <v>0</v>
      </c>
      <c r="J722">
        <v>0</v>
      </c>
    </row>
    <row r="723" spans="1:10">
      <c r="A723">
        <v>722</v>
      </c>
      <c r="B723">
        <v>-32.933300000000003</v>
      </c>
      <c r="C723" s="65">
        <v>33960</v>
      </c>
      <c r="D723">
        <v>12.6499996185303</v>
      </c>
      <c r="E723">
        <v>30.780000686645501</v>
      </c>
      <c r="F723">
        <v>0</v>
      </c>
      <c r="G723">
        <v>42.788002220115501</v>
      </c>
      <c r="H723">
        <v>6.7584120126333396</v>
      </c>
      <c r="I723">
        <v>0</v>
      </c>
      <c r="J723">
        <v>0</v>
      </c>
    </row>
    <row r="724" spans="1:10">
      <c r="A724">
        <v>723</v>
      </c>
      <c r="B724">
        <v>117.05</v>
      </c>
      <c r="C724" s="65">
        <v>33961</v>
      </c>
      <c r="D724">
        <v>10.550000190734901</v>
      </c>
      <c r="E724">
        <v>24.350000381469702</v>
      </c>
      <c r="F724">
        <v>0</v>
      </c>
      <c r="G724">
        <v>42.6872466858078</v>
      </c>
      <c r="H724">
        <v>5.2475739388987002</v>
      </c>
      <c r="I724">
        <v>0</v>
      </c>
      <c r="J724">
        <v>0</v>
      </c>
    </row>
    <row r="725" spans="1:10">
      <c r="A725">
        <v>724</v>
      </c>
      <c r="B725">
        <v>-32.933300000000003</v>
      </c>
      <c r="C725" s="65">
        <v>33962</v>
      </c>
      <c r="D725">
        <v>8.9099998474121094</v>
      </c>
      <c r="E725">
        <v>26.159999847412099</v>
      </c>
      <c r="F725">
        <v>0</v>
      </c>
      <c r="G725">
        <v>42.5807372301988</v>
      </c>
      <c r="H725">
        <v>5.8664391670292497</v>
      </c>
      <c r="I725">
        <v>0</v>
      </c>
      <c r="J725">
        <v>0</v>
      </c>
    </row>
    <row r="726" spans="1:10">
      <c r="A726">
        <v>725</v>
      </c>
      <c r="B726">
        <v>117.05</v>
      </c>
      <c r="C726" s="65">
        <v>33963</v>
      </c>
      <c r="D726">
        <v>10.310000419616699</v>
      </c>
      <c r="E726">
        <v>29.139999389648398</v>
      </c>
      <c r="F726">
        <v>0</v>
      </c>
      <c r="G726">
        <v>42.468648121467098</v>
      </c>
      <c r="H726">
        <v>6.4919630031722697</v>
      </c>
      <c r="I726">
        <v>0</v>
      </c>
      <c r="J726">
        <v>0</v>
      </c>
    </row>
    <row r="727" spans="1:10">
      <c r="A727">
        <v>726</v>
      </c>
      <c r="B727">
        <v>-32.933300000000003</v>
      </c>
      <c r="C727" s="65">
        <v>33964</v>
      </c>
      <c r="D727">
        <v>14.8400001525879</v>
      </c>
      <c r="E727">
        <v>30.840000152587901</v>
      </c>
      <c r="F727">
        <v>0</v>
      </c>
      <c r="G727">
        <v>42.351153627791497</v>
      </c>
      <c r="H727">
        <v>6.46309721920026</v>
      </c>
      <c r="I727">
        <v>0</v>
      </c>
      <c r="J727">
        <v>0</v>
      </c>
    </row>
    <row r="728" spans="1:10">
      <c r="A728">
        <v>727</v>
      </c>
      <c r="B728">
        <v>117.05</v>
      </c>
      <c r="C728" s="65">
        <v>33965</v>
      </c>
      <c r="D728">
        <v>11.2700004577637</v>
      </c>
      <c r="E728">
        <v>30.5</v>
      </c>
      <c r="F728">
        <v>0</v>
      </c>
      <c r="G728">
        <v>42.2284280173509</v>
      </c>
      <c r="H728">
        <v>6.7251024875383303</v>
      </c>
      <c r="I728">
        <v>0</v>
      </c>
      <c r="J728">
        <v>0</v>
      </c>
    </row>
    <row r="729" spans="1:10">
      <c r="A729">
        <v>728</v>
      </c>
      <c r="B729">
        <v>-32.933300000000003</v>
      </c>
      <c r="C729" s="65">
        <v>33966</v>
      </c>
      <c r="D729">
        <v>12.050000190734901</v>
      </c>
      <c r="E729">
        <v>32.970001220703097</v>
      </c>
      <c r="F729">
        <v>0</v>
      </c>
      <c r="G729">
        <v>42.100645558323897</v>
      </c>
      <c r="H729">
        <v>7.2869227149064999</v>
      </c>
      <c r="I729">
        <v>0</v>
      </c>
      <c r="J729">
        <v>0</v>
      </c>
    </row>
    <row r="730" spans="1:10">
      <c r="A730">
        <v>729</v>
      </c>
      <c r="B730">
        <v>117.05</v>
      </c>
      <c r="C730" s="65">
        <v>33967</v>
      </c>
      <c r="D730">
        <v>17.079999923706101</v>
      </c>
      <c r="E730">
        <v>33.490001678466797</v>
      </c>
      <c r="F730">
        <v>0.30000001192092901</v>
      </c>
      <c r="G730">
        <v>41.967980518889398</v>
      </c>
      <c r="H730">
        <v>6.8763859202278299</v>
      </c>
      <c r="I730">
        <v>0</v>
      </c>
      <c r="J730">
        <v>0</v>
      </c>
    </row>
    <row r="731" spans="1:10">
      <c r="A731">
        <v>730</v>
      </c>
      <c r="B731">
        <v>-32.933300000000003</v>
      </c>
      <c r="C731" s="65">
        <v>33968</v>
      </c>
      <c r="D731">
        <v>13.8500003814697</v>
      </c>
      <c r="E731">
        <v>30.360000610351602</v>
      </c>
      <c r="F731">
        <v>0</v>
      </c>
      <c r="G731">
        <v>41.830607167226198</v>
      </c>
      <c r="H731">
        <v>6.3673215191885104</v>
      </c>
      <c r="I731">
        <v>0</v>
      </c>
      <c r="J731">
        <v>0</v>
      </c>
    </row>
    <row r="732" spans="1:10">
      <c r="A732">
        <v>731</v>
      </c>
      <c r="B732">
        <v>117.05</v>
      </c>
      <c r="C732" s="65">
        <v>33969</v>
      </c>
      <c r="D732">
        <v>13.2600002288818</v>
      </c>
      <c r="E732">
        <v>29.309999465942401</v>
      </c>
      <c r="F732">
        <v>0</v>
      </c>
      <c r="G732">
        <v>43.3348294054679</v>
      </c>
      <c r="H732">
        <v>6.37010316001723</v>
      </c>
      <c r="I732">
        <v>0</v>
      </c>
      <c r="J732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097"/>
  <sheetViews>
    <sheetView topLeftCell="B1" workbookViewId="0">
      <selection activeCell="D732" sqref="D732:G1097"/>
    </sheetView>
  </sheetViews>
  <sheetFormatPr defaultColWidth="8.77734375" defaultRowHeight="14.4"/>
  <cols>
    <col min="3" max="3" width="15.77734375" bestFit="1" customWidth="1"/>
  </cols>
  <sheetData>
    <row r="1" spans="1:10">
      <c r="B1" t="s">
        <v>30</v>
      </c>
      <c r="C1" t="s">
        <v>29</v>
      </c>
      <c r="D1" t="s">
        <v>19</v>
      </c>
      <c r="E1" t="s">
        <v>20</v>
      </c>
      <c r="F1" t="s">
        <v>28</v>
      </c>
      <c r="G1" t="s">
        <v>16</v>
      </c>
      <c r="H1" t="s">
        <v>27</v>
      </c>
      <c r="I1" t="s">
        <v>18</v>
      </c>
      <c r="J1" t="s">
        <v>2</v>
      </c>
    </row>
    <row r="2" spans="1:10">
      <c r="A2">
        <v>1</v>
      </c>
      <c r="B2">
        <v>115.9333</v>
      </c>
      <c r="C2" s="65">
        <v>32874</v>
      </c>
      <c r="D2">
        <v>14.050000190734901</v>
      </c>
      <c r="E2">
        <v>26.159999847412099</v>
      </c>
      <c r="F2">
        <v>0</v>
      </c>
      <c r="G2">
        <v>43.308866321502599</v>
      </c>
      <c r="H2">
        <v>5.3629918106627201</v>
      </c>
      <c r="I2">
        <v>0</v>
      </c>
      <c r="J2">
        <v>0</v>
      </c>
    </row>
    <row r="3" spans="1:10">
      <c r="A3">
        <v>2</v>
      </c>
      <c r="B3">
        <v>-32.433300000000003</v>
      </c>
      <c r="C3" s="65">
        <v>32875</v>
      </c>
      <c r="D3">
        <v>15.4799995422363</v>
      </c>
      <c r="E3">
        <v>24.569999694824201</v>
      </c>
      <c r="F3">
        <v>0</v>
      </c>
      <c r="G3">
        <v>43.3502061781885</v>
      </c>
      <c r="H3">
        <v>4.6410238109836097</v>
      </c>
      <c r="I3">
        <v>0</v>
      </c>
      <c r="J3">
        <v>0</v>
      </c>
    </row>
    <row r="4" spans="1:10">
      <c r="A4">
        <v>3</v>
      </c>
      <c r="B4">
        <v>115.9333</v>
      </c>
      <c r="C4" s="65">
        <v>32876</v>
      </c>
      <c r="D4">
        <v>15.0299997329712</v>
      </c>
      <c r="E4">
        <v>27.430000305175799</v>
      </c>
      <c r="F4">
        <v>0</v>
      </c>
      <c r="G4">
        <v>43.385995609934703</v>
      </c>
      <c r="H4">
        <v>5.5978431271891198</v>
      </c>
      <c r="I4">
        <v>0</v>
      </c>
      <c r="J4">
        <v>0</v>
      </c>
    </row>
    <row r="5" spans="1:10">
      <c r="A5">
        <v>4</v>
      </c>
      <c r="B5">
        <v>-32.433300000000003</v>
      </c>
      <c r="C5" s="65">
        <v>32877</v>
      </c>
      <c r="D5">
        <v>15.539999961853001</v>
      </c>
      <c r="E5">
        <v>32.299999237060497</v>
      </c>
      <c r="F5">
        <v>0</v>
      </c>
      <c r="G5">
        <v>43.416106573984898</v>
      </c>
      <c r="H5">
        <v>6.9613572137210804</v>
      </c>
      <c r="I5">
        <v>0</v>
      </c>
      <c r="J5">
        <v>0</v>
      </c>
    </row>
    <row r="6" spans="1:10">
      <c r="A6">
        <v>5</v>
      </c>
      <c r="B6">
        <v>115.9333</v>
      </c>
      <c r="C6" s="65">
        <v>32878</v>
      </c>
      <c r="D6">
        <v>16.860000610351602</v>
      </c>
      <c r="E6">
        <v>26.889999389648398</v>
      </c>
      <c r="F6">
        <v>0</v>
      </c>
      <c r="G6">
        <v>43.440411027583202</v>
      </c>
      <c r="H6">
        <v>5.1241643777408701</v>
      </c>
      <c r="I6">
        <v>0</v>
      </c>
      <c r="J6">
        <v>0</v>
      </c>
    </row>
    <row r="7" spans="1:10">
      <c r="A7">
        <v>6</v>
      </c>
      <c r="B7">
        <v>-32.433300000000003</v>
      </c>
      <c r="C7" s="65">
        <v>32879</v>
      </c>
      <c r="D7">
        <v>13.7700004577637</v>
      </c>
      <c r="E7">
        <v>28.569999694824201</v>
      </c>
      <c r="F7">
        <v>0</v>
      </c>
      <c r="G7">
        <v>43.458780927973301</v>
      </c>
      <c r="H7">
        <v>6.11646569758366</v>
      </c>
      <c r="I7">
        <v>0</v>
      </c>
      <c r="J7">
        <v>0</v>
      </c>
    </row>
    <row r="8" spans="1:10">
      <c r="A8">
        <v>7</v>
      </c>
      <c r="B8">
        <v>115.9333</v>
      </c>
      <c r="C8" s="65">
        <v>32880</v>
      </c>
      <c r="D8">
        <v>16.0200004577637</v>
      </c>
      <c r="E8">
        <v>31.0200004577637</v>
      </c>
      <c r="F8">
        <v>0</v>
      </c>
      <c r="G8">
        <v>43.471088232399197</v>
      </c>
      <c r="H8">
        <v>6.5308274738044698</v>
      </c>
      <c r="I8">
        <v>0</v>
      </c>
      <c r="J8">
        <v>0</v>
      </c>
    </row>
    <row r="9" spans="1:10">
      <c r="A9">
        <v>8</v>
      </c>
      <c r="B9">
        <v>-32.433300000000003</v>
      </c>
      <c r="C9" s="65">
        <v>32881</v>
      </c>
      <c r="D9">
        <v>17.049999237060501</v>
      </c>
      <c r="E9">
        <v>36.369998931884801</v>
      </c>
      <c r="F9">
        <v>0</v>
      </c>
      <c r="G9">
        <v>43.477204898104702</v>
      </c>
      <c r="H9">
        <v>7.9851763274898397</v>
      </c>
      <c r="I9">
        <v>0</v>
      </c>
      <c r="J9">
        <v>0</v>
      </c>
    </row>
    <row r="10" spans="1:10">
      <c r="A10">
        <v>9</v>
      </c>
      <c r="B10">
        <v>115.9333</v>
      </c>
      <c r="C10" s="65">
        <v>32882</v>
      </c>
      <c r="D10">
        <v>17.4899997711182</v>
      </c>
      <c r="E10">
        <v>21.360000610351602</v>
      </c>
      <c r="F10">
        <v>0.80000001192092896</v>
      </c>
      <c r="G10">
        <v>43.4770028823337</v>
      </c>
      <c r="H10">
        <v>2.9889013965054301</v>
      </c>
      <c r="I10">
        <v>0</v>
      </c>
      <c r="J10">
        <v>0</v>
      </c>
    </row>
    <row r="11" spans="1:10">
      <c r="A11">
        <v>10</v>
      </c>
      <c r="B11">
        <v>-32.433300000000003</v>
      </c>
      <c r="C11" s="65">
        <v>32883</v>
      </c>
      <c r="D11">
        <v>10.1300001144409</v>
      </c>
      <c r="E11">
        <v>21.540000915527301</v>
      </c>
      <c r="F11">
        <v>5.5999999046325701</v>
      </c>
      <c r="G11">
        <v>43.470354142330201</v>
      </c>
      <c r="H11">
        <v>4.6364887043744298</v>
      </c>
      <c r="I11">
        <v>1.89080894113302</v>
      </c>
      <c r="J11">
        <v>3.7816178822660501E-2</v>
      </c>
    </row>
    <row r="12" spans="1:10">
      <c r="A12">
        <v>11</v>
      </c>
      <c r="B12">
        <v>115.9333</v>
      </c>
      <c r="C12" s="65">
        <v>32884</v>
      </c>
      <c r="D12">
        <v>9.1700000762939506</v>
      </c>
      <c r="E12">
        <v>24.7700004577637</v>
      </c>
      <c r="F12">
        <v>0.20000000298023199</v>
      </c>
      <c r="G12">
        <v>43.457130635337997</v>
      </c>
      <c r="H12">
        <v>5.6026023322166498</v>
      </c>
      <c r="I12">
        <v>0</v>
      </c>
      <c r="J12">
        <v>0</v>
      </c>
    </row>
    <row r="13" spans="1:10">
      <c r="A13">
        <v>12</v>
      </c>
      <c r="B13">
        <v>-32.433300000000003</v>
      </c>
      <c r="C13" s="65">
        <v>32885</v>
      </c>
      <c r="D13">
        <v>15.3800001144409</v>
      </c>
      <c r="E13">
        <v>33.7700004577637</v>
      </c>
      <c r="F13">
        <v>0</v>
      </c>
      <c r="G13">
        <v>43.437204318600898</v>
      </c>
      <c r="H13">
        <v>7.4101022396711702</v>
      </c>
      <c r="I13">
        <v>0</v>
      </c>
      <c r="J13">
        <v>0</v>
      </c>
    </row>
    <row r="14" spans="1:10">
      <c r="A14">
        <v>13</v>
      </c>
      <c r="B14">
        <v>115.9333</v>
      </c>
      <c r="C14" s="65">
        <v>32886</v>
      </c>
      <c r="D14">
        <v>18.799999237060501</v>
      </c>
      <c r="E14">
        <v>35.549999237060497</v>
      </c>
      <c r="F14">
        <v>0</v>
      </c>
      <c r="G14">
        <v>43.410447149363002</v>
      </c>
      <c r="H14">
        <v>7.5012662623450597</v>
      </c>
      <c r="I14">
        <v>0</v>
      </c>
      <c r="J14">
        <v>0</v>
      </c>
    </row>
    <row r="15" spans="1:10">
      <c r="A15">
        <v>14</v>
      </c>
      <c r="B15">
        <v>-32.433300000000003</v>
      </c>
      <c r="C15" s="65">
        <v>32887</v>
      </c>
      <c r="D15">
        <v>22.899999618530298</v>
      </c>
      <c r="E15">
        <v>37.669998168945298</v>
      </c>
      <c r="F15">
        <v>0</v>
      </c>
      <c r="G15">
        <v>43.376731084867998</v>
      </c>
      <c r="H15">
        <v>7.5252062655405396</v>
      </c>
      <c r="I15">
        <v>0</v>
      </c>
      <c r="J15">
        <v>0</v>
      </c>
    </row>
    <row r="16" spans="1:10">
      <c r="A16">
        <v>15</v>
      </c>
      <c r="B16">
        <v>115.9333</v>
      </c>
      <c r="C16" s="65">
        <v>32888</v>
      </c>
      <c r="D16">
        <v>20.719999313354499</v>
      </c>
      <c r="E16">
        <v>26.7700004577637</v>
      </c>
      <c r="F16">
        <v>0</v>
      </c>
      <c r="G16">
        <v>43.335928082359899</v>
      </c>
      <c r="H16">
        <v>4.1572519339194702</v>
      </c>
      <c r="I16">
        <v>0</v>
      </c>
      <c r="J16">
        <v>0</v>
      </c>
    </row>
    <row r="17" spans="1:10">
      <c r="A17">
        <v>16</v>
      </c>
      <c r="B17">
        <v>-32.433300000000003</v>
      </c>
      <c r="C17" s="65">
        <v>32889</v>
      </c>
      <c r="D17">
        <v>14.6199998855591</v>
      </c>
      <c r="E17">
        <v>25.889999389648398</v>
      </c>
      <c r="F17">
        <v>0.10000000149011599</v>
      </c>
      <c r="G17">
        <v>43.287960685149201</v>
      </c>
      <c r="H17">
        <v>5.1916158391277003</v>
      </c>
      <c r="I17">
        <v>0</v>
      </c>
      <c r="J17">
        <v>0</v>
      </c>
    </row>
    <row r="18" spans="1:10">
      <c r="A18">
        <v>17</v>
      </c>
      <c r="B18">
        <v>115.9333</v>
      </c>
      <c r="C18" s="65">
        <v>32890</v>
      </c>
      <c r="D18">
        <v>13.1499996185303</v>
      </c>
      <c r="E18">
        <v>27.930000305175799</v>
      </c>
      <c r="F18">
        <v>0</v>
      </c>
      <c r="G18">
        <v>43.232953780813503</v>
      </c>
      <c r="H18">
        <v>5.9822697957904296</v>
      </c>
      <c r="I18">
        <v>0</v>
      </c>
      <c r="J18">
        <v>0</v>
      </c>
    </row>
    <row r="19" spans="1:10">
      <c r="A19">
        <v>18</v>
      </c>
      <c r="B19">
        <v>-32.433300000000003</v>
      </c>
      <c r="C19" s="65">
        <v>32891</v>
      </c>
      <c r="D19">
        <v>14.939999580383301</v>
      </c>
      <c r="E19">
        <v>30.2700004577637</v>
      </c>
      <c r="F19">
        <v>0</v>
      </c>
      <c r="G19">
        <v>43.171082842996803</v>
      </c>
      <c r="H19">
        <v>6.4115184278117097</v>
      </c>
      <c r="I19">
        <v>0</v>
      </c>
      <c r="J19">
        <v>0</v>
      </c>
    </row>
    <row r="20" spans="1:10">
      <c r="A20">
        <v>19</v>
      </c>
      <c r="B20">
        <v>115.9333</v>
      </c>
      <c r="C20" s="65">
        <v>32892</v>
      </c>
      <c r="D20">
        <v>14.829999923706101</v>
      </c>
      <c r="E20">
        <v>31.7700004577637</v>
      </c>
      <c r="F20">
        <v>0</v>
      </c>
      <c r="G20">
        <v>43.102523345343499</v>
      </c>
      <c r="H20">
        <v>6.8448349612749002</v>
      </c>
      <c r="I20">
        <v>0</v>
      </c>
      <c r="J20">
        <v>0</v>
      </c>
    </row>
    <row r="21" spans="1:10">
      <c r="A21">
        <v>20</v>
      </c>
      <c r="B21">
        <v>-32.433300000000003</v>
      </c>
      <c r="C21" s="65">
        <v>32893</v>
      </c>
      <c r="D21">
        <v>20.030000686645501</v>
      </c>
      <c r="E21">
        <v>29.069999694824201</v>
      </c>
      <c r="F21">
        <v>0.20000000298023199</v>
      </c>
      <c r="G21">
        <v>43.027450761497697</v>
      </c>
      <c r="H21">
        <v>5.1433369411135397</v>
      </c>
      <c r="I21">
        <v>0</v>
      </c>
      <c r="J21">
        <v>0</v>
      </c>
    </row>
    <row r="22" spans="1:10">
      <c r="A22">
        <v>21</v>
      </c>
      <c r="B22">
        <v>115.9333</v>
      </c>
      <c r="C22" s="65">
        <v>32894</v>
      </c>
      <c r="D22">
        <v>20.790000915527301</v>
      </c>
      <c r="E22">
        <v>31.639999389648398</v>
      </c>
      <c r="F22">
        <v>0.5</v>
      </c>
      <c r="G22">
        <v>42.946040565103502</v>
      </c>
      <c r="H22">
        <v>5.8452141625800902</v>
      </c>
      <c r="I22">
        <v>0</v>
      </c>
      <c r="J22">
        <v>0</v>
      </c>
    </row>
    <row r="23" spans="1:10">
      <c r="A23">
        <v>22</v>
      </c>
      <c r="B23">
        <v>-32.433300000000003</v>
      </c>
      <c r="C23" s="65">
        <v>32895</v>
      </c>
      <c r="D23">
        <v>21.319999694824201</v>
      </c>
      <c r="E23">
        <v>26.7700004577637</v>
      </c>
      <c r="F23">
        <v>0.5</v>
      </c>
      <c r="G23">
        <v>42.858468229805197</v>
      </c>
      <c r="H23">
        <v>3.9304316777719501</v>
      </c>
      <c r="I23">
        <v>0</v>
      </c>
      <c r="J23">
        <v>0</v>
      </c>
    </row>
    <row r="24" spans="1:10">
      <c r="A24">
        <v>23</v>
      </c>
      <c r="B24">
        <v>115.9333</v>
      </c>
      <c r="C24" s="65">
        <v>32896</v>
      </c>
      <c r="D24">
        <v>16.930000305175799</v>
      </c>
      <c r="E24">
        <v>24.7299995422363</v>
      </c>
      <c r="F24">
        <v>2.4000000953674299</v>
      </c>
      <c r="G24">
        <v>42.764909229247003</v>
      </c>
      <c r="H24">
        <v>4.3313302006260397</v>
      </c>
      <c r="I24">
        <v>0</v>
      </c>
      <c r="J24">
        <v>0</v>
      </c>
    </row>
    <row r="25" spans="1:10">
      <c r="A25">
        <v>24</v>
      </c>
      <c r="B25">
        <v>-32.433300000000003</v>
      </c>
      <c r="C25" s="65">
        <v>32897</v>
      </c>
      <c r="D25">
        <v>13.569999694824199</v>
      </c>
      <c r="E25">
        <v>29.200000762939499</v>
      </c>
      <c r="F25">
        <v>0</v>
      </c>
      <c r="G25">
        <v>42.665539037072897</v>
      </c>
      <c r="H25">
        <v>6.2049508538318401</v>
      </c>
      <c r="I25">
        <v>0</v>
      </c>
      <c r="J25">
        <v>0</v>
      </c>
    </row>
    <row r="26" spans="1:10">
      <c r="A26">
        <v>25</v>
      </c>
      <c r="B26">
        <v>115.9333</v>
      </c>
      <c r="C26" s="65">
        <v>32898</v>
      </c>
      <c r="D26">
        <v>15.1199998855591</v>
      </c>
      <c r="E26">
        <v>31.790000915527301</v>
      </c>
      <c r="F26">
        <v>0</v>
      </c>
      <c r="G26">
        <v>42.560533126927297</v>
      </c>
      <c r="H26">
        <v>6.7299714225469502</v>
      </c>
      <c r="I26">
        <v>0</v>
      </c>
      <c r="J26">
        <v>0</v>
      </c>
    </row>
    <row r="27" spans="1:10">
      <c r="A27">
        <v>26</v>
      </c>
      <c r="B27">
        <v>-32.433300000000003</v>
      </c>
      <c r="C27" s="65">
        <v>32899</v>
      </c>
      <c r="D27">
        <v>15.210000038146999</v>
      </c>
      <c r="E27">
        <v>28.450000762939499</v>
      </c>
      <c r="F27">
        <v>0</v>
      </c>
      <c r="G27">
        <v>42.450066972454302</v>
      </c>
      <c r="H27">
        <v>5.7465635333074001</v>
      </c>
      <c r="I27">
        <v>0</v>
      </c>
      <c r="J27">
        <v>0</v>
      </c>
    </row>
    <row r="28" spans="1:10">
      <c r="A28">
        <v>27</v>
      </c>
      <c r="B28">
        <v>115.9333</v>
      </c>
      <c r="C28" s="65">
        <v>32900</v>
      </c>
      <c r="D28">
        <v>14.9099998474121</v>
      </c>
      <c r="E28">
        <v>28.409999847412099</v>
      </c>
      <c r="F28">
        <v>0</v>
      </c>
      <c r="G28">
        <v>42.334316047298003</v>
      </c>
      <c r="H28">
        <v>5.7620664559521799</v>
      </c>
      <c r="I28">
        <v>0</v>
      </c>
      <c r="J28">
        <v>0</v>
      </c>
    </row>
    <row r="29" spans="1:10">
      <c r="A29">
        <v>28</v>
      </c>
      <c r="B29">
        <v>-32.433300000000003</v>
      </c>
      <c r="C29" s="65">
        <v>32901</v>
      </c>
      <c r="D29">
        <v>15.689999580383301</v>
      </c>
      <c r="E29">
        <v>21.659999847412099</v>
      </c>
      <c r="F29">
        <v>1.70000004768372</v>
      </c>
      <c r="G29">
        <v>42.213455825102798</v>
      </c>
      <c r="H29">
        <v>3.53179210524618</v>
      </c>
      <c r="I29">
        <v>0</v>
      </c>
      <c r="J29">
        <v>0</v>
      </c>
    </row>
    <row r="30" spans="1:10">
      <c r="A30">
        <v>29</v>
      </c>
      <c r="B30">
        <v>115.9333</v>
      </c>
      <c r="C30" s="65">
        <v>32902</v>
      </c>
      <c r="D30">
        <v>14.8900003433228</v>
      </c>
      <c r="E30">
        <v>25.200000762939499</v>
      </c>
      <c r="F30">
        <v>12.8999996185303</v>
      </c>
      <c r="G30">
        <v>42.087661779512601</v>
      </c>
      <c r="H30">
        <v>4.8012509690098399</v>
      </c>
      <c r="I30">
        <v>9.0589988433223994</v>
      </c>
      <c r="J30">
        <v>0.18117997686644799</v>
      </c>
    </row>
    <row r="31" spans="1:10">
      <c r="A31">
        <v>30</v>
      </c>
      <c r="B31">
        <v>-32.433300000000003</v>
      </c>
      <c r="C31" s="65">
        <v>32903</v>
      </c>
      <c r="D31">
        <v>10.5900001525879</v>
      </c>
      <c r="E31">
        <v>23.819999694824201</v>
      </c>
      <c r="F31">
        <v>2.2000000476837198</v>
      </c>
      <c r="G31">
        <v>41.957109384171901</v>
      </c>
      <c r="H31">
        <v>5.0150735573230998</v>
      </c>
      <c r="I31">
        <v>7.24694004514763</v>
      </c>
      <c r="J31">
        <v>0.144938800902953</v>
      </c>
    </row>
    <row r="32" spans="1:10">
      <c r="A32">
        <v>31</v>
      </c>
      <c r="B32">
        <v>115.9333</v>
      </c>
      <c r="C32" s="65">
        <v>32904</v>
      </c>
      <c r="D32">
        <v>10.9799995422363</v>
      </c>
      <c r="E32">
        <v>26.209999084472699</v>
      </c>
      <c r="F32">
        <v>0</v>
      </c>
      <c r="G32">
        <v>41.821974112724597</v>
      </c>
      <c r="H32">
        <v>5.5764516516768303</v>
      </c>
      <c r="I32">
        <v>2.7857787238061702</v>
      </c>
      <c r="J32">
        <v>5.5715574476123401E-2</v>
      </c>
    </row>
    <row r="33" spans="1:10">
      <c r="A33">
        <v>32</v>
      </c>
      <c r="B33">
        <v>-32.433300000000003</v>
      </c>
      <c r="C33" s="65">
        <v>32905</v>
      </c>
      <c r="D33">
        <v>14.199999809265099</v>
      </c>
      <c r="E33">
        <v>29.090000152587901</v>
      </c>
      <c r="F33">
        <v>0</v>
      </c>
      <c r="G33">
        <v>41.682431438815101</v>
      </c>
      <c r="H33">
        <v>5.9559920613862802</v>
      </c>
      <c r="I33">
        <v>0</v>
      </c>
      <c r="J33">
        <v>0</v>
      </c>
    </row>
    <row r="34" spans="1:10">
      <c r="A34">
        <v>33</v>
      </c>
      <c r="B34">
        <v>115.9333</v>
      </c>
      <c r="C34" s="65">
        <v>32906</v>
      </c>
      <c r="D34">
        <v>15.4099998474121</v>
      </c>
      <c r="E34">
        <v>30.360000610351602</v>
      </c>
      <c r="F34">
        <v>0</v>
      </c>
      <c r="G34">
        <v>41.538656836087497</v>
      </c>
      <c r="H34">
        <v>6.1343581907186397</v>
      </c>
      <c r="I34">
        <v>0</v>
      </c>
      <c r="J34">
        <v>0</v>
      </c>
    </row>
    <row r="35" spans="1:10">
      <c r="A35">
        <v>34</v>
      </c>
      <c r="B35">
        <v>-32.433300000000003</v>
      </c>
      <c r="C35" s="65">
        <v>32907</v>
      </c>
      <c r="D35">
        <v>16.440000534057599</v>
      </c>
      <c r="E35">
        <v>30.409999847412099</v>
      </c>
      <c r="F35">
        <v>0</v>
      </c>
      <c r="G35">
        <v>41.390825778185899</v>
      </c>
      <c r="H35">
        <v>5.9872128973017897</v>
      </c>
      <c r="I35">
        <v>0</v>
      </c>
      <c r="J35">
        <v>0</v>
      </c>
    </row>
    <row r="36" spans="1:10">
      <c r="A36">
        <v>35</v>
      </c>
      <c r="B36">
        <v>115.9333</v>
      </c>
      <c r="C36" s="65">
        <v>32908</v>
      </c>
      <c r="D36">
        <v>16.2399997711182</v>
      </c>
      <c r="E36">
        <v>31.0200004577637</v>
      </c>
      <c r="F36">
        <v>0</v>
      </c>
      <c r="G36">
        <v>41.239113738754597</v>
      </c>
      <c r="H36">
        <v>6.1662799326408297</v>
      </c>
      <c r="I36">
        <v>0</v>
      </c>
      <c r="J36">
        <v>0</v>
      </c>
    </row>
    <row r="37" spans="1:10">
      <c r="A37">
        <v>36</v>
      </c>
      <c r="B37">
        <v>-32.433300000000003</v>
      </c>
      <c r="C37" s="65">
        <v>32909</v>
      </c>
      <c r="D37">
        <v>17.700000762939499</v>
      </c>
      <c r="E37">
        <v>33.689998626708999</v>
      </c>
      <c r="F37">
        <v>0</v>
      </c>
      <c r="G37">
        <v>41.083696191437802</v>
      </c>
      <c r="H37">
        <v>6.7080269022474104</v>
      </c>
      <c r="I37">
        <v>0</v>
      </c>
      <c r="J37">
        <v>0</v>
      </c>
    </row>
    <row r="38" spans="1:10">
      <c r="A38">
        <v>37</v>
      </c>
      <c r="B38">
        <v>115.9333</v>
      </c>
      <c r="C38" s="65">
        <v>32910</v>
      </c>
      <c r="D38">
        <v>20.75</v>
      </c>
      <c r="E38">
        <v>35.009998321533203</v>
      </c>
      <c r="F38">
        <v>0</v>
      </c>
      <c r="G38">
        <v>40.9247486098796</v>
      </c>
      <c r="H38">
        <v>6.62725370260004</v>
      </c>
      <c r="I38">
        <v>0</v>
      </c>
      <c r="J38">
        <v>0</v>
      </c>
    </row>
    <row r="39" spans="1:10">
      <c r="A39">
        <v>38</v>
      </c>
      <c r="B39">
        <v>-32.433300000000003</v>
      </c>
      <c r="C39" s="65">
        <v>32911</v>
      </c>
      <c r="D39">
        <v>21.329999923706101</v>
      </c>
      <c r="E39">
        <v>36.180000305175803</v>
      </c>
      <c r="F39">
        <v>0</v>
      </c>
      <c r="G39">
        <v>40.762446467724203</v>
      </c>
      <c r="H39">
        <v>6.8651741348932402</v>
      </c>
      <c r="I39">
        <v>0</v>
      </c>
      <c r="J39">
        <v>0</v>
      </c>
    </row>
    <row r="40" spans="1:10">
      <c r="A40">
        <v>39</v>
      </c>
      <c r="B40">
        <v>115.9333</v>
      </c>
      <c r="C40" s="65">
        <v>32912</v>
      </c>
      <c r="D40">
        <v>23.610000610351602</v>
      </c>
      <c r="E40">
        <v>37.450000762939503</v>
      </c>
      <c r="F40">
        <v>0</v>
      </c>
      <c r="G40">
        <v>40.596965238615901</v>
      </c>
      <c r="H40">
        <v>6.85235998340631</v>
      </c>
      <c r="I40">
        <v>0</v>
      </c>
      <c r="J40">
        <v>0</v>
      </c>
    </row>
    <row r="41" spans="1:10">
      <c r="A41">
        <v>40</v>
      </c>
      <c r="B41">
        <v>-32.433300000000003</v>
      </c>
      <c r="C41" s="65">
        <v>32913</v>
      </c>
      <c r="D41">
        <v>22.870000839233398</v>
      </c>
      <c r="E41">
        <v>30.819999694824201</v>
      </c>
      <c r="F41">
        <v>0.10000000149011599</v>
      </c>
      <c r="G41">
        <v>40.428480396198701</v>
      </c>
      <c r="H41">
        <v>4.7775532047976004</v>
      </c>
      <c r="I41">
        <v>0</v>
      </c>
      <c r="J41">
        <v>0</v>
      </c>
    </row>
    <row r="42" spans="1:10">
      <c r="A42">
        <v>41</v>
      </c>
      <c r="B42">
        <v>115.9333</v>
      </c>
      <c r="C42" s="65">
        <v>32914</v>
      </c>
      <c r="D42">
        <v>20.690000534057599</v>
      </c>
      <c r="E42">
        <v>31.629999160766602</v>
      </c>
      <c r="F42">
        <v>0.60000002384185802</v>
      </c>
      <c r="G42">
        <v>40.2571674141169</v>
      </c>
      <c r="H42">
        <v>5.4950453545397497</v>
      </c>
      <c r="I42">
        <v>0</v>
      </c>
      <c r="J42">
        <v>0</v>
      </c>
    </row>
    <row r="43" spans="1:10">
      <c r="A43">
        <v>42</v>
      </c>
      <c r="B43">
        <v>-32.433300000000003</v>
      </c>
      <c r="C43" s="65">
        <v>32915</v>
      </c>
      <c r="D43">
        <v>17.909999847412099</v>
      </c>
      <c r="E43">
        <v>29.879999160766602</v>
      </c>
      <c r="F43">
        <v>3.0999999046325701</v>
      </c>
      <c r="G43">
        <v>40.083201766014703</v>
      </c>
      <c r="H43">
        <v>5.4281918948052503</v>
      </c>
      <c r="I43">
        <v>0</v>
      </c>
      <c r="J43">
        <v>0</v>
      </c>
    </row>
    <row r="44" spans="1:10">
      <c r="A44">
        <v>43</v>
      </c>
      <c r="B44">
        <v>115.9333</v>
      </c>
      <c r="C44" s="65">
        <v>32916</v>
      </c>
      <c r="D44">
        <v>19.7600002288818</v>
      </c>
      <c r="E44">
        <v>28.600000381469702</v>
      </c>
      <c r="F44">
        <v>0.10000000149011599</v>
      </c>
      <c r="G44">
        <v>39.906758925536302</v>
      </c>
      <c r="H44">
        <v>4.6760245517936996</v>
      </c>
      <c r="I44">
        <v>0</v>
      </c>
      <c r="J44">
        <v>0</v>
      </c>
    </row>
    <row r="45" spans="1:10">
      <c r="A45">
        <v>44</v>
      </c>
      <c r="B45">
        <v>-32.433300000000003</v>
      </c>
      <c r="C45" s="65">
        <v>32917</v>
      </c>
      <c r="D45">
        <v>17.420000076293899</v>
      </c>
      <c r="E45">
        <v>25.100000381469702</v>
      </c>
      <c r="F45">
        <v>11.699999809265099</v>
      </c>
      <c r="G45">
        <v>39.728014366325702</v>
      </c>
      <c r="H45">
        <v>4.0371182562194097</v>
      </c>
      <c r="I45">
        <v>8.4703052042896108</v>
      </c>
      <c r="J45">
        <v>0.16940610408579199</v>
      </c>
    </row>
    <row r="46" spans="1:10">
      <c r="A46">
        <v>45</v>
      </c>
      <c r="B46">
        <v>115.9333</v>
      </c>
      <c r="C46" s="65">
        <v>32918</v>
      </c>
      <c r="D46">
        <v>17.309999465942401</v>
      </c>
      <c r="E46">
        <v>23.209999084472699</v>
      </c>
      <c r="F46">
        <v>1</v>
      </c>
      <c r="G46">
        <v>39.547143562027301</v>
      </c>
      <c r="H46">
        <v>3.4321925126806501</v>
      </c>
      <c r="I46">
        <v>6.7245511941450902</v>
      </c>
      <c r="J46">
        <v>0.13449102388290199</v>
      </c>
    </row>
    <row r="47" spans="1:10">
      <c r="A47">
        <v>46</v>
      </c>
      <c r="B47">
        <v>-32.433300000000003</v>
      </c>
      <c r="C47" s="65">
        <v>32919</v>
      </c>
      <c r="D47">
        <v>9.9099998474121094</v>
      </c>
      <c r="E47">
        <v>20</v>
      </c>
      <c r="F47">
        <v>9.3999996185302699</v>
      </c>
      <c r="G47">
        <v>39.364321986285297</v>
      </c>
      <c r="H47">
        <v>3.8449236150479198</v>
      </c>
      <c r="I47">
        <v>13.048611920637001</v>
      </c>
      <c r="J47">
        <v>0.26097223841274098</v>
      </c>
    </row>
    <row r="48" spans="1:10">
      <c r="A48">
        <v>47</v>
      </c>
      <c r="B48">
        <v>115.9333</v>
      </c>
      <c r="C48" s="65">
        <v>32920</v>
      </c>
      <c r="D48">
        <v>9.1499996185302699</v>
      </c>
      <c r="E48">
        <v>22.299999237060501</v>
      </c>
      <c r="F48">
        <v>0.69999998807907104</v>
      </c>
      <c r="G48">
        <v>39.179696761214501</v>
      </c>
      <c r="H48">
        <v>4.47151272748851</v>
      </c>
      <c r="I48">
        <v>10.1714017267253</v>
      </c>
      <c r="J48">
        <v>0.203428034534506</v>
      </c>
    </row>
    <row r="49" spans="1:10">
      <c r="A49">
        <v>48</v>
      </c>
      <c r="B49">
        <v>-32.433300000000003</v>
      </c>
      <c r="C49" s="65">
        <v>32921</v>
      </c>
      <c r="D49">
        <v>13</v>
      </c>
      <c r="E49">
        <v>24.709999084472699</v>
      </c>
      <c r="F49">
        <v>0.10000000149011599</v>
      </c>
      <c r="G49">
        <v>38.993301602813801</v>
      </c>
      <c r="H49">
        <v>4.5915932581202599</v>
      </c>
      <c r="I49">
        <v>6.5981271217191999</v>
      </c>
      <c r="J49">
        <v>0.13196254243438399</v>
      </c>
    </row>
    <row r="50" spans="1:10">
      <c r="A50">
        <v>49</v>
      </c>
      <c r="B50">
        <v>115.9333</v>
      </c>
      <c r="C50" s="65">
        <v>32922</v>
      </c>
      <c r="D50">
        <v>13.819999694824199</v>
      </c>
      <c r="E50">
        <v>28.559999465942401</v>
      </c>
      <c r="F50">
        <v>0</v>
      </c>
      <c r="G50">
        <v>38.8051418755526</v>
      </c>
      <c r="H50">
        <v>5.4532197151539599</v>
      </c>
      <c r="I50">
        <v>2.23555134959603</v>
      </c>
      <c r="J50">
        <v>4.4711026991920699E-2</v>
      </c>
    </row>
    <row r="51" spans="1:10">
      <c r="A51">
        <v>50</v>
      </c>
      <c r="B51">
        <v>-32.433300000000003</v>
      </c>
      <c r="C51" s="65">
        <v>32923</v>
      </c>
      <c r="D51">
        <v>15.1199998855591</v>
      </c>
      <c r="E51">
        <v>28.559999465942401</v>
      </c>
      <c r="F51">
        <v>0.5</v>
      </c>
      <c r="G51">
        <v>38.615222943900399</v>
      </c>
      <c r="H51">
        <v>5.2680946364857402</v>
      </c>
      <c r="I51">
        <v>0</v>
      </c>
      <c r="J51">
        <v>0</v>
      </c>
    </row>
    <row r="52" spans="1:10">
      <c r="A52">
        <v>51</v>
      </c>
      <c r="B52">
        <v>115.9333</v>
      </c>
      <c r="C52" s="65">
        <v>32924</v>
      </c>
      <c r="D52">
        <v>16.170000076293899</v>
      </c>
      <c r="E52">
        <v>29.840000152587901</v>
      </c>
      <c r="F52">
        <v>0</v>
      </c>
      <c r="G52">
        <v>38.4235501723266</v>
      </c>
      <c r="H52">
        <v>5.4419792674782999</v>
      </c>
      <c r="I52">
        <v>0</v>
      </c>
      <c r="J52">
        <v>0</v>
      </c>
    </row>
    <row r="53" spans="1:10">
      <c r="A53">
        <v>52</v>
      </c>
      <c r="B53">
        <v>-32.433300000000003</v>
      </c>
      <c r="C53" s="65">
        <v>32925</v>
      </c>
      <c r="D53">
        <v>18.309999465942401</v>
      </c>
      <c r="E53">
        <v>30.959999084472699</v>
      </c>
      <c r="F53">
        <v>0</v>
      </c>
      <c r="G53">
        <v>38.230128925300903</v>
      </c>
      <c r="H53">
        <v>5.4167272697624202</v>
      </c>
      <c r="I53">
        <v>0</v>
      </c>
      <c r="J53">
        <v>0</v>
      </c>
    </row>
    <row r="54" spans="1:10">
      <c r="A54">
        <v>53</v>
      </c>
      <c r="B54">
        <v>115.9333</v>
      </c>
      <c r="C54" s="65">
        <v>32926</v>
      </c>
      <c r="D54">
        <v>17.079999923706101</v>
      </c>
      <c r="E54">
        <v>30.290000915527301</v>
      </c>
      <c r="F54">
        <v>0</v>
      </c>
      <c r="G54">
        <v>38.034964567292597</v>
      </c>
      <c r="H54">
        <v>5.3837798363738099</v>
      </c>
      <c r="I54">
        <v>0</v>
      </c>
      <c r="J54">
        <v>0</v>
      </c>
    </row>
    <row r="55" spans="1:10">
      <c r="A55">
        <v>54</v>
      </c>
      <c r="B55">
        <v>-32.433300000000003</v>
      </c>
      <c r="C55" s="65">
        <v>32927</v>
      </c>
      <c r="D55">
        <v>19.219999313354499</v>
      </c>
      <c r="E55">
        <v>33.75</v>
      </c>
      <c r="F55">
        <v>0.69999998807907104</v>
      </c>
      <c r="G55">
        <v>37.838062462771397</v>
      </c>
      <c r="H55">
        <v>5.9962551504716197</v>
      </c>
      <c r="I55">
        <v>0</v>
      </c>
      <c r="J55">
        <v>0</v>
      </c>
    </row>
    <row r="56" spans="1:10">
      <c r="A56">
        <v>55</v>
      </c>
      <c r="B56">
        <v>115.9333</v>
      </c>
      <c r="C56" s="65">
        <v>32928</v>
      </c>
      <c r="D56">
        <v>21.659999847412099</v>
      </c>
      <c r="E56">
        <v>35.220001220703097</v>
      </c>
      <c r="F56">
        <v>0</v>
      </c>
      <c r="G56">
        <v>37.639427976206598</v>
      </c>
      <c r="H56">
        <v>6.0166183437813601</v>
      </c>
      <c r="I56">
        <v>0</v>
      </c>
      <c r="J56">
        <v>0</v>
      </c>
    </row>
    <row r="57" spans="1:10">
      <c r="A57">
        <v>56</v>
      </c>
      <c r="B57">
        <v>-32.433300000000003</v>
      </c>
      <c r="C57" s="65">
        <v>32929</v>
      </c>
      <c r="D57">
        <v>23.2600002288818</v>
      </c>
      <c r="E57">
        <v>36.25</v>
      </c>
      <c r="F57">
        <v>0</v>
      </c>
      <c r="G57">
        <v>37.4390664720678</v>
      </c>
      <c r="H57">
        <v>6.0240354880722498</v>
      </c>
      <c r="I57">
        <v>0</v>
      </c>
      <c r="J57">
        <v>0</v>
      </c>
    </row>
    <row r="58" spans="1:10">
      <c r="A58">
        <v>57</v>
      </c>
      <c r="B58">
        <v>115.9333</v>
      </c>
      <c r="C58" s="65">
        <v>32930</v>
      </c>
      <c r="D58">
        <v>22.2700004577637</v>
      </c>
      <c r="E58">
        <v>37.470001220703097</v>
      </c>
      <c r="F58">
        <v>0</v>
      </c>
      <c r="G58">
        <v>37.236983314824499</v>
      </c>
      <c r="H58">
        <v>6.4968554816021804</v>
      </c>
      <c r="I58">
        <v>0</v>
      </c>
      <c r="J58">
        <v>0</v>
      </c>
    </row>
    <row r="59" spans="1:10">
      <c r="A59">
        <v>58</v>
      </c>
      <c r="B59">
        <v>-32.433300000000003</v>
      </c>
      <c r="C59" s="65">
        <v>32931</v>
      </c>
      <c r="D59">
        <v>24.139999389648398</v>
      </c>
      <c r="E59">
        <v>39.299999237060497</v>
      </c>
      <c r="F59">
        <v>0</v>
      </c>
      <c r="G59">
        <v>37.033183868946097</v>
      </c>
      <c r="H59">
        <v>6.7032131831395603</v>
      </c>
      <c r="I59">
        <v>0</v>
      </c>
      <c r="J59">
        <v>0</v>
      </c>
    </row>
    <row r="60" spans="1:10">
      <c r="A60">
        <v>59</v>
      </c>
      <c r="B60">
        <v>115.9333</v>
      </c>
      <c r="C60" s="65">
        <v>32932</v>
      </c>
      <c r="D60">
        <v>20.959999084472699</v>
      </c>
      <c r="E60">
        <v>31.360000610351602</v>
      </c>
      <c r="F60">
        <v>0</v>
      </c>
      <c r="G60">
        <v>36.8276734989023</v>
      </c>
      <c r="H60">
        <v>4.9012902251595802</v>
      </c>
      <c r="I60">
        <v>0</v>
      </c>
      <c r="J60">
        <v>0</v>
      </c>
    </row>
    <row r="61" spans="1:10">
      <c r="A61">
        <v>60</v>
      </c>
      <c r="B61">
        <v>-32.433300000000003</v>
      </c>
      <c r="C61" s="65">
        <v>32933</v>
      </c>
      <c r="D61">
        <v>20.579999923706101</v>
      </c>
      <c r="E61">
        <v>29.030000686645501</v>
      </c>
      <c r="F61">
        <v>0.20000000298023199</v>
      </c>
      <c r="G61">
        <v>36.620457569162397</v>
      </c>
      <c r="H61">
        <v>4.2576941904656396</v>
      </c>
      <c r="I61">
        <v>0</v>
      </c>
      <c r="J61">
        <v>0</v>
      </c>
    </row>
    <row r="62" spans="1:10">
      <c r="A62">
        <v>61</v>
      </c>
      <c r="B62">
        <v>115.9333</v>
      </c>
      <c r="C62" s="65">
        <v>32934</v>
      </c>
      <c r="D62">
        <v>19.620000839233398</v>
      </c>
      <c r="E62">
        <v>29.780000686645501</v>
      </c>
      <c r="F62">
        <v>0.10000000149011599</v>
      </c>
      <c r="G62">
        <v>36.411541444196097</v>
      </c>
      <c r="H62">
        <v>4.6305929361997302</v>
      </c>
      <c r="I62">
        <v>0</v>
      </c>
      <c r="J62">
        <v>0</v>
      </c>
    </row>
    <row r="63" spans="1:10">
      <c r="A63">
        <v>62</v>
      </c>
      <c r="B63">
        <v>-32.433300000000003</v>
      </c>
      <c r="C63" s="65">
        <v>32935</v>
      </c>
      <c r="D63">
        <v>19.879999160766602</v>
      </c>
      <c r="E63">
        <v>29.5100002288818</v>
      </c>
      <c r="F63">
        <v>0</v>
      </c>
      <c r="G63">
        <v>36.2009304884727</v>
      </c>
      <c r="H63">
        <v>4.4815937240045001</v>
      </c>
      <c r="I63">
        <v>0</v>
      </c>
      <c r="J63">
        <v>0</v>
      </c>
    </row>
    <row r="64" spans="1:10">
      <c r="A64">
        <v>63</v>
      </c>
      <c r="B64">
        <v>115.9333</v>
      </c>
      <c r="C64" s="65">
        <v>32936</v>
      </c>
      <c r="D64">
        <v>21.930000305175799</v>
      </c>
      <c r="E64">
        <v>30.670000076293899</v>
      </c>
      <c r="F64">
        <v>0.60000002384185802</v>
      </c>
      <c r="G64">
        <v>35.988630066461702</v>
      </c>
      <c r="H64">
        <v>4.4047510611442497</v>
      </c>
      <c r="I64">
        <v>0</v>
      </c>
      <c r="J64">
        <v>0</v>
      </c>
    </row>
    <row r="65" spans="1:10">
      <c r="A65">
        <v>64</v>
      </c>
      <c r="B65">
        <v>-32.433300000000003</v>
      </c>
      <c r="C65" s="65">
        <v>32936.958333333336</v>
      </c>
      <c r="D65">
        <v>23.129999160766602</v>
      </c>
      <c r="E65">
        <v>40.569999694824197</v>
      </c>
      <c r="F65">
        <v>0.10000000149011599</v>
      </c>
      <c r="G65">
        <v>35.774645542632797</v>
      </c>
      <c r="H65">
        <v>6.9635321633257004</v>
      </c>
      <c r="I65">
        <v>0</v>
      </c>
      <c r="J65">
        <v>0</v>
      </c>
    </row>
    <row r="66" spans="1:10">
      <c r="A66">
        <v>65</v>
      </c>
      <c r="B66">
        <v>115.9333</v>
      </c>
      <c r="C66" s="65">
        <v>32937.958333333336</v>
      </c>
      <c r="D66">
        <v>24.4799995422363</v>
      </c>
      <c r="E66">
        <v>27.319999694824201</v>
      </c>
      <c r="F66">
        <v>1.20000004768372</v>
      </c>
      <c r="G66">
        <v>35.5589822814553</v>
      </c>
      <c r="H66">
        <v>2.4583951431028002</v>
      </c>
      <c r="I66">
        <v>0</v>
      </c>
      <c r="J66">
        <v>0</v>
      </c>
    </row>
    <row r="67" spans="1:10">
      <c r="A67">
        <v>66</v>
      </c>
      <c r="B67">
        <v>-32.433300000000003</v>
      </c>
      <c r="C67" s="65">
        <v>32938.958333333336</v>
      </c>
      <c r="D67">
        <v>18.889999389648398</v>
      </c>
      <c r="E67">
        <v>26.4899997711182</v>
      </c>
      <c r="F67">
        <v>3.5</v>
      </c>
      <c r="G67">
        <v>35.341645647398799</v>
      </c>
      <c r="H67">
        <v>3.7034211210907202</v>
      </c>
      <c r="I67">
        <v>0.53726310312742198</v>
      </c>
      <c r="J67">
        <v>1.0745262062548401E-2</v>
      </c>
    </row>
    <row r="68" spans="1:10">
      <c r="A68">
        <v>67</v>
      </c>
      <c r="B68">
        <v>115.9333</v>
      </c>
      <c r="C68" s="65">
        <v>32939.958333333336</v>
      </c>
      <c r="D68">
        <v>14.050000190734901</v>
      </c>
      <c r="E68">
        <v>26.790000915527301</v>
      </c>
      <c r="F68">
        <v>0</v>
      </c>
      <c r="G68">
        <v>35.122641004932802</v>
      </c>
      <c r="H68">
        <v>4.4980505490682203</v>
      </c>
      <c r="I68">
        <v>0</v>
      </c>
      <c r="J68">
        <v>0</v>
      </c>
    </row>
    <row r="69" spans="1:10">
      <c r="A69">
        <v>68</v>
      </c>
      <c r="B69">
        <v>-32.433300000000003</v>
      </c>
      <c r="C69" s="65">
        <v>32940.958333333336</v>
      </c>
      <c r="D69">
        <v>16.290000915527301</v>
      </c>
      <c r="E69">
        <v>28.2299995422363</v>
      </c>
      <c r="F69">
        <v>0</v>
      </c>
      <c r="G69">
        <v>34.901973718526797</v>
      </c>
      <c r="H69">
        <v>4.5354963802079302</v>
      </c>
      <c r="I69">
        <v>0</v>
      </c>
      <c r="J69">
        <v>0</v>
      </c>
    </row>
    <row r="70" spans="1:10">
      <c r="A70">
        <v>69</v>
      </c>
      <c r="B70">
        <v>115.9333</v>
      </c>
      <c r="C70" s="65">
        <v>32941.958333333336</v>
      </c>
      <c r="D70">
        <v>17.930000305175799</v>
      </c>
      <c r="E70">
        <v>30.420000076293899</v>
      </c>
      <c r="F70">
        <v>0</v>
      </c>
      <c r="G70">
        <v>34.6796491526502</v>
      </c>
      <c r="H70">
        <v>4.8295689287021499</v>
      </c>
      <c r="I70">
        <v>0</v>
      </c>
      <c r="J70">
        <v>0</v>
      </c>
    </row>
    <row r="71" spans="1:10">
      <c r="A71">
        <v>70</v>
      </c>
      <c r="B71">
        <v>-32.433300000000003</v>
      </c>
      <c r="C71" s="65">
        <v>32942.958333333336</v>
      </c>
      <c r="D71">
        <v>17.569999694824201</v>
      </c>
      <c r="E71">
        <v>32.4799995422363</v>
      </c>
      <c r="F71">
        <v>0</v>
      </c>
      <c r="G71">
        <v>34.455672671772597</v>
      </c>
      <c r="H71">
        <v>5.34882848298522</v>
      </c>
      <c r="I71">
        <v>0</v>
      </c>
      <c r="J71">
        <v>0</v>
      </c>
    </row>
    <row r="72" spans="1:10">
      <c r="A72">
        <v>71</v>
      </c>
      <c r="B72">
        <v>115.9333</v>
      </c>
      <c r="C72" s="65">
        <v>32943.958333333336</v>
      </c>
      <c r="D72">
        <v>20.190000534057599</v>
      </c>
      <c r="E72">
        <v>28.4799995422363</v>
      </c>
      <c r="F72">
        <v>10.1000003814697</v>
      </c>
      <c r="G72">
        <v>34.230049640363497</v>
      </c>
      <c r="H72">
        <v>3.8984280080526799</v>
      </c>
      <c r="I72">
        <v>6.9812579750275798</v>
      </c>
      <c r="J72">
        <v>0.13962515950055199</v>
      </c>
    </row>
    <row r="73" spans="1:10">
      <c r="A73">
        <v>72</v>
      </c>
      <c r="B73">
        <v>-32.433300000000003</v>
      </c>
      <c r="C73" s="65">
        <v>32944.958333333336</v>
      </c>
      <c r="D73">
        <v>18.659999847412099</v>
      </c>
      <c r="E73">
        <v>28.530000686645501</v>
      </c>
      <c r="F73">
        <v>7.9000000953674299</v>
      </c>
      <c r="G73">
        <v>34.002785422892401</v>
      </c>
      <c r="H73">
        <v>4.1512867280535799</v>
      </c>
      <c r="I73">
        <v>11.560228687952099</v>
      </c>
      <c r="J73">
        <v>0.23120457375904299</v>
      </c>
    </row>
    <row r="74" spans="1:10">
      <c r="A74">
        <v>73</v>
      </c>
      <c r="B74">
        <v>115.9333</v>
      </c>
      <c r="C74" s="65">
        <v>32945.958333333336</v>
      </c>
      <c r="D74">
        <v>17.129999160766602</v>
      </c>
      <c r="E74">
        <v>27.690000534057599</v>
      </c>
      <c r="F74">
        <v>0</v>
      </c>
      <c r="G74">
        <v>33.773885383828699</v>
      </c>
      <c r="H74">
        <v>4.1429418312818003</v>
      </c>
      <c r="I74">
        <v>8.2458752229266992</v>
      </c>
      <c r="J74">
        <v>0.16491750445853401</v>
      </c>
    </row>
    <row r="75" spans="1:10">
      <c r="A75">
        <v>74</v>
      </c>
      <c r="B75">
        <v>-32.433300000000003</v>
      </c>
      <c r="C75" s="65">
        <v>32946.958333333336</v>
      </c>
      <c r="D75">
        <v>14.539999961853001</v>
      </c>
      <c r="E75">
        <v>28.469999313354499</v>
      </c>
      <c r="F75">
        <v>0</v>
      </c>
      <c r="G75">
        <v>33.543354887642003</v>
      </c>
      <c r="H75">
        <v>4.61946406860634</v>
      </c>
      <c r="I75">
        <v>4.5503039680416304</v>
      </c>
      <c r="J75">
        <v>9.1006079360832506E-2</v>
      </c>
    </row>
    <row r="76" spans="1:10">
      <c r="A76">
        <v>75</v>
      </c>
      <c r="B76">
        <v>115.9333</v>
      </c>
      <c r="C76" s="65">
        <v>32947.958333333336</v>
      </c>
      <c r="D76">
        <v>15.069999694824199</v>
      </c>
      <c r="E76">
        <v>27.170000076293899</v>
      </c>
      <c r="F76">
        <v>0</v>
      </c>
      <c r="G76">
        <v>33.311214893638201</v>
      </c>
      <c r="H76">
        <v>4.23367724180547</v>
      </c>
      <c r="I76">
        <v>1.16336217459725</v>
      </c>
      <c r="J76">
        <v>2.3267243491945099E-2</v>
      </c>
    </row>
    <row r="77" spans="1:10">
      <c r="A77">
        <v>76</v>
      </c>
      <c r="B77">
        <v>-32.433300000000003</v>
      </c>
      <c r="C77" s="65">
        <v>32948.958333333336</v>
      </c>
      <c r="D77">
        <v>15.2600002288818</v>
      </c>
      <c r="E77">
        <v>29.379999160766602</v>
      </c>
      <c r="F77">
        <v>0</v>
      </c>
      <c r="G77">
        <v>33.077548740469197</v>
      </c>
      <c r="H77">
        <v>4.6813738266293603</v>
      </c>
      <c r="I77">
        <v>0</v>
      </c>
      <c r="J77">
        <v>0</v>
      </c>
    </row>
    <row r="78" spans="1:10">
      <c r="A78">
        <v>77</v>
      </c>
      <c r="B78">
        <v>115.9333</v>
      </c>
      <c r="C78" s="65">
        <v>32949.958333333336</v>
      </c>
      <c r="D78">
        <v>18.2700004577637</v>
      </c>
      <c r="E78">
        <v>34.409999847412102</v>
      </c>
      <c r="F78">
        <v>0</v>
      </c>
      <c r="G78">
        <v>32.842455361623401</v>
      </c>
      <c r="H78">
        <v>5.4674076646637504</v>
      </c>
      <c r="I78">
        <v>0</v>
      </c>
      <c r="J78">
        <v>0</v>
      </c>
    </row>
    <row r="79" spans="1:10">
      <c r="A79">
        <v>78</v>
      </c>
      <c r="B79">
        <v>-32.433300000000003</v>
      </c>
      <c r="C79" s="65">
        <v>32950.958333333336</v>
      </c>
      <c r="D79">
        <v>17.9899997711182</v>
      </c>
      <c r="E79">
        <v>28.590000152587901</v>
      </c>
      <c r="F79">
        <v>0</v>
      </c>
      <c r="G79">
        <v>32.606033690588902</v>
      </c>
      <c r="H79">
        <v>4.0949519102056096</v>
      </c>
      <c r="I79">
        <v>0</v>
      </c>
      <c r="J79">
        <v>0</v>
      </c>
    </row>
    <row r="80" spans="1:10">
      <c r="A80">
        <v>79</v>
      </c>
      <c r="B80">
        <v>115.9333</v>
      </c>
      <c r="C80" s="65">
        <v>32951.958333333336</v>
      </c>
      <c r="D80">
        <v>15.4899997711182</v>
      </c>
      <c r="E80">
        <v>26.590000152587901</v>
      </c>
      <c r="F80">
        <v>0</v>
      </c>
      <c r="G80">
        <v>32.368382660854103</v>
      </c>
      <c r="H80">
        <v>3.9320901753467599</v>
      </c>
      <c r="I80">
        <v>0</v>
      </c>
      <c r="J80">
        <v>0</v>
      </c>
    </row>
    <row r="81" spans="1:10">
      <c r="A81">
        <v>80</v>
      </c>
      <c r="B81">
        <v>-32.433300000000003</v>
      </c>
      <c r="C81" s="65">
        <v>32952.958333333336</v>
      </c>
      <c r="D81">
        <v>14.420000076293899</v>
      </c>
      <c r="E81">
        <v>25.540000915527301</v>
      </c>
      <c r="F81">
        <v>0</v>
      </c>
      <c r="G81">
        <v>32.129601205907399</v>
      </c>
      <c r="H81">
        <v>3.7999812704876601</v>
      </c>
      <c r="I81">
        <v>0</v>
      </c>
      <c r="J81">
        <v>0</v>
      </c>
    </row>
    <row r="82" spans="1:10">
      <c r="A82">
        <v>81</v>
      </c>
      <c r="B82">
        <v>115.9333</v>
      </c>
      <c r="C82" s="65">
        <v>32953.958333333336</v>
      </c>
      <c r="D82">
        <v>14.960000038146999</v>
      </c>
      <c r="E82">
        <v>25.0200004577637</v>
      </c>
      <c r="F82">
        <v>0.5</v>
      </c>
      <c r="G82">
        <v>31.889788259237001</v>
      </c>
      <c r="H82">
        <v>3.5883044317192598</v>
      </c>
      <c r="I82">
        <v>0</v>
      </c>
      <c r="J82">
        <v>0</v>
      </c>
    </row>
    <row r="83" spans="1:10">
      <c r="A83">
        <v>82</v>
      </c>
      <c r="B83">
        <v>-32.433300000000003</v>
      </c>
      <c r="C83" s="65">
        <v>32954.958333333336</v>
      </c>
      <c r="D83">
        <v>13.4099998474121</v>
      </c>
      <c r="E83">
        <v>26.969999313354499</v>
      </c>
      <c r="F83">
        <v>0</v>
      </c>
      <c r="G83">
        <v>31.649042754331301</v>
      </c>
      <c r="H83">
        <v>4.1564394258095003</v>
      </c>
      <c r="I83">
        <v>0</v>
      </c>
      <c r="J83">
        <v>0</v>
      </c>
    </row>
    <row r="84" spans="1:10">
      <c r="A84">
        <v>83</v>
      </c>
      <c r="B84">
        <v>115.9333</v>
      </c>
      <c r="C84" s="65">
        <v>32955.958333333336</v>
      </c>
      <c r="D84">
        <v>12.930000305175801</v>
      </c>
      <c r="E84">
        <v>28.379999160766602</v>
      </c>
      <c r="F84">
        <v>0.10000000149011599</v>
      </c>
      <c r="G84">
        <v>31.407463624678499</v>
      </c>
      <c r="H84">
        <v>4.45668209065661</v>
      </c>
      <c r="I84">
        <v>0</v>
      </c>
      <c r="J84">
        <v>0</v>
      </c>
    </row>
    <row r="85" spans="1:10">
      <c r="A85">
        <v>84</v>
      </c>
      <c r="B85">
        <v>-32.433300000000003</v>
      </c>
      <c r="C85" s="65">
        <v>32956.958333333336</v>
      </c>
      <c r="D85">
        <v>16.180000305175799</v>
      </c>
      <c r="E85">
        <v>20.860000610351602</v>
      </c>
      <c r="F85">
        <v>0</v>
      </c>
      <c r="G85">
        <v>31.1651498037671</v>
      </c>
      <c r="H85">
        <v>2.2987924201675698</v>
      </c>
      <c r="I85">
        <v>0</v>
      </c>
      <c r="J85">
        <v>0</v>
      </c>
    </row>
    <row r="86" spans="1:10">
      <c r="A86">
        <v>85</v>
      </c>
      <c r="B86">
        <v>115.9333</v>
      </c>
      <c r="C86" s="65">
        <v>32957.958333333336</v>
      </c>
      <c r="D86">
        <v>8.5600004196166992</v>
      </c>
      <c r="E86">
        <v>18.549999237060501</v>
      </c>
      <c r="F86">
        <v>39.700000762939503</v>
      </c>
      <c r="G86">
        <v>30.922200225085199</v>
      </c>
      <c r="H86">
        <v>2.8768794283653598</v>
      </c>
      <c r="I86">
        <v>37.398497220247201</v>
      </c>
      <c r="J86">
        <v>0.74796994440494302</v>
      </c>
    </row>
    <row r="87" spans="1:10">
      <c r="A87">
        <v>86</v>
      </c>
      <c r="B87">
        <v>-32.433300000000003</v>
      </c>
      <c r="C87" s="65">
        <v>32958.958333333336</v>
      </c>
      <c r="D87">
        <v>8.3000001907348597</v>
      </c>
      <c r="E87">
        <v>22.899999618530298</v>
      </c>
      <c r="F87">
        <v>0.40000000596046398</v>
      </c>
      <c r="G87">
        <v>30.678713822121299</v>
      </c>
      <c r="H87">
        <v>3.6755453438836398</v>
      </c>
      <c r="I87">
        <v>34.858060951100697</v>
      </c>
      <c r="J87">
        <v>0.697161219022014</v>
      </c>
    </row>
    <row r="88" spans="1:10">
      <c r="A88">
        <v>87</v>
      </c>
      <c r="B88">
        <v>115.9333</v>
      </c>
      <c r="C88" s="65">
        <v>32959.958333333336</v>
      </c>
      <c r="D88">
        <v>12.4799995422363</v>
      </c>
      <c r="E88">
        <v>27.889999389648398</v>
      </c>
      <c r="F88">
        <v>0</v>
      </c>
      <c r="G88">
        <v>30.434789528363599</v>
      </c>
      <c r="H88">
        <v>4.2603521299661997</v>
      </c>
      <c r="I88">
        <v>31.4497792471278</v>
      </c>
      <c r="J88">
        <v>0.62899558494255503</v>
      </c>
    </row>
    <row r="89" spans="1:10">
      <c r="A89">
        <v>88</v>
      </c>
      <c r="B89">
        <v>-32.433300000000003</v>
      </c>
      <c r="C89" s="65">
        <v>32960.958333333336</v>
      </c>
      <c r="D89">
        <v>15.289999961853001</v>
      </c>
      <c r="E89">
        <v>32.049999237060497</v>
      </c>
      <c r="F89">
        <v>0</v>
      </c>
      <c r="G89">
        <v>30.1905262773004</v>
      </c>
      <c r="H89">
        <v>4.8117545342436401</v>
      </c>
      <c r="I89">
        <v>27.600375619732802</v>
      </c>
      <c r="J89">
        <v>0.55200751239465695</v>
      </c>
    </row>
    <row r="90" spans="1:10">
      <c r="A90">
        <v>89</v>
      </c>
      <c r="B90">
        <v>115.9333</v>
      </c>
      <c r="C90" s="65">
        <v>32961.958333333336</v>
      </c>
      <c r="D90">
        <v>20.159999847412099</v>
      </c>
      <c r="E90">
        <v>28.7700004577637</v>
      </c>
      <c r="F90">
        <v>0.60000002384185802</v>
      </c>
      <c r="G90">
        <v>29.946023002420102</v>
      </c>
      <c r="H90">
        <v>3.4864494399033998</v>
      </c>
      <c r="I90">
        <v>25.411216091652001</v>
      </c>
      <c r="J90">
        <v>0.50822432183304</v>
      </c>
    </row>
    <row r="91" spans="1:10">
      <c r="A91">
        <v>90</v>
      </c>
      <c r="B91">
        <v>-32.433300000000003</v>
      </c>
      <c r="C91" s="65">
        <v>32962.958333333336</v>
      </c>
      <c r="D91">
        <v>17.5200004577637</v>
      </c>
      <c r="E91">
        <v>29.579999923706101</v>
      </c>
      <c r="F91">
        <v>0</v>
      </c>
      <c r="G91">
        <v>29.701378637211</v>
      </c>
      <c r="H91">
        <v>4.0039396242442198</v>
      </c>
      <c r="I91">
        <v>22.208064392256599</v>
      </c>
      <c r="J91">
        <v>0.44416128784513198</v>
      </c>
    </row>
    <row r="92" spans="1:10">
      <c r="A92">
        <v>91</v>
      </c>
      <c r="B92">
        <v>115.9333</v>
      </c>
      <c r="C92" s="65">
        <v>32963.958333333336</v>
      </c>
      <c r="D92">
        <v>20.319999694824201</v>
      </c>
      <c r="E92">
        <v>27.9799995422363</v>
      </c>
      <c r="F92">
        <v>0.10000000149011599</v>
      </c>
      <c r="G92">
        <v>29.456692115161299</v>
      </c>
      <c r="H92">
        <v>3.2106433766562801</v>
      </c>
      <c r="I92">
        <v>19.739549692421701</v>
      </c>
      <c r="J92">
        <v>0.39479099384843402</v>
      </c>
    </row>
    <row r="93" spans="1:10">
      <c r="A93">
        <v>92</v>
      </c>
      <c r="B93">
        <v>-32.433300000000003</v>
      </c>
      <c r="C93" s="65">
        <v>32964.958333333336</v>
      </c>
      <c r="D93">
        <v>18.5200004577637</v>
      </c>
      <c r="E93">
        <v>23.9799995422363</v>
      </c>
      <c r="F93">
        <v>5.9000000953674299</v>
      </c>
      <c r="G93">
        <v>29.212062369759501</v>
      </c>
      <c r="H93">
        <v>2.5023110517231499</v>
      </c>
      <c r="I93">
        <v>23.6377009464106</v>
      </c>
      <c r="J93">
        <v>0.47275401892821201</v>
      </c>
    </row>
    <row r="94" spans="1:10">
      <c r="A94">
        <v>93</v>
      </c>
      <c r="B94">
        <v>115.9333</v>
      </c>
      <c r="C94" s="65">
        <v>32965.958333333336</v>
      </c>
      <c r="D94">
        <v>15.689999580383301</v>
      </c>
      <c r="E94">
        <v>22.0100002288818</v>
      </c>
      <c r="F94">
        <v>3.4000000953674299</v>
      </c>
      <c r="G94">
        <v>28.967588334493701</v>
      </c>
      <c r="H94">
        <v>2.5055705218297502</v>
      </c>
      <c r="I94">
        <v>25.0332446243142</v>
      </c>
      <c r="J94">
        <v>0.50066489248628498</v>
      </c>
    </row>
    <row r="95" spans="1:10">
      <c r="A95">
        <v>94</v>
      </c>
      <c r="B95">
        <v>-32.433300000000003</v>
      </c>
      <c r="C95" s="65">
        <v>32966.958333333336</v>
      </c>
      <c r="D95">
        <v>11.2299995422363</v>
      </c>
      <c r="E95">
        <v>21.219999313354499</v>
      </c>
      <c r="F95">
        <v>1.29999995231628</v>
      </c>
      <c r="G95">
        <v>28.723368942852399</v>
      </c>
      <c r="H95">
        <v>2.8998664271146999</v>
      </c>
      <c r="I95">
        <v>24.013351434938802</v>
      </c>
      <c r="J95">
        <v>0.48026702869877502</v>
      </c>
    </row>
    <row r="96" spans="1:10">
      <c r="A96">
        <v>95</v>
      </c>
      <c r="B96">
        <v>115.9333</v>
      </c>
      <c r="C96" s="65">
        <v>32967.958333333336</v>
      </c>
      <c r="D96">
        <v>8.1400003433227504</v>
      </c>
      <c r="E96">
        <v>21.040000915527301</v>
      </c>
      <c r="F96">
        <v>0.10000000149011599</v>
      </c>
      <c r="G96">
        <v>28.479503128323799</v>
      </c>
      <c r="H96">
        <v>3.1102835321490598</v>
      </c>
      <c r="I96">
        <v>21.625124610709602</v>
      </c>
      <c r="J96">
        <v>0.43250249221419301</v>
      </c>
    </row>
    <row r="97" spans="1:10">
      <c r="A97">
        <v>96</v>
      </c>
      <c r="B97">
        <v>-32.433300000000003</v>
      </c>
      <c r="C97" s="65">
        <v>32968.958333333336</v>
      </c>
      <c r="D97">
        <v>9.8599996566772496</v>
      </c>
      <c r="E97">
        <v>23.969999313354499</v>
      </c>
      <c r="F97">
        <v>0</v>
      </c>
      <c r="G97">
        <v>28.236089824396199</v>
      </c>
      <c r="H97">
        <v>3.4565828528123901</v>
      </c>
      <c r="I97">
        <v>18.859858328459701</v>
      </c>
      <c r="J97">
        <v>0.377197166569194</v>
      </c>
    </row>
    <row r="98" spans="1:10">
      <c r="A98">
        <v>97</v>
      </c>
      <c r="B98">
        <v>115.9333</v>
      </c>
      <c r="C98" s="65">
        <v>32969.958333333336</v>
      </c>
      <c r="D98">
        <v>12.069999694824199</v>
      </c>
      <c r="E98">
        <v>26.110000610351602</v>
      </c>
      <c r="F98">
        <v>0</v>
      </c>
      <c r="G98">
        <v>27.993227964557999</v>
      </c>
      <c r="H98">
        <v>3.6325111630386999</v>
      </c>
      <c r="I98">
        <v>15.953849398028799</v>
      </c>
      <c r="J98">
        <v>0.31907698796057499</v>
      </c>
    </row>
    <row r="99" spans="1:10">
      <c r="A99">
        <v>98</v>
      </c>
      <c r="B99">
        <v>-32.433300000000003</v>
      </c>
      <c r="C99" s="65">
        <v>32970.958333333336</v>
      </c>
      <c r="D99">
        <v>14.2200002670288</v>
      </c>
      <c r="E99">
        <v>28.709999084472699</v>
      </c>
      <c r="F99">
        <v>0</v>
      </c>
      <c r="G99">
        <v>27.751016482297501</v>
      </c>
      <c r="H99">
        <v>3.8938607837716401</v>
      </c>
      <c r="I99">
        <v>12.838760771011501</v>
      </c>
      <c r="J99">
        <v>0.25677521542022902</v>
      </c>
    </row>
    <row r="100" spans="1:10">
      <c r="A100">
        <v>99</v>
      </c>
      <c r="B100">
        <v>115.9333</v>
      </c>
      <c r="C100" s="65">
        <v>32971.958333333336</v>
      </c>
      <c r="D100">
        <v>17.2700004577637</v>
      </c>
      <c r="E100">
        <v>28.75</v>
      </c>
      <c r="F100">
        <v>0</v>
      </c>
      <c r="G100">
        <v>27.509554311102999</v>
      </c>
      <c r="H100">
        <v>3.5709423471917798</v>
      </c>
      <c r="I100">
        <v>9.9820068932580295</v>
      </c>
      <c r="J100">
        <v>0.19964013786516099</v>
      </c>
    </row>
    <row r="101" spans="1:10">
      <c r="A101">
        <v>100</v>
      </c>
      <c r="B101">
        <v>-32.433300000000003</v>
      </c>
      <c r="C101" s="65">
        <v>32972.958333333336</v>
      </c>
      <c r="D101">
        <v>16.950000762939499</v>
      </c>
      <c r="E101">
        <v>24.950000762939499</v>
      </c>
      <c r="F101">
        <v>8.3999996185302699</v>
      </c>
      <c r="G101">
        <v>27.268940384462699</v>
      </c>
      <c r="H101">
        <v>2.8057354731473398</v>
      </c>
      <c r="I101">
        <v>16.137418133270401</v>
      </c>
      <c r="J101">
        <v>0.32274836266540902</v>
      </c>
    </row>
    <row r="102" spans="1:10">
      <c r="A102">
        <v>101</v>
      </c>
      <c r="B102">
        <v>115.9333</v>
      </c>
      <c r="C102" s="65">
        <v>32973.958333333336</v>
      </c>
      <c r="D102">
        <v>15.8900003433228</v>
      </c>
      <c r="E102">
        <v>23.200000762939499</v>
      </c>
      <c r="F102">
        <v>9.6999998092651403</v>
      </c>
      <c r="G102">
        <v>27.029273635865099</v>
      </c>
      <c r="H102">
        <v>2.5620482109779399</v>
      </c>
      <c r="I102">
        <v>23.7877793737532</v>
      </c>
      <c r="J102">
        <v>0.47575558747506402</v>
      </c>
    </row>
    <row r="103" spans="1:10">
      <c r="A103">
        <v>102</v>
      </c>
      <c r="B103">
        <v>-32.433300000000003</v>
      </c>
      <c r="C103" s="65">
        <v>32974.958333333336</v>
      </c>
      <c r="D103">
        <v>11.3400001525879</v>
      </c>
      <c r="E103">
        <v>20.430000305175799</v>
      </c>
      <c r="F103">
        <v>0.5</v>
      </c>
      <c r="G103">
        <v>26.7906529987984</v>
      </c>
      <c r="H103">
        <v>2.5542508750440698</v>
      </c>
      <c r="I103">
        <v>22.244378673718</v>
      </c>
      <c r="J103">
        <v>0.44488757347435898</v>
      </c>
    </row>
    <row r="104" spans="1:10">
      <c r="A104">
        <v>103</v>
      </c>
      <c r="B104">
        <v>115.9333</v>
      </c>
      <c r="C104" s="65">
        <v>32975.958333333336</v>
      </c>
      <c r="D104">
        <v>8.1999998092651403</v>
      </c>
      <c r="E104">
        <v>19.450000762939499</v>
      </c>
      <c r="F104">
        <v>0</v>
      </c>
      <c r="G104">
        <v>26.553177406751001</v>
      </c>
      <c r="H104">
        <v>2.6441437768992402</v>
      </c>
      <c r="I104">
        <v>20.129063652198599</v>
      </c>
      <c r="J104">
        <v>0.40258127304397101</v>
      </c>
    </row>
    <row r="105" spans="1:10">
      <c r="A105">
        <v>104</v>
      </c>
      <c r="B105">
        <v>-32.433300000000003</v>
      </c>
      <c r="C105" s="65">
        <v>32976.958333333336</v>
      </c>
      <c r="D105">
        <v>8.4200000762939506</v>
      </c>
      <c r="E105">
        <v>22.409999847412099</v>
      </c>
      <c r="F105">
        <v>0</v>
      </c>
      <c r="G105">
        <v>26.316945793211101</v>
      </c>
      <c r="H105">
        <v>3.0693071250356101</v>
      </c>
      <c r="I105">
        <v>17.673617952170101</v>
      </c>
      <c r="J105">
        <v>0.35347235904340202</v>
      </c>
    </row>
    <row r="106" spans="1:10">
      <c r="A106">
        <v>105</v>
      </c>
      <c r="B106">
        <v>115.9333</v>
      </c>
      <c r="C106" s="65">
        <v>32977.958333333336</v>
      </c>
      <c r="D106">
        <v>11.550000190734901</v>
      </c>
      <c r="E106">
        <v>23.639999389648398</v>
      </c>
      <c r="F106">
        <v>0</v>
      </c>
      <c r="G106">
        <v>26.0820570916671</v>
      </c>
      <c r="H106">
        <v>3.0134128993538298</v>
      </c>
      <c r="I106">
        <v>15.262887632687001</v>
      </c>
      <c r="J106">
        <v>0.30525775265374</v>
      </c>
    </row>
    <row r="107" spans="1:10">
      <c r="A107">
        <v>106</v>
      </c>
      <c r="B107">
        <v>-32.433300000000003</v>
      </c>
      <c r="C107" s="65">
        <v>32978.958333333336</v>
      </c>
      <c r="D107">
        <v>11.810000419616699</v>
      </c>
      <c r="E107">
        <v>24.370000839233398</v>
      </c>
      <c r="F107">
        <v>0</v>
      </c>
      <c r="G107">
        <v>25.8486065790187</v>
      </c>
      <c r="H107">
        <v>3.0865063948267899</v>
      </c>
      <c r="I107">
        <v>12.7936825168256</v>
      </c>
      <c r="J107">
        <v>0.25587365033651199</v>
      </c>
    </row>
    <row r="108" spans="1:10">
      <c r="A108">
        <v>107</v>
      </c>
      <c r="B108">
        <v>115.9333</v>
      </c>
      <c r="C108" s="65">
        <v>32979.958333333336</v>
      </c>
      <c r="D108">
        <v>12.5200004577637</v>
      </c>
      <c r="E108">
        <v>25.579999923706101</v>
      </c>
      <c r="F108">
        <v>0</v>
      </c>
      <c r="G108">
        <v>25.6166749058115</v>
      </c>
      <c r="H108">
        <v>3.2025327708549902</v>
      </c>
      <c r="I108">
        <v>10.2316563001416</v>
      </c>
      <c r="J108">
        <v>0.20463312600283201</v>
      </c>
    </row>
    <row r="109" spans="1:10">
      <c r="A109">
        <v>108</v>
      </c>
      <c r="B109">
        <v>-32.433300000000003</v>
      </c>
      <c r="C109" s="65">
        <v>32980.958333333336</v>
      </c>
      <c r="D109">
        <v>14.6400003433228</v>
      </c>
      <c r="E109">
        <v>27.469999313354499</v>
      </c>
      <c r="F109">
        <v>0</v>
      </c>
      <c r="G109">
        <v>25.3863390660024</v>
      </c>
      <c r="H109">
        <v>3.3168211194883401</v>
      </c>
      <c r="I109">
        <v>7.5781994045509196</v>
      </c>
      <c r="J109">
        <v>0.15156398809101801</v>
      </c>
    </row>
    <row r="110" spans="1:10">
      <c r="A110">
        <v>109</v>
      </c>
      <c r="B110">
        <v>115.9333</v>
      </c>
      <c r="C110" s="65">
        <v>32981.958333333336</v>
      </c>
      <c r="D110">
        <v>17.559999465942401</v>
      </c>
      <c r="E110">
        <v>23.469999313354499</v>
      </c>
      <c r="F110">
        <v>0</v>
      </c>
      <c r="G110">
        <v>25.157676053548499</v>
      </c>
      <c r="H110">
        <v>2.1998589211182602</v>
      </c>
      <c r="I110">
        <v>5.8183122676563102</v>
      </c>
      <c r="J110">
        <v>0.11636624535312599</v>
      </c>
    </row>
    <row r="111" spans="1:10">
      <c r="A111">
        <v>110</v>
      </c>
      <c r="B111">
        <v>-32.433300000000003</v>
      </c>
      <c r="C111" s="65">
        <v>32982.958333333336</v>
      </c>
      <c r="D111">
        <v>14.7299995422363</v>
      </c>
      <c r="E111">
        <v>21.459999084472699</v>
      </c>
      <c r="F111">
        <v>38.200000762939503</v>
      </c>
      <c r="G111">
        <v>24.930762862406699</v>
      </c>
      <c r="H111">
        <v>2.1794092315177802</v>
      </c>
      <c r="I111">
        <v>42.274785645381499</v>
      </c>
      <c r="J111">
        <v>0.84549571290763104</v>
      </c>
    </row>
    <row r="112" spans="1:10">
      <c r="A112">
        <v>111</v>
      </c>
      <c r="B112">
        <v>115.9333</v>
      </c>
      <c r="C112" s="65">
        <v>32983.958333333336</v>
      </c>
      <c r="D112">
        <v>13.6499996185303</v>
      </c>
      <c r="E112">
        <v>25.370000839233398</v>
      </c>
      <c r="F112">
        <v>0</v>
      </c>
      <c r="G112">
        <v>24.705676486533999</v>
      </c>
      <c r="H112">
        <v>2.96242648633695</v>
      </c>
      <c r="I112">
        <v>39.904844456311999</v>
      </c>
      <c r="J112">
        <v>0.79809688912623999</v>
      </c>
    </row>
    <row r="113" spans="1:10">
      <c r="A113">
        <v>112</v>
      </c>
      <c r="B113">
        <v>-32.433300000000003</v>
      </c>
      <c r="C113" s="65">
        <v>32984.958333333336</v>
      </c>
      <c r="D113">
        <v>14.6000003814697</v>
      </c>
      <c r="E113">
        <v>20.329999923706101</v>
      </c>
      <c r="F113">
        <v>8.1000003814697301</v>
      </c>
      <c r="G113">
        <v>24.4824939198874</v>
      </c>
      <c r="H113">
        <v>1.9401646644771999</v>
      </c>
      <c r="I113">
        <v>46.452713106200001</v>
      </c>
      <c r="J113">
        <v>0.929054262123999</v>
      </c>
    </row>
    <row r="114" spans="1:10">
      <c r="A114">
        <v>113</v>
      </c>
      <c r="B114">
        <v>115.9333</v>
      </c>
      <c r="C114" s="65">
        <v>32985.958333333336</v>
      </c>
      <c r="D114">
        <v>14.1599998474121</v>
      </c>
      <c r="E114">
        <v>22.0100002288818</v>
      </c>
      <c r="F114">
        <v>6.4000000953674299</v>
      </c>
      <c r="G114">
        <v>24.261292156423998</v>
      </c>
      <c r="H114">
        <v>2.28993665696684</v>
      </c>
      <c r="I114">
        <v>50</v>
      </c>
      <c r="J114">
        <v>1</v>
      </c>
    </row>
    <row r="115" spans="1:10">
      <c r="A115">
        <v>114</v>
      </c>
      <c r="B115">
        <v>-32.433300000000003</v>
      </c>
      <c r="C115" s="65">
        <v>32986.958333333336</v>
      </c>
      <c r="D115">
        <v>14.1400003433228</v>
      </c>
      <c r="E115">
        <v>21.139999389648398</v>
      </c>
      <c r="F115">
        <v>6.1999998092651403</v>
      </c>
      <c r="G115">
        <v>24.042148190100601</v>
      </c>
      <c r="H115">
        <v>2.11630239470824</v>
      </c>
      <c r="I115">
        <v>50</v>
      </c>
      <c r="J115">
        <v>1</v>
      </c>
    </row>
    <row r="116" spans="1:10">
      <c r="A116">
        <v>115</v>
      </c>
      <c r="B116">
        <v>115.9333</v>
      </c>
      <c r="C116" s="65">
        <v>32987.958333333336</v>
      </c>
      <c r="D116">
        <v>9.3999996185302699</v>
      </c>
      <c r="E116">
        <v>24.329999923706101</v>
      </c>
      <c r="F116">
        <v>0.5</v>
      </c>
      <c r="G116">
        <v>23.8251390148742</v>
      </c>
      <c r="H116">
        <v>2.9958378605206799</v>
      </c>
      <c r="I116">
        <v>48.103329711583498</v>
      </c>
      <c r="J116">
        <v>0.96206659423166896</v>
      </c>
    </row>
    <row r="117" spans="1:10">
      <c r="A117">
        <v>116</v>
      </c>
      <c r="B117">
        <v>-32.433300000000003</v>
      </c>
      <c r="C117" s="65">
        <v>32988.958333333336</v>
      </c>
      <c r="D117">
        <v>14.3699998855591</v>
      </c>
      <c r="E117">
        <v>22.659999847412099</v>
      </c>
      <c r="F117">
        <v>0.30000001192092901</v>
      </c>
      <c r="G117">
        <v>23.610341624701999</v>
      </c>
      <c r="H117">
        <v>2.3175405081159202</v>
      </c>
      <c r="I117">
        <v>46.5492973170116</v>
      </c>
      <c r="J117">
        <v>0.93098594634023302</v>
      </c>
    </row>
    <row r="118" spans="1:10">
      <c r="A118">
        <v>117</v>
      </c>
      <c r="B118">
        <v>115.9333</v>
      </c>
      <c r="C118" s="65">
        <v>32989.958333333336</v>
      </c>
      <c r="D118">
        <v>15.079999923706101</v>
      </c>
      <c r="E118">
        <v>22.120000839233398</v>
      </c>
      <c r="F118">
        <v>8.8000001907348597</v>
      </c>
      <c r="G118">
        <v>23.397833013540701</v>
      </c>
      <c r="H118">
        <v>2.1214125552342602</v>
      </c>
      <c r="I118">
        <v>50</v>
      </c>
      <c r="J118">
        <v>1</v>
      </c>
    </row>
    <row r="119" spans="1:10">
      <c r="A119">
        <v>118</v>
      </c>
      <c r="B119">
        <v>-32.433300000000003</v>
      </c>
      <c r="C119" s="65">
        <v>32990.958333333336</v>
      </c>
      <c r="D119">
        <v>11.300000190734901</v>
      </c>
      <c r="E119">
        <v>21.100000381469702</v>
      </c>
      <c r="F119">
        <v>3.2000000476837198</v>
      </c>
      <c r="G119">
        <v>23.187690175347502</v>
      </c>
      <c r="H119">
        <v>2.31692087930637</v>
      </c>
      <c r="I119">
        <v>50</v>
      </c>
      <c r="J119">
        <v>1</v>
      </c>
    </row>
    <row r="120" spans="1:10">
      <c r="A120">
        <v>119</v>
      </c>
      <c r="B120">
        <v>115.9333</v>
      </c>
      <c r="C120" s="65">
        <v>32991.958333333336</v>
      </c>
      <c r="D120">
        <v>8.6499996185302699</v>
      </c>
      <c r="E120">
        <v>21.620000839233398</v>
      </c>
      <c r="F120">
        <v>0</v>
      </c>
      <c r="G120">
        <v>22.979990104079398</v>
      </c>
      <c r="H120">
        <v>2.5588172408844501</v>
      </c>
      <c r="I120">
        <v>47.952946207292399</v>
      </c>
      <c r="J120">
        <v>0.95905892414584903</v>
      </c>
    </row>
    <row r="121" spans="1:10">
      <c r="A121">
        <v>120</v>
      </c>
      <c r="B121">
        <v>-32.433300000000003</v>
      </c>
      <c r="C121" s="65">
        <v>32992.958333333336</v>
      </c>
      <c r="D121">
        <v>12.949999809265099</v>
      </c>
      <c r="E121">
        <v>23.0100002288818</v>
      </c>
      <c r="F121">
        <v>0.5</v>
      </c>
      <c r="G121">
        <v>22.774809793693201</v>
      </c>
      <c r="H121">
        <v>2.4263633989568199</v>
      </c>
      <c r="I121">
        <v>46.511855488126997</v>
      </c>
      <c r="J121">
        <v>0.93023710976254004</v>
      </c>
    </row>
    <row r="122" spans="1:10">
      <c r="A122">
        <v>121</v>
      </c>
      <c r="B122">
        <v>115.9333</v>
      </c>
      <c r="C122" s="65">
        <v>32993.958333333336</v>
      </c>
      <c r="D122">
        <v>15.1000003814697</v>
      </c>
      <c r="E122">
        <v>22.659999847412099</v>
      </c>
      <c r="F122">
        <v>2.5999999046325701</v>
      </c>
      <c r="G122">
        <v>22.572226238146001</v>
      </c>
      <c r="H122">
        <v>2.1371074432692598</v>
      </c>
      <c r="I122">
        <v>47.402169438144099</v>
      </c>
      <c r="J122">
        <v>0.94804338876288297</v>
      </c>
    </row>
    <row r="123" spans="1:10">
      <c r="A123">
        <v>122</v>
      </c>
      <c r="B123">
        <v>-32.433300000000003</v>
      </c>
      <c r="C123" s="65">
        <v>32994.958333333336</v>
      </c>
      <c r="D123">
        <v>10.4899997711182</v>
      </c>
      <c r="E123">
        <v>24.9899997711182</v>
      </c>
      <c r="F123">
        <v>0.10000000149011599</v>
      </c>
      <c r="G123">
        <v>22.3723164313948</v>
      </c>
      <c r="H123">
        <v>2.8423275640993202</v>
      </c>
      <c r="I123">
        <v>45.2283073883548</v>
      </c>
      <c r="J123">
        <v>0.90456614776709598</v>
      </c>
    </row>
    <row r="124" spans="1:10">
      <c r="A124">
        <v>123</v>
      </c>
      <c r="B124">
        <v>115.9333</v>
      </c>
      <c r="C124" s="65">
        <v>32995.958333333336</v>
      </c>
      <c r="D124">
        <v>12.789999961853001</v>
      </c>
      <c r="E124">
        <v>21.75</v>
      </c>
      <c r="F124">
        <v>0</v>
      </c>
      <c r="G124">
        <v>22.175157367396601</v>
      </c>
      <c r="H124">
        <v>2.1853360676172202</v>
      </c>
      <c r="I124">
        <v>43.480038534260999</v>
      </c>
      <c r="J124">
        <v>0.86960077068522101</v>
      </c>
    </row>
    <row r="125" spans="1:10">
      <c r="A125">
        <v>124</v>
      </c>
      <c r="B125">
        <v>-32.433300000000003</v>
      </c>
      <c r="C125" s="65">
        <v>32996.958333333336</v>
      </c>
      <c r="D125">
        <v>14.9799995422363</v>
      </c>
      <c r="E125">
        <v>20.190000534057599</v>
      </c>
      <c r="F125">
        <v>7.3000001907348597</v>
      </c>
      <c r="G125">
        <v>21.980826040108301</v>
      </c>
      <c r="H125">
        <v>1.66664791846389</v>
      </c>
      <c r="I125">
        <v>49.446720390224797</v>
      </c>
      <c r="J125">
        <v>0.98893440780449504</v>
      </c>
    </row>
    <row r="126" spans="1:10">
      <c r="A126">
        <v>125</v>
      </c>
      <c r="B126">
        <v>115.9333</v>
      </c>
      <c r="C126" s="65">
        <v>32997.958333333336</v>
      </c>
      <c r="D126">
        <v>8.8800001144409197</v>
      </c>
      <c r="E126">
        <v>19.600000381469702</v>
      </c>
      <c r="F126">
        <v>0</v>
      </c>
      <c r="G126">
        <v>21.789399443487</v>
      </c>
      <c r="H126">
        <v>2.1458379463645501</v>
      </c>
      <c r="I126">
        <v>47.730050033133097</v>
      </c>
      <c r="J126">
        <v>0.95460100066266296</v>
      </c>
    </row>
    <row r="127" spans="1:10">
      <c r="A127">
        <v>126</v>
      </c>
      <c r="B127">
        <v>-32.433300000000003</v>
      </c>
      <c r="C127" s="65">
        <v>32998.958333333336</v>
      </c>
      <c r="D127">
        <v>7.3000001907348597</v>
      </c>
      <c r="E127">
        <v>22.120000839233398</v>
      </c>
      <c r="F127">
        <v>0</v>
      </c>
      <c r="G127">
        <v>21.600954571489599</v>
      </c>
      <c r="H127">
        <v>2.5379074634457299</v>
      </c>
      <c r="I127">
        <v>45.699724062376497</v>
      </c>
      <c r="J127">
        <v>0.91399448124753102</v>
      </c>
    </row>
    <row r="128" spans="1:10">
      <c r="A128">
        <v>127</v>
      </c>
      <c r="B128">
        <v>115.9333</v>
      </c>
      <c r="C128" s="65">
        <v>32999.958333333336</v>
      </c>
      <c r="D128">
        <v>9.6400003433227504</v>
      </c>
      <c r="E128">
        <v>21.7600002288818</v>
      </c>
      <c r="F128">
        <v>0</v>
      </c>
      <c r="G128">
        <v>21.4155684180732</v>
      </c>
      <c r="H128">
        <v>2.3447010413400502</v>
      </c>
      <c r="I128">
        <v>43.823963229304503</v>
      </c>
      <c r="J128">
        <v>0.87647926458609005</v>
      </c>
    </row>
    <row r="129" spans="1:10">
      <c r="A129">
        <v>128</v>
      </c>
      <c r="B129">
        <v>-32.433300000000003</v>
      </c>
      <c r="C129" s="65">
        <v>33000.958333333336</v>
      </c>
      <c r="D129">
        <v>13.449999809265099</v>
      </c>
      <c r="E129">
        <v>21.559999465942401</v>
      </c>
      <c r="F129">
        <v>4.0999999046325701</v>
      </c>
      <c r="G129">
        <v>21.233317977194599</v>
      </c>
      <c r="H129">
        <v>2.00413164001939</v>
      </c>
      <c r="I129">
        <v>46.3206578219216</v>
      </c>
      <c r="J129">
        <v>0.92641315643843103</v>
      </c>
    </row>
    <row r="130" spans="1:10">
      <c r="A130">
        <v>129</v>
      </c>
      <c r="B130">
        <v>115.9333</v>
      </c>
      <c r="C130" s="65">
        <v>33001.958333333336</v>
      </c>
      <c r="D130">
        <v>9.4600000381469709</v>
      </c>
      <c r="E130">
        <v>20.579999923706101</v>
      </c>
      <c r="F130">
        <v>0.30000001192092901</v>
      </c>
      <c r="G130">
        <v>21.054280242810901</v>
      </c>
      <c r="H130">
        <v>2.16318229057056</v>
      </c>
      <c r="I130">
        <v>44.890112001386001</v>
      </c>
      <c r="J130">
        <v>0.89780224002772102</v>
      </c>
    </row>
    <row r="131" spans="1:10">
      <c r="A131">
        <v>130</v>
      </c>
      <c r="B131">
        <v>-32.433300000000003</v>
      </c>
      <c r="C131" s="65">
        <v>33002.958333333336</v>
      </c>
      <c r="D131">
        <v>8.7899999618530291</v>
      </c>
      <c r="E131">
        <v>21.469999313354499</v>
      </c>
      <c r="F131">
        <v>0</v>
      </c>
      <c r="G131">
        <v>20.878532208879101</v>
      </c>
      <c r="H131">
        <v>2.2983335520637298</v>
      </c>
      <c r="I131">
        <v>43.051445159735103</v>
      </c>
      <c r="J131">
        <v>0.86102890319470105</v>
      </c>
    </row>
    <row r="132" spans="1:10">
      <c r="A132">
        <v>131</v>
      </c>
      <c r="B132">
        <v>115.9333</v>
      </c>
      <c r="C132" s="65">
        <v>33003.958333333336</v>
      </c>
      <c r="D132">
        <v>9.0399999618530291</v>
      </c>
      <c r="E132">
        <v>22.579999923706101</v>
      </c>
      <c r="F132">
        <v>0</v>
      </c>
      <c r="G132">
        <v>20.7061508693562</v>
      </c>
      <c r="H132">
        <v>2.4040249408394199</v>
      </c>
      <c r="I132">
        <v>41.128225207063501</v>
      </c>
      <c r="J132">
        <v>0.82256450414127003</v>
      </c>
    </row>
    <row r="133" spans="1:10">
      <c r="A133">
        <v>132</v>
      </c>
      <c r="B133">
        <v>-32.433300000000003</v>
      </c>
      <c r="C133" s="65">
        <v>33004.958333333336</v>
      </c>
      <c r="D133">
        <v>10.289999961853001</v>
      </c>
      <c r="E133">
        <v>21.909999847412099</v>
      </c>
      <c r="F133">
        <v>0.10000000149011599</v>
      </c>
      <c r="G133">
        <v>20.537213218199099</v>
      </c>
      <c r="H133">
        <v>2.22795298779192</v>
      </c>
      <c r="I133">
        <v>39.445862818320101</v>
      </c>
      <c r="J133">
        <v>0.78891725636640198</v>
      </c>
    </row>
    <row r="134" spans="1:10">
      <c r="A134">
        <v>133</v>
      </c>
      <c r="B134">
        <v>115.9333</v>
      </c>
      <c r="C134" s="65">
        <v>33005.958333333336</v>
      </c>
      <c r="D134">
        <v>11.6199998855591</v>
      </c>
      <c r="E134">
        <v>20.389999389648398</v>
      </c>
      <c r="F134">
        <v>7.0999999046325701</v>
      </c>
      <c r="G134">
        <v>20.371796249364898</v>
      </c>
      <c r="H134">
        <v>1.9145724071294099</v>
      </c>
      <c r="I134">
        <v>45.0142047972491</v>
      </c>
      <c r="J134">
        <v>0.90028409594498304</v>
      </c>
    </row>
    <row r="135" spans="1:10">
      <c r="A135">
        <v>134</v>
      </c>
      <c r="B135">
        <v>-32.433300000000003</v>
      </c>
      <c r="C135" s="65">
        <v>33006.958333333336</v>
      </c>
      <c r="D135">
        <v>9.6899995803833008</v>
      </c>
      <c r="E135">
        <v>20.850000381469702</v>
      </c>
      <c r="F135">
        <v>2.2000000476837198</v>
      </c>
      <c r="G135">
        <v>20.2099769568105</v>
      </c>
      <c r="H135">
        <v>2.0960125444914799</v>
      </c>
      <c r="I135">
        <v>45.537394809339702</v>
      </c>
      <c r="J135">
        <v>0.91074789618679297</v>
      </c>
    </row>
    <row r="136" spans="1:10">
      <c r="A136">
        <v>135</v>
      </c>
      <c r="B136">
        <v>115.9333</v>
      </c>
      <c r="C136" s="65">
        <v>33007.958333333336</v>
      </c>
      <c r="D136">
        <v>12.0299997329712</v>
      </c>
      <c r="E136">
        <v>20.809999465942401</v>
      </c>
      <c r="F136">
        <v>1.3999999761581401</v>
      </c>
      <c r="G136">
        <v>20.051832334493</v>
      </c>
      <c r="H136">
        <v>1.9087237072501</v>
      </c>
      <c r="I136">
        <v>45.410415819697697</v>
      </c>
      <c r="J136">
        <v>0.90820831639395405</v>
      </c>
    </row>
    <row r="137" spans="1:10">
      <c r="A137">
        <v>136</v>
      </c>
      <c r="B137">
        <v>-32.433300000000003</v>
      </c>
      <c r="C137" s="65">
        <v>33008.958333333336</v>
      </c>
      <c r="D137">
        <v>10.689999580383301</v>
      </c>
      <c r="E137">
        <v>20.9899997711182</v>
      </c>
      <c r="F137">
        <v>0</v>
      </c>
      <c r="G137">
        <v>19.897430734564299</v>
      </c>
      <c r="H137">
        <v>2.01666310310633</v>
      </c>
      <c r="I137">
        <v>43.7970853372127</v>
      </c>
      <c r="J137">
        <v>0.87594170674425298</v>
      </c>
    </row>
    <row r="138" spans="1:10">
      <c r="A138">
        <v>137</v>
      </c>
      <c r="B138">
        <v>115.9333</v>
      </c>
      <c r="C138" s="65">
        <v>33009.958333333336</v>
      </c>
      <c r="D138">
        <v>12.069999694824199</v>
      </c>
      <c r="E138">
        <v>19.200000762939499</v>
      </c>
      <c r="F138">
        <v>1.20000004768372</v>
      </c>
      <c r="G138">
        <v>19.746805941956801</v>
      </c>
      <c r="H138">
        <v>1.6550256838881801</v>
      </c>
      <c r="I138">
        <v>43.673064837785802</v>
      </c>
      <c r="J138">
        <v>0.87346129675571704</v>
      </c>
    </row>
    <row r="139" spans="1:10">
      <c r="A139">
        <v>138</v>
      </c>
      <c r="B139">
        <v>-32.433300000000003</v>
      </c>
      <c r="C139" s="65">
        <v>33010.958333333336</v>
      </c>
      <c r="D139">
        <v>11.930000305175801</v>
      </c>
      <c r="E139">
        <v>20.350000381469702</v>
      </c>
      <c r="F139">
        <v>12.699999809265099</v>
      </c>
      <c r="G139">
        <v>19.599983099797999</v>
      </c>
      <c r="H139">
        <v>1.8121132613959801</v>
      </c>
      <c r="I139">
        <v>50</v>
      </c>
      <c r="J139">
        <v>1</v>
      </c>
    </row>
    <row r="140" spans="1:10">
      <c r="A140">
        <v>139</v>
      </c>
      <c r="B140">
        <v>115.9333</v>
      </c>
      <c r="C140" s="65">
        <v>33011.958333333336</v>
      </c>
      <c r="D140">
        <v>11.6499996185303</v>
      </c>
      <c r="E140">
        <v>21.899999618530298</v>
      </c>
      <c r="F140">
        <v>1.1000000238418599</v>
      </c>
      <c r="G140">
        <v>19.4569873512153</v>
      </c>
      <c r="H140">
        <v>2.02190834584419</v>
      </c>
      <c r="I140">
        <v>49.482473347166497</v>
      </c>
      <c r="J140">
        <v>0.98964946694333</v>
      </c>
    </row>
    <row r="141" spans="1:10">
      <c r="A141">
        <v>140</v>
      </c>
      <c r="B141">
        <v>-32.433300000000003</v>
      </c>
      <c r="C141" s="65">
        <v>33012.958333333336</v>
      </c>
      <c r="D141">
        <v>11.6199998855591</v>
      </c>
      <c r="E141">
        <v>20.280000686645501</v>
      </c>
      <c r="F141">
        <v>0</v>
      </c>
      <c r="G141">
        <v>19.317843839336</v>
      </c>
      <c r="H141">
        <v>1.80116355006706</v>
      </c>
      <c r="I141">
        <v>48.041542507112901</v>
      </c>
      <c r="J141">
        <v>0.960830850142257</v>
      </c>
    </row>
    <row r="142" spans="1:10">
      <c r="A142">
        <v>141</v>
      </c>
      <c r="B142">
        <v>115.9333</v>
      </c>
      <c r="C142" s="65">
        <v>33013.958333333336</v>
      </c>
      <c r="D142">
        <v>10.6300001144409</v>
      </c>
      <c r="E142">
        <v>21.049999237060501</v>
      </c>
      <c r="F142">
        <v>0</v>
      </c>
      <c r="G142">
        <v>19.182577707287798</v>
      </c>
      <c r="H142">
        <v>1.95550324949418</v>
      </c>
      <c r="I142">
        <v>46.477139907517497</v>
      </c>
      <c r="J142">
        <v>0.92954279815035001</v>
      </c>
    </row>
    <row r="143" spans="1:10">
      <c r="A143">
        <v>142</v>
      </c>
      <c r="B143">
        <v>-32.433300000000003</v>
      </c>
      <c r="C143" s="65">
        <v>33014.958333333336</v>
      </c>
      <c r="D143">
        <v>9.2799997329711896</v>
      </c>
      <c r="E143">
        <v>18.889999389648398</v>
      </c>
      <c r="F143">
        <v>0</v>
      </c>
      <c r="G143">
        <v>19.0512140981978</v>
      </c>
      <c r="H143">
        <v>1.7677974810979</v>
      </c>
      <c r="I143">
        <v>45.062901922639199</v>
      </c>
      <c r="J143">
        <v>0.90125803845278396</v>
      </c>
    </row>
    <row r="144" spans="1:10">
      <c r="A144">
        <v>143</v>
      </c>
      <c r="B144">
        <v>115.9333</v>
      </c>
      <c r="C144" s="65">
        <v>33015.958333333336</v>
      </c>
      <c r="D144">
        <v>7.3800001144409197</v>
      </c>
      <c r="E144">
        <v>20.190000534057599</v>
      </c>
      <c r="F144">
        <v>0</v>
      </c>
      <c r="G144">
        <v>18.923778155193599</v>
      </c>
      <c r="H144">
        <v>2.0082836726902702</v>
      </c>
      <c r="I144">
        <v>43.456274984487003</v>
      </c>
      <c r="J144">
        <v>0.86912549968973996</v>
      </c>
    </row>
    <row r="145" spans="1:10">
      <c r="A145">
        <v>144</v>
      </c>
      <c r="B145">
        <v>-32.433300000000003</v>
      </c>
      <c r="C145" s="65">
        <v>33016.958333333336</v>
      </c>
      <c r="D145">
        <v>7.3800001144409197</v>
      </c>
      <c r="E145">
        <v>19.469999313354499</v>
      </c>
      <c r="F145">
        <v>0</v>
      </c>
      <c r="G145">
        <v>18.8002950214027</v>
      </c>
      <c r="H145">
        <v>1.9162051153688999</v>
      </c>
      <c r="I145">
        <v>41.9233108921919</v>
      </c>
      <c r="J145">
        <v>0.83846621784383701</v>
      </c>
    </row>
    <row r="146" spans="1:10">
      <c r="A146">
        <v>145</v>
      </c>
      <c r="B146">
        <v>115.9333</v>
      </c>
      <c r="C146" s="65">
        <v>33017.958333333336</v>
      </c>
      <c r="D146">
        <v>10.8699998855591</v>
      </c>
      <c r="E146">
        <v>22.0100002288818</v>
      </c>
      <c r="F146">
        <v>0</v>
      </c>
      <c r="G146">
        <v>18.6807898399523</v>
      </c>
      <c r="H146">
        <v>2.0041644075628402</v>
      </c>
      <c r="I146">
        <v>40.319979366141602</v>
      </c>
      <c r="J146">
        <v>0.80639958732283201</v>
      </c>
    </row>
    <row r="147" spans="1:10">
      <c r="A147">
        <v>146</v>
      </c>
      <c r="B147">
        <v>-32.433300000000003</v>
      </c>
      <c r="C147" s="65">
        <v>33018.958333333336</v>
      </c>
      <c r="D147">
        <v>12.430000305175801</v>
      </c>
      <c r="E147">
        <v>19.569999694824201</v>
      </c>
      <c r="F147">
        <v>1.3999999761581401</v>
      </c>
      <c r="G147">
        <v>18.565287753970001</v>
      </c>
      <c r="H147">
        <v>1.57408878341182</v>
      </c>
      <c r="I147">
        <v>40.460708315570301</v>
      </c>
      <c r="J147">
        <v>0.80921416631140497</v>
      </c>
    </row>
    <row r="148" spans="1:10">
      <c r="A148">
        <v>147</v>
      </c>
      <c r="B148">
        <v>115.9333</v>
      </c>
      <c r="C148" s="65">
        <v>33019.958333333336</v>
      </c>
      <c r="D148">
        <v>14.1099996566772</v>
      </c>
      <c r="E148">
        <v>19.2700004577637</v>
      </c>
      <c r="F148">
        <v>5.8000001907348597</v>
      </c>
      <c r="G148">
        <v>18.4538139065831</v>
      </c>
      <c r="H148">
        <v>1.35726911903654</v>
      </c>
      <c r="I148">
        <v>45.174893211075897</v>
      </c>
      <c r="J148">
        <v>0.90349786422151801</v>
      </c>
    </row>
    <row r="149" spans="1:10">
      <c r="A149">
        <v>148</v>
      </c>
      <c r="B149">
        <v>-32.433300000000003</v>
      </c>
      <c r="C149" s="65">
        <v>33020.958333333336</v>
      </c>
      <c r="D149">
        <v>11.0299997329712</v>
      </c>
      <c r="E149">
        <v>15.2799997329712</v>
      </c>
      <c r="F149">
        <v>17.200000762939499</v>
      </c>
      <c r="G149">
        <v>18.346393440919201</v>
      </c>
      <c r="H149">
        <v>1.0991013063591</v>
      </c>
      <c r="I149">
        <v>50</v>
      </c>
      <c r="J149">
        <v>1</v>
      </c>
    </row>
    <row r="150" spans="1:10">
      <c r="A150">
        <v>149</v>
      </c>
      <c r="B150">
        <v>115.9333</v>
      </c>
      <c r="C150" s="65">
        <v>33021.958333333336</v>
      </c>
      <c r="D150">
        <v>6.8000001907348597</v>
      </c>
      <c r="E150">
        <v>17.309999465942401</v>
      </c>
      <c r="F150">
        <v>8.1000003814697301</v>
      </c>
      <c r="G150">
        <v>18.243051500105601</v>
      </c>
      <c r="H150">
        <v>1.6575920374627799</v>
      </c>
      <c r="I150">
        <v>50</v>
      </c>
      <c r="J150">
        <v>1</v>
      </c>
    </row>
    <row r="151" spans="1:10">
      <c r="A151">
        <v>150</v>
      </c>
      <c r="B151">
        <v>-32.433300000000003</v>
      </c>
      <c r="C151" s="65">
        <v>33022.958333333336</v>
      </c>
      <c r="D151">
        <v>7.0900001525878897</v>
      </c>
      <c r="E151">
        <v>17.649999618530298</v>
      </c>
      <c r="F151">
        <v>0.10000000149011599</v>
      </c>
      <c r="G151">
        <v>18.1438132272697</v>
      </c>
      <c r="H151">
        <v>1.66992733951089</v>
      </c>
      <c r="I151">
        <v>48.764058129881398</v>
      </c>
      <c r="J151">
        <v>0.97528116259762798</v>
      </c>
    </row>
    <row r="152" spans="1:10">
      <c r="A152">
        <v>151</v>
      </c>
      <c r="B152">
        <v>115.9333</v>
      </c>
      <c r="C152" s="65">
        <v>33023.958333333336</v>
      </c>
      <c r="D152">
        <v>6.4200000762939498</v>
      </c>
      <c r="E152">
        <v>19.5100002288818</v>
      </c>
      <c r="F152">
        <v>0</v>
      </c>
      <c r="G152">
        <v>18.048703765538999</v>
      </c>
      <c r="H152">
        <v>1.88596885255842</v>
      </c>
      <c r="I152">
        <v>47.255283047834702</v>
      </c>
      <c r="J152">
        <v>0.94510566095669302</v>
      </c>
    </row>
    <row r="153" spans="1:10">
      <c r="A153">
        <v>152</v>
      </c>
      <c r="B153">
        <v>-32.433300000000003</v>
      </c>
      <c r="C153" s="65">
        <v>33024.958333333336</v>
      </c>
      <c r="D153">
        <v>6.7399997711181596</v>
      </c>
      <c r="E153">
        <v>19.639999389648398</v>
      </c>
      <c r="F153">
        <v>0</v>
      </c>
      <c r="G153">
        <v>17.957748258040802</v>
      </c>
      <c r="H153">
        <v>1.8764199850949499</v>
      </c>
      <c r="I153">
        <v>45.754147059758701</v>
      </c>
      <c r="J153">
        <v>0.91508294119517397</v>
      </c>
    </row>
    <row r="154" spans="1:10">
      <c r="A154">
        <v>153</v>
      </c>
      <c r="B154">
        <v>115.9333</v>
      </c>
      <c r="C154" s="65">
        <v>33025.958333333336</v>
      </c>
      <c r="D154">
        <v>5.7699999809265101</v>
      </c>
      <c r="E154">
        <v>19.9799995422363</v>
      </c>
      <c r="F154">
        <v>0</v>
      </c>
      <c r="G154">
        <v>17.870971847902702</v>
      </c>
      <c r="H154">
        <v>1.93995440429407</v>
      </c>
      <c r="I154">
        <v>44.202183536323503</v>
      </c>
      <c r="J154">
        <v>0.88404367072646906</v>
      </c>
    </row>
    <row r="155" spans="1:10">
      <c r="A155">
        <v>154</v>
      </c>
      <c r="B155">
        <v>-32.433300000000003</v>
      </c>
      <c r="C155" s="65">
        <v>33026.958333333336</v>
      </c>
      <c r="D155">
        <v>6.0300002098083496</v>
      </c>
      <c r="E155">
        <v>19.430000305175799</v>
      </c>
      <c r="F155">
        <v>0</v>
      </c>
      <c r="G155">
        <v>17.788399678251999</v>
      </c>
      <c r="H155">
        <v>1.86628445711743</v>
      </c>
      <c r="I155">
        <v>42.709155970629503</v>
      </c>
      <c r="J155">
        <v>0.85418311941258995</v>
      </c>
    </row>
    <row r="156" spans="1:10">
      <c r="A156">
        <v>155</v>
      </c>
      <c r="B156">
        <v>115.9333</v>
      </c>
      <c r="C156" s="65">
        <v>33027.958333333336</v>
      </c>
      <c r="D156">
        <v>6.8000001907348597</v>
      </c>
      <c r="E156">
        <v>20.280000686645501</v>
      </c>
      <c r="F156">
        <v>0</v>
      </c>
      <c r="G156">
        <v>17.710056892216201</v>
      </c>
      <c r="H156">
        <v>1.9130470895038401</v>
      </c>
      <c r="I156">
        <v>41.1787182990264</v>
      </c>
      <c r="J156">
        <v>0.82357436598052902</v>
      </c>
    </row>
    <row r="157" spans="1:10">
      <c r="A157">
        <v>156</v>
      </c>
      <c r="B157">
        <v>-32.433300000000003</v>
      </c>
      <c r="C157" s="65">
        <v>33028.958333333336</v>
      </c>
      <c r="D157">
        <v>8.5900001525878906</v>
      </c>
      <c r="E157">
        <v>22.100000381469702</v>
      </c>
      <c r="F157">
        <v>0</v>
      </c>
      <c r="G157">
        <v>17.635968632922701</v>
      </c>
      <c r="H157">
        <v>2.01700406938772</v>
      </c>
      <c r="I157">
        <v>39.5651150435163</v>
      </c>
      <c r="J157">
        <v>0.79130230087032505</v>
      </c>
    </row>
    <row r="158" spans="1:10">
      <c r="A158">
        <v>157</v>
      </c>
      <c r="B158">
        <v>115.9333</v>
      </c>
      <c r="C158" s="65">
        <v>33029.958333333336</v>
      </c>
      <c r="D158">
        <v>11.710000038146999</v>
      </c>
      <c r="E158">
        <v>18.4899997711182</v>
      </c>
      <c r="F158">
        <v>13.300000190734901</v>
      </c>
      <c r="G158">
        <v>17.566160043498801</v>
      </c>
      <c r="H158">
        <v>1.4126979728504501</v>
      </c>
      <c r="I158">
        <v>50</v>
      </c>
      <c r="J158">
        <v>1</v>
      </c>
    </row>
    <row r="159" spans="1:10">
      <c r="A159">
        <v>158</v>
      </c>
      <c r="B159">
        <v>-32.433300000000003</v>
      </c>
      <c r="C159" s="65">
        <v>33030.958333333336</v>
      </c>
      <c r="D159">
        <v>7.1300001144409197</v>
      </c>
      <c r="E159">
        <v>17.930000305175799</v>
      </c>
      <c r="F159">
        <v>0.10000000149011599</v>
      </c>
      <c r="G159">
        <v>17.500656267072099</v>
      </c>
      <c r="H159">
        <v>1.63757191498599</v>
      </c>
      <c r="I159">
        <v>48.789942469501298</v>
      </c>
      <c r="J159">
        <v>0.97579884939002604</v>
      </c>
    </row>
    <row r="160" spans="1:10">
      <c r="A160">
        <v>159</v>
      </c>
      <c r="B160">
        <v>115.9333</v>
      </c>
      <c r="C160" s="65">
        <v>33031.958333333336</v>
      </c>
      <c r="D160">
        <v>10.920000076293899</v>
      </c>
      <c r="E160">
        <v>16.319999694824201</v>
      </c>
      <c r="F160">
        <v>15.300000190734901</v>
      </c>
      <c r="G160">
        <v>17.43948244677</v>
      </c>
      <c r="H160">
        <v>1.19535908749022</v>
      </c>
      <c r="I160">
        <v>50</v>
      </c>
      <c r="J160">
        <v>1</v>
      </c>
    </row>
    <row r="161" spans="1:10">
      <c r="A161">
        <v>160</v>
      </c>
      <c r="B161">
        <v>-32.433300000000003</v>
      </c>
      <c r="C161" s="65">
        <v>33032.958333333336</v>
      </c>
      <c r="D161">
        <v>9.3100004196166992</v>
      </c>
      <c r="E161">
        <v>18.2600002288818</v>
      </c>
      <c r="F161">
        <v>6</v>
      </c>
      <c r="G161">
        <v>17.382663725719802</v>
      </c>
      <c r="H161">
        <v>1.54195066650921</v>
      </c>
      <c r="I161">
        <v>50</v>
      </c>
      <c r="J161">
        <v>1</v>
      </c>
    </row>
    <row r="162" spans="1:10">
      <c r="A162">
        <v>161</v>
      </c>
      <c r="B162">
        <v>115.9333</v>
      </c>
      <c r="C162" s="65">
        <v>33033.958333333336</v>
      </c>
      <c r="D162">
        <v>11.819999694824199</v>
      </c>
      <c r="E162">
        <v>17.75</v>
      </c>
      <c r="F162">
        <v>3.9000000953674299</v>
      </c>
      <c r="G162">
        <v>17.3302252470491</v>
      </c>
      <c r="H162">
        <v>1.29095481067128</v>
      </c>
      <c r="I162">
        <v>50</v>
      </c>
      <c r="J162">
        <v>1</v>
      </c>
    </row>
    <row r="163" spans="1:10">
      <c r="A163">
        <v>162</v>
      </c>
      <c r="B163">
        <v>-32.433300000000003</v>
      </c>
      <c r="C163" s="65">
        <v>33034.958333333336</v>
      </c>
      <c r="D163">
        <v>9.3599996566772496</v>
      </c>
      <c r="E163">
        <v>17.469999313354499</v>
      </c>
      <c r="F163">
        <v>13.6000003814697</v>
      </c>
      <c r="G163">
        <v>17.282192153885099</v>
      </c>
      <c r="H163">
        <v>1.4422293561291799</v>
      </c>
      <c r="I163">
        <v>50</v>
      </c>
      <c r="J163">
        <v>1</v>
      </c>
    </row>
    <row r="164" spans="1:10">
      <c r="A164">
        <v>163</v>
      </c>
      <c r="B164">
        <v>115.9333</v>
      </c>
      <c r="C164" s="65">
        <v>33035.958333333336</v>
      </c>
      <c r="D164">
        <v>9.1300001144409197</v>
      </c>
      <c r="E164">
        <v>16.389999389648398</v>
      </c>
      <c r="F164">
        <v>1.6000000238418599</v>
      </c>
      <c r="G164">
        <v>17.238589589355499</v>
      </c>
      <c r="H164">
        <v>1.33255491952129</v>
      </c>
      <c r="I164">
        <v>50</v>
      </c>
      <c r="J164">
        <v>1</v>
      </c>
    </row>
    <row r="165" spans="1:10">
      <c r="A165">
        <v>164</v>
      </c>
      <c r="B165">
        <v>-32.433300000000003</v>
      </c>
      <c r="C165" s="65">
        <v>33036.958333333336</v>
      </c>
      <c r="D165">
        <v>11.1400003433228</v>
      </c>
      <c r="E165">
        <v>17.840000152587901</v>
      </c>
      <c r="F165">
        <v>8.8999996185302699</v>
      </c>
      <c r="G165">
        <v>17.1994426965875</v>
      </c>
      <c r="H165">
        <v>1.34952697578597</v>
      </c>
      <c r="I165">
        <v>50</v>
      </c>
      <c r="J165">
        <v>1</v>
      </c>
    </row>
    <row r="166" spans="1:10">
      <c r="A166">
        <v>165</v>
      </c>
      <c r="B166">
        <v>115.9333</v>
      </c>
      <c r="C166" s="65">
        <v>33037.958333333336</v>
      </c>
      <c r="D166">
        <v>8.0399999618530291</v>
      </c>
      <c r="E166">
        <v>15.550000190734901</v>
      </c>
      <c r="F166">
        <v>12.6000003814697</v>
      </c>
      <c r="G166">
        <v>17.164776618708601</v>
      </c>
      <c r="H166">
        <v>1.3068875723309801</v>
      </c>
      <c r="I166">
        <v>50</v>
      </c>
      <c r="J166">
        <v>1</v>
      </c>
    </row>
    <row r="167" spans="1:10">
      <c r="A167">
        <v>166</v>
      </c>
      <c r="B167">
        <v>-32.433300000000003</v>
      </c>
      <c r="C167" s="65">
        <v>33038.958333333336</v>
      </c>
      <c r="D167">
        <v>7.7399997711181596</v>
      </c>
      <c r="E167">
        <v>16.120000839233398</v>
      </c>
      <c r="F167">
        <v>0.5</v>
      </c>
      <c r="G167">
        <v>17.134616498846199</v>
      </c>
      <c r="H167">
        <v>1.3843729058773799</v>
      </c>
      <c r="I167">
        <v>49.392501675298099</v>
      </c>
      <c r="J167">
        <v>0.98785003350596201</v>
      </c>
    </row>
    <row r="168" spans="1:10">
      <c r="A168">
        <v>167</v>
      </c>
      <c r="B168">
        <v>115.9333</v>
      </c>
      <c r="C168" s="65">
        <v>33039.958333333336</v>
      </c>
      <c r="D168">
        <v>5.4299998283386204</v>
      </c>
      <c r="E168">
        <v>17.040000915527301</v>
      </c>
      <c r="F168">
        <v>0</v>
      </c>
      <c r="G168">
        <v>17.108980363123599</v>
      </c>
      <c r="H168">
        <v>1.588999811294</v>
      </c>
      <c r="I168">
        <v>48.121301826262901</v>
      </c>
      <c r="J168">
        <v>0.96242603652525804</v>
      </c>
    </row>
    <row r="169" spans="1:10">
      <c r="A169">
        <v>168</v>
      </c>
      <c r="B169">
        <v>-32.433300000000003</v>
      </c>
      <c r="C169" s="65">
        <v>33040.958333333336</v>
      </c>
      <c r="D169">
        <v>4.5999999046325701</v>
      </c>
      <c r="E169">
        <v>17.629999160766602</v>
      </c>
      <c r="F169">
        <v>0</v>
      </c>
      <c r="G169">
        <v>17.087857769647201</v>
      </c>
      <c r="H169">
        <v>1.67434425857351</v>
      </c>
      <c r="I169">
        <v>46.781826419404098</v>
      </c>
      <c r="J169">
        <v>0.93563652838808198</v>
      </c>
    </row>
    <row r="170" spans="1:10">
      <c r="A170">
        <v>169</v>
      </c>
      <c r="B170">
        <v>115.9333</v>
      </c>
      <c r="C170" s="65">
        <v>33041.958333333336</v>
      </c>
      <c r="D170">
        <v>5.6399998664856001</v>
      </c>
      <c r="E170">
        <v>17.950000762939499</v>
      </c>
      <c r="F170">
        <v>0</v>
      </c>
      <c r="G170">
        <v>17.071231159519499</v>
      </c>
      <c r="H170">
        <v>1.6640791760946001</v>
      </c>
      <c r="I170">
        <v>45.450563078528397</v>
      </c>
      <c r="J170">
        <v>0.909011261570568</v>
      </c>
    </row>
    <row r="171" spans="1:10">
      <c r="A171">
        <v>170</v>
      </c>
      <c r="B171">
        <v>-32.433300000000003</v>
      </c>
      <c r="C171" s="65">
        <v>33042.958333333336</v>
      </c>
      <c r="D171">
        <v>5.6100001335143999</v>
      </c>
      <c r="E171">
        <v>18.850000381469702</v>
      </c>
      <c r="F171">
        <v>0</v>
      </c>
      <c r="G171">
        <v>17.059082973842798</v>
      </c>
      <c r="H171">
        <v>1.74991424207221</v>
      </c>
      <c r="I171">
        <v>44.050631684870602</v>
      </c>
      <c r="J171">
        <v>0.88101263369741301</v>
      </c>
    </row>
    <row r="172" spans="1:10">
      <c r="A172">
        <v>171</v>
      </c>
      <c r="B172">
        <v>115.9333</v>
      </c>
      <c r="C172" s="65">
        <v>33043.958333333336</v>
      </c>
      <c r="D172">
        <v>5.8499999046325701</v>
      </c>
      <c r="E172">
        <v>19.079999923706101</v>
      </c>
      <c r="F172">
        <v>0</v>
      </c>
      <c r="G172">
        <v>17.0513956537194</v>
      </c>
      <c r="H172">
        <v>1.76214760024727</v>
      </c>
      <c r="I172">
        <v>42.640913604672797</v>
      </c>
      <c r="J172">
        <v>0.85281827209345695</v>
      </c>
    </row>
    <row r="173" spans="1:10">
      <c r="A173">
        <v>172</v>
      </c>
      <c r="B173">
        <v>-32.433300000000003</v>
      </c>
      <c r="C173" s="65">
        <v>33044.958333333336</v>
      </c>
      <c r="D173">
        <v>4.7800002098083496</v>
      </c>
      <c r="E173">
        <v>18.719999313354499</v>
      </c>
      <c r="F173">
        <v>0</v>
      </c>
      <c r="G173">
        <v>17.048151640251699</v>
      </c>
      <c r="H173">
        <v>1.76574467811161</v>
      </c>
      <c r="I173">
        <v>41.228317862183502</v>
      </c>
      <c r="J173">
        <v>0.824566357243671</v>
      </c>
    </row>
    <row r="174" spans="1:10">
      <c r="A174">
        <v>173</v>
      </c>
      <c r="B174">
        <v>115.9333</v>
      </c>
      <c r="C174" s="65">
        <v>33045.958333333336</v>
      </c>
      <c r="D174">
        <v>2.6400001049041699</v>
      </c>
      <c r="E174">
        <v>18.5</v>
      </c>
      <c r="F174">
        <v>0</v>
      </c>
      <c r="G174">
        <v>17.049333374541899</v>
      </c>
      <c r="H174">
        <v>1.8083399677615899</v>
      </c>
      <c r="I174">
        <v>39.7816458879743</v>
      </c>
      <c r="J174">
        <v>0.79563291775948497</v>
      </c>
    </row>
    <row r="175" spans="1:10">
      <c r="A175">
        <v>174</v>
      </c>
      <c r="B175">
        <v>-32.433300000000003</v>
      </c>
      <c r="C175" s="65">
        <v>33046.958333333336</v>
      </c>
      <c r="D175">
        <v>5.0700001716613796</v>
      </c>
      <c r="E175">
        <v>16.540000915527301</v>
      </c>
      <c r="F175">
        <v>1.79999995231628</v>
      </c>
      <c r="G175">
        <v>17.0549232976925</v>
      </c>
      <c r="H175">
        <v>1.5510835987231399</v>
      </c>
      <c r="I175">
        <v>40.340778961311997</v>
      </c>
      <c r="J175">
        <v>0.80681557922624103</v>
      </c>
    </row>
    <row r="176" spans="1:10">
      <c r="A176">
        <v>175</v>
      </c>
      <c r="B176">
        <v>115.9333</v>
      </c>
      <c r="C176" s="65">
        <v>33047.958333333336</v>
      </c>
      <c r="D176">
        <v>2.4300000667571999</v>
      </c>
      <c r="E176">
        <v>15.3699998855591</v>
      </c>
      <c r="F176">
        <v>0.10000000149011599</v>
      </c>
      <c r="G176">
        <v>17.064903850805699</v>
      </c>
      <c r="H176">
        <v>1.53866471095721</v>
      </c>
      <c r="I176">
        <v>39.209847194036399</v>
      </c>
      <c r="J176">
        <v>0.78419694388072803</v>
      </c>
    </row>
    <row r="177" spans="1:10">
      <c r="A177">
        <v>176</v>
      </c>
      <c r="B177">
        <v>-32.433300000000003</v>
      </c>
      <c r="C177" s="65">
        <v>33048.958333333336</v>
      </c>
      <c r="D177">
        <v>3.0499999523162802</v>
      </c>
      <c r="E177">
        <v>16.159999847412099</v>
      </c>
      <c r="F177">
        <v>0.10000000149011599</v>
      </c>
      <c r="G177">
        <v>17.079257474984001</v>
      </c>
      <c r="H177">
        <v>1.59096961827654</v>
      </c>
      <c r="I177">
        <v>38.037071500905299</v>
      </c>
      <c r="J177">
        <v>0.76074143001810501</v>
      </c>
    </row>
    <row r="178" spans="1:10">
      <c r="A178">
        <v>177</v>
      </c>
      <c r="B178">
        <v>115.9333</v>
      </c>
      <c r="C178" s="65">
        <v>33049.958333333336</v>
      </c>
      <c r="D178">
        <v>3.3099999427795401</v>
      </c>
      <c r="E178">
        <v>15.3800001144409</v>
      </c>
      <c r="F178">
        <v>0</v>
      </c>
      <c r="G178">
        <v>17.0979666113296</v>
      </c>
      <c r="H178">
        <v>1.51373447113642</v>
      </c>
      <c r="I178">
        <v>36.826083923996102</v>
      </c>
      <c r="J178">
        <v>0.736521678479922</v>
      </c>
    </row>
    <row r="179" spans="1:10">
      <c r="A179">
        <v>178</v>
      </c>
      <c r="B179">
        <v>-32.433300000000003</v>
      </c>
      <c r="C179" s="65">
        <v>33050.958333333336</v>
      </c>
      <c r="D179">
        <v>2.6900000572204599</v>
      </c>
      <c r="E179">
        <v>14.5900001525879</v>
      </c>
      <c r="F179">
        <v>0</v>
      </c>
      <c r="G179">
        <v>17.1210137009449</v>
      </c>
      <c r="H179">
        <v>1.4659736406967601</v>
      </c>
      <c r="I179">
        <v>35.653305011438697</v>
      </c>
      <c r="J179">
        <v>0.71306610022877404</v>
      </c>
    </row>
    <row r="180" spans="1:10">
      <c r="A180">
        <v>179</v>
      </c>
      <c r="B180">
        <v>115.9333</v>
      </c>
      <c r="C180" s="65">
        <v>33051.958333333336</v>
      </c>
      <c r="D180">
        <v>2.1199998855590798</v>
      </c>
      <c r="E180">
        <v>16.350000381469702</v>
      </c>
      <c r="F180">
        <v>0</v>
      </c>
      <c r="G180">
        <v>17.148381184932202</v>
      </c>
      <c r="H180">
        <v>1.64177528669631</v>
      </c>
      <c r="I180">
        <v>34.339884782081697</v>
      </c>
      <c r="J180">
        <v>0.68679769564163295</v>
      </c>
    </row>
    <row r="181" spans="1:10">
      <c r="A181">
        <v>180</v>
      </c>
      <c r="B181">
        <v>-32.433300000000003</v>
      </c>
      <c r="C181" s="65">
        <v>33052.958333333336</v>
      </c>
      <c r="D181">
        <v>5.2699999809265101</v>
      </c>
      <c r="E181">
        <v>16.350000381469702</v>
      </c>
      <c r="F181">
        <v>0</v>
      </c>
      <c r="G181">
        <v>17.180051504394001</v>
      </c>
      <c r="H181">
        <v>1.5359389778982</v>
      </c>
      <c r="I181">
        <v>33.1111335997631</v>
      </c>
      <c r="J181">
        <v>0.66222267199526197</v>
      </c>
    </row>
    <row r="182" spans="1:10">
      <c r="A182">
        <v>181</v>
      </c>
      <c r="B182">
        <v>115.9333</v>
      </c>
      <c r="C182" s="65">
        <v>33053.958333333336</v>
      </c>
      <c r="D182">
        <v>1.20000004768372</v>
      </c>
      <c r="E182">
        <v>13.4700002670288</v>
      </c>
      <c r="F182">
        <v>2.5</v>
      </c>
      <c r="G182">
        <v>17.2160071004324</v>
      </c>
      <c r="H182">
        <v>1.42296874899312</v>
      </c>
      <c r="I182">
        <v>34.472758600568604</v>
      </c>
      <c r="J182">
        <v>0.68945517201137196</v>
      </c>
    </row>
    <row r="183" spans="1:10">
      <c r="A183">
        <v>182</v>
      </c>
      <c r="B183">
        <v>-32.433300000000003</v>
      </c>
      <c r="C183" s="65">
        <v>33054.958333333336</v>
      </c>
      <c r="D183">
        <v>1.5299999713897701</v>
      </c>
      <c r="E183">
        <v>15.6400003433228</v>
      </c>
      <c r="F183">
        <v>0</v>
      </c>
      <c r="G183">
        <v>17.25623041415</v>
      </c>
      <c r="H183">
        <v>1.6055664939265799</v>
      </c>
      <c r="I183">
        <v>33.1883054054273</v>
      </c>
      <c r="J183">
        <v>0.66376610810854697</v>
      </c>
    </row>
    <row r="184" spans="1:10">
      <c r="A184">
        <v>183</v>
      </c>
      <c r="B184">
        <v>115.9333</v>
      </c>
      <c r="C184" s="65">
        <v>33055.958333333336</v>
      </c>
      <c r="D184">
        <v>1.8600000143051101</v>
      </c>
      <c r="E184">
        <v>16.200000762939499</v>
      </c>
      <c r="F184">
        <v>0</v>
      </c>
      <c r="G184">
        <v>17.3007038866489</v>
      </c>
      <c r="H184">
        <v>1.6501399950081399</v>
      </c>
      <c r="I184">
        <v>31.868193409420801</v>
      </c>
      <c r="J184">
        <v>0.63736386818841695</v>
      </c>
    </row>
    <row r="185" spans="1:10">
      <c r="A185">
        <v>184</v>
      </c>
      <c r="B185">
        <v>-32.433300000000003</v>
      </c>
      <c r="C185" s="65">
        <v>33056.958333333336</v>
      </c>
      <c r="D185">
        <v>1.9099999666214</v>
      </c>
      <c r="E185">
        <v>17.030000686645501</v>
      </c>
      <c r="F185">
        <v>0</v>
      </c>
      <c r="G185">
        <v>17.349409959031501</v>
      </c>
      <c r="H185">
        <v>1.7270603354268901</v>
      </c>
      <c r="I185">
        <v>30.486545141079301</v>
      </c>
      <c r="J185">
        <v>0.60973090282158604</v>
      </c>
    </row>
    <row r="186" spans="1:10">
      <c r="A186">
        <v>185</v>
      </c>
      <c r="B186">
        <v>115.9333</v>
      </c>
      <c r="C186" s="65">
        <v>33057.958333333336</v>
      </c>
      <c r="D186">
        <v>3.71000003814697</v>
      </c>
      <c r="E186">
        <v>17.030000686645501</v>
      </c>
      <c r="F186">
        <v>0</v>
      </c>
      <c r="G186">
        <v>17.402331072400301</v>
      </c>
      <c r="H186">
        <v>1.6796088484013501</v>
      </c>
      <c r="I186">
        <v>29.142858062358201</v>
      </c>
      <c r="J186">
        <v>0.58285716124716502</v>
      </c>
    </row>
    <row r="187" spans="1:10">
      <c r="A187">
        <v>186</v>
      </c>
      <c r="B187">
        <v>-32.433300000000003</v>
      </c>
      <c r="C187" s="65">
        <v>33058.958333333336</v>
      </c>
      <c r="D187">
        <v>5.9099998474121103</v>
      </c>
      <c r="E187">
        <v>15.189999580383301</v>
      </c>
      <c r="F187">
        <v>0</v>
      </c>
      <c r="G187">
        <v>17.459449667857498</v>
      </c>
      <c r="H187">
        <v>1.41553086282143</v>
      </c>
      <c r="I187">
        <v>28.010433372101101</v>
      </c>
      <c r="J187">
        <v>0.56020866744202202</v>
      </c>
    </row>
    <row r="188" spans="1:10">
      <c r="A188">
        <v>187</v>
      </c>
      <c r="B188">
        <v>115.9333</v>
      </c>
      <c r="C188" s="65">
        <v>33059.958333333336</v>
      </c>
      <c r="D188">
        <v>5.3000001907348597</v>
      </c>
      <c r="E188">
        <v>17.889999389648398</v>
      </c>
      <c r="F188">
        <v>0</v>
      </c>
      <c r="G188">
        <v>17.520748186505401</v>
      </c>
      <c r="H188">
        <v>1.7155394609269401</v>
      </c>
      <c r="I188">
        <v>26.638001803359501</v>
      </c>
      <c r="J188">
        <v>0.53276003606719102</v>
      </c>
    </row>
    <row r="189" spans="1:10">
      <c r="A189">
        <v>188</v>
      </c>
      <c r="B189">
        <v>-32.433300000000003</v>
      </c>
      <c r="C189" s="65">
        <v>33060.958333333336</v>
      </c>
      <c r="D189">
        <v>6.7300000190734899</v>
      </c>
      <c r="E189">
        <v>19.459999084472699</v>
      </c>
      <c r="F189">
        <v>0</v>
      </c>
      <c r="G189">
        <v>17.5862090694465</v>
      </c>
      <c r="H189">
        <v>1.8198532250612101</v>
      </c>
      <c r="I189">
        <v>25.1821192233106</v>
      </c>
      <c r="J189">
        <v>0.50364238446621101</v>
      </c>
    </row>
    <row r="190" spans="1:10">
      <c r="A190">
        <v>189</v>
      </c>
      <c r="B190">
        <v>115.9333</v>
      </c>
      <c r="C190" s="65">
        <v>33061.958333333336</v>
      </c>
      <c r="D190">
        <v>6.6399998664856001</v>
      </c>
      <c r="E190">
        <v>19.219999313354499</v>
      </c>
      <c r="F190">
        <v>0</v>
      </c>
      <c r="G190">
        <v>17.655814757782998</v>
      </c>
      <c r="H190">
        <v>1.8065599612526999</v>
      </c>
      <c r="I190">
        <v>23.736871254308401</v>
      </c>
      <c r="J190">
        <v>0.47473742508616801</v>
      </c>
    </row>
    <row r="191" spans="1:10">
      <c r="A191">
        <v>190</v>
      </c>
      <c r="B191">
        <v>-32.433300000000003</v>
      </c>
      <c r="C191" s="65">
        <v>33062.958333333336</v>
      </c>
      <c r="D191">
        <v>8.0200004577636701</v>
      </c>
      <c r="E191">
        <v>20.329999923706101</v>
      </c>
      <c r="F191">
        <v>0.10000000149011599</v>
      </c>
      <c r="G191">
        <v>17.729547692617199</v>
      </c>
      <c r="H191">
        <v>1.8672350058326299</v>
      </c>
      <c r="I191">
        <v>22.343083251132398</v>
      </c>
      <c r="J191">
        <v>0.44686166502264901</v>
      </c>
    </row>
    <row r="192" spans="1:10">
      <c r="A192">
        <v>191</v>
      </c>
      <c r="B192">
        <v>115.9333</v>
      </c>
      <c r="C192" s="65">
        <v>33063.958333333336</v>
      </c>
      <c r="D192">
        <v>11.310000419616699</v>
      </c>
      <c r="E192">
        <v>16.840000152587901</v>
      </c>
      <c r="F192">
        <v>14.8999996185303</v>
      </c>
      <c r="G192">
        <v>17.807390315051698</v>
      </c>
      <c r="H192">
        <v>1.2530684118222599</v>
      </c>
      <c r="I192">
        <v>36.240628140204898</v>
      </c>
      <c r="J192">
        <v>0.724812562804098</v>
      </c>
    </row>
    <row r="193" spans="1:10">
      <c r="A193">
        <v>192</v>
      </c>
      <c r="B193">
        <v>-32.433300000000003</v>
      </c>
      <c r="C193" s="65">
        <v>33064.958333333336</v>
      </c>
      <c r="D193">
        <v>8.9099998474121094</v>
      </c>
      <c r="E193">
        <v>17.899999618530298</v>
      </c>
      <c r="F193">
        <v>7.8000001907348597</v>
      </c>
      <c r="G193">
        <v>17.889325066188501</v>
      </c>
      <c r="H193">
        <v>1.5713022445346201</v>
      </c>
      <c r="I193">
        <v>42.783586535312097</v>
      </c>
      <c r="J193">
        <v>0.85567173070624103</v>
      </c>
    </row>
    <row r="194" spans="1:10">
      <c r="A194">
        <v>193</v>
      </c>
      <c r="B194">
        <v>115.9333</v>
      </c>
      <c r="C194" s="65">
        <v>33065.958333333336</v>
      </c>
      <c r="D194">
        <v>10.3999996185303</v>
      </c>
      <c r="E194">
        <v>16.7700004577637</v>
      </c>
      <c r="F194">
        <v>16.700000762939499</v>
      </c>
      <c r="G194">
        <v>17.9753343871302</v>
      </c>
      <c r="H194">
        <v>1.33668971999599</v>
      </c>
      <c r="I194">
        <v>50</v>
      </c>
      <c r="J194">
        <v>1</v>
      </c>
    </row>
    <row r="195" spans="1:10">
      <c r="A195">
        <v>194</v>
      </c>
      <c r="B195">
        <v>-32.433300000000003</v>
      </c>
      <c r="C195" s="65">
        <v>33066.958333333336</v>
      </c>
      <c r="D195">
        <v>9.2399997711181605</v>
      </c>
      <c r="E195">
        <v>17</v>
      </c>
      <c r="F195">
        <v>25.799999237060501</v>
      </c>
      <c r="G195">
        <v>18.065400718979099</v>
      </c>
      <c r="H195">
        <v>1.4607628038574401</v>
      </c>
      <c r="I195">
        <v>50</v>
      </c>
      <c r="J195">
        <v>1</v>
      </c>
    </row>
    <row r="196" spans="1:10">
      <c r="A196">
        <v>195</v>
      </c>
      <c r="B196">
        <v>115.9333</v>
      </c>
      <c r="C196" s="65">
        <v>33067.958333333336</v>
      </c>
      <c r="D196">
        <v>10.6000003814697</v>
      </c>
      <c r="E196">
        <v>18.100000381469702</v>
      </c>
      <c r="F196">
        <v>8.6999998092651403</v>
      </c>
      <c r="G196">
        <v>18.159506502837498</v>
      </c>
      <c r="H196">
        <v>1.50098864860298</v>
      </c>
      <c r="I196">
        <v>50</v>
      </c>
      <c r="J196">
        <v>1</v>
      </c>
    </row>
    <row r="197" spans="1:10">
      <c r="A197">
        <v>196</v>
      </c>
      <c r="B197">
        <v>-32.433300000000003</v>
      </c>
      <c r="C197" s="65">
        <v>33068.958333333336</v>
      </c>
      <c r="D197">
        <v>11.3599996566772</v>
      </c>
      <c r="E197">
        <v>16.7299995422363</v>
      </c>
      <c r="F197">
        <v>22.399999618530298</v>
      </c>
      <c r="G197">
        <v>18.257634179807599</v>
      </c>
      <c r="H197">
        <v>1.2648372250239699</v>
      </c>
      <c r="I197">
        <v>50</v>
      </c>
      <c r="J197">
        <v>1</v>
      </c>
    </row>
    <row r="198" spans="1:10">
      <c r="A198">
        <v>197</v>
      </c>
      <c r="B198">
        <v>115.9333</v>
      </c>
      <c r="C198" s="65">
        <v>33069.958333333336</v>
      </c>
      <c r="D198">
        <v>10.3999996185303</v>
      </c>
      <c r="E198">
        <v>15.6499996185303</v>
      </c>
      <c r="F198">
        <v>19</v>
      </c>
      <c r="G198">
        <v>18.359762205515199</v>
      </c>
      <c r="H198">
        <v>1.21733899838698</v>
      </c>
      <c r="I198">
        <v>50</v>
      </c>
      <c r="J198">
        <v>1</v>
      </c>
    </row>
    <row r="199" spans="1:10">
      <c r="A199">
        <v>198</v>
      </c>
      <c r="B199">
        <v>-32.433300000000003</v>
      </c>
      <c r="C199" s="65">
        <v>33070.958333333336</v>
      </c>
      <c r="D199">
        <v>8.4799995422363299</v>
      </c>
      <c r="E199">
        <v>14.9799995422363</v>
      </c>
      <c r="F199">
        <v>9.3000001907348597</v>
      </c>
      <c r="G199">
        <v>18.465853093678099</v>
      </c>
      <c r="H199">
        <v>1.3051224084012101</v>
      </c>
      <c r="I199">
        <v>50</v>
      </c>
      <c r="J199">
        <v>1</v>
      </c>
    </row>
    <row r="200" spans="1:10">
      <c r="A200">
        <v>199</v>
      </c>
      <c r="B200">
        <v>115.9333</v>
      </c>
      <c r="C200" s="65">
        <v>33071.958333333336</v>
      </c>
      <c r="D200">
        <v>9.0799999237060494</v>
      </c>
      <c r="E200">
        <v>16.430000305175799</v>
      </c>
      <c r="F200">
        <v>0.40000000596046398</v>
      </c>
      <c r="G200">
        <v>18.575865372537599</v>
      </c>
      <c r="H200">
        <v>1.4445639648430699</v>
      </c>
      <c r="I200">
        <v>49.244348834085997</v>
      </c>
      <c r="J200">
        <v>0.98488697668171998</v>
      </c>
    </row>
    <row r="201" spans="1:10">
      <c r="A201">
        <v>200</v>
      </c>
      <c r="B201">
        <v>-32.433300000000003</v>
      </c>
      <c r="C201" s="65">
        <v>33072.958333333336</v>
      </c>
      <c r="D201">
        <v>11.3400001525879</v>
      </c>
      <c r="E201">
        <v>18.280000686645501</v>
      </c>
      <c r="F201">
        <v>0.60000002384185802</v>
      </c>
      <c r="G201">
        <v>18.6897575703351</v>
      </c>
      <c r="H201">
        <v>1.5072870783656001</v>
      </c>
      <c r="I201">
        <v>48.638519195235403</v>
      </c>
      <c r="J201">
        <v>0.97277038390470805</v>
      </c>
    </row>
    <row r="202" spans="1:10">
      <c r="A202">
        <v>201</v>
      </c>
      <c r="B202">
        <v>115.9333</v>
      </c>
      <c r="C202" s="65">
        <v>33073.958333333336</v>
      </c>
      <c r="D202">
        <v>11.1599998474121</v>
      </c>
      <c r="E202">
        <v>18.049999237060501</v>
      </c>
      <c r="F202">
        <v>5.9000000953674299</v>
      </c>
      <c r="G202">
        <v>18.8074882153117</v>
      </c>
      <c r="H202">
        <v>1.50180712837541</v>
      </c>
      <c r="I202">
        <v>50</v>
      </c>
      <c r="J202">
        <v>1</v>
      </c>
    </row>
    <row r="203" spans="1:10">
      <c r="A203">
        <v>202</v>
      </c>
      <c r="B203">
        <v>-32.433300000000003</v>
      </c>
      <c r="C203" s="65">
        <v>33074.958333333336</v>
      </c>
      <c r="D203">
        <v>12.689999580383301</v>
      </c>
      <c r="E203">
        <v>16.2299995422363</v>
      </c>
      <c r="F203">
        <v>17.700000762939499</v>
      </c>
      <c r="G203">
        <v>18.929015835708601</v>
      </c>
      <c r="H203">
        <v>1.0785884665562</v>
      </c>
      <c r="I203">
        <v>50</v>
      </c>
      <c r="J203">
        <v>1</v>
      </c>
    </row>
    <row r="204" spans="1:10">
      <c r="A204">
        <v>203</v>
      </c>
      <c r="B204">
        <v>115.9333</v>
      </c>
      <c r="C204" s="65">
        <v>33075.958333333336</v>
      </c>
      <c r="D204">
        <v>9.8999996185302699</v>
      </c>
      <c r="E204">
        <v>15.829999923706101</v>
      </c>
      <c r="F204">
        <v>6.5999999046325701</v>
      </c>
      <c r="G204">
        <v>19.054298959767099</v>
      </c>
      <c r="H204">
        <v>1.33574959217422</v>
      </c>
      <c r="I204">
        <v>50</v>
      </c>
      <c r="J204">
        <v>1</v>
      </c>
    </row>
    <row r="205" spans="1:10">
      <c r="A205">
        <v>204</v>
      </c>
      <c r="B205">
        <v>-32.433300000000003</v>
      </c>
      <c r="C205" s="65">
        <v>33076.958333333336</v>
      </c>
      <c r="D205">
        <v>6.9099998474121103</v>
      </c>
      <c r="E205">
        <v>12.539999961853001</v>
      </c>
      <c r="F205">
        <v>14.1000003814697</v>
      </c>
      <c r="G205">
        <v>19.1832961157284</v>
      </c>
      <c r="H205">
        <v>1.1761602840812899</v>
      </c>
      <c r="I205">
        <v>50</v>
      </c>
      <c r="J205">
        <v>1</v>
      </c>
    </row>
    <row r="206" spans="1:10">
      <c r="A206">
        <v>205</v>
      </c>
      <c r="B206">
        <v>115.9333</v>
      </c>
      <c r="C206" s="65">
        <v>33077.958333333336</v>
      </c>
      <c r="D206">
        <v>4.8699998855590803</v>
      </c>
      <c r="E206">
        <v>14.0100002288818</v>
      </c>
      <c r="F206">
        <v>11.8999996185303</v>
      </c>
      <c r="G206">
        <v>19.3159658318338</v>
      </c>
      <c r="H206">
        <v>1.4933389417643299</v>
      </c>
      <c r="I206">
        <v>50</v>
      </c>
      <c r="J206">
        <v>1</v>
      </c>
    </row>
    <row r="207" spans="1:10">
      <c r="A207">
        <v>206</v>
      </c>
      <c r="B207">
        <v>-32.433300000000003</v>
      </c>
      <c r="C207" s="65">
        <v>33078.958333333336</v>
      </c>
      <c r="D207">
        <v>2.46000003814697</v>
      </c>
      <c r="E207">
        <v>13.8800001144409</v>
      </c>
      <c r="F207">
        <v>12.300000190734901</v>
      </c>
      <c r="G207">
        <v>19.452266636324499</v>
      </c>
      <c r="H207">
        <v>1.60264366014282</v>
      </c>
      <c r="I207">
        <v>50</v>
      </c>
      <c r="J207">
        <v>1</v>
      </c>
    </row>
    <row r="208" spans="1:10">
      <c r="A208">
        <v>207</v>
      </c>
      <c r="B208">
        <v>115.9333</v>
      </c>
      <c r="C208" s="65">
        <v>33079.958333333336</v>
      </c>
      <c r="D208">
        <v>1.87000000476837</v>
      </c>
      <c r="E208">
        <v>14.430000305175801</v>
      </c>
      <c r="F208">
        <v>1.3999999761581401</v>
      </c>
      <c r="G208">
        <v>19.592157057441799</v>
      </c>
      <c r="H208">
        <v>1.69151633023423</v>
      </c>
      <c r="I208">
        <v>50</v>
      </c>
      <c r="J208">
        <v>1</v>
      </c>
    </row>
    <row r="209" spans="1:10">
      <c r="A209">
        <v>208</v>
      </c>
      <c r="B209">
        <v>-32.433300000000003</v>
      </c>
      <c r="C209" s="65">
        <v>33080.958333333336</v>
      </c>
      <c r="D209">
        <v>2.2200000286102299</v>
      </c>
      <c r="E209">
        <v>15.449999809265099</v>
      </c>
      <c r="F209">
        <v>1.8999999761581401</v>
      </c>
      <c r="G209">
        <v>19.7355956234267</v>
      </c>
      <c r="H209">
        <v>1.79491797986096</v>
      </c>
      <c r="I209">
        <v>50</v>
      </c>
      <c r="J209">
        <v>1</v>
      </c>
    </row>
    <row r="210" spans="1:10">
      <c r="A210">
        <v>209</v>
      </c>
      <c r="B210">
        <v>115.9333</v>
      </c>
      <c r="C210" s="65">
        <v>33081.958333333336</v>
      </c>
      <c r="D210">
        <v>2.7999999523162802</v>
      </c>
      <c r="E210">
        <v>16.309999465942401</v>
      </c>
      <c r="F210">
        <v>0.30000001192092901</v>
      </c>
      <c r="G210">
        <v>19.882540862520699</v>
      </c>
      <c r="H210">
        <v>1.8767136661730901</v>
      </c>
      <c r="I210">
        <v>48.798629078982501</v>
      </c>
      <c r="J210">
        <v>0.97597258157964895</v>
      </c>
    </row>
    <row r="211" spans="1:10">
      <c r="A211">
        <v>210</v>
      </c>
      <c r="B211">
        <v>-32.433300000000003</v>
      </c>
      <c r="C211" s="65">
        <v>33082.958333333336</v>
      </c>
      <c r="D211">
        <v>5.0900001525878897</v>
      </c>
      <c r="E211">
        <v>16.7399997711182</v>
      </c>
      <c r="F211">
        <v>3</v>
      </c>
      <c r="G211">
        <v>20.032951302964999</v>
      </c>
      <c r="H211">
        <v>1.8432254685074401</v>
      </c>
      <c r="I211">
        <v>50</v>
      </c>
      <c r="J211">
        <v>1</v>
      </c>
    </row>
    <row r="212" spans="1:10">
      <c r="A212">
        <v>211</v>
      </c>
      <c r="B212">
        <v>115.9333</v>
      </c>
      <c r="C212" s="65">
        <v>33083.958333333336</v>
      </c>
      <c r="D212">
        <v>5.7800002098083496</v>
      </c>
      <c r="E212">
        <v>16.690000534057599</v>
      </c>
      <c r="F212">
        <v>0</v>
      </c>
      <c r="G212">
        <v>20.1867854730007</v>
      </c>
      <c r="H212">
        <v>1.8174527841760899</v>
      </c>
      <c r="I212">
        <v>48.546037772659098</v>
      </c>
      <c r="J212">
        <v>0.97092075545318302</v>
      </c>
    </row>
    <row r="213" spans="1:10">
      <c r="A213">
        <v>212</v>
      </c>
      <c r="B213">
        <v>-32.433300000000003</v>
      </c>
      <c r="C213" s="65">
        <v>33084.958333333336</v>
      </c>
      <c r="D213">
        <v>5.6799998283386204</v>
      </c>
      <c r="E213">
        <v>18.4899997711182</v>
      </c>
      <c r="F213">
        <v>0</v>
      </c>
      <c r="G213">
        <v>20.344001900869099</v>
      </c>
      <c r="H213">
        <v>2.0428005238900999</v>
      </c>
      <c r="I213">
        <v>46.911797353547001</v>
      </c>
      <c r="J213">
        <v>0.93823594707094105</v>
      </c>
    </row>
    <row r="214" spans="1:10">
      <c r="A214">
        <v>213</v>
      </c>
      <c r="B214">
        <v>115.9333</v>
      </c>
      <c r="C214" s="65">
        <v>33085.958333333336</v>
      </c>
      <c r="D214">
        <v>10.3699998855591</v>
      </c>
      <c r="E214">
        <v>21.110000610351602</v>
      </c>
      <c r="F214">
        <v>0</v>
      </c>
      <c r="G214">
        <v>20.5045591148114</v>
      </c>
      <c r="H214">
        <v>2.1158135986272102</v>
      </c>
      <c r="I214">
        <v>45.219146474645299</v>
      </c>
      <c r="J214">
        <v>0.904382929492905</v>
      </c>
    </row>
    <row r="215" spans="1:10">
      <c r="A215">
        <v>214</v>
      </c>
      <c r="B215">
        <v>-32.433300000000003</v>
      </c>
      <c r="C215" s="65">
        <v>33086.958333333336</v>
      </c>
      <c r="D215">
        <v>10.460000038146999</v>
      </c>
      <c r="E215">
        <v>16.639999389648398</v>
      </c>
      <c r="F215">
        <v>19.299999237060501</v>
      </c>
      <c r="G215">
        <v>20.668415643068901</v>
      </c>
      <c r="H215">
        <v>1.5121702661473599</v>
      </c>
      <c r="I215">
        <v>50</v>
      </c>
      <c r="J215">
        <v>1</v>
      </c>
    </row>
    <row r="216" spans="1:10">
      <c r="A216">
        <v>215</v>
      </c>
      <c r="B216">
        <v>115.9333</v>
      </c>
      <c r="C216" s="65">
        <v>33087.958333333336</v>
      </c>
      <c r="D216">
        <v>10.2799997329712</v>
      </c>
      <c r="E216">
        <v>16.590000152587901</v>
      </c>
      <c r="F216">
        <v>9.3000001907348597</v>
      </c>
      <c r="G216">
        <v>20.835530013882899</v>
      </c>
      <c r="H216">
        <v>1.5346965178001299</v>
      </c>
      <c r="I216">
        <v>50</v>
      </c>
      <c r="J216">
        <v>1</v>
      </c>
    </row>
    <row r="217" spans="1:10">
      <c r="A217">
        <v>216</v>
      </c>
      <c r="B217">
        <v>-32.433300000000003</v>
      </c>
      <c r="C217" s="65">
        <v>33088.958333333336</v>
      </c>
      <c r="D217">
        <v>9.4300003051757795</v>
      </c>
      <c r="E217">
        <v>15.319999694824199</v>
      </c>
      <c r="F217">
        <v>7.1999998092651403</v>
      </c>
      <c r="G217">
        <v>21.0058607554944</v>
      </c>
      <c r="H217">
        <v>1.44413281845602</v>
      </c>
      <c r="I217">
        <v>50</v>
      </c>
      <c r="J217">
        <v>1</v>
      </c>
    </row>
    <row r="218" spans="1:10">
      <c r="A218">
        <v>217</v>
      </c>
      <c r="B218">
        <v>115.9333</v>
      </c>
      <c r="C218" s="65">
        <v>33089.958333333336</v>
      </c>
      <c r="D218">
        <v>7.7699999809265101</v>
      </c>
      <c r="E218">
        <v>15.4899997711182</v>
      </c>
      <c r="F218">
        <v>1.3999999761581401</v>
      </c>
      <c r="G218">
        <v>21.1793663961449</v>
      </c>
      <c r="H218">
        <v>1.62582433525095</v>
      </c>
      <c r="I218">
        <v>50</v>
      </c>
      <c r="J218">
        <v>1</v>
      </c>
    </row>
    <row r="219" spans="1:10">
      <c r="A219">
        <v>218</v>
      </c>
      <c r="B219">
        <v>-32.433300000000003</v>
      </c>
      <c r="C219" s="65">
        <v>33090.958333333336</v>
      </c>
      <c r="D219">
        <v>7.4000000953674299</v>
      </c>
      <c r="E219">
        <v>16.290000915527301</v>
      </c>
      <c r="F219">
        <v>0.60000002384185802</v>
      </c>
      <c r="G219">
        <v>21.356005464075501</v>
      </c>
      <c r="H219">
        <v>1.7720833192874501</v>
      </c>
      <c r="I219">
        <v>49.182333368411904</v>
      </c>
      <c r="J219">
        <v>0.98364666736823803</v>
      </c>
    </row>
    <row r="220" spans="1:10">
      <c r="A220">
        <v>219</v>
      </c>
      <c r="B220">
        <v>115.9333</v>
      </c>
      <c r="C220" s="65">
        <v>33091.958333333336</v>
      </c>
      <c r="D220">
        <v>7.6799998283386204</v>
      </c>
      <c r="E220">
        <v>15.5900001525879</v>
      </c>
      <c r="F220">
        <v>4.5</v>
      </c>
      <c r="G220">
        <v>21.535736487527501</v>
      </c>
      <c r="H220">
        <v>1.67368518092908</v>
      </c>
      <c r="I220">
        <v>50</v>
      </c>
      <c r="J220">
        <v>1</v>
      </c>
    </row>
    <row r="221" spans="1:10">
      <c r="A221">
        <v>220</v>
      </c>
      <c r="B221">
        <v>-32.433300000000003</v>
      </c>
      <c r="C221" s="65">
        <v>33092.958333333336</v>
      </c>
      <c r="D221">
        <v>3.0799999237060498</v>
      </c>
      <c r="E221">
        <v>15.960000038146999</v>
      </c>
      <c r="F221">
        <v>0</v>
      </c>
      <c r="G221">
        <v>21.718517994742001</v>
      </c>
      <c r="H221">
        <v>1.9990818069802101</v>
      </c>
      <c r="I221">
        <v>48.400734554415799</v>
      </c>
      <c r="J221">
        <v>0.96801469108831695</v>
      </c>
    </row>
    <row r="222" spans="1:10">
      <c r="A222">
        <v>221</v>
      </c>
      <c r="B222">
        <v>115.9333</v>
      </c>
      <c r="C222" s="65">
        <v>33093.958333333336</v>
      </c>
      <c r="D222">
        <v>3.9700000286102299</v>
      </c>
      <c r="E222">
        <v>17.290000915527301</v>
      </c>
      <c r="F222">
        <v>0.5</v>
      </c>
      <c r="G222">
        <v>21.904308513960299</v>
      </c>
      <c r="H222">
        <v>2.1336358168235501</v>
      </c>
      <c r="I222">
        <v>47.193825900957002</v>
      </c>
      <c r="J222">
        <v>0.94387651801913997</v>
      </c>
    </row>
    <row r="223" spans="1:10">
      <c r="A223">
        <v>222</v>
      </c>
      <c r="B223">
        <v>-32.433300000000003</v>
      </c>
      <c r="C223" s="65">
        <v>33094.958333333336</v>
      </c>
      <c r="D223">
        <v>9.0399999618530291</v>
      </c>
      <c r="E223">
        <v>16.069999694824201</v>
      </c>
      <c r="F223">
        <v>8.1999998092651403</v>
      </c>
      <c r="G223">
        <v>22.093066573423801</v>
      </c>
      <c r="H223">
        <v>1.6692663621986801</v>
      </c>
      <c r="I223">
        <v>50</v>
      </c>
      <c r="J223">
        <v>1</v>
      </c>
    </row>
    <row r="224" spans="1:10">
      <c r="A224">
        <v>223</v>
      </c>
      <c r="B224">
        <v>115.9333</v>
      </c>
      <c r="C224" s="65">
        <v>33095.958333333336</v>
      </c>
      <c r="D224">
        <v>11.3999996185303</v>
      </c>
      <c r="E224">
        <v>15.710000038146999</v>
      </c>
      <c r="F224">
        <v>1.70000004768372</v>
      </c>
      <c r="G224">
        <v>22.2847507013735</v>
      </c>
      <c r="H224">
        <v>1.3618052076525</v>
      </c>
      <c r="I224">
        <v>50</v>
      </c>
      <c r="J224">
        <v>1</v>
      </c>
    </row>
    <row r="225" spans="1:10">
      <c r="A225">
        <v>224</v>
      </c>
      <c r="B225">
        <v>-32.433300000000003</v>
      </c>
      <c r="C225" s="65">
        <v>33096.958333333336</v>
      </c>
      <c r="D225">
        <v>9.5399999618530291</v>
      </c>
      <c r="E225">
        <v>16.590000152587901</v>
      </c>
      <c r="F225">
        <v>1.5</v>
      </c>
      <c r="G225">
        <v>22.479319426050701</v>
      </c>
      <c r="H225">
        <v>1.72944102430446</v>
      </c>
      <c r="I225">
        <v>50</v>
      </c>
      <c r="J225">
        <v>1</v>
      </c>
    </row>
    <row r="226" spans="1:10">
      <c r="A226">
        <v>225</v>
      </c>
      <c r="B226">
        <v>115.9333</v>
      </c>
      <c r="C226" s="65">
        <v>33097.958333333336</v>
      </c>
      <c r="D226">
        <v>9.75</v>
      </c>
      <c r="E226">
        <v>14.8500003814697</v>
      </c>
      <c r="F226">
        <v>4.6999998092651403</v>
      </c>
      <c r="G226">
        <v>22.676731275696699</v>
      </c>
      <c r="H226">
        <v>1.4470842206419501</v>
      </c>
      <c r="I226">
        <v>50</v>
      </c>
      <c r="J226">
        <v>1</v>
      </c>
    </row>
    <row r="227" spans="1:10">
      <c r="A227">
        <v>226</v>
      </c>
      <c r="B227">
        <v>-32.433300000000003</v>
      </c>
      <c r="C227" s="65">
        <v>33098.958333333336</v>
      </c>
      <c r="D227">
        <v>8.8000001907348597</v>
      </c>
      <c r="E227">
        <v>17.2700004577637</v>
      </c>
      <c r="F227">
        <v>2.0999999046325701</v>
      </c>
      <c r="G227">
        <v>22.876944778552801</v>
      </c>
      <c r="H227">
        <v>1.92728279683735</v>
      </c>
      <c r="I227">
        <v>50</v>
      </c>
      <c r="J227">
        <v>1</v>
      </c>
    </row>
    <row r="228" spans="1:10">
      <c r="A228">
        <v>227</v>
      </c>
      <c r="B228">
        <v>115.9333</v>
      </c>
      <c r="C228" s="65">
        <v>33099.958333333336</v>
      </c>
      <c r="D228">
        <v>5.03999996185303</v>
      </c>
      <c r="E228">
        <v>17.430000305175799</v>
      </c>
      <c r="F228">
        <v>0</v>
      </c>
      <c r="G228">
        <v>23.07991846286</v>
      </c>
      <c r="H228">
        <v>2.21438695031688</v>
      </c>
      <c r="I228">
        <v>48.228490439746501</v>
      </c>
      <c r="J228">
        <v>0.96456980879493004</v>
      </c>
    </row>
    <row r="229" spans="1:10">
      <c r="A229">
        <v>228</v>
      </c>
      <c r="B229">
        <v>-32.433300000000003</v>
      </c>
      <c r="C229" s="65">
        <v>33100.958333333336</v>
      </c>
      <c r="D229">
        <v>8.25</v>
      </c>
      <c r="E229">
        <v>15.5900001525879</v>
      </c>
      <c r="F229">
        <v>0</v>
      </c>
      <c r="G229">
        <v>23.2856012112298</v>
      </c>
      <c r="H229">
        <v>1.76013527923979</v>
      </c>
      <c r="I229">
        <v>46.820382216354702</v>
      </c>
      <c r="J229">
        <v>0.936407644327093</v>
      </c>
    </row>
    <row r="230" spans="1:10">
      <c r="A230">
        <v>229</v>
      </c>
      <c r="B230">
        <v>115.9333</v>
      </c>
      <c r="C230" s="65">
        <v>33101.958333333336</v>
      </c>
      <c r="D230">
        <v>6.4800000190734899</v>
      </c>
      <c r="E230">
        <v>18.389999389648398</v>
      </c>
      <c r="F230">
        <v>0.69999998807907104</v>
      </c>
      <c r="G230">
        <v>23.493903323753301</v>
      </c>
      <c r="H230">
        <v>2.3013504966253402</v>
      </c>
      <c r="I230">
        <v>45.679301807133498</v>
      </c>
      <c r="J230">
        <v>0.91358603614266898</v>
      </c>
    </row>
    <row r="231" spans="1:10">
      <c r="A231">
        <v>230</v>
      </c>
      <c r="B231">
        <v>-32.433300000000003</v>
      </c>
      <c r="C231" s="65">
        <v>33102.958333333336</v>
      </c>
      <c r="D231">
        <v>9.4499998092651403</v>
      </c>
      <c r="E231">
        <v>15.680000305175801</v>
      </c>
      <c r="F231">
        <v>7.9000000953674299</v>
      </c>
      <c r="G231">
        <v>23.704725454891999</v>
      </c>
      <c r="H231">
        <v>1.6866074264879201</v>
      </c>
      <c r="I231">
        <v>50</v>
      </c>
      <c r="J231">
        <v>1</v>
      </c>
    </row>
    <row r="232" spans="1:10">
      <c r="A232">
        <v>231</v>
      </c>
      <c r="B232">
        <v>115.9333</v>
      </c>
      <c r="C232" s="65">
        <v>33103.958333333336</v>
      </c>
      <c r="D232">
        <v>9.1300001144409197</v>
      </c>
      <c r="E232">
        <v>15.039999961853001</v>
      </c>
      <c r="F232">
        <v>12.5</v>
      </c>
      <c r="G232">
        <v>23.917968259107099</v>
      </c>
      <c r="H232">
        <v>1.63129698089546</v>
      </c>
      <c r="I232">
        <v>50</v>
      </c>
      <c r="J232">
        <v>1</v>
      </c>
    </row>
    <row r="233" spans="1:10">
      <c r="A233">
        <v>232</v>
      </c>
      <c r="B233">
        <v>-32.433300000000003</v>
      </c>
      <c r="C233" s="65">
        <v>33104.958333333336</v>
      </c>
      <c r="D233">
        <v>5.4499998092651403</v>
      </c>
      <c r="E233">
        <v>16.2299995422363</v>
      </c>
      <c r="F233">
        <v>2.9000000953674299</v>
      </c>
      <c r="G233">
        <v>24.133532390859902</v>
      </c>
      <c r="H233">
        <v>2.1304190116344199</v>
      </c>
      <c r="I233">
        <v>50</v>
      </c>
      <c r="J233">
        <v>1</v>
      </c>
    </row>
    <row r="234" spans="1:10">
      <c r="A234">
        <v>233</v>
      </c>
      <c r="B234">
        <v>115.9333</v>
      </c>
      <c r="C234" s="65">
        <v>33105.958333333336</v>
      </c>
      <c r="D234">
        <v>6.2800002098083496</v>
      </c>
      <c r="E234">
        <v>15.4099998474121</v>
      </c>
      <c r="F234">
        <v>0.69999998807907104</v>
      </c>
      <c r="G234">
        <v>24.3513185046118</v>
      </c>
      <c r="H234">
        <v>1.9786475421773599</v>
      </c>
      <c r="I234">
        <v>49.117081954337202</v>
      </c>
      <c r="J234">
        <v>0.98234163908674399</v>
      </c>
    </row>
    <row r="235" spans="1:10">
      <c r="A235">
        <v>234</v>
      </c>
      <c r="B235">
        <v>-32.433300000000003</v>
      </c>
      <c r="C235" s="65">
        <v>33106.958333333336</v>
      </c>
      <c r="D235">
        <v>4.3499999046325701</v>
      </c>
      <c r="E235">
        <v>15.960000038146999</v>
      </c>
      <c r="F235">
        <v>0</v>
      </c>
      <c r="G235">
        <v>24.571227254824201</v>
      </c>
      <c r="H235">
        <v>2.19717277373408</v>
      </c>
      <c r="I235">
        <v>47.359343735349903</v>
      </c>
      <c r="J235">
        <v>0.94718687470699803</v>
      </c>
    </row>
    <row r="236" spans="1:10">
      <c r="A236">
        <v>235</v>
      </c>
      <c r="B236">
        <v>115.9333</v>
      </c>
      <c r="C236" s="65">
        <v>33107.958333333336</v>
      </c>
      <c r="D236">
        <v>5.4099998474121103</v>
      </c>
      <c r="E236">
        <v>18.459999084472699</v>
      </c>
      <c r="F236">
        <v>0</v>
      </c>
      <c r="G236">
        <v>24.793159295958201</v>
      </c>
      <c r="H236">
        <v>2.5001542313928402</v>
      </c>
      <c r="I236">
        <v>45.359220350235603</v>
      </c>
      <c r="J236">
        <v>0.90718440700471303</v>
      </c>
    </row>
    <row r="237" spans="1:10">
      <c r="A237">
        <v>236</v>
      </c>
      <c r="B237">
        <v>-32.433300000000003</v>
      </c>
      <c r="C237" s="65">
        <v>33108.958333333336</v>
      </c>
      <c r="D237">
        <v>8.1800003051757795</v>
      </c>
      <c r="E237">
        <v>19.360000610351602</v>
      </c>
      <c r="F237">
        <v>0</v>
      </c>
      <c r="G237">
        <v>25.017015282475299</v>
      </c>
      <c r="H237">
        <v>2.4790925566338302</v>
      </c>
      <c r="I237">
        <v>43.375946304928597</v>
      </c>
      <c r="J237">
        <v>0.86751892609857195</v>
      </c>
    </row>
    <row r="238" spans="1:10">
      <c r="A238">
        <v>237</v>
      </c>
      <c r="B238">
        <v>115.9333</v>
      </c>
      <c r="C238" s="65">
        <v>33109.958333333336</v>
      </c>
      <c r="D238">
        <v>9.1800003051757795</v>
      </c>
      <c r="E238">
        <v>19.409999847412099</v>
      </c>
      <c r="F238">
        <v>0</v>
      </c>
      <c r="G238">
        <v>25.242695868836801</v>
      </c>
      <c r="H238">
        <v>2.43261104718141</v>
      </c>
      <c r="I238">
        <v>41.429857467183503</v>
      </c>
      <c r="J238">
        <v>0.82859714934366901</v>
      </c>
    </row>
    <row r="239" spans="1:10">
      <c r="A239">
        <v>238</v>
      </c>
      <c r="B239">
        <v>-32.433300000000003</v>
      </c>
      <c r="C239" s="65">
        <v>33110.958333333336</v>
      </c>
      <c r="D239">
        <v>11.289999961853001</v>
      </c>
      <c r="E239">
        <v>17.959999084472699</v>
      </c>
      <c r="F239">
        <v>0.10000000149011599</v>
      </c>
      <c r="G239">
        <v>25.470101709503901</v>
      </c>
      <c r="H239">
        <v>2.0023283558904401</v>
      </c>
      <c r="I239">
        <v>39.927994783961203</v>
      </c>
      <c r="J239">
        <v>0.79855989567922403</v>
      </c>
    </row>
    <row r="240" spans="1:10">
      <c r="A240">
        <v>239</v>
      </c>
      <c r="B240">
        <v>115.9333</v>
      </c>
      <c r="C240" s="65">
        <v>33111.958333333336</v>
      </c>
      <c r="D240">
        <v>10.2200002670288</v>
      </c>
      <c r="E240">
        <v>17.610000610351602</v>
      </c>
      <c r="F240">
        <v>3.0999999046325701</v>
      </c>
      <c r="G240">
        <v>25.6991334589381</v>
      </c>
      <c r="H240">
        <v>2.0800184269926398</v>
      </c>
      <c r="I240">
        <v>41.363979946999699</v>
      </c>
      <c r="J240">
        <v>0.82727959893999303</v>
      </c>
    </row>
    <row r="241" spans="1:10">
      <c r="A241">
        <v>240</v>
      </c>
      <c r="B241">
        <v>-32.433300000000003</v>
      </c>
      <c r="C241" s="65">
        <v>33112.958333333336</v>
      </c>
      <c r="D241">
        <v>8.9799995422363299</v>
      </c>
      <c r="E241">
        <v>15.2600002288818</v>
      </c>
      <c r="F241">
        <v>15</v>
      </c>
      <c r="G241">
        <v>25.929691771600599</v>
      </c>
      <c r="H241">
        <v>1.8251583057061</v>
      </c>
      <c r="I241">
        <v>50</v>
      </c>
      <c r="J241">
        <v>1</v>
      </c>
    </row>
    <row r="242" spans="1:10">
      <c r="A242">
        <v>241</v>
      </c>
      <c r="B242">
        <v>115.9333</v>
      </c>
      <c r="C242" s="65">
        <v>33113.958333333336</v>
      </c>
      <c r="D242">
        <v>8.2200002670288104</v>
      </c>
      <c r="E242">
        <v>17.360000610351602</v>
      </c>
      <c r="F242">
        <v>3.4000000953674299</v>
      </c>
      <c r="G242">
        <v>26.1616773019527</v>
      </c>
      <c r="H242">
        <v>2.2713283691683102</v>
      </c>
      <c r="I242">
        <v>50</v>
      </c>
      <c r="J242">
        <v>1</v>
      </c>
    </row>
    <row r="243" spans="1:10">
      <c r="A243">
        <v>242</v>
      </c>
      <c r="B243">
        <v>-32.433300000000003</v>
      </c>
      <c r="C243" s="65">
        <v>33114.958333333336</v>
      </c>
      <c r="D243">
        <v>8.1700000762939506</v>
      </c>
      <c r="E243">
        <v>18.0200004577637</v>
      </c>
      <c r="F243">
        <v>4.5999999046325701</v>
      </c>
      <c r="G243">
        <v>26.3949907044558</v>
      </c>
      <c r="H243">
        <v>2.4026449177670202</v>
      </c>
      <c r="I243">
        <v>50</v>
      </c>
      <c r="J243">
        <v>1</v>
      </c>
    </row>
    <row r="244" spans="1:10">
      <c r="A244">
        <v>243</v>
      </c>
      <c r="B244">
        <v>115.9333</v>
      </c>
      <c r="C244" s="65">
        <v>33115.958333333336</v>
      </c>
      <c r="D244">
        <v>6.1799998283386204</v>
      </c>
      <c r="E244">
        <v>18.549999237060501</v>
      </c>
      <c r="F244">
        <v>0.30000001192092901</v>
      </c>
      <c r="G244">
        <v>26.629532633571198</v>
      </c>
      <c r="H244">
        <v>2.6522438946385001</v>
      </c>
      <c r="I244">
        <v>48.178204896210097</v>
      </c>
      <c r="J244">
        <v>0.96356409792420294</v>
      </c>
    </row>
    <row r="245" spans="1:10">
      <c r="A245">
        <v>244</v>
      </c>
      <c r="B245">
        <v>-32.433300000000003</v>
      </c>
      <c r="C245" s="65">
        <v>33116.958333333336</v>
      </c>
      <c r="D245">
        <v>10.3900003433228</v>
      </c>
      <c r="E245">
        <v>17.959999084472699</v>
      </c>
      <c r="F245">
        <v>0</v>
      </c>
      <c r="G245">
        <v>26.865203743760201</v>
      </c>
      <c r="H245">
        <v>2.2187600784428998</v>
      </c>
      <c r="I245">
        <v>46.403196833455802</v>
      </c>
      <c r="J245">
        <v>0.92806393666911602</v>
      </c>
    </row>
    <row r="246" spans="1:10">
      <c r="A246">
        <v>245</v>
      </c>
      <c r="B246">
        <v>115.9333</v>
      </c>
      <c r="C246" s="65">
        <v>33117.958333333336</v>
      </c>
      <c r="D246">
        <v>8.75</v>
      </c>
      <c r="E246">
        <v>20.610000610351602</v>
      </c>
      <c r="F246">
        <v>0.40000000596046398</v>
      </c>
      <c r="G246">
        <v>27.101904689484201</v>
      </c>
      <c r="H246">
        <v>2.8459020312524199</v>
      </c>
      <c r="I246">
        <v>44.526475214414297</v>
      </c>
      <c r="J246">
        <v>0.89052950428828703</v>
      </c>
    </row>
    <row r="247" spans="1:10">
      <c r="A247">
        <v>246</v>
      </c>
      <c r="B247">
        <v>-32.433300000000003</v>
      </c>
      <c r="C247" s="65">
        <v>33118.958333333336</v>
      </c>
      <c r="D247">
        <v>8.6000003814697301</v>
      </c>
      <c r="E247">
        <v>24.450000762939499</v>
      </c>
      <c r="F247">
        <v>0</v>
      </c>
      <c r="G247">
        <v>27.3395361252044</v>
      </c>
      <c r="H247">
        <v>3.5073417493176899</v>
      </c>
      <c r="I247">
        <v>41.720601814960197</v>
      </c>
      <c r="J247">
        <v>0.83441203629920402</v>
      </c>
    </row>
    <row r="248" spans="1:10">
      <c r="A248">
        <v>247</v>
      </c>
      <c r="B248">
        <v>115.9333</v>
      </c>
      <c r="C248" s="65">
        <v>33119.958333333336</v>
      </c>
      <c r="D248">
        <v>9.2799997329711896</v>
      </c>
      <c r="E248">
        <v>24.870000839233398</v>
      </c>
      <c r="F248">
        <v>0</v>
      </c>
      <c r="G248">
        <v>27.5779987053822</v>
      </c>
      <c r="H248">
        <v>3.56501852865668</v>
      </c>
      <c r="I248">
        <v>38.8685869920348</v>
      </c>
      <c r="J248">
        <v>0.77737173984069696</v>
      </c>
    </row>
    <row r="249" spans="1:10">
      <c r="A249">
        <v>248</v>
      </c>
      <c r="B249">
        <v>-32.433300000000003</v>
      </c>
      <c r="C249" s="65">
        <v>33120.958333333336</v>
      </c>
      <c r="D249">
        <v>8.1700000762939506</v>
      </c>
      <c r="E249">
        <v>24.7299995422363</v>
      </c>
      <c r="F249">
        <v>0</v>
      </c>
      <c r="G249">
        <v>27.817193084478902</v>
      </c>
      <c r="H249">
        <v>3.6397016816404899</v>
      </c>
      <c r="I249">
        <v>35.9568256467225</v>
      </c>
      <c r="J249">
        <v>0.71913651293444902</v>
      </c>
    </row>
    <row r="250" spans="1:10">
      <c r="A250">
        <v>249</v>
      </c>
      <c r="B250">
        <v>115.9333</v>
      </c>
      <c r="C250" s="65">
        <v>33121.958333333336</v>
      </c>
      <c r="D250">
        <v>7.96000003814697</v>
      </c>
      <c r="E250">
        <v>26.600000381469702</v>
      </c>
      <c r="F250">
        <v>0</v>
      </c>
      <c r="G250">
        <v>28.057019916955799</v>
      </c>
      <c r="H250">
        <v>3.98920024832973</v>
      </c>
      <c r="I250">
        <v>32.765465448058698</v>
      </c>
      <c r="J250">
        <v>0.65530930896117401</v>
      </c>
    </row>
    <row r="251" spans="1:10">
      <c r="A251">
        <v>250</v>
      </c>
      <c r="B251">
        <v>-32.433300000000003</v>
      </c>
      <c r="C251" s="65">
        <v>33122.958333333336</v>
      </c>
      <c r="D251">
        <v>12.920000076293899</v>
      </c>
      <c r="E251">
        <v>19.030000686645501</v>
      </c>
      <c r="F251">
        <v>7.0999999046325701</v>
      </c>
      <c r="G251">
        <v>28.297379857274201</v>
      </c>
      <c r="H251">
        <v>2.2178081024213201</v>
      </c>
      <c r="I251">
        <v>38.091218870754197</v>
      </c>
      <c r="J251">
        <v>0.76182437741508402</v>
      </c>
    </row>
    <row r="252" spans="1:10">
      <c r="A252">
        <v>251</v>
      </c>
      <c r="B252">
        <v>115.9333</v>
      </c>
      <c r="C252" s="65">
        <v>33123.958333333336</v>
      </c>
      <c r="D252">
        <v>8.75</v>
      </c>
      <c r="E252">
        <v>17.819999694824201</v>
      </c>
      <c r="F252">
        <v>1</v>
      </c>
      <c r="G252">
        <v>28.538173559895601</v>
      </c>
      <c r="H252">
        <v>2.5080860481477001</v>
      </c>
      <c r="I252">
        <v>37.084750032236002</v>
      </c>
      <c r="J252">
        <v>0.74169500064472105</v>
      </c>
    </row>
    <row r="253" spans="1:10">
      <c r="A253">
        <v>252</v>
      </c>
      <c r="B253">
        <v>-32.433300000000003</v>
      </c>
      <c r="C253" s="65">
        <v>33124.958333333336</v>
      </c>
      <c r="D253">
        <v>11.050000190734901</v>
      </c>
      <c r="E253">
        <v>17.780000686645501</v>
      </c>
      <c r="F253">
        <v>2.2999999523162802</v>
      </c>
      <c r="G253">
        <v>28.779301679281101</v>
      </c>
      <c r="H253">
        <v>2.25791554248101</v>
      </c>
      <c r="I253">
        <v>37.578417550567501</v>
      </c>
      <c r="J253">
        <v>0.75156835101135</v>
      </c>
    </row>
    <row r="254" spans="1:10">
      <c r="A254">
        <v>253</v>
      </c>
      <c r="B254">
        <v>115.9333</v>
      </c>
      <c r="C254" s="65">
        <v>33125.958333333336</v>
      </c>
      <c r="D254">
        <v>4.53999996185303</v>
      </c>
      <c r="E254">
        <v>15.439999580383301</v>
      </c>
      <c r="F254">
        <v>8</v>
      </c>
      <c r="G254">
        <v>29.020664869892101</v>
      </c>
      <c r="H254">
        <v>2.4996021769072101</v>
      </c>
      <c r="I254">
        <v>43.578735809041703</v>
      </c>
      <c r="J254">
        <v>0.87157471618083504</v>
      </c>
    </row>
    <row r="255" spans="1:10">
      <c r="A255">
        <v>254</v>
      </c>
      <c r="B255">
        <v>-32.433300000000003</v>
      </c>
      <c r="C255" s="65">
        <v>33126.958333333336</v>
      </c>
      <c r="D255">
        <v>3.5999999046325701</v>
      </c>
      <c r="E255">
        <v>17.059999465942401</v>
      </c>
      <c r="F255">
        <v>0</v>
      </c>
      <c r="G255">
        <v>29.262163786189902</v>
      </c>
      <c r="H255">
        <v>2.8350481458379302</v>
      </c>
      <c r="I255">
        <v>41.310697292371401</v>
      </c>
      <c r="J255">
        <v>0.82621394584742802</v>
      </c>
    </row>
    <row r="256" spans="1:10">
      <c r="A256">
        <v>255</v>
      </c>
      <c r="B256">
        <v>115.9333</v>
      </c>
      <c r="C256" s="65">
        <v>33127.958333333336</v>
      </c>
      <c r="D256">
        <v>6.1599998474121103</v>
      </c>
      <c r="E256">
        <v>20.959999084472699</v>
      </c>
      <c r="F256">
        <v>0</v>
      </c>
      <c r="G256">
        <v>29.503699082635901</v>
      </c>
      <c r="H256">
        <v>3.3415280774265899</v>
      </c>
      <c r="I256">
        <v>38.637474830430101</v>
      </c>
      <c r="J256">
        <v>0.77274949660860204</v>
      </c>
    </row>
    <row r="257" spans="1:10">
      <c r="A257">
        <v>256</v>
      </c>
      <c r="B257">
        <v>-32.433300000000003</v>
      </c>
      <c r="C257" s="65">
        <v>33128.958333333336</v>
      </c>
      <c r="D257">
        <v>9.6599998474121094</v>
      </c>
      <c r="E257">
        <v>24.030000686645501</v>
      </c>
      <c r="F257">
        <v>0</v>
      </c>
      <c r="G257">
        <v>29.745171413691299</v>
      </c>
      <c r="H257">
        <v>3.6673063750154</v>
      </c>
      <c r="I257">
        <v>35.703629730417802</v>
      </c>
      <c r="J257">
        <v>0.71407259460835604</v>
      </c>
    </row>
    <row r="258" spans="1:10">
      <c r="A258">
        <v>257</v>
      </c>
      <c r="B258">
        <v>115.9333</v>
      </c>
      <c r="C258" s="65">
        <v>33129.958333333336</v>
      </c>
      <c r="D258">
        <v>11.310000419616699</v>
      </c>
      <c r="E258">
        <v>26.629999160766602</v>
      </c>
      <c r="F258">
        <v>0</v>
      </c>
      <c r="G258">
        <v>29.986481433817598</v>
      </c>
      <c r="H258">
        <v>4.0514478509921101</v>
      </c>
      <c r="I258">
        <v>32.462471449624097</v>
      </c>
      <c r="J258">
        <v>0.64924942899248195</v>
      </c>
    </row>
    <row r="259" spans="1:10">
      <c r="A259">
        <v>258</v>
      </c>
      <c r="B259">
        <v>-32.433300000000003</v>
      </c>
      <c r="C259" s="65">
        <v>33130.958333333336</v>
      </c>
      <c r="D259">
        <v>13.2799997329712</v>
      </c>
      <c r="E259">
        <v>18.950000762939499</v>
      </c>
      <c r="F259">
        <v>0</v>
      </c>
      <c r="G259">
        <v>30.227529797475899</v>
      </c>
      <c r="H259">
        <v>2.29164743452246</v>
      </c>
      <c r="I259">
        <v>30.629153502006101</v>
      </c>
      <c r="J259">
        <v>0.61258307004012302</v>
      </c>
    </row>
    <row r="260" spans="1:10">
      <c r="A260">
        <v>259</v>
      </c>
      <c r="B260">
        <v>115.9333</v>
      </c>
      <c r="C260" s="65">
        <v>33131.958333333336</v>
      </c>
      <c r="D260">
        <v>8.6599998474121094</v>
      </c>
      <c r="E260">
        <v>19.5100002288818</v>
      </c>
      <c r="F260">
        <v>1.70000004768372</v>
      </c>
      <c r="G260">
        <v>30.4682232020584</v>
      </c>
      <c r="H260">
        <v>3.0040709021477601</v>
      </c>
      <c r="I260">
        <v>29.925896827971702</v>
      </c>
      <c r="J260">
        <v>0.59851793655943297</v>
      </c>
    </row>
    <row r="261" spans="1:10">
      <c r="A261">
        <v>260</v>
      </c>
      <c r="B261">
        <v>-32.433300000000003</v>
      </c>
      <c r="C261" s="65">
        <v>33132.958333333336</v>
      </c>
      <c r="D261">
        <v>11.920000076293899</v>
      </c>
      <c r="E261">
        <v>18.340000152587901</v>
      </c>
      <c r="F261">
        <v>9.1000003814697301</v>
      </c>
      <c r="G261">
        <v>30.70849251668</v>
      </c>
      <c r="H261">
        <v>2.4053567505860198</v>
      </c>
      <c r="I261">
        <v>37.101611808972599</v>
      </c>
      <c r="J261">
        <v>0.74203223617945102</v>
      </c>
    </row>
    <row r="262" spans="1:10">
      <c r="A262">
        <v>261</v>
      </c>
      <c r="B262">
        <v>115.9333</v>
      </c>
      <c r="C262" s="65">
        <v>33133.958333333336</v>
      </c>
      <c r="D262">
        <v>10.6000003814697</v>
      </c>
      <c r="E262">
        <v>16.090000152587901</v>
      </c>
      <c r="F262">
        <v>10.199999809265099</v>
      </c>
      <c r="G262">
        <v>30.948274653386399</v>
      </c>
      <c r="H262">
        <v>2.1201798180304001</v>
      </c>
      <c r="I262">
        <v>45.605467763813401</v>
      </c>
      <c r="J262">
        <v>0.91210935527626802</v>
      </c>
    </row>
    <row r="263" spans="1:10">
      <c r="A263">
        <v>262</v>
      </c>
      <c r="B263">
        <v>-32.433300000000003</v>
      </c>
      <c r="C263" s="65">
        <v>33134.958333333336</v>
      </c>
      <c r="D263">
        <v>11.3400001525879</v>
      </c>
      <c r="E263">
        <v>16.549999237060501</v>
      </c>
      <c r="F263">
        <v>2.5999999046325701</v>
      </c>
      <c r="G263">
        <v>31.187506524223199</v>
      </c>
      <c r="H263">
        <v>2.1214683463328501</v>
      </c>
      <c r="I263">
        <v>46.508292991379697</v>
      </c>
      <c r="J263">
        <v>0.93016585982759303</v>
      </c>
    </row>
    <row r="264" spans="1:10">
      <c r="A264">
        <v>263</v>
      </c>
      <c r="B264">
        <v>115.9333</v>
      </c>
      <c r="C264" s="65">
        <v>33135.958333333336</v>
      </c>
      <c r="D264">
        <v>7.1799998283386204</v>
      </c>
      <c r="E264">
        <v>15.8699998855591</v>
      </c>
      <c r="F264">
        <v>2</v>
      </c>
      <c r="G264">
        <v>31.426125041235998</v>
      </c>
      <c r="H264">
        <v>2.5503541621882602</v>
      </c>
      <c r="I264">
        <v>46.468009661629097</v>
      </c>
      <c r="J264">
        <v>0.92936019323258101</v>
      </c>
    </row>
    <row r="265" spans="1:10">
      <c r="A265">
        <v>264</v>
      </c>
      <c r="B265">
        <v>-32.433300000000003</v>
      </c>
      <c r="C265" s="65">
        <v>33136.958333333336</v>
      </c>
      <c r="D265">
        <v>6.1700000762939498</v>
      </c>
      <c r="E265">
        <v>18.899999618530298</v>
      </c>
      <c r="F265">
        <v>0</v>
      </c>
      <c r="G265">
        <v>31.664067116470601</v>
      </c>
      <c r="H265">
        <v>3.2172635613092</v>
      </c>
      <c r="I265">
        <v>43.894198812581699</v>
      </c>
      <c r="J265">
        <v>0.87788397625163395</v>
      </c>
    </row>
    <row r="266" spans="1:10">
      <c r="A266">
        <v>265</v>
      </c>
      <c r="B266">
        <v>115.9333</v>
      </c>
      <c r="C266" s="65">
        <v>33137.958333333336</v>
      </c>
      <c r="D266">
        <v>7.5</v>
      </c>
      <c r="E266">
        <v>18.7399997711182</v>
      </c>
      <c r="F266">
        <v>0.10000000149011599</v>
      </c>
      <c r="G266">
        <v>31.901269661972599</v>
      </c>
      <c r="H266">
        <v>3.1045049360262</v>
      </c>
      <c r="I266">
        <v>41.510594865250901</v>
      </c>
      <c r="J266">
        <v>0.83021189730501699</v>
      </c>
    </row>
    <row r="267" spans="1:10">
      <c r="A267">
        <v>266</v>
      </c>
      <c r="B267">
        <v>-32.433300000000003</v>
      </c>
      <c r="C267" s="65">
        <v>33138.958333333336</v>
      </c>
      <c r="D267">
        <v>7.1300001144409197</v>
      </c>
      <c r="E267">
        <v>18.399999618530298</v>
      </c>
      <c r="F267">
        <v>4.4000000953674299</v>
      </c>
      <c r="G267">
        <v>32.137669589787599</v>
      </c>
      <c r="H267">
        <v>3.0957257510992502</v>
      </c>
      <c r="I267">
        <v>43.434014359738903</v>
      </c>
      <c r="J267">
        <v>0.86868028719477797</v>
      </c>
    </row>
    <row r="268" spans="1:10">
      <c r="A268">
        <v>267</v>
      </c>
      <c r="B268">
        <v>115.9333</v>
      </c>
      <c r="C268" s="65">
        <v>33139.958333333336</v>
      </c>
      <c r="D268">
        <v>9.2700004577636701</v>
      </c>
      <c r="E268">
        <v>15.3599996566772</v>
      </c>
      <c r="F268">
        <v>20.299999237060501</v>
      </c>
      <c r="G268">
        <v>32.373203811961297</v>
      </c>
      <c r="H268">
        <v>2.2585978957624602</v>
      </c>
      <c r="I268">
        <v>50</v>
      </c>
      <c r="J268">
        <v>1</v>
      </c>
    </row>
    <row r="269" spans="1:10">
      <c r="A269">
        <v>268</v>
      </c>
      <c r="B269">
        <v>-32.433300000000003</v>
      </c>
      <c r="C269" s="65">
        <v>33140.958333333336</v>
      </c>
      <c r="D269">
        <v>8.0600004196166992</v>
      </c>
      <c r="E269">
        <v>18.459999084472699</v>
      </c>
      <c r="F269">
        <v>7</v>
      </c>
      <c r="G269">
        <v>32.607809240539403</v>
      </c>
      <c r="H269">
        <v>3.0662069451507801</v>
      </c>
      <c r="I269">
        <v>50</v>
      </c>
      <c r="J269">
        <v>1</v>
      </c>
    </row>
    <row r="270" spans="1:10">
      <c r="A270">
        <v>269</v>
      </c>
      <c r="B270">
        <v>115.9333</v>
      </c>
      <c r="C270" s="65">
        <v>33141.958333333336</v>
      </c>
      <c r="D270">
        <v>6.3800001144409197</v>
      </c>
      <c r="E270">
        <v>20.780000686645501</v>
      </c>
      <c r="F270">
        <v>0.80000001192092896</v>
      </c>
      <c r="G270">
        <v>32.841422787567602</v>
      </c>
      <c r="H270">
        <v>3.67128343633446</v>
      </c>
      <c r="I270">
        <v>47.862973262853401</v>
      </c>
      <c r="J270">
        <v>0.95725946525706695</v>
      </c>
    </row>
    <row r="271" spans="1:10">
      <c r="A271">
        <v>270</v>
      </c>
      <c r="B271">
        <v>-32.433300000000003</v>
      </c>
      <c r="C271" s="65">
        <v>33142.958333333336</v>
      </c>
      <c r="D271">
        <v>8.5799999237060494</v>
      </c>
      <c r="E271">
        <v>23.579999923706101</v>
      </c>
      <c r="F271">
        <v>0.69999998807907104</v>
      </c>
      <c r="G271">
        <v>33.073981365091399</v>
      </c>
      <c r="H271">
        <v>4.0741522949629498</v>
      </c>
      <c r="I271">
        <v>45.303651414962097</v>
      </c>
      <c r="J271">
        <v>0.90607302829924197</v>
      </c>
    </row>
    <row r="272" spans="1:10">
      <c r="A272">
        <v>271</v>
      </c>
      <c r="B272">
        <v>115.9333</v>
      </c>
      <c r="C272" s="65">
        <v>33143.958333333336</v>
      </c>
      <c r="D272">
        <v>9.6000003814697301</v>
      </c>
      <c r="E272">
        <v>28.389999389648398</v>
      </c>
      <c r="F272">
        <v>0.10000000149011599</v>
      </c>
      <c r="G272">
        <v>33.305421885156598</v>
      </c>
      <c r="H272">
        <v>4.9868795131813197</v>
      </c>
      <c r="I272">
        <v>41.414147805907099</v>
      </c>
      <c r="J272">
        <v>0.82828295611814295</v>
      </c>
    </row>
    <row r="273" spans="1:10">
      <c r="A273">
        <v>272</v>
      </c>
      <c r="B273">
        <v>-32.433300000000003</v>
      </c>
      <c r="C273" s="65">
        <v>33144.958333333336</v>
      </c>
      <c r="D273">
        <v>11.7700004577637</v>
      </c>
      <c r="E273">
        <v>27.420000076293899</v>
      </c>
      <c r="F273">
        <v>0</v>
      </c>
      <c r="G273">
        <v>33.535681259808797</v>
      </c>
      <c r="H273">
        <v>4.6573576653756596</v>
      </c>
      <c r="I273">
        <v>37.688261673606597</v>
      </c>
      <c r="J273">
        <v>0.75376523347213198</v>
      </c>
    </row>
    <row r="274" spans="1:10">
      <c r="A274">
        <v>273</v>
      </c>
      <c r="B274">
        <v>115.9333</v>
      </c>
      <c r="C274" s="65">
        <v>33145.958333333336</v>
      </c>
      <c r="D274">
        <v>12.189999580383301</v>
      </c>
      <c r="E274">
        <v>23.959999084472699</v>
      </c>
      <c r="F274">
        <v>0.5</v>
      </c>
      <c r="G274">
        <v>33.764696401093602</v>
      </c>
      <c r="H274">
        <v>3.9012584707692102</v>
      </c>
      <c r="I274">
        <v>35.067254896991201</v>
      </c>
      <c r="J274">
        <v>0.70134509793982502</v>
      </c>
    </row>
    <row r="275" spans="1:10">
      <c r="A275">
        <v>274</v>
      </c>
      <c r="B275">
        <v>-32.433300000000003</v>
      </c>
      <c r="C275" s="65">
        <v>33146.958333333336</v>
      </c>
      <c r="D275">
        <v>13.1099996566772</v>
      </c>
      <c r="E275">
        <v>20.829999923706101</v>
      </c>
      <c r="F275">
        <v>0</v>
      </c>
      <c r="G275">
        <v>33.992404221056802</v>
      </c>
      <c r="H275">
        <v>3.08288255284047</v>
      </c>
      <c r="I275">
        <v>32.600948854718901</v>
      </c>
      <c r="J275">
        <v>0.65201897709437695</v>
      </c>
    </row>
    <row r="276" spans="1:10">
      <c r="A276">
        <v>275</v>
      </c>
      <c r="B276">
        <v>115.9333</v>
      </c>
      <c r="C276" s="65">
        <v>33147.958333333336</v>
      </c>
      <c r="D276">
        <v>14.439999580383301</v>
      </c>
      <c r="E276">
        <v>22.129999160766602</v>
      </c>
      <c r="F276">
        <v>0.20000000298023199</v>
      </c>
      <c r="G276">
        <v>34.218741631744003</v>
      </c>
      <c r="H276">
        <v>3.21451640444764</v>
      </c>
      <c r="I276">
        <v>30.229335734140999</v>
      </c>
      <c r="J276">
        <v>0.60458671468281999</v>
      </c>
    </row>
    <row r="277" spans="1:10">
      <c r="A277">
        <v>276</v>
      </c>
      <c r="B277">
        <v>-32.433300000000003</v>
      </c>
      <c r="C277" s="65">
        <v>33148.958333333336</v>
      </c>
      <c r="D277">
        <v>11.0900001525879</v>
      </c>
      <c r="E277">
        <v>21.370000839233398</v>
      </c>
      <c r="F277">
        <v>0</v>
      </c>
      <c r="G277">
        <v>34.443645545200802</v>
      </c>
      <c r="H277">
        <v>3.5280066106773198</v>
      </c>
      <c r="I277">
        <v>27.406930445599102</v>
      </c>
      <c r="J277">
        <v>0.54813860891198196</v>
      </c>
    </row>
    <row r="278" spans="1:10">
      <c r="A278">
        <v>277</v>
      </c>
      <c r="B278">
        <v>115.9333</v>
      </c>
      <c r="C278" s="65">
        <v>33149.958333333336</v>
      </c>
      <c r="D278">
        <v>11.430000305175801</v>
      </c>
      <c r="E278">
        <v>21.159999847412099</v>
      </c>
      <c r="F278">
        <v>0</v>
      </c>
      <c r="G278">
        <v>34.667052873472898</v>
      </c>
      <c r="H278">
        <v>3.4611927087267902</v>
      </c>
      <c r="I278">
        <v>24.6379762786177</v>
      </c>
      <c r="J278">
        <v>0.49275952557235397</v>
      </c>
    </row>
    <row r="279" spans="1:10">
      <c r="A279">
        <v>278</v>
      </c>
      <c r="B279">
        <v>-32.433300000000003</v>
      </c>
      <c r="C279" s="65">
        <v>33150.958333333336</v>
      </c>
      <c r="D279">
        <v>11.6499996185303</v>
      </c>
      <c r="E279">
        <v>20.440000534057599</v>
      </c>
      <c r="F279">
        <v>0</v>
      </c>
      <c r="G279">
        <v>34.888900528606001</v>
      </c>
      <c r="H279">
        <v>3.2865331314076398</v>
      </c>
      <c r="I279">
        <v>22.008749773491601</v>
      </c>
      <c r="J279">
        <v>0.44017499546983202</v>
      </c>
    </row>
    <row r="280" spans="1:10">
      <c r="A280">
        <v>279</v>
      </c>
      <c r="B280">
        <v>115.9333</v>
      </c>
      <c r="C280" s="65">
        <v>33151.958333333336</v>
      </c>
      <c r="D280">
        <v>11.8800001144409</v>
      </c>
      <c r="E280">
        <v>17.200000762939499</v>
      </c>
      <c r="F280">
        <v>0.10000000149011599</v>
      </c>
      <c r="G280">
        <v>35.109125422645803</v>
      </c>
      <c r="H280">
        <v>2.45854197211459</v>
      </c>
      <c r="I280">
        <v>20.141916197290001</v>
      </c>
      <c r="J280">
        <v>0.40283832394580099</v>
      </c>
    </row>
    <row r="281" spans="1:10">
      <c r="A281">
        <v>280</v>
      </c>
      <c r="B281">
        <v>-32.433300000000003</v>
      </c>
      <c r="C281" s="65">
        <v>33152.958333333336</v>
      </c>
      <c r="D281">
        <v>11.289999961853001</v>
      </c>
      <c r="E281">
        <v>19.590000152587901</v>
      </c>
      <c r="F281">
        <v>0.30000001192092901</v>
      </c>
      <c r="G281">
        <v>35.327664467637803</v>
      </c>
      <c r="H281">
        <v>3.1759725899311801</v>
      </c>
      <c r="I281">
        <v>17.901138137265999</v>
      </c>
      <c r="J281">
        <v>0.35802276274532002</v>
      </c>
    </row>
    <row r="282" spans="1:10">
      <c r="A282">
        <v>281</v>
      </c>
      <c r="B282">
        <v>115.9333</v>
      </c>
      <c r="C282" s="65">
        <v>33153.958333333336</v>
      </c>
      <c r="D282">
        <v>8.5500001907348597</v>
      </c>
      <c r="E282">
        <v>21.209999084472699</v>
      </c>
      <c r="F282">
        <v>0.40000000596046398</v>
      </c>
      <c r="G282">
        <v>35.544454575627697</v>
      </c>
      <c r="H282">
        <v>3.88000676664171</v>
      </c>
      <c r="I282">
        <v>15.1971327299131</v>
      </c>
      <c r="J282">
        <v>0.30394265459826197</v>
      </c>
    </row>
    <row r="283" spans="1:10">
      <c r="A283">
        <v>282</v>
      </c>
      <c r="B283">
        <v>-32.433300000000003</v>
      </c>
      <c r="C283" s="65">
        <v>33154.958333333336</v>
      </c>
      <c r="D283">
        <v>9.8999996185302699</v>
      </c>
      <c r="E283">
        <v>19.350000381469702</v>
      </c>
      <c r="F283">
        <v>2.5</v>
      </c>
      <c r="G283">
        <v>35.759432658661297</v>
      </c>
      <c r="H283">
        <v>3.3461721329855201</v>
      </c>
      <c r="I283">
        <v>15.0201950235247</v>
      </c>
      <c r="J283">
        <v>0.30040390047049398</v>
      </c>
    </row>
    <row r="284" spans="1:10">
      <c r="A284">
        <v>283</v>
      </c>
      <c r="B284">
        <v>115.9333</v>
      </c>
      <c r="C284" s="65">
        <v>33155.958333333336</v>
      </c>
      <c r="D284">
        <v>11.9899997711182</v>
      </c>
      <c r="E284">
        <v>19.899999618530298</v>
      </c>
      <c r="F284">
        <v>11.5</v>
      </c>
      <c r="G284">
        <v>35.9725356287842</v>
      </c>
      <c r="H284">
        <v>3.2050179721519698</v>
      </c>
      <c r="I284">
        <v>23.956180645803101</v>
      </c>
      <c r="J284">
        <v>0.47912361291606198</v>
      </c>
    </row>
    <row r="285" spans="1:10">
      <c r="A285">
        <v>284</v>
      </c>
      <c r="B285">
        <v>-32.433300000000003</v>
      </c>
      <c r="C285" s="65">
        <v>33156.958333333336</v>
      </c>
      <c r="D285">
        <v>9.1400003433227504</v>
      </c>
      <c r="E285">
        <v>20.9899997711182</v>
      </c>
      <c r="F285">
        <v>0.20000000298023199</v>
      </c>
      <c r="G285">
        <v>36.1837003980419</v>
      </c>
      <c r="H285">
        <v>3.8429747634922502</v>
      </c>
      <c r="I285">
        <v>21.081800837989501</v>
      </c>
      <c r="J285">
        <v>0.42163601675979101</v>
      </c>
    </row>
    <row r="286" spans="1:10">
      <c r="A286">
        <v>285</v>
      </c>
      <c r="B286">
        <v>115.9333</v>
      </c>
      <c r="C286" s="65">
        <v>33157.958333333336</v>
      </c>
      <c r="D286">
        <v>9.7299995422363299</v>
      </c>
      <c r="E286">
        <v>20.389999389648398</v>
      </c>
      <c r="F286">
        <v>0</v>
      </c>
      <c r="G286">
        <v>36.392863878480298</v>
      </c>
      <c r="H286">
        <v>3.6654232980584802</v>
      </c>
      <c r="I286">
        <v>18.1494621995428</v>
      </c>
      <c r="J286">
        <v>0.36298924399085503</v>
      </c>
    </row>
    <row r="287" spans="1:10">
      <c r="A287">
        <v>286</v>
      </c>
      <c r="B287">
        <v>-32.433300000000003</v>
      </c>
      <c r="C287" s="65">
        <v>33158.958333333336</v>
      </c>
      <c r="D287">
        <v>8.0900001525878906</v>
      </c>
      <c r="E287">
        <v>16.389999389648398</v>
      </c>
      <c r="F287">
        <v>17.5</v>
      </c>
      <c r="G287">
        <v>36.599962982144802</v>
      </c>
      <c r="H287">
        <v>2.97359179020859</v>
      </c>
      <c r="I287">
        <v>33.270588767375898</v>
      </c>
      <c r="J287">
        <v>0.66541177534751805</v>
      </c>
    </row>
    <row r="288" spans="1:10">
      <c r="A288">
        <v>287</v>
      </c>
      <c r="B288">
        <v>115.9333</v>
      </c>
      <c r="C288" s="65">
        <v>33159.958333333336</v>
      </c>
      <c r="D288">
        <v>8.2799997329711896</v>
      </c>
      <c r="E288">
        <v>17.079999923706101</v>
      </c>
      <c r="F288">
        <v>2.5999999046325701</v>
      </c>
      <c r="G288">
        <v>36.804934621081301</v>
      </c>
      <c r="H288">
        <v>3.12409407547214</v>
      </c>
      <c r="I288">
        <v>33.371313411630801</v>
      </c>
      <c r="J288">
        <v>0.66742626823261497</v>
      </c>
    </row>
    <row r="289" spans="1:10">
      <c r="A289">
        <v>288</v>
      </c>
      <c r="B289">
        <v>-32.433300000000003</v>
      </c>
      <c r="C289" s="65">
        <v>33160.958333333336</v>
      </c>
      <c r="D289">
        <v>7.3200001716613796</v>
      </c>
      <c r="E289">
        <v>20.059999465942401</v>
      </c>
      <c r="F289">
        <v>0</v>
      </c>
      <c r="G289">
        <v>37.0077157073354</v>
      </c>
      <c r="H289">
        <v>3.90491325675197</v>
      </c>
      <c r="I289">
        <v>30.247382806229201</v>
      </c>
      <c r="J289">
        <v>0.60494765612458401</v>
      </c>
    </row>
    <row r="290" spans="1:10">
      <c r="A290">
        <v>289</v>
      </c>
      <c r="B290">
        <v>115.9333</v>
      </c>
      <c r="C290" s="65">
        <v>33161.958333333336</v>
      </c>
      <c r="D290">
        <v>6.8499999046325701</v>
      </c>
      <c r="E290">
        <v>20.190000534057599</v>
      </c>
      <c r="F290">
        <v>0</v>
      </c>
      <c r="G290">
        <v>37.208247645797499</v>
      </c>
      <c r="H290">
        <v>3.99577154795691</v>
      </c>
      <c r="I290">
        <v>27.0507655678636</v>
      </c>
      <c r="J290">
        <v>0.54101531135727299</v>
      </c>
    </row>
    <row r="291" spans="1:10">
      <c r="A291">
        <v>290</v>
      </c>
      <c r="B291">
        <v>-32.433300000000003</v>
      </c>
      <c r="C291" s="65">
        <v>33162.958333333336</v>
      </c>
      <c r="D291">
        <v>8.1700000762939506</v>
      </c>
      <c r="E291">
        <v>17.459999084472699</v>
      </c>
      <c r="F291">
        <v>2.2999999523162802</v>
      </c>
      <c r="G291">
        <v>37.406489812737398</v>
      </c>
      <c r="H291">
        <v>3.2768065241164899</v>
      </c>
      <c r="I291">
        <v>26.729320300886702</v>
      </c>
      <c r="J291">
        <v>0.53458640601773499</v>
      </c>
    </row>
    <row r="292" spans="1:10">
      <c r="A292">
        <v>291</v>
      </c>
      <c r="B292">
        <v>115.9333</v>
      </c>
      <c r="C292" s="65">
        <v>33163.958333333336</v>
      </c>
      <c r="D292">
        <v>7.75</v>
      </c>
      <c r="E292">
        <v>18.0200004577637</v>
      </c>
      <c r="F292">
        <v>0.10000000149011599</v>
      </c>
      <c r="G292">
        <v>37.602406077269499</v>
      </c>
      <c r="H292">
        <v>3.47127283076233</v>
      </c>
      <c r="I292">
        <v>24.052302037766999</v>
      </c>
      <c r="J292">
        <v>0.48104604075534002</v>
      </c>
    </row>
    <row r="293" spans="1:10">
      <c r="A293">
        <v>292</v>
      </c>
      <c r="B293">
        <v>-32.433300000000003</v>
      </c>
      <c r="C293" s="65">
        <v>33164.958333333336</v>
      </c>
      <c r="D293">
        <v>7.8699998855590803</v>
      </c>
      <c r="E293">
        <v>19.530000686645501</v>
      </c>
      <c r="F293">
        <v>0</v>
      </c>
      <c r="G293">
        <v>37.795960308508597</v>
      </c>
      <c r="H293">
        <v>3.8165150890834001</v>
      </c>
      <c r="I293">
        <v>20.9990899665003</v>
      </c>
      <c r="J293">
        <v>0.41998179933000601</v>
      </c>
    </row>
    <row r="294" spans="1:10">
      <c r="A294">
        <v>293</v>
      </c>
      <c r="B294">
        <v>115.9333</v>
      </c>
      <c r="C294" s="65">
        <v>33165.958333333336</v>
      </c>
      <c r="D294">
        <v>8.6700000762939506</v>
      </c>
      <c r="E294">
        <v>21.809999465942401</v>
      </c>
      <c r="F294">
        <v>0</v>
      </c>
      <c r="G294">
        <v>37.987116375569002</v>
      </c>
      <c r="H294">
        <v>4.2710611272280303</v>
      </c>
      <c r="I294">
        <v>17.582241064717898</v>
      </c>
      <c r="J294">
        <v>0.35164482129435698</v>
      </c>
    </row>
    <row r="295" spans="1:10">
      <c r="A295">
        <v>294</v>
      </c>
      <c r="B295">
        <v>-32.433300000000003</v>
      </c>
      <c r="C295" s="65">
        <v>33166.958333333336</v>
      </c>
      <c r="D295">
        <v>10.960000038146999</v>
      </c>
      <c r="E295">
        <v>28.149999618530298</v>
      </c>
      <c r="F295">
        <v>0</v>
      </c>
      <c r="G295">
        <v>38.175838147565401</v>
      </c>
      <c r="H295">
        <v>5.5505625888920598</v>
      </c>
      <c r="I295">
        <v>13.1417909936042</v>
      </c>
      <c r="J295">
        <v>0.26283581987208399</v>
      </c>
    </row>
    <row r="296" spans="1:10">
      <c r="A296">
        <v>295</v>
      </c>
      <c r="B296">
        <v>115.9333</v>
      </c>
      <c r="C296" s="65">
        <v>33167.958333333336</v>
      </c>
      <c r="D296">
        <v>12.6000003814697</v>
      </c>
      <c r="E296">
        <v>29.069999694824201</v>
      </c>
      <c r="F296">
        <v>0</v>
      </c>
      <c r="G296">
        <v>38.362089493612302</v>
      </c>
      <c r="H296">
        <v>5.6466609727461901</v>
      </c>
      <c r="I296">
        <v>8.6244622154072506</v>
      </c>
      <c r="J296">
        <v>0.172489244308145</v>
      </c>
    </row>
    <row r="297" spans="1:10">
      <c r="A297">
        <v>296</v>
      </c>
      <c r="B297">
        <v>-32.433300000000003</v>
      </c>
      <c r="C297" s="65">
        <v>33168.958333333336</v>
      </c>
      <c r="D297">
        <v>14.8400001525879</v>
      </c>
      <c r="E297">
        <v>30.709999084472699</v>
      </c>
      <c r="F297">
        <v>0</v>
      </c>
      <c r="G297">
        <v>38.545834282824302</v>
      </c>
      <c r="H297">
        <v>5.8490613248272503</v>
      </c>
      <c r="I297">
        <v>3.9452131555454502</v>
      </c>
      <c r="J297">
        <v>7.8904263110909104E-2</v>
      </c>
    </row>
    <row r="298" spans="1:10">
      <c r="A298">
        <v>297</v>
      </c>
      <c r="B298">
        <v>115.9333</v>
      </c>
      <c r="C298" s="65">
        <v>33169.958333333336</v>
      </c>
      <c r="D298">
        <v>13.25</v>
      </c>
      <c r="E298">
        <v>22.049999237060501</v>
      </c>
      <c r="F298">
        <v>0</v>
      </c>
      <c r="G298">
        <v>38.727036384315802</v>
      </c>
      <c r="H298">
        <v>3.8232576597391899</v>
      </c>
      <c r="I298">
        <v>0.88660702775410105</v>
      </c>
      <c r="J298">
        <v>1.7732140555082002E-2</v>
      </c>
    </row>
    <row r="299" spans="1:10">
      <c r="A299">
        <v>298</v>
      </c>
      <c r="B299">
        <v>-32.433300000000003</v>
      </c>
      <c r="C299" s="65">
        <v>33170.958333333336</v>
      </c>
      <c r="D299">
        <v>12.319999694824199</v>
      </c>
      <c r="E299">
        <v>22.090000152587901</v>
      </c>
      <c r="F299">
        <v>0</v>
      </c>
      <c r="G299">
        <v>38.905659667201398</v>
      </c>
      <c r="H299">
        <v>3.99624318032481</v>
      </c>
      <c r="I299">
        <v>0</v>
      </c>
      <c r="J299">
        <v>0</v>
      </c>
    </row>
    <row r="300" spans="1:10">
      <c r="A300">
        <v>299</v>
      </c>
      <c r="B300">
        <v>115.9333</v>
      </c>
      <c r="C300" s="65">
        <v>33171.958333333336</v>
      </c>
      <c r="D300">
        <v>12.3900003433228</v>
      </c>
      <c r="E300">
        <v>18.530000686645501</v>
      </c>
      <c r="F300">
        <v>3</v>
      </c>
      <c r="G300">
        <v>39.081668000595698</v>
      </c>
      <c r="H300">
        <v>3.0237180472882002</v>
      </c>
      <c r="I300">
        <v>0.58102556216944201</v>
      </c>
      <c r="J300">
        <v>1.16205112433888E-2</v>
      </c>
    </row>
    <row r="301" spans="1:10">
      <c r="A301">
        <v>300</v>
      </c>
      <c r="B301">
        <v>-32.433300000000003</v>
      </c>
      <c r="C301" s="65">
        <v>33172.958333333336</v>
      </c>
      <c r="D301">
        <v>7.9899997711181596</v>
      </c>
      <c r="E301">
        <v>19.969999313354499</v>
      </c>
      <c r="F301">
        <v>0.60000002384185802</v>
      </c>
      <c r="G301">
        <v>39.255025253613297</v>
      </c>
      <c r="H301">
        <v>4.0535851481708196</v>
      </c>
      <c r="I301">
        <v>0</v>
      </c>
      <c r="J301">
        <v>0</v>
      </c>
    </row>
    <row r="302" spans="1:10">
      <c r="A302">
        <v>301</v>
      </c>
      <c r="B302">
        <v>115.9333</v>
      </c>
      <c r="C302" s="65">
        <v>33173.958333333336</v>
      </c>
      <c r="D302">
        <v>10.7399997711182</v>
      </c>
      <c r="E302">
        <v>19.5</v>
      </c>
      <c r="F302">
        <v>0</v>
      </c>
      <c r="G302">
        <v>39.425695295368598</v>
      </c>
      <c r="H302">
        <v>3.6062264678048801</v>
      </c>
      <c r="I302">
        <v>0</v>
      </c>
      <c r="J302">
        <v>0</v>
      </c>
    </row>
    <row r="303" spans="1:10">
      <c r="A303">
        <v>302</v>
      </c>
      <c r="B303">
        <v>-32.433300000000003</v>
      </c>
      <c r="C303" s="65">
        <v>33175</v>
      </c>
      <c r="D303">
        <v>11.180000305175801</v>
      </c>
      <c r="E303">
        <v>17.799999237060501</v>
      </c>
      <c r="F303">
        <v>14.3999996185303</v>
      </c>
      <c r="G303">
        <v>39.593641994976203</v>
      </c>
      <c r="H303">
        <v>3.0880491579678502</v>
      </c>
      <c r="I303">
        <v>11.929560292155999</v>
      </c>
      <c r="J303">
        <v>0.23859120584311999</v>
      </c>
    </row>
    <row r="304" spans="1:10">
      <c r="A304">
        <v>303</v>
      </c>
      <c r="B304">
        <v>115.9333</v>
      </c>
      <c r="C304" s="65">
        <v>33176</v>
      </c>
      <c r="D304">
        <v>11.079999923706101</v>
      </c>
      <c r="E304">
        <v>19.790000915527301</v>
      </c>
      <c r="F304">
        <v>5</v>
      </c>
      <c r="G304">
        <v>39.758829221550698</v>
      </c>
      <c r="H304">
        <v>3.66100337896644</v>
      </c>
      <c r="I304">
        <v>14.0007575889828</v>
      </c>
      <c r="J304">
        <v>0.28001515177965702</v>
      </c>
    </row>
    <row r="305" spans="1:10">
      <c r="A305">
        <v>304</v>
      </c>
      <c r="B305">
        <v>-32.433300000000003</v>
      </c>
      <c r="C305" s="65">
        <v>33177</v>
      </c>
      <c r="D305">
        <v>12.7299995422363</v>
      </c>
      <c r="E305">
        <v>19.870000839233398</v>
      </c>
      <c r="F305">
        <v>1</v>
      </c>
      <c r="G305">
        <v>39.921220844206601</v>
      </c>
      <c r="H305">
        <v>3.41483003456971</v>
      </c>
      <c r="I305">
        <v>12.268893561327101</v>
      </c>
      <c r="J305">
        <v>0.24537787122654101</v>
      </c>
    </row>
    <row r="306" spans="1:10">
      <c r="A306">
        <v>305</v>
      </c>
      <c r="B306">
        <v>115.9333</v>
      </c>
      <c r="C306" s="65">
        <v>33178</v>
      </c>
      <c r="D306">
        <v>15.7200002670288</v>
      </c>
      <c r="E306">
        <v>20.579999923706101</v>
      </c>
      <c r="F306">
        <v>1.1000000238418599</v>
      </c>
      <c r="G306">
        <v>40.0807807320584</v>
      </c>
      <c r="H306">
        <v>2.9820501261660399</v>
      </c>
      <c r="I306">
        <v>10.9832534842361</v>
      </c>
      <c r="J306">
        <v>0.21966506968472199</v>
      </c>
    </row>
    <row r="307" spans="1:10">
      <c r="A307">
        <v>306</v>
      </c>
      <c r="B307">
        <v>-32.433300000000003</v>
      </c>
      <c r="C307" s="65">
        <v>33179</v>
      </c>
      <c r="D307">
        <v>15.9899997711182</v>
      </c>
      <c r="E307">
        <v>22.579999923706101</v>
      </c>
      <c r="F307">
        <v>3.5</v>
      </c>
      <c r="G307">
        <v>40.237472754220697</v>
      </c>
      <c r="H307">
        <v>3.5961139201932899</v>
      </c>
      <c r="I307">
        <v>11.6063623480815</v>
      </c>
      <c r="J307">
        <v>0.23212724696162901</v>
      </c>
    </row>
    <row r="308" spans="1:10">
      <c r="A308">
        <v>307</v>
      </c>
      <c r="B308">
        <v>115.9333</v>
      </c>
      <c r="C308" s="65">
        <v>33180</v>
      </c>
      <c r="D308">
        <v>10.310000419616699</v>
      </c>
      <c r="E308">
        <v>22.950000762939499</v>
      </c>
      <c r="F308">
        <v>2.2999999523162802</v>
      </c>
      <c r="G308">
        <v>40.391260779808</v>
      </c>
      <c r="H308">
        <v>4.6415147425323902</v>
      </c>
      <c r="I308">
        <v>10.193150506371801</v>
      </c>
      <c r="J308">
        <v>0.20386301012743699</v>
      </c>
    </row>
    <row r="309" spans="1:10">
      <c r="A309">
        <v>308</v>
      </c>
      <c r="B309">
        <v>-32.433300000000003</v>
      </c>
      <c r="C309" s="65">
        <v>33181</v>
      </c>
      <c r="D309">
        <v>10.3800001144409</v>
      </c>
      <c r="E309">
        <v>22.719999313354499</v>
      </c>
      <c r="F309">
        <v>0.10000000149011599</v>
      </c>
      <c r="G309">
        <v>40.542108677934998</v>
      </c>
      <c r="H309">
        <v>4.5925340894668398</v>
      </c>
      <c r="I309">
        <v>6.6191232362884698</v>
      </c>
      <c r="J309">
        <v>0.13238246472576901</v>
      </c>
    </row>
    <row r="310" spans="1:10">
      <c r="A310">
        <v>309</v>
      </c>
      <c r="B310">
        <v>115.9333</v>
      </c>
      <c r="C310" s="65">
        <v>33182</v>
      </c>
      <c r="D310">
        <v>10.949999809265099</v>
      </c>
      <c r="E310">
        <v>21.590000152587901</v>
      </c>
      <c r="F310">
        <v>0.20000000298023199</v>
      </c>
      <c r="G310">
        <v>40.689980317716</v>
      </c>
      <c r="H310">
        <v>4.2451416458590003</v>
      </c>
      <c r="I310">
        <v>3.4230099225815001</v>
      </c>
      <c r="J310">
        <v>6.8460198451630094E-2</v>
      </c>
    </row>
    <row r="311" spans="1:10">
      <c r="A311">
        <v>310</v>
      </c>
      <c r="B311">
        <v>-32.433300000000003</v>
      </c>
      <c r="C311" s="65">
        <v>33183</v>
      </c>
      <c r="D311">
        <v>9.3500003814697301</v>
      </c>
      <c r="E311">
        <v>21.889999389648398</v>
      </c>
      <c r="F311">
        <v>0</v>
      </c>
      <c r="G311">
        <v>40.8348395682657</v>
      </c>
      <c r="H311">
        <v>4.5367808434029202</v>
      </c>
      <c r="I311">
        <v>0</v>
      </c>
      <c r="J311">
        <v>0</v>
      </c>
    </row>
    <row r="312" spans="1:10">
      <c r="A312">
        <v>311</v>
      </c>
      <c r="B312">
        <v>115.9333</v>
      </c>
      <c r="C312" s="65">
        <v>33184</v>
      </c>
      <c r="D312">
        <v>10.079999923706101</v>
      </c>
      <c r="E312">
        <v>21.209999084472699</v>
      </c>
      <c r="F312">
        <v>0</v>
      </c>
      <c r="G312">
        <v>40.976650298698701</v>
      </c>
      <c r="H312">
        <v>4.2921704939782703</v>
      </c>
      <c r="I312">
        <v>0</v>
      </c>
      <c r="J312">
        <v>0</v>
      </c>
    </row>
    <row r="313" spans="1:10">
      <c r="A313">
        <v>312</v>
      </c>
      <c r="B313">
        <v>-32.433300000000003</v>
      </c>
      <c r="C313" s="65">
        <v>33185</v>
      </c>
      <c r="D313">
        <v>8.9700002670288104</v>
      </c>
      <c r="E313">
        <v>23.190000534057599</v>
      </c>
      <c r="F313">
        <v>0</v>
      </c>
      <c r="G313">
        <v>41.115376378129397</v>
      </c>
      <c r="H313">
        <v>4.9312750982820504</v>
      </c>
      <c r="I313">
        <v>0</v>
      </c>
      <c r="J313">
        <v>0</v>
      </c>
    </row>
    <row r="314" spans="1:10">
      <c r="A314">
        <v>313</v>
      </c>
      <c r="B314">
        <v>115.9333</v>
      </c>
      <c r="C314" s="65">
        <v>33186</v>
      </c>
      <c r="D314">
        <v>12.439999580383301</v>
      </c>
      <c r="E314">
        <v>26.329999923706101</v>
      </c>
      <c r="F314">
        <v>0</v>
      </c>
      <c r="G314">
        <v>41.250981675672399</v>
      </c>
      <c r="H314">
        <v>5.3667943143434602</v>
      </c>
      <c r="I314">
        <v>0</v>
      </c>
      <c r="J314">
        <v>0</v>
      </c>
    </row>
    <row r="315" spans="1:10">
      <c r="A315">
        <v>314</v>
      </c>
      <c r="B315">
        <v>-32.433300000000003</v>
      </c>
      <c r="C315" s="65">
        <v>33187</v>
      </c>
      <c r="D315">
        <v>14</v>
      </c>
      <c r="E315">
        <v>31.5</v>
      </c>
      <c r="F315">
        <v>0</v>
      </c>
      <c r="G315">
        <v>41.383430060442301</v>
      </c>
      <c r="H315">
        <v>6.5901927770315902</v>
      </c>
      <c r="I315">
        <v>0</v>
      </c>
      <c r="J315">
        <v>0</v>
      </c>
    </row>
    <row r="316" spans="1:10">
      <c r="A316">
        <v>315</v>
      </c>
      <c r="B316">
        <v>115.9333</v>
      </c>
      <c r="C316" s="65">
        <v>33188</v>
      </c>
      <c r="D316">
        <v>14.449999809265099</v>
      </c>
      <c r="E316">
        <v>32.180000305175803</v>
      </c>
      <c r="F316">
        <v>0</v>
      </c>
      <c r="G316">
        <v>41.512685401553497</v>
      </c>
      <c r="H316">
        <v>6.7467908762565196</v>
      </c>
      <c r="I316">
        <v>0</v>
      </c>
      <c r="J316">
        <v>0</v>
      </c>
    </row>
    <row r="317" spans="1:10">
      <c r="A317">
        <v>316</v>
      </c>
      <c r="B317">
        <v>-32.433300000000003</v>
      </c>
      <c r="C317" s="65">
        <v>33189</v>
      </c>
      <c r="D317">
        <v>14.2399997711182</v>
      </c>
      <c r="E317">
        <v>20.159999847412099</v>
      </c>
      <c r="F317">
        <v>0</v>
      </c>
      <c r="G317">
        <v>41.638711568120698</v>
      </c>
      <c r="H317">
        <v>3.3288017600743198</v>
      </c>
      <c r="I317">
        <v>0</v>
      </c>
      <c r="J317">
        <v>0</v>
      </c>
    </row>
    <row r="318" spans="1:10">
      <c r="A318">
        <v>317</v>
      </c>
      <c r="B318">
        <v>115.9333</v>
      </c>
      <c r="C318" s="65">
        <v>33190</v>
      </c>
      <c r="D318">
        <v>7.6399998664856001</v>
      </c>
      <c r="E318">
        <v>20.340000152587901</v>
      </c>
      <c r="F318">
        <v>2.2000000476837198</v>
      </c>
      <c r="G318">
        <v>41.761472429258397</v>
      </c>
      <c r="H318">
        <v>4.4415028765902296</v>
      </c>
      <c r="I318">
        <v>0</v>
      </c>
      <c r="J318">
        <v>0</v>
      </c>
    </row>
    <row r="319" spans="1:10">
      <c r="A319">
        <v>318</v>
      </c>
      <c r="B319">
        <v>-32.433300000000003</v>
      </c>
      <c r="C319" s="65">
        <v>33191</v>
      </c>
      <c r="D319">
        <v>9.3199996948242205</v>
      </c>
      <c r="E319">
        <v>22.350000381469702</v>
      </c>
      <c r="F319">
        <v>0</v>
      </c>
      <c r="G319">
        <v>41.880931854081197</v>
      </c>
      <c r="H319">
        <v>4.7735528992602001</v>
      </c>
      <c r="I319">
        <v>0</v>
      </c>
      <c r="J319">
        <v>0</v>
      </c>
    </row>
    <row r="320" spans="1:10">
      <c r="A320">
        <v>319</v>
      </c>
      <c r="B320">
        <v>115.9333</v>
      </c>
      <c r="C320" s="65">
        <v>33192</v>
      </c>
      <c r="D320">
        <v>12.1300001144409</v>
      </c>
      <c r="E320">
        <v>27.190000534057599</v>
      </c>
      <c r="F320">
        <v>0</v>
      </c>
      <c r="G320">
        <v>41.997053711703501</v>
      </c>
      <c r="H320">
        <v>5.7314016466647502</v>
      </c>
      <c r="I320">
        <v>0</v>
      </c>
      <c r="J320">
        <v>0</v>
      </c>
    </row>
    <row r="321" spans="1:10">
      <c r="A321">
        <v>320</v>
      </c>
      <c r="B321">
        <v>-32.433300000000003</v>
      </c>
      <c r="C321" s="65">
        <v>33193</v>
      </c>
      <c r="D321">
        <v>14.560000419616699</v>
      </c>
      <c r="E321">
        <v>22.649999618530298</v>
      </c>
      <c r="F321">
        <v>0</v>
      </c>
      <c r="G321">
        <v>42.109786552594798</v>
      </c>
      <c r="H321">
        <v>4.0933611807664301</v>
      </c>
      <c r="I321">
        <v>0</v>
      </c>
      <c r="J321">
        <v>0</v>
      </c>
    </row>
    <row r="322" spans="1:10">
      <c r="A322">
        <v>321</v>
      </c>
      <c r="B322">
        <v>115.9333</v>
      </c>
      <c r="C322" s="65">
        <v>33194</v>
      </c>
      <c r="D322">
        <v>13.689999580383301</v>
      </c>
      <c r="E322">
        <v>20.670000076293899</v>
      </c>
      <c r="F322">
        <v>7.9000000953674299</v>
      </c>
      <c r="G322">
        <v>42.219017652644098</v>
      </c>
      <c r="H322">
        <v>3.6628354214327201</v>
      </c>
      <c r="I322">
        <v>4.9697317582212603</v>
      </c>
      <c r="J322">
        <v>9.9394635164425094E-2</v>
      </c>
    </row>
    <row r="323" spans="1:10">
      <c r="A323">
        <v>322</v>
      </c>
      <c r="B323">
        <v>-32.433300000000003</v>
      </c>
      <c r="C323" s="65">
        <v>33195</v>
      </c>
      <c r="D323">
        <v>11.9799995422363</v>
      </c>
      <c r="E323">
        <v>22.450000762939499</v>
      </c>
      <c r="F323">
        <v>0.89999997615814198</v>
      </c>
      <c r="G323">
        <v>42.324618969095297</v>
      </c>
      <c r="H323">
        <v>4.5017596833067</v>
      </c>
      <c r="I323">
        <v>2.26832398773404</v>
      </c>
      <c r="J323">
        <v>4.5366479754680798E-2</v>
      </c>
    </row>
    <row r="324" spans="1:10">
      <c r="A324">
        <v>323</v>
      </c>
      <c r="B324">
        <v>115.9333</v>
      </c>
      <c r="C324" s="65">
        <v>33196</v>
      </c>
      <c r="D324">
        <v>15.25</v>
      </c>
      <c r="E324">
        <v>20.590000152587901</v>
      </c>
      <c r="F324">
        <v>3.5999999046325701</v>
      </c>
      <c r="G324">
        <v>42.426462459192301</v>
      </c>
      <c r="H324">
        <v>3.2876127729576998</v>
      </c>
      <c r="I324">
        <v>3.23823367400044</v>
      </c>
      <c r="J324">
        <v>6.4764673480008902E-2</v>
      </c>
    </row>
    <row r="325" spans="1:10">
      <c r="A325">
        <v>324</v>
      </c>
      <c r="B325">
        <v>-32.433300000000003</v>
      </c>
      <c r="C325" s="65">
        <v>33197</v>
      </c>
      <c r="D325">
        <v>12.75</v>
      </c>
      <c r="E325">
        <v>19.870000839233398</v>
      </c>
      <c r="F325">
        <v>1.5</v>
      </c>
      <c r="G325">
        <v>42.524420080178999</v>
      </c>
      <c r="H325">
        <v>3.6334726752365798</v>
      </c>
      <c r="I325">
        <v>1.83145553381118</v>
      </c>
      <c r="J325">
        <v>3.66291106762235E-2</v>
      </c>
    </row>
    <row r="326" spans="1:10">
      <c r="A326">
        <v>325</v>
      </c>
      <c r="B326">
        <v>115.9333</v>
      </c>
      <c r="C326" s="65">
        <v>33198</v>
      </c>
      <c r="D326">
        <v>10.789999961853001</v>
      </c>
      <c r="E326">
        <v>20.620000839233398</v>
      </c>
      <c r="F326">
        <v>0.10000000149011599</v>
      </c>
      <c r="G326">
        <v>42.618363789299202</v>
      </c>
      <c r="H326">
        <v>4.2028600580475697</v>
      </c>
      <c r="I326">
        <v>0</v>
      </c>
      <c r="J326">
        <v>0</v>
      </c>
    </row>
    <row r="327" spans="1:10">
      <c r="A327">
        <v>326</v>
      </c>
      <c r="B327">
        <v>-32.433300000000003</v>
      </c>
      <c r="C327" s="65">
        <v>33199</v>
      </c>
      <c r="D327">
        <v>11.1300001144409</v>
      </c>
      <c r="E327">
        <v>24.700000762939499</v>
      </c>
      <c r="F327">
        <v>0</v>
      </c>
      <c r="G327">
        <v>42.708165543796902</v>
      </c>
      <c r="H327">
        <v>5.2748882462386497</v>
      </c>
      <c r="I327">
        <v>0</v>
      </c>
      <c r="J327">
        <v>0</v>
      </c>
    </row>
    <row r="328" spans="1:10">
      <c r="A328">
        <v>327</v>
      </c>
      <c r="B328">
        <v>115.9333</v>
      </c>
      <c r="C328" s="65">
        <v>33200</v>
      </c>
      <c r="D328">
        <v>12.7399997711182</v>
      </c>
      <c r="E328">
        <v>29.530000686645501</v>
      </c>
      <c r="F328">
        <v>0</v>
      </c>
      <c r="G328">
        <v>42.793697300915902</v>
      </c>
      <c r="H328">
        <v>6.4092483984918101</v>
      </c>
      <c r="I328">
        <v>0</v>
      </c>
      <c r="J328">
        <v>0</v>
      </c>
    </row>
    <row r="329" spans="1:10">
      <c r="A329">
        <v>328</v>
      </c>
      <c r="B329">
        <v>-32.433300000000003</v>
      </c>
      <c r="C329" s="65">
        <v>33201</v>
      </c>
      <c r="D329">
        <v>16.190000534057599</v>
      </c>
      <c r="E329">
        <v>34.080001831054702</v>
      </c>
      <c r="F329">
        <v>0</v>
      </c>
      <c r="G329">
        <v>42.874831017900199</v>
      </c>
      <c r="H329">
        <v>7.30938501010613</v>
      </c>
      <c r="I329">
        <v>0</v>
      </c>
      <c r="J329">
        <v>0</v>
      </c>
    </row>
    <row r="330" spans="1:10">
      <c r="A330">
        <v>329</v>
      </c>
      <c r="B330">
        <v>115.9333</v>
      </c>
      <c r="C330" s="65">
        <v>33202</v>
      </c>
      <c r="D330">
        <v>18.350000381469702</v>
      </c>
      <c r="E330">
        <v>35.2700004577637</v>
      </c>
      <c r="F330">
        <v>0</v>
      </c>
      <c r="G330">
        <v>42.951438651993499</v>
      </c>
      <c r="H330">
        <v>7.39898035704406</v>
      </c>
      <c r="I330">
        <v>0</v>
      </c>
      <c r="J330">
        <v>0</v>
      </c>
    </row>
    <row r="331" spans="1:10">
      <c r="A331">
        <v>330</v>
      </c>
      <c r="B331">
        <v>-32.433300000000003</v>
      </c>
      <c r="C331" s="65">
        <v>33203</v>
      </c>
      <c r="D331">
        <v>15.7799997329712</v>
      </c>
      <c r="E331">
        <v>27.059999465942401</v>
      </c>
      <c r="F331">
        <v>0</v>
      </c>
      <c r="G331">
        <v>43.023392160439798</v>
      </c>
      <c r="H331">
        <v>5.3202070015305498</v>
      </c>
      <c r="I331">
        <v>0</v>
      </c>
      <c r="J331">
        <v>0</v>
      </c>
    </row>
    <row r="332" spans="1:10">
      <c r="A332">
        <v>331</v>
      </c>
      <c r="B332">
        <v>115.9333</v>
      </c>
      <c r="C332" s="65">
        <v>33204</v>
      </c>
      <c r="D332">
        <v>14.680000305175801</v>
      </c>
      <c r="E332">
        <v>26.170000076293899</v>
      </c>
      <c r="F332">
        <v>0</v>
      </c>
      <c r="G332">
        <v>43.0905635004831</v>
      </c>
      <c r="H332">
        <v>5.2414498081322103</v>
      </c>
      <c r="I332">
        <v>0</v>
      </c>
      <c r="J332">
        <v>0</v>
      </c>
    </row>
    <row r="333" spans="1:10">
      <c r="A333">
        <v>332</v>
      </c>
      <c r="B333">
        <v>-32.433300000000003</v>
      </c>
      <c r="C333" s="65">
        <v>33205</v>
      </c>
      <c r="D333">
        <v>12.7299995422363</v>
      </c>
      <c r="E333">
        <v>26.969999313354499</v>
      </c>
      <c r="F333">
        <v>0</v>
      </c>
      <c r="G333">
        <v>43.152824629367103</v>
      </c>
      <c r="H333">
        <v>5.7556045215043197</v>
      </c>
      <c r="I333">
        <v>0</v>
      </c>
      <c r="J333">
        <v>0</v>
      </c>
    </row>
    <row r="334" spans="1:10">
      <c r="A334">
        <v>333</v>
      </c>
      <c r="B334">
        <v>115.9333</v>
      </c>
      <c r="C334" s="65">
        <v>33206</v>
      </c>
      <c r="D334">
        <v>12.6199998855591</v>
      </c>
      <c r="E334">
        <v>27.100000381469702</v>
      </c>
      <c r="F334">
        <v>0</v>
      </c>
      <c r="G334">
        <v>43.210047504335698</v>
      </c>
      <c r="H334">
        <v>5.8131442652218501</v>
      </c>
      <c r="I334">
        <v>0</v>
      </c>
      <c r="J334">
        <v>0</v>
      </c>
    </row>
    <row r="335" spans="1:10">
      <c r="A335">
        <v>334</v>
      </c>
      <c r="B335">
        <v>-32.433300000000003</v>
      </c>
      <c r="C335" s="65">
        <v>33207</v>
      </c>
      <c r="D335">
        <v>13.319999694824199</v>
      </c>
      <c r="E335">
        <v>28.420000076293899</v>
      </c>
      <c r="F335">
        <v>0</v>
      </c>
      <c r="G335">
        <v>43.262104082632902</v>
      </c>
      <c r="H335">
        <v>6.1028407775008899</v>
      </c>
      <c r="I335">
        <v>0</v>
      </c>
      <c r="J335">
        <v>0</v>
      </c>
    </row>
    <row r="336" spans="1:10">
      <c r="A336">
        <v>335</v>
      </c>
      <c r="B336">
        <v>115.9333</v>
      </c>
      <c r="C336" s="65">
        <v>33208</v>
      </c>
      <c r="D336">
        <v>13.680000305175801</v>
      </c>
      <c r="E336">
        <v>27.549999237060501</v>
      </c>
      <c r="F336">
        <v>0</v>
      </c>
      <c r="G336">
        <v>43.308866321502599</v>
      </c>
      <c r="H336">
        <v>5.8167127314408598</v>
      </c>
      <c r="I336">
        <v>0</v>
      </c>
      <c r="J336">
        <v>0</v>
      </c>
    </row>
    <row r="337" spans="1:10">
      <c r="A337">
        <v>336</v>
      </c>
      <c r="B337">
        <v>-32.433300000000003</v>
      </c>
      <c r="C337" s="65">
        <v>33209</v>
      </c>
      <c r="D337">
        <v>14.930000305175801</v>
      </c>
      <c r="E337">
        <v>28.889999389648398</v>
      </c>
      <c r="F337">
        <v>0.30000001192092901</v>
      </c>
      <c r="G337">
        <v>43.3502061781885</v>
      </c>
      <c r="H337">
        <v>6.0380332370622902</v>
      </c>
      <c r="I337">
        <v>0</v>
      </c>
      <c r="J337">
        <v>0</v>
      </c>
    </row>
    <row r="338" spans="1:10">
      <c r="A338">
        <v>337</v>
      </c>
      <c r="B338">
        <v>115.9333</v>
      </c>
      <c r="C338" s="65">
        <v>33210</v>
      </c>
      <c r="D338">
        <v>14.1000003814697</v>
      </c>
      <c r="E338">
        <v>22.440000534057599</v>
      </c>
      <c r="F338">
        <v>0</v>
      </c>
      <c r="G338">
        <v>43.385995609934703</v>
      </c>
      <c r="H338">
        <v>4.2426821490481599</v>
      </c>
      <c r="I338">
        <v>0</v>
      </c>
      <c r="J338">
        <v>0</v>
      </c>
    </row>
    <row r="339" spans="1:10">
      <c r="A339">
        <v>338</v>
      </c>
      <c r="B339">
        <v>-32.433300000000003</v>
      </c>
      <c r="C339" s="65">
        <v>33211</v>
      </c>
      <c r="D339">
        <v>13.0200004577637</v>
      </c>
      <c r="E339">
        <v>20.209999084472699</v>
      </c>
      <c r="F339">
        <v>4.3000001907348597</v>
      </c>
      <c r="G339">
        <v>43.416106573984898</v>
      </c>
      <c r="H339">
        <v>3.7611859143945399</v>
      </c>
      <c r="I339">
        <v>1.2910514592192299</v>
      </c>
      <c r="J339">
        <v>2.58210291843846E-2</v>
      </c>
    </row>
    <row r="340" spans="1:10">
      <c r="A340">
        <v>339</v>
      </c>
      <c r="B340">
        <v>115.9333</v>
      </c>
      <c r="C340" s="65">
        <v>33212</v>
      </c>
      <c r="D340">
        <v>10.3500003814697</v>
      </c>
      <c r="E340">
        <v>21.079999923706101</v>
      </c>
      <c r="F340">
        <v>2</v>
      </c>
      <c r="G340">
        <v>43.440411027583202</v>
      </c>
      <c r="H340">
        <v>4.4770789706444702</v>
      </c>
      <c r="I340">
        <v>0</v>
      </c>
      <c r="J340">
        <v>0</v>
      </c>
    </row>
    <row r="341" spans="1:10">
      <c r="A341">
        <v>340</v>
      </c>
      <c r="B341">
        <v>-32.433300000000003</v>
      </c>
      <c r="C341" s="65">
        <v>33213</v>
      </c>
      <c r="D341">
        <v>11.560000419616699</v>
      </c>
      <c r="E341">
        <v>22.950000762939499</v>
      </c>
      <c r="F341">
        <v>0</v>
      </c>
      <c r="G341">
        <v>43.458780927973301</v>
      </c>
      <c r="H341">
        <v>4.8267092497871804</v>
      </c>
      <c r="I341">
        <v>0</v>
      </c>
      <c r="J341">
        <v>0</v>
      </c>
    </row>
    <row r="342" spans="1:10">
      <c r="A342">
        <v>341</v>
      </c>
      <c r="B342">
        <v>115.9333</v>
      </c>
      <c r="C342" s="65">
        <v>33214</v>
      </c>
      <c r="D342">
        <v>13.1099996566772</v>
      </c>
      <c r="E342">
        <v>26.0200004577637</v>
      </c>
      <c r="F342">
        <v>0</v>
      </c>
      <c r="G342">
        <v>43.471088232399197</v>
      </c>
      <c r="H342">
        <v>5.47886230349022</v>
      </c>
      <c r="I342">
        <v>0</v>
      </c>
      <c r="J342">
        <v>0</v>
      </c>
    </row>
    <row r="343" spans="1:10">
      <c r="A343">
        <v>342</v>
      </c>
      <c r="B343">
        <v>-32.433300000000003</v>
      </c>
      <c r="C343" s="65">
        <v>33215</v>
      </c>
      <c r="D343">
        <v>13.9899997711182</v>
      </c>
      <c r="E343">
        <v>29.059999465942401</v>
      </c>
      <c r="F343">
        <v>0</v>
      </c>
      <c r="G343">
        <v>43.477204898104702</v>
      </c>
      <c r="H343">
        <v>6.2308703759020796</v>
      </c>
      <c r="I343">
        <v>0</v>
      </c>
      <c r="J343">
        <v>0</v>
      </c>
    </row>
    <row r="344" spans="1:10">
      <c r="A344">
        <v>343</v>
      </c>
      <c r="B344">
        <v>115.9333</v>
      </c>
      <c r="C344" s="65">
        <v>33216</v>
      </c>
      <c r="D344">
        <v>13.8500003814697</v>
      </c>
      <c r="E344">
        <v>29.549999237060501</v>
      </c>
      <c r="F344">
        <v>0</v>
      </c>
      <c r="G344">
        <v>43.4770028823337</v>
      </c>
      <c r="H344">
        <v>6.3880492183303996</v>
      </c>
      <c r="I344">
        <v>0</v>
      </c>
      <c r="J344">
        <v>0</v>
      </c>
    </row>
    <row r="345" spans="1:10">
      <c r="A345">
        <v>344</v>
      </c>
      <c r="B345">
        <v>-32.433300000000003</v>
      </c>
      <c r="C345" s="65">
        <v>33217</v>
      </c>
      <c r="D345">
        <v>14.670000076293899</v>
      </c>
      <c r="E345">
        <v>32.459999084472699</v>
      </c>
      <c r="F345">
        <v>0</v>
      </c>
      <c r="G345">
        <v>43.470354142330201</v>
      </c>
      <c r="H345">
        <v>7.1199331522174099</v>
      </c>
      <c r="I345">
        <v>0</v>
      </c>
      <c r="J345">
        <v>0</v>
      </c>
    </row>
    <row r="346" spans="1:10">
      <c r="A346">
        <v>345</v>
      </c>
      <c r="B346">
        <v>115.9333</v>
      </c>
      <c r="C346" s="65">
        <v>33218</v>
      </c>
      <c r="D346">
        <v>16.620000839233398</v>
      </c>
      <c r="E346">
        <v>34.650001525878899</v>
      </c>
      <c r="F346">
        <v>0</v>
      </c>
      <c r="G346">
        <v>43.457130635337997</v>
      </c>
      <c r="H346">
        <v>7.5242030760753398</v>
      </c>
      <c r="I346">
        <v>0</v>
      </c>
      <c r="J346">
        <v>0</v>
      </c>
    </row>
    <row r="347" spans="1:10">
      <c r="A347">
        <v>346</v>
      </c>
      <c r="B347">
        <v>-32.433300000000003</v>
      </c>
      <c r="C347" s="65">
        <v>33219</v>
      </c>
      <c r="D347">
        <v>20.850000381469702</v>
      </c>
      <c r="E347">
        <v>38.029998779296903</v>
      </c>
      <c r="F347">
        <v>0</v>
      </c>
      <c r="G347">
        <v>43.437204318600898</v>
      </c>
      <c r="H347">
        <v>7.9844510347339499</v>
      </c>
      <c r="I347">
        <v>0</v>
      </c>
      <c r="J347">
        <v>0</v>
      </c>
    </row>
    <row r="348" spans="1:10">
      <c r="A348">
        <v>347</v>
      </c>
      <c r="B348">
        <v>115.9333</v>
      </c>
      <c r="C348" s="65">
        <v>33220</v>
      </c>
      <c r="D348">
        <v>22.629999160766602</v>
      </c>
      <c r="E348">
        <v>33.630001068115199</v>
      </c>
      <c r="F348">
        <v>0</v>
      </c>
      <c r="G348">
        <v>43.410447149363002</v>
      </c>
      <c r="H348">
        <v>6.2079589671636297</v>
      </c>
      <c r="I348">
        <v>0</v>
      </c>
      <c r="J348">
        <v>0</v>
      </c>
    </row>
    <row r="349" spans="1:10">
      <c r="A349">
        <v>348</v>
      </c>
      <c r="B349">
        <v>-32.433300000000003</v>
      </c>
      <c r="C349" s="65">
        <v>33221</v>
      </c>
      <c r="D349">
        <v>17.370000839233398</v>
      </c>
      <c r="E349">
        <v>25.290000915527301</v>
      </c>
      <c r="F349">
        <v>0</v>
      </c>
      <c r="G349">
        <v>43.376731084867998</v>
      </c>
      <c r="H349">
        <v>4.4842624461957596</v>
      </c>
      <c r="I349">
        <v>0</v>
      </c>
      <c r="J349">
        <v>0</v>
      </c>
    </row>
    <row r="350" spans="1:10">
      <c r="A350">
        <v>349</v>
      </c>
      <c r="B350">
        <v>115.9333</v>
      </c>
      <c r="C350" s="65">
        <v>33222</v>
      </c>
      <c r="D350">
        <v>15.069999694824199</v>
      </c>
      <c r="E350">
        <v>27.600000381469702</v>
      </c>
      <c r="F350">
        <v>0</v>
      </c>
      <c r="G350">
        <v>43.335928082359899</v>
      </c>
      <c r="H350">
        <v>5.6357372798353804</v>
      </c>
      <c r="I350">
        <v>0</v>
      </c>
      <c r="J350">
        <v>0</v>
      </c>
    </row>
    <row r="351" spans="1:10">
      <c r="A351">
        <v>350</v>
      </c>
      <c r="B351">
        <v>-32.433300000000003</v>
      </c>
      <c r="C351" s="65">
        <v>33223</v>
      </c>
      <c r="D351">
        <v>15.6199998855591</v>
      </c>
      <c r="E351">
        <v>26.450000762939499</v>
      </c>
      <c r="F351">
        <v>0</v>
      </c>
      <c r="G351">
        <v>43.287960685149201</v>
      </c>
      <c r="H351">
        <v>5.1935753533970797</v>
      </c>
      <c r="I351">
        <v>0</v>
      </c>
      <c r="J351">
        <v>0</v>
      </c>
    </row>
    <row r="352" spans="1:10">
      <c r="A352">
        <v>351</v>
      </c>
      <c r="B352">
        <v>115.9333</v>
      </c>
      <c r="C352" s="65">
        <v>33224</v>
      </c>
      <c r="D352">
        <v>15.1400003433228</v>
      </c>
      <c r="E352">
        <v>25.100000381469702</v>
      </c>
      <c r="F352">
        <v>0</v>
      </c>
      <c r="G352">
        <v>43.232953780813503</v>
      </c>
      <c r="H352">
        <v>4.8570733613693298</v>
      </c>
      <c r="I352">
        <v>0</v>
      </c>
      <c r="J352">
        <v>0</v>
      </c>
    </row>
    <row r="353" spans="1:10">
      <c r="A353">
        <v>352</v>
      </c>
      <c r="B353">
        <v>-32.433300000000003</v>
      </c>
      <c r="C353" s="65">
        <v>33225</v>
      </c>
      <c r="D353">
        <v>13.0100002288818</v>
      </c>
      <c r="E353">
        <v>24.430000305175799</v>
      </c>
      <c r="F353">
        <v>0</v>
      </c>
      <c r="G353">
        <v>43.171082842996803</v>
      </c>
      <c r="H353">
        <v>5.0017101320733799</v>
      </c>
      <c r="I353">
        <v>0</v>
      </c>
      <c r="J353">
        <v>0</v>
      </c>
    </row>
    <row r="354" spans="1:10">
      <c r="A354">
        <v>353</v>
      </c>
      <c r="B354">
        <v>115.9333</v>
      </c>
      <c r="C354" s="65">
        <v>33226</v>
      </c>
      <c r="D354">
        <v>12.550000190734901</v>
      </c>
      <c r="E354">
        <v>26.4899997711182</v>
      </c>
      <c r="F354">
        <v>0</v>
      </c>
      <c r="G354">
        <v>43.102523345343499</v>
      </c>
      <c r="H354">
        <v>5.6381608627759903</v>
      </c>
      <c r="I354">
        <v>0</v>
      </c>
      <c r="J354">
        <v>0</v>
      </c>
    </row>
    <row r="355" spans="1:10">
      <c r="A355">
        <v>354</v>
      </c>
      <c r="B355">
        <v>-32.433300000000003</v>
      </c>
      <c r="C355" s="65">
        <v>33227</v>
      </c>
      <c r="D355">
        <v>14.3800001144409</v>
      </c>
      <c r="E355">
        <v>24.829999923706101</v>
      </c>
      <c r="F355">
        <v>0</v>
      </c>
      <c r="G355">
        <v>43.027450761497697</v>
      </c>
      <c r="H355">
        <v>4.8842194473148703</v>
      </c>
      <c r="I355">
        <v>0</v>
      </c>
      <c r="J355">
        <v>0</v>
      </c>
    </row>
    <row r="356" spans="1:10">
      <c r="A356">
        <v>355</v>
      </c>
      <c r="B356">
        <v>115.9333</v>
      </c>
      <c r="C356" s="65">
        <v>33228</v>
      </c>
      <c r="D356">
        <v>14.2299995422363</v>
      </c>
      <c r="E356">
        <v>23.790000915527301</v>
      </c>
      <c r="F356">
        <v>0</v>
      </c>
      <c r="G356">
        <v>42.946040565103502</v>
      </c>
      <c r="H356">
        <v>4.5885944882363798</v>
      </c>
      <c r="I356">
        <v>0</v>
      </c>
      <c r="J356">
        <v>0</v>
      </c>
    </row>
    <row r="357" spans="1:10">
      <c r="A357">
        <v>356</v>
      </c>
      <c r="B357">
        <v>-32.433300000000003</v>
      </c>
      <c r="C357" s="65">
        <v>33229</v>
      </c>
      <c r="D357">
        <v>17.690000534057599</v>
      </c>
      <c r="E357">
        <v>24.870000839233398</v>
      </c>
      <c r="F357">
        <v>0.30000001192092901</v>
      </c>
      <c r="G357">
        <v>42.858468229805197</v>
      </c>
      <c r="H357">
        <v>4.2132302231935999</v>
      </c>
      <c r="I357">
        <v>0</v>
      </c>
      <c r="J357">
        <v>0</v>
      </c>
    </row>
    <row r="358" spans="1:10">
      <c r="A358">
        <v>357</v>
      </c>
      <c r="B358">
        <v>115.9333</v>
      </c>
      <c r="C358" s="65">
        <v>33230</v>
      </c>
      <c r="D358">
        <v>13.7700004577637</v>
      </c>
      <c r="E358">
        <v>29.559999465942401</v>
      </c>
      <c r="F358">
        <v>0</v>
      </c>
      <c r="G358">
        <v>42.764909229247003</v>
      </c>
      <c r="H358">
        <v>6.2958223399948796</v>
      </c>
      <c r="I358">
        <v>0</v>
      </c>
      <c r="J358">
        <v>0</v>
      </c>
    </row>
    <row r="359" spans="1:10">
      <c r="A359">
        <v>358</v>
      </c>
      <c r="B359">
        <v>-32.433300000000003</v>
      </c>
      <c r="C359" s="65">
        <v>33231</v>
      </c>
      <c r="D359">
        <v>16.379999160766602</v>
      </c>
      <c r="E359">
        <v>30.2700004577637</v>
      </c>
      <c r="F359">
        <v>0</v>
      </c>
      <c r="G359">
        <v>42.665539037072897</v>
      </c>
      <c r="H359">
        <v>6.13897748558733</v>
      </c>
      <c r="I359">
        <v>0</v>
      </c>
      <c r="J359">
        <v>0</v>
      </c>
    </row>
    <row r="360" spans="1:10">
      <c r="A360">
        <v>359</v>
      </c>
      <c r="B360">
        <v>115.9333</v>
      </c>
      <c r="C360" s="65">
        <v>33232</v>
      </c>
      <c r="D360">
        <v>16.530000686645501</v>
      </c>
      <c r="E360">
        <v>30.120000839233398</v>
      </c>
      <c r="F360">
        <v>0</v>
      </c>
      <c r="G360">
        <v>42.560533126927297</v>
      </c>
      <c r="H360">
        <v>6.0573750014700201</v>
      </c>
      <c r="I360">
        <v>0</v>
      </c>
      <c r="J360">
        <v>0</v>
      </c>
    </row>
    <row r="361" spans="1:10">
      <c r="A361">
        <v>360</v>
      </c>
      <c r="B361">
        <v>-32.433300000000003</v>
      </c>
      <c r="C361" s="65">
        <v>33233</v>
      </c>
      <c r="D361">
        <v>15.960000038146999</v>
      </c>
      <c r="E361">
        <v>24.719999313354499</v>
      </c>
      <c r="F361">
        <v>0.30000001192092901</v>
      </c>
      <c r="G361">
        <v>42.450066972454302</v>
      </c>
      <c r="H361">
        <v>4.4985531038975797</v>
      </c>
      <c r="I361">
        <v>0</v>
      </c>
      <c r="J361">
        <v>0</v>
      </c>
    </row>
    <row r="362" spans="1:10">
      <c r="A362">
        <v>361</v>
      </c>
      <c r="B362">
        <v>115.9333</v>
      </c>
      <c r="C362" s="65">
        <v>33234</v>
      </c>
      <c r="D362">
        <v>11.189999580383301</v>
      </c>
      <c r="E362">
        <v>25.049999237060501</v>
      </c>
      <c r="F362">
        <v>0</v>
      </c>
      <c r="G362">
        <v>42.334316047298003</v>
      </c>
      <c r="H362">
        <v>5.3146201521593603</v>
      </c>
      <c r="I362">
        <v>0</v>
      </c>
      <c r="J362">
        <v>0</v>
      </c>
    </row>
    <row r="363" spans="1:10">
      <c r="A363">
        <v>362</v>
      </c>
      <c r="B363">
        <v>-32.433300000000003</v>
      </c>
      <c r="C363" s="65">
        <v>33235</v>
      </c>
      <c r="D363">
        <v>13.2200002670288</v>
      </c>
      <c r="E363">
        <v>29.100000381469702</v>
      </c>
      <c r="F363">
        <v>0</v>
      </c>
      <c r="G363">
        <v>42.213455825102798</v>
      </c>
      <c r="H363">
        <v>6.1525742202404903</v>
      </c>
      <c r="I363">
        <v>0</v>
      </c>
      <c r="J363">
        <v>0</v>
      </c>
    </row>
    <row r="364" spans="1:10">
      <c r="A364">
        <v>363</v>
      </c>
      <c r="B364">
        <v>115.9333</v>
      </c>
      <c r="C364" s="65">
        <v>33236</v>
      </c>
      <c r="D364">
        <v>16.440000534057599</v>
      </c>
      <c r="E364">
        <v>28.809999465942401</v>
      </c>
      <c r="F364">
        <v>0</v>
      </c>
      <c r="G364">
        <v>42.087661779512601</v>
      </c>
      <c r="H364">
        <v>5.6176077344345403</v>
      </c>
      <c r="I364">
        <v>0</v>
      </c>
      <c r="J364">
        <v>0</v>
      </c>
    </row>
    <row r="365" spans="1:10">
      <c r="A365">
        <v>364</v>
      </c>
      <c r="B365">
        <v>-32.433300000000003</v>
      </c>
      <c r="C365" s="65">
        <v>33237</v>
      </c>
      <c r="D365">
        <v>14.039999961853001</v>
      </c>
      <c r="E365">
        <v>26.299999237060501</v>
      </c>
      <c r="F365">
        <v>0</v>
      </c>
      <c r="G365">
        <v>41.957109384171901</v>
      </c>
      <c r="H365">
        <v>5.2366449164569397</v>
      </c>
      <c r="I365">
        <v>0</v>
      </c>
      <c r="J365">
        <v>0</v>
      </c>
    </row>
    <row r="366" spans="1:10">
      <c r="A366">
        <v>365</v>
      </c>
      <c r="B366">
        <v>115.9333</v>
      </c>
      <c r="C366" s="65">
        <v>33238</v>
      </c>
      <c r="D366">
        <v>12.2399997711182</v>
      </c>
      <c r="E366">
        <v>25.309999465942401</v>
      </c>
      <c r="F366">
        <v>0</v>
      </c>
      <c r="G366">
        <v>41.821974112724597</v>
      </c>
      <c r="H366">
        <v>5.1914466998291298</v>
      </c>
      <c r="I366">
        <v>0</v>
      </c>
      <c r="J366">
        <v>0</v>
      </c>
    </row>
    <row r="367" spans="1:10">
      <c r="A367">
        <v>366</v>
      </c>
      <c r="B367">
        <v>-32.433300000000003</v>
      </c>
      <c r="C367" s="65">
        <v>33239</v>
      </c>
      <c r="D367">
        <v>13.449999809265099</v>
      </c>
      <c r="E367">
        <v>26.360000610351602</v>
      </c>
      <c r="F367">
        <v>0</v>
      </c>
      <c r="G367">
        <v>43.308866321502599</v>
      </c>
      <c r="H367">
        <v>5.5080851994044604</v>
      </c>
      <c r="I367">
        <v>0</v>
      </c>
      <c r="J367">
        <v>0</v>
      </c>
    </row>
    <row r="368" spans="1:10">
      <c r="A368">
        <v>367</v>
      </c>
      <c r="B368">
        <v>115.9333</v>
      </c>
      <c r="C368" s="65">
        <v>33240</v>
      </c>
      <c r="D368">
        <v>13.189999580383301</v>
      </c>
      <c r="E368">
        <v>22.950000762939499</v>
      </c>
      <c r="F368">
        <v>1.1000000238418599</v>
      </c>
      <c r="G368">
        <v>43.3502061781885</v>
      </c>
      <c r="H368">
        <v>4.5604661120834598</v>
      </c>
      <c r="I368">
        <v>0</v>
      </c>
      <c r="J368">
        <v>0</v>
      </c>
    </row>
    <row r="369" spans="1:10">
      <c r="A369">
        <v>368</v>
      </c>
      <c r="B369">
        <v>-32.433300000000003</v>
      </c>
      <c r="C369" s="65">
        <v>33241</v>
      </c>
      <c r="D369">
        <v>11.3800001144409</v>
      </c>
      <c r="E369">
        <v>23.290000915527301</v>
      </c>
      <c r="F369">
        <v>0</v>
      </c>
      <c r="G369">
        <v>43.385995609934703</v>
      </c>
      <c r="H369">
        <v>4.9386378348699198</v>
      </c>
      <c r="I369">
        <v>0</v>
      </c>
      <c r="J369">
        <v>0</v>
      </c>
    </row>
    <row r="370" spans="1:10">
      <c r="A370">
        <v>369</v>
      </c>
      <c r="B370">
        <v>115.9333</v>
      </c>
      <c r="C370" s="65">
        <v>33242</v>
      </c>
      <c r="D370">
        <v>10.9899997711182</v>
      </c>
      <c r="E370">
        <v>26.639999389648398</v>
      </c>
      <c r="F370">
        <v>0.10000000149011599</v>
      </c>
      <c r="G370">
        <v>43.416106573984898</v>
      </c>
      <c r="H370">
        <v>5.9037617839049199</v>
      </c>
      <c r="I370">
        <v>0</v>
      </c>
      <c r="J370">
        <v>0</v>
      </c>
    </row>
    <row r="371" spans="1:10">
      <c r="A371">
        <v>370</v>
      </c>
      <c r="B371">
        <v>-32.433300000000003</v>
      </c>
      <c r="C371" s="65">
        <v>33243</v>
      </c>
      <c r="D371">
        <v>14.329999923706101</v>
      </c>
      <c r="E371">
        <v>30</v>
      </c>
      <c r="F371">
        <v>0</v>
      </c>
      <c r="G371">
        <v>43.440411027583202</v>
      </c>
      <c r="H371">
        <v>6.4516380362884904</v>
      </c>
      <c r="I371">
        <v>0</v>
      </c>
      <c r="J371">
        <v>0</v>
      </c>
    </row>
    <row r="372" spans="1:10">
      <c r="A372">
        <v>371</v>
      </c>
      <c r="B372">
        <v>115.9333</v>
      </c>
      <c r="C372" s="65">
        <v>33244</v>
      </c>
      <c r="D372">
        <v>15.800000190734901</v>
      </c>
      <c r="E372">
        <v>35.880001068115199</v>
      </c>
      <c r="F372">
        <v>0.80000001192092896</v>
      </c>
      <c r="G372">
        <v>43.458780927973301</v>
      </c>
      <c r="H372">
        <v>7.9782180780767202</v>
      </c>
      <c r="I372">
        <v>0</v>
      </c>
      <c r="J372">
        <v>0</v>
      </c>
    </row>
    <row r="373" spans="1:10">
      <c r="A373">
        <v>372</v>
      </c>
      <c r="B373">
        <v>-32.433300000000003</v>
      </c>
      <c r="C373" s="65">
        <v>33245</v>
      </c>
      <c r="D373">
        <v>21.889999389648398</v>
      </c>
      <c r="E373">
        <v>36.840000152587898</v>
      </c>
      <c r="F373">
        <v>0</v>
      </c>
      <c r="G373">
        <v>43.471088232399197</v>
      </c>
      <c r="H373">
        <v>7.4422234936459803</v>
      </c>
      <c r="I373">
        <v>0</v>
      </c>
      <c r="J373">
        <v>0</v>
      </c>
    </row>
    <row r="374" spans="1:10">
      <c r="A374">
        <v>373</v>
      </c>
      <c r="B374">
        <v>115.9333</v>
      </c>
      <c r="C374" s="65">
        <v>33246</v>
      </c>
      <c r="D374">
        <v>18.790000915527301</v>
      </c>
      <c r="E374">
        <v>28.569999694824201</v>
      </c>
      <c r="F374">
        <v>0</v>
      </c>
      <c r="G374">
        <v>43.477204898104702</v>
      </c>
      <c r="H374">
        <v>5.2945800495067799</v>
      </c>
      <c r="I374">
        <v>0</v>
      </c>
      <c r="J374">
        <v>0</v>
      </c>
    </row>
    <row r="375" spans="1:10">
      <c r="A375">
        <v>374</v>
      </c>
      <c r="B375">
        <v>-32.433300000000003</v>
      </c>
      <c r="C375" s="65">
        <v>33247</v>
      </c>
      <c r="D375">
        <v>17.219999313354499</v>
      </c>
      <c r="E375">
        <v>26.540000915527301</v>
      </c>
      <c r="F375">
        <v>0</v>
      </c>
      <c r="G375">
        <v>43.4770028823337</v>
      </c>
      <c r="H375">
        <v>4.9442566683510503</v>
      </c>
      <c r="I375">
        <v>0</v>
      </c>
      <c r="J375">
        <v>0</v>
      </c>
    </row>
    <row r="376" spans="1:10">
      <c r="A376">
        <v>375</v>
      </c>
      <c r="B376">
        <v>115.9333</v>
      </c>
      <c r="C376" s="65">
        <v>33248</v>
      </c>
      <c r="D376">
        <v>13.819999694824199</v>
      </c>
      <c r="E376">
        <v>27.75</v>
      </c>
      <c r="F376">
        <v>0</v>
      </c>
      <c r="G376">
        <v>43.470354142330201</v>
      </c>
      <c r="H376">
        <v>5.8769094029794502</v>
      </c>
      <c r="I376">
        <v>0</v>
      </c>
      <c r="J376">
        <v>0</v>
      </c>
    </row>
    <row r="377" spans="1:10">
      <c r="A377">
        <v>376</v>
      </c>
      <c r="B377">
        <v>-32.433300000000003</v>
      </c>
      <c r="C377" s="65">
        <v>33249</v>
      </c>
      <c r="D377">
        <v>13.6000003814697</v>
      </c>
      <c r="E377">
        <v>29.5</v>
      </c>
      <c r="F377">
        <v>0</v>
      </c>
      <c r="G377">
        <v>43.457130635337997</v>
      </c>
      <c r="H377">
        <v>6.4012692515397802</v>
      </c>
      <c r="I377">
        <v>0</v>
      </c>
      <c r="J377">
        <v>0</v>
      </c>
    </row>
    <row r="378" spans="1:10">
      <c r="A378">
        <v>377</v>
      </c>
      <c r="B378">
        <v>115.9333</v>
      </c>
      <c r="C378" s="65">
        <v>33250</v>
      </c>
      <c r="D378">
        <v>16.170000076293899</v>
      </c>
      <c r="E378">
        <v>34.2299995422363</v>
      </c>
      <c r="F378">
        <v>1.3999999761581401</v>
      </c>
      <c r="G378">
        <v>43.437204318600898</v>
      </c>
      <c r="H378">
        <v>7.4516240812077497</v>
      </c>
      <c r="I378">
        <v>0</v>
      </c>
      <c r="J378">
        <v>0</v>
      </c>
    </row>
    <row r="379" spans="1:10">
      <c r="A379">
        <v>378</v>
      </c>
      <c r="B379">
        <v>-32.433300000000003</v>
      </c>
      <c r="C379" s="65">
        <v>33251</v>
      </c>
      <c r="D379">
        <v>17.559999465942401</v>
      </c>
      <c r="E379">
        <v>30.209999084472699</v>
      </c>
      <c r="F379">
        <v>0.69999998807907104</v>
      </c>
      <c r="G379">
        <v>43.410447149363002</v>
      </c>
      <c r="H379">
        <v>6.0420047930100598</v>
      </c>
      <c r="I379">
        <v>0</v>
      </c>
      <c r="J379">
        <v>0</v>
      </c>
    </row>
    <row r="380" spans="1:10">
      <c r="A380">
        <v>379</v>
      </c>
      <c r="B380">
        <v>115.9333</v>
      </c>
      <c r="C380" s="65">
        <v>33252</v>
      </c>
      <c r="D380">
        <v>17.139999389648398</v>
      </c>
      <c r="E380">
        <v>27.0200004577637</v>
      </c>
      <c r="F380">
        <v>0</v>
      </c>
      <c r="G380">
        <v>43.376731084867998</v>
      </c>
      <c r="H380">
        <v>5.1044883418074196</v>
      </c>
      <c r="I380">
        <v>0</v>
      </c>
      <c r="J380">
        <v>0</v>
      </c>
    </row>
    <row r="381" spans="1:10">
      <c r="A381">
        <v>380</v>
      </c>
      <c r="B381">
        <v>-32.433300000000003</v>
      </c>
      <c r="C381" s="65">
        <v>33253</v>
      </c>
      <c r="D381">
        <v>17.690000534057599</v>
      </c>
      <c r="E381">
        <v>31.139999389648398</v>
      </c>
      <c r="F381">
        <v>0</v>
      </c>
      <c r="G381">
        <v>43.335928082359899</v>
      </c>
      <c r="H381">
        <v>6.2985092342581801</v>
      </c>
      <c r="I381">
        <v>0</v>
      </c>
      <c r="J381">
        <v>0</v>
      </c>
    </row>
    <row r="382" spans="1:10">
      <c r="A382">
        <v>381</v>
      </c>
      <c r="B382">
        <v>115.9333</v>
      </c>
      <c r="C382" s="65">
        <v>33254</v>
      </c>
      <c r="D382">
        <v>20.329999923706101</v>
      </c>
      <c r="E382">
        <v>37.549999237060497</v>
      </c>
      <c r="F382">
        <v>0</v>
      </c>
      <c r="G382">
        <v>43.287960685149201</v>
      </c>
      <c r="H382">
        <v>7.88195856004468</v>
      </c>
      <c r="I382">
        <v>0</v>
      </c>
      <c r="J382">
        <v>0</v>
      </c>
    </row>
    <row r="383" spans="1:10">
      <c r="A383">
        <v>382</v>
      </c>
      <c r="B383">
        <v>-32.433300000000003</v>
      </c>
      <c r="C383" s="65">
        <v>33255</v>
      </c>
      <c r="D383">
        <v>22.180000305175799</v>
      </c>
      <c r="E383">
        <v>36.340000152587898</v>
      </c>
      <c r="F383">
        <v>0</v>
      </c>
      <c r="G383">
        <v>43.232953780813503</v>
      </c>
      <c r="H383">
        <v>7.1872079320416997</v>
      </c>
      <c r="I383">
        <v>0</v>
      </c>
      <c r="J383">
        <v>0</v>
      </c>
    </row>
    <row r="384" spans="1:10">
      <c r="A384">
        <v>383</v>
      </c>
      <c r="B384">
        <v>115.9333</v>
      </c>
      <c r="C384" s="65">
        <v>33256</v>
      </c>
      <c r="D384">
        <v>21.780000686645501</v>
      </c>
      <c r="E384">
        <v>37.4799995422363</v>
      </c>
      <c r="F384">
        <v>0</v>
      </c>
      <c r="G384">
        <v>43.171082842996803</v>
      </c>
      <c r="H384">
        <v>7.6165382906550096</v>
      </c>
      <c r="I384">
        <v>0</v>
      </c>
      <c r="J384">
        <v>0</v>
      </c>
    </row>
    <row r="385" spans="1:10">
      <c r="A385">
        <v>384</v>
      </c>
      <c r="B385">
        <v>-32.433300000000003</v>
      </c>
      <c r="C385" s="65">
        <v>33257</v>
      </c>
      <c r="D385">
        <v>21.610000610351602</v>
      </c>
      <c r="E385">
        <v>37.259998321533203</v>
      </c>
      <c r="F385">
        <v>0</v>
      </c>
      <c r="G385">
        <v>43.102523345343499</v>
      </c>
      <c r="H385">
        <v>7.5611090439737296</v>
      </c>
      <c r="I385">
        <v>0</v>
      </c>
      <c r="J385">
        <v>0</v>
      </c>
    </row>
    <row r="386" spans="1:10">
      <c r="A386">
        <v>385</v>
      </c>
      <c r="B386">
        <v>115.9333</v>
      </c>
      <c r="C386" s="65">
        <v>33258</v>
      </c>
      <c r="D386">
        <v>20.829999923706101</v>
      </c>
      <c r="E386">
        <v>37.380001068115199</v>
      </c>
      <c r="F386">
        <v>0</v>
      </c>
      <c r="G386">
        <v>43.027450761497697</v>
      </c>
      <c r="H386">
        <v>7.7077128537701904</v>
      </c>
      <c r="I386">
        <v>0</v>
      </c>
      <c r="J386">
        <v>0</v>
      </c>
    </row>
    <row r="387" spans="1:10">
      <c r="A387">
        <v>386</v>
      </c>
      <c r="B387">
        <v>-32.433300000000003</v>
      </c>
      <c r="C387" s="65">
        <v>33259</v>
      </c>
      <c r="D387">
        <v>18.559999465942401</v>
      </c>
      <c r="E387">
        <v>26</v>
      </c>
      <c r="F387">
        <v>0</v>
      </c>
      <c r="G387">
        <v>42.946040565103502</v>
      </c>
      <c r="H387">
        <v>4.4075685443832597</v>
      </c>
      <c r="I387">
        <v>0</v>
      </c>
      <c r="J387">
        <v>0</v>
      </c>
    </row>
    <row r="388" spans="1:10">
      <c r="A388">
        <v>387</v>
      </c>
      <c r="B388">
        <v>115.9333</v>
      </c>
      <c r="C388" s="65">
        <v>33260</v>
      </c>
      <c r="D388">
        <v>13.9799995422363</v>
      </c>
      <c r="E388">
        <v>27.639999389648398</v>
      </c>
      <c r="F388">
        <v>0</v>
      </c>
      <c r="G388">
        <v>42.858468229805197</v>
      </c>
      <c r="H388">
        <v>5.7414758144254696</v>
      </c>
      <c r="I388">
        <v>0</v>
      </c>
      <c r="J388">
        <v>0</v>
      </c>
    </row>
    <row r="389" spans="1:10">
      <c r="A389">
        <v>388</v>
      </c>
      <c r="B389">
        <v>-32.433300000000003</v>
      </c>
      <c r="C389" s="65">
        <v>33261</v>
      </c>
      <c r="D389">
        <v>16.129999160766602</v>
      </c>
      <c r="E389">
        <v>29.700000762939499</v>
      </c>
      <c r="F389">
        <v>0</v>
      </c>
      <c r="G389">
        <v>42.764909229247003</v>
      </c>
      <c r="H389">
        <v>6.0213475381517103</v>
      </c>
      <c r="I389">
        <v>0</v>
      </c>
      <c r="J389">
        <v>0</v>
      </c>
    </row>
    <row r="390" spans="1:10">
      <c r="A390">
        <v>389</v>
      </c>
      <c r="B390">
        <v>115.9333</v>
      </c>
      <c r="C390" s="65">
        <v>33262</v>
      </c>
      <c r="D390">
        <v>14.420000076293899</v>
      </c>
      <c r="E390">
        <v>28.2299995422363</v>
      </c>
      <c r="F390">
        <v>0</v>
      </c>
      <c r="G390">
        <v>42.665539037072897</v>
      </c>
      <c r="H390">
        <v>5.8235816360224</v>
      </c>
      <c r="I390">
        <v>0</v>
      </c>
      <c r="J390">
        <v>0</v>
      </c>
    </row>
    <row r="391" spans="1:10">
      <c r="A391">
        <v>390</v>
      </c>
      <c r="B391">
        <v>-32.433300000000003</v>
      </c>
      <c r="C391" s="65">
        <v>33263</v>
      </c>
      <c r="D391">
        <v>14.3900003433228</v>
      </c>
      <c r="E391">
        <v>28.459999084472699</v>
      </c>
      <c r="F391">
        <v>0</v>
      </c>
      <c r="G391">
        <v>42.560533126927297</v>
      </c>
      <c r="H391">
        <v>5.8786660444412799</v>
      </c>
      <c r="I391">
        <v>0</v>
      </c>
      <c r="J391">
        <v>0</v>
      </c>
    </row>
    <row r="392" spans="1:10">
      <c r="A392">
        <v>391</v>
      </c>
      <c r="B392">
        <v>115.9333</v>
      </c>
      <c r="C392" s="65">
        <v>33264</v>
      </c>
      <c r="D392">
        <v>15.180000305175801</v>
      </c>
      <c r="E392">
        <v>29.950000762939499</v>
      </c>
      <c r="F392">
        <v>0</v>
      </c>
      <c r="G392">
        <v>42.450066972454302</v>
      </c>
      <c r="H392">
        <v>6.1820903565670697</v>
      </c>
      <c r="I392">
        <v>0</v>
      </c>
      <c r="J392">
        <v>0</v>
      </c>
    </row>
    <row r="393" spans="1:10">
      <c r="A393">
        <v>392</v>
      </c>
      <c r="B393">
        <v>-32.433300000000003</v>
      </c>
      <c r="C393" s="65">
        <v>33265</v>
      </c>
      <c r="D393">
        <v>16.7600002288818</v>
      </c>
      <c r="E393">
        <v>32.0200004577637</v>
      </c>
      <c r="F393">
        <v>0</v>
      </c>
      <c r="G393">
        <v>42.334316047298003</v>
      </c>
      <c r="H393">
        <v>6.5499969587522999</v>
      </c>
      <c r="I393">
        <v>0</v>
      </c>
      <c r="J393">
        <v>0</v>
      </c>
    </row>
    <row r="394" spans="1:10">
      <c r="A394">
        <v>393</v>
      </c>
      <c r="B394">
        <v>115.9333</v>
      </c>
      <c r="C394" s="65">
        <v>33266</v>
      </c>
      <c r="D394">
        <v>17.409999847412099</v>
      </c>
      <c r="E394">
        <v>34.409999847412102</v>
      </c>
      <c r="F394">
        <v>0</v>
      </c>
      <c r="G394">
        <v>42.213455825102798</v>
      </c>
      <c r="H394">
        <v>7.1419684057807498</v>
      </c>
      <c r="I394">
        <v>0</v>
      </c>
      <c r="J394">
        <v>0</v>
      </c>
    </row>
    <row r="395" spans="1:10">
      <c r="A395">
        <v>394</v>
      </c>
      <c r="B395">
        <v>-32.433300000000003</v>
      </c>
      <c r="C395" s="65">
        <v>33267</v>
      </c>
      <c r="D395">
        <v>19.569999694824201</v>
      </c>
      <c r="E395">
        <v>39.700000762939503</v>
      </c>
      <c r="F395">
        <v>0</v>
      </c>
      <c r="G395">
        <v>42.087661779512601</v>
      </c>
      <c r="H395">
        <v>8.4088645399780297</v>
      </c>
      <c r="I395">
        <v>0</v>
      </c>
      <c r="J395">
        <v>0</v>
      </c>
    </row>
    <row r="396" spans="1:10">
      <c r="A396">
        <v>395</v>
      </c>
      <c r="B396">
        <v>115.9333</v>
      </c>
      <c r="C396" s="65">
        <v>33268</v>
      </c>
      <c r="D396">
        <v>21.940000534057599</v>
      </c>
      <c r="E396">
        <v>43.240001678466797</v>
      </c>
      <c r="F396">
        <v>0</v>
      </c>
      <c r="G396">
        <v>41.957109384171901</v>
      </c>
      <c r="H396">
        <v>9.1601269579112294</v>
      </c>
      <c r="I396">
        <v>0</v>
      </c>
      <c r="J396">
        <v>0</v>
      </c>
    </row>
    <row r="397" spans="1:10">
      <c r="A397">
        <v>396</v>
      </c>
      <c r="B397">
        <v>-32.433300000000003</v>
      </c>
      <c r="C397" s="65">
        <v>33269</v>
      </c>
      <c r="D397">
        <v>22.040000915527301</v>
      </c>
      <c r="E397">
        <v>44.409999847412102</v>
      </c>
      <c r="F397">
        <v>2.4000000953674299</v>
      </c>
      <c r="G397">
        <v>41.821974112724597</v>
      </c>
      <c r="H397">
        <v>9.4750667644437403</v>
      </c>
      <c r="I397">
        <v>0</v>
      </c>
      <c r="J397">
        <v>0</v>
      </c>
    </row>
    <row r="398" spans="1:10">
      <c r="A398">
        <v>397</v>
      </c>
      <c r="B398">
        <v>115.9333</v>
      </c>
      <c r="C398" s="65">
        <v>33270</v>
      </c>
      <c r="D398">
        <v>18.309999465942401</v>
      </c>
      <c r="E398">
        <v>31.290000915527301</v>
      </c>
      <c r="F398">
        <v>0</v>
      </c>
      <c r="G398">
        <v>41.682431438815101</v>
      </c>
      <c r="H398">
        <v>6.0056741873780597</v>
      </c>
      <c r="I398">
        <v>0</v>
      </c>
      <c r="J398">
        <v>0</v>
      </c>
    </row>
    <row r="399" spans="1:10">
      <c r="A399">
        <v>398</v>
      </c>
      <c r="B399">
        <v>-32.433300000000003</v>
      </c>
      <c r="C399" s="65">
        <v>33271</v>
      </c>
      <c r="D399">
        <v>15.6400003433228</v>
      </c>
      <c r="E399">
        <v>30.870000839233398</v>
      </c>
      <c r="F399">
        <v>0</v>
      </c>
      <c r="G399">
        <v>41.538656836087497</v>
      </c>
      <c r="H399">
        <v>6.2478446507301904</v>
      </c>
      <c r="I399">
        <v>0</v>
      </c>
      <c r="J399">
        <v>0</v>
      </c>
    </row>
    <row r="400" spans="1:10">
      <c r="A400">
        <v>399</v>
      </c>
      <c r="B400">
        <v>115.9333</v>
      </c>
      <c r="C400" s="65">
        <v>33272</v>
      </c>
      <c r="D400">
        <v>16.959999084472699</v>
      </c>
      <c r="E400">
        <v>31.290000915527301</v>
      </c>
      <c r="F400">
        <v>0</v>
      </c>
      <c r="G400">
        <v>41.390825778185899</v>
      </c>
      <c r="H400">
        <v>6.1668308576601696</v>
      </c>
      <c r="I400">
        <v>0</v>
      </c>
      <c r="J400">
        <v>0</v>
      </c>
    </row>
    <row r="401" spans="1:10">
      <c r="A401">
        <v>400</v>
      </c>
      <c r="B401">
        <v>-32.433300000000003</v>
      </c>
      <c r="C401" s="65">
        <v>33273</v>
      </c>
      <c r="D401">
        <v>15.1599998474121</v>
      </c>
      <c r="E401">
        <v>29.709999084472699</v>
      </c>
      <c r="F401">
        <v>0</v>
      </c>
      <c r="G401">
        <v>41.239113738754597</v>
      </c>
      <c r="H401">
        <v>5.9416430858223803</v>
      </c>
      <c r="I401">
        <v>0</v>
      </c>
      <c r="J401">
        <v>0</v>
      </c>
    </row>
    <row r="402" spans="1:10">
      <c r="A402">
        <v>401</v>
      </c>
      <c r="B402">
        <v>115.9333</v>
      </c>
      <c r="C402" s="65">
        <v>33274</v>
      </c>
      <c r="D402">
        <v>15.6599998474121</v>
      </c>
      <c r="E402">
        <v>30.7700004577637</v>
      </c>
      <c r="F402">
        <v>0</v>
      </c>
      <c r="G402">
        <v>41.083696191437802</v>
      </c>
      <c r="H402">
        <v>6.1490244386397404</v>
      </c>
      <c r="I402">
        <v>0</v>
      </c>
      <c r="J402">
        <v>0</v>
      </c>
    </row>
    <row r="403" spans="1:10">
      <c r="A403">
        <v>402</v>
      </c>
      <c r="B403">
        <v>-32.433300000000003</v>
      </c>
      <c r="C403" s="65">
        <v>33275</v>
      </c>
      <c r="D403">
        <v>15.8900003433228</v>
      </c>
      <c r="E403">
        <v>31.430000305175799</v>
      </c>
      <c r="F403">
        <v>0</v>
      </c>
      <c r="G403">
        <v>40.9247486098796</v>
      </c>
      <c r="H403">
        <v>6.2791748968884198</v>
      </c>
      <c r="I403">
        <v>0</v>
      </c>
      <c r="J403">
        <v>0</v>
      </c>
    </row>
    <row r="404" spans="1:10">
      <c r="A404">
        <v>403</v>
      </c>
      <c r="B404">
        <v>115.9333</v>
      </c>
      <c r="C404" s="65">
        <v>33276</v>
      </c>
      <c r="D404">
        <v>17.180000305175799</v>
      </c>
      <c r="E404">
        <v>33.439998626708999</v>
      </c>
      <c r="F404">
        <v>0</v>
      </c>
      <c r="G404">
        <v>40.762446467724203</v>
      </c>
      <c r="H404">
        <v>6.6521228151793803</v>
      </c>
      <c r="I404">
        <v>0</v>
      </c>
      <c r="J404">
        <v>0</v>
      </c>
    </row>
    <row r="405" spans="1:10">
      <c r="A405">
        <v>404</v>
      </c>
      <c r="B405">
        <v>-32.433300000000003</v>
      </c>
      <c r="C405" s="65">
        <v>33277</v>
      </c>
      <c r="D405">
        <v>15.8699998855591</v>
      </c>
      <c r="E405">
        <v>27.860000610351602</v>
      </c>
      <c r="F405">
        <v>0</v>
      </c>
      <c r="G405">
        <v>40.596965238615901</v>
      </c>
      <c r="H405">
        <v>5.23446605105595</v>
      </c>
      <c r="I405">
        <v>0</v>
      </c>
      <c r="J405">
        <v>0</v>
      </c>
    </row>
    <row r="406" spans="1:10">
      <c r="A406">
        <v>405</v>
      </c>
      <c r="B406">
        <v>115.9333</v>
      </c>
      <c r="C406" s="65">
        <v>33278</v>
      </c>
      <c r="D406">
        <v>16.0100002288818</v>
      </c>
      <c r="E406">
        <v>28.959999084472699</v>
      </c>
      <c r="F406">
        <v>0</v>
      </c>
      <c r="G406">
        <v>40.428480396198701</v>
      </c>
      <c r="H406">
        <v>5.5020863071897903</v>
      </c>
      <c r="I406">
        <v>0</v>
      </c>
      <c r="J406">
        <v>0</v>
      </c>
    </row>
    <row r="407" spans="1:10">
      <c r="A407">
        <v>406</v>
      </c>
      <c r="B407">
        <v>-32.433300000000003</v>
      </c>
      <c r="C407" s="65">
        <v>33279</v>
      </c>
      <c r="D407">
        <v>16.110000610351602</v>
      </c>
      <c r="E407">
        <v>31.360000610351602</v>
      </c>
      <c r="F407">
        <v>0</v>
      </c>
      <c r="G407">
        <v>40.2571674141169</v>
      </c>
      <c r="H407">
        <v>6.12991014327394</v>
      </c>
      <c r="I407">
        <v>0</v>
      </c>
      <c r="J407">
        <v>0</v>
      </c>
    </row>
    <row r="408" spans="1:10">
      <c r="A408">
        <v>407</v>
      </c>
      <c r="B408">
        <v>115.9333</v>
      </c>
      <c r="C408" s="65">
        <v>33280</v>
      </c>
      <c r="D408">
        <v>16.2700004577637</v>
      </c>
      <c r="E408">
        <v>33.259998321533203</v>
      </c>
      <c r="F408">
        <v>0</v>
      </c>
      <c r="G408">
        <v>40.083201766014703</v>
      </c>
      <c r="H408">
        <v>6.6019685343113199</v>
      </c>
      <c r="I408">
        <v>0</v>
      </c>
      <c r="J408">
        <v>0</v>
      </c>
    </row>
    <row r="409" spans="1:10">
      <c r="A409">
        <v>408</v>
      </c>
      <c r="B409">
        <v>-32.433300000000003</v>
      </c>
      <c r="C409" s="65">
        <v>33281</v>
      </c>
      <c r="D409">
        <v>16.219999313354499</v>
      </c>
      <c r="E409">
        <v>28.2700004577637</v>
      </c>
      <c r="F409">
        <v>0</v>
      </c>
      <c r="G409">
        <v>39.906758925536302</v>
      </c>
      <c r="H409">
        <v>5.2077490691995498</v>
      </c>
      <c r="I409">
        <v>0</v>
      </c>
      <c r="J409">
        <v>0</v>
      </c>
    </row>
    <row r="410" spans="1:10">
      <c r="A410">
        <v>409</v>
      </c>
      <c r="B410">
        <v>115.9333</v>
      </c>
      <c r="C410" s="65">
        <v>33282</v>
      </c>
      <c r="D410">
        <v>14.6000003814697</v>
      </c>
      <c r="E410">
        <v>29.299999237060501</v>
      </c>
      <c r="F410">
        <v>0</v>
      </c>
      <c r="G410">
        <v>39.728014366325702</v>
      </c>
      <c r="H410">
        <v>5.6840042278358203</v>
      </c>
      <c r="I410">
        <v>0</v>
      </c>
      <c r="J410">
        <v>0</v>
      </c>
    </row>
    <row r="411" spans="1:10">
      <c r="A411">
        <v>410</v>
      </c>
      <c r="B411">
        <v>-32.433300000000003</v>
      </c>
      <c r="C411" s="65">
        <v>33283</v>
      </c>
      <c r="D411">
        <v>14.8500003814697</v>
      </c>
      <c r="E411">
        <v>29.379999160766602</v>
      </c>
      <c r="F411">
        <v>0</v>
      </c>
      <c r="G411">
        <v>39.547143562027301</v>
      </c>
      <c r="H411">
        <v>5.6486646477128897</v>
      </c>
      <c r="I411">
        <v>0</v>
      </c>
      <c r="J411">
        <v>0</v>
      </c>
    </row>
    <row r="412" spans="1:10">
      <c r="A412">
        <v>411</v>
      </c>
      <c r="B412">
        <v>115.9333</v>
      </c>
      <c r="C412" s="65">
        <v>33284</v>
      </c>
      <c r="D412">
        <v>14.439999580383301</v>
      </c>
      <c r="E412">
        <v>30.469999313354499</v>
      </c>
      <c r="F412">
        <v>0</v>
      </c>
      <c r="G412">
        <v>39.364321986285297</v>
      </c>
      <c r="H412">
        <v>5.9559509125501702</v>
      </c>
      <c r="I412">
        <v>0</v>
      </c>
      <c r="J412">
        <v>0</v>
      </c>
    </row>
    <row r="413" spans="1:10">
      <c r="A413">
        <v>412</v>
      </c>
      <c r="B413">
        <v>-32.433300000000003</v>
      </c>
      <c r="C413" s="65">
        <v>33285</v>
      </c>
      <c r="D413">
        <v>13.25</v>
      </c>
      <c r="E413">
        <v>25.7700004577637</v>
      </c>
      <c r="F413">
        <v>0</v>
      </c>
      <c r="G413">
        <v>39.179696761214501</v>
      </c>
      <c r="H413">
        <v>4.8556821025492196</v>
      </c>
      <c r="I413">
        <v>0</v>
      </c>
      <c r="J413">
        <v>0</v>
      </c>
    </row>
    <row r="414" spans="1:10">
      <c r="A414">
        <v>413</v>
      </c>
      <c r="B414">
        <v>115.9333</v>
      </c>
      <c r="C414" s="65">
        <v>33286</v>
      </c>
      <c r="D414">
        <v>15.689999580383301</v>
      </c>
      <c r="E414">
        <v>25.079999923706101</v>
      </c>
      <c r="F414">
        <v>0.20000000298023199</v>
      </c>
      <c r="G414">
        <v>38.993301602813801</v>
      </c>
      <c r="H414">
        <v>4.2832887914629598</v>
      </c>
      <c r="I414">
        <v>0</v>
      </c>
      <c r="J414">
        <v>0</v>
      </c>
    </row>
    <row r="415" spans="1:10">
      <c r="A415">
        <v>414</v>
      </c>
      <c r="B415">
        <v>-32.433300000000003</v>
      </c>
      <c r="C415" s="65">
        <v>33287</v>
      </c>
      <c r="D415">
        <v>12.3599996566772</v>
      </c>
      <c r="E415">
        <v>28.809999465942401</v>
      </c>
      <c r="F415">
        <v>0</v>
      </c>
      <c r="G415">
        <v>38.8051418755526</v>
      </c>
      <c r="H415">
        <v>5.67146838971912</v>
      </c>
      <c r="I415">
        <v>0</v>
      </c>
      <c r="J415">
        <v>0</v>
      </c>
    </row>
    <row r="416" spans="1:10">
      <c r="A416">
        <v>415</v>
      </c>
      <c r="B416">
        <v>115.9333</v>
      </c>
      <c r="C416" s="65">
        <v>33288</v>
      </c>
      <c r="D416">
        <v>16.620000839233398</v>
      </c>
      <c r="E416">
        <v>35.540000915527301</v>
      </c>
      <c r="F416">
        <v>0</v>
      </c>
      <c r="G416">
        <v>38.615222943900399</v>
      </c>
      <c r="H416">
        <v>6.9190663093807601</v>
      </c>
      <c r="I416">
        <v>0</v>
      </c>
      <c r="J416">
        <v>0</v>
      </c>
    </row>
    <row r="417" spans="1:10">
      <c r="A417">
        <v>416</v>
      </c>
      <c r="B417">
        <v>-32.433300000000003</v>
      </c>
      <c r="C417" s="65">
        <v>33289</v>
      </c>
      <c r="D417">
        <v>19.309999465942401</v>
      </c>
      <c r="E417">
        <v>37.290000915527301</v>
      </c>
      <c r="F417">
        <v>0</v>
      </c>
      <c r="G417">
        <v>38.4235501723266</v>
      </c>
      <c r="H417">
        <v>7.0510700518971099</v>
      </c>
      <c r="I417">
        <v>0</v>
      </c>
      <c r="J417">
        <v>0</v>
      </c>
    </row>
    <row r="418" spans="1:10">
      <c r="A418">
        <v>417</v>
      </c>
      <c r="B418">
        <v>115.9333</v>
      </c>
      <c r="C418" s="65">
        <v>33290</v>
      </c>
      <c r="D418">
        <v>17.670000076293899</v>
      </c>
      <c r="E418">
        <v>36.080001831054702</v>
      </c>
      <c r="F418">
        <v>0</v>
      </c>
      <c r="G418">
        <v>38.230128925300903</v>
      </c>
      <c r="H418">
        <v>6.8795336562845</v>
      </c>
      <c r="I418">
        <v>0</v>
      </c>
      <c r="J418">
        <v>0</v>
      </c>
    </row>
    <row r="419" spans="1:10">
      <c r="A419">
        <v>418</v>
      </c>
      <c r="B419">
        <v>-32.433300000000003</v>
      </c>
      <c r="C419" s="65">
        <v>33291</v>
      </c>
      <c r="D419">
        <v>18.969999313354499</v>
      </c>
      <c r="E419">
        <v>38.630001068115199</v>
      </c>
      <c r="F419">
        <v>0</v>
      </c>
      <c r="G419">
        <v>38.034964567292597</v>
      </c>
      <c r="H419">
        <v>7.37772498501751</v>
      </c>
      <c r="I419">
        <v>0</v>
      </c>
      <c r="J419">
        <v>0</v>
      </c>
    </row>
    <row r="420" spans="1:10">
      <c r="A420">
        <v>419</v>
      </c>
      <c r="B420">
        <v>115.9333</v>
      </c>
      <c r="C420" s="65">
        <v>33292</v>
      </c>
      <c r="D420">
        <v>22.100000381469702</v>
      </c>
      <c r="E420">
        <v>44.200000762939503</v>
      </c>
      <c r="F420">
        <v>0</v>
      </c>
      <c r="G420">
        <v>37.838062462771397</v>
      </c>
      <c r="H420">
        <v>8.5080684497539192</v>
      </c>
      <c r="I420">
        <v>0</v>
      </c>
      <c r="J420">
        <v>0</v>
      </c>
    </row>
    <row r="421" spans="1:10">
      <c r="A421">
        <v>420</v>
      </c>
      <c r="B421">
        <v>-32.433300000000003</v>
      </c>
      <c r="C421" s="65">
        <v>33293</v>
      </c>
      <c r="D421">
        <v>21.950000762939499</v>
      </c>
      <c r="E421">
        <v>25.399999618530298</v>
      </c>
      <c r="F421">
        <v>0</v>
      </c>
      <c r="G421">
        <v>37.639427976206598</v>
      </c>
      <c r="H421">
        <v>2.72207845700395</v>
      </c>
      <c r="I421">
        <v>0</v>
      </c>
      <c r="J421">
        <v>0</v>
      </c>
    </row>
    <row r="422" spans="1:10">
      <c r="A422">
        <v>421</v>
      </c>
      <c r="B422">
        <v>115.9333</v>
      </c>
      <c r="C422" s="65">
        <v>33294</v>
      </c>
      <c r="D422">
        <v>15.1400003433228</v>
      </c>
      <c r="E422">
        <v>18.030000686645501</v>
      </c>
      <c r="F422">
        <v>3.2999999523162802</v>
      </c>
      <c r="G422">
        <v>37.4390664720678</v>
      </c>
      <c r="H422">
        <v>2.0544933754610701</v>
      </c>
      <c r="I422">
        <v>1.6564052519474299</v>
      </c>
      <c r="J422">
        <v>3.3128105038948599E-2</v>
      </c>
    </row>
    <row r="423" spans="1:10">
      <c r="A423">
        <v>422</v>
      </c>
      <c r="B423">
        <v>-32.433300000000003</v>
      </c>
      <c r="C423" s="65">
        <v>33295</v>
      </c>
      <c r="D423">
        <v>14.6599998474121</v>
      </c>
      <c r="E423">
        <v>24.5200004577637</v>
      </c>
      <c r="F423">
        <v>19.899999618530298</v>
      </c>
      <c r="G423">
        <v>37.236983314824499</v>
      </c>
      <c r="H423">
        <v>4.1042157217590702</v>
      </c>
      <c r="I423">
        <v>18.2730322930705</v>
      </c>
      <c r="J423">
        <v>0.36546064586140897</v>
      </c>
    </row>
    <row r="424" spans="1:10">
      <c r="A424">
        <v>423</v>
      </c>
      <c r="B424">
        <v>115.9333</v>
      </c>
      <c r="C424" s="65">
        <v>33296</v>
      </c>
      <c r="D424">
        <v>16.0100002288818</v>
      </c>
      <c r="E424">
        <v>29.899999618530298</v>
      </c>
      <c r="F424">
        <v>5</v>
      </c>
      <c r="G424">
        <v>37.033183868946097</v>
      </c>
      <c r="H424">
        <v>5.2806187455536904</v>
      </c>
      <c r="I424">
        <v>19.048537296627501</v>
      </c>
      <c r="J424">
        <v>0.38097074593254998</v>
      </c>
    </row>
    <row r="425" spans="1:10">
      <c r="A425">
        <v>424</v>
      </c>
      <c r="B425">
        <v>-32.433300000000003</v>
      </c>
      <c r="C425" s="65">
        <v>33297</v>
      </c>
      <c r="D425">
        <v>20.2600002288818</v>
      </c>
      <c r="E425">
        <v>32.830001831054702</v>
      </c>
      <c r="F425">
        <v>0</v>
      </c>
      <c r="G425">
        <v>36.8276734989023</v>
      </c>
      <c r="H425">
        <v>5.4356110355690603</v>
      </c>
      <c r="I425">
        <v>14.7000484681722</v>
      </c>
      <c r="J425">
        <v>0.294000969363445</v>
      </c>
    </row>
    <row r="426" spans="1:10">
      <c r="A426">
        <v>425</v>
      </c>
      <c r="B426">
        <v>115.9333</v>
      </c>
      <c r="C426" s="65">
        <v>33298</v>
      </c>
      <c r="D426">
        <v>20.9899997711182</v>
      </c>
      <c r="E426">
        <v>39.970001220703097</v>
      </c>
      <c r="F426">
        <v>0</v>
      </c>
      <c r="G426">
        <v>36.620457569162397</v>
      </c>
      <c r="H426">
        <v>7.2310423427813797</v>
      </c>
      <c r="I426">
        <v>8.9152145939471392</v>
      </c>
      <c r="J426">
        <v>0.17830429187894301</v>
      </c>
    </row>
    <row r="427" spans="1:10">
      <c r="A427">
        <v>426</v>
      </c>
      <c r="B427">
        <v>-32.433300000000003</v>
      </c>
      <c r="C427" s="65">
        <v>33299</v>
      </c>
      <c r="D427">
        <v>21.129999160766602</v>
      </c>
      <c r="E427">
        <v>33.450000762939503</v>
      </c>
      <c r="F427">
        <v>0</v>
      </c>
      <c r="G427">
        <v>36.411541444196097</v>
      </c>
      <c r="H427">
        <v>5.4098650721135702</v>
      </c>
      <c r="I427">
        <v>4.5873225362562797</v>
      </c>
      <c r="J427">
        <v>9.1746450725125606E-2</v>
      </c>
    </row>
    <row r="428" spans="1:10">
      <c r="A428">
        <v>427</v>
      </c>
      <c r="B428">
        <v>115.9333</v>
      </c>
      <c r="C428" s="65">
        <v>33300</v>
      </c>
      <c r="D428">
        <v>19.440000534057599</v>
      </c>
      <c r="E428">
        <v>31.719999313354499</v>
      </c>
      <c r="F428">
        <v>0</v>
      </c>
      <c r="G428">
        <v>36.2009304884727</v>
      </c>
      <c r="H428">
        <v>5.1661878527212099</v>
      </c>
      <c r="I428">
        <v>0.45437225407931497</v>
      </c>
      <c r="J428">
        <v>9.0874450815862998E-3</v>
      </c>
    </row>
    <row r="429" spans="1:10">
      <c r="A429">
        <v>428</v>
      </c>
      <c r="B429">
        <v>-32.433300000000003</v>
      </c>
      <c r="C429" s="65">
        <v>33300.958333333336</v>
      </c>
      <c r="D429">
        <v>18.7600002288818</v>
      </c>
      <c r="E429">
        <v>33.439998626708999</v>
      </c>
      <c r="F429">
        <v>0</v>
      </c>
      <c r="G429">
        <v>35.988630066461702</v>
      </c>
      <c r="H429">
        <v>5.6826981170285897</v>
      </c>
      <c r="I429">
        <v>0</v>
      </c>
      <c r="J429">
        <v>0</v>
      </c>
    </row>
    <row r="430" spans="1:10">
      <c r="A430">
        <v>429</v>
      </c>
      <c r="B430">
        <v>115.9333</v>
      </c>
      <c r="C430" s="65">
        <v>33301.958333333336</v>
      </c>
      <c r="D430">
        <v>17.7600002288818</v>
      </c>
      <c r="E430">
        <v>29.7399997711182</v>
      </c>
      <c r="F430">
        <v>0</v>
      </c>
      <c r="G430">
        <v>35.774645542632797</v>
      </c>
      <c r="H430">
        <v>4.8298819934437702</v>
      </c>
      <c r="I430">
        <v>0</v>
      </c>
      <c r="J430">
        <v>0</v>
      </c>
    </row>
    <row r="431" spans="1:10">
      <c r="A431">
        <v>430</v>
      </c>
      <c r="B431">
        <v>-32.433300000000003</v>
      </c>
      <c r="C431" s="65">
        <v>33302.958333333336</v>
      </c>
      <c r="D431">
        <v>14.430000305175801</v>
      </c>
      <c r="E431">
        <v>24.209999084472699</v>
      </c>
      <c r="F431">
        <v>0</v>
      </c>
      <c r="G431">
        <v>35.5589822814553</v>
      </c>
      <c r="H431">
        <v>3.8751492926078899</v>
      </c>
      <c r="I431">
        <v>0</v>
      </c>
      <c r="J431">
        <v>0</v>
      </c>
    </row>
    <row r="432" spans="1:10">
      <c r="A432">
        <v>431</v>
      </c>
      <c r="B432">
        <v>115.9333</v>
      </c>
      <c r="C432" s="65">
        <v>33303.958333333336</v>
      </c>
      <c r="D432">
        <v>13.25</v>
      </c>
      <c r="E432">
        <v>25.290000915527301</v>
      </c>
      <c r="F432">
        <v>0</v>
      </c>
      <c r="G432">
        <v>35.341645647398799</v>
      </c>
      <c r="H432">
        <v>4.2676065314844598</v>
      </c>
      <c r="I432">
        <v>0</v>
      </c>
      <c r="J432">
        <v>0</v>
      </c>
    </row>
    <row r="433" spans="1:10">
      <c r="A433">
        <v>432</v>
      </c>
      <c r="B433">
        <v>-32.433300000000003</v>
      </c>
      <c r="C433" s="65">
        <v>33304.958333333336</v>
      </c>
      <c r="D433">
        <v>13.6000003814697</v>
      </c>
      <c r="E433">
        <v>25.299999237060501</v>
      </c>
      <c r="F433">
        <v>0</v>
      </c>
      <c r="G433">
        <v>35.122641004932802</v>
      </c>
      <c r="H433">
        <v>4.2011491562390004</v>
      </c>
      <c r="I433">
        <v>0</v>
      </c>
      <c r="J433">
        <v>0</v>
      </c>
    </row>
    <row r="434" spans="1:10">
      <c r="A434">
        <v>433</v>
      </c>
      <c r="B434">
        <v>115.9333</v>
      </c>
      <c r="C434" s="65">
        <v>33305.958333333336</v>
      </c>
      <c r="D434">
        <v>13.689999580383301</v>
      </c>
      <c r="E434">
        <v>28.2700004577637</v>
      </c>
      <c r="F434">
        <v>0</v>
      </c>
      <c r="G434">
        <v>34.901973718526797</v>
      </c>
      <c r="H434">
        <v>4.8517489307719002</v>
      </c>
      <c r="I434">
        <v>0</v>
      </c>
      <c r="J434">
        <v>0</v>
      </c>
    </row>
    <row r="435" spans="1:10">
      <c r="A435">
        <v>434</v>
      </c>
      <c r="B435">
        <v>-32.433300000000003</v>
      </c>
      <c r="C435" s="65">
        <v>33306.958333333336</v>
      </c>
      <c r="D435">
        <v>14.8599996566772</v>
      </c>
      <c r="E435">
        <v>30.920000076293899</v>
      </c>
      <c r="F435">
        <v>0</v>
      </c>
      <c r="G435">
        <v>34.6796491526502</v>
      </c>
      <c r="H435">
        <v>5.3088066869347301</v>
      </c>
      <c r="I435">
        <v>0</v>
      </c>
      <c r="J435">
        <v>0</v>
      </c>
    </row>
    <row r="436" spans="1:10">
      <c r="A436">
        <v>435</v>
      </c>
      <c r="B436">
        <v>115.9333</v>
      </c>
      <c r="C436" s="65">
        <v>33307.958333333336</v>
      </c>
      <c r="D436">
        <v>16.379999160766602</v>
      </c>
      <c r="E436">
        <v>32.049999237060497</v>
      </c>
      <c r="F436">
        <v>0</v>
      </c>
      <c r="G436">
        <v>34.455672671772597</v>
      </c>
      <c r="H436">
        <v>5.3797407008511602</v>
      </c>
      <c r="I436">
        <v>0</v>
      </c>
      <c r="J436">
        <v>0</v>
      </c>
    </row>
    <row r="437" spans="1:10">
      <c r="A437">
        <v>436</v>
      </c>
      <c r="B437">
        <v>-32.433300000000003</v>
      </c>
      <c r="C437" s="65">
        <v>33308.958333333336</v>
      </c>
      <c r="D437">
        <v>17.090000152587901</v>
      </c>
      <c r="E437">
        <v>31.829999923706101</v>
      </c>
      <c r="F437">
        <v>0</v>
      </c>
      <c r="G437">
        <v>34.230049640363497</v>
      </c>
      <c r="H437">
        <v>5.2137176973530099</v>
      </c>
      <c r="I437">
        <v>0</v>
      </c>
      <c r="J437">
        <v>0</v>
      </c>
    </row>
    <row r="438" spans="1:10">
      <c r="A438">
        <v>437</v>
      </c>
      <c r="B438">
        <v>115.9333</v>
      </c>
      <c r="C438" s="65">
        <v>33309.958333333336</v>
      </c>
      <c r="D438">
        <v>16.659999847412099</v>
      </c>
      <c r="E438">
        <v>32.409999847412102</v>
      </c>
      <c r="F438">
        <v>0</v>
      </c>
      <c r="G438">
        <v>34.002785422892401</v>
      </c>
      <c r="H438">
        <v>5.3631023859276397</v>
      </c>
      <c r="I438">
        <v>0</v>
      </c>
      <c r="J438">
        <v>0</v>
      </c>
    </row>
    <row r="439" spans="1:10">
      <c r="A439">
        <v>438</v>
      </c>
      <c r="B439">
        <v>-32.433300000000003</v>
      </c>
      <c r="C439" s="65">
        <v>33310.958333333336</v>
      </c>
      <c r="D439">
        <v>18.379999160766602</v>
      </c>
      <c r="E439">
        <v>35.400001525878899</v>
      </c>
      <c r="F439">
        <v>0</v>
      </c>
      <c r="G439">
        <v>33.773885383828699</v>
      </c>
      <c r="H439">
        <v>5.8456518019776</v>
      </c>
      <c r="I439">
        <v>0</v>
      </c>
      <c r="J439">
        <v>0</v>
      </c>
    </row>
    <row r="440" spans="1:10">
      <c r="A440">
        <v>439</v>
      </c>
      <c r="B440">
        <v>115.9333</v>
      </c>
      <c r="C440" s="65">
        <v>33311.958333333336</v>
      </c>
      <c r="D440">
        <v>21.559999465942401</v>
      </c>
      <c r="E440">
        <v>34.2700004577637</v>
      </c>
      <c r="F440">
        <v>0</v>
      </c>
      <c r="G440">
        <v>33.543354887642003</v>
      </c>
      <c r="H440">
        <v>5.1321550036278998</v>
      </c>
      <c r="I440">
        <v>0</v>
      </c>
      <c r="J440">
        <v>0</v>
      </c>
    </row>
    <row r="441" spans="1:10">
      <c r="A441">
        <v>440</v>
      </c>
      <c r="B441">
        <v>-32.433300000000003</v>
      </c>
      <c r="C441" s="65">
        <v>33312.958333333336</v>
      </c>
      <c r="D441">
        <v>17.540000915527301</v>
      </c>
      <c r="E441">
        <v>26.129999160766602</v>
      </c>
      <c r="F441">
        <v>0</v>
      </c>
      <c r="G441">
        <v>33.311214893638201</v>
      </c>
      <c r="H441">
        <v>3.6326840268360501</v>
      </c>
      <c r="I441">
        <v>0</v>
      </c>
      <c r="J441">
        <v>0</v>
      </c>
    </row>
    <row r="442" spans="1:10">
      <c r="A442">
        <v>441</v>
      </c>
      <c r="B442">
        <v>115.9333</v>
      </c>
      <c r="C442" s="65">
        <v>33313.958333333336</v>
      </c>
      <c r="D442">
        <v>15.8400001525879</v>
      </c>
      <c r="E442">
        <v>26.360000610351602</v>
      </c>
      <c r="F442">
        <v>0.20000000298023199</v>
      </c>
      <c r="G442">
        <v>33.077548740469197</v>
      </c>
      <c r="H442">
        <v>3.9178928526794299</v>
      </c>
      <c r="I442">
        <v>0</v>
      </c>
      <c r="J442">
        <v>0</v>
      </c>
    </row>
    <row r="443" spans="1:10">
      <c r="A443">
        <v>442</v>
      </c>
      <c r="B443">
        <v>-32.433300000000003</v>
      </c>
      <c r="C443" s="65">
        <v>33314.958333333336</v>
      </c>
      <c r="D443">
        <v>15.5200004577637</v>
      </c>
      <c r="E443">
        <v>27.590000152587901</v>
      </c>
      <c r="F443">
        <v>0</v>
      </c>
      <c r="G443">
        <v>32.842455361623401</v>
      </c>
      <c r="H443">
        <v>4.2155177239931501</v>
      </c>
      <c r="I443">
        <v>0</v>
      </c>
      <c r="J443">
        <v>0</v>
      </c>
    </row>
    <row r="444" spans="1:10">
      <c r="A444">
        <v>443</v>
      </c>
      <c r="B444">
        <v>115.9333</v>
      </c>
      <c r="C444" s="65">
        <v>33315.958333333336</v>
      </c>
      <c r="D444">
        <v>14.810000419616699</v>
      </c>
      <c r="E444">
        <v>29.350000381469702</v>
      </c>
      <c r="F444">
        <v>0</v>
      </c>
      <c r="G444">
        <v>32.606033690588902</v>
      </c>
      <c r="H444">
        <v>4.6547577243822698</v>
      </c>
      <c r="I444">
        <v>0</v>
      </c>
      <c r="J444">
        <v>0</v>
      </c>
    </row>
    <row r="445" spans="1:10">
      <c r="A445">
        <v>444</v>
      </c>
      <c r="B445">
        <v>-32.433300000000003</v>
      </c>
      <c r="C445" s="65">
        <v>33316.958333333336</v>
      </c>
      <c r="D445">
        <v>16.120000839233398</v>
      </c>
      <c r="E445">
        <v>32.389999389648402</v>
      </c>
      <c r="F445">
        <v>0</v>
      </c>
      <c r="G445">
        <v>32.368382660854103</v>
      </c>
      <c r="H445">
        <v>5.1545902385455404</v>
      </c>
      <c r="I445">
        <v>0</v>
      </c>
      <c r="J445">
        <v>0</v>
      </c>
    </row>
    <row r="446" spans="1:10">
      <c r="A446">
        <v>445</v>
      </c>
      <c r="B446">
        <v>115.9333</v>
      </c>
      <c r="C446" s="65">
        <v>33317.958333333336</v>
      </c>
      <c r="D446">
        <v>18.590000152587901</v>
      </c>
      <c r="E446">
        <v>32.700000762939503</v>
      </c>
      <c r="F446">
        <v>0</v>
      </c>
      <c r="G446">
        <v>32.129601205907399</v>
      </c>
      <c r="H446">
        <v>4.9223264082056302</v>
      </c>
      <c r="I446">
        <v>0</v>
      </c>
      <c r="J446">
        <v>0</v>
      </c>
    </row>
    <row r="447" spans="1:10">
      <c r="A447">
        <v>446</v>
      </c>
      <c r="B447">
        <v>-32.433300000000003</v>
      </c>
      <c r="C447" s="65">
        <v>33318.958333333336</v>
      </c>
      <c r="D447">
        <v>17.409999847412099</v>
      </c>
      <c r="E447">
        <v>29.659999847412099</v>
      </c>
      <c r="F447">
        <v>0</v>
      </c>
      <c r="G447">
        <v>31.889788259237001</v>
      </c>
      <c r="H447">
        <v>4.3311115764399997</v>
      </c>
      <c r="I447">
        <v>0</v>
      </c>
      <c r="J447">
        <v>0</v>
      </c>
    </row>
    <row r="448" spans="1:10">
      <c r="A448">
        <v>447</v>
      </c>
      <c r="B448">
        <v>115.9333</v>
      </c>
      <c r="C448" s="65">
        <v>33319.958333333336</v>
      </c>
      <c r="D448">
        <v>16.469999313354499</v>
      </c>
      <c r="E448">
        <v>25.7299995422363</v>
      </c>
      <c r="F448">
        <v>0</v>
      </c>
      <c r="G448">
        <v>31.649042754331301</v>
      </c>
      <c r="H448">
        <v>3.51704094483885</v>
      </c>
      <c r="I448">
        <v>0</v>
      </c>
      <c r="J448">
        <v>0</v>
      </c>
    </row>
    <row r="449" spans="1:10">
      <c r="A449">
        <v>448</v>
      </c>
      <c r="B449">
        <v>-32.433300000000003</v>
      </c>
      <c r="C449" s="65">
        <v>33320.958333333336</v>
      </c>
      <c r="D449">
        <v>14.2700004577637</v>
      </c>
      <c r="E449">
        <v>20.079999923706101</v>
      </c>
      <c r="F449">
        <v>1.79999995231628</v>
      </c>
      <c r="G449">
        <v>31.407463624678499</v>
      </c>
      <c r="H449">
        <v>2.4856523609558399</v>
      </c>
      <c r="I449">
        <v>0</v>
      </c>
      <c r="J449">
        <v>0</v>
      </c>
    </row>
    <row r="450" spans="1:10">
      <c r="A450">
        <v>449</v>
      </c>
      <c r="B450">
        <v>115.9333</v>
      </c>
      <c r="C450" s="65">
        <v>33321.958333333336</v>
      </c>
      <c r="D450">
        <v>7.6500000953674299</v>
      </c>
      <c r="E450">
        <v>20.7299995422363</v>
      </c>
      <c r="F450">
        <v>1.8999999761581401</v>
      </c>
      <c r="G450">
        <v>31.1651498037671</v>
      </c>
      <c r="H450">
        <v>3.3849251593031902</v>
      </c>
      <c r="I450">
        <v>0</v>
      </c>
      <c r="J450">
        <v>0</v>
      </c>
    </row>
    <row r="451" spans="1:10">
      <c r="A451">
        <v>450</v>
      </c>
      <c r="B451">
        <v>-32.433300000000003</v>
      </c>
      <c r="C451" s="65">
        <v>33322.958333333336</v>
      </c>
      <c r="D451">
        <v>7.4899997711181596</v>
      </c>
      <c r="E451">
        <v>22.2600002288818</v>
      </c>
      <c r="F451">
        <v>0.20000000298023199</v>
      </c>
      <c r="G451">
        <v>30.922200225085199</v>
      </c>
      <c r="H451">
        <v>3.6453395732257299</v>
      </c>
      <c r="I451">
        <v>0</v>
      </c>
      <c r="J451">
        <v>0</v>
      </c>
    </row>
    <row r="452" spans="1:10">
      <c r="A452">
        <v>451</v>
      </c>
      <c r="B452">
        <v>115.9333</v>
      </c>
      <c r="C452" s="65">
        <v>33323.958333333336</v>
      </c>
      <c r="D452">
        <v>9.2299995422363299</v>
      </c>
      <c r="E452">
        <v>24.399999618530298</v>
      </c>
      <c r="F452">
        <v>0</v>
      </c>
      <c r="G452">
        <v>30.678713822121299</v>
      </c>
      <c r="H452">
        <v>3.8828983564806498</v>
      </c>
      <c r="I452">
        <v>0</v>
      </c>
      <c r="J452">
        <v>0</v>
      </c>
    </row>
    <row r="453" spans="1:10">
      <c r="A453">
        <v>452</v>
      </c>
      <c r="B453">
        <v>-32.433300000000003</v>
      </c>
      <c r="C453" s="65">
        <v>33324.958333333336</v>
      </c>
      <c r="D453">
        <v>12.3699998855591</v>
      </c>
      <c r="E453">
        <v>22.639999389648398</v>
      </c>
      <c r="F453">
        <v>0</v>
      </c>
      <c r="G453">
        <v>30.434789528363599</v>
      </c>
      <c r="H453">
        <v>3.23261122815713</v>
      </c>
      <c r="I453">
        <v>0</v>
      </c>
      <c r="J453">
        <v>0</v>
      </c>
    </row>
    <row r="454" spans="1:10">
      <c r="A454">
        <v>453</v>
      </c>
      <c r="B454">
        <v>115.9333</v>
      </c>
      <c r="C454" s="65">
        <v>33325.958333333336</v>
      </c>
      <c r="D454">
        <v>12.6099996566772</v>
      </c>
      <c r="E454">
        <v>22.7399997711182</v>
      </c>
      <c r="F454">
        <v>1.3999999761581401</v>
      </c>
      <c r="G454">
        <v>30.1905262773004</v>
      </c>
      <c r="H454">
        <v>3.2000706090685802</v>
      </c>
      <c r="I454">
        <v>0</v>
      </c>
      <c r="J454">
        <v>0</v>
      </c>
    </row>
    <row r="455" spans="1:10">
      <c r="A455">
        <v>454</v>
      </c>
      <c r="B455">
        <v>-32.433300000000003</v>
      </c>
      <c r="C455" s="65">
        <v>33326.958333333336</v>
      </c>
      <c r="D455">
        <v>12.6000003814697</v>
      </c>
      <c r="E455">
        <v>23.280000686645501</v>
      </c>
      <c r="F455">
        <v>0</v>
      </c>
      <c r="G455">
        <v>29.946023002420102</v>
      </c>
      <c r="H455">
        <v>3.28353078729126</v>
      </c>
      <c r="I455">
        <v>0</v>
      </c>
      <c r="J455">
        <v>0</v>
      </c>
    </row>
    <row r="456" spans="1:10">
      <c r="A456">
        <v>455</v>
      </c>
      <c r="B456">
        <v>115.9333</v>
      </c>
      <c r="C456" s="65">
        <v>33327.958333333336</v>
      </c>
      <c r="D456">
        <v>14.3800001144409</v>
      </c>
      <c r="E456">
        <v>24.469999313354499</v>
      </c>
      <c r="F456">
        <v>0</v>
      </c>
      <c r="G456">
        <v>29.701378637211</v>
      </c>
      <c r="H456">
        <v>3.29699758385844</v>
      </c>
      <c r="I456">
        <v>0</v>
      </c>
      <c r="J456">
        <v>0</v>
      </c>
    </row>
    <row r="457" spans="1:10">
      <c r="A457">
        <v>456</v>
      </c>
      <c r="B457">
        <v>-32.433300000000003</v>
      </c>
      <c r="C457" s="65">
        <v>33328.958333333336</v>
      </c>
      <c r="D457">
        <v>13.4099998474121</v>
      </c>
      <c r="E457">
        <v>26.940000534057599</v>
      </c>
      <c r="F457">
        <v>0</v>
      </c>
      <c r="G457">
        <v>29.456692115161299</v>
      </c>
      <c r="H457">
        <v>3.8627128216351099</v>
      </c>
      <c r="I457">
        <v>0</v>
      </c>
      <c r="J457">
        <v>0</v>
      </c>
    </row>
    <row r="458" spans="1:10">
      <c r="A458">
        <v>457</v>
      </c>
      <c r="B458">
        <v>115.9333</v>
      </c>
      <c r="C458" s="65">
        <v>33329.958333333336</v>
      </c>
      <c r="D458">
        <v>14.9799995422363</v>
      </c>
      <c r="E458">
        <v>31.25</v>
      </c>
      <c r="F458">
        <v>0</v>
      </c>
      <c r="G458">
        <v>29.212062369759501</v>
      </c>
      <c r="H458">
        <v>4.5258515681103404</v>
      </c>
      <c r="I458">
        <v>0</v>
      </c>
      <c r="J458">
        <v>0</v>
      </c>
    </row>
    <row r="459" spans="1:10">
      <c r="A459">
        <v>458</v>
      </c>
      <c r="B459">
        <v>-32.433300000000003</v>
      </c>
      <c r="C459" s="65">
        <v>33330.958333333336</v>
      </c>
      <c r="D459">
        <v>15.069999694824199</v>
      </c>
      <c r="E459">
        <v>33.779998779296903</v>
      </c>
      <c r="F459">
        <v>0</v>
      </c>
      <c r="G459">
        <v>28.967588334493701</v>
      </c>
      <c r="H459">
        <v>4.96684520532175</v>
      </c>
      <c r="I459">
        <v>0</v>
      </c>
      <c r="J459">
        <v>0</v>
      </c>
    </row>
    <row r="460" spans="1:10">
      <c r="A460">
        <v>459</v>
      </c>
      <c r="B460">
        <v>115.9333</v>
      </c>
      <c r="C460" s="65">
        <v>33331.958333333336</v>
      </c>
      <c r="D460">
        <v>13.8900003433228</v>
      </c>
      <c r="E460">
        <v>34.279998779296903</v>
      </c>
      <c r="F460">
        <v>0</v>
      </c>
      <c r="G460">
        <v>28.723368942852399</v>
      </c>
      <c r="H460">
        <v>5.0999302888988796</v>
      </c>
      <c r="I460">
        <v>0</v>
      </c>
      <c r="J460">
        <v>0</v>
      </c>
    </row>
    <row r="461" spans="1:10">
      <c r="A461">
        <v>460</v>
      </c>
      <c r="B461">
        <v>-32.433300000000003</v>
      </c>
      <c r="C461" s="65">
        <v>33332.958333333336</v>
      </c>
      <c r="D461">
        <v>15.5</v>
      </c>
      <c r="E461">
        <v>32.319999694824197</v>
      </c>
      <c r="F461">
        <v>0</v>
      </c>
      <c r="G461">
        <v>28.479503128323799</v>
      </c>
      <c r="H461">
        <v>4.5734858500145599</v>
      </c>
      <c r="I461">
        <v>0</v>
      </c>
      <c r="J461">
        <v>0</v>
      </c>
    </row>
    <row r="462" spans="1:10">
      <c r="A462">
        <v>461</v>
      </c>
      <c r="B462">
        <v>115.9333</v>
      </c>
      <c r="C462" s="65">
        <v>33333.958333333336</v>
      </c>
      <c r="D462">
        <v>18.030000686645501</v>
      </c>
      <c r="E462">
        <v>30.860000610351602</v>
      </c>
      <c r="F462">
        <v>0</v>
      </c>
      <c r="G462">
        <v>28.236089824396199</v>
      </c>
      <c r="H462">
        <v>4.0110211726567</v>
      </c>
      <c r="I462">
        <v>0</v>
      </c>
      <c r="J462">
        <v>0</v>
      </c>
    </row>
    <row r="463" spans="1:10">
      <c r="A463">
        <v>462</v>
      </c>
      <c r="B463">
        <v>-32.433300000000003</v>
      </c>
      <c r="C463" s="65">
        <v>33334.958333333336</v>
      </c>
      <c r="D463">
        <v>16.329999923706101</v>
      </c>
      <c r="E463">
        <v>26.7399997711182</v>
      </c>
      <c r="F463">
        <v>0</v>
      </c>
      <c r="G463">
        <v>27.993227964557999</v>
      </c>
      <c r="H463">
        <v>3.3351797627766202</v>
      </c>
      <c r="I463">
        <v>0</v>
      </c>
      <c r="J463">
        <v>0</v>
      </c>
    </row>
    <row r="464" spans="1:10">
      <c r="A464">
        <v>463</v>
      </c>
      <c r="B464">
        <v>115.9333</v>
      </c>
      <c r="C464" s="65">
        <v>33335.958333333336</v>
      </c>
      <c r="D464">
        <v>13.8900003433228</v>
      </c>
      <c r="E464">
        <v>26.0200004577637</v>
      </c>
      <c r="F464">
        <v>0</v>
      </c>
      <c r="G464">
        <v>27.751016482297501</v>
      </c>
      <c r="H464">
        <v>3.4256700340830202</v>
      </c>
      <c r="I464">
        <v>0</v>
      </c>
      <c r="J464">
        <v>0</v>
      </c>
    </row>
    <row r="465" spans="1:10">
      <c r="A465">
        <v>464</v>
      </c>
      <c r="B465">
        <v>-32.433300000000003</v>
      </c>
      <c r="C465" s="65">
        <v>33336.958333333336</v>
      </c>
      <c r="D465">
        <v>14.4700002670288</v>
      </c>
      <c r="E465">
        <v>17.75</v>
      </c>
      <c r="F465">
        <v>2.4000000953674299</v>
      </c>
      <c r="G465">
        <v>27.509554311102999</v>
      </c>
      <c r="H465">
        <v>1.5860249013129499</v>
      </c>
      <c r="I465">
        <v>1.13118017431707</v>
      </c>
      <c r="J465">
        <v>2.26236034863414E-2</v>
      </c>
    </row>
    <row r="466" spans="1:10">
      <c r="A466">
        <v>465</v>
      </c>
      <c r="B466">
        <v>115.9333</v>
      </c>
      <c r="C466" s="65">
        <v>33337.958333333336</v>
      </c>
      <c r="D466">
        <v>11.920000076293899</v>
      </c>
      <c r="E466">
        <v>16.950000762939499</v>
      </c>
      <c r="F466">
        <v>39.299999237060497</v>
      </c>
      <c r="G466">
        <v>27.268940384462699</v>
      </c>
      <c r="H466">
        <v>1.85072425401333</v>
      </c>
      <c r="I466">
        <v>38.950600008167001</v>
      </c>
      <c r="J466">
        <v>0.77901200016333905</v>
      </c>
    </row>
    <row r="467" spans="1:10">
      <c r="A467">
        <v>466</v>
      </c>
      <c r="B467">
        <v>-32.433300000000003</v>
      </c>
      <c r="C467" s="65">
        <v>33338.958333333336</v>
      </c>
      <c r="D467">
        <v>9.2899999618530291</v>
      </c>
      <c r="E467">
        <v>20.209999084472699</v>
      </c>
      <c r="F467">
        <v>12.6000003814697</v>
      </c>
      <c r="G467">
        <v>27.029273635865099</v>
      </c>
      <c r="H467">
        <v>2.72934486933854</v>
      </c>
      <c r="I467">
        <v>49.3671244941659</v>
      </c>
      <c r="J467">
        <v>0.98734248988331696</v>
      </c>
    </row>
    <row r="468" spans="1:10">
      <c r="A468">
        <v>467</v>
      </c>
      <c r="B468">
        <v>115.9333</v>
      </c>
      <c r="C468" s="65">
        <v>33339.958333333336</v>
      </c>
      <c r="D468">
        <v>9.5399999618530291</v>
      </c>
      <c r="E468">
        <v>21.680000305175799</v>
      </c>
      <c r="F468">
        <v>0.10000000149011599</v>
      </c>
      <c r="G468">
        <v>26.7906529987984</v>
      </c>
      <c r="H468">
        <v>2.92772902203866</v>
      </c>
      <c r="I468">
        <v>47.124941278024998</v>
      </c>
      <c r="J468">
        <v>0.94249882556050102</v>
      </c>
    </row>
    <row r="469" spans="1:10">
      <c r="A469">
        <v>468</v>
      </c>
      <c r="B469">
        <v>-32.433300000000003</v>
      </c>
      <c r="C469" s="65">
        <v>33340.958333333336</v>
      </c>
      <c r="D469">
        <v>11.689999580383301</v>
      </c>
      <c r="E469">
        <v>24.690000534057599</v>
      </c>
      <c r="F469">
        <v>0</v>
      </c>
      <c r="G469">
        <v>26.553177406751001</v>
      </c>
      <c r="H469">
        <v>3.2346834623239999</v>
      </c>
      <c r="I469">
        <v>44.537194508165797</v>
      </c>
      <c r="J469">
        <v>0.89074389016331701</v>
      </c>
    </row>
    <row r="470" spans="1:10">
      <c r="A470">
        <v>469</v>
      </c>
      <c r="B470">
        <v>115.9333</v>
      </c>
      <c r="C470" s="65">
        <v>33341.958333333336</v>
      </c>
      <c r="D470">
        <v>14.0299997329712</v>
      </c>
      <c r="E470">
        <v>27.170000076293899</v>
      </c>
      <c r="F470">
        <v>0</v>
      </c>
      <c r="G470">
        <v>26.316945793211101</v>
      </c>
      <c r="H470">
        <v>3.4389522776068699</v>
      </c>
      <c r="I470">
        <v>41.786032686080297</v>
      </c>
      <c r="J470">
        <v>0.83572065372160698</v>
      </c>
    </row>
    <row r="471" spans="1:10">
      <c r="A471">
        <v>470</v>
      </c>
      <c r="B471">
        <v>-32.433300000000003</v>
      </c>
      <c r="C471" s="65">
        <v>33342.958333333336</v>
      </c>
      <c r="D471">
        <v>15.75</v>
      </c>
      <c r="E471">
        <v>29.190000534057599</v>
      </c>
      <c r="F471">
        <v>0</v>
      </c>
      <c r="G471">
        <v>26.0820570916671</v>
      </c>
      <c r="H471">
        <v>3.61480495019301</v>
      </c>
      <c r="I471">
        <v>38.8941887259259</v>
      </c>
      <c r="J471">
        <v>0.77788377451851898</v>
      </c>
    </row>
    <row r="472" spans="1:10">
      <c r="A472">
        <v>471</v>
      </c>
      <c r="B472">
        <v>115.9333</v>
      </c>
      <c r="C472" s="65">
        <v>33343.958333333336</v>
      </c>
      <c r="D472">
        <v>15.9799995422363</v>
      </c>
      <c r="E472">
        <v>32.159999847412102</v>
      </c>
      <c r="F472">
        <v>0</v>
      </c>
      <c r="G472">
        <v>25.8486065790187</v>
      </c>
      <c r="H472">
        <v>4.0868726845932901</v>
      </c>
      <c r="I472">
        <v>35.624690578251297</v>
      </c>
      <c r="J472">
        <v>0.712493811565026</v>
      </c>
    </row>
    <row r="473" spans="1:10">
      <c r="A473">
        <v>472</v>
      </c>
      <c r="B473">
        <v>-32.433300000000003</v>
      </c>
      <c r="C473" s="65">
        <v>33344.958333333336</v>
      </c>
      <c r="D473">
        <v>14.8599996566772</v>
      </c>
      <c r="E473">
        <v>31.549999237060501</v>
      </c>
      <c r="F473">
        <v>0</v>
      </c>
      <c r="G473">
        <v>25.6166749058115</v>
      </c>
      <c r="H473">
        <v>4.0285567111037404</v>
      </c>
      <c r="I473">
        <v>32.401845209368297</v>
      </c>
      <c r="J473">
        <v>0.64803690418736604</v>
      </c>
    </row>
    <row r="474" spans="1:10">
      <c r="A474">
        <v>473</v>
      </c>
      <c r="B474">
        <v>115.9333</v>
      </c>
      <c r="C474" s="65">
        <v>33345.958333333336</v>
      </c>
      <c r="D474">
        <v>15.1199998855591</v>
      </c>
      <c r="E474">
        <v>33.560001373291001</v>
      </c>
      <c r="F474">
        <v>0</v>
      </c>
      <c r="G474">
        <v>25.3863390660024</v>
      </c>
      <c r="H474">
        <v>4.3125767935836201</v>
      </c>
      <c r="I474">
        <v>28.951783774501401</v>
      </c>
      <c r="J474">
        <v>0.57903567549002799</v>
      </c>
    </row>
    <row r="475" spans="1:10">
      <c r="A475">
        <v>474</v>
      </c>
      <c r="B475">
        <v>-32.433300000000003</v>
      </c>
      <c r="C475" s="65">
        <v>33346.958333333336</v>
      </c>
      <c r="D475">
        <v>17.530000686645501</v>
      </c>
      <c r="E475">
        <v>31.200000762939499</v>
      </c>
      <c r="F475">
        <v>0</v>
      </c>
      <c r="G475">
        <v>25.157676053548499</v>
      </c>
      <c r="H475">
        <v>3.68187163230869</v>
      </c>
      <c r="I475">
        <v>26.006286468654501</v>
      </c>
      <c r="J475">
        <v>0.52012572937308899</v>
      </c>
    </row>
    <row r="476" spans="1:10">
      <c r="A476">
        <v>475</v>
      </c>
      <c r="B476">
        <v>115.9333</v>
      </c>
      <c r="C476" s="65">
        <v>33347.958333333336</v>
      </c>
      <c r="D476">
        <v>18.969999313354499</v>
      </c>
      <c r="E476">
        <v>25.840000152587901</v>
      </c>
      <c r="F476">
        <v>0</v>
      </c>
      <c r="G476">
        <v>24.930762862406699</v>
      </c>
      <c r="H476">
        <v>2.4663560802337798</v>
      </c>
      <c r="I476">
        <v>24.033201604467401</v>
      </c>
      <c r="J476">
        <v>0.48066403208934899</v>
      </c>
    </row>
    <row r="477" spans="1:10">
      <c r="A477">
        <v>476</v>
      </c>
      <c r="B477">
        <v>-32.433300000000003</v>
      </c>
      <c r="C477" s="65">
        <v>33348.958333333336</v>
      </c>
      <c r="D477">
        <v>18.879999160766602</v>
      </c>
      <c r="E477">
        <v>29.610000610351602</v>
      </c>
      <c r="F477">
        <v>3.4000000953674299</v>
      </c>
      <c r="G477">
        <v>24.705676486533999</v>
      </c>
      <c r="H477">
        <v>3.1942782751090801</v>
      </c>
      <c r="I477">
        <v>24.877779079747601</v>
      </c>
      <c r="J477">
        <v>0.497555581594952</v>
      </c>
    </row>
    <row r="478" spans="1:10">
      <c r="A478">
        <v>477</v>
      </c>
      <c r="B478">
        <v>115.9333</v>
      </c>
      <c r="C478" s="65">
        <v>33349.958333333336</v>
      </c>
      <c r="D478">
        <v>16.680000305175799</v>
      </c>
      <c r="E478">
        <v>22.700000762939499</v>
      </c>
      <c r="F478">
        <v>1.1000000238418599</v>
      </c>
      <c r="G478">
        <v>24.4824939198874</v>
      </c>
      <c r="H478">
        <v>2.1141272093158001</v>
      </c>
      <c r="I478">
        <v>24.286477336136802</v>
      </c>
      <c r="J478">
        <v>0.48572954672273599</v>
      </c>
    </row>
    <row r="479" spans="1:10">
      <c r="A479">
        <v>478</v>
      </c>
      <c r="B479">
        <v>-32.433300000000003</v>
      </c>
      <c r="C479" s="65">
        <v>33350.958333333336</v>
      </c>
      <c r="D479">
        <v>13.3999996185303</v>
      </c>
      <c r="E479">
        <v>22.350000381469702</v>
      </c>
      <c r="F479">
        <v>0.20000000298023199</v>
      </c>
      <c r="G479">
        <v>24.261292156423998</v>
      </c>
      <c r="H479">
        <v>2.43081102414124</v>
      </c>
      <c r="I479">
        <v>22.541828519804099</v>
      </c>
      <c r="J479">
        <v>0.45083657039608099</v>
      </c>
    </row>
    <row r="480" spans="1:10">
      <c r="A480">
        <v>479</v>
      </c>
      <c r="B480">
        <v>115.9333</v>
      </c>
      <c r="C480" s="65">
        <v>33351.958333333336</v>
      </c>
      <c r="D480">
        <v>10.8999996185303</v>
      </c>
      <c r="E480">
        <v>22.190000534057599</v>
      </c>
      <c r="F480">
        <v>0.69999998807907104</v>
      </c>
      <c r="G480">
        <v>24.042148190100601</v>
      </c>
      <c r="H480">
        <v>2.6046269604134502</v>
      </c>
      <c r="I480">
        <v>21.1581269395524</v>
      </c>
      <c r="J480">
        <v>0.42316253879104798</v>
      </c>
    </row>
    <row r="481" spans="1:10">
      <c r="A481">
        <v>480</v>
      </c>
      <c r="B481">
        <v>-32.433300000000003</v>
      </c>
      <c r="C481" s="65">
        <v>33352.958333333336</v>
      </c>
      <c r="D481">
        <v>11.0200004577637</v>
      </c>
      <c r="E481">
        <v>24.0100002288818</v>
      </c>
      <c r="F481">
        <v>0</v>
      </c>
      <c r="G481">
        <v>23.8251390148742</v>
      </c>
      <c r="H481">
        <v>2.8468263797741198</v>
      </c>
      <c r="I481">
        <v>18.880665835733101</v>
      </c>
      <c r="J481">
        <v>0.37761331671466197</v>
      </c>
    </row>
    <row r="482" spans="1:10">
      <c r="A482">
        <v>481</v>
      </c>
      <c r="B482">
        <v>115.9333</v>
      </c>
      <c r="C482" s="65">
        <v>33353.958333333336</v>
      </c>
      <c r="D482">
        <v>11.829999923706101</v>
      </c>
      <c r="E482">
        <v>21.0200004577637</v>
      </c>
      <c r="F482">
        <v>0</v>
      </c>
      <c r="G482">
        <v>23.610341624701999</v>
      </c>
      <c r="H482">
        <v>2.29966857302849</v>
      </c>
      <c r="I482">
        <v>17.0409309773103</v>
      </c>
      <c r="J482">
        <v>0.34081861954620601</v>
      </c>
    </row>
    <row r="483" spans="1:10">
      <c r="A483">
        <v>482</v>
      </c>
      <c r="B483">
        <v>-32.433300000000003</v>
      </c>
      <c r="C483" s="65">
        <v>33354.958333333336</v>
      </c>
      <c r="D483">
        <v>12</v>
      </c>
      <c r="E483">
        <v>23.389999389648398</v>
      </c>
      <c r="F483">
        <v>0.20000000298023199</v>
      </c>
      <c r="G483">
        <v>23.397833013540701</v>
      </c>
      <c r="H483">
        <v>2.6312760694862201</v>
      </c>
      <c r="I483">
        <v>15.1359101247015</v>
      </c>
      <c r="J483">
        <v>0.30271820249403097</v>
      </c>
    </row>
    <row r="484" spans="1:10">
      <c r="A484">
        <v>483</v>
      </c>
      <c r="B484">
        <v>115.9333</v>
      </c>
      <c r="C484" s="65">
        <v>33355.958333333336</v>
      </c>
      <c r="D484">
        <v>11.180000305175801</v>
      </c>
      <c r="E484">
        <v>23.049999237060501</v>
      </c>
      <c r="F484">
        <v>0</v>
      </c>
      <c r="G484">
        <v>23.187690175347502</v>
      </c>
      <c r="H484">
        <v>2.6185243932383302</v>
      </c>
      <c r="I484">
        <v>13.041090610110899</v>
      </c>
      <c r="J484">
        <v>0.26082181220221801</v>
      </c>
    </row>
    <row r="485" spans="1:10">
      <c r="A485">
        <v>484</v>
      </c>
      <c r="B485">
        <v>-32.433300000000003</v>
      </c>
      <c r="C485" s="65">
        <v>33356.958333333336</v>
      </c>
      <c r="D485">
        <v>10.310000419616699</v>
      </c>
      <c r="E485">
        <v>22.299999237060501</v>
      </c>
      <c r="F485">
        <v>0</v>
      </c>
      <c r="G485">
        <v>22.979990104079398</v>
      </c>
      <c r="H485">
        <v>2.5476467564011598</v>
      </c>
      <c r="I485">
        <v>11.002973204990001</v>
      </c>
      <c r="J485">
        <v>0.22005946409979901</v>
      </c>
    </row>
    <row r="486" spans="1:10">
      <c r="A486">
        <v>485</v>
      </c>
      <c r="B486">
        <v>115.9333</v>
      </c>
      <c r="C486" s="65">
        <v>33357.958333333336</v>
      </c>
      <c r="D486">
        <v>9.3999996185302699</v>
      </c>
      <c r="E486">
        <v>21.9899997711182</v>
      </c>
      <c r="F486">
        <v>0</v>
      </c>
      <c r="G486">
        <v>22.774809793693201</v>
      </c>
      <c r="H486">
        <v>2.54102744693086</v>
      </c>
      <c r="I486">
        <v>8.9701512474452691</v>
      </c>
      <c r="J486">
        <v>0.179403024948905</v>
      </c>
    </row>
    <row r="487" spans="1:10">
      <c r="A487">
        <v>486</v>
      </c>
      <c r="B487">
        <v>-32.433300000000003</v>
      </c>
      <c r="C487" s="65">
        <v>33358.958333333336</v>
      </c>
      <c r="D487">
        <v>8.1499996185302699</v>
      </c>
      <c r="E487">
        <v>22.389999389648398</v>
      </c>
      <c r="F487">
        <v>0</v>
      </c>
      <c r="G487">
        <v>22.572226238146001</v>
      </c>
      <c r="H487">
        <v>2.6443889011703101</v>
      </c>
      <c r="I487">
        <v>6.85464012650902</v>
      </c>
      <c r="J487">
        <v>0.13709280253018</v>
      </c>
    </row>
    <row r="488" spans="1:10">
      <c r="A488">
        <v>487</v>
      </c>
      <c r="B488">
        <v>115.9333</v>
      </c>
      <c r="C488" s="65">
        <v>33359.958333333336</v>
      </c>
      <c r="D488">
        <v>11.319999694824199</v>
      </c>
      <c r="E488">
        <v>26.549999237060501</v>
      </c>
      <c r="F488">
        <v>0</v>
      </c>
      <c r="G488">
        <v>22.3723164313948</v>
      </c>
      <c r="H488">
        <v>3.01094406757232</v>
      </c>
      <c r="I488">
        <v>4.4458848724511704</v>
      </c>
      <c r="J488">
        <v>8.8917697449023406E-2</v>
      </c>
    </row>
    <row r="489" spans="1:10">
      <c r="A489">
        <v>488</v>
      </c>
      <c r="B489">
        <v>-32.433300000000003</v>
      </c>
      <c r="C489" s="65">
        <v>33360.958333333336</v>
      </c>
      <c r="D489">
        <v>15.069999694824199</v>
      </c>
      <c r="E489">
        <v>28.440000534057599</v>
      </c>
      <c r="F489">
        <v>0</v>
      </c>
      <c r="G489">
        <v>22.175157367396601</v>
      </c>
      <c r="H489">
        <v>3.01089471616997</v>
      </c>
      <c r="I489">
        <v>2.0371690995151899</v>
      </c>
      <c r="J489">
        <v>4.0743381990303799E-2</v>
      </c>
    </row>
    <row r="490" spans="1:10">
      <c r="A490">
        <v>489</v>
      </c>
      <c r="B490">
        <v>115.9333</v>
      </c>
      <c r="C490" s="65">
        <v>33361.958333333336</v>
      </c>
      <c r="D490">
        <v>15.9099998474121</v>
      </c>
      <c r="E490">
        <v>21.780000686645501</v>
      </c>
      <c r="F490">
        <v>0</v>
      </c>
      <c r="G490">
        <v>21.980826040108301</v>
      </c>
      <c r="H490">
        <v>1.8320594895342599</v>
      </c>
      <c r="I490">
        <v>0.57152150788778</v>
      </c>
      <c r="J490">
        <v>1.14304301577556E-2</v>
      </c>
    </row>
    <row r="491" spans="1:10">
      <c r="A491">
        <v>490</v>
      </c>
      <c r="B491">
        <v>-32.433300000000003</v>
      </c>
      <c r="C491" s="65">
        <v>33362.958333333336</v>
      </c>
      <c r="D491">
        <v>14.4099998474121</v>
      </c>
      <c r="E491">
        <v>20.25</v>
      </c>
      <c r="F491">
        <v>4.0999999046325701</v>
      </c>
      <c r="G491">
        <v>21.789399443487</v>
      </c>
      <c r="H491">
        <v>1.7365671851901401</v>
      </c>
      <c r="I491">
        <v>3.28226766436824</v>
      </c>
      <c r="J491">
        <v>6.5645353287364705E-2</v>
      </c>
    </row>
    <row r="492" spans="1:10">
      <c r="A492">
        <v>491</v>
      </c>
      <c r="B492">
        <v>115.9333</v>
      </c>
      <c r="C492" s="65">
        <v>33363.958333333336</v>
      </c>
      <c r="D492">
        <v>6.6300001144409197</v>
      </c>
      <c r="E492">
        <v>20.590000152587901</v>
      </c>
      <c r="F492">
        <v>0.40000000596046398</v>
      </c>
      <c r="G492">
        <v>21.600954571489599</v>
      </c>
      <c r="H492">
        <v>2.3798267575036598</v>
      </c>
      <c r="I492">
        <v>1.7784062643257701</v>
      </c>
      <c r="J492">
        <v>3.5568125286515401E-2</v>
      </c>
    </row>
    <row r="493" spans="1:10">
      <c r="A493">
        <v>492</v>
      </c>
      <c r="B493">
        <v>-32.433300000000003</v>
      </c>
      <c r="C493" s="65">
        <v>33364.958333333336</v>
      </c>
      <c r="D493">
        <v>7.5799999237060502</v>
      </c>
      <c r="E493">
        <v>22.129999160766602</v>
      </c>
      <c r="F493">
        <v>0.10000000149011599</v>
      </c>
      <c r="G493">
        <v>21.4155684180732</v>
      </c>
      <c r="H493">
        <v>2.5042202609965698</v>
      </c>
      <c r="I493">
        <v>0</v>
      </c>
      <c r="J493">
        <v>0</v>
      </c>
    </row>
    <row r="494" spans="1:10">
      <c r="A494">
        <v>493</v>
      </c>
      <c r="B494">
        <v>115.9333</v>
      </c>
      <c r="C494" s="65">
        <v>33365.958333333336</v>
      </c>
      <c r="D494">
        <v>10.3599996566772</v>
      </c>
      <c r="E494">
        <v>21.530000686645501</v>
      </c>
      <c r="F494">
        <v>0</v>
      </c>
      <c r="G494">
        <v>21.233317977194599</v>
      </c>
      <c r="H494">
        <v>2.2481001596069299</v>
      </c>
      <c r="I494">
        <v>0</v>
      </c>
      <c r="J494">
        <v>0</v>
      </c>
    </row>
    <row r="495" spans="1:10">
      <c r="A495">
        <v>494</v>
      </c>
      <c r="B495">
        <v>-32.433300000000003</v>
      </c>
      <c r="C495" s="65">
        <v>33366.958333333336</v>
      </c>
      <c r="D495">
        <v>11.6300001144409</v>
      </c>
      <c r="E495">
        <v>19.680000305175799</v>
      </c>
      <c r="F495">
        <v>0.10000000149011599</v>
      </c>
      <c r="G495">
        <v>21.054280242810901</v>
      </c>
      <c r="H495">
        <v>1.8761222465617999</v>
      </c>
      <c r="I495">
        <v>0</v>
      </c>
      <c r="J495">
        <v>0</v>
      </c>
    </row>
    <row r="496" spans="1:10">
      <c r="A496">
        <v>495</v>
      </c>
      <c r="B496">
        <v>115.9333</v>
      </c>
      <c r="C496" s="65">
        <v>33367.958333333336</v>
      </c>
      <c r="D496">
        <v>13.050000190734901</v>
      </c>
      <c r="E496">
        <v>20.420000076293899</v>
      </c>
      <c r="F496">
        <v>1.5</v>
      </c>
      <c r="G496">
        <v>20.878532208879101</v>
      </c>
      <c r="H496">
        <v>1.83761665384207</v>
      </c>
      <c r="I496">
        <v>2.9906676926342499E-2</v>
      </c>
      <c r="J496">
        <v>5.9813353852685E-4</v>
      </c>
    </row>
    <row r="497" spans="1:10">
      <c r="A497">
        <v>496</v>
      </c>
      <c r="B497">
        <v>-32.433300000000003</v>
      </c>
      <c r="C497" s="65">
        <v>33368.958333333336</v>
      </c>
      <c r="D497">
        <v>12.8800001144409</v>
      </c>
      <c r="E497">
        <v>22.469999313354499</v>
      </c>
      <c r="F497">
        <v>0</v>
      </c>
      <c r="G497">
        <v>20.7061508693562</v>
      </c>
      <c r="H497">
        <v>2.1354667405708199</v>
      </c>
      <c r="I497">
        <v>0</v>
      </c>
      <c r="J497">
        <v>0</v>
      </c>
    </row>
    <row r="498" spans="1:10">
      <c r="A498">
        <v>497</v>
      </c>
      <c r="B498">
        <v>115.9333</v>
      </c>
      <c r="C498" s="65">
        <v>33369.958333333336</v>
      </c>
      <c r="D498">
        <v>12.3800001144409</v>
      </c>
      <c r="E498">
        <v>23.959999084472699</v>
      </c>
      <c r="F498">
        <v>0</v>
      </c>
      <c r="G498">
        <v>20.537213218199099</v>
      </c>
      <c r="H498">
        <v>2.3599236740782601</v>
      </c>
      <c r="I498">
        <v>0</v>
      </c>
      <c r="J498">
        <v>0</v>
      </c>
    </row>
    <row r="499" spans="1:10">
      <c r="A499">
        <v>498</v>
      </c>
      <c r="B499">
        <v>-32.433300000000003</v>
      </c>
      <c r="C499" s="65">
        <v>33370.958333333336</v>
      </c>
      <c r="D499">
        <v>11.6000003814697</v>
      </c>
      <c r="E499">
        <v>23.790000915527301</v>
      </c>
      <c r="F499">
        <v>0</v>
      </c>
      <c r="G499">
        <v>20.371796249364898</v>
      </c>
      <c r="H499">
        <v>2.37006428743353</v>
      </c>
      <c r="I499">
        <v>0</v>
      </c>
      <c r="J499">
        <v>0</v>
      </c>
    </row>
    <row r="500" spans="1:10">
      <c r="A500">
        <v>499</v>
      </c>
      <c r="B500">
        <v>115.9333</v>
      </c>
      <c r="C500" s="65">
        <v>33371.958333333336</v>
      </c>
      <c r="D500">
        <v>14.460000038146999</v>
      </c>
      <c r="E500">
        <v>25.149999618530298</v>
      </c>
      <c r="F500">
        <v>0</v>
      </c>
      <c r="G500">
        <v>20.2099769568105</v>
      </c>
      <c r="H500">
        <v>2.33271673544869</v>
      </c>
      <c r="I500">
        <v>0</v>
      </c>
      <c r="J500">
        <v>0</v>
      </c>
    </row>
    <row r="501" spans="1:10">
      <c r="A501">
        <v>500</v>
      </c>
      <c r="B501">
        <v>-32.433300000000003</v>
      </c>
      <c r="C501" s="65">
        <v>33372.958333333336</v>
      </c>
      <c r="D501">
        <v>14.5900001525879</v>
      </c>
      <c r="E501">
        <v>20.340000152587901</v>
      </c>
      <c r="F501">
        <v>8.3000001907348597</v>
      </c>
      <c r="G501">
        <v>20.051832334493</v>
      </c>
      <c r="H501">
        <v>1.59181879645041</v>
      </c>
      <c r="I501">
        <v>7.0265451535745296</v>
      </c>
      <c r="J501">
        <v>0.14053090307149099</v>
      </c>
    </row>
    <row r="502" spans="1:10">
      <c r="A502">
        <v>501</v>
      </c>
      <c r="B502">
        <v>115.9333</v>
      </c>
      <c r="C502" s="65">
        <v>33373.958333333336</v>
      </c>
      <c r="D502">
        <v>11.9799995422363</v>
      </c>
      <c r="E502">
        <v>21.309999465942401</v>
      </c>
      <c r="F502">
        <v>5.3000001907348597</v>
      </c>
      <c r="G502">
        <v>19.897430734564299</v>
      </c>
      <c r="H502">
        <v>1.9652859806626799</v>
      </c>
      <c r="I502">
        <v>10.7543165597792</v>
      </c>
      <c r="J502">
        <v>0.21508633119558501</v>
      </c>
    </row>
    <row r="503" spans="1:10">
      <c r="A503">
        <v>502</v>
      </c>
      <c r="B503">
        <v>-32.433300000000003</v>
      </c>
      <c r="C503" s="65">
        <v>33374.958333333336</v>
      </c>
      <c r="D503">
        <v>6.8299999237060502</v>
      </c>
      <c r="E503">
        <v>20.579999923706101</v>
      </c>
      <c r="F503">
        <v>0.10000000149011599</v>
      </c>
      <c r="G503">
        <v>19.746805941956801</v>
      </c>
      <c r="H503">
        <v>2.1656558448685201</v>
      </c>
      <c r="I503">
        <v>9.1217918853745505</v>
      </c>
      <c r="J503">
        <v>0.182435837707491</v>
      </c>
    </row>
    <row r="504" spans="1:10">
      <c r="A504">
        <v>503</v>
      </c>
      <c r="B504">
        <v>115.9333</v>
      </c>
      <c r="C504" s="65">
        <v>33375.958333333336</v>
      </c>
      <c r="D504">
        <v>7.6100001335143999</v>
      </c>
      <c r="E504">
        <v>21.100000381469702</v>
      </c>
      <c r="F504">
        <v>0</v>
      </c>
      <c r="G504">
        <v>19.599983099797999</v>
      </c>
      <c r="H504">
        <v>2.1730611360371501</v>
      </c>
      <c r="I504">
        <v>7.38334297654482</v>
      </c>
      <c r="J504">
        <v>0.14766685953089601</v>
      </c>
    </row>
    <row r="505" spans="1:10">
      <c r="A505">
        <v>504</v>
      </c>
      <c r="B505">
        <v>-32.433300000000003</v>
      </c>
      <c r="C505" s="65">
        <v>33376.958333333336</v>
      </c>
      <c r="D505">
        <v>11.3800001144409</v>
      </c>
      <c r="E505">
        <v>23.809999465942401</v>
      </c>
      <c r="F505">
        <v>0</v>
      </c>
      <c r="G505">
        <v>19.4569873512153</v>
      </c>
      <c r="H505">
        <v>2.2793699333862798</v>
      </c>
      <c r="I505">
        <v>5.5598470298358</v>
      </c>
      <c r="J505">
        <v>0.111196940596716</v>
      </c>
    </row>
    <row r="506" spans="1:10">
      <c r="A506">
        <v>505</v>
      </c>
      <c r="B506">
        <v>115.9333</v>
      </c>
      <c r="C506" s="65">
        <v>33377.958333333336</v>
      </c>
      <c r="D506">
        <v>15.789999961853001</v>
      </c>
      <c r="E506">
        <v>20.930000305175799</v>
      </c>
      <c r="F506">
        <v>2.7999999523162802</v>
      </c>
      <c r="G506">
        <v>19.317843839336</v>
      </c>
      <c r="H506">
        <v>1.4867241637450499</v>
      </c>
      <c r="I506">
        <v>7.1704676511560397</v>
      </c>
      <c r="J506">
        <v>0.14340935302312099</v>
      </c>
    </row>
    <row r="507" spans="1:10">
      <c r="A507">
        <v>506</v>
      </c>
      <c r="B507">
        <v>-32.433300000000003</v>
      </c>
      <c r="C507" s="65">
        <v>33378.958333333336</v>
      </c>
      <c r="D507">
        <v>15.039999961853001</v>
      </c>
      <c r="E507">
        <v>18.629999160766602</v>
      </c>
      <c r="F507">
        <v>15.8999996185303</v>
      </c>
      <c r="G507">
        <v>19.182577707287798</v>
      </c>
      <c r="H507">
        <v>1.1817648821078901</v>
      </c>
      <c r="I507">
        <v>22.125055364000001</v>
      </c>
      <c r="J507">
        <v>0.44250110727999997</v>
      </c>
    </row>
    <row r="508" spans="1:10">
      <c r="A508">
        <v>507</v>
      </c>
      <c r="B508">
        <v>115.9333</v>
      </c>
      <c r="C508" s="65">
        <v>33379.958333333336</v>
      </c>
      <c r="D508">
        <v>12.3500003814697</v>
      </c>
      <c r="E508">
        <v>21.049999237060501</v>
      </c>
      <c r="F508">
        <v>26.899999618530298</v>
      </c>
      <c r="G508">
        <v>19.0512140981978</v>
      </c>
      <c r="H508">
        <v>1.81996526673577</v>
      </c>
      <c r="I508">
        <v>47.569082769141701</v>
      </c>
      <c r="J508">
        <v>0.95138165538283304</v>
      </c>
    </row>
    <row r="509" spans="1:10">
      <c r="A509">
        <v>508</v>
      </c>
      <c r="B509">
        <v>-32.433300000000003</v>
      </c>
      <c r="C509" s="65">
        <v>33380.958333333336</v>
      </c>
      <c r="D509">
        <v>13.2299995422363</v>
      </c>
      <c r="E509">
        <v>17.940000534057599</v>
      </c>
      <c r="F509">
        <v>10.699999809265099</v>
      </c>
      <c r="G509">
        <v>18.923778155193599</v>
      </c>
      <c r="H509">
        <v>1.28715687337199</v>
      </c>
      <c r="I509">
        <v>50</v>
      </c>
      <c r="J509">
        <v>1</v>
      </c>
    </row>
    <row r="510" spans="1:10">
      <c r="A510">
        <v>509</v>
      </c>
      <c r="B510">
        <v>115.9333</v>
      </c>
      <c r="C510" s="65">
        <v>33381.958333333336</v>
      </c>
      <c r="D510">
        <v>5.8800001144409197</v>
      </c>
      <c r="E510">
        <v>18.4799995422363</v>
      </c>
      <c r="F510">
        <v>2.5</v>
      </c>
      <c r="G510">
        <v>18.8002950214027</v>
      </c>
      <c r="H510">
        <v>1.87820635127421</v>
      </c>
      <c r="I510">
        <v>50</v>
      </c>
      <c r="J510">
        <v>1</v>
      </c>
    </row>
    <row r="511" spans="1:10">
      <c r="A511">
        <v>510</v>
      </c>
      <c r="B511">
        <v>-32.433300000000003</v>
      </c>
      <c r="C511" s="65">
        <v>33382.958333333336</v>
      </c>
      <c r="D511">
        <v>5.3699998855590803</v>
      </c>
      <c r="E511">
        <v>18.200000762939499</v>
      </c>
      <c r="F511">
        <v>0</v>
      </c>
      <c r="G511">
        <v>18.6807898399523</v>
      </c>
      <c r="H511">
        <v>1.8584116003114599</v>
      </c>
      <c r="I511">
        <v>48.5132707197508</v>
      </c>
      <c r="J511">
        <v>0.97026541439501701</v>
      </c>
    </row>
    <row r="512" spans="1:10">
      <c r="A512">
        <v>511</v>
      </c>
      <c r="B512">
        <v>115.9333</v>
      </c>
      <c r="C512" s="65">
        <v>33383.958333333336</v>
      </c>
      <c r="D512">
        <v>6.03999996185303</v>
      </c>
      <c r="E512">
        <v>20.280000686645501</v>
      </c>
      <c r="F512">
        <v>0</v>
      </c>
      <c r="G512">
        <v>18.565287753970001</v>
      </c>
      <c r="H512">
        <v>2.03619515112113</v>
      </c>
      <c r="I512">
        <v>46.884314598853898</v>
      </c>
      <c r="J512">
        <v>0.93768629197707898</v>
      </c>
    </row>
    <row r="513" spans="1:10">
      <c r="A513">
        <v>512</v>
      </c>
      <c r="B513">
        <v>-32.433300000000003</v>
      </c>
      <c r="C513" s="65">
        <v>33384.958333333336</v>
      </c>
      <c r="D513">
        <v>6.3299999237060502</v>
      </c>
      <c r="E513">
        <v>20.090000152587901</v>
      </c>
      <c r="F513">
        <v>0</v>
      </c>
      <c r="G513">
        <v>18.4538139065831</v>
      </c>
      <c r="H513">
        <v>1.99277779688467</v>
      </c>
      <c r="I513">
        <v>45.290092361346197</v>
      </c>
      <c r="J513">
        <v>0.90580184722692403</v>
      </c>
    </row>
    <row r="514" spans="1:10">
      <c r="A514">
        <v>513</v>
      </c>
      <c r="B514">
        <v>115.9333</v>
      </c>
      <c r="C514" s="65">
        <v>33385.958333333336</v>
      </c>
      <c r="D514">
        <v>8.9799995422363299</v>
      </c>
      <c r="E514">
        <v>16.860000610351602</v>
      </c>
      <c r="F514">
        <v>17.700000762939499</v>
      </c>
      <c r="G514">
        <v>18.346393440919201</v>
      </c>
      <c r="H514">
        <v>1.4852405747353601</v>
      </c>
      <c r="I514">
        <v>50</v>
      </c>
      <c r="J514">
        <v>1</v>
      </c>
    </row>
    <row r="515" spans="1:10">
      <c r="A515">
        <v>514</v>
      </c>
      <c r="B515">
        <v>-32.433300000000003</v>
      </c>
      <c r="C515" s="65">
        <v>33386.958333333336</v>
      </c>
      <c r="D515">
        <v>11.1499996185303</v>
      </c>
      <c r="E515">
        <v>17.670000076293899</v>
      </c>
      <c r="F515">
        <v>23.5</v>
      </c>
      <c r="G515">
        <v>18.243051500105601</v>
      </c>
      <c r="H515">
        <v>1.40855487700398</v>
      </c>
      <c r="I515">
        <v>50</v>
      </c>
      <c r="J515">
        <v>1</v>
      </c>
    </row>
    <row r="516" spans="1:10">
      <c r="A516">
        <v>515</v>
      </c>
      <c r="B516">
        <v>115.9333</v>
      </c>
      <c r="C516" s="65">
        <v>33387.958333333336</v>
      </c>
      <c r="D516">
        <v>11.7200002670288</v>
      </c>
      <c r="E516">
        <v>18.7399997711182</v>
      </c>
      <c r="F516">
        <v>17.5</v>
      </c>
      <c r="G516">
        <v>18.1438132272697</v>
      </c>
      <c r="H516">
        <v>1.4906216782358701</v>
      </c>
      <c r="I516">
        <v>50</v>
      </c>
      <c r="J516">
        <v>1</v>
      </c>
    </row>
    <row r="517" spans="1:10">
      <c r="A517">
        <v>516</v>
      </c>
      <c r="B517">
        <v>-32.433300000000003</v>
      </c>
      <c r="C517" s="65">
        <v>33388.958333333336</v>
      </c>
      <c r="D517">
        <v>11.2299995422363</v>
      </c>
      <c r="E517">
        <v>18.700000762939499</v>
      </c>
      <c r="F517">
        <v>13.800000190734901</v>
      </c>
      <c r="G517">
        <v>18.048703765538999</v>
      </c>
      <c r="H517">
        <v>1.51732383231477</v>
      </c>
      <c r="I517">
        <v>50</v>
      </c>
      <c r="J517">
        <v>1</v>
      </c>
    </row>
    <row r="518" spans="1:10">
      <c r="A518">
        <v>517</v>
      </c>
      <c r="B518">
        <v>115.9333</v>
      </c>
      <c r="C518" s="65">
        <v>33389.958333333336</v>
      </c>
      <c r="D518">
        <v>9.7299995422363299</v>
      </c>
      <c r="E518">
        <v>17.559999465942401</v>
      </c>
      <c r="F518">
        <v>3.0999999046325701</v>
      </c>
      <c r="G518">
        <v>17.957748258040802</v>
      </c>
      <c r="H518">
        <v>1.48335842244808</v>
      </c>
      <c r="I518">
        <v>50</v>
      </c>
      <c r="J518">
        <v>1</v>
      </c>
    </row>
    <row r="519" spans="1:10">
      <c r="A519">
        <v>518</v>
      </c>
      <c r="B519">
        <v>-32.433300000000003</v>
      </c>
      <c r="C519" s="65">
        <v>33390.958333333336</v>
      </c>
      <c r="D519">
        <v>8.5200004577636701</v>
      </c>
      <c r="E519">
        <v>20</v>
      </c>
      <c r="F519">
        <v>0.30000001192092901</v>
      </c>
      <c r="G519">
        <v>17.870971847902702</v>
      </c>
      <c r="H519">
        <v>1.8224028202259499</v>
      </c>
      <c r="I519">
        <v>48.842077755740199</v>
      </c>
      <c r="J519">
        <v>0.97684155511480297</v>
      </c>
    </row>
    <row r="520" spans="1:10">
      <c r="A520">
        <v>519</v>
      </c>
      <c r="B520">
        <v>115.9333</v>
      </c>
      <c r="C520" s="65">
        <v>33391.958333333336</v>
      </c>
      <c r="D520">
        <v>11.6599998474121</v>
      </c>
      <c r="E520">
        <v>19.149999618530298</v>
      </c>
      <c r="F520">
        <v>1.29999995231628</v>
      </c>
      <c r="G520">
        <v>17.788399678251999</v>
      </c>
      <c r="H520">
        <v>1.51755001649994</v>
      </c>
      <c r="I520">
        <v>48.928037694856499</v>
      </c>
      <c r="J520">
        <v>0.97856075389713004</v>
      </c>
    </row>
    <row r="521" spans="1:10">
      <c r="A521">
        <v>520</v>
      </c>
      <c r="B521">
        <v>-32.433300000000003</v>
      </c>
      <c r="C521" s="65">
        <v>33392.958333333336</v>
      </c>
      <c r="D521">
        <v>14.0100002288818</v>
      </c>
      <c r="E521">
        <v>19.829999923706101</v>
      </c>
      <c r="F521">
        <v>20</v>
      </c>
      <c r="G521">
        <v>17.710056892216201</v>
      </c>
      <c r="H521">
        <v>1.3925888268495299</v>
      </c>
      <c r="I521">
        <v>50</v>
      </c>
      <c r="J521">
        <v>1</v>
      </c>
    </row>
    <row r="522" spans="1:10">
      <c r="A522">
        <v>521</v>
      </c>
      <c r="B522">
        <v>115.9333</v>
      </c>
      <c r="C522" s="65">
        <v>33393.958333333336</v>
      </c>
      <c r="D522">
        <v>9.0200004577636701</v>
      </c>
      <c r="E522">
        <v>18.540000915527301</v>
      </c>
      <c r="F522">
        <v>7.8000001907348597</v>
      </c>
      <c r="G522">
        <v>17.635968632922701</v>
      </c>
      <c r="H522">
        <v>1.6132129109840401</v>
      </c>
      <c r="I522">
        <v>50</v>
      </c>
      <c r="J522">
        <v>1</v>
      </c>
    </row>
    <row r="523" spans="1:10">
      <c r="A523">
        <v>522</v>
      </c>
      <c r="B523">
        <v>-32.433300000000003</v>
      </c>
      <c r="C523" s="65">
        <v>33394.958333333336</v>
      </c>
      <c r="D523">
        <v>8.25</v>
      </c>
      <c r="E523">
        <v>19.159999847412099</v>
      </c>
      <c r="F523">
        <v>1</v>
      </c>
      <c r="G523">
        <v>17.566160043498801</v>
      </c>
      <c r="H523">
        <v>1.71605199330056</v>
      </c>
      <c r="I523">
        <v>49.627158405359602</v>
      </c>
      <c r="J523">
        <v>0.99254316810719101</v>
      </c>
    </row>
    <row r="524" spans="1:10">
      <c r="A524">
        <v>523</v>
      </c>
      <c r="B524">
        <v>115.9333</v>
      </c>
      <c r="C524" s="65">
        <v>33395.958333333336</v>
      </c>
      <c r="D524">
        <v>7.5700001716613796</v>
      </c>
      <c r="E524">
        <v>20.409999847412099</v>
      </c>
      <c r="F524">
        <v>0.10000000149011599</v>
      </c>
      <c r="G524">
        <v>17.500656267072099</v>
      </c>
      <c r="H524">
        <v>1.87149693815915</v>
      </c>
      <c r="I524">
        <v>48.2299608563224</v>
      </c>
      <c r="J524">
        <v>0.96459921712644703</v>
      </c>
    </row>
    <row r="525" spans="1:10">
      <c r="A525">
        <v>524</v>
      </c>
      <c r="B525">
        <v>-32.433300000000003</v>
      </c>
      <c r="C525" s="65">
        <v>33396.958333333336</v>
      </c>
      <c r="D525">
        <v>9.6199998855590803</v>
      </c>
      <c r="E525">
        <v>19.649999618530298</v>
      </c>
      <c r="F525">
        <v>0</v>
      </c>
      <c r="G525">
        <v>17.43948244677</v>
      </c>
      <c r="H525">
        <v>1.68174328981688</v>
      </c>
      <c r="I525">
        <v>46.884566224468799</v>
      </c>
      <c r="J525">
        <v>0.93769132448937698</v>
      </c>
    </row>
    <row r="526" spans="1:10">
      <c r="A526">
        <v>525</v>
      </c>
      <c r="B526">
        <v>115.9333</v>
      </c>
      <c r="C526" s="65">
        <v>33397.958333333336</v>
      </c>
      <c r="D526">
        <v>11.539999961853001</v>
      </c>
      <c r="E526">
        <v>20.780000686645501</v>
      </c>
      <c r="F526">
        <v>0.69999998807907104</v>
      </c>
      <c r="G526">
        <v>17.382663725719802</v>
      </c>
      <c r="H526">
        <v>1.6845417096023501</v>
      </c>
      <c r="I526">
        <v>46.236932844865997</v>
      </c>
      <c r="J526">
        <v>0.92473865689732104</v>
      </c>
    </row>
    <row r="527" spans="1:10">
      <c r="A527">
        <v>526</v>
      </c>
      <c r="B527">
        <v>-32.433300000000003</v>
      </c>
      <c r="C527" s="65">
        <v>33398.958333333336</v>
      </c>
      <c r="D527">
        <v>12.9099998474121</v>
      </c>
      <c r="E527">
        <v>18.680000305175799</v>
      </c>
      <c r="F527">
        <v>2.9000000953674299</v>
      </c>
      <c r="G527">
        <v>17.3302252470491</v>
      </c>
      <c r="H527">
        <v>1.3128905710141201</v>
      </c>
      <c r="I527">
        <v>48.086620483422202</v>
      </c>
      <c r="J527">
        <v>0.96173240966844298</v>
      </c>
    </row>
    <row r="528" spans="1:10">
      <c r="A528">
        <v>527</v>
      </c>
      <c r="B528">
        <v>115.9333</v>
      </c>
      <c r="C528" s="65">
        <v>33399.958333333336</v>
      </c>
      <c r="D528">
        <v>8.0299997329711896</v>
      </c>
      <c r="E528">
        <v>18.5200004577637</v>
      </c>
      <c r="F528">
        <v>8.5</v>
      </c>
      <c r="G528">
        <v>17.282192153885099</v>
      </c>
      <c r="H528">
        <v>1.63289958618051</v>
      </c>
      <c r="I528">
        <v>50</v>
      </c>
      <c r="J528">
        <v>1</v>
      </c>
    </row>
    <row r="529" spans="1:10">
      <c r="A529">
        <v>528</v>
      </c>
      <c r="B529">
        <v>-32.433300000000003</v>
      </c>
      <c r="C529" s="65">
        <v>33400.958333333336</v>
      </c>
      <c r="D529">
        <v>10.2399997711182</v>
      </c>
      <c r="E529">
        <v>18.709999084472699</v>
      </c>
      <c r="F529">
        <v>4.4000000953674299</v>
      </c>
      <c r="G529">
        <v>17.238589589355499</v>
      </c>
      <c r="H529">
        <v>1.52009738779682</v>
      </c>
      <c r="I529">
        <v>50</v>
      </c>
      <c r="J529">
        <v>1</v>
      </c>
    </row>
    <row r="530" spans="1:10">
      <c r="A530">
        <v>529</v>
      </c>
      <c r="B530">
        <v>115.9333</v>
      </c>
      <c r="C530" s="65">
        <v>33401.958333333336</v>
      </c>
      <c r="D530">
        <v>9.9200000762939506</v>
      </c>
      <c r="E530">
        <v>18.129999160766602</v>
      </c>
      <c r="F530">
        <v>5.0999999046325701</v>
      </c>
      <c r="G530">
        <v>17.1994426965875</v>
      </c>
      <c r="H530">
        <v>1.47236704399181</v>
      </c>
      <c r="I530">
        <v>50</v>
      </c>
      <c r="J530">
        <v>1</v>
      </c>
    </row>
    <row r="531" spans="1:10">
      <c r="A531">
        <v>530</v>
      </c>
      <c r="B531">
        <v>-32.433300000000003</v>
      </c>
      <c r="C531" s="65">
        <v>33402.958333333336</v>
      </c>
      <c r="D531">
        <v>9.4099998474121094</v>
      </c>
      <c r="E531">
        <v>14.710000038146999</v>
      </c>
      <c r="F531">
        <v>25.200000762939499</v>
      </c>
      <c r="G531">
        <v>17.164776618708601</v>
      </c>
      <c r="H531">
        <v>1.10771402067112</v>
      </c>
      <c r="I531">
        <v>50</v>
      </c>
      <c r="J531">
        <v>1</v>
      </c>
    </row>
    <row r="532" spans="1:10">
      <c r="A532">
        <v>531</v>
      </c>
      <c r="B532">
        <v>115.9333</v>
      </c>
      <c r="C532" s="65">
        <v>33403.958333333336</v>
      </c>
      <c r="D532">
        <v>9.0200004577636701</v>
      </c>
      <c r="E532">
        <v>18.2399997711182</v>
      </c>
      <c r="F532">
        <v>16.799999237060501</v>
      </c>
      <c r="G532">
        <v>17.134616498846199</v>
      </c>
      <c r="H532">
        <v>1.53513285734785</v>
      </c>
      <c r="I532">
        <v>50</v>
      </c>
      <c r="J532">
        <v>1</v>
      </c>
    </row>
    <row r="533" spans="1:10">
      <c r="A533">
        <v>532</v>
      </c>
      <c r="B533">
        <v>-32.433300000000003</v>
      </c>
      <c r="C533" s="65">
        <v>33404.958333333336</v>
      </c>
      <c r="D533">
        <v>9.3599996566772496</v>
      </c>
      <c r="E533">
        <v>17.2399997711182</v>
      </c>
      <c r="F533">
        <v>19.399999618530298</v>
      </c>
      <c r="G533">
        <v>17.108980363123599</v>
      </c>
      <c r="H533">
        <v>1.4021981068606499</v>
      </c>
      <c r="I533">
        <v>50</v>
      </c>
      <c r="J533">
        <v>1</v>
      </c>
    </row>
    <row r="534" spans="1:10">
      <c r="A534">
        <v>533</v>
      </c>
      <c r="B534">
        <v>115.9333</v>
      </c>
      <c r="C534" s="65">
        <v>33405.958333333336</v>
      </c>
      <c r="D534">
        <v>9.7100000381469709</v>
      </c>
      <c r="E534">
        <v>17.549999237060501</v>
      </c>
      <c r="F534">
        <v>7</v>
      </c>
      <c r="G534">
        <v>17.087857769647201</v>
      </c>
      <c r="H534">
        <v>1.4117303690946701</v>
      </c>
      <c r="I534">
        <v>50</v>
      </c>
      <c r="J534">
        <v>1</v>
      </c>
    </row>
    <row r="535" spans="1:10">
      <c r="A535">
        <v>534</v>
      </c>
      <c r="B535">
        <v>-32.433300000000003</v>
      </c>
      <c r="C535" s="65">
        <v>33406.958333333336</v>
      </c>
      <c r="D535">
        <v>7.3000001907348597</v>
      </c>
      <c r="E535">
        <v>16.9899997711182</v>
      </c>
      <c r="F535">
        <v>0.10000000149011599</v>
      </c>
      <c r="G535">
        <v>17.071231159519499</v>
      </c>
      <c r="H535">
        <v>1.49386994913061</v>
      </c>
      <c r="I535">
        <v>48.904904042185599</v>
      </c>
      <c r="J535">
        <v>0.97809808084371297</v>
      </c>
    </row>
    <row r="536" spans="1:10">
      <c r="A536">
        <v>535</v>
      </c>
      <c r="B536">
        <v>115.9333</v>
      </c>
      <c r="C536" s="65">
        <v>33407.958333333336</v>
      </c>
      <c r="D536">
        <v>9.5699996948242205</v>
      </c>
      <c r="E536">
        <v>18.780000686645501</v>
      </c>
      <c r="F536">
        <v>0</v>
      </c>
      <c r="G536">
        <v>17.059082973842798</v>
      </c>
      <c r="H536">
        <v>1.55402437853427</v>
      </c>
      <c r="I536">
        <v>47.661684539358198</v>
      </c>
      <c r="J536">
        <v>0.95323369078716402</v>
      </c>
    </row>
    <row r="537" spans="1:10">
      <c r="A537">
        <v>536</v>
      </c>
      <c r="B537">
        <v>-32.433300000000003</v>
      </c>
      <c r="C537" s="65">
        <v>33408.958333333336</v>
      </c>
      <c r="D537">
        <v>12.4700002670288</v>
      </c>
      <c r="E537">
        <v>20.0100002288818</v>
      </c>
      <c r="F537">
        <v>0.20000000298023199</v>
      </c>
      <c r="G537">
        <v>17.0513956537194</v>
      </c>
      <c r="H537">
        <v>1.49622500965952</v>
      </c>
      <c r="I537">
        <v>46.664704534610799</v>
      </c>
      <c r="J537">
        <v>0.93329409069221703</v>
      </c>
    </row>
    <row r="538" spans="1:10">
      <c r="A538">
        <v>537</v>
      </c>
      <c r="B538">
        <v>115.9333</v>
      </c>
      <c r="C538" s="65">
        <v>33409.958333333336</v>
      </c>
      <c r="D538">
        <v>11.819999694824199</v>
      </c>
      <c r="E538">
        <v>20.0100002288818</v>
      </c>
      <c r="F538">
        <v>0</v>
      </c>
      <c r="G538">
        <v>17.048151640251699</v>
      </c>
      <c r="H538">
        <v>1.5442022464298699</v>
      </c>
      <c r="I538">
        <v>45.429342737466897</v>
      </c>
      <c r="J538">
        <v>0.90858685474933898</v>
      </c>
    </row>
    <row r="539" spans="1:10">
      <c r="A539">
        <v>538</v>
      </c>
      <c r="B539">
        <v>-32.433300000000003</v>
      </c>
      <c r="C539" s="65">
        <v>33410.958333333336</v>
      </c>
      <c r="D539">
        <v>13.310000419616699</v>
      </c>
      <c r="E539">
        <v>21.190000534057599</v>
      </c>
      <c r="F539">
        <v>1.8999999761581401</v>
      </c>
      <c r="G539">
        <v>17.049333374541899</v>
      </c>
      <c r="H539">
        <v>1.5747814651668901</v>
      </c>
      <c r="I539">
        <v>46.069517541491599</v>
      </c>
      <c r="J539">
        <v>0.92139035082983101</v>
      </c>
    </row>
    <row r="540" spans="1:10">
      <c r="A540">
        <v>539</v>
      </c>
      <c r="B540">
        <v>115.9333</v>
      </c>
      <c r="C540" s="65">
        <v>33411.958333333336</v>
      </c>
      <c r="D540">
        <v>15.1000003814697</v>
      </c>
      <c r="E540">
        <v>18.4899997711182</v>
      </c>
      <c r="F540">
        <v>45.5</v>
      </c>
      <c r="G540">
        <v>17.0549232976925</v>
      </c>
      <c r="H540">
        <v>1.01982268478309</v>
      </c>
      <c r="I540">
        <v>50</v>
      </c>
      <c r="J540">
        <v>1</v>
      </c>
    </row>
    <row r="541" spans="1:10">
      <c r="A541">
        <v>540</v>
      </c>
      <c r="B541">
        <v>-32.433300000000003</v>
      </c>
      <c r="C541" s="65">
        <v>33412.958333333336</v>
      </c>
      <c r="D541">
        <v>14.550000190734901</v>
      </c>
      <c r="E541">
        <v>18.190000534057599</v>
      </c>
      <c r="F541">
        <v>1.70000004768372</v>
      </c>
      <c r="G541">
        <v>17.064903850805699</v>
      </c>
      <c r="H541">
        <v>1.0443866049468999</v>
      </c>
      <c r="I541">
        <v>50</v>
      </c>
      <c r="J541">
        <v>1</v>
      </c>
    </row>
    <row r="542" spans="1:10">
      <c r="A542">
        <v>541</v>
      </c>
      <c r="B542">
        <v>115.9333</v>
      </c>
      <c r="C542" s="65">
        <v>33413.958333333336</v>
      </c>
      <c r="D542">
        <v>12.210000038146999</v>
      </c>
      <c r="E542">
        <v>17.319999694824201</v>
      </c>
      <c r="F542">
        <v>22.799999237060501</v>
      </c>
      <c r="G542">
        <v>17.079257474984001</v>
      </c>
      <c r="H542">
        <v>1.1802995826581399</v>
      </c>
      <c r="I542">
        <v>50</v>
      </c>
      <c r="J542">
        <v>1</v>
      </c>
    </row>
    <row r="543" spans="1:10">
      <c r="A543">
        <v>542</v>
      </c>
      <c r="B543">
        <v>-32.433300000000003</v>
      </c>
      <c r="C543" s="65">
        <v>33414.958333333336</v>
      </c>
      <c r="D543">
        <v>10.6499996185303</v>
      </c>
      <c r="E543">
        <v>18.870000839233398</v>
      </c>
      <c r="F543">
        <v>2.7999999523162802</v>
      </c>
      <c r="G543">
        <v>17.0979666113296</v>
      </c>
      <c r="H543">
        <v>1.49839583298302</v>
      </c>
      <c r="I543">
        <v>50</v>
      </c>
      <c r="J543">
        <v>1</v>
      </c>
    </row>
    <row r="544" spans="1:10">
      <c r="A544">
        <v>543</v>
      </c>
      <c r="B544">
        <v>115.9333</v>
      </c>
      <c r="C544" s="65">
        <v>33415.958333333336</v>
      </c>
      <c r="D544">
        <v>10.180000305175801</v>
      </c>
      <c r="E544">
        <v>14.3800001144409</v>
      </c>
      <c r="F544">
        <v>15</v>
      </c>
      <c r="G544">
        <v>17.1210137009449</v>
      </c>
      <c r="H544">
        <v>0.99081756428773404</v>
      </c>
      <c r="I544">
        <v>50</v>
      </c>
      <c r="J544">
        <v>1</v>
      </c>
    </row>
    <row r="545" spans="1:10">
      <c r="A545">
        <v>544</v>
      </c>
      <c r="B545">
        <v>-32.433300000000003</v>
      </c>
      <c r="C545" s="65">
        <v>33416.958333333336</v>
      </c>
      <c r="D545">
        <v>9.1099996566772496</v>
      </c>
      <c r="E545">
        <v>16.139999389648398</v>
      </c>
      <c r="F545">
        <v>9.3000001907348597</v>
      </c>
      <c r="G545">
        <v>17.148381184932202</v>
      </c>
      <c r="H545">
        <v>1.2986529749118101</v>
      </c>
      <c r="I545">
        <v>50</v>
      </c>
      <c r="J545">
        <v>1</v>
      </c>
    </row>
    <row r="546" spans="1:10">
      <c r="A546">
        <v>545</v>
      </c>
      <c r="B546">
        <v>115.9333</v>
      </c>
      <c r="C546" s="65">
        <v>33417.958333333336</v>
      </c>
      <c r="D546">
        <v>9.1300001144409197</v>
      </c>
      <c r="E546">
        <v>18.2700004577637</v>
      </c>
      <c r="F546">
        <v>0.30000001192092901</v>
      </c>
      <c r="G546">
        <v>17.180051504394001</v>
      </c>
      <c r="H546">
        <v>1.5359245313826499</v>
      </c>
      <c r="I546">
        <v>49.071260386814799</v>
      </c>
      <c r="J546">
        <v>0.98142520773629605</v>
      </c>
    </row>
    <row r="547" spans="1:10">
      <c r="A547">
        <v>546</v>
      </c>
      <c r="B547">
        <v>-32.433300000000003</v>
      </c>
      <c r="C547" s="65">
        <v>33418.958333333336</v>
      </c>
      <c r="D547">
        <v>10.6000003814697</v>
      </c>
      <c r="E547">
        <v>20.280000686645501</v>
      </c>
      <c r="F547">
        <v>1</v>
      </c>
      <c r="G547">
        <v>17.2160071004324</v>
      </c>
      <c r="H547">
        <v>1.6714480863415799</v>
      </c>
      <c r="I547">
        <v>48.734101917741498</v>
      </c>
      <c r="J547">
        <v>0.97468203835483103</v>
      </c>
    </row>
    <row r="548" spans="1:10">
      <c r="A548">
        <v>547</v>
      </c>
      <c r="B548">
        <v>115.9333</v>
      </c>
      <c r="C548" s="65">
        <v>33419.958333333336</v>
      </c>
      <c r="D548">
        <v>8.7799997329711896</v>
      </c>
      <c r="E548">
        <v>22</v>
      </c>
      <c r="F548">
        <v>0.30000001192092901</v>
      </c>
      <c r="G548">
        <v>17.25623041415</v>
      </c>
      <c r="H548">
        <v>1.9549275425417401</v>
      </c>
      <c r="I548">
        <v>47.470159895629102</v>
      </c>
      <c r="J548">
        <v>0.94940319791258199</v>
      </c>
    </row>
    <row r="549" spans="1:10">
      <c r="A549">
        <v>548</v>
      </c>
      <c r="B549">
        <v>-32.433300000000003</v>
      </c>
      <c r="C549" s="65">
        <v>33420.958333333336</v>
      </c>
      <c r="D549">
        <v>12.6599998474121</v>
      </c>
      <c r="E549">
        <v>19.629999160766602</v>
      </c>
      <c r="F549">
        <v>31</v>
      </c>
      <c r="G549">
        <v>17.3007038866489</v>
      </c>
      <c r="H549">
        <v>1.45551839651804</v>
      </c>
      <c r="I549">
        <v>50</v>
      </c>
      <c r="J549">
        <v>1</v>
      </c>
    </row>
    <row r="550" spans="1:10">
      <c r="A550">
        <v>549</v>
      </c>
      <c r="B550">
        <v>115.9333</v>
      </c>
      <c r="C550" s="65">
        <v>33421.958333333336</v>
      </c>
      <c r="D550">
        <v>11.800000190734901</v>
      </c>
      <c r="E550">
        <v>16.090000152587901</v>
      </c>
      <c r="F550">
        <v>20.399999618530298</v>
      </c>
      <c r="G550">
        <v>17.349409959031501</v>
      </c>
      <c r="H550">
        <v>1.0709037489223501</v>
      </c>
      <c r="I550">
        <v>50</v>
      </c>
      <c r="J550">
        <v>1</v>
      </c>
    </row>
    <row r="551" spans="1:10">
      <c r="A551">
        <v>550</v>
      </c>
      <c r="B551">
        <v>-32.433300000000003</v>
      </c>
      <c r="C551" s="65">
        <v>33422.958333333336</v>
      </c>
      <c r="D551">
        <v>6.9099998474121103</v>
      </c>
      <c r="E551">
        <v>16.579999923706101</v>
      </c>
      <c r="F551">
        <v>5.5</v>
      </c>
      <c r="G551">
        <v>17.402331072400301</v>
      </c>
      <c r="H551">
        <v>1.50095063783326</v>
      </c>
      <c r="I551">
        <v>50</v>
      </c>
      <c r="J551">
        <v>1</v>
      </c>
    </row>
    <row r="552" spans="1:10">
      <c r="A552">
        <v>551</v>
      </c>
      <c r="B552">
        <v>115.9333</v>
      </c>
      <c r="C552" s="65">
        <v>33423.958333333336</v>
      </c>
      <c r="D552">
        <v>8.9499998092651403</v>
      </c>
      <c r="E552">
        <v>16.2399997711182</v>
      </c>
      <c r="F552">
        <v>5.0999999046325701</v>
      </c>
      <c r="G552">
        <v>17.459449667857498</v>
      </c>
      <c r="H552">
        <v>1.3451112648221</v>
      </c>
      <c r="I552">
        <v>50</v>
      </c>
      <c r="J552">
        <v>1</v>
      </c>
    </row>
    <row r="553" spans="1:10">
      <c r="A553">
        <v>552</v>
      </c>
      <c r="B553">
        <v>-32.433300000000003</v>
      </c>
      <c r="C553" s="65">
        <v>33424.958333333336</v>
      </c>
      <c r="D553">
        <v>6.2399997711181596</v>
      </c>
      <c r="E553">
        <v>14.8599996566772</v>
      </c>
      <c r="F553">
        <v>6</v>
      </c>
      <c r="G553">
        <v>17.520748186505401</v>
      </c>
      <c r="H553">
        <v>1.3690556074140801</v>
      </c>
      <c r="I553">
        <v>50</v>
      </c>
      <c r="J553">
        <v>1</v>
      </c>
    </row>
    <row r="554" spans="1:10">
      <c r="A554">
        <v>553</v>
      </c>
      <c r="B554">
        <v>115.9333</v>
      </c>
      <c r="C554" s="65">
        <v>33425.958333333336</v>
      </c>
      <c r="D554">
        <v>2.5199999809265101</v>
      </c>
      <c r="E554">
        <v>13.430000305175801</v>
      </c>
      <c r="F554">
        <v>0</v>
      </c>
      <c r="G554">
        <v>17.5862090694465</v>
      </c>
      <c r="H554">
        <v>1.4055459290557</v>
      </c>
      <c r="I554">
        <v>48.875563256755399</v>
      </c>
      <c r="J554">
        <v>0.977511265135109</v>
      </c>
    </row>
    <row r="555" spans="1:10">
      <c r="A555">
        <v>554</v>
      </c>
      <c r="B555">
        <v>-32.433300000000003</v>
      </c>
      <c r="C555" s="65">
        <v>33426.958333333336</v>
      </c>
      <c r="D555">
        <v>2.8399999141693102</v>
      </c>
      <c r="E555">
        <v>15.5299997329712</v>
      </c>
      <c r="F555">
        <v>0</v>
      </c>
      <c r="G555">
        <v>17.655814757782998</v>
      </c>
      <c r="H555">
        <v>1.5933190284088199</v>
      </c>
      <c r="I555">
        <v>47.6009080340284</v>
      </c>
      <c r="J555">
        <v>0.95201816068056799</v>
      </c>
    </row>
    <row r="556" spans="1:10">
      <c r="A556">
        <v>555</v>
      </c>
      <c r="B556">
        <v>115.9333</v>
      </c>
      <c r="C556" s="65">
        <v>33427.958333333336</v>
      </c>
      <c r="D556">
        <v>6.6300001144409197</v>
      </c>
      <c r="E556">
        <v>16.209999084472699</v>
      </c>
      <c r="F556">
        <v>2.0999999046325701</v>
      </c>
      <c r="G556">
        <v>17.729547692617199</v>
      </c>
      <c r="H556">
        <v>1.5052975151611101</v>
      </c>
      <c r="I556">
        <v>48.4966699265321</v>
      </c>
      <c r="J556">
        <v>0.96993339853064098</v>
      </c>
    </row>
    <row r="557" spans="1:10">
      <c r="A557">
        <v>556</v>
      </c>
      <c r="B557">
        <v>-32.433300000000003</v>
      </c>
      <c r="C557" s="65">
        <v>33428.958333333336</v>
      </c>
      <c r="D557">
        <v>7.6900000572204599</v>
      </c>
      <c r="E557">
        <v>18.610000610351602</v>
      </c>
      <c r="F557">
        <v>2.7000000476837198</v>
      </c>
      <c r="G557">
        <v>17.807390315051698</v>
      </c>
      <c r="H557">
        <v>1.7097555330529799</v>
      </c>
      <c r="I557">
        <v>49.828865547773397</v>
      </c>
      <c r="J557">
        <v>0.99657731095546798</v>
      </c>
    </row>
    <row r="558" spans="1:10">
      <c r="A558">
        <v>557</v>
      </c>
      <c r="B558">
        <v>115.9333</v>
      </c>
      <c r="C558" s="65">
        <v>33429.958333333336</v>
      </c>
      <c r="D558">
        <v>6.5599999427795401</v>
      </c>
      <c r="E558">
        <v>19.549999237060501</v>
      </c>
      <c r="F558">
        <v>0</v>
      </c>
      <c r="G558">
        <v>17.889325066188501</v>
      </c>
      <c r="H558">
        <v>1.86760838904356</v>
      </c>
      <c r="I558">
        <v>48.334778836538497</v>
      </c>
      <c r="J558">
        <v>0.966695576730771</v>
      </c>
    </row>
    <row r="559" spans="1:10">
      <c r="A559">
        <v>558</v>
      </c>
      <c r="B559">
        <v>-32.433300000000003</v>
      </c>
      <c r="C559" s="65">
        <v>33430.958333333336</v>
      </c>
      <c r="D559">
        <v>6.9699997901916504</v>
      </c>
      <c r="E559">
        <v>20.100000381469702</v>
      </c>
      <c r="F559">
        <v>0</v>
      </c>
      <c r="G559">
        <v>17.9753343871302</v>
      </c>
      <c r="H559">
        <v>1.9160233739464201</v>
      </c>
      <c r="I559">
        <v>46.8019601373814</v>
      </c>
      <c r="J559">
        <v>0.93603920274762797</v>
      </c>
    </row>
    <row r="560" spans="1:10">
      <c r="A560">
        <v>559</v>
      </c>
      <c r="B560">
        <v>115.9333</v>
      </c>
      <c r="C560" s="65">
        <v>33431.958333333336</v>
      </c>
      <c r="D560">
        <v>9.5600004196166992</v>
      </c>
      <c r="E560">
        <v>19.370000839233398</v>
      </c>
      <c r="F560">
        <v>6.0999999046325701</v>
      </c>
      <c r="G560">
        <v>18.065400718979099</v>
      </c>
      <c r="H560">
        <v>1.7138607855061101</v>
      </c>
      <c r="I560">
        <v>50</v>
      </c>
      <c r="J560">
        <v>1</v>
      </c>
    </row>
    <row r="561" spans="1:10">
      <c r="A561">
        <v>560</v>
      </c>
      <c r="B561">
        <v>-32.433300000000003</v>
      </c>
      <c r="C561" s="65">
        <v>33432.958333333336</v>
      </c>
      <c r="D561">
        <v>11.2799997329712</v>
      </c>
      <c r="E561">
        <v>21.450000762939499</v>
      </c>
      <c r="F561">
        <v>2.5</v>
      </c>
      <c r="G561">
        <v>18.159506502837498</v>
      </c>
      <c r="H561">
        <v>1.8574097477438201</v>
      </c>
      <c r="I561">
        <v>50</v>
      </c>
      <c r="J561">
        <v>1</v>
      </c>
    </row>
    <row r="562" spans="1:10">
      <c r="A562">
        <v>561</v>
      </c>
      <c r="B562">
        <v>115.9333</v>
      </c>
      <c r="C562" s="65">
        <v>33433.958333333336</v>
      </c>
      <c r="D562">
        <v>10.430000305175801</v>
      </c>
      <c r="E562">
        <v>17.7600002288818</v>
      </c>
      <c r="F562">
        <v>0.69999998807907104</v>
      </c>
      <c r="G562">
        <v>18.257634179807599</v>
      </c>
      <c r="H562">
        <v>1.48006520167364</v>
      </c>
      <c r="I562">
        <v>49.515947826740202</v>
      </c>
      <c r="J562">
        <v>0.99031895653480295</v>
      </c>
    </row>
    <row r="563" spans="1:10">
      <c r="A563">
        <v>562</v>
      </c>
      <c r="B563">
        <v>-32.433300000000003</v>
      </c>
      <c r="C563" s="65">
        <v>33434.958333333336</v>
      </c>
      <c r="D563">
        <v>9.5799999237060494</v>
      </c>
      <c r="E563">
        <v>16.030000686645501</v>
      </c>
      <c r="F563">
        <v>22.399999618530298</v>
      </c>
      <c r="G563">
        <v>18.359762205515199</v>
      </c>
      <c r="H563">
        <v>1.33968000278973</v>
      </c>
      <c r="I563">
        <v>50</v>
      </c>
      <c r="J563">
        <v>1</v>
      </c>
    </row>
    <row r="564" spans="1:10">
      <c r="A564">
        <v>563</v>
      </c>
      <c r="B564">
        <v>115.9333</v>
      </c>
      <c r="C564" s="65">
        <v>33435.958333333336</v>
      </c>
      <c r="D564">
        <v>9.3299999237060494</v>
      </c>
      <c r="E564">
        <v>15.7399997711182</v>
      </c>
      <c r="F564">
        <v>20.299999237060501</v>
      </c>
      <c r="G564">
        <v>18.465853093678099</v>
      </c>
      <c r="H564">
        <v>1.3313864556775701</v>
      </c>
      <c r="I564">
        <v>50</v>
      </c>
      <c r="J564">
        <v>1</v>
      </c>
    </row>
    <row r="565" spans="1:10">
      <c r="A565">
        <v>564</v>
      </c>
      <c r="B565">
        <v>-32.433300000000003</v>
      </c>
      <c r="C565" s="65">
        <v>33436.958333333336</v>
      </c>
      <c r="D565">
        <v>8.3699998855590803</v>
      </c>
      <c r="E565">
        <v>14.1199998855591</v>
      </c>
      <c r="F565">
        <v>9.1000003814697301</v>
      </c>
      <c r="G565">
        <v>18.575865372537599</v>
      </c>
      <c r="H565">
        <v>1.21455198461207</v>
      </c>
      <c r="I565">
        <v>50</v>
      </c>
      <c r="J565">
        <v>1</v>
      </c>
    </row>
    <row r="566" spans="1:10">
      <c r="A566">
        <v>565</v>
      </c>
      <c r="B566">
        <v>115.9333</v>
      </c>
      <c r="C566" s="65">
        <v>33437.958333333336</v>
      </c>
      <c r="D566">
        <v>8.9099998474121094</v>
      </c>
      <c r="E566">
        <v>13.0100002288818</v>
      </c>
      <c r="F566">
        <v>9.1999998092651403</v>
      </c>
      <c r="G566">
        <v>18.6897575703351</v>
      </c>
      <c r="H566">
        <v>1.0217537741296201</v>
      </c>
      <c r="I566">
        <v>50</v>
      </c>
      <c r="J566">
        <v>1</v>
      </c>
    </row>
    <row r="567" spans="1:10">
      <c r="A567">
        <v>566</v>
      </c>
      <c r="B567">
        <v>-32.433300000000003</v>
      </c>
      <c r="C567" s="65">
        <v>33438.958333333336</v>
      </c>
      <c r="D567">
        <v>9.0699996948242205</v>
      </c>
      <c r="E567">
        <v>15</v>
      </c>
      <c r="F567">
        <v>2.2999999523162802</v>
      </c>
      <c r="G567">
        <v>18.8074882153117</v>
      </c>
      <c r="H567">
        <v>1.28276159163464</v>
      </c>
      <c r="I567">
        <v>50</v>
      </c>
      <c r="J567">
        <v>1</v>
      </c>
    </row>
    <row r="568" spans="1:10">
      <c r="A568">
        <v>567</v>
      </c>
      <c r="B568">
        <v>115.9333</v>
      </c>
      <c r="C568" s="65">
        <v>33439.958333333336</v>
      </c>
      <c r="D568">
        <v>7.71000003814697</v>
      </c>
      <c r="E568">
        <v>17.420000076293899</v>
      </c>
      <c r="F568">
        <v>0.60000002384185802</v>
      </c>
      <c r="G568">
        <v>18.929015835708601</v>
      </c>
      <c r="H568">
        <v>1.6814063695511099</v>
      </c>
      <c r="I568">
        <v>49.254874928200998</v>
      </c>
      <c r="J568">
        <v>0.98509749856401896</v>
      </c>
    </row>
    <row r="569" spans="1:10">
      <c r="A569">
        <v>568</v>
      </c>
      <c r="B569">
        <v>-32.433300000000003</v>
      </c>
      <c r="C569" s="65">
        <v>33440.958333333336</v>
      </c>
      <c r="D569">
        <v>8.4200000762939506</v>
      </c>
      <c r="E569">
        <v>16.909999847412099</v>
      </c>
      <c r="F569">
        <v>0.5</v>
      </c>
      <c r="G569">
        <v>19.054298959767099</v>
      </c>
      <c r="H569">
        <v>1.5878510033542601</v>
      </c>
      <c r="I569">
        <v>48.484594125517603</v>
      </c>
      <c r="J569">
        <v>0.96969188251035099</v>
      </c>
    </row>
    <row r="570" spans="1:10">
      <c r="A570">
        <v>569</v>
      </c>
      <c r="B570">
        <v>115.9333</v>
      </c>
      <c r="C570" s="65">
        <v>33441.958333333336</v>
      </c>
      <c r="D570">
        <v>9.3100004196166992</v>
      </c>
      <c r="E570">
        <v>18.120000839233398</v>
      </c>
      <c r="F570">
        <v>1.6000000238418599</v>
      </c>
      <c r="G570">
        <v>19.1832961157284</v>
      </c>
      <c r="H570">
        <v>1.6845746732742</v>
      </c>
      <c r="I570">
        <v>48.736934410740098</v>
      </c>
      <c r="J570">
        <v>0.97473868821480103</v>
      </c>
    </row>
    <row r="571" spans="1:10">
      <c r="A571">
        <v>570</v>
      </c>
      <c r="B571">
        <v>-32.433300000000003</v>
      </c>
      <c r="C571" s="65">
        <v>33442.958333333336</v>
      </c>
      <c r="D571">
        <v>10.1099996566772</v>
      </c>
      <c r="E571">
        <v>17.690000534057599</v>
      </c>
      <c r="F571">
        <v>13.800000190734901</v>
      </c>
      <c r="G571">
        <v>19.3159658318338</v>
      </c>
      <c r="H571">
        <v>1.5826033169775899</v>
      </c>
      <c r="I571">
        <v>50</v>
      </c>
      <c r="J571">
        <v>1</v>
      </c>
    </row>
    <row r="572" spans="1:10">
      <c r="A572">
        <v>571</v>
      </c>
      <c r="B572">
        <v>115.9333</v>
      </c>
      <c r="C572" s="65">
        <v>33443.958333333336</v>
      </c>
      <c r="D572">
        <v>9.8000001907348597</v>
      </c>
      <c r="E572">
        <v>16.049999237060501</v>
      </c>
      <c r="F572">
        <v>3.2000000476837198</v>
      </c>
      <c r="G572">
        <v>19.452266636324499</v>
      </c>
      <c r="H572">
        <v>1.40269687229106</v>
      </c>
      <c r="I572">
        <v>50</v>
      </c>
      <c r="J572">
        <v>1</v>
      </c>
    </row>
    <row r="573" spans="1:10">
      <c r="A573">
        <v>572</v>
      </c>
      <c r="B573">
        <v>-32.433300000000003</v>
      </c>
      <c r="C573" s="65">
        <v>33444.958333333336</v>
      </c>
      <c r="D573">
        <v>9.8800001144409197</v>
      </c>
      <c r="E573">
        <v>16.2399997711182</v>
      </c>
      <c r="F573">
        <v>13.5</v>
      </c>
      <c r="G573">
        <v>19.592157057441799</v>
      </c>
      <c r="H573">
        <v>1.4314245857436501</v>
      </c>
      <c r="I573">
        <v>50</v>
      </c>
      <c r="J573">
        <v>1</v>
      </c>
    </row>
    <row r="574" spans="1:10">
      <c r="A574">
        <v>573</v>
      </c>
      <c r="B574">
        <v>115.9333</v>
      </c>
      <c r="C574" s="65">
        <v>33445.958333333336</v>
      </c>
      <c r="D574">
        <v>8.1999998092651403</v>
      </c>
      <c r="E574">
        <v>18.629999160766602</v>
      </c>
      <c r="F574">
        <v>6.8000001907348597</v>
      </c>
      <c r="G574">
        <v>19.7355956234267</v>
      </c>
      <c r="H574">
        <v>1.8677444839566499</v>
      </c>
      <c r="I574">
        <v>50</v>
      </c>
      <c r="J574">
        <v>1</v>
      </c>
    </row>
    <row r="575" spans="1:10">
      <c r="A575">
        <v>574</v>
      </c>
      <c r="B575">
        <v>-32.433300000000003</v>
      </c>
      <c r="C575" s="65">
        <v>33446.958333333336</v>
      </c>
      <c r="D575">
        <v>8.1000003814697301</v>
      </c>
      <c r="E575">
        <v>20.129999160766602</v>
      </c>
      <c r="F575">
        <v>0.30000001192092901</v>
      </c>
      <c r="G575">
        <v>19.882540862520699</v>
      </c>
      <c r="H575">
        <v>2.06614726464628</v>
      </c>
      <c r="I575">
        <v>48.647082200203897</v>
      </c>
      <c r="J575">
        <v>0.97294164400407801</v>
      </c>
    </row>
    <row r="576" spans="1:10">
      <c r="A576">
        <v>575</v>
      </c>
      <c r="B576">
        <v>115.9333</v>
      </c>
      <c r="C576" s="65">
        <v>33447.958333333336</v>
      </c>
      <c r="D576">
        <v>10.569999694824199</v>
      </c>
      <c r="E576">
        <v>17.860000610351602</v>
      </c>
      <c r="F576">
        <v>5.9000000953674299</v>
      </c>
      <c r="G576">
        <v>20.032951302964999</v>
      </c>
      <c r="H576">
        <v>1.62563853935348</v>
      </c>
      <c r="I576">
        <v>50</v>
      </c>
      <c r="J576">
        <v>1</v>
      </c>
    </row>
    <row r="577" spans="1:10">
      <c r="A577">
        <v>576</v>
      </c>
      <c r="B577">
        <v>-32.433300000000003</v>
      </c>
      <c r="C577" s="65">
        <v>33448.958333333336</v>
      </c>
      <c r="D577">
        <v>12.079999923706101</v>
      </c>
      <c r="E577">
        <v>17.899999618530298</v>
      </c>
      <c r="F577">
        <v>6.9000000953674299</v>
      </c>
      <c r="G577">
        <v>20.1867854730007</v>
      </c>
      <c r="H577">
        <v>1.4991041760794701</v>
      </c>
      <c r="I577">
        <v>50</v>
      </c>
      <c r="J577">
        <v>1</v>
      </c>
    </row>
    <row r="578" spans="1:10">
      <c r="A578">
        <v>577</v>
      </c>
      <c r="B578">
        <v>115.9333</v>
      </c>
      <c r="C578" s="65">
        <v>33449.958333333336</v>
      </c>
      <c r="D578">
        <v>10.1099996566772</v>
      </c>
      <c r="E578">
        <v>18.569999694824201</v>
      </c>
      <c r="F578">
        <v>5.1999998092651403</v>
      </c>
      <c r="G578">
        <v>20.344001900869099</v>
      </c>
      <c r="H578">
        <v>1.78537393419602</v>
      </c>
      <c r="I578">
        <v>50</v>
      </c>
      <c r="J578">
        <v>1</v>
      </c>
    </row>
    <row r="579" spans="1:10">
      <c r="A579">
        <v>578</v>
      </c>
      <c r="B579">
        <v>-32.433300000000003</v>
      </c>
      <c r="C579" s="65">
        <v>33450.958333333336</v>
      </c>
      <c r="D579">
        <v>11.4700002670288</v>
      </c>
      <c r="E579">
        <v>17.639999389648398</v>
      </c>
      <c r="F579">
        <v>24.5</v>
      </c>
      <c r="G579">
        <v>20.5045591148114</v>
      </c>
      <c r="H579">
        <v>1.5470207548919199</v>
      </c>
      <c r="I579">
        <v>50</v>
      </c>
      <c r="J579">
        <v>1</v>
      </c>
    </row>
    <row r="580" spans="1:10">
      <c r="A580">
        <v>579</v>
      </c>
      <c r="B580">
        <v>115.9333</v>
      </c>
      <c r="C580" s="65">
        <v>33451.958333333336</v>
      </c>
      <c r="D580">
        <v>8.5600004196166992</v>
      </c>
      <c r="E580">
        <v>15.7799997329712</v>
      </c>
      <c r="F580">
        <v>23.600000381469702</v>
      </c>
      <c r="G580">
        <v>20.668415643068901</v>
      </c>
      <c r="H580">
        <v>1.56251523480798</v>
      </c>
      <c r="I580">
        <v>50</v>
      </c>
      <c r="J580">
        <v>1</v>
      </c>
    </row>
    <row r="581" spans="1:10">
      <c r="A581">
        <v>580</v>
      </c>
      <c r="B581">
        <v>-32.433300000000003</v>
      </c>
      <c r="C581" s="65">
        <v>33452.958333333336</v>
      </c>
      <c r="D581">
        <v>9.8999996185302699</v>
      </c>
      <c r="E581">
        <v>16.930000305175799</v>
      </c>
      <c r="F581">
        <v>10</v>
      </c>
      <c r="G581">
        <v>20.835530013882899</v>
      </c>
      <c r="H581">
        <v>1.61885267272158</v>
      </c>
      <c r="I581">
        <v>50</v>
      </c>
      <c r="J581">
        <v>1</v>
      </c>
    </row>
    <row r="582" spans="1:10">
      <c r="A582">
        <v>581</v>
      </c>
      <c r="B582">
        <v>115.9333</v>
      </c>
      <c r="C582" s="65">
        <v>33453.958333333336</v>
      </c>
      <c r="D582">
        <v>10.0299997329712</v>
      </c>
      <c r="E582">
        <v>16.209999084472699</v>
      </c>
      <c r="F582">
        <v>12.8999996185303</v>
      </c>
      <c r="G582">
        <v>21.0058607554944</v>
      </c>
      <c r="H582">
        <v>1.5157791385610699</v>
      </c>
      <c r="I582">
        <v>50</v>
      </c>
      <c r="J582">
        <v>1</v>
      </c>
    </row>
    <row r="583" spans="1:10">
      <c r="A583">
        <v>582</v>
      </c>
      <c r="B583">
        <v>-32.433300000000003</v>
      </c>
      <c r="C583" s="65">
        <v>33454.958333333336</v>
      </c>
      <c r="D583">
        <v>8.6700000762939506</v>
      </c>
      <c r="E583">
        <v>15.3800001144409</v>
      </c>
      <c r="F583">
        <v>5.5999999046325701</v>
      </c>
      <c r="G583">
        <v>21.1793663961449</v>
      </c>
      <c r="H583">
        <v>1.53608918077715</v>
      </c>
      <c r="I583">
        <v>50</v>
      </c>
      <c r="J583">
        <v>1</v>
      </c>
    </row>
    <row r="584" spans="1:10">
      <c r="A584">
        <v>583</v>
      </c>
      <c r="B584">
        <v>115.9333</v>
      </c>
      <c r="C584" s="65">
        <v>33455.958333333336</v>
      </c>
      <c r="D584">
        <v>5.4800000190734899</v>
      </c>
      <c r="E584">
        <v>17.120000839233398</v>
      </c>
      <c r="F584">
        <v>0.10000000149011599</v>
      </c>
      <c r="G584">
        <v>21.356005464075501</v>
      </c>
      <c r="H584">
        <v>1.99045001467323</v>
      </c>
      <c r="I584">
        <v>48.507639989751503</v>
      </c>
      <c r="J584">
        <v>0.970152799795031</v>
      </c>
    </row>
    <row r="585" spans="1:10">
      <c r="A585">
        <v>584</v>
      </c>
      <c r="B585">
        <v>-32.433300000000003</v>
      </c>
      <c r="C585" s="65">
        <v>33456.958333333336</v>
      </c>
      <c r="D585">
        <v>7.5</v>
      </c>
      <c r="E585">
        <v>17.75</v>
      </c>
      <c r="F585">
        <v>0</v>
      </c>
      <c r="G585">
        <v>21.535736487527501</v>
      </c>
      <c r="H585">
        <v>1.9693096080166499</v>
      </c>
      <c r="I585">
        <v>46.932192303338198</v>
      </c>
      <c r="J585">
        <v>0.93864384606676399</v>
      </c>
    </row>
    <row r="586" spans="1:10">
      <c r="A586">
        <v>585</v>
      </c>
      <c r="B586">
        <v>115.9333</v>
      </c>
      <c r="C586" s="65">
        <v>33457.958333333336</v>
      </c>
      <c r="D586">
        <v>9.3999996185302699</v>
      </c>
      <c r="E586">
        <v>17.069999694824201</v>
      </c>
      <c r="F586">
        <v>0</v>
      </c>
      <c r="G586">
        <v>21.718517994742001</v>
      </c>
      <c r="H586">
        <v>1.7524327778209501</v>
      </c>
      <c r="I586">
        <v>45.530246081081501</v>
      </c>
      <c r="J586">
        <v>0.91060492162162898</v>
      </c>
    </row>
    <row r="587" spans="1:10">
      <c r="A587">
        <v>586</v>
      </c>
      <c r="B587">
        <v>-32.433300000000003</v>
      </c>
      <c r="C587" s="65">
        <v>33458.958333333336</v>
      </c>
      <c r="D587">
        <v>9.1300001144409197</v>
      </c>
      <c r="E587">
        <v>20.340000152587901</v>
      </c>
      <c r="F587">
        <v>0</v>
      </c>
      <c r="G587">
        <v>21.904308513960299</v>
      </c>
      <c r="H587">
        <v>2.2399840156261002</v>
      </c>
      <c r="I587">
        <v>43.738258868580601</v>
      </c>
      <c r="J587">
        <v>0.87476517737161097</v>
      </c>
    </row>
    <row r="588" spans="1:10">
      <c r="A588">
        <v>587</v>
      </c>
      <c r="B588">
        <v>115.9333</v>
      </c>
      <c r="C588" s="65">
        <v>33459.958333333336</v>
      </c>
      <c r="D588">
        <v>8.5500001907348597</v>
      </c>
      <c r="E588">
        <v>22.709999084472699</v>
      </c>
      <c r="F588">
        <v>0</v>
      </c>
      <c r="G588">
        <v>22.093066573423801</v>
      </c>
      <c r="H588">
        <v>2.6090700199615902</v>
      </c>
      <c r="I588">
        <v>41.651002852611299</v>
      </c>
      <c r="J588">
        <v>0.83302005705222604</v>
      </c>
    </row>
    <row r="589" spans="1:10">
      <c r="A589">
        <v>588</v>
      </c>
      <c r="B589">
        <v>-32.433300000000003</v>
      </c>
      <c r="C589" s="65">
        <v>33460.958333333336</v>
      </c>
      <c r="D589">
        <v>8.5100002288818395</v>
      </c>
      <c r="E589">
        <v>19.7700004577637</v>
      </c>
      <c r="F589">
        <v>0</v>
      </c>
      <c r="G589">
        <v>22.2847507013735</v>
      </c>
      <c r="H589">
        <v>2.24219638381562</v>
      </c>
      <c r="I589">
        <v>39.857245745558799</v>
      </c>
      <c r="J589">
        <v>0.79714491491117601</v>
      </c>
    </row>
    <row r="590" spans="1:10">
      <c r="A590">
        <v>589</v>
      </c>
      <c r="B590">
        <v>115.9333</v>
      </c>
      <c r="C590" s="65">
        <v>33461.958333333336</v>
      </c>
      <c r="D590">
        <v>5.8499999046325701</v>
      </c>
      <c r="E590">
        <v>17.159999847412099</v>
      </c>
      <c r="F590">
        <v>0</v>
      </c>
      <c r="G590">
        <v>22.479319426050701</v>
      </c>
      <c r="H590">
        <v>2.07978257615299</v>
      </c>
      <c r="I590">
        <v>38.193419684636403</v>
      </c>
      <c r="J590">
        <v>0.76386839369272796</v>
      </c>
    </row>
    <row r="591" spans="1:10">
      <c r="A591">
        <v>590</v>
      </c>
      <c r="B591">
        <v>-32.433300000000003</v>
      </c>
      <c r="C591" s="65">
        <v>33462.958333333336</v>
      </c>
      <c r="D591">
        <v>5.3499999046325701</v>
      </c>
      <c r="E591">
        <v>18.049999237060501</v>
      </c>
      <c r="F591">
        <v>0</v>
      </c>
      <c r="G591">
        <v>22.676731275696699</v>
      </c>
      <c r="H591">
        <v>2.2380308254863901</v>
      </c>
      <c r="I591">
        <v>36.402995024247303</v>
      </c>
      <c r="J591">
        <v>0.72805990048494595</v>
      </c>
    </row>
    <row r="592" spans="1:10">
      <c r="A592">
        <v>591</v>
      </c>
      <c r="B592">
        <v>115.9333</v>
      </c>
      <c r="C592" s="65">
        <v>33463.958333333336</v>
      </c>
      <c r="D592">
        <v>7.2699999809265101</v>
      </c>
      <c r="E592">
        <v>20.180000305175799</v>
      </c>
      <c r="F592">
        <v>0</v>
      </c>
      <c r="G592">
        <v>22.876944778552801</v>
      </c>
      <c r="H592">
        <v>2.4326408723037698</v>
      </c>
      <c r="I592">
        <v>34.456882326404298</v>
      </c>
      <c r="J592">
        <v>0.68913764652808596</v>
      </c>
    </row>
    <row r="593" spans="1:10">
      <c r="A593">
        <v>592</v>
      </c>
      <c r="B593">
        <v>-32.433300000000003</v>
      </c>
      <c r="C593" s="65">
        <v>33464.958333333336</v>
      </c>
      <c r="D593">
        <v>8.5399999618530291</v>
      </c>
      <c r="E593">
        <v>22.5</v>
      </c>
      <c r="F593">
        <v>0</v>
      </c>
      <c r="G593">
        <v>23.07991846286</v>
      </c>
      <c r="H593">
        <v>2.6973898817585802</v>
      </c>
      <c r="I593">
        <v>32.298970420997399</v>
      </c>
      <c r="J593">
        <v>0.64597940841994805</v>
      </c>
    </row>
    <row r="594" spans="1:10">
      <c r="A594">
        <v>593</v>
      </c>
      <c r="B594">
        <v>115.9333</v>
      </c>
      <c r="C594" s="65">
        <v>33465.958333333336</v>
      </c>
      <c r="D594">
        <v>10.3400001525879</v>
      </c>
      <c r="E594">
        <v>21.110000610351602</v>
      </c>
      <c r="F594">
        <v>0</v>
      </c>
      <c r="G594">
        <v>23.2856012112298</v>
      </c>
      <c r="H594">
        <v>2.40505969043851</v>
      </c>
      <c r="I594">
        <v>30.374922668646601</v>
      </c>
      <c r="J594">
        <v>0.60749845337293196</v>
      </c>
    </row>
    <row r="595" spans="1:10">
      <c r="A595">
        <v>594</v>
      </c>
      <c r="B595">
        <v>-32.433300000000003</v>
      </c>
      <c r="C595" s="65">
        <v>33466.958333333336</v>
      </c>
      <c r="D595">
        <v>11.060000419616699</v>
      </c>
      <c r="E595">
        <v>20.0200004577637</v>
      </c>
      <c r="F595">
        <v>0.80000001192092896</v>
      </c>
      <c r="G595">
        <v>23.493903323753301</v>
      </c>
      <c r="H595">
        <v>2.2010835898769101</v>
      </c>
      <c r="I595">
        <v>29.414055808665999</v>
      </c>
      <c r="J595">
        <v>0.58828111617332002</v>
      </c>
    </row>
    <row r="596" spans="1:10">
      <c r="A596">
        <v>595</v>
      </c>
      <c r="B596">
        <v>115.9333</v>
      </c>
      <c r="C596" s="65">
        <v>33467.958333333336</v>
      </c>
      <c r="D596">
        <v>11.920000076293899</v>
      </c>
      <c r="E596">
        <v>17.209999084472699</v>
      </c>
      <c r="F596">
        <v>18</v>
      </c>
      <c r="G596">
        <v>23.704725454891999</v>
      </c>
      <c r="H596">
        <v>1.6565329637000901</v>
      </c>
      <c r="I596">
        <v>46.088829437705897</v>
      </c>
      <c r="J596">
        <v>0.92177658875411905</v>
      </c>
    </row>
    <row r="597" spans="1:10">
      <c r="A597">
        <v>596</v>
      </c>
      <c r="B597">
        <v>-32.433300000000003</v>
      </c>
      <c r="C597" s="65">
        <v>33468.958333333336</v>
      </c>
      <c r="D597">
        <v>11.920000076293899</v>
      </c>
      <c r="E597">
        <v>18.319999694824201</v>
      </c>
      <c r="F597">
        <v>7.6999998092651403</v>
      </c>
      <c r="G597">
        <v>23.917968259107099</v>
      </c>
      <c r="H597">
        <v>1.86997515294629</v>
      </c>
      <c r="I597">
        <v>50</v>
      </c>
      <c r="J597">
        <v>1</v>
      </c>
    </row>
    <row r="598" spans="1:10">
      <c r="A598">
        <v>597</v>
      </c>
      <c r="B598">
        <v>115.9333</v>
      </c>
      <c r="C598" s="65">
        <v>33469.958333333336</v>
      </c>
      <c r="D598">
        <v>12.210000038146999</v>
      </c>
      <c r="E598">
        <v>18.389999389648398</v>
      </c>
      <c r="F598">
        <v>3.7000000476837198</v>
      </c>
      <c r="G598">
        <v>24.133532390859902</v>
      </c>
      <c r="H598">
        <v>1.86425299751298</v>
      </c>
      <c r="I598">
        <v>50</v>
      </c>
      <c r="J598">
        <v>1</v>
      </c>
    </row>
    <row r="599" spans="1:10">
      <c r="A599">
        <v>598</v>
      </c>
      <c r="B599">
        <v>-32.433300000000003</v>
      </c>
      <c r="C599" s="65">
        <v>33470.958333333336</v>
      </c>
      <c r="D599">
        <v>11.1599998474121</v>
      </c>
      <c r="E599">
        <v>18.7299995422363</v>
      </c>
      <c r="F599">
        <v>0.89999997615814198</v>
      </c>
      <c r="G599">
        <v>24.3513185046118</v>
      </c>
      <c r="H599">
        <v>2.0595728324496698</v>
      </c>
      <c r="I599">
        <v>49.252341710198401</v>
      </c>
      <c r="J599">
        <v>0.98504683420396799</v>
      </c>
    </row>
    <row r="600" spans="1:10">
      <c r="A600">
        <v>599</v>
      </c>
      <c r="B600">
        <v>115.9333</v>
      </c>
      <c r="C600" s="65">
        <v>33471.958333333336</v>
      </c>
      <c r="D600">
        <v>12.5100002288818</v>
      </c>
      <c r="E600">
        <v>17.860000610351602</v>
      </c>
      <c r="F600">
        <v>2.9000000953674299</v>
      </c>
      <c r="G600">
        <v>24.571227254824201</v>
      </c>
      <c r="H600">
        <v>1.7598757245483201</v>
      </c>
      <c r="I600">
        <v>50</v>
      </c>
      <c r="J600">
        <v>1</v>
      </c>
    </row>
    <row r="601" spans="1:10">
      <c r="A601">
        <v>600</v>
      </c>
      <c r="B601">
        <v>-32.433300000000003</v>
      </c>
      <c r="C601" s="65">
        <v>33472.958333333336</v>
      </c>
      <c r="D601">
        <v>5.7199997901916504</v>
      </c>
      <c r="E601">
        <v>17.840000152587901</v>
      </c>
      <c r="F601">
        <v>1</v>
      </c>
      <c r="G601">
        <v>24.793159295958201</v>
      </c>
      <c r="H601">
        <v>2.39686243007821</v>
      </c>
      <c r="I601">
        <v>49.082510055937398</v>
      </c>
      <c r="J601">
        <v>0.98165020111874901</v>
      </c>
    </row>
    <row r="602" spans="1:10">
      <c r="A602">
        <v>601</v>
      </c>
      <c r="B602">
        <v>115.9333</v>
      </c>
      <c r="C602" s="65">
        <v>33473.958333333336</v>
      </c>
      <c r="D602">
        <v>6.0900001525878897</v>
      </c>
      <c r="E602">
        <v>19.569999694824201</v>
      </c>
      <c r="F602">
        <v>0</v>
      </c>
      <c r="G602">
        <v>25.017015282475299</v>
      </c>
      <c r="H602">
        <v>2.6411263612830398</v>
      </c>
      <c r="I602">
        <v>46.969608966910997</v>
      </c>
      <c r="J602">
        <v>0.93939217933821995</v>
      </c>
    </row>
    <row r="603" spans="1:10">
      <c r="A603">
        <v>602</v>
      </c>
      <c r="B603">
        <v>-32.433300000000003</v>
      </c>
      <c r="C603" s="65">
        <v>33474.958333333336</v>
      </c>
      <c r="D603">
        <v>7.0100002288818404</v>
      </c>
      <c r="E603">
        <v>22.0200004577637</v>
      </c>
      <c r="F603">
        <v>0</v>
      </c>
      <c r="G603">
        <v>25.242695868836801</v>
      </c>
      <c r="H603">
        <v>2.9668254838974901</v>
      </c>
      <c r="I603">
        <v>44.596148579793002</v>
      </c>
      <c r="J603">
        <v>0.89192297159585998</v>
      </c>
    </row>
    <row r="604" spans="1:10">
      <c r="A604">
        <v>603</v>
      </c>
      <c r="B604">
        <v>115.9333</v>
      </c>
      <c r="C604" s="65">
        <v>33475.958333333336</v>
      </c>
      <c r="D604">
        <v>11.3800001144409</v>
      </c>
      <c r="E604">
        <v>18.340000152587901</v>
      </c>
      <c r="F604">
        <v>8.6000003814697301</v>
      </c>
      <c r="G604">
        <v>25.470101709503901</v>
      </c>
      <c r="H604">
        <v>2.06021826944471</v>
      </c>
      <c r="I604">
        <v>50</v>
      </c>
      <c r="J604">
        <v>1</v>
      </c>
    </row>
    <row r="605" spans="1:10">
      <c r="A605">
        <v>604</v>
      </c>
      <c r="B605">
        <v>-32.433300000000003</v>
      </c>
      <c r="C605" s="65">
        <v>33476.958333333336</v>
      </c>
      <c r="D605">
        <v>7.53999996185303</v>
      </c>
      <c r="E605">
        <v>16.180000305175799</v>
      </c>
      <c r="F605">
        <v>8.8000001907348597</v>
      </c>
      <c r="G605">
        <v>25.6991334589381</v>
      </c>
      <c r="H605">
        <v>2.10333408586507</v>
      </c>
      <c r="I605">
        <v>50</v>
      </c>
      <c r="J605">
        <v>1</v>
      </c>
    </row>
    <row r="606" spans="1:10">
      <c r="A606">
        <v>605</v>
      </c>
      <c r="B606">
        <v>115.9333</v>
      </c>
      <c r="C606" s="65">
        <v>33477.958333333336</v>
      </c>
      <c r="D606">
        <v>9.0699996948242205</v>
      </c>
      <c r="E606">
        <v>17.319999694824201</v>
      </c>
      <c r="F606">
        <v>6.4000000953674299</v>
      </c>
      <c r="G606">
        <v>25.929691771600599</v>
      </c>
      <c r="H606">
        <v>2.1670938349984201</v>
      </c>
      <c r="I606">
        <v>50</v>
      </c>
      <c r="J606">
        <v>1</v>
      </c>
    </row>
    <row r="607" spans="1:10">
      <c r="A607">
        <v>606</v>
      </c>
      <c r="B607">
        <v>-32.433300000000003</v>
      </c>
      <c r="C607" s="65">
        <v>33478.958333333336</v>
      </c>
      <c r="D607">
        <v>7.7399997711181596</v>
      </c>
      <c r="E607">
        <v>16.5</v>
      </c>
      <c r="F607">
        <v>1.1000000238418599</v>
      </c>
      <c r="G607">
        <v>26.1616773019527</v>
      </c>
      <c r="H607">
        <v>2.1749084589081402</v>
      </c>
      <c r="I607">
        <v>49.360073256715303</v>
      </c>
      <c r="J607">
        <v>0.98720146513430695</v>
      </c>
    </row>
    <row r="608" spans="1:10">
      <c r="A608">
        <v>607</v>
      </c>
      <c r="B608">
        <v>115.9333</v>
      </c>
      <c r="C608" s="65">
        <v>33479.958333333336</v>
      </c>
      <c r="D608">
        <v>6.3400001525878897</v>
      </c>
      <c r="E608">
        <v>18.069999694824201</v>
      </c>
      <c r="F608">
        <v>0</v>
      </c>
      <c r="G608">
        <v>26.3949907044558</v>
      </c>
      <c r="H608">
        <v>2.5463957022772998</v>
      </c>
      <c r="I608">
        <v>47.322956694893499</v>
      </c>
      <c r="J608">
        <v>0.94645913389786995</v>
      </c>
    </row>
    <row r="609" spans="1:10">
      <c r="A609">
        <v>608</v>
      </c>
      <c r="B609">
        <v>-32.433300000000003</v>
      </c>
      <c r="C609" s="65">
        <v>33480.958333333336</v>
      </c>
      <c r="D609">
        <v>6.0900001525878897</v>
      </c>
      <c r="E609">
        <v>18.159999847412099</v>
      </c>
      <c r="F609">
        <v>0.40000000596046398</v>
      </c>
      <c r="G609">
        <v>26.629532633571198</v>
      </c>
      <c r="H609">
        <v>2.5990407250709802</v>
      </c>
      <c r="I609">
        <v>45.643724120797202</v>
      </c>
      <c r="J609">
        <v>0.91287448241594404</v>
      </c>
    </row>
    <row r="610" spans="1:10">
      <c r="A610">
        <v>609</v>
      </c>
      <c r="B610">
        <v>115.9333</v>
      </c>
      <c r="C610" s="65">
        <v>33481.958333333336</v>
      </c>
      <c r="D610">
        <v>6.6799998283386204</v>
      </c>
      <c r="E610">
        <v>16.7399997711182</v>
      </c>
      <c r="F610">
        <v>1.8999999761581401</v>
      </c>
      <c r="G610">
        <v>26.865203743760201</v>
      </c>
      <c r="H610">
        <v>2.3605874066592998</v>
      </c>
      <c r="I610">
        <v>45.655254171627902</v>
      </c>
      <c r="J610">
        <v>0.91310508343255803</v>
      </c>
    </row>
    <row r="611" spans="1:10">
      <c r="A611">
        <v>610</v>
      </c>
      <c r="B611">
        <v>-32.433300000000003</v>
      </c>
      <c r="C611" s="65">
        <v>33482.958333333336</v>
      </c>
      <c r="D611">
        <v>9.8900003433227504</v>
      </c>
      <c r="E611">
        <v>16.620000839233398</v>
      </c>
      <c r="F611">
        <v>0.20000000298023199</v>
      </c>
      <c r="G611">
        <v>27.101904689484201</v>
      </c>
      <c r="H611">
        <v>2.0497488680984999</v>
      </c>
      <c r="I611">
        <v>44.215455080129303</v>
      </c>
      <c r="J611">
        <v>0.88430910160258602</v>
      </c>
    </row>
    <row r="612" spans="1:10">
      <c r="A612">
        <v>611</v>
      </c>
      <c r="B612">
        <v>115.9333</v>
      </c>
      <c r="C612" s="65">
        <v>33483.958333333336</v>
      </c>
      <c r="D612">
        <v>11.800000190734901</v>
      </c>
      <c r="E612">
        <v>19.0200004577637</v>
      </c>
      <c r="F612">
        <v>1.70000004768372</v>
      </c>
      <c r="G612">
        <v>27.3395361252044</v>
      </c>
      <c r="H612">
        <v>2.2902894884670002</v>
      </c>
      <c r="I612">
        <v>44.083223537039402</v>
      </c>
      <c r="J612">
        <v>0.88166447074078902</v>
      </c>
    </row>
    <row r="613" spans="1:10">
      <c r="A613">
        <v>612</v>
      </c>
      <c r="B613">
        <v>-32.433300000000003</v>
      </c>
      <c r="C613" s="65">
        <v>33484.958333333336</v>
      </c>
      <c r="D613">
        <v>11.4899997711182</v>
      </c>
      <c r="E613">
        <v>20.030000686645501</v>
      </c>
      <c r="F613">
        <v>3.0999999046325701</v>
      </c>
      <c r="G613">
        <v>27.5779987053822</v>
      </c>
      <c r="H613">
        <v>2.5390743152590902</v>
      </c>
      <c r="I613">
        <v>45.151963989464697</v>
      </c>
      <c r="J613">
        <v>0.90303927978929499</v>
      </c>
    </row>
    <row r="614" spans="1:10">
      <c r="A614">
        <v>613</v>
      </c>
      <c r="B614">
        <v>115.9333</v>
      </c>
      <c r="C614" s="65">
        <v>33485.958333333336</v>
      </c>
      <c r="D614">
        <v>9.0699996948242205</v>
      </c>
      <c r="E614">
        <v>21.110000610351602</v>
      </c>
      <c r="F614">
        <v>0.60000002384185802</v>
      </c>
      <c r="G614">
        <v>27.817193084478902</v>
      </c>
      <c r="H614">
        <v>2.9802465381101699</v>
      </c>
      <c r="I614">
        <v>43.3677667828184</v>
      </c>
      <c r="J614">
        <v>0.86735533565636902</v>
      </c>
    </row>
    <row r="615" spans="1:10">
      <c r="A615">
        <v>614</v>
      </c>
      <c r="B615">
        <v>-32.433300000000003</v>
      </c>
      <c r="C615" s="65">
        <v>33486.958333333336</v>
      </c>
      <c r="D615">
        <v>9.0600004196166992</v>
      </c>
      <c r="E615">
        <v>18.930000305175799</v>
      </c>
      <c r="F615">
        <v>0.20000000298023199</v>
      </c>
      <c r="G615">
        <v>28.057019916955799</v>
      </c>
      <c r="H615">
        <v>2.6309991040331502</v>
      </c>
      <c r="I615">
        <v>41.462967502572198</v>
      </c>
      <c r="J615">
        <v>0.82925935005144302</v>
      </c>
    </row>
    <row r="616" spans="1:10">
      <c r="A616">
        <v>615</v>
      </c>
      <c r="B616">
        <v>115.9333</v>
      </c>
      <c r="C616" s="65">
        <v>33487.958333333336</v>
      </c>
      <c r="D616">
        <v>9.5799999237060494</v>
      </c>
      <c r="E616">
        <v>18.629999160766602</v>
      </c>
      <c r="F616">
        <v>4.8000001907348597</v>
      </c>
      <c r="G616">
        <v>28.297379857274201</v>
      </c>
      <c r="H616">
        <v>2.5497111924357898</v>
      </c>
      <c r="I616">
        <v>44.223198739358402</v>
      </c>
      <c r="J616">
        <v>0.88446397478716798</v>
      </c>
    </row>
    <row r="617" spans="1:10">
      <c r="A617">
        <v>616</v>
      </c>
      <c r="B617">
        <v>-32.433300000000003</v>
      </c>
      <c r="C617" s="65">
        <v>33488.958333333336</v>
      </c>
      <c r="D617">
        <v>12.199999809265099</v>
      </c>
      <c r="E617">
        <v>15.430000305175801</v>
      </c>
      <c r="F617">
        <v>7.8000001907348597</v>
      </c>
      <c r="G617">
        <v>28.538173559895601</v>
      </c>
      <c r="H617">
        <v>1.5222374701008901</v>
      </c>
      <c r="I617">
        <v>50</v>
      </c>
      <c r="J617">
        <v>1</v>
      </c>
    </row>
    <row r="618" spans="1:10">
      <c r="A618">
        <v>617</v>
      </c>
      <c r="B618">
        <v>115.9333</v>
      </c>
      <c r="C618" s="65">
        <v>33489.958333333336</v>
      </c>
      <c r="D618">
        <v>4.1399998664856001</v>
      </c>
      <c r="E618">
        <v>16.579999923706101</v>
      </c>
      <c r="F618">
        <v>29</v>
      </c>
      <c r="G618">
        <v>28.779301679281101</v>
      </c>
      <c r="H618">
        <v>2.6833964654536402</v>
      </c>
      <c r="I618">
        <v>50</v>
      </c>
      <c r="J618">
        <v>1</v>
      </c>
    </row>
    <row r="619" spans="1:10">
      <c r="A619">
        <v>618</v>
      </c>
      <c r="B619">
        <v>-32.433300000000003</v>
      </c>
      <c r="C619" s="65">
        <v>33490.958333333336</v>
      </c>
      <c r="D619">
        <v>4.1700000762939498</v>
      </c>
      <c r="E619">
        <v>18.370000839233398</v>
      </c>
      <c r="F619">
        <v>0</v>
      </c>
      <c r="G619">
        <v>29.020664869892101</v>
      </c>
      <c r="H619">
        <v>2.9844089389109199</v>
      </c>
      <c r="I619">
        <v>47.612472848871299</v>
      </c>
      <c r="J619">
        <v>0.95224945697742502</v>
      </c>
    </row>
    <row r="620" spans="1:10">
      <c r="A620">
        <v>619</v>
      </c>
      <c r="B620">
        <v>115.9333</v>
      </c>
      <c r="C620" s="65">
        <v>33491.958333333336</v>
      </c>
      <c r="D620">
        <v>6.2699999809265101</v>
      </c>
      <c r="E620">
        <v>19.719999313354499</v>
      </c>
      <c r="F620">
        <v>0.80000001192092896</v>
      </c>
      <c r="G620">
        <v>29.262163786189902</v>
      </c>
      <c r="H620">
        <v>3.10248380610718</v>
      </c>
      <c r="I620">
        <v>45.930485815906501</v>
      </c>
      <c r="J620">
        <v>0.91860971631812904</v>
      </c>
    </row>
    <row r="621" spans="1:10">
      <c r="A621">
        <v>620</v>
      </c>
      <c r="B621">
        <v>-32.433300000000003</v>
      </c>
      <c r="C621" s="65">
        <v>33492.958333333336</v>
      </c>
      <c r="D621">
        <v>10.800000190734901</v>
      </c>
      <c r="E621">
        <v>19.360000610351602</v>
      </c>
      <c r="F621">
        <v>6.1999998092651403</v>
      </c>
      <c r="G621">
        <v>29.503699082635901</v>
      </c>
      <c r="H621">
        <v>2.6644460356691999</v>
      </c>
      <c r="I621">
        <v>49.9989287966362</v>
      </c>
      <c r="J621">
        <v>0.99997857593272499</v>
      </c>
    </row>
    <row r="622" spans="1:10">
      <c r="A622">
        <v>621</v>
      </c>
      <c r="B622">
        <v>115.9333</v>
      </c>
      <c r="C622" s="65">
        <v>33493.958333333336</v>
      </c>
      <c r="D622">
        <v>12.310000419616699</v>
      </c>
      <c r="E622">
        <v>17.389999389648398</v>
      </c>
      <c r="F622">
        <v>8.6999998092651403</v>
      </c>
      <c r="G622">
        <v>29.745171413691299</v>
      </c>
      <c r="H622">
        <v>2.0549119802068998</v>
      </c>
      <c r="I622">
        <v>50</v>
      </c>
      <c r="J622">
        <v>1</v>
      </c>
    </row>
    <row r="623" spans="1:10">
      <c r="A623">
        <v>622</v>
      </c>
      <c r="B623">
        <v>-32.433300000000003</v>
      </c>
      <c r="C623" s="65">
        <v>33494.958333333336</v>
      </c>
      <c r="D623">
        <v>10.670000076293899</v>
      </c>
      <c r="E623">
        <v>17.219999313354499</v>
      </c>
      <c r="F623">
        <v>30.600000381469702</v>
      </c>
      <c r="G623">
        <v>29.986481433817598</v>
      </c>
      <c r="H623">
        <v>2.2870897783562398</v>
      </c>
      <c r="I623">
        <v>50</v>
      </c>
      <c r="J623">
        <v>1</v>
      </c>
    </row>
    <row r="624" spans="1:10">
      <c r="A624">
        <v>623</v>
      </c>
      <c r="B624">
        <v>115.9333</v>
      </c>
      <c r="C624" s="65">
        <v>33495.958333333336</v>
      </c>
      <c r="D624">
        <v>6.8200001716613796</v>
      </c>
      <c r="E624">
        <v>14.550000190734901</v>
      </c>
      <c r="F624">
        <v>15</v>
      </c>
      <c r="G624">
        <v>30.227529797475899</v>
      </c>
      <c r="H624">
        <v>2.2473482892044601</v>
      </c>
      <c r="I624">
        <v>50</v>
      </c>
      <c r="J624">
        <v>1</v>
      </c>
    </row>
    <row r="625" spans="1:10">
      <c r="A625">
        <v>624</v>
      </c>
      <c r="B625">
        <v>-32.433300000000003</v>
      </c>
      <c r="C625" s="65">
        <v>33496.958333333336</v>
      </c>
      <c r="D625">
        <v>5.3600001335143999</v>
      </c>
      <c r="E625">
        <v>16.719999313354499</v>
      </c>
      <c r="F625">
        <v>5.0999999046325701</v>
      </c>
      <c r="G625">
        <v>30.4682232020584</v>
      </c>
      <c r="H625">
        <v>2.7803103858079399</v>
      </c>
      <c r="I625">
        <v>50</v>
      </c>
      <c r="J625">
        <v>1</v>
      </c>
    </row>
    <row r="626" spans="1:10">
      <c r="A626">
        <v>625</v>
      </c>
      <c r="B626">
        <v>115.9333</v>
      </c>
      <c r="C626" s="65">
        <v>33497.958333333336</v>
      </c>
      <c r="D626">
        <v>10.3800001144409</v>
      </c>
      <c r="E626">
        <v>17.350000381469702</v>
      </c>
      <c r="F626">
        <v>1.20000004768372</v>
      </c>
      <c r="G626">
        <v>30.70849251668</v>
      </c>
      <c r="H626">
        <v>2.4099950035466802</v>
      </c>
      <c r="I626">
        <v>49.272004044846398</v>
      </c>
      <c r="J626">
        <v>0.98544008089692703</v>
      </c>
    </row>
    <row r="627" spans="1:10">
      <c r="A627">
        <v>626</v>
      </c>
      <c r="B627">
        <v>-32.433300000000003</v>
      </c>
      <c r="C627" s="65">
        <v>33498.958333333336</v>
      </c>
      <c r="D627">
        <v>12.420000076293899</v>
      </c>
      <c r="E627">
        <v>18.129999160766602</v>
      </c>
      <c r="F627">
        <v>7.4000000953674299</v>
      </c>
      <c r="G627">
        <v>30.948274653386399</v>
      </c>
      <c r="H627">
        <v>2.29623356649308</v>
      </c>
      <c r="I627">
        <v>50</v>
      </c>
      <c r="J627">
        <v>1</v>
      </c>
    </row>
    <row r="628" spans="1:10">
      <c r="A628">
        <v>627</v>
      </c>
      <c r="B628">
        <v>115.9333</v>
      </c>
      <c r="C628" s="65">
        <v>33499.958333333336</v>
      </c>
      <c r="D628">
        <v>10.689999580383301</v>
      </c>
      <c r="E628">
        <v>18.920000076293899</v>
      </c>
      <c r="F628">
        <v>6.9000000953674299</v>
      </c>
      <c r="G628">
        <v>31.187506524223199</v>
      </c>
      <c r="H628">
        <v>2.7385869759027499</v>
      </c>
      <c r="I628">
        <v>50</v>
      </c>
      <c r="J628">
        <v>1</v>
      </c>
    </row>
    <row r="629" spans="1:10">
      <c r="A629">
        <v>628</v>
      </c>
      <c r="B629">
        <v>-32.433300000000003</v>
      </c>
      <c r="C629" s="65">
        <v>33500.958333333336</v>
      </c>
      <c r="D629">
        <v>7.3400001525878897</v>
      </c>
      <c r="E629">
        <v>19.370000839233398</v>
      </c>
      <c r="F629">
        <v>0.40000000596046398</v>
      </c>
      <c r="G629">
        <v>31.426125041235998</v>
      </c>
      <c r="H629">
        <v>3.1879622816708602</v>
      </c>
      <c r="I629">
        <v>47.849630180623798</v>
      </c>
      <c r="J629">
        <v>0.95699260361247596</v>
      </c>
    </row>
    <row r="630" spans="1:10">
      <c r="A630">
        <v>629</v>
      </c>
      <c r="B630">
        <v>115.9333</v>
      </c>
      <c r="C630" s="65">
        <v>33501.958333333336</v>
      </c>
      <c r="D630">
        <v>6.8200001716613796</v>
      </c>
      <c r="E630">
        <v>19.549999237060501</v>
      </c>
      <c r="F630">
        <v>0</v>
      </c>
      <c r="G630">
        <v>31.664067116470601</v>
      </c>
      <c r="H630">
        <v>3.2862010591866699</v>
      </c>
      <c r="I630">
        <v>45.220669333274401</v>
      </c>
      <c r="J630">
        <v>0.90441338666548898</v>
      </c>
    </row>
    <row r="631" spans="1:10">
      <c r="A631">
        <v>630</v>
      </c>
      <c r="B631">
        <v>-32.433300000000003</v>
      </c>
      <c r="C631" s="65">
        <v>33502.958333333336</v>
      </c>
      <c r="D631">
        <v>7.0300002098083496</v>
      </c>
      <c r="E631">
        <v>19.280000686645501</v>
      </c>
      <c r="F631">
        <v>0</v>
      </c>
      <c r="G631">
        <v>31.901269661972599</v>
      </c>
      <c r="H631">
        <v>3.2446554608303901</v>
      </c>
      <c r="I631">
        <v>42.624944964610101</v>
      </c>
      <c r="J631">
        <v>0.85249889929220302</v>
      </c>
    </row>
    <row r="632" spans="1:10">
      <c r="A632">
        <v>631</v>
      </c>
      <c r="B632">
        <v>115.9333</v>
      </c>
      <c r="C632" s="65">
        <v>33503.958333333336</v>
      </c>
      <c r="D632">
        <v>6.9400000572204599</v>
      </c>
      <c r="E632">
        <v>21.379999160766602</v>
      </c>
      <c r="F632">
        <v>0</v>
      </c>
      <c r="G632">
        <v>32.137669589787599</v>
      </c>
      <c r="H632">
        <v>3.6640929441237899</v>
      </c>
      <c r="I632">
        <v>39.693670609311098</v>
      </c>
      <c r="J632">
        <v>0.79387341218622198</v>
      </c>
    </row>
    <row r="633" spans="1:10">
      <c r="A633">
        <v>632</v>
      </c>
      <c r="B633">
        <v>-32.433300000000003</v>
      </c>
      <c r="C633" s="65">
        <v>33504.958333333336</v>
      </c>
      <c r="D633">
        <v>8.5699996948242205</v>
      </c>
      <c r="E633">
        <v>21.780000686645501</v>
      </c>
      <c r="F633">
        <v>0</v>
      </c>
      <c r="G633">
        <v>32.373203811961297</v>
      </c>
      <c r="H633">
        <v>3.6423666842929099</v>
      </c>
      <c r="I633">
        <v>36.779777261876802</v>
      </c>
      <c r="J633">
        <v>0.73559554523753501</v>
      </c>
    </row>
    <row r="634" spans="1:10">
      <c r="A634">
        <v>633</v>
      </c>
      <c r="B634">
        <v>115.9333</v>
      </c>
      <c r="C634" s="65">
        <v>33505.958333333336</v>
      </c>
      <c r="D634">
        <v>8.6800003051757795</v>
      </c>
      <c r="E634">
        <v>21.969999313354499</v>
      </c>
      <c r="F634">
        <v>0</v>
      </c>
      <c r="G634">
        <v>32.607809240539403</v>
      </c>
      <c r="H634">
        <v>3.69659381066898</v>
      </c>
      <c r="I634">
        <v>33.8225022133416</v>
      </c>
      <c r="J634">
        <v>0.67645004426683197</v>
      </c>
    </row>
    <row r="635" spans="1:10">
      <c r="A635">
        <v>634</v>
      </c>
      <c r="B635">
        <v>-32.433300000000003</v>
      </c>
      <c r="C635" s="65">
        <v>33506.958333333336</v>
      </c>
      <c r="D635">
        <v>10.2200002670288</v>
      </c>
      <c r="E635">
        <v>20.850000381469702</v>
      </c>
      <c r="F635">
        <v>0</v>
      </c>
      <c r="G635">
        <v>32.841422787567602</v>
      </c>
      <c r="H635">
        <v>3.3508177992824</v>
      </c>
      <c r="I635">
        <v>31.141847973915699</v>
      </c>
      <c r="J635">
        <v>0.62283695947831297</v>
      </c>
    </row>
    <row r="636" spans="1:10">
      <c r="A636">
        <v>635</v>
      </c>
      <c r="B636">
        <v>115.9333</v>
      </c>
      <c r="C636" s="65">
        <v>33507.958333333336</v>
      </c>
      <c r="D636">
        <v>10.3400001525879</v>
      </c>
      <c r="E636">
        <v>20.920000076293899</v>
      </c>
      <c r="F636">
        <v>0</v>
      </c>
      <c r="G636">
        <v>33.073981365091399</v>
      </c>
      <c r="H636">
        <v>3.37619435490745</v>
      </c>
      <c r="I636">
        <v>28.4408924899897</v>
      </c>
      <c r="J636">
        <v>0.568817849799794</v>
      </c>
    </row>
    <row r="637" spans="1:10">
      <c r="A637">
        <v>636</v>
      </c>
      <c r="B637">
        <v>-32.433300000000003</v>
      </c>
      <c r="C637" s="65">
        <v>33508.958333333336</v>
      </c>
      <c r="D637">
        <v>8.8400001525878906</v>
      </c>
      <c r="E637">
        <v>23.120000839233398</v>
      </c>
      <c r="F637">
        <v>0</v>
      </c>
      <c r="G637">
        <v>33.305421885156598</v>
      </c>
      <c r="H637">
        <v>3.9911721155652602</v>
      </c>
      <c r="I637">
        <v>25.247954797537499</v>
      </c>
      <c r="J637">
        <v>0.50495909595074995</v>
      </c>
    </row>
    <row r="638" spans="1:10">
      <c r="A638">
        <v>637</v>
      </c>
      <c r="B638">
        <v>115.9333</v>
      </c>
      <c r="C638" s="65">
        <v>33509.958333333336</v>
      </c>
      <c r="D638">
        <v>9.6999998092651403</v>
      </c>
      <c r="E638">
        <v>22.639999389648398</v>
      </c>
      <c r="F638">
        <v>0.10000000149011599</v>
      </c>
      <c r="G638">
        <v>33.535681259808797</v>
      </c>
      <c r="H638">
        <v>3.8470830136335099</v>
      </c>
      <c r="I638">
        <v>22.2702883881208</v>
      </c>
      <c r="J638">
        <v>0.44540576776241603</v>
      </c>
    </row>
    <row r="639" spans="1:10">
      <c r="A639">
        <v>638</v>
      </c>
      <c r="B639">
        <v>-32.433300000000003</v>
      </c>
      <c r="C639" s="65">
        <v>33510.958333333336</v>
      </c>
      <c r="D639">
        <v>11.329999923706101</v>
      </c>
      <c r="E639">
        <v>17.930000305175799</v>
      </c>
      <c r="F639">
        <v>7.8000001907348597</v>
      </c>
      <c r="G639">
        <v>33.764696401093602</v>
      </c>
      <c r="H639">
        <v>2.64084876694838</v>
      </c>
      <c r="I639">
        <v>27.957609565296998</v>
      </c>
      <c r="J639">
        <v>0.55915219130593896</v>
      </c>
    </row>
    <row r="640" spans="1:10">
      <c r="A640">
        <v>639</v>
      </c>
      <c r="B640">
        <v>115.9333</v>
      </c>
      <c r="C640" s="65">
        <v>33511.958333333336</v>
      </c>
      <c r="D640">
        <v>6.5799999237060502</v>
      </c>
      <c r="E640">
        <v>18.649999618530298</v>
      </c>
      <c r="F640">
        <v>5</v>
      </c>
      <c r="G640">
        <v>33.992404221056802</v>
      </c>
      <c r="H640">
        <v>3.3719807082070798</v>
      </c>
      <c r="I640">
        <v>30.2600249987313</v>
      </c>
      <c r="J640">
        <v>0.60520049997462599</v>
      </c>
    </row>
    <row r="641" spans="1:10">
      <c r="A641">
        <v>640</v>
      </c>
      <c r="B641">
        <v>-32.433300000000003</v>
      </c>
      <c r="C641" s="65">
        <v>33512.958333333336</v>
      </c>
      <c r="D641">
        <v>5.6900000572204599</v>
      </c>
      <c r="E641">
        <v>20.430000305175799</v>
      </c>
      <c r="F641">
        <v>0</v>
      </c>
      <c r="G641">
        <v>34.218741631744003</v>
      </c>
      <c r="H641">
        <v>3.80601465320296</v>
      </c>
      <c r="I641">
        <v>27.2152132761689</v>
      </c>
      <c r="J641">
        <v>0.54430426552337896</v>
      </c>
    </row>
    <row r="642" spans="1:10">
      <c r="A642">
        <v>641</v>
      </c>
      <c r="B642">
        <v>115.9333</v>
      </c>
      <c r="C642" s="65">
        <v>33513.958333333336</v>
      </c>
      <c r="D642">
        <v>7.6199998855590803</v>
      </c>
      <c r="E642">
        <v>21.450000762939499</v>
      </c>
      <c r="F642">
        <v>0</v>
      </c>
      <c r="G642">
        <v>34.443645545200802</v>
      </c>
      <c r="H642">
        <v>3.8882558711206601</v>
      </c>
      <c r="I642">
        <v>24.104608579272401</v>
      </c>
      <c r="J642">
        <v>0.48209217158544798</v>
      </c>
    </row>
    <row r="643" spans="1:10">
      <c r="A643">
        <v>642</v>
      </c>
      <c r="B643">
        <v>-32.433300000000003</v>
      </c>
      <c r="C643" s="65">
        <v>33514.958333333336</v>
      </c>
      <c r="D643">
        <v>10.9700002670288</v>
      </c>
      <c r="E643">
        <v>19.610000610351602</v>
      </c>
      <c r="F643">
        <v>0.10000000149011599</v>
      </c>
      <c r="G643">
        <v>34.667052873472898</v>
      </c>
      <c r="H643">
        <v>3.1654271812122898</v>
      </c>
      <c r="I643">
        <v>21.672266835792701</v>
      </c>
      <c r="J643">
        <v>0.433445336715854</v>
      </c>
    </row>
    <row r="644" spans="1:10">
      <c r="A644">
        <v>643</v>
      </c>
      <c r="B644">
        <v>115.9333</v>
      </c>
      <c r="C644" s="65">
        <v>33515.958333333336</v>
      </c>
      <c r="D644">
        <v>8.6300001144409197</v>
      </c>
      <c r="E644">
        <v>18.530000686645501</v>
      </c>
      <c r="F644">
        <v>14.800000190734901</v>
      </c>
      <c r="G644">
        <v>34.888900528606001</v>
      </c>
      <c r="H644">
        <v>3.2338479020063802</v>
      </c>
      <c r="I644">
        <v>33.885188704922399</v>
      </c>
      <c r="J644">
        <v>0.67770377409844895</v>
      </c>
    </row>
    <row r="645" spans="1:10">
      <c r="A645">
        <v>644</v>
      </c>
      <c r="B645">
        <v>-32.433300000000003</v>
      </c>
      <c r="C645" s="65">
        <v>33516.958333333336</v>
      </c>
      <c r="D645">
        <v>6.9899997711181596</v>
      </c>
      <c r="E645">
        <v>19.190000534057599</v>
      </c>
      <c r="F645">
        <v>0</v>
      </c>
      <c r="G645">
        <v>35.109125422645803</v>
      </c>
      <c r="H645">
        <v>3.5561461581084299</v>
      </c>
      <c r="I645">
        <v>31.040271778435699</v>
      </c>
      <c r="J645">
        <v>0.62080543556871404</v>
      </c>
    </row>
    <row r="646" spans="1:10">
      <c r="A646">
        <v>645</v>
      </c>
      <c r="B646">
        <v>115.9333</v>
      </c>
      <c r="C646" s="65">
        <v>33517.958333333336</v>
      </c>
      <c r="D646">
        <v>7.9299998283386204</v>
      </c>
      <c r="E646">
        <v>21</v>
      </c>
      <c r="F646">
        <v>0</v>
      </c>
      <c r="G646">
        <v>35.327664467637803</v>
      </c>
      <c r="H646">
        <v>3.8685315534662998</v>
      </c>
      <c r="I646">
        <v>27.9454465356627</v>
      </c>
      <c r="J646">
        <v>0.55890893071325298</v>
      </c>
    </row>
    <row r="647" spans="1:10">
      <c r="A647">
        <v>646</v>
      </c>
      <c r="B647">
        <v>-32.433300000000003</v>
      </c>
      <c r="C647" s="65">
        <v>33518.958333333336</v>
      </c>
      <c r="D647">
        <v>10.5100002288818</v>
      </c>
      <c r="E647">
        <v>24.7600002288818</v>
      </c>
      <c r="F647">
        <v>0</v>
      </c>
      <c r="G647">
        <v>35.544454575627697</v>
      </c>
      <c r="H647">
        <v>4.4634788184468102</v>
      </c>
      <c r="I647">
        <v>24.374663480905198</v>
      </c>
      <c r="J647">
        <v>0.48749326961810402</v>
      </c>
    </row>
    <row r="648" spans="1:10">
      <c r="A648">
        <v>647</v>
      </c>
      <c r="B648">
        <v>115.9333</v>
      </c>
      <c r="C648" s="65">
        <v>33519.958333333336</v>
      </c>
      <c r="D648">
        <v>12.8900003433228</v>
      </c>
      <c r="E648">
        <v>29.879999160766602</v>
      </c>
      <c r="F648">
        <v>0</v>
      </c>
      <c r="G648">
        <v>35.759432658661297</v>
      </c>
      <c r="H648">
        <v>5.4221171189956401</v>
      </c>
      <c r="I648">
        <v>20.036969785708699</v>
      </c>
      <c r="J648">
        <v>0.400739395714174</v>
      </c>
    </row>
    <row r="649" spans="1:10">
      <c r="A649">
        <v>648</v>
      </c>
      <c r="B649">
        <v>-32.433300000000003</v>
      </c>
      <c r="C649" s="65">
        <v>33520.958333333336</v>
      </c>
      <c r="D649">
        <v>15.3400001525879</v>
      </c>
      <c r="E649">
        <v>29.559999465942401</v>
      </c>
      <c r="F649">
        <v>0</v>
      </c>
      <c r="G649">
        <v>35.9725356287842</v>
      </c>
      <c r="H649">
        <v>5.1256444049225198</v>
      </c>
      <c r="I649">
        <v>15.936454261770701</v>
      </c>
      <c r="J649">
        <v>0.31872908523541399</v>
      </c>
    </row>
    <row r="650" spans="1:10">
      <c r="A650">
        <v>649</v>
      </c>
      <c r="B650">
        <v>115.9333</v>
      </c>
      <c r="C650" s="65">
        <v>33521.958333333336</v>
      </c>
      <c r="D650">
        <v>14.680000305175801</v>
      </c>
      <c r="E650">
        <v>24.559999465942401</v>
      </c>
      <c r="F650">
        <v>0</v>
      </c>
      <c r="G650">
        <v>36.1837003980419</v>
      </c>
      <c r="H650">
        <v>3.9953696487175301</v>
      </c>
      <c r="I650">
        <v>12.740158542796699</v>
      </c>
      <c r="J650">
        <v>0.25480317085593301</v>
      </c>
    </row>
    <row r="651" spans="1:10">
      <c r="A651">
        <v>650</v>
      </c>
      <c r="B651">
        <v>-32.433300000000003</v>
      </c>
      <c r="C651" s="65">
        <v>33522.958333333336</v>
      </c>
      <c r="D651">
        <v>14.3699998855591</v>
      </c>
      <c r="E651">
        <v>32.040000915527301</v>
      </c>
      <c r="F651">
        <v>0</v>
      </c>
      <c r="G651">
        <v>36.392863878480298</v>
      </c>
      <c r="H651">
        <v>5.8888852606025797</v>
      </c>
      <c r="I651">
        <v>8.0290503343146007</v>
      </c>
      <c r="J651">
        <v>0.16058100668629199</v>
      </c>
    </row>
    <row r="652" spans="1:10">
      <c r="A652">
        <v>651</v>
      </c>
      <c r="B652">
        <v>115.9333</v>
      </c>
      <c r="C652" s="65">
        <v>33523.958333333336</v>
      </c>
      <c r="D652">
        <v>18.159999847412099</v>
      </c>
      <c r="E652">
        <v>30.700000762939499</v>
      </c>
      <c r="F652">
        <v>0.20000000298023199</v>
      </c>
      <c r="G652">
        <v>36.599962982144802</v>
      </c>
      <c r="H652">
        <v>5.13821492692046</v>
      </c>
      <c r="I652">
        <v>4.1184783957584701</v>
      </c>
      <c r="J652">
        <v>8.2369567915169306E-2</v>
      </c>
    </row>
    <row r="653" spans="1:10">
      <c r="A653">
        <v>652</v>
      </c>
      <c r="B653">
        <v>-32.433300000000003</v>
      </c>
      <c r="C653" s="65">
        <v>33524.958333333336</v>
      </c>
      <c r="D653">
        <v>15.819999694824199</v>
      </c>
      <c r="E653">
        <v>22.319999694824201</v>
      </c>
      <c r="F653">
        <v>0.30000001192092901</v>
      </c>
      <c r="G653">
        <v>36.804934621081301</v>
      </c>
      <c r="H653">
        <v>3.2478623483443401</v>
      </c>
      <c r="I653">
        <v>1.8201885290039299</v>
      </c>
      <c r="J653">
        <v>3.6403770580078501E-2</v>
      </c>
    </row>
    <row r="654" spans="1:10">
      <c r="A654">
        <v>653</v>
      </c>
      <c r="B654">
        <v>115.9333</v>
      </c>
      <c r="C654" s="65">
        <v>33525.958333333336</v>
      </c>
      <c r="D654">
        <v>9.5399999618530291</v>
      </c>
      <c r="E654">
        <v>21.040000915527301</v>
      </c>
      <c r="F654">
        <v>2.9000000953674299</v>
      </c>
      <c r="G654">
        <v>37.0077157073354</v>
      </c>
      <c r="H654">
        <v>3.8985197791036699</v>
      </c>
      <c r="I654">
        <v>1.6013728010884201</v>
      </c>
      <c r="J654">
        <v>3.2027456021768499E-2</v>
      </c>
    </row>
    <row r="655" spans="1:10">
      <c r="A655">
        <v>654</v>
      </c>
      <c r="B655">
        <v>-32.433300000000003</v>
      </c>
      <c r="C655" s="65">
        <v>33526.958333333336</v>
      </c>
      <c r="D655">
        <v>11.210000038146999</v>
      </c>
      <c r="E655">
        <v>24.219999313354499</v>
      </c>
      <c r="F655">
        <v>0</v>
      </c>
      <c r="G655">
        <v>37.208247645797499</v>
      </c>
      <c r="H655">
        <v>4.4745711679171603</v>
      </c>
      <c r="I655">
        <v>0</v>
      </c>
      <c r="J655">
        <v>0</v>
      </c>
    </row>
    <row r="656" spans="1:10">
      <c r="A656">
        <v>655</v>
      </c>
      <c r="B656">
        <v>115.9333</v>
      </c>
      <c r="C656" s="65">
        <v>33527.958333333336</v>
      </c>
      <c r="D656">
        <v>9.9600000381469709</v>
      </c>
      <c r="E656">
        <v>26.440000534057599</v>
      </c>
      <c r="F656">
        <v>0</v>
      </c>
      <c r="G656">
        <v>37.406489812737398</v>
      </c>
      <c r="H656">
        <v>5.1320375155931197</v>
      </c>
      <c r="I656">
        <v>0</v>
      </c>
      <c r="J656">
        <v>0</v>
      </c>
    </row>
    <row r="657" spans="1:10">
      <c r="A657">
        <v>656</v>
      </c>
      <c r="B657">
        <v>-32.433300000000003</v>
      </c>
      <c r="C657" s="65">
        <v>33528.958333333336</v>
      </c>
      <c r="D657">
        <v>12.5200004577637</v>
      </c>
      <c r="E657">
        <v>21.819999694824201</v>
      </c>
      <c r="F657">
        <v>0.10000000149011599</v>
      </c>
      <c r="G657">
        <v>37.602406077269499</v>
      </c>
      <c r="H657">
        <v>3.7645621944652099</v>
      </c>
      <c r="I657">
        <v>0</v>
      </c>
      <c r="J657">
        <v>0</v>
      </c>
    </row>
    <row r="658" spans="1:10">
      <c r="A658">
        <v>657</v>
      </c>
      <c r="B658">
        <v>115.9333</v>
      </c>
      <c r="C658" s="65">
        <v>33529.958333333336</v>
      </c>
      <c r="D658">
        <v>12.170000076293899</v>
      </c>
      <c r="E658">
        <v>19.059999465942401</v>
      </c>
      <c r="F658">
        <v>17</v>
      </c>
      <c r="G658">
        <v>37.795960308508597</v>
      </c>
      <c r="H658">
        <v>3.11213329660819</v>
      </c>
      <c r="I658">
        <v>14.5102933627134</v>
      </c>
      <c r="J658">
        <v>0.290205867254269</v>
      </c>
    </row>
    <row r="659" spans="1:10">
      <c r="A659">
        <v>658</v>
      </c>
      <c r="B659">
        <v>-32.433300000000003</v>
      </c>
      <c r="C659" s="65">
        <v>33530.958333333336</v>
      </c>
      <c r="D659">
        <v>11.539999961853001</v>
      </c>
      <c r="E659">
        <v>18.309999465942401</v>
      </c>
      <c r="F659">
        <v>13.300000190734901</v>
      </c>
      <c r="G659">
        <v>37.987116375569002</v>
      </c>
      <c r="H659">
        <v>3.03649135333833</v>
      </c>
      <c r="I659">
        <v>25.3811004707776</v>
      </c>
      <c r="J659">
        <v>0.50762200941555302</v>
      </c>
    </row>
    <row r="660" spans="1:10">
      <c r="A660">
        <v>659</v>
      </c>
      <c r="B660">
        <v>115.9333</v>
      </c>
      <c r="C660" s="65">
        <v>33531.958333333336</v>
      </c>
      <c r="D660">
        <v>10.9799995422363</v>
      </c>
      <c r="E660">
        <v>21.040000915527301</v>
      </c>
      <c r="F660">
        <v>2.9000000953674299</v>
      </c>
      <c r="G660">
        <v>38.175838147565401</v>
      </c>
      <c r="H660">
        <v>3.8432136312442902</v>
      </c>
      <c r="I660">
        <v>25.206529661149599</v>
      </c>
      <c r="J660">
        <v>0.50413059322299303</v>
      </c>
    </row>
    <row r="661" spans="1:10">
      <c r="A661">
        <v>660</v>
      </c>
      <c r="B661">
        <v>-32.433300000000003</v>
      </c>
      <c r="C661" s="65">
        <v>33532.958333333336</v>
      </c>
      <c r="D661">
        <v>10.1199998855591</v>
      </c>
      <c r="E661">
        <v>24.219999313354499</v>
      </c>
      <c r="F661">
        <v>0</v>
      </c>
      <c r="G661">
        <v>38.362089493612302</v>
      </c>
      <c r="H661">
        <v>4.72899854784374</v>
      </c>
      <c r="I661">
        <v>21.4233308228747</v>
      </c>
      <c r="J661">
        <v>0.42846661645749301</v>
      </c>
    </row>
    <row r="662" spans="1:10">
      <c r="A662">
        <v>661</v>
      </c>
      <c r="B662">
        <v>115.9333</v>
      </c>
      <c r="C662" s="65">
        <v>33533.958333333336</v>
      </c>
      <c r="D662">
        <v>11.1499996185303</v>
      </c>
      <c r="E662">
        <v>22.180000305175799</v>
      </c>
      <c r="F662">
        <v>0</v>
      </c>
      <c r="G662">
        <v>38.545834282824302</v>
      </c>
      <c r="H662">
        <v>4.1419538313499302</v>
      </c>
      <c r="I662">
        <v>18.1097677577947</v>
      </c>
      <c r="J662">
        <v>0.36219535515589402</v>
      </c>
    </row>
    <row r="663" spans="1:10">
      <c r="A663">
        <v>662</v>
      </c>
      <c r="B663">
        <v>-32.433300000000003</v>
      </c>
      <c r="C663" s="65">
        <v>33534.958333333336</v>
      </c>
      <c r="D663">
        <v>10.5</v>
      </c>
      <c r="E663">
        <v>24.040000915527301</v>
      </c>
      <c r="F663">
        <v>0</v>
      </c>
      <c r="G663">
        <v>38.727036384315802</v>
      </c>
      <c r="H663">
        <v>4.6916016851589397</v>
      </c>
      <c r="I663">
        <v>14.3564864096676</v>
      </c>
      <c r="J663">
        <v>0.28712972819335097</v>
      </c>
    </row>
    <row r="664" spans="1:10">
      <c r="A664">
        <v>663</v>
      </c>
      <c r="B664">
        <v>115.9333</v>
      </c>
      <c r="C664" s="65">
        <v>33535.958333333336</v>
      </c>
      <c r="D664">
        <v>12.5100002288818</v>
      </c>
      <c r="E664">
        <v>25.190000534057599</v>
      </c>
      <c r="F664">
        <v>0</v>
      </c>
      <c r="G664">
        <v>38.905659667201398</v>
      </c>
      <c r="H664">
        <v>4.76659387473818</v>
      </c>
      <c r="I664">
        <v>10.543211309877</v>
      </c>
      <c r="J664">
        <v>0.21086422619754</v>
      </c>
    </row>
    <row r="665" spans="1:10">
      <c r="A665">
        <v>664</v>
      </c>
      <c r="B665">
        <v>-32.433300000000003</v>
      </c>
      <c r="C665" s="65">
        <v>33536.958333333336</v>
      </c>
      <c r="D665">
        <v>14.3500003814697</v>
      </c>
      <c r="E665">
        <v>27.559999465942401</v>
      </c>
      <c r="F665">
        <v>0</v>
      </c>
      <c r="G665">
        <v>39.081668000595698</v>
      </c>
      <c r="H665">
        <v>5.1678985182867603</v>
      </c>
      <c r="I665">
        <v>6.4088924952476001</v>
      </c>
      <c r="J665">
        <v>0.12817784990495201</v>
      </c>
    </row>
    <row r="666" spans="1:10">
      <c r="A666">
        <v>665</v>
      </c>
      <c r="B666">
        <v>115.9333</v>
      </c>
      <c r="C666" s="65">
        <v>33537.958333333336</v>
      </c>
      <c r="D666">
        <v>14.699999809265099</v>
      </c>
      <c r="E666">
        <v>26.840000152587901</v>
      </c>
      <c r="F666">
        <v>0</v>
      </c>
      <c r="G666">
        <v>39.255025253613297</v>
      </c>
      <c r="H666">
        <v>4.9524032610851298</v>
      </c>
      <c r="I666">
        <v>2.44696988637949</v>
      </c>
      <c r="J666">
        <v>4.8939397727589901E-2</v>
      </c>
    </row>
    <row r="667" spans="1:10">
      <c r="A667">
        <v>666</v>
      </c>
      <c r="B667">
        <v>-32.433300000000003</v>
      </c>
      <c r="C667" s="65">
        <v>33539</v>
      </c>
      <c r="D667">
        <v>14.9899997711182</v>
      </c>
      <c r="E667">
        <v>24.969999313354499</v>
      </c>
      <c r="F667">
        <v>0</v>
      </c>
      <c r="G667">
        <v>39.425695295368598</v>
      </c>
      <c r="H667">
        <v>4.4174162227431504</v>
      </c>
      <c r="I667">
        <v>0</v>
      </c>
      <c r="J667">
        <v>0</v>
      </c>
    </row>
    <row r="668" spans="1:10">
      <c r="A668">
        <v>667</v>
      </c>
      <c r="B668">
        <v>115.9333</v>
      </c>
      <c r="C668" s="65">
        <v>33540</v>
      </c>
      <c r="D668">
        <v>13.4899997711182</v>
      </c>
      <c r="E668">
        <v>19.2600002288818</v>
      </c>
      <c r="F668">
        <v>0.80000001192092896</v>
      </c>
      <c r="G668">
        <v>39.593641994976203</v>
      </c>
      <c r="H668">
        <v>3.0512911582728801</v>
      </c>
      <c r="I668">
        <v>0</v>
      </c>
      <c r="J668">
        <v>0</v>
      </c>
    </row>
    <row r="669" spans="1:10">
      <c r="A669">
        <v>668</v>
      </c>
      <c r="B669">
        <v>-32.433300000000003</v>
      </c>
      <c r="C669" s="65">
        <v>33541</v>
      </c>
      <c r="D669">
        <v>7.5199999809265101</v>
      </c>
      <c r="E669">
        <v>21.959999084472699</v>
      </c>
      <c r="F669">
        <v>1</v>
      </c>
      <c r="G669">
        <v>39.758829221550698</v>
      </c>
      <c r="H669">
        <v>4.6152631076347896</v>
      </c>
      <c r="I669">
        <v>0</v>
      </c>
      <c r="J669">
        <v>0</v>
      </c>
    </row>
    <row r="670" spans="1:10">
      <c r="A670">
        <v>669</v>
      </c>
      <c r="B670">
        <v>115.9333</v>
      </c>
      <c r="C670" s="65">
        <v>33542</v>
      </c>
      <c r="D670">
        <v>10.329999923706101</v>
      </c>
      <c r="E670">
        <v>21.0100002288818</v>
      </c>
      <c r="F670">
        <v>0</v>
      </c>
      <c r="G670">
        <v>39.921220844206601</v>
      </c>
      <c r="H670">
        <v>4.0992736570442201</v>
      </c>
      <c r="I670">
        <v>0</v>
      </c>
      <c r="J670">
        <v>0</v>
      </c>
    </row>
    <row r="671" spans="1:10">
      <c r="A671">
        <v>670</v>
      </c>
      <c r="B671">
        <v>-32.433300000000003</v>
      </c>
      <c r="C671" s="65">
        <v>33543</v>
      </c>
      <c r="D671">
        <v>10.8400001525879</v>
      </c>
      <c r="E671">
        <v>19.969999313354499</v>
      </c>
      <c r="F671">
        <v>0.30000001192092901</v>
      </c>
      <c r="G671">
        <v>40.0807807320584</v>
      </c>
      <c r="H671">
        <v>3.7751722682000701</v>
      </c>
      <c r="I671">
        <v>0</v>
      </c>
      <c r="J671">
        <v>0</v>
      </c>
    </row>
    <row r="672" spans="1:10">
      <c r="A672">
        <v>671</v>
      </c>
      <c r="B672">
        <v>115.9333</v>
      </c>
      <c r="C672" s="65">
        <v>33544</v>
      </c>
      <c r="D672">
        <v>6.7399997711181596</v>
      </c>
      <c r="E672">
        <v>18.870000839233398</v>
      </c>
      <c r="F672">
        <v>1.29999995231628</v>
      </c>
      <c r="G672">
        <v>40.237472754220697</v>
      </c>
      <c r="H672">
        <v>4.0263845877644497</v>
      </c>
      <c r="I672">
        <v>0</v>
      </c>
      <c r="J672">
        <v>0</v>
      </c>
    </row>
    <row r="673" spans="1:10">
      <c r="A673">
        <v>672</v>
      </c>
      <c r="B673">
        <v>-32.433300000000003</v>
      </c>
      <c r="C673" s="65">
        <v>33545</v>
      </c>
      <c r="D673">
        <v>7.9499998092651403</v>
      </c>
      <c r="E673">
        <v>20.280000686645501</v>
      </c>
      <c r="F673">
        <v>0</v>
      </c>
      <c r="G673">
        <v>40.391260779808</v>
      </c>
      <c r="H673">
        <v>4.2493799759270097</v>
      </c>
      <c r="I673">
        <v>0</v>
      </c>
      <c r="J673">
        <v>0</v>
      </c>
    </row>
    <row r="674" spans="1:10">
      <c r="A674">
        <v>673</v>
      </c>
      <c r="B674">
        <v>115.9333</v>
      </c>
      <c r="C674" s="65">
        <v>33546</v>
      </c>
      <c r="D674">
        <v>11.7299995422363</v>
      </c>
      <c r="E674">
        <v>21.059999465942401</v>
      </c>
      <c r="F674">
        <v>0.20000000298023199</v>
      </c>
      <c r="G674">
        <v>40.542108677934998</v>
      </c>
      <c r="H674">
        <v>3.9753146301198901</v>
      </c>
      <c r="I674">
        <v>0</v>
      </c>
      <c r="J674">
        <v>0</v>
      </c>
    </row>
    <row r="675" spans="1:10">
      <c r="A675">
        <v>674</v>
      </c>
      <c r="B675">
        <v>-32.433300000000003</v>
      </c>
      <c r="C675" s="65">
        <v>33547</v>
      </c>
      <c r="D675">
        <v>9.8500003814697301</v>
      </c>
      <c r="E675">
        <v>17.9899997711182</v>
      </c>
      <c r="F675">
        <v>25.899999618530298</v>
      </c>
      <c r="G675">
        <v>40.689980317716</v>
      </c>
      <c r="H675">
        <v>3.4569619332656698</v>
      </c>
      <c r="I675">
        <v>23.134430071917699</v>
      </c>
      <c r="J675">
        <v>0.462688601438355</v>
      </c>
    </row>
    <row r="676" spans="1:10">
      <c r="A676">
        <v>675</v>
      </c>
      <c r="B676">
        <v>115.9333</v>
      </c>
      <c r="C676" s="65">
        <v>33548</v>
      </c>
      <c r="D676">
        <v>7.6900000572204599</v>
      </c>
      <c r="E676">
        <v>19.2299995422363</v>
      </c>
      <c r="F676">
        <v>0.30000001192092901</v>
      </c>
      <c r="G676">
        <v>40.8348395682657</v>
      </c>
      <c r="H676">
        <v>4.0708441028660101</v>
      </c>
      <c r="I676">
        <v>20.177754801545898</v>
      </c>
      <c r="J676">
        <v>0.40355509603091699</v>
      </c>
    </row>
    <row r="677" spans="1:10">
      <c r="A677">
        <v>676</v>
      </c>
      <c r="B677">
        <v>-32.433300000000003</v>
      </c>
      <c r="C677" s="65">
        <v>33549</v>
      </c>
      <c r="D677">
        <v>7.7199997901916504</v>
      </c>
      <c r="E677">
        <v>20.2700004577637</v>
      </c>
      <c r="F677">
        <v>0.10000000149011599</v>
      </c>
      <c r="G677">
        <v>40.976650298698701</v>
      </c>
      <c r="H677">
        <v>4.3329024401698701</v>
      </c>
      <c r="I677">
        <v>16.811432850900101</v>
      </c>
      <c r="J677">
        <v>0.33622865701800198</v>
      </c>
    </row>
    <row r="678" spans="1:10">
      <c r="A678">
        <v>677</v>
      </c>
      <c r="B678">
        <v>115.9333</v>
      </c>
      <c r="C678" s="65">
        <v>33550</v>
      </c>
      <c r="D678">
        <v>8.4099998474121094</v>
      </c>
      <c r="E678">
        <v>23.040000915527301</v>
      </c>
      <c r="F678">
        <v>0</v>
      </c>
      <c r="G678">
        <v>41.115376378129397</v>
      </c>
      <c r="H678">
        <v>4.9494505806969498</v>
      </c>
      <c r="I678">
        <v>12.8518723863425</v>
      </c>
      <c r="J678">
        <v>0.25703744772685</v>
      </c>
    </row>
    <row r="679" spans="1:10">
      <c r="A679">
        <v>678</v>
      </c>
      <c r="B679">
        <v>-32.433300000000003</v>
      </c>
      <c r="C679" s="65">
        <v>33551</v>
      </c>
      <c r="D679">
        <v>11.439999580383301</v>
      </c>
      <c r="E679">
        <v>24.030000686645501</v>
      </c>
      <c r="F679">
        <v>0</v>
      </c>
      <c r="G679">
        <v>41.250981675672399</v>
      </c>
      <c r="H679">
        <v>4.8827585074937998</v>
      </c>
      <c r="I679">
        <v>8.9456655803474803</v>
      </c>
      <c r="J679">
        <v>0.17891331160695001</v>
      </c>
    </row>
    <row r="680" spans="1:10">
      <c r="A680">
        <v>679</v>
      </c>
      <c r="B680">
        <v>115.9333</v>
      </c>
      <c r="C680" s="65">
        <v>33552</v>
      </c>
      <c r="D680">
        <v>12.25</v>
      </c>
      <c r="E680">
        <v>24.030000686645501</v>
      </c>
      <c r="F680">
        <v>0</v>
      </c>
      <c r="G680">
        <v>41.383430060442301</v>
      </c>
      <c r="H680">
        <v>4.7922445342140403</v>
      </c>
      <c r="I680">
        <v>5.1118699529762504</v>
      </c>
      <c r="J680">
        <v>0.102237399059525</v>
      </c>
    </row>
    <row r="681" spans="1:10">
      <c r="A681">
        <v>680</v>
      </c>
      <c r="B681">
        <v>-32.433300000000003</v>
      </c>
      <c r="C681" s="65">
        <v>33553</v>
      </c>
      <c r="D681">
        <v>12.6000003814697</v>
      </c>
      <c r="E681">
        <v>24.040000915527301</v>
      </c>
      <c r="F681">
        <v>0</v>
      </c>
      <c r="G681">
        <v>41.512685401553497</v>
      </c>
      <c r="H681">
        <v>4.7610566793721096</v>
      </c>
      <c r="I681">
        <v>1.30302460947856</v>
      </c>
      <c r="J681">
        <v>2.6060492189571301E-2</v>
      </c>
    </row>
    <row r="682" spans="1:10">
      <c r="A682">
        <v>681</v>
      </c>
      <c r="B682">
        <v>115.9333</v>
      </c>
      <c r="C682" s="65">
        <v>33554</v>
      </c>
      <c r="D682">
        <v>11.5299997329712</v>
      </c>
      <c r="E682">
        <v>22.079999923706101</v>
      </c>
      <c r="F682">
        <v>0</v>
      </c>
      <c r="G682">
        <v>41.638711568120698</v>
      </c>
      <c r="H682">
        <v>4.3936364592924404</v>
      </c>
      <c r="I682">
        <v>0</v>
      </c>
      <c r="J682">
        <v>0</v>
      </c>
    </row>
    <row r="683" spans="1:10">
      <c r="A683">
        <v>682</v>
      </c>
      <c r="B683">
        <v>-32.433300000000003</v>
      </c>
      <c r="C683" s="65">
        <v>33555</v>
      </c>
      <c r="D683">
        <v>10.689999580383301</v>
      </c>
      <c r="E683">
        <v>17.579999923706101</v>
      </c>
      <c r="F683">
        <v>16.299999237060501</v>
      </c>
      <c r="G683">
        <v>41.761472429258397</v>
      </c>
      <c r="H683">
        <v>3.2863521095967201</v>
      </c>
      <c r="I683">
        <v>13.6709175493832</v>
      </c>
      <c r="J683">
        <v>0.27341835098766298</v>
      </c>
    </row>
    <row r="684" spans="1:10">
      <c r="A684">
        <v>683</v>
      </c>
      <c r="B684">
        <v>115.9333</v>
      </c>
      <c r="C684" s="65">
        <v>33556</v>
      </c>
      <c r="D684">
        <v>9.9700002670288104</v>
      </c>
      <c r="E684">
        <v>19.090000152587901</v>
      </c>
      <c r="F684">
        <v>9.6999998092651403</v>
      </c>
      <c r="G684">
        <v>41.880931854081197</v>
      </c>
      <c r="H684">
        <v>3.8386738282441399</v>
      </c>
      <c r="I684">
        <v>20.299978296052998</v>
      </c>
      <c r="J684">
        <v>0.40599956592106001</v>
      </c>
    </row>
    <row r="685" spans="1:10">
      <c r="A685">
        <v>684</v>
      </c>
      <c r="B685">
        <v>-32.433300000000003</v>
      </c>
      <c r="C685" s="65">
        <v>33557</v>
      </c>
      <c r="D685">
        <v>12.210000038146999</v>
      </c>
      <c r="E685">
        <v>20.709999084472699</v>
      </c>
      <c r="F685">
        <v>2.5999999046325701</v>
      </c>
      <c r="G685">
        <v>41.997053711703501</v>
      </c>
      <c r="H685">
        <v>3.9380150078320302</v>
      </c>
      <c r="I685">
        <v>19.749566194419899</v>
      </c>
      <c r="J685">
        <v>0.39499132388839903</v>
      </c>
    </row>
    <row r="686" spans="1:10">
      <c r="A686">
        <v>685</v>
      </c>
      <c r="B686">
        <v>115.9333</v>
      </c>
      <c r="C686" s="65">
        <v>33558</v>
      </c>
      <c r="D686">
        <v>12.8699998855591</v>
      </c>
      <c r="E686">
        <v>21.850000381469702</v>
      </c>
      <c r="F686">
        <v>0.30000001192092901</v>
      </c>
      <c r="G686">
        <v>42.109786552594798</v>
      </c>
      <c r="H686">
        <v>4.1651614490090401</v>
      </c>
      <c r="I686">
        <v>16.7174370471336</v>
      </c>
      <c r="J686">
        <v>0.33434874094267297</v>
      </c>
    </row>
    <row r="687" spans="1:10">
      <c r="A687">
        <v>686</v>
      </c>
      <c r="B687">
        <v>-32.433300000000003</v>
      </c>
      <c r="C687" s="65">
        <v>33559</v>
      </c>
      <c r="D687">
        <v>12.449999809265099</v>
      </c>
      <c r="E687">
        <v>22.170000076293899</v>
      </c>
      <c r="F687">
        <v>0.40000000596046398</v>
      </c>
      <c r="G687">
        <v>42.219017652644098</v>
      </c>
      <c r="H687">
        <v>4.3384424695765498</v>
      </c>
      <c r="I687">
        <v>13.6466830774329</v>
      </c>
      <c r="J687">
        <v>0.272933661548657</v>
      </c>
    </row>
    <row r="688" spans="1:10">
      <c r="A688">
        <v>687</v>
      </c>
      <c r="B688">
        <v>115.9333</v>
      </c>
      <c r="C688" s="65">
        <v>33560</v>
      </c>
      <c r="D688">
        <v>13.789999961853001</v>
      </c>
      <c r="E688">
        <v>22.829999923706101</v>
      </c>
      <c r="F688">
        <v>0.30000001192092901</v>
      </c>
      <c r="G688">
        <v>42.324618969095297</v>
      </c>
      <c r="H688">
        <v>4.3138646102662701</v>
      </c>
      <c r="I688">
        <v>10.4955914011408</v>
      </c>
      <c r="J688">
        <v>0.20991182802281499</v>
      </c>
    </row>
    <row r="689" spans="1:10">
      <c r="A689">
        <v>688</v>
      </c>
      <c r="B689">
        <v>-32.433300000000003</v>
      </c>
      <c r="C689" s="65">
        <v>33561</v>
      </c>
      <c r="D689">
        <v>14.1499996185303</v>
      </c>
      <c r="E689">
        <v>25.649999618530298</v>
      </c>
      <c r="F689">
        <v>0</v>
      </c>
      <c r="G689">
        <v>42.426462459192301</v>
      </c>
      <c r="H689">
        <v>5.0920052085288097</v>
      </c>
      <c r="I689">
        <v>6.4219872343177196</v>
      </c>
      <c r="J689">
        <v>0.128439744686354</v>
      </c>
    </row>
    <row r="690" spans="1:10">
      <c r="A690">
        <v>689</v>
      </c>
      <c r="B690">
        <v>115.9333</v>
      </c>
      <c r="C690" s="65">
        <v>33562</v>
      </c>
      <c r="D690">
        <v>12.420000076293899</v>
      </c>
      <c r="E690">
        <v>28.459999084472699</v>
      </c>
      <c r="F690">
        <v>0</v>
      </c>
      <c r="G690">
        <v>42.524420080178999</v>
      </c>
      <c r="H690">
        <v>6.1139262929842602</v>
      </c>
      <c r="I690">
        <v>1.53084619993031</v>
      </c>
      <c r="J690">
        <v>3.0616923998606299E-2</v>
      </c>
    </row>
    <row r="691" spans="1:10">
      <c r="A691">
        <v>690</v>
      </c>
      <c r="B691">
        <v>-32.433300000000003</v>
      </c>
      <c r="C691" s="65">
        <v>33563</v>
      </c>
      <c r="D691">
        <v>12.949999809265099</v>
      </c>
      <c r="E691">
        <v>30.370000839233398</v>
      </c>
      <c r="F691">
        <v>0</v>
      </c>
      <c r="G691">
        <v>42.618363789299202</v>
      </c>
      <c r="H691">
        <v>6.5893063086889097</v>
      </c>
      <c r="I691">
        <v>0</v>
      </c>
      <c r="J691">
        <v>0</v>
      </c>
    </row>
    <row r="692" spans="1:10">
      <c r="A692">
        <v>691</v>
      </c>
      <c r="B692">
        <v>115.9333</v>
      </c>
      <c r="C692" s="65">
        <v>33564</v>
      </c>
      <c r="D692">
        <v>13.2600002288818</v>
      </c>
      <c r="E692">
        <v>29.399999618530298</v>
      </c>
      <c r="F692">
        <v>0</v>
      </c>
      <c r="G692">
        <v>42.708165543796902</v>
      </c>
      <c r="H692">
        <v>6.3028108380661996</v>
      </c>
      <c r="I692">
        <v>0</v>
      </c>
      <c r="J692">
        <v>0</v>
      </c>
    </row>
    <row r="693" spans="1:10">
      <c r="A693">
        <v>692</v>
      </c>
      <c r="B693">
        <v>-32.433300000000003</v>
      </c>
      <c r="C693" s="65">
        <v>33565</v>
      </c>
      <c r="D693">
        <v>14.050000190734901</v>
      </c>
      <c r="E693">
        <v>23.25</v>
      </c>
      <c r="F693">
        <v>0</v>
      </c>
      <c r="G693">
        <v>42.793697300915902</v>
      </c>
      <c r="H693">
        <v>4.44153414336692</v>
      </c>
      <c r="I693">
        <v>0</v>
      </c>
      <c r="J693">
        <v>0</v>
      </c>
    </row>
    <row r="694" spans="1:10">
      <c r="A694">
        <v>693</v>
      </c>
      <c r="B694">
        <v>115.9333</v>
      </c>
      <c r="C694" s="65">
        <v>33566</v>
      </c>
      <c r="D694">
        <v>11.1400003433228</v>
      </c>
      <c r="E694">
        <v>21.0200004577637</v>
      </c>
      <c r="F694">
        <v>0</v>
      </c>
      <c r="G694">
        <v>42.874831017900199</v>
      </c>
      <c r="H694">
        <v>4.2863344488890398</v>
      </c>
      <c r="I694">
        <v>0</v>
      </c>
      <c r="J694">
        <v>0</v>
      </c>
    </row>
    <row r="695" spans="1:10">
      <c r="A695">
        <v>694</v>
      </c>
      <c r="B695">
        <v>-32.433300000000003</v>
      </c>
      <c r="C695" s="65">
        <v>33567</v>
      </c>
      <c r="D695">
        <v>12.789999961853001</v>
      </c>
      <c r="E695">
        <v>21.309999465942401</v>
      </c>
      <c r="F695">
        <v>2.0999999046325701</v>
      </c>
      <c r="G695">
        <v>42.951438651993499</v>
      </c>
      <c r="H695">
        <v>4.1016824104418799</v>
      </c>
      <c r="I695">
        <v>0</v>
      </c>
      <c r="J695">
        <v>0</v>
      </c>
    </row>
    <row r="696" spans="1:10">
      <c r="A696">
        <v>695</v>
      </c>
      <c r="B696">
        <v>115.9333</v>
      </c>
      <c r="C696" s="65">
        <v>33568</v>
      </c>
      <c r="D696">
        <v>10.0900001525879</v>
      </c>
      <c r="E696">
        <v>23.190000534057599</v>
      </c>
      <c r="F696">
        <v>0.69999998807907104</v>
      </c>
      <c r="G696">
        <v>43.023392160439798</v>
      </c>
      <c r="H696">
        <v>5.0346026732446303</v>
      </c>
      <c r="I696">
        <v>0</v>
      </c>
      <c r="J696">
        <v>0</v>
      </c>
    </row>
    <row r="697" spans="1:10">
      <c r="A697">
        <v>696</v>
      </c>
      <c r="B697">
        <v>-32.433300000000003</v>
      </c>
      <c r="C697" s="65">
        <v>33569</v>
      </c>
      <c r="D697">
        <v>12</v>
      </c>
      <c r="E697">
        <v>29.709999084472699</v>
      </c>
      <c r="F697">
        <v>0</v>
      </c>
      <c r="G697">
        <v>43.0905635004831</v>
      </c>
      <c r="H697">
        <v>6.5804995980461003</v>
      </c>
      <c r="I697">
        <v>0</v>
      </c>
      <c r="J697">
        <v>0</v>
      </c>
    </row>
    <row r="698" spans="1:10">
      <c r="A698">
        <v>697</v>
      </c>
      <c r="B698">
        <v>115.9333</v>
      </c>
      <c r="C698" s="65">
        <v>33570</v>
      </c>
      <c r="D698">
        <v>15.300000190734901</v>
      </c>
      <c r="E698">
        <v>34.819999694824197</v>
      </c>
      <c r="F698">
        <v>0</v>
      </c>
      <c r="G698">
        <v>43.152824629367103</v>
      </c>
      <c r="H698">
        <v>7.6711954366342399</v>
      </c>
      <c r="I698">
        <v>0</v>
      </c>
      <c r="J698">
        <v>0</v>
      </c>
    </row>
    <row r="699" spans="1:10">
      <c r="A699">
        <v>698</v>
      </c>
      <c r="B699">
        <v>-32.433300000000003</v>
      </c>
      <c r="C699" s="65">
        <v>33571</v>
      </c>
      <c r="D699">
        <v>15.8800001144409</v>
      </c>
      <c r="E699">
        <v>25.639999389648398</v>
      </c>
      <c r="F699">
        <v>0</v>
      </c>
      <c r="G699">
        <v>43.210047504335698</v>
      </c>
      <c r="H699">
        <v>4.8866182269721197</v>
      </c>
      <c r="I699">
        <v>0</v>
      </c>
      <c r="J699">
        <v>0</v>
      </c>
    </row>
    <row r="700" spans="1:10">
      <c r="A700">
        <v>699</v>
      </c>
      <c r="B700">
        <v>115.9333</v>
      </c>
      <c r="C700" s="65">
        <v>33572</v>
      </c>
      <c r="D700">
        <v>15.4099998474121</v>
      </c>
      <c r="E700">
        <v>23.7700004577637</v>
      </c>
      <c r="F700">
        <v>0</v>
      </c>
      <c r="G700">
        <v>43.262104082632902</v>
      </c>
      <c r="H700">
        <v>4.39064183347163</v>
      </c>
      <c r="I700">
        <v>0</v>
      </c>
      <c r="J700">
        <v>0</v>
      </c>
    </row>
    <row r="701" spans="1:10">
      <c r="A701">
        <v>700</v>
      </c>
      <c r="B701">
        <v>-32.433300000000003</v>
      </c>
      <c r="C701" s="65">
        <v>33573</v>
      </c>
      <c r="D701">
        <v>12.7799997329712</v>
      </c>
      <c r="E701">
        <v>23.809999465942401</v>
      </c>
      <c r="F701">
        <v>0</v>
      </c>
      <c r="G701">
        <v>43.308866321502599</v>
      </c>
      <c r="H701">
        <v>4.8738634723664003</v>
      </c>
      <c r="I701">
        <v>0</v>
      </c>
      <c r="J701">
        <v>0</v>
      </c>
    </row>
    <row r="702" spans="1:10">
      <c r="A702">
        <v>701</v>
      </c>
      <c r="B702">
        <v>115.9333</v>
      </c>
      <c r="C702" s="65">
        <v>33574</v>
      </c>
      <c r="D702">
        <v>11.7399997711182</v>
      </c>
      <c r="E702">
        <v>24.590000152587901</v>
      </c>
      <c r="F702">
        <v>0</v>
      </c>
      <c r="G702">
        <v>43.3502061781885</v>
      </c>
      <c r="H702">
        <v>5.2466797161491199</v>
      </c>
      <c r="I702">
        <v>0</v>
      </c>
      <c r="J702">
        <v>0</v>
      </c>
    </row>
    <row r="703" spans="1:10">
      <c r="A703">
        <v>702</v>
      </c>
      <c r="B703">
        <v>-32.433300000000003</v>
      </c>
      <c r="C703" s="65">
        <v>33575</v>
      </c>
      <c r="D703">
        <v>13.9799995422363</v>
      </c>
      <c r="E703">
        <v>29.819999694824201</v>
      </c>
      <c r="F703">
        <v>0</v>
      </c>
      <c r="G703">
        <v>43.385995609934703</v>
      </c>
      <c r="H703">
        <v>6.4354572981388403</v>
      </c>
      <c r="I703">
        <v>0</v>
      </c>
      <c r="J703">
        <v>0</v>
      </c>
    </row>
    <row r="704" spans="1:10">
      <c r="A704">
        <v>703</v>
      </c>
      <c r="B704">
        <v>115.9333</v>
      </c>
      <c r="C704" s="65">
        <v>33576</v>
      </c>
      <c r="D704">
        <v>16.2299995422363</v>
      </c>
      <c r="E704">
        <v>27.799999237060501</v>
      </c>
      <c r="F704">
        <v>0</v>
      </c>
      <c r="G704">
        <v>43.416106573984898</v>
      </c>
      <c r="H704">
        <v>5.5198339519357997</v>
      </c>
      <c r="I704">
        <v>0</v>
      </c>
      <c r="J704">
        <v>0</v>
      </c>
    </row>
    <row r="705" spans="1:10">
      <c r="A705">
        <v>704</v>
      </c>
      <c r="B705">
        <v>-32.433300000000003</v>
      </c>
      <c r="C705" s="65">
        <v>33577</v>
      </c>
      <c r="D705">
        <v>13.310000419616699</v>
      </c>
      <c r="E705">
        <v>25.2399997711182</v>
      </c>
      <c r="F705">
        <v>0</v>
      </c>
      <c r="G705">
        <v>43.440411027583202</v>
      </c>
      <c r="H705">
        <v>5.2222426622291502</v>
      </c>
      <c r="I705">
        <v>0</v>
      </c>
      <c r="J705">
        <v>0</v>
      </c>
    </row>
    <row r="706" spans="1:10">
      <c r="A706">
        <v>705</v>
      </c>
      <c r="B706">
        <v>115.9333</v>
      </c>
      <c r="C706" s="65">
        <v>33578</v>
      </c>
      <c r="D706">
        <v>13.2399997711182</v>
      </c>
      <c r="E706">
        <v>22.399999618530298</v>
      </c>
      <c r="F706">
        <v>0</v>
      </c>
      <c r="G706">
        <v>43.458780927973301</v>
      </c>
      <c r="H706">
        <v>4.3982603762067898</v>
      </c>
      <c r="I706">
        <v>0</v>
      </c>
      <c r="J706">
        <v>0</v>
      </c>
    </row>
    <row r="707" spans="1:10">
      <c r="A707">
        <v>706</v>
      </c>
      <c r="B707">
        <v>-32.433300000000003</v>
      </c>
      <c r="C707" s="65">
        <v>33579</v>
      </c>
      <c r="D707">
        <v>11.539999961853001</v>
      </c>
      <c r="E707">
        <v>24.540000915527301</v>
      </c>
      <c r="F707">
        <v>0</v>
      </c>
      <c r="G707">
        <v>43.471088232399197</v>
      </c>
      <c r="H707">
        <v>5.2735365729479504</v>
      </c>
      <c r="I707">
        <v>0</v>
      </c>
      <c r="J707">
        <v>0</v>
      </c>
    </row>
    <row r="708" spans="1:10">
      <c r="A708">
        <v>707</v>
      </c>
      <c r="B708">
        <v>115.9333</v>
      </c>
      <c r="C708" s="65">
        <v>33580</v>
      </c>
      <c r="D708">
        <v>12.420000076293899</v>
      </c>
      <c r="E708">
        <v>28.879999160766602</v>
      </c>
      <c r="F708">
        <v>0</v>
      </c>
      <c r="G708">
        <v>43.477204898104702</v>
      </c>
      <c r="H708">
        <v>6.3669964957324403</v>
      </c>
      <c r="I708">
        <v>0</v>
      </c>
      <c r="J708">
        <v>0</v>
      </c>
    </row>
    <row r="709" spans="1:10">
      <c r="A709">
        <v>708</v>
      </c>
      <c r="B709">
        <v>-32.433300000000003</v>
      </c>
      <c r="C709" s="65">
        <v>33581</v>
      </c>
      <c r="D709">
        <v>15.2299995422363</v>
      </c>
      <c r="E709">
        <v>31</v>
      </c>
      <c r="F709">
        <v>0</v>
      </c>
      <c r="G709">
        <v>43.4770028823337</v>
      </c>
      <c r="H709">
        <v>6.6316218798577999</v>
      </c>
      <c r="I709">
        <v>0</v>
      </c>
      <c r="J709">
        <v>0</v>
      </c>
    </row>
    <row r="710" spans="1:10">
      <c r="A710">
        <v>709</v>
      </c>
      <c r="B710">
        <v>115.9333</v>
      </c>
      <c r="C710" s="65">
        <v>33582</v>
      </c>
      <c r="D710">
        <v>19.129999160766602</v>
      </c>
      <c r="E710">
        <v>36.860000610351598</v>
      </c>
      <c r="F710">
        <v>0</v>
      </c>
      <c r="G710">
        <v>43.470354142330201</v>
      </c>
      <c r="H710">
        <v>7.8691419179940496</v>
      </c>
      <c r="I710">
        <v>0</v>
      </c>
      <c r="J710">
        <v>0</v>
      </c>
    </row>
    <row r="711" spans="1:10">
      <c r="A711">
        <v>710</v>
      </c>
      <c r="B711">
        <v>-32.433300000000003</v>
      </c>
      <c r="C711" s="65">
        <v>33583</v>
      </c>
      <c r="D711">
        <v>18.040000915527301</v>
      </c>
      <c r="E711">
        <v>29.469999313354499</v>
      </c>
      <c r="F711">
        <v>0</v>
      </c>
      <c r="G711">
        <v>43.457130635337997</v>
      </c>
      <c r="H711">
        <v>5.7315115485894301</v>
      </c>
      <c r="I711">
        <v>0</v>
      </c>
      <c r="J711">
        <v>0</v>
      </c>
    </row>
    <row r="712" spans="1:10">
      <c r="A712">
        <v>711</v>
      </c>
      <c r="B712">
        <v>115.9333</v>
      </c>
      <c r="C712" s="65">
        <v>33584</v>
      </c>
      <c r="D712">
        <v>14.449999809265099</v>
      </c>
      <c r="E712">
        <v>28.409999847412099</v>
      </c>
      <c r="F712">
        <v>0</v>
      </c>
      <c r="G712">
        <v>43.437204318600898</v>
      </c>
      <c r="H712">
        <v>5.9770189571695997</v>
      </c>
      <c r="I712">
        <v>0</v>
      </c>
      <c r="J712">
        <v>0</v>
      </c>
    </row>
    <row r="713" spans="1:10">
      <c r="A713">
        <v>712</v>
      </c>
      <c r="B713">
        <v>-32.433300000000003</v>
      </c>
      <c r="C713" s="65">
        <v>33585</v>
      </c>
      <c r="D713">
        <v>14.829999923706101</v>
      </c>
      <c r="E713">
        <v>27.25</v>
      </c>
      <c r="F713">
        <v>0</v>
      </c>
      <c r="G713">
        <v>43.410447149363002</v>
      </c>
      <c r="H713">
        <v>5.5782250423777002</v>
      </c>
      <c r="I713">
        <v>0</v>
      </c>
      <c r="J713">
        <v>0</v>
      </c>
    </row>
    <row r="714" spans="1:10">
      <c r="A714">
        <v>713</v>
      </c>
      <c r="B714">
        <v>115.9333</v>
      </c>
      <c r="C714" s="65">
        <v>33586</v>
      </c>
      <c r="D714">
        <v>13.3400001525879</v>
      </c>
      <c r="E714">
        <v>28.600000381469702</v>
      </c>
      <c r="F714">
        <v>0</v>
      </c>
      <c r="G714">
        <v>43.376731084867998</v>
      </c>
      <c r="H714">
        <v>6.16725130786112</v>
      </c>
      <c r="I714">
        <v>0</v>
      </c>
      <c r="J714">
        <v>0</v>
      </c>
    </row>
    <row r="715" spans="1:10">
      <c r="A715">
        <v>714</v>
      </c>
      <c r="B715">
        <v>-32.433300000000003</v>
      </c>
      <c r="C715" s="65">
        <v>33587</v>
      </c>
      <c r="D715">
        <v>14.829999923706101</v>
      </c>
      <c r="E715">
        <v>33.669998168945298</v>
      </c>
      <c r="F715">
        <v>0</v>
      </c>
      <c r="G715">
        <v>43.335928082359899</v>
      </c>
      <c r="H715">
        <v>7.4253387753544304</v>
      </c>
      <c r="I715">
        <v>0</v>
      </c>
      <c r="J715">
        <v>0</v>
      </c>
    </row>
    <row r="716" spans="1:10">
      <c r="A716">
        <v>715</v>
      </c>
      <c r="B716">
        <v>115.9333</v>
      </c>
      <c r="C716" s="65">
        <v>33588</v>
      </c>
      <c r="D716">
        <v>19.190000534057599</v>
      </c>
      <c r="E716">
        <v>39.560001373291001</v>
      </c>
      <c r="F716">
        <v>0</v>
      </c>
      <c r="G716">
        <v>43.287960685149201</v>
      </c>
      <c r="H716">
        <v>8.6523946320752394</v>
      </c>
      <c r="I716">
        <v>0</v>
      </c>
      <c r="J716">
        <v>0</v>
      </c>
    </row>
    <row r="717" spans="1:10">
      <c r="A717">
        <v>716</v>
      </c>
      <c r="B717">
        <v>-32.433300000000003</v>
      </c>
      <c r="C717" s="65">
        <v>33589</v>
      </c>
      <c r="D717">
        <v>24.409999847412099</v>
      </c>
      <c r="E717">
        <v>39.9799995422363</v>
      </c>
      <c r="F717">
        <v>0</v>
      </c>
      <c r="G717">
        <v>43.232953780813503</v>
      </c>
      <c r="H717">
        <v>8.0065889408136908</v>
      </c>
      <c r="I717">
        <v>0</v>
      </c>
      <c r="J717">
        <v>0</v>
      </c>
    </row>
    <row r="718" spans="1:10">
      <c r="A718">
        <v>717</v>
      </c>
      <c r="B718">
        <v>115.9333</v>
      </c>
      <c r="C718" s="65">
        <v>33590</v>
      </c>
      <c r="D718">
        <v>19.649999618530298</v>
      </c>
      <c r="E718">
        <v>24.069999694824201</v>
      </c>
      <c r="F718">
        <v>0</v>
      </c>
      <c r="G718">
        <v>43.171082842996803</v>
      </c>
      <c r="H718">
        <v>3.3792361167404601</v>
      </c>
      <c r="I718">
        <v>0</v>
      </c>
      <c r="J718">
        <v>0</v>
      </c>
    </row>
    <row r="719" spans="1:10">
      <c r="A719">
        <v>718</v>
      </c>
      <c r="B719">
        <v>-32.433300000000003</v>
      </c>
      <c r="C719" s="65">
        <v>33591</v>
      </c>
      <c r="D719">
        <v>14.430000305175801</v>
      </c>
      <c r="E719">
        <v>23.590000152587901</v>
      </c>
      <c r="F719">
        <v>0.10000000149011599</v>
      </c>
      <c r="G719">
        <v>43.102523345343499</v>
      </c>
      <c r="H719">
        <v>4.5079386895128204</v>
      </c>
      <c r="I719">
        <v>0</v>
      </c>
      <c r="J719">
        <v>0</v>
      </c>
    </row>
    <row r="720" spans="1:10">
      <c r="A720">
        <v>719</v>
      </c>
      <c r="B720">
        <v>115.9333</v>
      </c>
      <c r="C720" s="65">
        <v>33592</v>
      </c>
      <c r="D720">
        <v>12.4799995422363</v>
      </c>
      <c r="E720">
        <v>30.639999389648398</v>
      </c>
      <c r="F720">
        <v>0</v>
      </c>
      <c r="G720">
        <v>43.027450761497697</v>
      </c>
      <c r="H720">
        <v>6.7751727338295904</v>
      </c>
      <c r="I720">
        <v>0</v>
      </c>
      <c r="J720">
        <v>0</v>
      </c>
    </row>
    <row r="721" spans="1:10">
      <c r="A721">
        <v>720</v>
      </c>
      <c r="B721">
        <v>-32.433300000000003</v>
      </c>
      <c r="C721" s="65">
        <v>33593</v>
      </c>
      <c r="D721">
        <v>18.440000534057599</v>
      </c>
      <c r="E721">
        <v>36.830001831054702</v>
      </c>
      <c r="F721">
        <v>0</v>
      </c>
      <c r="G721">
        <v>42.946040565103502</v>
      </c>
      <c r="H721">
        <v>7.8553638405613402</v>
      </c>
      <c r="I721">
        <v>0</v>
      </c>
      <c r="J721">
        <v>0</v>
      </c>
    </row>
    <row r="722" spans="1:10">
      <c r="A722">
        <v>721</v>
      </c>
      <c r="B722">
        <v>115.9333</v>
      </c>
      <c r="C722" s="65">
        <v>33594</v>
      </c>
      <c r="D722">
        <v>18.139999389648398</v>
      </c>
      <c r="E722">
        <v>27.610000610351602</v>
      </c>
      <c r="F722">
        <v>0</v>
      </c>
      <c r="G722">
        <v>42.858468229805197</v>
      </c>
      <c r="H722">
        <v>5.0361768918724499</v>
      </c>
      <c r="I722">
        <v>0</v>
      </c>
      <c r="J722">
        <v>0</v>
      </c>
    </row>
    <row r="723" spans="1:10">
      <c r="A723">
        <v>722</v>
      </c>
      <c r="B723">
        <v>-32.433300000000003</v>
      </c>
      <c r="C723" s="65">
        <v>33595</v>
      </c>
      <c r="D723">
        <v>18.620000839233398</v>
      </c>
      <c r="E723">
        <v>31.149999618530298</v>
      </c>
      <c r="F723">
        <v>0</v>
      </c>
      <c r="G723">
        <v>42.764909229247003</v>
      </c>
      <c r="H723">
        <v>6.06596791203597</v>
      </c>
      <c r="I723">
        <v>0</v>
      </c>
      <c r="J723">
        <v>0</v>
      </c>
    </row>
    <row r="724" spans="1:10">
      <c r="A724">
        <v>723</v>
      </c>
      <c r="B724">
        <v>115.9333</v>
      </c>
      <c r="C724" s="65">
        <v>33596</v>
      </c>
      <c r="D724">
        <v>18.7299995422363</v>
      </c>
      <c r="E724">
        <v>24.280000686645501</v>
      </c>
      <c r="F724">
        <v>0.80000001192092896</v>
      </c>
      <c r="G724">
        <v>42.665539037072897</v>
      </c>
      <c r="H724">
        <v>3.70879925250297</v>
      </c>
      <c r="I724">
        <v>0</v>
      </c>
      <c r="J724">
        <v>0</v>
      </c>
    </row>
    <row r="725" spans="1:10">
      <c r="A725">
        <v>724</v>
      </c>
      <c r="B725">
        <v>-32.433300000000003</v>
      </c>
      <c r="C725" s="65">
        <v>33597</v>
      </c>
      <c r="D725">
        <v>16.909999847412099</v>
      </c>
      <c r="E725">
        <v>23.200000762939499</v>
      </c>
      <c r="F725">
        <v>8</v>
      </c>
      <c r="G725">
        <v>42.560533126927297</v>
      </c>
      <c r="H725">
        <v>3.7933019950264799</v>
      </c>
      <c r="I725">
        <v>4.9653584039788203</v>
      </c>
      <c r="J725">
        <v>9.9307168079576305E-2</v>
      </c>
    </row>
    <row r="726" spans="1:10">
      <c r="A726">
        <v>725</v>
      </c>
      <c r="B726">
        <v>115.9333</v>
      </c>
      <c r="C726" s="65">
        <v>33598</v>
      </c>
      <c r="D726">
        <v>15.2700004577637</v>
      </c>
      <c r="E726">
        <v>23.9899997711182</v>
      </c>
      <c r="F726">
        <v>5.1999998092651403</v>
      </c>
      <c r="G726">
        <v>42.450066972454302</v>
      </c>
      <c r="H726">
        <v>4.4047187717755802</v>
      </c>
      <c r="I726">
        <v>6.6415831958234897</v>
      </c>
      <c r="J726">
        <v>0.13283166391647</v>
      </c>
    </row>
    <row r="727" spans="1:10">
      <c r="A727">
        <v>726</v>
      </c>
      <c r="B727">
        <v>-32.433300000000003</v>
      </c>
      <c r="C727" s="65">
        <v>33599</v>
      </c>
      <c r="D727">
        <v>13.800000190734901</v>
      </c>
      <c r="E727">
        <v>24.659999847412099</v>
      </c>
      <c r="F727">
        <v>0</v>
      </c>
      <c r="G727">
        <v>42.334316047298003</v>
      </c>
      <c r="H727">
        <v>4.84978981802099</v>
      </c>
      <c r="I727">
        <v>2.7617513414067001</v>
      </c>
      <c r="J727">
        <v>5.5235026828133998E-2</v>
      </c>
    </row>
    <row r="728" spans="1:10">
      <c r="A728">
        <v>727</v>
      </c>
      <c r="B728">
        <v>115.9333</v>
      </c>
      <c r="C728" s="65">
        <v>33600</v>
      </c>
      <c r="D728">
        <v>15.2200002670288</v>
      </c>
      <c r="E728">
        <v>27.2299995422363</v>
      </c>
      <c r="F728">
        <v>0</v>
      </c>
      <c r="G728">
        <v>42.213455825102798</v>
      </c>
      <c r="H728">
        <v>5.3595343690199302</v>
      </c>
      <c r="I728">
        <v>0</v>
      </c>
      <c r="J728">
        <v>0</v>
      </c>
    </row>
    <row r="729" spans="1:10">
      <c r="A729">
        <v>728</v>
      </c>
      <c r="B729">
        <v>-32.433300000000003</v>
      </c>
      <c r="C729" s="65">
        <v>33601</v>
      </c>
      <c r="D729">
        <v>16.469999313354499</v>
      </c>
      <c r="E729">
        <v>28.5100002288818</v>
      </c>
      <c r="F729">
        <v>0</v>
      </c>
      <c r="G729">
        <v>42.087661779512601</v>
      </c>
      <c r="H729">
        <v>5.5236617410198896</v>
      </c>
      <c r="I729">
        <v>0</v>
      </c>
      <c r="J729">
        <v>0</v>
      </c>
    </row>
    <row r="730" spans="1:10">
      <c r="A730">
        <v>729</v>
      </c>
      <c r="B730">
        <v>115.9333</v>
      </c>
      <c r="C730" s="65">
        <v>33602</v>
      </c>
      <c r="D730">
        <v>17.190000534057599</v>
      </c>
      <c r="E730">
        <v>30.159999847412099</v>
      </c>
      <c r="F730">
        <v>0</v>
      </c>
      <c r="G730">
        <v>41.957109384171901</v>
      </c>
      <c r="H730">
        <v>5.8833364480499801</v>
      </c>
      <c r="I730">
        <v>0</v>
      </c>
      <c r="J730">
        <v>0</v>
      </c>
    </row>
    <row r="731" spans="1:10">
      <c r="A731">
        <v>730</v>
      </c>
      <c r="B731">
        <v>-32.433300000000003</v>
      </c>
      <c r="C731" s="65">
        <v>33603</v>
      </c>
      <c r="D731">
        <v>16.329999923706101</v>
      </c>
      <c r="E731">
        <v>25.719999313354499</v>
      </c>
      <c r="F731">
        <v>0</v>
      </c>
      <c r="G731">
        <v>41.821974112724597</v>
      </c>
      <c r="H731">
        <v>4.6710070488859596</v>
      </c>
      <c r="I731">
        <v>0</v>
      </c>
      <c r="J731">
        <v>0</v>
      </c>
    </row>
    <row r="732" spans="1:10">
      <c r="A732">
        <v>731</v>
      </c>
      <c r="B732">
        <v>115.9333</v>
      </c>
      <c r="C732" s="65">
        <v>33604</v>
      </c>
      <c r="D732">
        <v>16.059999465942401</v>
      </c>
      <c r="E732">
        <v>24.860000610351602</v>
      </c>
      <c r="F732">
        <v>0</v>
      </c>
      <c r="G732">
        <v>43.308866321502599</v>
      </c>
      <c r="H732">
        <v>4.6145026276126702</v>
      </c>
      <c r="I732">
        <v>0</v>
      </c>
      <c r="J732">
        <v>0</v>
      </c>
    </row>
    <row r="733" spans="1:10">
      <c r="A733">
        <v>732</v>
      </c>
      <c r="B733">
        <v>-32.433300000000003</v>
      </c>
      <c r="C733" s="65">
        <v>33605</v>
      </c>
      <c r="D733">
        <v>13.939999580383301</v>
      </c>
      <c r="E733">
        <v>26.290000915527301</v>
      </c>
      <c r="F733">
        <v>0</v>
      </c>
      <c r="G733">
        <v>43.3502061781885</v>
      </c>
      <c r="H733">
        <v>5.4224740767469504</v>
      </c>
      <c r="I733">
        <v>0</v>
      </c>
      <c r="J733">
        <v>0</v>
      </c>
    </row>
    <row r="734" spans="1:10">
      <c r="A734">
        <v>733</v>
      </c>
      <c r="B734">
        <v>115.9333</v>
      </c>
      <c r="C734" s="65">
        <v>33606</v>
      </c>
      <c r="D734">
        <v>15.7700004577637</v>
      </c>
      <c r="E734">
        <v>33.060001373291001</v>
      </c>
      <c r="F734">
        <v>0</v>
      </c>
      <c r="G734">
        <v>43.385995609934703</v>
      </c>
      <c r="H734">
        <v>7.1494993463366701</v>
      </c>
      <c r="I734">
        <v>0</v>
      </c>
      <c r="J734">
        <v>0</v>
      </c>
    </row>
    <row r="735" spans="1:10">
      <c r="A735">
        <v>734</v>
      </c>
      <c r="B735">
        <v>-32.433300000000003</v>
      </c>
      <c r="C735" s="65">
        <v>33607</v>
      </c>
      <c r="D735">
        <v>18.549999237060501</v>
      </c>
      <c r="E735">
        <v>35.580001831054702</v>
      </c>
      <c r="F735">
        <v>0</v>
      </c>
      <c r="G735">
        <v>43.416106573984898</v>
      </c>
      <c r="H735">
        <v>7.5461886937084603</v>
      </c>
      <c r="I735">
        <v>0</v>
      </c>
      <c r="J735">
        <v>0</v>
      </c>
    </row>
    <row r="736" spans="1:10">
      <c r="A736">
        <v>735</v>
      </c>
      <c r="B736">
        <v>115.9333</v>
      </c>
      <c r="C736" s="65">
        <v>33608</v>
      </c>
      <c r="D736">
        <v>19.190000534057599</v>
      </c>
      <c r="E736">
        <v>34.189998626708999</v>
      </c>
      <c r="F736">
        <v>0</v>
      </c>
      <c r="G736">
        <v>43.440411027583202</v>
      </c>
      <c r="H736">
        <v>7.0268985103845196</v>
      </c>
      <c r="I736">
        <v>0</v>
      </c>
      <c r="J736">
        <v>0</v>
      </c>
    </row>
    <row r="737" spans="1:10">
      <c r="A737">
        <v>736</v>
      </c>
      <c r="B737">
        <v>-32.433300000000003</v>
      </c>
      <c r="C737" s="65">
        <v>33609</v>
      </c>
      <c r="D737">
        <v>19.790000915527301</v>
      </c>
      <c r="E737">
        <v>35.130001068115199</v>
      </c>
      <c r="F737">
        <v>0</v>
      </c>
      <c r="G737">
        <v>43.458780927973301</v>
      </c>
      <c r="H737">
        <v>7.2321351338283799</v>
      </c>
      <c r="I737">
        <v>0</v>
      </c>
      <c r="J737">
        <v>0</v>
      </c>
    </row>
    <row r="738" spans="1:10">
      <c r="A738">
        <v>737</v>
      </c>
      <c r="B738">
        <v>115.9333</v>
      </c>
      <c r="C738" s="65">
        <v>33610</v>
      </c>
      <c r="D738">
        <v>18.149999618530298</v>
      </c>
      <c r="E738">
        <v>35.380001068115199</v>
      </c>
      <c r="F738">
        <v>0.10000000149011599</v>
      </c>
      <c r="G738">
        <v>43.471088232399197</v>
      </c>
      <c r="H738">
        <v>7.5491635633131304</v>
      </c>
      <c r="I738">
        <v>0</v>
      </c>
      <c r="J738">
        <v>0</v>
      </c>
    </row>
    <row r="739" spans="1:10">
      <c r="A739">
        <v>738</v>
      </c>
      <c r="B739">
        <v>-32.433300000000003</v>
      </c>
      <c r="C739" s="65">
        <v>33611</v>
      </c>
      <c r="D739">
        <v>19.4799995422363</v>
      </c>
      <c r="E739">
        <v>35.159999847412102</v>
      </c>
      <c r="F739">
        <v>0</v>
      </c>
      <c r="G739">
        <v>43.477204898104702</v>
      </c>
      <c r="H739">
        <v>7.2923161559836904</v>
      </c>
      <c r="I739">
        <v>0</v>
      </c>
      <c r="J739">
        <v>0</v>
      </c>
    </row>
    <row r="740" spans="1:10">
      <c r="A740">
        <v>739</v>
      </c>
      <c r="B740">
        <v>115.9333</v>
      </c>
      <c r="C740" s="65">
        <v>33612</v>
      </c>
      <c r="D740">
        <v>17.530000686645501</v>
      </c>
      <c r="E740">
        <v>33.090000152587898</v>
      </c>
      <c r="F740">
        <v>0</v>
      </c>
      <c r="G740">
        <v>43.4770028823337</v>
      </c>
      <c r="H740">
        <v>6.9407142634684398</v>
      </c>
      <c r="I740">
        <v>0</v>
      </c>
      <c r="J740">
        <v>0</v>
      </c>
    </row>
    <row r="741" spans="1:10">
      <c r="A741">
        <v>740</v>
      </c>
      <c r="B741">
        <v>-32.433300000000003</v>
      </c>
      <c r="C741" s="65">
        <v>33613</v>
      </c>
      <c r="D741">
        <v>17.680000305175799</v>
      </c>
      <c r="E741">
        <v>33.529998779296903</v>
      </c>
      <c r="F741">
        <v>0</v>
      </c>
      <c r="G741">
        <v>43.470354142330201</v>
      </c>
      <c r="H741">
        <v>7.0519512001441598</v>
      </c>
      <c r="I741">
        <v>0</v>
      </c>
      <c r="J741">
        <v>0</v>
      </c>
    </row>
    <row r="742" spans="1:10">
      <c r="A742">
        <v>741</v>
      </c>
      <c r="B742">
        <v>115.9333</v>
      </c>
      <c r="C742" s="65">
        <v>33614</v>
      </c>
      <c r="D742">
        <v>18.450000762939499</v>
      </c>
      <c r="E742">
        <v>35.880001068115199</v>
      </c>
      <c r="F742">
        <v>0</v>
      </c>
      <c r="G742">
        <v>43.457130635337997</v>
      </c>
      <c r="H742">
        <v>7.6585420839808798</v>
      </c>
      <c r="I742">
        <v>0</v>
      </c>
      <c r="J742">
        <v>0</v>
      </c>
    </row>
    <row r="743" spans="1:10">
      <c r="A743">
        <v>742</v>
      </c>
      <c r="B743">
        <v>-32.433300000000003</v>
      </c>
      <c r="C743" s="65">
        <v>33615</v>
      </c>
      <c r="D743">
        <v>19.840000152587901</v>
      </c>
      <c r="E743">
        <v>34.7299995422363</v>
      </c>
      <c r="F743">
        <v>0</v>
      </c>
      <c r="G743">
        <v>43.437204318600898</v>
      </c>
      <c r="H743">
        <v>7.0941934965467501</v>
      </c>
      <c r="I743">
        <v>0</v>
      </c>
      <c r="J743">
        <v>0</v>
      </c>
    </row>
    <row r="744" spans="1:10">
      <c r="A744">
        <v>743</v>
      </c>
      <c r="B744">
        <v>115.9333</v>
      </c>
      <c r="C744" s="65">
        <v>33616</v>
      </c>
      <c r="D744">
        <v>18.0200004577637</v>
      </c>
      <c r="E744">
        <v>33.720001220703097</v>
      </c>
      <c r="F744">
        <v>0</v>
      </c>
      <c r="G744">
        <v>43.410447149363002</v>
      </c>
      <c r="H744">
        <v>7.0516223890227003</v>
      </c>
      <c r="I744">
        <v>0</v>
      </c>
      <c r="J744">
        <v>0</v>
      </c>
    </row>
    <row r="745" spans="1:10">
      <c r="A745">
        <v>744</v>
      </c>
      <c r="B745">
        <v>-32.433300000000003</v>
      </c>
      <c r="C745" s="65">
        <v>33617</v>
      </c>
      <c r="D745">
        <v>19.200000762939499</v>
      </c>
      <c r="E745">
        <v>32.840000152587898</v>
      </c>
      <c r="F745">
        <v>0</v>
      </c>
      <c r="G745">
        <v>43.376731084867998</v>
      </c>
      <c r="H745">
        <v>6.5901928693077103</v>
      </c>
      <c r="I745">
        <v>0</v>
      </c>
      <c r="J745">
        <v>0</v>
      </c>
    </row>
    <row r="746" spans="1:10">
      <c r="A746">
        <v>745</v>
      </c>
      <c r="B746">
        <v>115.9333</v>
      </c>
      <c r="C746" s="65">
        <v>33618</v>
      </c>
      <c r="D746">
        <v>19.790000915527301</v>
      </c>
      <c r="E746">
        <v>34.130001068115199</v>
      </c>
      <c r="F746">
        <v>0</v>
      </c>
      <c r="G746">
        <v>43.335928082359899</v>
      </c>
      <c r="H746">
        <v>6.8956390270316597</v>
      </c>
      <c r="I746">
        <v>0</v>
      </c>
      <c r="J746">
        <v>0</v>
      </c>
    </row>
    <row r="747" spans="1:10">
      <c r="A747">
        <v>746</v>
      </c>
      <c r="B747">
        <v>-32.433300000000003</v>
      </c>
      <c r="C747" s="65">
        <v>33619</v>
      </c>
      <c r="D747">
        <v>19.2700004577637</v>
      </c>
      <c r="E747">
        <v>38.990001678466797</v>
      </c>
      <c r="F747">
        <v>0</v>
      </c>
      <c r="G747">
        <v>43.287960685149201</v>
      </c>
      <c r="H747">
        <v>8.4690151737954107</v>
      </c>
      <c r="I747">
        <v>0</v>
      </c>
      <c r="J747">
        <v>0</v>
      </c>
    </row>
    <row r="748" spans="1:10">
      <c r="A748">
        <v>747</v>
      </c>
      <c r="B748">
        <v>115.9333</v>
      </c>
      <c r="C748" s="65">
        <v>33620</v>
      </c>
      <c r="D748">
        <v>21.340000152587901</v>
      </c>
      <c r="E748">
        <v>29.909999847412099</v>
      </c>
      <c r="F748">
        <v>0</v>
      </c>
      <c r="G748">
        <v>43.232953780813503</v>
      </c>
      <c r="H748">
        <v>5.1594913728158396</v>
      </c>
      <c r="I748">
        <v>0</v>
      </c>
      <c r="J748">
        <v>0</v>
      </c>
    </row>
    <row r="749" spans="1:10">
      <c r="A749">
        <v>748</v>
      </c>
      <c r="B749">
        <v>-32.433300000000003</v>
      </c>
      <c r="C749" s="65">
        <v>33621</v>
      </c>
      <c r="D749">
        <v>18.959999084472699</v>
      </c>
      <c r="E749">
        <v>26.959999084472699</v>
      </c>
      <c r="F749">
        <v>0</v>
      </c>
      <c r="G749">
        <v>43.171082842996803</v>
      </c>
      <c r="H749">
        <v>4.6723337005711496</v>
      </c>
      <c r="I749">
        <v>0</v>
      </c>
      <c r="J749">
        <v>0</v>
      </c>
    </row>
    <row r="750" spans="1:10">
      <c r="A750">
        <v>749</v>
      </c>
      <c r="B750">
        <v>115.9333</v>
      </c>
      <c r="C750" s="65">
        <v>33622</v>
      </c>
      <c r="D750">
        <v>14.920000076293899</v>
      </c>
      <c r="E750">
        <v>23.5200004577637</v>
      </c>
      <c r="F750">
        <v>0</v>
      </c>
      <c r="G750">
        <v>43.102523345343499</v>
      </c>
      <c r="H750">
        <v>4.3928876911439696</v>
      </c>
      <c r="I750">
        <v>0</v>
      </c>
      <c r="J750">
        <v>0</v>
      </c>
    </row>
    <row r="751" spans="1:10">
      <c r="A751">
        <v>750</v>
      </c>
      <c r="B751">
        <v>-32.433300000000003</v>
      </c>
      <c r="C751" s="65">
        <v>33623</v>
      </c>
      <c r="D751">
        <v>13.7700004577637</v>
      </c>
      <c r="E751">
        <v>23.860000610351602</v>
      </c>
      <c r="F751">
        <v>0</v>
      </c>
      <c r="G751">
        <v>43.027450761497697</v>
      </c>
      <c r="H751">
        <v>4.6979890387061403</v>
      </c>
      <c r="I751">
        <v>0</v>
      </c>
      <c r="J751">
        <v>0</v>
      </c>
    </row>
    <row r="752" spans="1:10">
      <c r="A752">
        <v>751</v>
      </c>
      <c r="B752">
        <v>115.9333</v>
      </c>
      <c r="C752" s="65">
        <v>33624</v>
      </c>
      <c r="D752">
        <v>16.059999465942401</v>
      </c>
      <c r="E752">
        <v>24.680000305175799</v>
      </c>
      <c r="F752">
        <v>0.10000000149011599</v>
      </c>
      <c r="G752">
        <v>42.946040565103502</v>
      </c>
      <c r="H752">
        <v>4.5181505116886598</v>
      </c>
      <c r="I752">
        <v>0</v>
      </c>
      <c r="J752">
        <v>0</v>
      </c>
    </row>
    <row r="753" spans="1:10">
      <c r="A753">
        <v>752</v>
      </c>
      <c r="B753">
        <v>-32.433300000000003</v>
      </c>
      <c r="C753" s="65">
        <v>33625</v>
      </c>
      <c r="D753">
        <v>13.8500003814697</v>
      </c>
      <c r="E753">
        <v>25.049999237060501</v>
      </c>
      <c r="F753">
        <v>0.40000000596046398</v>
      </c>
      <c r="G753">
        <v>42.858468229805197</v>
      </c>
      <c r="H753">
        <v>5.0157243498660904</v>
      </c>
      <c r="I753">
        <v>0</v>
      </c>
      <c r="J753">
        <v>0</v>
      </c>
    </row>
    <row r="754" spans="1:10">
      <c r="A754">
        <v>753</v>
      </c>
      <c r="B754">
        <v>115.9333</v>
      </c>
      <c r="C754" s="65">
        <v>33626</v>
      </c>
      <c r="D754">
        <v>13.7399997711182</v>
      </c>
      <c r="E754">
        <v>29.360000610351602</v>
      </c>
      <c r="F754">
        <v>0</v>
      </c>
      <c r="G754">
        <v>42.764909229247003</v>
      </c>
      <c r="H754">
        <v>6.2435928046133498</v>
      </c>
      <c r="I754">
        <v>0</v>
      </c>
      <c r="J754">
        <v>0</v>
      </c>
    </row>
    <row r="755" spans="1:10">
      <c r="A755">
        <v>754</v>
      </c>
      <c r="B755">
        <v>-32.433300000000003</v>
      </c>
      <c r="C755" s="65">
        <v>33627</v>
      </c>
      <c r="D755">
        <v>15.6199998855591</v>
      </c>
      <c r="E755">
        <v>34.240001678466797</v>
      </c>
      <c r="F755">
        <v>0</v>
      </c>
      <c r="G755">
        <v>42.665539037072897</v>
      </c>
      <c r="H755">
        <v>7.3851912852244403</v>
      </c>
      <c r="I755">
        <v>0</v>
      </c>
      <c r="J755">
        <v>0</v>
      </c>
    </row>
    <row r="756" spans="1:10">
      <c r="A756">
        <v>755</v>
      </c>
      <c r="B756">
        <v>115.9333</v>
      </c>
      <c r="C756" s="65">
        <v>33628</v>
      </c>
      <c r="D756">
        <v>18.75</v>
      </c>
      <c r="E756">
        <v>34.5200004577637</v>
      </c>
      <c r="F756">
        <v>0</v>
      </c>
      <c r="G756">
        <v>42.560533126927297</v>
      </c>
      <c r="H756">
        <v>7.0503365845395196</v>
      </c>
      <c r="I756">
        <v>0</v>
      </c>
      <c r="J756">
        <v>0</v>
      </c>
    </row>
    <row r="757" spans="1:10">
      <c r="A757">
        <v>756</v>
      </c>
      <c r="B757">
        <v>-32.433300000000003</v>
      </c>
      <c r="C757" s="65">
        <v>33629</v>
      </c>
      <c r="D757">
        <v>20.680000305175799</v>
      </c>
      <c r="E757">
        <v>35.619998931884801</v>
      </c>
      <c r="F757">
        <v>0</v>
      </c>
      <c r="G757">
        <v>42.450066972454302</v>
      </c>
      <c r="H757">
        <v>7.0778429571994499</v>
      </c>
      <c r="I757">
        <v>0</v>
      </c>
      <c r="J757">
        <v>0</v>
      </c>
    </row>
    <row r="758" spans="1:10">
      <c r="A758">
        <v>757</v>
      </c>
      <c r="B758">
        <v>115.9333</v>
      </c>
      <c r="C758" s="65">
        <v>33630</v>
      </c>
      <c r="D758">
        <v>21.7600002288818</v>
      </c>
      <c r="E758">
        <v>35.560001373291001</v>
      </c>
      <c r="F758">
        <v>0</v>
      </c>
      <c r="G758">
        <v>42.334316047298003</v>
      </c>
      <c r="H758">
        <v>6.8591937986134104</v>
      </c>
      <c r="I758">
        <v>0</v>
      </c>
      <c r="J758">
        <v>0</v>
      </c>
    </row>
    <row r="759" spans="1:10">
      <c r="A759">
        <v>758</v>
      </c>
      <c r="B759">
        <v>-32.433300000000003</v>
      </c>
      <c r="C759" s="65">
        <v>33631</v>
      </c>
      <c r="D759">
        <v>19.569999694824201</v>
      </c>
      <c r="E759">
        <v>35.409999847412102</v>
      </c>
      <c r="F759">
        <v>2.4000000953674299</v>
      </c>
      <c r="G759">
        <v>42.213455825102798</v>
      </c>
      <c r="H759">
        <v>7.14319602360845</v>
      </c>
      <c r="I759">
        <v>0</v>
      </c>
      <c r="J759">
        <v>0</v>
      </c>
    </row>
    <row r="760" spans="1:10">
      <c r="A760">
        <v>759</v>
      </c>
      <c r="B760">
        <v>115.9333</v>
      </c>
      <c r="C760" s="65">
        <v>33632</v>
      </c>
      <c r="D760">
        <v>21.540000915527301</v>
      </c>
      <c r="E760">
        <v>36.560001373291001</v>
      </c>
      <c r="F760">
        <v>0</v>
      </c>
      <c r="G760">
        <v>42.087661779512601</v>
      </c>
      <c r="H760">
        <v>7.17399598377422</v>
      </c>
      <c r="I760">
        <v>0</v>
      </c>
      <c r="J760">
        <v>0</v>
      </c>
    </row>
    <row r="761" spans="1:10">
      <c r="A761">
        <v>760</v>
      </c>
      <c r="B761">
        <v>-32.433300000000003</v>
      </c>
      <c r="C761" s="65">
        <v>33633</v>
      </c>
      <c r="D761">
        <v>21.069999694824201</v>
      </c>
      <c r="E761">
        <v>37.7700004577637</v>
      </c>
      <c r="F761">
        <v>0</v>
      </c>
      <c r="G761">
        <v>41.957109384171901</v>
      </c>
      <c r="H761">
        <v>7.6006641116210396</v>
      </c>
      <c r="I761">
        <v>0</v>
      </c>
      <c r="J761">
        <v>0</v>
      </c>
    </row>
    <row r="762" spans="1:10">
      <c r="A762">
        <v>761</v>
      </c>
      <c r="B762">
        <v>115.9333</v>
      </c>
      <c r="C762" s="65">
        <v>33634</v>
      </c>
      <c r="D762">
        <v>22.850000381469702</v>
      </c>
      <c r="E762">
        <v>37.2299995422363</v>
      </c>
      <c r="F762">
        <v>0</v>
      </c>
      <c r="G762">
        <v>41.821974112724597</v>
      </c>
      <c r="H762">
        <v>7.1225725479796802</v>
      </c>
      <c r="I762">
        <v>0</v>
      </c>
      <c r="J762">
        <v>0</v>
      </c>
    </row>
    <row r="763" spans="1:10">
      <c r="A763">
        <v>762</v>
      </c>
      <c r="B763">
        <v>-32.433300000000003</v>
      </c>
      <c r="C763" s="65">
        <v>33635</v>
      </c>
      <c r="D763">
        <v>20.940000534057599</v>
      </c>
      <c r="E763">
        <v>31.719999313354499</v>
      </c>
      <c r="F763">
        <v>0</v>
      </c>
      <c r="G763">
        <v>41.682431438815101</v>
      </c>
      <c r="H763">
        <v>5.6696738763008101</v>
      </c>
      <c r="I763">
        <v>0</v>
      </c>
      <c r="J763">
        <v>0</v>
      </c>
    </row>
    <row r="764" spans="1:10">
      <c r="A764">
        <v>763</v>
      </c>
      <c r="B764">
        <v>115.9333</v>
      </c>
      <c r="C764" s="65">
        <v>33636</v>
      </c>
      <c r="D764">
        <v>19.579999923706101</v>
      </c>
      <c r="E764">
        <v>29.860000610351602</v>
      </c>
      <c r="F764">
        <v>0</v>
      </c>
      <c r="G764">
        <v>41.538656836087497</v>
      </c>
      <c r="H764">
        <v>5.3162332999324997</v>
      </c>
      <c r="I764">
        <v>0</v>
      </c>
      <c r="J764">
        <v>0</v>
      </c>
    </row>
    <row r="765" spans="1:10">
      <c r="A765">
        <v>764</v>
      </c>
      <c r="B765">
        <v>-32.433300000000003</v>
      </c>
      <c r="C765" s="65">
        <v>33637</v>
      </c>
      <c r="D765">
        <v>17.350000381469702</v>
      </c>
      <c r="E765">
        <v>28</v>
      </c>
      <c r="F765">
        <v>0</v>
      </c>
      <c r="G765">
        <v>41.390825778185899</v>
      </c>
      <c r="H765">
        <v>5.13248274786707</v>
      </c>
      <c r="I765">
        <v>0</v>
      </c>
      <c r="J765">
        <v>0</v>
      </c>
    </row>
    <row r="766" spans="1:10">
      <c r="A766">
        <v>765</v>
      </c>
      <c r="B766">
        <v>115.9333</v>
      </c>
      <c r="C766" s="65">
        <v>33638</v>
      </c>
      <c r="D766">
        <v>18.2700004577637</v>
      </c>
      <c r="E766">
        <v>27.030000686645501</v>
      </c>
      <c r="F766">
        <v>0</v>
      </c>
      <c r="G766">
        <v>41.239113738754597</v>
      </c>
      <c r="H766">
        <v>4.6349138461350998</v>
      </c>
      <c r="I766">
        <v>0</v>
      </c>
      <c r="J766">
        <v>0</v>
      </c>
    </row>
    <row r="767" spans="1:10">
      <c r="A767">
        <v>766</v>
      </c>
      <c r="B767">
        <v>-32.433300000000003</v>
      </c>
      <c r="C767" s="65">
        <v>33639</v>
      </c>
      <c r="D767">
        <v>16.709999084472699</v>
      </c>
      <c r="E767">
        <v>30.159999847412099</v>
      </c>
      <c r="F767">
        <v>0</v>
      </c>
      <c r="G767">
        <v>41.083696191437802</v>
      </c>
      <c r="H767">
        <v>5.8325491662240303</v>
      </c>
      <c r="I767">
        <v>0</v>
      </c>
      <c r="J767">
        <v>0</v>
      </c>
    </row>
    <row r="768" spans="1:10">
      <c r="A768">
        <v>767</v>
      </c>
      <c r="B768">
        <v>115.9333</v>
      </c>
      <c r="C768" s="65">
        <v>33640</v>
      </c>
      <c r="D768">
        <v>18.090000152587901</v>
      </c>
      <c r="E768">
        <v>32.639999389648402</v>
      </c>
      <c r="F768">
        <v>0</v>
      </c>
      <c r="G768">
        <v>40.9247486098796</v>
      </c>
      <c r="H768">
        <v>6.3257350854715497</v>
      </c>
      <c r="I768">
        <v>0</v>
      </c>
      <c r="J768">
        <v>0</v>
      </c>
    </row>
    <row r="769" spans="1:10">
      <c r="A769">
        <v>768</v>
      </c>
      <c r="B769">
        <v>-32.433300000000003</v>
      </c>
      <c r="C769" s="65">
        <v>33641</v>
      </c>
      <c r="D769">
        <v>18.059999465942401</v>
      </c>
      <c r="E769">
        <v>29.049999237060501</v>
      </c>
      <c r="F769">
        <v>7.9000000953674299</v>
      </c>
      <c r="G769">
        <v>40.762446467724203</v>
      </c>
      <c r="H769">
        <v>5.2462484409710504</v>
      </c>
      <c r="I769">
        <v>3.7030013425905901</v>
      </c>
      <c r="J769">
        <v>7.40600268518119E-2</v>
      </c>
    </row>
    <row r="770" spans="1:10">
      <c r="A770">
        <v>769</v>
      </c>
      <c r="B770">
        <v>115.9333</v>
      </c>
      <c r="C770" s="65">
        <v>33642</v>
      </c>
      <c r="D770">
        <v>19.610000610351602</v>
      </c>
      <c r="E770">
        <v>24</v>
      </c>
      <c r="F770">
        <v>3.5</v>
      </c>
      <c r="G770">
        <v>40.596965238615901</v>
      </c>
      <c r="H770">
        <v>3.16255125185367</v>
      </c>
      <c r="I770">
        <v>4.6729603411076601</v>
      </c>
      <c r="J770">
        <v>9.3459206822153196E-2</v>
      </c>
    </row>
    <row r="771" spans="1:10">
      <c r="A771">
        <v>770</v>
      </c>
      <c r="B771">
        <v>-32.433300000000003</v>
      </c>
      <c r="C771" s="65">
        <v>33643</v>
      </c>
      <c r="D771">
        <v>16.829999923706101</v>
      </c>
      <c r="E771">
        <v>25.850000381469702</v>
      </c>
      <c r="F771">
        <v>44.799999237060497</v>
      </c>
      <c r="G771">
        <v>40.428480396198701</v>
      </c>
      <c r="H771">
        <v>4.4614216666439903</v>
      </c>
      <c r="I771">
        <v>45.903822244853004</v>
      </c>
      <c r="J771">
        <v>0.91807644489705997</v>
      </c>
    </row>
    <row r="772" spans="1:10">
      <c r="A772">
        <v>771</v>
      </c>
      <c r="B772">
        <v>115.9333</v>
      </c>
      <c r="C772" s="65">
        <v>33644</v>
      </c>
      <c r="D772">
        <v>16.600000381469702</v>
      </c>
      <c r="E772">
        <v>27.100000381469702</v>
      </c>
      <c r="F772">
        <v>0.10000000149011599</v>
      </c>
      <c r="G772">
        <v>40.2571674141169</v>
      </c>
      <c r="H772">
        <v>4.8555989708572804</v>
      </c>
      <c r="I772">
        <v>42.119343069657297</v>
      </c>
      <c r="J772">
        <v>0.842386861393146</v>
      </c>
    </row>
    <row r="773" spans="1:10">
      <c r="A773">
        <v>772</v>
      </c>
      <c r="B773">
        <v>-32.433300000000003</v>
      </c>
      <c r="C773" s="65">
        <v>33645</v>
      </c>
      <c r="D773">
        <v>17.5200004577637</v>
      </c>
      <c r="E773">
        <v>29.469999313354499</v>
      </c>
      <c r="F773">
        <v>0</v>
      </c>
      <c r="G773">
        <v>40.083201766014703</v>
      </c>
      <c r="H773">
        <v>5.37162340645411</v>
      </c>
      <c r="I773">
        <v>37.822044344494003</v>
      </c>
      <c r="J773">
        <v>0.75644088688987998</v>
      </c>
    </row>
    <row r="774" spans="1:10">
      <c r="A774">
        <v>773</v>
      </c>
      <c r="B774">
        <v>115.9333</v>
      </c>
      <c r="C774" s="65">
        <v>33646</v>
      </c>
      <c r="D774">
        <v>19.399999618530298</v>
      </c>
      <c r="E774">
        <v>36.119998931884801</v>
      </c>
      <c r="F774">
        <v>0</v>
      </c>
      <c r="G774">
        <v>39.906758925536302</v>
      </c>
      <c r="H774">
        <v>6.9792707311727797</v>
      </c>
      <c r="I774">
        <v>32.238627759555797</v>
      </c>
      <c r="J774">
        <v>0.64477255519111598</v>
      </c>
    </row>
    <row r="775" spans="1:10">
      <c r="A775">
        <v>774</v>
      </c>
      <c r="B775">
        <v>-32.433300000000003</v>
      </c>
      <c r="C775" s="65">
        <v>33647</v>
      </c>
      <c r="D775">
        <v>19.9899997711182</v>
      </c>
      <c r="E775">
        <v>26.639999389648398</v>
      </c>
      <c r="F775">
        <v>2</v>
      </c>
      <c r="G775">
        <v>39.728014366325702</v>
      </c>
      <c r="H775">
        <v>3.95430087881837</v>
      </c>
      <c r="I775">
        <v>31.0751870565011</v>
      </c>
      <c r="J775">
        <v>0.62150374113002205</v>
      </c>
    </row>
    <row r="776" spans="1:10">
      <c r="A776">
        <v>775</v>
      </c>
      <c r="B776">
        <v>115.9333</v>
      </c>
      <c r="C776" s="65">
        <v>33648</v>
      </c>
      <c r="D776">
        <v>16.600000381469702</v>
      </c>
      <c r="E776">
        <v>26.399999618530298</v>
      </c>
      <c r="F776">
        <v>0.69999998807907104</v>
      </c>
      <c r="G776">
        <v>39.547143562027301</v>
      </c>
      <c r="H776">
        <v>4.5675408841332903</v>
      </c>
      <c r="I776">
        <v>28.121154337273499</v>
      </c>
      <c r="J776">
        <v>0.56242308674547103</v>
      </c>
    </row>
    <row r="777" spans="1:10">
      <c r="A777">
        <v>776</v>
      </c>
      <c r="B777">
        <v>-32.433300000000003</v>
      </c>
      <c r="C777" s="65">
        <v>33649</v>
      </c>
      <c r="D777">
        <v>17.860000610351602</v>
      </c>
      <c r="E777">
        <v>25.709999084472699</v>
      </c>
      <c r="F777">
        <v>1.20000004768372</v>
      </c>
      <c r="G777">
        <v>39.364321986285297</v>
      </c>
      <c r="H777">
        <v>4.0985473890956996</v>
      </c>
      <c r="I777">
        <v>26.0423164736807</v>
      </c>
      <c r="J777">
        <v>0.52084632947361398</v>
      </c>
    </row>
    <row r="778" spans="1:10">
      <c r="A778">
        <v>777</v>
      </c>
      <c r="B778">
        <v>115.9333</v>
      </c>
      <c r="C778" s="65">
        <v>33650</v>
      </c>
      <c r="D778">
        <v>19.0100002288818</v>
      </c>
      <c r="E778">
        <v>25.0100002288818</v>
      </c>
      <c r="F778">
        <v>0.40000000596046398</v>
      </c>
      <c r="G778">
        <v>39.179696761214501</v>
      </c>
      <c r="H778">
        <v>3.58666345143937</v>
      </c>
      <c r="I778">
        <v>23.572985718489701</v>
      </c>
      <c r="J778">
        <v>0.471459714369793</v>
      </c>
    </row>
    <row r="779" spans="1:10">
      <c r="A779">
        <v>778</v>
      </c>
      <c r="B779">
        <v>-32.433300000000003</v>
      </c>
      <c r="C779" s="65">
        <v>33651</v>
      </c>
      <c r="D779">
        <v>17.120000839233398</v>
      </c>
      <c r="E779">
        <v>24.129999160766602</v>
      </c>
      <c r="F779">
        <v>0.10000000149011599</v>
      </c>
      <c r="G779">
        <v>38.993301602813801</v>
      </c>
      <c r="H779">
        <v>3.7241279506981999</v>
      </c>
      <c r="I779">
        <v>20.6936833594212</v>
      </c>
      <c r="J779">
        <v>0.413873667188424</v>
      </c>
    </row>
    <row r="780" spans="1:10">
      <c r="A780">
        <v>779</v>
      </c>
      <c r="B780">
        <v>115.9333</v>
      </c>
      <c r="C780" s="65">
        <v>33652</v>
      </c>
      <c r="D780">
        <v>12.7600002288818</v>
      </c>
      <c r="E780">
        <v>26.719999313354499</v>
      </c>
      <c r="F780">
        <v>0</v>
      </c>
      <c r="G780">
        <v>38.8051418755526</v>
      </c>
      <c r="H780">
        <v>5.10961276115576</v>
      </c>
      <c r="I780">
        <v>16.605993150496602</v>
      </c>
      <c r="J780">
        <v>0.33211986300993201</v>
      </c>
    </row>
    <row r="781" spans="1:10">
      <c r="A781">
        <v>780</v>
      </c>
      <c r="B781">
        <v>-32.433300000000003</v>
      </c>
      <c r="C781" s="65">
        <v>33653</v>
      </c>
      <c r="D781">
        <v>16.040000915527301</v>
      </c>
      <c r="E781">
        <v>29.360000610351602</v>
      </c>
      <c r="F781">
        <v>0</v>
      </c>
      <c r="G781">
        <v>38.615222943900399</v>
      </c>
      <c r="H781">
        <v>5.3583050816034596</v>
      </c>
      <c r="I781">
        <v>12.319349085213799</v>
      </c>
      <c r="J781">
        <v>0.246386981704277</v>
      </c>
    </row>
    <row r="782" spans="1:10">
      <c r="A782">
        <v>781</v>
      </c>
      <c r="B782">
        <v>115.9333</v>
      </c>
      <c r="C782" s="65">
        <v>33654</v>
      </c>
      <c r="D782">
        <v>18.629999160766602</v>
      </c>
      <c r="E782">
        <v>29.879999160766602</v>
      </c>
      <c r="F782">
        <v>0</v>
      </c>
      <c r="G782">
        <v>38.4235501723266</v>
      </c>
      <c r="H782">
        <v>5.0880706244284601</v>
      </c>
      <c r="I782">
        <v>8.2488925856710598</v>
      </c>
      <c r="J782">
        <v>0.164977851713421</v>
      </c>
    </row>
    <row r="783" spans="1:10">
      <c r="A783">
        <v>782</v>
      </c>
      <c r="B783">
        <v>-32.433300000000003</v>
      </c>
      <c r="C783" s="65">
        <v>33655</v>
      </c>
      <c r="D783">
        <v>14.699999809265099</v>
      </c>
      <c r="E783">
        <v>26.639999389648398</v>
      </c>
      <c r="F783">
        <v>0</v>
      </c>
      <c r="G783">
        <v>38.230128925300903</v>
      </c>
      <c r="H783">
        <v>4.7708070440853199</v>
      </c>
      <c r="I783">
        <v>4.4322469504028001</v>
      </c>
      <c r="J783">
        <v>8.8644939008056103E-2</v>
      </c>
    </row>
    <row r="784" spans="1:10">
      <c r="A784">
        <v>783</v>
      </c>
      <c r="B784">
        <v>115.9333</v>
      </c>
      <c r="C784" s="65">
        <v>33656</v>
      </c>
      <c r="D784">
        <v>16.180000305175799</v>
      </c>
      <c r="E784">
        <v>28.409999847412099</v>
      </c>
      <c r="F784">
        <v>0</v>
      </c>
      <c r="G784">
        <v>38.034964567292597</v>
      </c>
      <c r="H784">
        <v>5.0066612338966898</v>
      </c>
      <c r="I784">
        <v>0.42691796328544701</v>
      </c>
      <c r="J784">
        <v>8.5383592657089502E-3</v>
      </c>
    </row>
    <row r="785" spans="1:10">
      <c r="A785">
        <v>784</v>
      </c>
      <c r="B785">
        <v>-32.433300000000003</v>
      </c>
      <c r="C785" s="65">
        <v>33657</v>
      </c>
      <c r="D785">
        <v>16.930000305175799</v>
      </c>
      <c r="E785">
        <v>30.950000762939499</v>
      </c>
      <c r="F785">
        <v>0</v>
      </c>
      <c r="G785">
        <v>37.838062462771397</v>
      </c>
      <c r="H785">
        <v>5.55158643150041</v>
      </c>
      <c r="I785">
        <v>0</v>
      </c>
      <c r="J785">
        <v>0</v>
      </c>
    </row>
    <row r="786" spans="1:10">
      <c r="A786">
        <v>785</v>
      </c>
      <c r="B786">
        <v>115.9333</v>
      </c>
      <c r="C786" s="65">
        <v>33658</v>
      </c>
      <c r="D786">
        <v>17.860000610351602</v>
      </c>
      <c r="E786">
        <v>33.549999237060497</v>
      </c>
      <c r="F786">
        <v>0</v>
      </c>
      <c r="G786">
        <v>37.639427976206598</v>
      </c>
      <c r="H786">
        <v>6.0891320353904401</v>
      </c>
      <c r="I786">
        <v>0</v>
      </c>
      <c r="J786">
        <v>0</v>
      </c>
    </row>
    <row r="787" spans="1:10">
      <c r="A787">
        <v>786</v>
      </c>
      <c r="B787">
        <v>-32.433300000000003</v>
      </c>
      <c r="C787" s="65">
        <v>33659</v>
      </c>
      <c r="D787">
        <v>18.780000686645501</v>
      </c>
      <c r="E787">
        <v>33.610000610351598</v>
      </c>
      <c r="F787">
        <v>0</v>
      </c>
      <c r="G787">
        <v>37.4390664720678</v>
      </c>
      <c r="H787">
        <v>5.9547106848746596</v>
      </c>
      <c r="I787">
        <v>0</v>
      </c>
      <c r="J787">
        <v>0</v>
      </c>
    </row>
    <row r="788" spans="1:10">
      <c r="A788">
        <v>787</v>
      </c>
      <c r="B788">
        <v>115.9333</v>
      </c>
      <c r="C788" s="65">
        <v>33660</v>
      </c>
      <c r="D788">
        <v>20.940000534057599</v>
      </c>
      <c r="E788">
        <v>34.790000915527301</v>
      </c>
      <c r="F788">
        <v>0</v>
      </c>
      <c r="G788">
        <v>37.236983314824499</v>
      </c>
      <c r="H788">
        <v>5.9407955064006703</v>
      </c>
      <c r="I788">
        <v>0</v>
      </c>
      <c r="J788">
        <v>0</v>
      </c>
    </row>
    <row r="789" spans="1:10">
      <c r="A789">
        <v>788</v>
      </c>
      <c r="B789">
        <v>-32.433300000000003</v>
      </c>
      <c r="C789" s="65">
        <v>33661</v>
      </c>
      <c r="D789">
        <v>21.590000152587901</v>
      </c>
      <c r="E789">
        <v>37.380001068115199</v>
      </c>
      <c r="F789">
        <v>0</v>
      </c>
      <c r="G789">
        <v>37.033183868946097</v>
      </c>
      <c r="H789">
        <v>6.5323174159816002</v>
      </c>
      <c r="I789">
        <v>0</v>
      </c>
      <c r="J789">
        <v>0</v>
      </c>
    </row>
    <row r="790" spans="1:10">
      <c r="A790">
        <v>789</v>
      </c>
      <c r="B790">
        <v>115.9333</v>
      </c>
      <c r="C790" s="65">
        <v>33662</v>
      </c>
      <c r="D790">
        <v>17.280000686645501</v>
      </c>
      <c r="E790">
        <v>32.549999237060497</v>
      </c>
      <c r="F790">
        <v>0</v>
      </c>
      <c r="G790">
        <v>36.8276734989023</v>
      </c>
      <c r="H790">
        <v>5.7707989496390102</v>
      </c>
      <c r="I790">
        <v>0</v>
      </c>
      <c r="J790">
        <v>0</v>
      </c>
    </row>
    <row r="791" spans="1:10">
      <c r="A791">
        <v>790</v>
      </c>
      <c r="B791">
        <v>-32.433300000000003</v>
      </c>
      <c r="C791" s="65">
        <v>33663</v>
      </c>
      <c r="D791">
        <v>18.139999389648398</v>
      </c>
      <c r="E791">
        <v>28.829999923706101</v>
      </c>
      <c r="F791">
        <v>0</v>
      </c>
      <c r="G791">
        <v>36.620457569162397</v>
      </c>
      <c r="H791">
        <v>4.6405201937567897</v>
      </c>
      <c r="I791">
        <v>0</v>
      </c>
      <c r="J791">
        <v>0</v>
      </c>
    </row>
    <row r="792" spans="1:10">
      <c r="A792">
        <v>791</v>
      </c>
      <c r="B792">
        <v>115.9333</v>
      </c>
      <c r="C792" s="65">
        <v>33664</v>
      </c>
      <c r="D792">
        <v>14.050000190734901</v>
      </c>
      <c r="E792">
        <v>28.139999389648398</v>
      </c>
      <c r="F792">
        <v>0</v>
      </c>
      <c r="G792">
        <v>36.411541444196097</v>
      </c>
      <c r="H792">
        <v>4.9905691092852704</v>
      </c>
      <c r="I792">
        <v>0</v>
      </c>
      <c r="J792">
        <v>0</v>
      </c>
    </row>
    <row r="793" spans="1:10">
      <c r="A793">
        <v>792</v>
      </c>
      <c r="B793">
        <v>-32.433300000000003</v>
      </c>
      <c r="C793" s="65">
        <v>33664.958333333336</v>
      </c>
      <c r="D793">
        <v>16.110000610351602</v>
      </c>
      <c r="E793">
        <v>31.809999465942401</v>
      </c>
      <c r="F793">
        <v>0</v>
      </c>
      <c r="G793">
        <v>36.2009304884727</v>
      </c>
      <c r="H793">
        <v>5.6233068943279596</v>
      </c>
      <c r="I793">
        <v>0</v>
      </c>
      <c r="J793">
        <v>0</v>
      </c>
    </row>
    <row r="794" spans="1:10">
      <c r="A794">
        <v>793</v>
      </c>
      <c r="B794">
        <v>115.9333</v>
      </c>
      <c r="C794" s="65">
        <v>33665.958333333336</v>
      </c>
      <c r="D794">
        <v>18.7399997711182</v>
      </c>
      <c r="E794">
        <v>24.7399997711182</v>
      </c>
      <c r="F794">
        <v>0</v>
      </c>
      <c r="G794">
        <v>35.988630066461702</v>
      </c>
      <c r="H794">
        <v>3.2721963399843199</v>
      </c>
      <c r="I794">
        <v>0</v>
      </c>
      <c r="J794">
        <v>0</v>
      </c>
    </row>
    <row r="795" spans="1:10">
      <c r="A795">
        <v>794</v>
      </c>
      <c r="B795">
        <v>-32.433300000000003</v>
      </c>
      <c r="C795" s="65">
        <v>33666.958333333336</v>
      </c>
      <c r="D795">
        <v>11.2399997711182</v>
      </c>
      <c r="E795">
        <v>25.7700004577637</v>
      </c>
      <c r="F795">
        <v>0</v>
      </c>
      <c r="G795">
        <v>35.774645542632797</v>
      </c>
      <c r="H795">
        <v>4.6476814169261003</v>
      </c>
      <c r="I795">
        <v>0</v>
      </c>
      <c r="J795">
        <v>0</v>
      </c>
    </row>
    <row r="796" spans="1:10">
      <c r="A796">
        <v>795</v>
      </c>
      <c r="B796">
        <v>115.9333</v>
      </c>
      <c r="C796" s="65">
        <v>33667.958333333336</v>
      </c>
      <c r="D796">
        <v>14.569999694824199</v>
      </c>
      <c r="E796">
        <v>28.709999084472699</v>
      </c>
      <c r="F796">
        <v>0</v>
      </c>
      <c r="G796">
        <v>35.5589822814553</v>
      </c>
      <c r="H796">
        <v>4.9507690729584803</v>
      </c>
      <c r="I796">
        <v>0</v>
      </c>
      <c r="J796">
        <v>0</v>
      </c>
    </row>
    <row r="797" spans="1:10">
      <c r="A797">
        <v>796</v>
      </c>
      <c r="B797">
        <v>-32.433300000000003</v>
      </c>
      <c r="C797" s="65">
        <v>33668.958333333336</v>
      </c>
      <c r="D797">
        <v>16.280000686645501</v>
      </c>
      <c r="E797">
        <v>31.629999160766602</v>
      </c>
      <c r="F797">
        <v>0</v>
      </c>
      <c r="G797">
        <v>35.341645647398799</v>
      </c>
      <c r="H797">
        <v>5.4276417609079504</v>
      </c>
      <c r="I797">
        <v>0</v>
      </c>
      <c r="J797">
        <v>0</v>
      </c>
    </row>
    <row r="798" spans="1:10">
      <c r="A798">
        <v>797</v>
      </c>
      <c r="B798">
        <v>115.9333</v>
      </c>
      <c r="C798" s="65">
        <v>33669.958333333336</v>
      </c>
      <c r="D798">
        <v>18.0100002288818</v>
      </c>
      <c r="E798">
        <v>31.700000762939499</v>
      </c>
      <c r="F798">
        <v>0</v>
      </c>
      <c r="G798">
        <v>35.122641004932802</v>
      </c>
      <c r="H798">
        <v>5.2038000416250902</v>
      </c>
      <c r="I798">
        <v>0</v>
      </c>
      <c r="J798">
        <v>0</v>
      </c>
    </row>
    <row r="799" spans="1:10">
      <c r="A799">
        <v>798</v>
      </c>
      <c r="B799">
        <v>-32.433300000000003</v>
      </c>
      <c r="C799" s="65">
        <v>33670.958333333336</v>
      </c>
      <c r="D799">
        <v>19.719999313354499</v>
      </c>
      <c r="E799">
        <v>30.959999084472699</v>
      </c>
      <c r="F799">
        <v>0.20000000298023199</v>
      </c>
      <c r="G799">
        <v>34.901973718526797</v>
      </c>
      <c r="H799">
        <v>4.73887248471482</v>
      </c>
      <c r="I799">
        <v>0</v>
      </c>
      <c r="J799">
        <v>0</v>
      </c>
    </row>
    <row r="800" spans="1:10">
      <c r="A800">
        <v>799</v>
      </c>
      <c r="B800">
        <v>115.9333</v>
      </c>
      <c r="C800" s="65">
        <v>33671.958333333336</v>
      </c>
      <c r="D800">
        <v>20</v>
      </c>
      <c r="E800">
        <v>28.0100002288818</v>
      </c>
      <c r="F800">
        <v>0.20000000298023199</v>
      </c>
      <c r="G800">
        <v>34.6796491526502</v>
      </c>
      <c r="H800">
        <v>3.8519526506708801</v>
      </c>
      <c r="I800">
        <v>0</v>
      </c>
      <c r="J800">
        <v>0</v>
      </c>
    </row>
    <row r="801" spans="1:10">
      <c r="A801">
        <v>800</v>
      </c>
      <c r="B801">
        <v>-32.433300000000003</v>
      </c>
      <c r="C801" s="65">
        <v>33672.958333333336</v>
      </c>
      <c r="D801">
        <v>17.940000534057599</v>
      </c>
      <c r="E801">
        <v>27.7399997711182</v>
      </c>
      <c r="F801">
        <v>0.60000002384185802</v>
      </c>
      <c r="G801">
        <v>34.455672671772597</v>
      </c>
      <c r="H801">
        <v>4.1151835084885002</v>
      </c>
      <c r="I801">
        <v>0</v>
      </c>
      <c r="J801">
        <v>0</v>
      </c>
    </row>
    <row r="802" spans="1:10">
      <c r="A802">
        <v>801</v>
      </c>
      <c r="B802">
        <v>115.9333</v>
      </c>
      <c r="C802" s="65">
        <v>33673.958333333336</v>
      </c>
      <c r="D802">
        <v>16.370000839233398</v>
      </c>
      <c r="E802">
        <v>29.579999923706101</v>
      </c>
      <c r="F802">
        <v>0</v>
      </c>
      <c r="G802">
        <v>34.230049640363497</v>
      </c>
      <c r="H802">
        <v>4.7622769495445896</v>
      </c>
      <c r="I802">
        <v>0</v>
      </c>
      <c r="J802">
        <v>0</v>
      </c>
    </row>
    <row r="803" spans="1:10">
      <c r="A803">
        <v>802</v>
      </c>
      <c r="B803">
        <v>-32.433300000000003</v>
      </c>
      <c r="C803" s="65">
        <v>33674.958333333336</v>
      </c>
      <c r="D803">
        <v>18.909999847412099</v>
      </c>
      <c r="E803">
        <v>30.360000610351602</v>
      </c>
      <c r="F803">
        <v>0</v>
      </c>
      <c r="G803">
        <v>34.002785422892401</v>
      </c>
      <c r="H803">
        <v>4.5835630857641698</v>
      </c>
      <c r="I803">
        <v>0</v>
      </c>
      <c r="J803">
        <v>0</v>
      </c>
    </row>
    <row r="804" spans="1:10">
      <c r="A804">
        <v>803</v>
      </c>
      <c r="B804">
        <v>115.9333</v>
      </c>
      <c r="C804" s="65">
        <v>33675.958333333336</v>
      </c>
      <c r="D804">
        <v>18.040000915527301</v>
      </c>
      <c r="E804">
        <v>27</v>
      </c>
      <c r="F804">
        <v>0</v>
      </c>
      <c r="G804">
        <v>33.773885383828699</v>
      </c>
      <c r="H804">
        <v>3.8266371891090998</v>
      </c>
      <c r="I804">
        <v>0</v>
      </c>
      <c r="J804">
        <v>0</v>
      </c>
    </row>
    <row r="805" spans="1:10">
      <c r="A805">
        <v>804</v>
      </c>
      <c r="B805">
        <v>-32.433300000000003</v>
      </c>
      <c r="C805" s="65">
        <v>33676.958333333336</v>
      </c>
      <c r="D805">
        <v>17.780000686645501</v>
      </c>
      <c r="E805">
        <v>22.7399997711182</v>
      </c>
      <c r="F805">
        <v>0</v>
      </c>
      <c r="G805">
        <v>33.543354887642003</v>
      </c>
      <c r="H805">
        <v>2.6691798240365499</v>
      </c>
      <c r="I805">
        <v>0</v>
      </c>
      <c r="J805">
        <v>0</v>
      </c>
    </row>
    <row r="806" spans="1:10">
      <c r="A806">
        <v>805</v>
      </c>
      <c r="B806">
        <v>115.9333</v>
      </c>
      <c r="C806" s="65">
        <v>33677.958333333336</v>
      </c>
      <c r="D806">
        <v>16.700000762939499</v>
      </c>
      <c r="E806">
        <v>24.069999694824201</v>
      </c>
      <c r="F806">
        <v>0</v>
      </c>
      <c r="G806">
        <v>33.311214893638201</v>
      </c>
      <c r="H806">
        <v>3.2417441350345002</v>
      </c>
      <c r="I806">
        <v>0</v>
      </c>
      <c r="J806">
        <v>0</v>
      </c>
    </row>
    <row r="807" spans="1:10">
      <c r="A807">
        <v>806</v>
      </c>
      <c r="B807">
        <v>-32.433300000000003</v>
      </c>
      <c r="C807" s="65">
        <v>33678.958333333336</v>
      </c>
      <c r="D807">
        <v>17.149999618530298</v>
      </c>
      <c r="E807">
        <v>23.549999237060501</v>
      </c>
      <c r="F807">
        <v>0.10000000149011599</v>
      </c>
      <c r="G807">
        <v>33.077548740469197</v>
      </c>
      <c r="H807">
        <v>2.9969505667827798</v>
      </c>
      <c r="I807">
        <v>0</v>
      </c>
      <c r="J807">
        <v>0</v>
      </c>
    </row>
    <row r="808" spans="1:10">
      <c r="A808">
        <v>807</v>
      </c>
      <c r="B808">
        <v>115.9333</v>
      </c>
      <c r="C808" s="65">
        <v>33679.958333333336</v>
      </c>
      <c r="D808">
        <v>17.659999847412099</v>
      </c>
      <c r="E808">
        <v>24.600000381469702</v>
      </c>
      <c r="F808">
        <v>1.29999995231628</v>
      </c>
      <c r="G808">
        <v>32.842455361623401</v>
      </c>
      <c r="H808">
        <v>3.1619975339660198</v>
      </c>
      <c r="I808">
        <v>0</v>
      </c>
      <c r="J808">
        <v>0</v>
      </c>
    </row>
    <row r="809" spans="1:10">
      <c r="A809">
        <v>808</v>
      </c>
      <c r="B809">
        <v>-32.433300000000003</v>
      </c>
      <c r="C809" s="65">
        <v>33680.958333333336</v>
      </c>
      <c r="D809">
        <v>18.219999313354499</v>
      </c>
      <c r="E809">
        <v>27.959999084472699</v>
      </c>
      <c r="F809">
        <v>10</v>
      </c>
      <c r="G809">
        <v>32.606033690588902</v>
      </c>
      <c r="H809">
        <v>3.9062164084924702</v>
      </c>
      <c r="I809">
        <v>6.8750268732060196</v>
      </c>
      <c r="J809">
        <v>0.13750053746412</v>
      </c>
    </row>
    <row r="810" spans="1:10">
      <c r="A810">
        <v>809</v>
      </c>
      <c r="B810">
        <v>115.9333</v>
      </c>
      <c r="C810" s="65">
        <v>33681.958333333336</v>
      </c>
      <c r="D810">
        <v>16.540000915527301</v>
      </c>
      <c r="E810">
        <v>24.420000076293899</v>
      </c>
      <c r="F810">
        <v>18.299999237060501</v>
      </c>
      <c r="G810">
        <v>32.368382660854103</v>
      </c>
      <c r="H810">
        <v>3.2652600266067999</v>
      </c>
      <c r="I810">
        <v>22.5628180889811</v>
      </c>
      <c r="J810">
        <v>0.45125636177962303</v>
      </c>
    </row>
    <row r="811" spans="1:10">
      <c r="A811">
        <v>810</v>
      </c>
      <c r="B811">
        <v>-32.433300000000003</v>
      </c>
      <c r="C811" s="65">
        <v>33682.958333333336</v>
      </c>
      <c r="D811">
        <v>17.209999084472699</v>
      </c>
      <c r="E811">
        <v>24.620000839233398</v>
      </c>
      <c r="F811">
        <v>10.199999809265099</v>
      </c>
      <c r="G811">
        <v>32.129601205907399</v>
      </c>
      <c r="H811">
        <v>3.17874364795169</v>
      </c>
      <c r="I811">
        <v>30.219822979884899</v>
      </c>
      <c r="J811">
        <v>0.60439645959769805</v>
      </c>
    </row>
    <row r="812" spans="1:10">
      <c r="A812">
        <v>811</v>
      </c>
      <c r="B812">
        <v>115.9333</v>
      </c>
      <c r="C812" s="65">
        <v>33683.958333333336</v>
      </c>
      <c r="D812">
        <v>18.049999237060501</v>
      </c>
      <c r="E812">
        <v>22.780000686645501</v>
      </c>
      <c r="F812">
        <v>1.70000004768372</v>
      </c>
      <c r="G812">
        <v>31.889788259237001</v>
      </c>
      <c r="H812">
        <v>2.4881576147615898</v>
      </c>
      <c r="I812">
        <v>29.9292969357594</v>
      </c>
      <c r="J812">
        <v>0.59858593871518695</v>
      </c>
    </row>
    <row r="813" spans="1:10">
      <c r="A813">
        <v>812</v>
      </c>
      <c r="B813">
        <v>-32.433300000000003</v>
      </c>
      <c r="C813" s="65">
        <v>33684.958333333336</v>
      </c>
      <c r="D813">
        <v>14.5900001525879</v>
      </c>
      <c r="E813">
        <v>25.469999313354499</v>
      </c>
      <c r="F813">
        <v>7.8000001907348597</v>
      </c>
      <c r="G813">
        <v>31.649042754331301</v>
      </c>
      <c r="H813">
        <v>3.7074311950100398</v>
      </c>
      <c r="I813">
        <v>34.763352170486201</v>
      </c>
      <c r="J813">
        <v>0.69526704340972401</v>
      </c>
    </row>
    <row r="814" spans="1:10">
      <c r="A814">
        <v>813</v>
      </c>
      <c r="B814">
        <v>115.9333</v>
      </c>
      <c r="C814" s="65">
        <v>33685.958333333336</v>
      </c>
      <c r="D814">
        <v>15.3500003814697</v>
      </c>
      <c r="E814">
        <v>29.549999237060501</v>
      </c>
      <c r="F814">
        <v>0</v>
      </c>
      <c r="G814">
        <v>31.407463624678499</v>
      </c>
      <c r="H814">
        <v>4.4720294455316401</v>
      </c>
      <c r="I814">
        <v>31.185728614060899</v>
      </c>
      <c r="J814">
        <v>0.62371457228121696</v>
      </c>
    </row>
    <row r="815" spans="1:10">
      <c r="A815">
        <v>814</v>
      </c>
      <c r="B815">
        <v>-32.433300000000003</v>
      </c>
      <c r="C815" s="65">
        <v>33686.958333333336</v>
      </c>
      <c r="D815">
        <v>18.2600002288818</v>
      </c>
      <c r="E815">
        <v>28.340000152587901</v>
      </c>
      <c r="F815">
        <v>0</v>
      </c>
      <c r="G815">
        <v>31.1651498037671</v>
      </c>
      <c r="H815">
        <v>3.8177110830841099</v>
      </c>
      <c r="I815">
        <v>28.131559747593599</v>
      </c>
      <c r="J815">
        <v>0.56263119495187197</v>
      </c>
    </row>
    <row r="816" spans="1:10">
      <c r="A816">
        <v>815</v>
      </c>
      <c r="B816">
        <v>115.9333</v>
      </c>
      <c r="C816" s="65">
        <v>33687.958333333336</v>
      </c>
      <c r="D816">
        <v>17.889999389648398</v>
      </c>
      <c r="E816">
        <v>24.059999465942401</v>
      </c>
      <c r="F816">
        <v>0.40000000596046398</v>
      </c>
      <c r="G816">
        <v>30.922200225085199</v>
      </c>
      <c r="H816">
        <v>2.79593148289432</v>
      </c>
      <c r="I816">
        <v>26.2948145672386</v>
      </c>
      <c r="J816">
        <v>0.525896291344772</v>
      </c>
    </row>
    <row r="817" spans="1:10">
      <c r="A817">
        <v>816</v>
      </c>
      <c r="B817">
        <v>-32.433300000000003</v>
      </c>
      <c r="C817" s="65">
        <v>33688.958333333336</v>
      </c>
      <c r="D817">
        <v>11.439999580383301</v>
      </c>
      <c r="E817">
        <v>24.389999389648398</v>
      </c>
      <c r="F817">
        <v>1.1000000238418599</v>
      </c>
      <c r="G817">
        <v>30.678713822121299</v>
      </c>
      <c r="H817">
        <v>3.70155689491998</v>
      </c>
      <c r="I817">
        <v>24.433569075144501</v>
      </c>
      <c r="J817">
        <v>0.48867138150288902</v>
      </c>
    </row>
    <row r="818" spans="1:10">
      <c r="A818">
        <v>817</v>
      </c>
      <c r="B818">
        <v>115.9333</v>
      </c>
      <c r="C818" s="65">
        <v>33689.958333333336</v>
      </c>
      <c r="D818">
        <v>12.5200004577637</v>
      </c>
      <c r="E818">
        <v>25.389999389648398</v>
      </c>
      <c r="F818">
        <v>0</v>
      </c>
      <c r="G818">
        <v>30.434789528363599</v>
      </c>
      <c r="H818">
        <v>3.7673653233640199</v>
      </c>
      <c r="I818">
        <v>21.419676816453201</v>
      </c>
      <c r="J818">
        <v>0.42839353632906502</v>
      </c>
    </row>
    <row r="819" spans="1:10">
      <c r="A819">
        <v>818</v>
      </c>
      <c r="B819">
        <v>-32.433300000000003</v>
      </c>
      <c r="C819" s="65">
        <v>33690.958333333336</v>
      </c>
      <c r="D819">
        <v>13.800000190734901</v>
      </c>
      <c r="E819">
        <v>26.4799995422363</v>
      </c>
      <c r="F819">
        <v>0</v>
      </c>
      <c r="G819">
        <v>30.1905262773004</v>
      </c>
      <c r="H819">
        <v>3.8290353516411999</v>
      </c>
      <c r="I819">
        <v>18.356448535140299</v>
      </c>
      <c r="J819">
        <v>0.36712897070280598</v>
      </c>
    </row>
    <row r="820" spans="1:10">
      <c r="A820">
        <v>819</v>
      </c>
      <c r="B820">
        <v>115.9333</v>
      </c>
      <c r="C820" s="65">
        <v>33691.958333333336</v>
      </c>
      <c r="D820">
        <v>14.3599996566772</v>
      </c>
      <c r="E820">
        <v>27.2299995422363</v>
      </c>
      <c r="F820">
        <v>0</v>
      </c>
      <c r="G820">
        <v>29.946023002420102</v>
      </c>
      <c r="H820">
        <v>3.8924336447179702</v>
      </c>
      <c r="I820">
        <v>15.2425016193659</v>
      </c>
      <c r="J820">
        <v>0.304850032387318</v>
      </c>
    </row>
    <row r="821" spans="1:10">
      <c r="A821">
        <v>820</v>
      </c>
      <c r="B821">
        <v>-32.433300000000003</v>
      </c>
      <c r="C821" s="65">
        <v>33692.958333333336</v>
      </c>
      <c r="D821">
        <v>13.75</v>
      </c>
      <c r="E821">
        <v>26.280000686645501</v>
      </c>
      <c r="F821">
        <v>0</v>
      </c>
      <c r="G821">
        <v>29.701378637211</v>
      </c>
      <c r="H821">
        <v>3.7323126432758</v>
      </c>
      <c r="I821">
        <v>12.2566515047453</v>
      </c>
      <c r="J821">
        <v>0.245133030094905</v>
      </c>
    </row>
    <row r="822" spans="1:10">
      <c r="A822">
        <v>821</v>
      </c>
      <c r="B822">
        <v>115.9333</v>
      </c>
      <c r="C822" s="65">
        <v>33693.958333333336</v>
      </c>
      <c r="D822">
        <v>16.5100002288818</v>
      </c>
      <c r="E822">
        <v>29.780000686645501</v>
      </c>
      <c r="F822">
        <v>0</v>
      </c>
      <c r="G822">
        <v>29.456692115161299</v>
      </c>
      <c r="H822">
        <v>4.1246022690341499</v>
      </c>
      <c r="I822">
        <v>8.95696968951796</v>
      </c>
      <c r="J822">
        <v>0.17913939379035901</v>
      </c>
    </row>
    <row r="823" spans="1:10">
      <c r="A823">
        <v>822</v>
      </c>
      <c r="B823">
        <v>-32.433300000000003</v>
      </c>
      <c r="C823" s="65">
        <v>33694.958333333336</v>
      </c>
      <c r="D823">
        <v>19.190000534057599</v>
      </c>
      <c r="E823">
        <v>30.110000610351602</v>
      </c>
      <c r="F823">
        <v>0</v>
      </c>
      <c r="G823">
        <v>29.212062369759501</v>
      </c>
      <c r="H823">
        <v>3.8469185573467</v>
      </c>
      <c r="I823">
        <v>5.8794348436405999</v>
      </c>
      <c r="J823">
        <v>0.117588696872812</v>
      </c>
    </row>
    <row r="824" spans="1:10">
      <c r="A824">
        <v>823</v>
      </c>
      <c r="B824">
        <v>115.9333</v>
      </c>
      <c r="C824" s="65">
        <v>33695.958333333336</v>
      </c>
      <c r="D824">
        <v>17.360000610351602</v>
      </c>
      <c r="E824">
        <v>25.139999389648398</v>
      </c>
      <c r="F824">
        <v>0</v>
      </c>
      <c r="G824">
        <v>28.967588334493701</v>
      </c>
      <c r="H824">
        <v>2.9619989093892198</v>
      </c>
      <c r="I824">
        <v>3.5098357161292202</v>
      </c>
      <c r="J824">
        <v>7.0196714322584397E-2</v>
      </c>
    </row>
    <row r="825" spans="1:10">
      <c r="A825">
        <v>824</v>
      </c>
      <c r="B825">
        <v>-32.433300000000003</v>
      </c>
      <c r="C825" s="65">
        <v>33696.958333333336</v>
      </c>
      <c r="D825">
        <v>15.829999923706101</v>
      </c>
      <c r="E825">
        <v>23.610000610351602</v>
      </c>
      <c r="F825">
        <v>1.3999999761581401</v>
      </c>
      <c r="G825">
        <v>28.723368942852399</v>
      </c>
      <c r="H825">
        <v>2.8219530162624</v>
      </c>
      <c r="I825">
        <v>2.6522732792774399</v>
      </c>
      <c r="J825">
        <v>5.3045465585548797E-2</v>
      </c>
    </row>
    <row r="826" spans="1:10">
      <c r="A826">
        <v>825</v>
      </c>
      <c r="B826">
        <v>115.9333</v>
      </c>
      <c r="C826" s="65">
        <v>33697.958333333336</v>
      </c>
      <c r="D826">
        <v>14.939999580383301</v>
      </c>
      <c r="E826">
        <v>24.420000076293899</v>
      </c>
      <c r="F826">
        <v>0.10000000149011599</v>
      </c>
      <c r="G826">
        <v>28.479503128323799</v>
      </c>
      <c r="H826">
        <v>3.08530369979598</v>
      </c>
      <c r="I826">
        <v>0.28403032093077202</v>
      </c>
      <c r="J826">
        <v>5.6806064186154404E-3</v>
      </c>
    </row>
    <row r="827" spans="1:10">
      <c r="A827">
        <v>826</v>
      </c>
      <c r="B827">
        <v>-32.433300000000003</v>
      </c>
      <c r="C827" s="65">
        <v>33698.958333333336</v>
      </c>
      <c r="D827">
        <v>15.0200004577637</v>
      </c>
      <c r="E827">
        <v>26.2299995422363</v>
      </c>
      <c r="F827">
        <v>0</v>
      </c>
      <c r="G827">
        <v>28.236089824396199</v>
      </c>
      <c r="H827">
        <v>3.41022450801945</v>
      </c>
      <c r="I827">
        <v>0</v>
      </c>
      <c r="J827">
        <v>0</v>
      </c>
    </row>
    <row r="828" spans="1:10">
      <c r="A828">
        <v>827</v>
      </c>
      <c r="B828">
        <v>115.9333</v>
      </c>
      <c r="C828" s="65">
        <v>33699.958333333336</v>
      </c>
      <c r="D828">
        <v>14.3400001525879</v>
      </c>
      <c r="E828">
        <v>26.389999389648398</v>
      </c>
      <c r="F828">
        <v>0.10000000149011599</v>
      </c>
      <c r="G828">
        <v>27.993227964557999</v>
      </c>
      <c r="H828">
        <v>3.4815569719909201</v>
      </c>
      <c r="I828">
        <v>0</v>
      </c>
      <c r="J828">
        <v>0</v>
      </c>
    </row>
    <row r="829" spans="1:10">
      <c r="A829">
        <v>828</v>
      </c>
      <c r="B829">
        <v>-32.433300000000003</v>
      </c>
      <c r="C829" s="65">
        <v>33700.958333333336</v>
      </c>
      <c r="D829">
        <v>16.2700004577637</v>
      </c>
      <c r="E829">
        <v>21.209999084472699</v>
      </c>
      <c r="F829">
        <v>1.6000000238418599</v>
      </c>
      <c r="G829">
        <v>27.751016482297501</v>
      </c>
      <c r="H829">
        <v>2.1157902009677101</v>
      </c>
      <c r="I829">
        <v>0</v>
      </c>
      <c r="J829">
        <v>0</v>
      </c>
    </row>
    <row r="830" spans="1:10">
      <c r="A830">
        <v>829</v>
      </c>
      <c r="B830">
        <v>115.9333</v>
      </c>
      <c r="C830" s="65">
        <v>33701.958333333336</v>
      </c>
      <c r="D830">
        <v>16.139999389648398</v>
      </c>
      <c r="E830">
        <v>25.399999618530298</v>
      </c>
      <c r="F830">
        <v>1</v>
      </c>
      <c r="G830">
        <v>27.509554311102999</v>
      </c>
      <c r="H830">
        <v>3.03110121041267</v>
      </c>
      <c r="I830">
        <v>0</v>
      </c>
      <c r="J830">
        <v>0</v>
      </c>
    </row>
    <row r="831" spans="1:10">
      <c r="A831">
        <v>830</v>
      </c>
      <c r="B831">
        <v>-32.433300000000003</v>
      </c>
      <c r="C831" s="65">
        <v>33702.958333333336</v>
      </c>
      <c r="D831">
        <v>14.2600002288818</v>
      </c>
      <c r="E831">
        <v>25.7700004577637</v>
      </c>
      <c r="F831">
        <v>0</v>
      </c>
      <c r="G831">
        <v>27.268940384462699</v>
      </c>
      <c r="H831">
        <v>3.2842165775818799</v>
      </c>
      <c r="I831">
        <v>0</v>
      </c>
      <c r="J831">
        <v>0</v>
      </c>
    </row>
    <row r="832" spans="1:10">
      <c r="A832">
        <v>831</v>
      </c>
      <c r="B832">
        <v>115.9333</v>
      </c>
      <c r="C832" s="65">
        <v>33703.958333333336</v>
      </c>
      <c r="D832">
        <v>14.25</v>
      </c>
      <c r="E832">
        <v>24.899999618530298</v>
      </c>
      <c r="F832">
        <v>0</v>
      </c>
      <c r="G832">
        <v>27.029273635865099</v>
      </c>
      <c r="H832">
        <v>3.0949392007024299</v>
      </c>
      <c r="I832">
        <v>0</v>
      </c>
      <c r="J832">
        <v>0</v>
      </c>
    </row>
    <row r="833" spans="1:10">
      <c r="A833">
        <v>832</v>
      </c>
      <c r="B833">
        <v>-32.433300000000003</v>
      </c>
      <c r="C833" s="65">
        <v>33704.958333333336</v>
      </c>
      <c r="D833">
        <v>15.2399997711182</v>
      </c>
      <c r="E833">
        <v>25.5100002288818</v>
      </c>
      <c r="F833">
        <v>0</v>
      </c>
      <c r="G833">
        <v>26.7906529987984</v>
      </c>
      <c r="H833">
        <v>3.0768712807025</v>
      </c>
      <c r="I833">
        <v>0</v>
      </c>
      <c r="J833">
        <v>0</v>
      </c>
    </row>
    <row r="834" spans="1:10">
      <c r="A834">
        <v>833</v>
      </c>
      <c r="B834">
        <v>115.9333</v>
      </c>
      <c r="C834" s="65">
        <v>33705.958333333336</v>
      </c>
      <c r="D834">
        <v>15.039999961853001</v>
      </c>
      <c r="E834">
        <v>26.379999160766602</v>
      </c>
      <c r="F834">
        <v>0</v>
      </c>
      <c r="G834">
        <v>26.553177406751001</v>
      </c>
      <c r="H834">
        <v>3.23264693617653</v>
      </c>
      <c r="I834">
        <v>0</v>
      </c>
      <c r="J834">
        <v>0</v>
      </c>
    </row>
    <row r="835" spans="1:10">
      <c r="A835">
        <v>834</v>
      </c>
      <c r="B835">
        <v>-32.433300000000003</v>
      </c>
      <c r="C835" s="65">
        <v>33706.958333333336</v>
      </c>
      <c r="D835">
        <v>13.789999961853001</v>
      </c>
      <c r="E835">
        <v>26.5200004577637</v>
      </c>
      <c r="F835">
        <v>0</v>
      </c>
      <c r="G835">
        <v>26.316945793211101</v>
      </c>
      <c r="H835">
        <v>3.34564953831724</v>
      </c>
      <c r="I835">
        <v>0</v>
      </c>
      <c r="J835">
        <v>0</v>
      </c>
    </row>
    <row r="836" spans="1:10">
      <c r="A836">
        <v>835</v>
      </c>
      <c r="B836">
        <v>115.9333</v>
      </c>
      <c r="C836" s="65">
        <v>33707.958333333336</v>
      </c>
      <c r="D836">
        <v>12.579999923706101</v>
      </c>
      <c r="E836">
        <v>26.319999694824201</v>
      </c>
      <c r="F836">
        <v>0</v>
      </c>
      <c r="G836">
        <v>26.0820570916671</v>
      </c>
      <c r="H836">
        <v>3.3808291982431098</v>
      </c>
      <c r="I836">
        <v>0</v>
      </c>
      <c r="J836">
        <v>0</v>
      </c>
    </row>
    <row r="837" spans="1:10">
      <c r="A837">
        <v>836</v>
      </c>
      <c r="B837">
        <v>-32.433300000000003</v>
      </c>
      <c r="C837" s="65">
        <v>33708.958333333336</v>
      </c>
      <c r="D837">
        <v>15.2700004577637</v>
      </c>
      <c r="E837">
        <v>27.600000381469702</v>
      </c>
      <c r="F837">
        <v>0</v>
      </c>
      <c r="G837">
        <v>25.8486065790187</v>
      </c>
      <c r="H837">
        <v>3.34313632740708</v>
      </c>
      <c r="I837">
        <v>0</v>
      </c>
      <c r="J837">
        <v>0</v>
      </c>
    </row>
    <row r="838" spans="1:10">
      <c r="A838">
        <v>837</v>
      </c>
      <c r="B838">
        <v>115.9333</v>
      </c>
      <c r="C838" s="65">
        <v>33709.958333333336</v>
      </c>
      <c r="D838">
        <v>16.100000381469702</v>
      </c>
      <c r="E838">
        <v>25.870000839233398</v>
      </c>
      <c r="F838">
        <v>0</v>
      </c>
      <c r="G838">
        <v>25.6166749058115</v>
      </c>
      <c r="H838">
        <v>2.9153829065385701</v>
      </c>
      <c r="I838">
        <v>0</v>
      </c>
      <c r="J838">
        <v>0</v>
      </c>
    </row>
    <row r="839" spans="1:10">
      <c r="A839">
        <v>838</v>
      </c>
      <c r="B839">
        <v>-32.433300000000003</v>
      </c>
      <c r="C839" s="65">
        <v>33710.958333333336</v>
      </c>
      <c r="D839">
        <v>14.7600002288818</v>
      </c>
      <c r="E839">
        <v>26.25</v>
      </c>
      <c r="F839">
        <v>0</v>
      </c>
      <c r="G839">
        <v>25.3863390660024</v>
      </c>
      <c r="H839">
        <v>3.0944060815540499</v>
      </c>
      <c r="I839">
        <v>0</v>
      </c>
      <c r="J839">
        <v>0</v>
      </c>
    </row>
    <row r="840" spans="1:10">
      <c r="A840">
        <v>839</v>
      </c>
      <c r="B840">
        <v>115.9333</v>
      </c>
      <c r="C840" s="65">
        <v>33711.958333333336</v>
      </c>
      <c r="D840">
        <v>16.75</v>
      </c>
      <c r="E840">
        <v>23.399999618530298</v>
      </c>
      <c r="F840">
        <v>0</v>
      </c>
      <c r="G840">
        <v>25.157676053548499</v>
      </c>
      <c r="H840">
        <v>2.3067244649273402</v>
      </c>
      <c r="I840">
        <v>0</v>
      </c>
      <c r="J840">
        <v>0</v>
      </c>
    </row>
    <row r="841" spans="1:10">
      <c r="A841">
        <v>840</v>
      </c>
      <c r="B841">
        <v>-32.433300000000003</v>
      </c>
      <c r="C841" s="65">
        <v>33712.958333333336</v>
      </c>
      <c r="D841">
        <v>15.5299997329712</v>
      </c>
      <c r="E841">
        <v>20.620000839233398</v>
      </c>
      <c r="F841">
        <v>5.3000001907348597</v>
      </c>
      <c r="G841">
        <v>24.930762862406699</v>
      </c>
      <c r="H841">
        <v>1.8942974341618</v>
      </c>
      <c r="I841">
        <v>3.78456224340542</v>
      </c>
      <c r="J841">
        <v>7.5691244868108506E-2</v>
      </c>
    </row>
    <row r="842" spans="1:10">
      <c r="A842">
        <v>841</v>
      </c>
      <c r="B842">
        <v>115.9333</v>
      </c>
      <c r="C842" s="65">
        <v>33713.958333333336</v>
      </c>
      <c r="D842">
        <v>8.0299997329711896</v>
      </c>
      <c r="E842">
        <v>21.139999389648398</v>
      </c>
      <c r="F842">
        <v>0</v>
      </c>
      <c r="G842">
        <v>24.705676486533999</v>
      </c>
      <c r="H842">
        <v>2.71959189045698</v>
      </c>
      <c r="I842">
        <v>1.6088887310398401</v>
      </c>
      <c r="J842">
        <v>3.2177774620796802E-2</v>
      </c>
    </row>
    <row r="843" spans="1:10">
      <c r="A843">
        <v>842</v>
      </c>
      <c r="B843">
        <v>-32.433300000000003</v>
      </c>
      <c r="C843" s="65">
        <v>33714.958333333336</v>
      </c>
      <c r="D843">
        <v>10.1099996566772</v>
      </c>
      <c r="E843">
        <v>23.190000534057599</v>
      </c>
      <c r="F843">
        <v>0</v>
      </c>
      <c r="G843">
        <v>24.4824939198874</v>
      </c>
      <c r="H843">
        <v>2.8635879153627601</v>
      </c>
      <c r="I843">
        <v>0</v>
      </c>
      <c r="J843">
        <v>0</v>
      </c>
    </row>
    <row r="844" spans="1:10">
      <c r="A844">
        <v>843</v>
      </c>
      <c r="B844">
        <v>115.9333</v>
      </c>
      <c r="C844" s="65">
        <v>33715.958333333336</v>
      </c>
      <c r="D844">
        <v>10.3999996185303</v>
      </c>
      <c r="E844">
        <v>24.280000686645501</v>
      </c>
      <c r="F844">
        <v>0</v>
      </c>
      <c r="G844">
        <v>24.261292156423998</v>
      </c>
      <c r="H844">
        <v>2.9817565925713998</v>
      </c>
      <c r="I844">
        <v>0</v>
      </c>
      <c r="J844">
        <v>0</v>
      </c>
    </row>
    <row r="845" spans="1:10">
      <c r="A845">
        <v>844</v>
      </c>
      <c r="B845">
        <v>-32.433300000000003</v>
      </c>
      <c r="C845" s="65">
        <v>33716.958333333336</v>
      </c>
      <c r="D845">
        <v>9.3599996566772496</v>
      </c>
      <c r="E845">
        <v>24.829999923706101</v>
      </c>
      <c r="F845">
        <v>0</v>
      </c>
      <c r="G845">
        <v>24.042148190100601</v>
      </c>
      <c r="H845">
        <v>3.0977287182994502</v>
      </c>
      <c r="I845">
        <v>0</v>
      </c>
      <c r="J845">
        <v>0</v>
      </c>
    </row>
    <row r="846" spans="1:10">
      <c r="A846">
        <v>845</v>
      </c>
      <c r="B846">
        <v>115.9333</v>
      </c>
      <c r="C846" s="65">
        <v>33717.958333333336</v>
      </c>
      <c r="D846">
        <v>10.800000190734901</v>
      </c>
      <c r="E846">
        <v>26.659999847412099</v>
      </c>
      <c r="F846">
        <v>0</v>
      </c>
      <c r="G846">
        <v>23.8251390148742</v>
      </c>
      <c r="H846">
        <v>3.2538569363620802</v>
      </c>
      <c r="I846">
        <v>0</v>
      </c>
      <c r="J846">
        <v>0</v>
      </c>
    </row>
    <row r="847" spans="1:10">
      <c r="A847">
        <v>846</v>
      </c>
      <c r="B847">
        <v>-32.433300000000003</v>
      </c>
      <c r="C847" s="65">
        <v>33718.958333333336</v>
      </c>
      <c r="D847">
        <v>13.4899997711182</v>
      </c>
      <c r="E847">
        <v>28.709999084472699</v>
      </c>
      <c r="F847">
        <v>0</v>
      </c>
      <c r="G847">
        <v>23.610341624701999</v>
      </c>
      <c r="H847">
        <v>3.3637284935836802</v>
      </c>
      <c r="I847">
        <v>0</v>
      </c>
      <c r="J847">
        <v>0</v>
      </c>
    </row>
    <row r="848" spans="1:10">
      <c r="A848">
        <v>847</v>
      </c>
      <c r="B848">
        <v>115.9333</v>
      </c>
      <c r="C848" s="65">
        <v>33719.958333333336</v>
      </c>
      <c r="D848">
        <v>17.069999694824201</v>
      </c>
      <c r="E848">
        <v>29.209999084472699</v>
      </c>
      <c r="F848">
        <v>0.30000001192092901</v>
      </c>
      <c r="G848">
        <v>23.397833013540701</v>
      </c>
      <c r="H848">
        <v>3.1332464271748099</v>
      </c>
      <c r="I848">
        <v>0</v>
      </c>
      <c r="J848">
        <v>0</v>
      </c>
    </row>
    <row r="849" spans="1:10">
      <c r="A849">
        <v>848</v>
      </c>
      <c r="B849">
        <v>-32.433300000000003</v>
      </c>
      <c r="C849" s="65">
        <v>33720.958333333336</v>
      </c>
      <c r="D849">
        <v>14.8800001144409</v>
      </c>
      <c r="E849">
        <v>22.780000686645501</v>
      </c>
      <c r="F849">
        <v>0.69999998807907104</v>
      </c>
      <c r="G849">
        <v>23.187690175347502</v>
      </c>
      <c r="H849">
        <v>2.24114381008012</v>
      </c>
      <c r="I849">
        <v>0</v>
      </c>
      <c r="J849">
        <v>0</v>
      </c>
    </row>
    <row r="850" spans="1:10">
      <c r="A850">
        <v>849</v>
      </c>
      <c r="B850">
        <v>115.9333</v>
      </c>
      <c r="C850" s="65">
        <v>33721.958333333336</v>
      </c>
      <c r="D850">
        <v>13.1300001144409</v>
      </c>
      <c r="E850">
        <v>21.049999237060501</v>
      </c>
      <c r="F850">
        <v>9.6999998092651403</v>
      </c>
      <c r="G850">
        <v>22.979990104079398</v>
      </c>
      <c r="H850">
        <v>2.1182397869176799</v>
      </c>
      <c r="I850">
        <v>8.0054079797309896</v>
      </c>
      <c r="J850">
        <v>0.16010815959461999</v>
      </c>
    </row>
    <row r="851" spans="1:10">
      <c r="A851">
        <v>850</v>
      </c>
      <c r="B851">
        <v>-32.433300000000003</v>
      </c>
      <c r="C851" s="65">
        <v>33722.958333333336</v>
      </c>
      <c r="D851">
        <v>13.6300001144409</v>
      </c>
      <c r="E851">
        <v>23.670000076293899</v>
      </c>
      <c r="F851">
        <v>0.40000000596046398</v>
      </c>
      <c r="G851">
        <v>22.774809793693201</v>
      </c>
      <c r="H851">
        <v>2.46934004646105</v>
      </c>
      <c r="I851">
        <v>6.4299359485226102</v>
      </c>
      <c r="J851">
        <v>0.128598718970452</v>
      </c>
    </row>
    <row r="852" spans="1:10">
      <c r="A852">
        <v>851</v>
      </c>
      <c r="B852">
        <v>115.9333</v>
      </c>
      <c r="C852" s="65">
        <v>33723.958333333336</v>
      </c>
      <c r="D852">
        <v>10.0100002288818</v>
      </c>
      <c r="E852">
        <v>22.569999694824201</v>
      </c>
      <c r="F852">
        <v>0</v>
      </c>
      <c r="G852">
        <v>22.572226238146001</v>
      </c>
      <c r="H852">
        <v>2.5601060584077202</v>
      </c>
      <c r="I852">
        <v>4.3818511017964399</v>
      </c>
      <c r="J852">
        <v>8.7637022035928699E-2</v>
      </c>
    </row>
    <row r="853" spans="1:10">
      <c r="A853">
        <v>852</v>
      </c>
      <c r="B853">
        <v>-32.433300000000003</v>
      </c>
      <c r="C853" s="65">
        <v>33724.958333333336</v>
      </c>
      <c r="D853">
        <v>10.9700002670288</v>
      </c>
      <c r="E853">
        <v>22.299999237060501</v>
      </c>
      <c r="F853">
        <v>0.30000001192092901</v>
      </c>
      <c r="G853">
        <v>22.3723164313948</v>
      </c>
      <c r="H853">
        <v>2.43437637328761</v>
      </c>
      <c r="I853">
        <v>2.7343500150872702</v>
      </c>
      <c r="J853">
        <v>5.4687000301745503E-2</v>
      </c>
    </row>
    <row r="854" spans="1:10">
      <c r="A854">
        <v>853</v>
      </c>
      <c r="B854">
        <v>115.9333</v>
      </c>
      <c r="C854" s="65">
        <v>33725.958333333336</v>
      </c>
      <c r="D854">
        <v>12.560000419616699</v>
      </c>
      <c r="E854">
        <v>22.139999389648398</v>
      </c>
      <c r="F854">
        <v>2.2999999523162802</v>
      </c>
      <c r="G854">
        <v>22.175157367396601</v>
      </c>
      <c r="H854">
        <v>2.2648347584764599</v>
      </c>
      <c r="I854">
        <v>3.2224821606223899</v>
      </c>
      <c r="J854">
        <v>6.4449643212447894E-2</v>
      </c>
    </row>
    <row r="855" spans="1:10">
      <c r="A855">
        <v>854</v>
      </c>
      <c r="B855">
        <v>-32.433300000000003</v>
      </c>
      <c r="C855" s="65">
        <v>33726.958333333336</v>
      </c>
      <c r="D855">
        <v>14.310000419616699</v>
      </c>
      <c r="E855">
        <v>21.670000076293899</v>
      </c>
      <c r="F855">
        <v>2.2999999523162802</v>
      </c>
      <c r="G855">
        <v>21.980826040108301</v>
      </c>
      <c r="H855">
        <v>2.0035784841759199</v>
      </c>
      <c r="I855">
        <v>3.9196193255979401</v>
      </c>
      <c r="J855">
        <v>7.83923865119589E-2</v>
      </c>
    </row>
    <row r="856" spans="1:10">
      <c r="A856">
        <v>855</v>
      </c>
      <c r="B856">
        <v>115.9333</v>
      </c>
      <c r="C856" s="65">
        <v>33727.958333333336</v>
      </c>
      <c r="D856">
        <v>14.710000038146999</v>
      </c>
      <c r="E856">
        <v>20.889999389648398</v>
      </c>
      <c r="F856">
        <v>8.5</v>
      </c>
      <c r="G856">
        <v>21.789399443487</v>
      </c>
      <c r="H856">
        <v>1.81030279249012</v>
      </c>
      <c r="I856">
        <v>10.971377091605801</v>
      </c>
      <c r="J856">
        <v>0.21942754183211699</v>
      </c>
    </row>
    <row r="857" spans="1:10">
      <c r="A857">
        <v>856</v>
      </c>
      <c r="B857">
        <v>-32.433300000000003</v>
      </c>
      <c r="C857" s="65">
        <v>33728.958333333336</v>
      </c>
      <c r="D857">
        <v>14.699999809265099</v>
      </c>
      <c r="E857">
        <v>22.209999084472699</v>
      </c>
      <c r="F857">
        <v>11.5</v>
      </c>
      <c r="G857">
        <v>21.600954571489599</v>
      </c>
      <c r="H857">
        <v>2.0147564073417699</v>
      </c>
      <c r="I857">
        <v>20.8595719657324</v>
      </c>
      <c r="J857">
        <v>0.41719143931464903</v>
      </c>
    </row>
    <row r="858" spans="1:10">
      <c r="A858">
        <v>857</v>
      </c>
      <c r="B858">
        <v>115.9333</v>
      </c>
      <c r="C858" s="65">
        <v>33729.958333333336</v>
      </c>
      <c r="D858">
        <v>14.960000038146999</v>
      </c>
      <c r="E858">
        <v>19.25</v>
      </c>
      <c r="F858">
        <v>11.300000190734901</v>
      </c>
      <c r="G858">
        <v>21.4155684180732</v>
      </c>
      <c r="H858">
        <v>1.4534752617490301</v>
      </c>
      <c r="I858">
        <v>30.9967919470681</v>
      </c>
      <c r="J858">
        <v>0.61993583894136095</v>
      </c>
    </row>
    <row r="859" spans="1:10">
      <c r="A859">
        <v>858</v>
      </c>
      <c r="B859">
        <v>-32.433300000000003</v>
      </c>
      <c r="C859" s="65">
        <v>33730.958333333336</v>
      </c>
      <c r="D859">
        <v>9.4300003051757795</v>
      </c>
      <c r="E859">
        <v>18.930000305175799</v>
      </c>
      <c r="F859">
        <v>8.6999998092651403</v>
      </c>
      <c r="G859">
        <v>21.233317977194599</v>
      </c>
      <c r="H859">
        <v>1.96480693060473</v>
      </c>
      <c r="I859">
        <v>38.124946211849398</v>
      </c>
      <c r="J859">
        <v>0.76249892423698795</v>
      </c>
    </row>
    <row r="860" spans="1:10">
      <c r="A860">
        <v>859</v>
      </c>
      <c r="B860">
        <v>115.9333</v>
      </c>
      <c r="C860" s="65">
        <v>33731.958333333336</v>
      </c>
      <c r="D860">
        <v>10.4700002670288</v>
      </c>
      <c r="E860">
        <v>19.909999847412099</v>
      </c>
      <c r="F860">
        <v>0.20000000298023199</v>
      </c>
      <c r="G860">
        <v>21.054280242810901</v>
      </c>
      <c r="H860">
        <v>2.0034128487226699</v>
      </c>
      <c r="I860">
        <v>36.722215935851501</v>
      </c>
      <c r="J860">
        <v>0.73444431871702998</v>
      </c>
    </row>
    <row r="861" spans="1:10">
      <c r="A861">
        <v>860</v>
      </c>
      <c r="B861">
        <v>-32.433300000000003</v>
      </c>
      <c r="C861" s="65">
        <v>33732.958333333336</v>
      </c>
      <c r="D861">
        <v>11.8699998855591</v>
      </c>
      <c r="E861">
        <v>18.969999313354499</v>
      </c>
      <c r="F861">
        <v>0</v>
      </c>
      <c r="G861">
        <v>20.878532208879101</v>
      </c>
      <c r="H861">
        <v>1.7349641099648201</v>
      </c>
      <c r="I861">
        <v>35.3342446478797</v>
      </c>
      <c r="J861">
        <v>0.70668489295759296</v>
      </c>
    </row>
    <row r="862" spans="1:10">
      <c r="A862">
        <v>861</v>
      </c>
      <c r="B862">
        <v>115.9333</v>
      </c>
      <c r="C862" s="65">
        <v>33733.958333333336</v>
      </c>
      <c r="D862">
        <v>7.53999996185303</v>
      </c>
      <c r="E862">
        <v>19.420000076293899</v>
      </c>
      <c r="F862">
        <v>0</v>
      </c>
      <c r="G862">
        <v>20.7061508693562</v>
      </c>
      <c r="H862">
        <v>2.0957336794340602</v>
      </c>
      <c r="I862">
        <v>33.657657704332401</v>
      </c>
      <c r="J862">
        <v>0.673153154086648</v>
      </c>
    </row>
    <row r="863" spans="1:10">
      <c r="A863">
        <v>862</v>
      </c>
      <c r="B863">
        <v>-32.433300000000003</v>
      </c>
      <c r="C863" s="65">
        <v>33734.958333333336</v>
      </c>
      <c r="D863">
        <v>8.4600000381469709</v>
      </c>
      <c r="E863">
        <v>19.9799995422363</v>
      </c>
      <c r="F863">
        <v>0</v>
      </c>
      <c r="G863">
        <v>20.537213218199099</v>
      </c>
      <c r="H863">
        <v>2.09532222027741</v>
      </c>
      <c r="I863">
        <v>31.981399928110498</v>
      </c>
      <c r="J863">
        <v>0.63962799856220998</v>
      </c>
    </row>
    <row r="864" spans="1:10">
      <c r="A864">
        <v>863</v>
      </c>
      <c r="B864">
        <v>115.9333</v>
      </c>
      <c r="C864" s="65">
        <v>33735.958333333336</v>
      </c>
      <c r="D864">
        <v>6.25</v>
      </c>
      <c r="E864">
        <v>19.860000610351602</v>
      </c>
      <c r="F864">
        <v>0</v>
      </c>
      <c r="G864">
        <v>20.371796249364898</v>
      </c>
      <c r="H864">
        <v>2.1769362083705901</v>
      </c>
      <c r="I864">
        <v>30.239850961414</v>
      </c>
      <c r="J864">
        <v>0.60479701922828</v>
      </c>
    </row>
    <row r="865" spans="1:10">
      <c r="A865">
        <v>864</v>
      </c>
      <c r="B865">
        <v>-32.433300000000003</v>
      </c>
      <c r="C865" s="65">
        <v>33736.958333333336</v>
      </c>
      <c r="D865">
        <v>8.3000001907348597</v>
      </c>
      <c r="E865">
        <v>21.0200004577637</v>
      </c>
      <c r="F865">
        <v>0.40000000596046398</v>
      </c>
      <c r="G865">
        <v>20.2099769568105</v>
      </c>
      <c r="H865">
        <v>2.1964415469004899</v>
      </c>
      <c r="I865">
        <v>28.882697729854101</v>
      </c>
      <c r="J865">
        <v>0.57765395459708202</v>
      </c>
    </row>
    <row r="866" spans="1:10">
      <c r="A866">
        <v>865</v>
      </c>
      <c r="B866">
        <v>115.9333</v>
      </c>
      <c r="C866" s="65">
        <v>33737.958333333336</v>
      </c>
      <c r="D866">
        <v>9.6899995803833008</v>
      </c>
      <c r="E866">
        <v>20.780000686645501</v>
      </c>
      <c r="F866">
        <v>3.2999999523162802</v>
      </c>
      <c r="G866">
        <v>20.051832334493</v>
      </c>
      <c r="H866">
        <v>2.0708847207760401</v>
      </c>
      <c r="I866">
        <v>30.525989905549601</v>
      </c>
      <c r="J866">
        <v>0.610519798110991</v>
      </c>
    </row>
    <row r="867" spans="1:10">
      <c r="A867">
        <v>866</v>
      </c>
      <c r="B867">
        <v>-32.433300000000003</v>
      </c>
      <c r="C867" s="65">
        <v>33738.958333333336</v>
      </c>
      <c r="D867">
        <v>12.289999961853001</v>
      </c>
      <c r="E867">
        <v>21.7399997711182</v>
      </c>
      <c r="F867">
        <v>0</v>
      </c>
      <c r="G867">
        <v>19.897430734564299</v>
      </c>
      <c r="H867">
        <v>1.9991300665235101</v>
      </c>
      <c r="I867">
        <v>28.926685852330699</v>
      </c>
      <c r="J867">
        <v>0.57853371704661505</v>
      </c>
    </row>
    <row r="868" spans="1:10">
      <c r="A868">
        <v>867</v>
      </c>
      <c r="B868">
        <v>115.9333</v>
      </c>
      <c r="C868" s="65">
        <v>33739.958333333336</v>
      </c>
      <c r="D868">
        <v>9.9899997711181605</v>
      </c>
      <c r="E868">
        <v>21.090000152587901</v>
      </c>
      <c r="F868">
        <v>0</v>
      </c>
      <c r="G868">
        <v>19.746805941956801</v>
      </c>
      <c r="H868">
        <v>2.05913917803599</v>
      </c>
      <c r="I868">
        <v>27.279374509901899</v>
      </c>
      <c r="J868">
        <v>0.54558749019803898</v>
      </c>
    </row>
    <row r="869" spans="1:10">
      <c r="A869">
        <v>868</v>
      </c>
      <c r="B869">
        <v>-32.433300000000003</v>
      </c>
      <c r="C869" s="65">
        <v>33740.958333333336</v>
      </c>
      <c r="D869">
        <v>6.21000003814697</v>
      </c>
      <c r="E869">
        <v>20.069999694824201</v>
      </c>
      <c r="F869">
        <v>0</v>
      </c>
      <c r="G869">
        <v>19.599983099797999</v>
      </c>
      <c r="H869">
        <v>2.1194314075021601</v>
      </c>
      <c r="I869">
        <v>25.583829383900198</v>
      </c>
      <c r="J869">
        <v>0.51167658767800495</v>
      </c>
    </row>
    <row r="870" spans="1:10">
      <c r="A870">
        <v>869</v>
      </c>
      <c r="B870">
        <v>115.9333</v>
      </c>
      <c r="C870" s="65">
        <v>33741.958333333336</v>
      </c>
      <c r="D870">
        <v>5.8200001716613796</v>
      </c>
      <c r="E870">
        <v>18.969999313354499</v>
      </c>
      <c r="F870">
        <v>0</v>
      </c>
      <c r="G870">
        <v>19.4569873512153</v>
      </c>
      <c r="H870">
        <v>2.0000241544361099</v>
      </c>
      <c r="I870">
        <v>23.983810060351299</v>
      </c>
      <c r="J870">
        <v>0.47967620120702698</v>
      </c>
    </row>
    <row r="871" spans="1:10">
      <c r="A871">
        <v>870</v>
      </c>
      <c r="B871">
        <v>-32.433300000000003</v>
      </c>
      <c r="C871" s="65">
        <v>33742.958333333336</v>
      </c>
      <c r="D871">
        <v>6.3000001907348597</v>
      </c>
      <c r="E871">
        <v>19.559999465942401</v>
      </c>
      <c r="F871">
        <v>0</v>
      </c>
      <c r="G871">
        <v>19.317843839336</v>
      </c>
      <c r="H871">
        <v>2.02933950890373</v>
      </c>
      <c r="I871">
        <v>22.360338453228401</v>
      </c>
      <c r="J871">
        <v>0.44720676906456702</v>
      </c>
    </row>
    <row r="872" spans="1:10">
      <c r="A872">
        <v>871</v>
      </c>
      <c r="B872">
        <v>115.9333</v>
      </c>
      <c r="C872" s="65">
        <v>33743.958333333336</v>
      </c>
      <c r="D872">
        <v>8.2299995422363299</v>
      </c>
      <c r="E872">
        <v>21.4899997711182</v>
      </c>
      <c r="F872">
        <v>0</v>
      </c>
      <c r="G872">
        <v>19.182577707287798</v>
      </c>
      <c r="H872">
        <v>2.1416902493974099</v>
      </c>
      <c r="I872">
        <v>20.646986253710399</v>
      </c>
      <c r="J872">
        <v>0.41293972507420901</v>
      </c>
    </row>
    <row r="873" spans="1:10">
      <c r="A873">
        <v>872</v>
      </c>
      <c r="B873">
        <v>-32.433300000000003</v>
      </c>
      <c r="C873" s="65">
        <v>33744.958333333336</v>
      </c>
      <c r="D873">
        <v>9.0699996948242205</v>
      </c>
      <c r="E873">
        <v>16.9799995422363</v>
      </c>
      <c r="F873">
        <v>1.79999995231628</v>
      </c>
      <c r="G873">
        <v>19.0512140981978</v>
      </c>
      <c r="H873">
        <v>1.5505141243259799</v>
      </c>
      <c r="I873">
        <v>21.206574906565901</v>
      </c>
      <c r="J873">
        <v>0.42413149813131801</v>
      </c>
    </row>
    <row r="874" spans="1:10">
      <c r="A874">
        <v>873</v>
      </c>
      <c r="B874">
        <v>115.9333</v>
      </c>
      <c r="C874" s="65">
        <v>33745.958333333336</v>
      </c>
      <c r="D874">
        <v>8.3999996185302699</v>
      </c>
      <c r="E874">
        <v>19.649999618530298</v>
      </c>
      <c r="F874">
        <v>5.0999999046325701</v>
      </c>
      <c r="G874">
        <v>18.923778155193599</v>
      </c>
      <c r="H874">
        <v>1.8963315391072999</v>
      </c>
      <c r="I874">
        <v>24.7895095799127</v>
      </c>
      <c r="J874">
        <v>0.49579019159825299</v>
      </c>
    </row>
    <row r="875" spans="1:10">
      <c r="A875">
        <v>874</v>
      </c>
      <c r="B875">
        <v>-32.433300000000003</v>
      </c>
      <c r="C875" s="65">
        <v>33746.958333333336</v>
      </c>
      <c r="D875">
        <v>10.4899997711182</v>
      </c>
      <c r="E875">
        <v>16.940000534057599</v>
      </c>
      <c r="F875">
        <v>12.8999996185303</v>
      </c>
      <c r="G875">
        <v>18.8002950214027</v>
      </c>
      <c r="H875">
        <v>1.41261434657615</v>
      </c>
      <c r="I875">
        <v>36.559417721182001</v>
      </c>
      <c r="J875">
        <v>0.73118835442364005</v>
      </c>
    </row>
    <row r="876" spans="1:10">
      <c r="A876">
        <v>875</v>
      </c>
      <c r="B876">
        <v>115.9333</v>
      </c>
      <c r="C876" s="65">
        <v>33747.958333333336</v>
      </c>
      <c r="D876">
        <v>11.0299997329712</v>
      </c>
      <c r="E876">
        <v>17.799999237060501</v>
      </c>
      <c r="F876">
        <v>13.6000003814697</v>
      </c>
      <c r="G876">
        <v>18.6807898399523</v>
      </c>
      <c r="H876">
        <v>1.46997325595474</v>
      </c>
      <c r="I876">
        <v>48.9834394978879</v>
      </c>
      <c r="J876">
        <v>0.97966878995775897</v>
      </c>
    </row>
    <row r="877" spans="1:10">
      <c r="A877">
        <v>876</v>
      </c>
      <c r="B877">
        <v>-32.433300000000003</v>
      </c>
      <c r="C877" s="65">
        <v>33748.958333333336</v>
      </c>
      <c r="D877">
        <v>7.9200000762939498</v>
      </c>
      <c r="E877">
        <v>18.430000305175799</v>
      </c>
      <c r="F877">
        <v>0.60000002384185802</v>
      </c>
      <c r="G877">
        <v>18.565287753970001</v>
      </c>
      <c r="H877">
        <v>1.7501534043484299</v>
      </c>
      <c r="I877">
        <v>48.183316798251099</v>
      </c>
      <c r="J877">
        <v>0.96366633596502105</v>
      </c>
    </row>
    <row r="878" spans="1:10">
      <c r="A878">
        <v>877</v>
      </c>
      <c r="B878">
        <v>115.9333</v>
      </c>
      <c r="C878" s="65">
        <v>33749.958333333336</v>
      </c>
      <c r="D878">
        <v>8.2399997711181605</v>
      </c>
      <c r="E878">
        <v>18.440000534057599</v>
      </c>
      <c r="F878">
        <v>0</v>
      </c>
      <c r="G878">
        <v>18.4538139065831</v>
      </c>
      <c r="H878">
        <v>1.7229259050607599</v>
      </c>
      <c r="I878">
        <v>46.8049760742025</v>
      </c>
      <c r="J878">
        <v>0.93609952148404896</v>
      </c>
    </row>
    <row r="879" spans="1:10">
      <c r="A879">
        <v>878</v>
      </c>
      <c r="B879">
        <v>-32.433300000000003</v>
      </c>
      <c r="C879" s="65">
        <v>33750.958333333336</v>
      </c>
      <c r="D879">
        <v>11.2799997329712</v>
      </c>
      <c r="E879">
        <v>19.930000305175799</v>
      </c>
      <c r="F879">
        <v>0</v>
      </c>
      <c r="G879">
        <v>18.346393440919201</v>
      </c>
      <c r="H879">
        <v>1.69212327373314</v>
      </c>
      <c r="I879">
        <v>45.451277455215902</v>
      </c>
      <c r="J879">
        <v>0.90902554910431899</v>
      </c>
    </row>
    <row r="880" spans="1:10">
      <c r="A880">
        <v>879</v>
      </c>
      <c r="B880">
        <v>115.9333</v>
      </c>
      <c r="C880" s="65">
        <v>33751.958333333336</v>
      </c>
      <c r="D880">
        <v>13.4700002670288</v>
      </c>
      <c r="E880">
        <v>22.120000839233398</v>
      </c>
      <c r="F880">
        <v>1.29999995231628</v>
      </c>
      <c r="G880">
        <v>18.243051500105601</v>
      </c>
      <c r="H880">
        <v>1.79290099367617</v>
      </c>
      <c r="I880">
        <v>45.316956612591298</v>
      </c>
      <c r="J880">
        <v>0.90633913225182605</v>
      </c>
    </row>
    <row r="881" spans="1:10">
      <c r="A881">
        <v>880</v>
      </c>
      <c r="B881">
        <v>-32.433300000000003</v>
      </c>
      <c r="C881" s="65">
        <v>33752.958333333336</v>
      </c>
      <c r="D881">
        <v>13.3800001144409</v>
      </c>
      <c r="E881">
        <v>19.7299995422363</v>
      </c>
      <c r="F881">
        <v>12.699999809265099</v>
      </c>
      <c r="G881">
        <v>18.1438132272697</v>
      </c>
      <c r="H881">
        <v>1.47457583340175</v>
      </c>
      <c r="I881">
        <v>50</v>
      </c>
      <c r="J881">
        <v>1</v>
      </c>
    </row>
    <row r="882" spans="1:10">
      <c r="A882">
        <v>881</v>
      </c>
      <c r="B882">
        <v>115.9333</v>
      </c>
      <c r="C882" s="65">
        <v>33753.958333333336</v>
      </c>
      <c r="D882">
        <v>11.6400003433228</v>
      </c>
      <c r="E882">
        <v>19.389999389648398</v>
      </c>
      <c r="F882">
        <v>5.4000000953674299</v>
      </c>
      <c r="G882">
        <v>18.048703765538999</v>
      </c>
      <c r="H882">
        <v>1.5714421902293201</v>
      </c>
      <c r="I882">
        <v>50</v>
      </c>
      <c r="J882">
        <v>1</v>
      </c>
    </row>
    <row r="883" spans="1:10">
      <c r="A883">
        <v>882</v>
      </c>
      <c r="B883">
        <v>-32.433300000000003</v>
      </c>
      <c r="C883" s="65">
        <v>33754.958333333336</v>
      </c>
      <c r="D883">
        <v>9.2799997329711896</v>
      </c>
      <c r="E883">
        <v>19.350000381469702</v>
      </c>
      <c r="F883">
        <v>0.80000001192092896</v>
      </c>
      <c r="G883">
        <v>17.957748258040802</v>
      </c>
      <c r="H883">
        <v>1.71805201068938</v>
      </c>
      <c r="I883">
        <v>49.425558403369401</v>
      </c>
      <c r="J883">
        <v>0.98851116806738804</v>
      </c>
    </row>
    <row r="884" spans="1:10">
      <c r="A884">
        <v>883</v>
      </c>
      <c r="B884">
        <v>115.9333</v>
      </c>
      <c r="C884" s="65">
        <v>33755.958333333336</v>
      </c>
      <c r="D884">
        <v>7.5100002288818404</v>
      </c>
      <c r="E884">
        <v>16.569999694824201</v>
      </c>
      <c r="F884">
        <v>0.30000001192092901</v>
      </c>
      <c r="G884">
        <v>17.870971847902702</v>
      </c>
      <c r="H884">
        <v>1.5068597295156301</v>
      </c>
      <c r="I884">
        <v>48.520070631677797</v>
      </c>
      <c r="J884">
        <v>0.97040141263355695</v>
      </c>
    </row>
    <row r="885" spans="1:10">
      <c r="A885">
        <v>884</v>
      </c>
      <c r="B885">
        <v>-32.433300000000003</v>
      </c>
      <c r="C885" s="65">
        <v>33756.958333333336</v>
      </c>
      <c r="D885">
        <v>3.9900000095367401</v>
      </c>
      <c r="E885">
        <v>16.879999160766602</v>
      </c>
      <c r="F885">
        <v>0.10000000149011599</v>
      </c>
      <c r="G885">
        <v>17.788399678251999</v>
      </c>
      <c r="H885">
        <v>1.69282810422854</v>
      </c>
      <c r="I885">
        <v>47.265808149785101</v>
      </c>
      <c r="J885">
        <v>0.94531616299570298</v>
      </c>
    </row>
    <row r="886" spans="1:10">
      <c r="A886">
        <v>885</v>
      </c>
      <c r="B886">
        <v>115.9333</v>
      </c>
      <c r="C886" s="65">
        <v>33757.958333333336</v>
      </c>
      <c r="D886">
        <v>6.9699997901916504</v>
      </c>
      <c r="E886">
        <v>17.379999160766602</v>
      </c>
      <c r="F886">
        <v>1.5</v>
      </c>
      <c r="G886">
        <v>17.710056892216201</v>
      </c>
      <c r="H886">
        <v>1.6079266887067001</v>
      </c>
      <c r="I886">
        <v>47.4794667988198</v>
      </c>
      <c r="J886">
        <v>0.94958933597639605</v>
      </c>
    </row>
    <row r="887" spans="1:10">
      <c r="A887">
        <v>886</v>
      </c>
      <c r="B887">
        <v>-32.433300000000003</v>
      </c>
      <c r="C887" s="65">
        <v>33758.958333333336</v>
      </c>
      <c r="D887">
        <v>10.3599996566772</v>
      </c>
      <c r="E887">
        <v>18.719999313354499</v>
      </c>
      <c r="F887">
        <v>0.40000000596046398</v>
      </c>
      <c r="G887">
        <v>17.635968632922701</v>
      </c>
      <c r="H887">
        <v>1.54811852619787</v>
      </c>
      <c r="I887">
        <v>46.640971983821899</v>
      </c>
      <c r="J887">
        <v>0.93281943967643899</v>
      </c>
    </row>
    <row r="888" spans="1:10">
      <c r="A888">
        <v>887</v>
      </c>
      <c r="B888">
        <v>115.9333</v>
      </c>
      <c r="C888" s="65">
        <v>33759.958333333336</v>
      </c>
      <c r="D888">
        <v>6.1300001144409197</v>
      </c>
      <c r="E888">
        <v>16.670000076293899</v>
      </c>
      <c r="F888">
        <v>0.30000001192092901</v>
      </c>
      <c r="G888">
        <v>17.566160043498801</v>
      </c>
      <c r="H888">
        <v>1.56329789973476</v>
      </c>
      <c r="I888">
        <v>45.690333675955102</v>
      </c>
      <c r="J888">
        <v>0.91380667351910105</v>
      </c>
    </row>
    <row r="889" spans="1:10">
      <c r="A889">
        <v>888</v>
      </c>
      <c r="B889">
        <v>-32.433300000000003</v>
      </c>
      <c r="C889" s="65">
        <v>33760.958333333336</v>
      </c>
      <c r="D889">
        <v>4.9499998092651403</v>
      </c>
      <c r="E889">
        <v>16.569999694824201</v>
      </c>
      <c r="F889">
        <v>0</v>
      </c>
      <c r="G889">
        <v>17.500656267072099</v>
      </c>
      <c r="H889">
        <v>1.5994745997703099</v>
      </c>
      <c r="I889">
        <v>44.410753996138801</v>
      </c>
      <c r="J889">
        <v>0.88821507992277604</v>
      </c>
    </row>
    <row r="890" spans="1:10">
      <c r="A890">
        <v>889</v>
      </c>
      <c r="B890">
        <v>115.9333</v>
      </c>
      <c r="C890" s="65">
        <v>33761.958333333336</v>
      </c>
      <c r="D890">
        <v>5.4099998474121103</v>
      </c>
      <c r="E890">
        <v>17.659999847412099</v>
      </c>
      <c r="F890">
        <v>0</v>
      </c>
      <c r="G890">
        <v>17.43948244677</v>
      </c>
      <c r="H890">
        <v>1.68092942043481</v>
      </c>
      <c r="I890">
        <v>43.066010459791002</v>
      </c>
      <c r="J890">
        <v>0.86132020919581898</v>
      </c>
    </row>
    <row r="891" spans="1:10">
      <c r="A891">
        <v>890</v>
      </c>
      <c r="B891">
        <v>-32.433300000000003</v>
      </c>
      <c r="C891" s="65">
        <v>33762.958333333336</v>
      </c>
      <c r="D891">
        <v>6.0599999427795401</v>
      </c>
      <c r="E891">
        <v>19.0200004577637</v>
      </c>
      <c r="F891">
        <v>0</v>
      </c>
      <c r="G891">
        <v>17.382663725719802</v>
      </c>
      <c r="H891">
        <v>1.78236304488757</v>
      </c>
      <c r="I891">
        <v>41.640120023880897</v>
      </c>
      <c r="J891">
        <v>0.832802400477618</v>
      </c>
    </row>
    <row r="892" spans="1:10">
      <c r="A892">
        <v>891</v>
      </c>
      <c r="B892">
        <v>115.9333</v>
      </c>
      <c r="C892" s="65">
        <v>33763.958333333336</v>
      </c>
      <c r="D892">
        <v>8.0399999618530291</v>
      </c>
      <c r="E892">
        <v>18.7600002288818</v>
      </c>
      <c r="F892">
        <v>0</v>
      </c>
      <c r="G892">
        <v>17.3302252470491</v>
      </c>
      <c r="H892">
        <v>1.6619499949546901</v>
      </c>
      <c r="I892">
        <v>40.310560027917198</v>
      </c>
      <c r="J892">
        <v>0.80621120055834306</v>
      </c>
    </row>
    <row r="893" spans="1:10">
      <c r="A893">
        <v>892</v>
      </c>
      <c r="B893">
        <v>-32.433300000000003</v>
      </c>
      <c r="C893" s="65">
        <v>33764.958333333336</v>
      </c>
      <c r="D893">
        <v>10.319999694824199</v>
      </c>
      <c r="E893">
        <v>20.379999160766602</v>
      </c>
      <c r="F893">
        <v>0.40000000596046398</v>
      </c>
      <c r="G893">
        <v>17.282192153885099</v>
      </c>
      <c r="H893">
        <v>1.7058588199720599</v>
      </c>
      <c r="I893">
        <v>39.345872977900001</v>
      </c>
      <c r="J893">
        <v>0.78691745955799997</v>
      </c>
    </row>
    <row r="894" spans="1:10">
      <c r="A894">
        <v>893</v>
      </c>
      <c r="B894">
        <v>115.9333</v>
      </c>
      <c r="C894" s="65">
        <v>33765.958333333336</v>
      </c>
      <c r="D894">
        <v>14.329999923706101</v>
      </c>
      <c r="E894">
        <v>20.4899997711182</v>
      </c>
      <c r="F894">
        <v>9.8999996185302699</v>
      </c>
      <c r="G894">
        <v>17.238589589355499</v>
      </c>
      <c r="H894">
        <v>1.4142293816617</v>
      </c>
      <c r="I894">
        <v>48.1144890911009</v>
      </c>
      <c r="J894">
        <v>0.96228978182201796</v>
      </c>
    </row>
    <row r="895" spans="1:10">
      <c r="A895">
        <v>894</v>
      </c>
      <c r="B895">
        <v>-32.433300000000003</v>
      </c>
      <c r="C895" s="65">
        <v>33766.958333333336</v>
      </c>
      <c r="D895">
        <v>15.210000038146999</v>
      </c>
      <c r="E895">
        <v>19.430000305175799</v>
      </c>
      <c r="F895">
        <v>35.099998474121101</v>
      </c>
      <c r="G895">
        <v>17.1994426965875</v>
      </c>
      <c r="H895">
        <v>1.1648952521373099</v>
      </c>
      <c r="I895">
        <v>50</v>
      </c>
      <c r="J895">
        <v>1</v>
      </c>
    </row>
    <row r="896" spans="1:10">
      <c r="A896">
        <v>895</v>
      </c>
      <c r="B896">
        <v>115.9333</v>
      </c>
      <c r="C896" s="65">
        <v>33767.958333333336</v>
      </c>
      <c r="D896">
        <v>12.180000305175801</v>
      </c>
      <c r="E896">
        <v>20.559999465942401</v>
      </c>
      <c r="F896">
        <v>29.200000762939499</v>
      </c>
      <c r="G896">
        <v>17.164776618708601</v>
      </c>
      <c r="H896">
        <v>1.5939212934731</v>
      </c>
      <c r="I896">
        <v>50</v>
      </c>
      <c r="J896">
        <v>1</v>
      </c>
    </row>
    <row r="897" spans="1:10">
      <c r="A897">
        <v>896</v>
      </c>
      <c r="B897">
        <v>-32.433300000000003</v>
      </c>
      <c r="C897" s="65">
        <v>33768.958333333336</v>
      </c>
      <c r="D897">
        <v>13.920000076293899</v>
      </c>
      <c r="E897">
        <v>19.639999389648398</v>
      </c>
      <c r="F897">
        <v>3.0999999046325701</v>
      </c>
      <c r="G897">
        <v>17.134616498846199</v>
      </c>
      <c r="H897">
        <v>1.3303291708901499</v>
      </c>
      <c r="I897">
        <v>50</v>
      </c>
      <c r="J897">
        <v>1</v>
      </c>
    </row>
    <row r="898" spans="1:10">
      <c r="A898">
        <v>897</v>
      </c>
      <c r="B898">
        <v>115.9333</v>
      </c>
      <c r="C898" s="65">
        <v>33769.958333333336</v>
      </c>
      <c r="D898">
        <v>12.8900003433228</v>
      </c>
      <c r="E898">
        <v>18.909999847412099</v>
      </c>
      <c r="F898">
        <v>14.199999809265099</v>
      </c>
      <c r="G898">
        <v>17.108980363123599</v>
      </c>
      <c r="H898">
        <v>1.32804872533691</v>
      </c>
      <c r="I898">
        <v>50</v>
      </c>
      <c r="J898">
        <v>1</v>
      </c>
    </row>
    <row r="899" spans="1:10">
      <c r="A899">
        <v>898</v>
      </c>
      <c r="B899">
        <v>-32.433300000000003</v>
      </c>
      <c r="C899" s="65">
        <v>33770.958333333336</v>
      </c>
      <c r="D899">
        <v>9.0600004196166992</v>
      </c>
      <c r="E899">
        <v>17.5</v>
      </c>
      <c r="F899">
        <v>11.300000190734901</v>
      </c>
      <c r="G899">
        <v>17.087857769647201</v>
      </c>
      <c r="H899">
        <v>1.44844362866637</v>
      </c>
      <c r="I899">
        <v>50</v>
      </c>
      <c r="J899">
        <v>1</v>
      </c>
    </row>
    <row r="900" spans="1:10">
      <c r="A900">
        <v>899</v>
      </c>
      <c r="B900">
        <v>115.9333</v>
      </c>
      <c r="C900" s="65">
        <v>33771.958333333336</v>
      </c>
      <c r="D900">
        <v>10.920000076293899</v>
      </c>
      <c r="E900">
        <v>17.389999389648398</v>
      </c>
      <c r="F900">
        <v>6.4000000953674299</v>
      </c>
      <c r="G900">
        <v>17.071231159519499</v>
      </c>
      <c r="H900">
        <v>1.3026193653464899</v>
      </c>
      <c r="I900">
        <v>50</v>
      </c>
      <c r="J900">
        <v>1</v>
      </c>
    </row>
    <row r="901" spans="1:10">
      <c r="A901">
        <v>900</v>
      </c>
      <c r="B901">
        <v>-32.433300000000003</v>
      </c>
      <c r="C901" s="65">
        <v>33772.958333333336</v>
      </c>
      <c r="D901">
        <v>7.8200001716613796</v>
      </c>
      <c r="E901">
        <v>18.899999618530298</v>
      </c>
      <c r="F901">
        <v>14.199999809265099</v>
      </c>
      <c r="G901">
        <v>17.059082973842798</v>
      </c>
      <c r="H901">
        <v>1.66105781995126</v>
      </c>
      <c r="I901">
        <v>50</v>
      </c>
      <c r="J901">
        <v>1</v>
      </c>
    </row>
    <row r="902" spans="1:10">
      <c r="A902">
        <v>901</v>
      </c>
      <c r="B902">
        <v>115.9333</v>
      </c>
      <c r="C902" s="65">
        <v>33773.958333333336</v>
      </c>
      <c r="D902">
        <v>10.689999580383301</v>
      </c>
      <c r="E902">
        <v>20.620000839233398</v>
      </c>
      <c r="F902">
        <v>0.20000000298023199</v>
      </c>
      <c r="G902">
        <v>17.0513956537194</v>
      </c>
      <c r="H902">
        <v>1.6875528085320399</v>
      </c>
      <c r="I902">
        <v>48.849957756154602</v>
      </c>
      <c r="J902">
        <v>0.97699915512309199</v>
      </c>
    </row>
    <row r="903" spans="1:10">
      <c r="A903">
        <v>902</v>
      </c>
      <c r="B903">
        <v>-32.433300000000003</v>
      </c>
      <c r="C903" s="65">
        <v>33774.958333333336</v>
      </c>
      <c r="D903">
        <v>12.8699998855591</v>
      </c>
      <c r="E903">
        <v>20.139999389648398</v>
      </c>
      <c r="F903">
        <v>1.79999995231628</v>
      </c>
      <c r="G903">
        <v>17.048151640251699</v>
      </c>
      <c r="H903">
        <v>1.4803474537911001</v>
      </c>
      <c r="I903">
        <v>49.465679745438003</v>
      </c>
      <c r="J903">
        <v>0.98931359490876003</v>
      </c>
    </row>
    <row r="904" spans="1:10">
      <c r="A904">
        <v>903</v>
      </c>
      <c r="B904">
        <v>115.9333</v>
      </c>
      <c r="C904" s="65">
        <v>33775.958333333336</v>
      </c>
      <c r="D904">
        <v>11.7799997329712</v>
      </c>
      <c r="E904">
        <v>17.090000152587901</v>
      </c>
      <c r="F904">
        <v>15.8999996185303</v>
      </c>
      <c r="G904">
        <v>17.049333374541899</v>
      </c>
      <c r="H904">
        <v>1.1888966572199</v>
      </c>
      <c r="I904">
        <v>50</v>
      </c>
      <c r="J904">
        <v>1</v>
      </c>
    </row>
    <row r="905" spans="1:10">
      <c r="A905">
        <v>904</v>
      </c>
      <c r="B905">
        <v>-32.433300000000003</v>
      </c>
      <c r="C905" s="65">
        <v>33776.958333333336</v>
      </c>
      <c r="D905">
        <v>7.0500001907348597</v>
      </c>
      <c r="E905">
        <v>18.5</v>
      </c>
      <c r="F905">
        <v>1</v>
      </c>
      <c r="G905">
        <v>17.0549232976925</v>
      </c>
      <c r="H905">
        <v>1.6564591454363999</v>
      </c>
      <c r="I905">
        <v>49.674832683650898</v>
      </c>
      <c r="J905">
        <v>0.99349665367301798</v>
      </c>
    </row>
    <row r="906" spans="1:10">
      <c r="A906">
        <v>905</v>
      </c>
      <c r="B906">
        <v>115.9333</v>
      </c>
      <c r="C906" s="65">
        <v>33777.958333333336</v>
      </c>
      <c r="D906">
        <v>7.28999996185303</v>
      </c>
      <c r="E906">
        <v>19.840000152587901</v>
      </c>
      <c r="F906">
        <v>1.1000000238418599</v>
      </c>
      <c r="G906">
        <v>17.064903850805699</v>
      </c>
      <c r="H906">
        <v>1.78005227385668</v>
      </c>
      <c r="I906">
        <v>49.350790888407403</v>
      </c>
      <c r="J906">
        <v>0.98701581776814795</v>
      </c>
    </row>
    <row r="907" spans="1:10">
      <c r="A907">
        <v>906</v>
      </c>
      <c r="B907">
        <v>-32.433300000000003</v>
      </c>
      <c r="C907" s="65">
        <v>33778.958333333336</v>
      </c>
      <c r="D907">
        <v>10.8900003433228</v>
      </c>
      <c r="E907">
        <v>19.360000610351602</v>
      </c>
      <c r="F907">
        <v>15.8999996185303</v>
      </c>
      <c r="G907">
        <v>17.079257474984001</v>
      </c>
      <c r="H907">
        <v>1.53637856455426</v>
      </c>
      <c r="I907">
        <v>50</v>
      </c>
      <c r="J907">
        <v>1</v>
      </c>
    </row>
    <row r="908" spans="1:10">
      <c r="A908">
        <v>907</v>
      </c>
      <c r="B908">
        <v>115.9333</v>
      </c>
      <c r="C908" s="65">
        <v>33779.958333333336</v>
      </c>
      <c r="D908">
        <v>8.6899995803833008</v>
      </c>
      <c r="E908">
        <v>19.059999465942401</v>
      </c>
      <c r="F908">
        <v>0.69999998807907104</v>
      </c>
      <c r="G908">
        <v>17.0979666113296</v>
      </c>
      <c r="H908">
        <v>1.6372394821043501</v>
      </c>
      <c r="I908">
        <v>49.390208402395601</v>
      </c>
      <c r="J908">
        <v>0.98780416804791205</v>
      </c>
    </row>
    <row r="909" spans="1:10">
      <c r="A909">
        <v>908</v>
      </c>
      <c r="B909">
        <v>-32.433300000000003</v>
      </c>
      <c r="C909" s="65">
        <v>33780.958333333336</v>
      </c>
      <c r="D909">
        <v>11.939999580383301</v>
      </c>
      <c r="E909">
        <v>18.2299995422363</v>
      </c>
      <c r="F909">
        <v>7.4000000953674299</v>
      </c>
      <c r="G909">
        <v>17.1210137009449</v>
      </c>
      <c r="H909">
        <v>1.3256057775972101</v>
      </c>
      <c r="I909">
        <v>50</v>
      </c>
      <c r="J909">
        <v>1</v>
      </c>
    </row>
    <row r="910" spans="1:10">
      <c r="A910">
        <v>909</v>
      </c>
      <c r="B910">
        <v>115.9333</v>
      </c>
      <c r="C910" s="65">
        <v>33781.958333333336</v>
      </c>
      <c r="D910">
        <v>11.6499996185303</v>
      </c>
      <c r="E910">
        <v>18.180000305175799</v>
      </c>
      <c r="F910">
        <v>8.5</v>
      </c>
      <c r="G910">
        <v>17.148381184932202</v>
      </c>
      <c r="H910">
        <v>1.3458244623013</v>
      </c>
      <c r="I910">
        <v>50</v>
      </c>
      <c r="J910">
        <v>1</v>
      </c>
    </row>
    <row r="911" spans="1:10">
      <c r="A911">
        <v>910</v>
      </c>
      <c r="B911">
        <v>-32.433300000000003</v>
      </c>
      <c r="C911" s="65">
        <v>33782.958333333336</v>
      </c>
      <c r="D911">
        <v>12.060000419616699</v>
      </c>
      <c r="E911">
        <v>15.9700002670288</v>
      </c>
      <c r="F911">
        <v>28.200000762939499</v>
      </c>
      <c r="G911">
        <v>17.180051504394001</v>
      </c>
      <c r="H911">
        <v>1.0146272349558201</v>
      </c>
      <c r="I911">
        <v>50</v>
      </c>
      <c r="J911">
        <v>1</v>
      </c>
    </row>
    <row r="912" spans="1:10">
      <c r="A912">
        <v>911</v>
      </c>
      <c r="B912">
        <v>115.9333</v>
      </c>
      <c r="C912" s="65">
        <v>33783.958333333336</v>
      </c>
      <c r="D912">
        <v>8.3500003814697301</v>
      </c>
      <c r="E912">
        <v>16.370000839233398</v>
      </c>
      <c r="F912">
        <v>10.199999809265099</v>
      </c>
      <c r="G912">
        <v>17.2160071004324</v>
      </c>
      <c r="H912">
        <v>1.3804247182449401</v>
      </c>
      <c r="I912">
        <v>50</v>
      </c>
      <c r="J912">
        <v>1</v>
      </c>
    </row>
    <row r="913" spans="1:10">
      <c r="A913">
        <v>912</v>
      </c>
      <c r="B913">
        <v>-32.433300000000003</v>
      </c>
      <c r="C913" s="65">
        <v>33784.958333333336</v>
      </c>
      <c r="D913">
        <v>10.0200004577637</v>
      </c>
      <c r="E913">
        <v>16.459999084472699</v>
      </c>
      <c r="F913">
        <v>7.6999998092651403</v>
      </c>
      <c r="G913">
        <v>17.25623041415</v>
      </c>
      <c r="H913">
        <v>1.27606347944822</v>
      </c>
      <c r="I913">
        <v>50</v>
      </c>
      <c r="J913">
        <v>1</v>
      </c>
    </row>
    <row r="914" spans="1:10">
      <c r="A914">
        <v>913</v>
      </c>
      <c r="B914">
        <v>115.9333</v>
      </c>
      <c r="C914" s="65">
        <v>33785.958333333336</v>
      </c>
      <c r="D914">
        <v>11.710000038146999</v>
      </c>
      <c r="E914">
        <v>17.959999084472699</v>
      </c>
      <c r="F914">
        <v>9.3000001907348597</v>
      </c>
      <c r="G914">
        <v>17.3007038866489</v>
      </c>
      <c r="H914">
        <v>1.32510139546157</v>
      </c>
      <c r="I914">
        <v>50</v>
      </c>
      <c r="J914">
        <v>1</v>
      </c>
    </row>
    <row r="915" spans="1:10">
      <c r="A915">
        <v>914</v>
      </c>
      <c r="B915">
        <v>-32.433300000000003</v>
      </c>
      <c r="C915" s="65">
        <v>33786.958333333336</v>
      </c>
      <c r="D915">
        <v>10.930000305175801</v>
      </c>
      <c r="E915">
        <v>17.120000839233398</v>
      </c>
      <c r="F915">
        <v>10.8999996185303</v>
      </c>
      <c r="G915">
        <v>17.349409959031501</v>
      </c>
      <c r="H915">
        <v>1.2896154407645399</v>
      </c>
      <c r="I915">
        <v>50</v>
      </c>
      <c r="J915">
        <v>1</v>
      </c>
    </row>
    <row r="916" spans="1:10">
      <c r="A916">
        <v>915</v>
      </c>
      <c r="B916">
        <v>115.9333</v>
      </c>
      <c r="C916" s="65">
        <v>33787.958333333336</v>
      </c>
      <c r="D916">
        <v>10.6499996185303</v>
      </c>
      <c r="E916">
        <v>16.200000762939499</v>
      </c>
      <c r="F916">
        <v>6.8000001907348597</v>
      </c>
      <c r="G916">
        <v>17.402331072400301</v>
      </c>
      <c r="H916">
        <v>1.2017611614600501</v>
      </c>
      <c r="I916">
        <v>50</v>
      </c>
      <c r="J916">
        <v>1</v>
      </c>
    </row>
    <row r="917" spans="1:10">
      <c r="A917">
        <v>916</v>
      </c>
      <c r="B917">
        <v>-32.433300000000003</v>
      </c>
      <c r="C917" s="65">
        <v>33788.958333333336</v>
      </c>
      <c r="D917">
        <v>7.4499998092651403</v>
      </c>
      <c r="E917">
        <v>17.629999160766602</v>
      </c>
      <c r="F917">
        <v>1.5</v>
      </c>
      <c r="G917">
        <v>17.459449667857498</v>
      </c>
      <c r="H917">
        <v>1.5866522293290399</v>
      </c>
      <c r="I917">
        <v>50</v>
      </c>
      <c r="J917">
        <v>1</v>
      </c>
    </row>
    <row r="918" spans="1:10">
      <c r="A918">
        <v>917</v>
      </c>
      <c r="B918">
        <v>115.9333</v>
      </c>
      <c r="C918" s="65">
        <v>33789.958333333336</v>
      </c>
      <c r="D918">
        <v>11.6499996185303</v>
      </c>
      <c r="E918">
        <v>16.930000305175799</v>
      </c>
      <c r="F918">
        <v>7.1999998092651403</v>
      </c>
      <c r="G918">
        <v>17.520748186505401</v>
      </c>
      <c r="H918">
        <v>1.2128332804300499</v>
      </c>
      <c r="I918">
        <v>50</v>
      </c>
      <c r="J918">
        <v>1</v>
      </c>
    </row>
    <row r="919" spans="1:10">
      <c r="A919">
        <v>918</v>
      </c>
      <c r="B919">
        <v>-32.433300000000003</v>
      </c>
      <c r="C919" s="65">
        <v>33790.958333333336</v>
      </c>
      <c r="D919">
        <v>9.5</v>
      </c>
      <c r="E919">
        <v>17.2399997711182</v>
      </c>
      <c r="F919">
        <v>0.20000000298023199</v>
      </c>
      <c r="G919">
        <v>17.5862090694465</v>
      </c>
      <c r="H919">
        <v>1.43166450634025</v>
      </c>
      <c r="I919">
        <v>49.054668397908003</v>
      </c>
      <c r="J919">
        <v>0.98109336795816104</v>
      </c>
    </row>
    <row r="920" spans="1:10">
      <c r="A920">
        <v>919</v>
      </c>
      <c r="B920">
        <v>115.9333</v>
      </c>
      <c r="C920" s="65">
        <v>33791.958333333336</v>
      </c>
      <c r="D920">
        <v>9.75</v>
      </c>
      <c r="E920">
        <v>17.2299995422363</v>
      </c>
      <c r="F920">
        <v>0</v>
      </c>
      <c r="G920">
        <v>17.655814757782998</v>
      </c>
      <c r="H920">
        <v>1.4184233137723701</v>
      </c>
      <c r="I920">
        <v>47.919929746890098</v>
      </c>
      <c r="J920">
        <v>0.95839859493780299</v>
      </c>
    </row>
    <row r="921" spans="1:10">
      <c r="A921">
        <v>920</v>
      </c>
      <c r="B921">
        <v>-32.433300000000003</v>
      </c>
      <c r="C921" s="65">
        <v>33792.958333333336</v>
      </c>
      <c r="D921">
        <v>7.9899997711181596</v>
      </c>
      <c r="E921">
        <v>18.639999389648398</v>
      </c>
      <c r="F921">
        <v>0.80000001192092896</v>
      </c>
      <c r="G921">
        <v>17.729547692617199</v>
      </c>
      <c r="H921">
        <v>1.69006731754726</v>
      </c>
      <c r="I921">
        <v>47.3678759047733</v>
      </c>
      <c r="J921">
        <v>0.94735751809546498</v>
      </c>
    </row>
    <row r="922" spans="1:10">
      <c r="A922">
        <v>921</v>
      </c>
      <c r="B922">
        <v>115.9333</v>
      </c>
      <c r="C922" s="65">
        <v>33793.958333333336</v>
      </c>
      <c r="D922">
        <v>7.8000001907348597</v>
      </c>
      <c r="E922">
        <v>16.299999237060501</v>
      </c>
      <c r="F922">
        <v>1.70000004768372</v>
      </c>
      <c r="G922">
        <v>17.807390315051698</v>
      </c>
      <c r="H922">
        <v>1.45484189671951</v>
      </c>
      <c r="I922">
        <v>47.904002435081402</v>
      </c>
      <c r="J922">
        <v>0.958080048701627</v>
      </c>
    </row>
    <row r="923" spans="1:10">
      <c r="A923">
        <v>922</v>
      </c>
      <c r="B923">
        <v>-32.433300000000003</v>
      </c>
      <c r="C923" s="65">
        <v>33794.958333333336</v>
      </c>
      <c r="D923">
        <v>11.6000003814697</v>
      </c>
      <c r="E923">
        <v>18.540000915527301</v>
      </c>
      <c r="F923">
        <v>11.3999996185303</v>
      </c>
      <c r="G923">
        <v>17.889325066188501</v>
      </c>
      <c r="H923">
        <v>1.45423693894788</v>
      </c>
      <c r="I923">
        <v>50</v>
      </c>
      <c r="J923">
        <v>1</v>
      </c>
    </row>
    <row r="924" spans="1:10">
      <c r="A924">
        <v>923</v>
      </c>
      <c r="B924">
        <v>115.9333</v>
      </c>
      <c r="C924" s="65">
        <v>33795.958333333336</v>
      </c>
      <c r="D924">
        <v>13.210000038146999</v>
      </c>
      <c r="E924">
        <v>17.540000915527301</v>
      </c>
      <c r="F924">
        <v>1.3999999761581401</v>
      </c>
      <c r="G924">
        <v>17.9753343871302</v>
      </c>
      <c r="H924">
        <v>1.16491345026927</v>
      </c>
      <c r="I924">
        <v>50</v>
      </c>
      <c r="J924">
        <v>1</v>
      </c>
    </row>
    <row r="925" spans="1:10">
      <c r="A925">
        <v>924</v>
      </c>
      <c r="B925">
        <v>-32.433300000000003</v>
      </c>
      <c r="C925" s="65">
        <v>33796.958333333336</v>
      </c>
      <c r="D925">
        <v>12.1300001144409</v>
      </c>
      <c r="E925">
        <v>17.409999847412099</v>
      </c>
      <c r="F925">
        <v>5.9000000953674299</v>
      </c>
      <c r="G925">
        <v>18.065400718979099</v>
      </c>
      <c r="H925">
        <v>1.26924090362621</v>
      </c>
      <c r="I925">
        <v>50</v>
      </c>
      <c r="J925">
        <v>1</v>
      </c>
    </row>
    <row r="926" spans="1:10">
      <c r="A926">
        <v>925</v>
      </c>
      <c r="B926">
        <v>115.9333</v>
      </c>
      <c r="C926" s="65">
        <v>33797.958333333336</v>
      </c>
      <c r="D926">
        <v>11.3800001144409</v>
      </c>
      <c r="E926">
        <v>16.860000610351602</v>
      </c>
      <c r="F926">
        <v>16.399999618530298</v>
      </c>
      <c r="G926">
        <v>18.159506502837498</v>
      </c>
      <c r="H926">
        <v>1.2738520204472099</v>
      </c>
      <c r="I926">
        <v>50</v>
      </c>
      <c r="J926">
        <v>1</v>
      </c>
    </row>
    <row r="927" spans="1:10">
      <c r="A927">
        <v>926</v>
      </c>
      <c r="B927">
        <v>-32.433300000000003</v>
      </c>
      <c r="C927" s="65">
        <v>33798.958333333336</v>
      </c>
      <c r="D927">
        <v>7.9699997901916504</v>
      </c>
      <c r="E927">
        <v>16.549999237060501</v>
      </c>
      <c r="F927">
        <v>4.4000000953674299</v>
      </c>
      <c r="G927">
        <v>18.257634179807599</v>
      </c>
      <c r="H927">
        <v>1.5091723920529301</v>
      </c>
      <c r="I927">
        <v>50</v>
      </c>
      <c r="J927">
        <v>1</v>
      </c>
    </row>
    <row r="928" spans="1:10">
      <c r="A928">
        <v>927</v>
      </c>
      <c r="B928">
        <v>115.9333</v>
      </c>
      <c r="C928" s="65">
        <v>33799.958333333336</v>
      </c>
      <c r="D928">
        <v>5.1900000572204599</v>
      </c>
      <c r="E928">
        <v>19.149999618530298</v>
      </c>
      <c r="F928">
        <v>0.10000000149011599</v>
      </c>
      <c r="G928">
        <v>18.359762205515199</v>
      </c>
      <c r="H928">
        <v>1.93000416628083</v>
      </c>
      <c r="I928">
        <v>48.555996668465497</v>
      </c>
      <c r="J928">
        <v>0.97111993336930902</v>
      </c>
    </row>
    <row r="929" spans="1:10">
      <c r="A929">
        <v>928</v>
      </c>
      <c r="B929">
        <v>-32.433300000000003</v>
      </c>
      <c r="C929" s="65">
        <v>33800.958333333336</v>
      </c>
      <c r="D929">
        <v>7.6199998855590803</v>
      </c>
      <c r="E929">
        <v>18.159999847412099</v>
      </c>
      <c r="F929">
        <v>1.6000000238418599</v>
      </c>
      <c r="G929">
        <v>18.465853093678099</v>
      </c>
      <c r="H929">
        <v>1.72722262823286</v>
      </c>
      <c r="I929">
        <v>48.774218589721002</v>
      </c>
      <c r="J929">
        <v>0.97548437179442005</v>
      </c>
    </row>
    <row r="930" spans="1:10">
      <c r="A930">
        <v>929</v>
      </c>
      <c r="B930">
        <v>115.9333</v>
      </c>
      <c r="C930" s="65">
        <v>33801.958333333336</v>
      </c>
      <c r="D930">
        <v>6.0599999427795401</v>
      </c>
      <c r="E930">
        <v>17.069999694824201</v>
      </c>
      <c r="F930">
        <v>19.799999237060501</v>
      </c>
      <c r="G930">
        <v>18.575865372537599</v>
      </c>
      <c r="H930">
        <v>1.69916073497273</v>
      </c>
      <c r="I930">
        <v>50</v>
      </c>
      <c r="J930">
        <v>1</v>
      </c>
    </row>
    <row r="931" spans="1:10">
      <c r="A931">
        <v>930</v>
      </c>
      <c r="B931">
        <v>-32.433300000000003</v>
      </c>
      <c r="C931" s="65">
        <v>33802.958333333336</v>
      </c>
      <c r="D931">
        <v>6.2699999809265101</v>
      </c>
      <c r="E931">
        <v>18</v>
      </c>
      <c r="F931">
        <v>0.10000000149011599</v>
      </c>
      <c r="G931">
        <v>18.6897575703351</v>
      </c>
      <c r="H931">
        <v>1.79884477265339</v>
      </c>
      <c r="I931">
        <v>48.660924183367399</v>
      </c>
      <c r="J931">
        <v>0.97321848366734798</v>
      </c>
    </row>
    <row r="932" spans="1:10">
      <c r="A932">
        <v>931</v>
      </c>
      <c r="B932">
        <v>115.9333</v>
      </c>
      <c r="C932" s="65">
        <v>33803.958333333336</v>
      </c>
      <c r="D932">
        <v>9.6099996566772496</v>
      </c>
      <c r="E932">
        <v>18.7399997711182</v>
      </c>
      <c r="F932">
        <v>8</v>
      </c>
      <c r="G932">
        <v>18.8074882153117</v>
      </c>
      <c r="H932">
        <v>1.7058407732665599</v>
      </c>
      <c r="I932">
        <v>50</v>
      </c>
      <c r="J932">
        <v>1</v>
      </c>
    </row>
    <row r="933" spans="1:10">
      <c r="A933">
        <v>932</v>
      </c>
      <c r="B933">
        <v>-32.433300000000003</v>
      </c>
      <c r="C933" s="65">
        <v>33804.958333333336</v>
      </c>
      <c r="D933">
        <v>10.5200004577637</v>
      </c>
      <c r="E933">
        <v>18.819999694824201</v>
      </c>
      <c r="F933">
        <v>3.7000000476837198</v>
      </c>
      <c r="G933">
        <v>18.929015835708601</v>
      </c>
      <c r="H933">
        <v>1.6623064961993299</v>
      </c>
      <c r="I933">
        <v>50</v>
      </c>
      <c r="J933">
        <v>1</v>
      </c>
    </row>
    <row r="934" spans="1:10">
      <c r="A934">
        <v>933</v>
      </c>
      <c r="B934">
        <v>115.9333</v>
      </c>
      <c r="C934" s="65">
        <v>33805.958333333336</v>
      </c>
      <c r="D934">
        <v>7.3699998855590803</v>
      </c>
      <c r="E934">
        <v>19.299999237060501</v>
      </c>
      <c r="F934">
        <v>0.40000000596046398</v>
      </c>
      <c r="G934">
        <v>19.054298959767099</v>
      </c>
      <c r="H934">
        <v>1.9236400062525401</v>
      </c>
      <c r="I934">
        <v>48.861088000958397</v>
      </c>
      <c r="J934">
        <v>0.97722176001916905</v>
      </c>
    </row>
    <row r="935" spans="1:10">
      <c r="A935">
        <v>934</v>
      </c>
      <c r="B935">
        <v>-32.433300000000003</v>
      </c>
      <c r="C935" s="65">
        <v>33806.958333333336</v>
      </c>
      <c r="D935">
        <v>6.6399998664856001</v>
      </c>
      <c r="E935">
        <v>20.0200004577637</v>
      </c>
      <c r="F935">
        <v>0</v>
      </c>
      <c r="G935">
        <v>19.1832961157284</v>
      </c>
      <c r="H935">
        <v>2.05065297105843</v>
      </c>
      <c r="I935">
        <v>47.2205656241117</v>
      </c>
      <c r="J935">
        <v>0.94441131248223398</v>
      </c>
    </row>
    <row r="936" spans="1:10">
      <c r="A936">
        <v>935</v>
      </c>
      <c r="B936">
        <v>115.9333</v>
      </c>
      <c r="C936" s="65">
        <v>33807.958333333336</v>
      </c>
      <c r="D936">
        <v>8.1000003814697301</v>
      </c>
      <c r="E936">
        <v>22.920000076293899</v>
      </c>
      <c r="F936">
        <v>0</v>
      </c>
      <c r="G936">
        <v>19.3159658318338</v>
      </c>
      <c r="H936">
        <v>2.3252888717047502</v>
      </c>
      <c r="I936">
        <v>45.360334526747899</v>
      </c>
      <c r="J936">
        <v>0.90720669053495795</v>
      </c>
    </row>
    <row r="937" spans="1:10">
      <c r="A937">
        <v>936</v>
      </c>
      <c r="B937">
        <v>-32.433300000000003</v>
      </c>
      <c r="C937" s="65">
        <v>33808.958333333336</v>
      </c>
      <c r="D937">
        <v>12.1300001144409</v>
      </c>
      <c r="E937">
        <v>20.2600002288818</v>
      </c>
      <c r="F937">
        <v>0</v>
      </c>
      <c r="G937">
        <v>19.452266636324499</v>
      </c>
      <c r="H937">
        <v>1.77007753035866</v>
      </c>
      <c r="I937">
        <v>43.944272502460997</v>
      </c>
      <c r="J937">
        <v>0.87888545004921903</v>
      </c>
    </row>
    <row r="938" spans="1:10">
      <c r="A938">
        <v>937</v>
      </c>
      <c r="B938">
        <v>115.9333</v>
      </c>
      <c r="C938" s="65">
        <v>33809.958333333336</v>
      </c>
      <c r="D938">
        <v>14.180000305175801</v>
      </c>
      <c r="E938">
        <v>20.209999084472699</v>
      </c>
      <c r="F938">
        <v>1.6000000238418599</v>
      </c>
      <c r="G938">
        <v>19.592157057441799</v>
      </c>
      <c r="H938">
        <v>1.5805513549439201</v>
      </c>
      <c r="I938">
        <v>44.2798314423477</v>
      </c>
      <c r="J938">
        <v>0.885596628846954</v>
      </c>
    </row>
    <row r="939" spans="1:10">
      <c r="A939">
        <v>938</v>
      </c>
      <c r="B939">
        <v>-32.433300000000003</v>
      </c>
      <c r="C939" s="65">
        <v>33810.958333333336</v>
      </c>
      <c r="D939">
        <v>14.0900001525879</v>
      </c>
      <c r="E939">
        <v>19.670000076293899</v>
      </c>
      <c r="F939">
        <v>5.3000001907348597</v>
      </c>
      <c r="G939">
        <v>19.7355956234267</v>
      </c>
      <c r="H939">
        <v>1.5177777305631801</v>
      </c>
      <c r="I939">
        <v>48.365609448632</v>
      </c>
      <c r="J939">
        <v>0.96731218897264004</v>
      </c>
    </row>
    <row r="940" spans="1:10">
      <c r="A940">
        <v>939</v>
      </c>
      <c r="B940">
        <v>115.9333</v>
      </c>
      <c r="C940" s="65">
        <v>33811.958333333336</v>
      </c>
      <c r="D940">
        <v>13.0900001525879</v>
      </c>
      <c r="E940">
        <v>20.950000762939499</v>
      </c>
      <c r="F940">
        <v>2</v>
      </c>
      <c r="G940">
        <v>19.882540862520699</v>
      </c>
      <c r="H940">
        <v>1.82210624963811</v>
      </c>
      <c r="I940">
        <v>48.907924448921499</v>
      </c>
      <c r="J940">
        <v>0.97815848897843005</v>
      </c>
    </row>
    <row r="941" spans="1:10">
      <c r="A941">
        <v>940</v>
      </c>
      <c r="B941">
        <v>-32.433300000000003</v>
      </c>
      <c r="C941" s="65">
        <v>33812.958333333336</v>
      </c>
      <c r="D941">
        <v>12.6499996185303</v>
      </c>
      <c r="E941">
        <v>16.9899997711182</v>
      </c>
      <c r="F941">
        <v>8.6000003814697301</v>
      </c>
      <c r="G941">
        <v>20.032951302964999</v>
      </c>
      <c r="H941">
        <v>1.27801370773471</v>
      </c>
      <c r="I941">
        <v>50</v>
      </c>
      <c r="J941">
        <v>1</v>
      </c>
    </row>
    <row r="942" spans="1:10">
      <c r="A942">
        <v>941</v>
      </c>
      <c r="B942">
        <v>115.9333</v>
      </c>
      <c r="C942" s="65">
        <v>33813.958333333336</v>
      </c>
      <c r="D942">
        <v>6.4899997711181596</v>
      </c>
      <c r="E942">
        <v>15.7700004577637</v>
      </c>
      <c r="F942">
        <v>3</v>
      </c>
      <c r="G942">
        <v>20.1867854730007</v>
      </c>
      <c r="H942">
        <v>1.6701341600569499</v>
      </c>
      <c r="I942">
        <v>50</v>
      </c>
      <c r="J942">
        <v>1</v>
      </c>
    </row>
    <row r="943" spans="1:10">
      <c r="A943">
        <v>942</v>
      </c>
      <c r="B943">
        <v>-32.433300000000003</v>
      </c>
      <c r="C943" s="65">
        <v>33814.958333333336</v>
      </c>
      <c r="D943">
        <v>9.0799999237060494</v>
      </c>
      <c r="E943">
        <v>16.879999160766602</v>
      </c>
      <c r="F943">
        <v>0.30000001192092901</v>
      </c>
      <c r="G943">
        <v>20.344001900869099</v>
      </c>
      <c r="H943">
        <v>1.64177647563802</v>
      </c>
      <c r="I943">
        <v>48.986578831410498</v>
      </c>
      <c r="J943">
        <v>0.97973157662820998</v>
      </c>
    </row>
    <row r="944" spans="1:10">
      <c r="A944">
        <v>943</v>
      </c>
      <c r="B944">
        <v>115.9333</v>
      </c>
      <c r="C944" s="65">
        <v>33815.958333333336</v>
      </c>
      <c r="D944">
        <v>10.300000190734901</v>
      </c>
      <c r="E944">
        <v>19.309999465942401</v>
      </c>
      <c r="F944">
        <v>0.10000000149011599</v>
      </c>
      <c r="G944">
        <v>20.5045591148114</v>
      </c>
      <c r="H944">
        <v>1.8839039969590501</v>
      </c>
      <c r="I944">
        <v>47.579455635333403</v>
      </c>
      <c r="J944">
        <v>0.95158911270666802</v>
      </c>
    </row>
    <row r="945" spans="1:10">
      <c r="A945">
        <v>944</v>
      </c>
      <c r="B945">
        <v>-32.433300000000003</v>
      </c>
      <c r="C945" s="65">
        <v>33816.958333333336</v>
      </c>
      <c r="D945">
        <v>9.25</v>
      </c>
      <c r="E945">
        <v>18.5</v>
      </c>
      <c r="F945">
        <v>0.30000001192092901</v>
      </c>
      <c r="G945">
        <v>20.668415643068901</v>
      </c>
      <c r="H945">
        <v>1.8692028228833799</v>
      </c>
      <c r="I945">
        <v>46.384093388947598</v>
      </c>
      <c r="J945">
        <v>0.92768186777895201</v>
      </c>
    </row>
    <row r="946" spans="1:10">
      <c r="A946">
        <v>945</v>
      </c>
      <c r="B946">
        <v>115.9333</v>
      </c>
      <c r="C946" s="65">
        <v>33817.958333333336</v>
      </c>
      <c r="D946">
        <v>10.4099998474121</v>
      </c>
      <c r="E946">
        <v>16.549999237060501</v>
      </c>
      <c r="F946">
        <v>4</v>
      </c>
      <c r="G946">
        <v>20.835530013882899</v>
      </c>
      <c r="H946">
        <v>1.51606285129374</v>
      </c>
      <c r="I946">
        <v>49.171243107912602</v>
      </c>
      <c r="J946">
        <v>0.98342486215825198</v>
      </c>
    </row>
    <row r="947" spans="1:10">
      <c r="A947">
        <v>946</v>
      </c>
      <c r="B947">
        <v>-32.433300000000003</v>
      </c>
      <c r="C947" s="65">
        <v>33818.958333333336</v>
      </c>
      <c r="D947">
        <v>10.4099998474121</v>
      </c>
      <c r="E947">
        <v>18.459999084472699</v>
      </c>
      <c r="F947">
        <v>3.5999999046325701</v>
      </c>
      <c r="G947">
        <v>21.0058607554944</v>
      </c>
      <c r="H947">
        <v>1.8035484804256801</v>
      </c>
      <c r="I947">
        <v>50</v>
      </c>
      <c r="J947">
        <v>1</v>
      </c>
    </row>
    <row r="948" spans="1:10">
      <c r="A948">
        <v>947</v>
      </c>
      <c r="B948">
        <v>115.9333</v>
      </c>
      <c r="C948" s="65">
        <v>33819.958333333336</v>
      </c>
      <c r="D948">
        <v>10.439999580383301</v>
      </c>
      <c r="E948">
        <v>17.909999847412099</v>
      </c>
      <c r="F948">
        <v>4.5999999046325701</v>
      </c>
      <c r="G948">
        <v>21.1793663961449</v>
      </c>
      <c r="H948">
        <v>1.7375830569734301</v>
      </c>
      <c r="I948">
        <v>50</v>
      </c>
      <c r="J948">
        <v>1</v>
      </c>
    </row>
    <row r="949" spans="1:10">
      <c r="A949">
        <v>948</v>
      </c>
      <c r="B949">
        <v>-32.433300000000003</v>
      </c>
      <c r="C949" s="65">
        <v>33820.958333333336</v>
      </c>
      <c r="D949">
        <v>8.5900001525878906</v>
      </c>
      <c r="E949">
        <v>16.909999847412099</v>
      </c>
      <c r="F949">
        <v>16.700000762939499</v>
      </c>
      <c r="G949">
        <v>21.356005464075501</v>
      </c>
      <c r="H949">
        <v>1.7666667880282501</v>
      </c>
      <c r="I949">
        <v>50</v>
      </c>
      <c r="J949">
        <v>1</v>
      </c>
    </row>
    <row r="950" spans="1:10">
      <c r="A950">
        <v>949</v>
      </c>
      <c r="B950">
        <v>115.9333</v>
      </c>
      <c r="C950" s="65">
        <v>33821.958333333336</v>
      </c>
      <c r="D950">
        <v>10.710000038146999</v>
      </c>
      <c r="E950">
        <v>17.139999389648398</v>
      </c>
      <c r="F950">
        <v>3.7999999523162802</v>
      </c>
      <c r="G950">
        <v>21.535736487527501</v>
      </c>
      <c r="H950">
        <v>1.62640451623476</v>
      </c>
      <c r="I950">
        <v>50</v>
      </c>
      <c r="J950">
        <v>1</v>
      </c>
    </row>
    <row r="951" spans="1:10">
      <c r="A951">
        <v>950</v>
      </c>
      <c r="B951">
        <v>-32.433300000000003</v>
      </c>
      <c r="C951" s="65">
        <v>33822.958333333336</v>
      </c>
      <c r="D951">
        <v>6.6999998092651403</v>
      </c>
      <c r="E951">
        <v>14.3900003433228</v>
      </c>
      <c r="F951">
        <v>7.8000001907348597</v>
      </c>
      <c r="G951">
        <v>21.718517994742001</v>
      </c>
      <c r="H951">
        <v>1.6026237930763101</v>
      </c>
      <c r="I951">
        <v>50</v>
      </c>
      <c r="J951">
        <v>1</v>
      </c>
    </row>
    <row r="952" spans="1:10">
      <c r="A952">
        <v>951</v>
      </c>
      <c r="B952">
        <v>115.9333</v>
      </c>
      <c r="C952" s="65">
        <v>33823.958333333336</v>
      </c>
      <c r="D952">
        <v>9.1499996185302699</v>
      </c>
      <c r="E952">
        <v>17.950000762939499</v>
      </c>
      <c r="F952">
        <v>0.40000000596046398</v>
      </c>
      <c r="G952">
        <v>21.904308513960299</v>
      </c>
      <c r="H952">
        <v>1.91236246727049</v>
      </c>
      <c r="I952">
        <v>48.870110032144098</v>
      </c>
      <c r="J952">
        <v>0.97740220064288197</v>
      </c>
    </row>
    <row r="953" spans="1:10">
      <c r="A953">
        <v>952</v>
      </c>
      <c r="B953">
        <v>-32.433300000000003</v>
      </c>
      <c r="C953" s="65">
        <v>33824.958333333336</v>
      </c>
      <c r="D953">
        <v>10.319999694824199</v>
      </c>
      <c r="E953">
        <v>17.409999847412099</v>
      </c>
      <c r="F953">
        <v>7.5</v>
      </c>
      <c r="G953">
        <v>22.093066573423801</v>
      </c>
      <c r="H953">
        <v>1.7487203515287799</v>
      </c>
      <c r="I953">
        <v>50</v>
      </c>
      <c r="J953">
        <v>1</v>
      </c>
    </row>
    <row r="954" spans="1:10">
      <c r="A954">
        <v>953</v>
      </c>
      <c r="B954">
        <v>115.9333</v>
      </c>
      <c r="C954" s="65">
        <v>33825.958333333336</v>
      </c>
      <c r="D954">
        <v>8.6999998092651403</v>
      </c>
      <c r="E954">
        <v>16.7700004577637</v>
      </c>
      <c r="F954">
        <v>15.1000003814697</v>
      </c>
      <c r="G954">
        <v>22.2847507013735</v>
      </c>
      <c r="H954">
        <v>1.8146975074498699</v>
      </c>
      <c r="I954">
        <v>50</v>
      </c>
      <c r="J954">
        <v>1</v>
      </c>
    </row>
    <row r="955" spans="1:10">
      <c r="A955">
        <v>954</v>
      </c>
      <c r="B955">
        <v>-32.433300000000003</v>
      </c>
      <c r="C955" s="65">
        <v>33826.958333333336</v>
      </c>
      <c r="D955">
        <v>11.5100002288818</v>
      </c>
      <c r="E955">
        <v>16.9799995422363</v>
      </c>
      <c r="F955">
        <v>9.1000003814697301</v>
      </c>
      <c r="G955">
        <v>22.479319426050701</v>
      </c>
      <c r="H955">
        <v>1.58160788158256</v>
      </c>
      <c r="I955">
        <v>50</v>
      </c>
      <c r="J955">
        <v>1</v>
      </c>
    </row>
    <row r="956" spans="1:10">
      <c r="A956">
        <v>955</v>
      </c>
      <c r="B956">
        <v>115.9333</v>
      </c>
      <c r="C956" s="65">
        <v>33827.958333333336</v>
      </c>
      <c r="D956">
        <v>9.5</v>
      </c>
      <c r="E956">
        <v>17</v>
      </c>
      <c r="F956">
        <v>1.3999999761581401</v>
      </c>
      <c r="G956">
        <v>22.676731275696699</v>
      </c>
      <c r="H956">
        <v>1.8102328490239801</v>
      </c>
      <c r="I956">
        <v>49.951813696938999</v>
      </c>
      <c r="J956">
        <v>0.99903627393877903</v>
      </c>
    </row>
    <row r="957" spans="1:10">
      <c r="A957">
        <v>956</v>
      </c>
      <c r="B957">
        <v>-32.433300000000003</v>
      </c>
      <c r="C957" s="65">
        <v>33828.958333333336</v>
      </c>
      <c r="D957">
        <v>12.039999961853001</v>
      </c>
      <c r="E957">
        <v>19.340000152587901</v>
      </c>
      <c r="F957">
        <v>1.6000000238418599</v>
      </c>
      <c r="G957">
        <v>22.876944778552801</v>
      </c>
      <c r="H957">
        <v>1.94328437856037</v>
      </c>
      <c r="I957">
        <v>49.997186217932502</v>
      </c>
      <c r="J957">
        <v>0.99994372435864998</v>
      </c>
    </row>
    <row r="958" spans="1:10">
      <c r="A958">
        <v>957</v>
      </c>
      <c r="B958">
        <v>115.9333</v>
      </c>
      <c r="C958" s="65">
        <v>33829.958333333336</v>
      </c>
      <c r="D958">
        <v>12.2299995422363</v>
      </c>
      <c r="E958">
        <v>18.7299995422363</v>
      </c>
      <c r="F958">
        <v>10</v>
      </c>
      <c r="G958">
        <v>23.07991846286</v>
      </c>
      <c r="H958">
        <v>1.8383830698138901</v>
      </c>
      <c r="I958">
        <v>50</v>
      </c>
      <c r="J958">
        <v>1</v>
      </c>
    </row>
    <row r="959" spans="1:10">
      <c r="A959">
        <v>958</v>
      </c>
      <c r="B959">
        <v>-32.433300000000003</v>
      </c>
      <c r="C959" s="65">
        <v>33830.958333333336</v>
      </c>
      <c r="D959">
        <v>11.8800001144409</v>
      </c>
      <c r="E959">
        <v>14.800000190734901</v>
      </c>
      <c r="F959">
        <v>6.5</v>
      </c>
      <c r="G959">
        <v>23.2856012112298</v>
      </c>
      <c r="H959">
        <v>1.1632130045201099</v>
      </c>
      <c r="I959">
        <v>50</v>
      </c>
      <c r="J959">
        <v>1</v>
      </c>
    </row>
    <row r="960" spans="1:10">
      <c r="A960">
        <v>959</v>
      </c>
      <c r="B960">
        <v>115.9333</v>
      </c>
      <c r="C960" s="65">
        <v>33831.958333333336</v>
      </c>
      <c r="D960">
        <v>4.2199997901916504</v>
      </c>
      <c r="E960">
        <v>13.4099998474121</v>
      </c>
      <c r="F960">
        <v>14.1000003814697</v>
      </c>
      <c r="G960">
        <v>23.493903323753301</v>
      </c>
      <c r="H960">
        <v>1.7795129530304501</v>
      </c>
      <c r="I960">
        <v>50</v>
      </c>
      <c r="J960">
        <v>1</v>
      </c>
    </row>
    <row r="961" spans="1:10">
      <c r="A961">
        <v>960</v>
      </c>
      <c r="B961">
        <v>-32.433300000000003</v>
      </c>
      <c r="C961" s="65">
        <v>33832.958333333336</v>
      </c>
      <c r="D961">
        <v>2.6800000667571999</v>
      </c>
      <c r="E961">
        <v>15.6400003433228</v>
      </c>
      <c r="F961">
        <v>0.10000000149011599</v>
      </c>
      <c r="G961">
        <v>23.704725454891999</v>
      </c>
      <c r="H961">
        <v>2.15982755686947</v>
      </c>
      <c r="I961">
        <v>48.372137955994503</v>
      </c>
      <c r="J961">
        <v>0.96744275911989097</v>
      </c>
    </row>
    <row r="962" spans="1:10">
      <c r="A962">
        <v>961</v>
      </c>
      <c r="B962">
        <v>115.9333</v>
      </c>
      <c r="C962" s="65">
        <v>33833.958333333336</v>
      </c>
      <c r="D962">
        <v>5.8800001144409197</v>
      </c>
      <c r="E962">
        <v>16.590000152587901</v>
      </c>
      <c r="F962">
        <v>0.10000000149011599</v>
      </c>
      <c r="G962">
        <v>23.917968259107099</v>
      </c>
      <c r="H962">
        <v>2.1335489209860499</v>
      </c>
      <c r="I962">
        <v>46.765298820695797</v>
      </c>
      <c r="J962">
        <v>0.935305976413917</v>
      </c>
    </row>
    <row r="963" spans="1:10">
      <c r="A963">
        <v>962</v>
      </c>
      <c r="B963">
        <v>-32.433300000000003</v>
      </c>
      <c r="C963" s="65">
        <v>33834.958333333336</v>
      </c>
      <c r="D963">
        <v>4.7800002098083496</v>
      </c>
      <c r="E963">
        <v>17.110000610351602</v>
      </c>
      <c r="F963">
        <v>0.5</v>
      </c>
      <c r="G963">
        <v>24.133532390859902</v>
      </c>
      <c r="H963">
        <v>2.2867911868964801</v>
      </c>
      <c r="I963">
        <v>45.435865871178599</v>
      </c>
      <c r="J963">
        <v>0.90871731742357298</v>
      </c>
    </row>
    <row r="964" spans="1:10">
      <c r="A964">
        <v>963</v>
      </c>
      <c r="B964">
        <v>115.9333</v>
      </c>
      <c r="C964" s="65">
        <v>33835.958333333336</v>
      </c>
      <c r="D964">
        <v>6.9099998474121103</v>
      </c>
      <c r="E964">
        <v>17.909999847412099</v>
      </c>
      <c r="F964">
        <v>0</v>
      </c>
      <c r="G964">
        <v>24.3513185046118</v>
      </c>
      <c r="H964">
        <v>2.2905052862384898</v>
      </c>
      <c r="I964">
        <v>43.603461642187803</v>
      </c>
      <c r="J964">
        <v>0.87206923284375704</v>
      </c>
    </row>
    <row r="965" spans="1:10">
      <c r="A965">
        <v>964</v>
      </c>
      <c r="B965">
        <v>-32.433300000000003</v>
      </c>
      <c r="C965" s="65">
        <v>33836.958333333336</v>
      </c>
      <c r="D965">
        <v>6.3200001716613796</v>
      </c>
      <c r="E965">
        <v>19.090000152587901</v>
      </c>
      <c r="F965">
        <v>0</v>
      </c>
      <c r="G965">
        <v>24.571227254824201</v>
      </c>
      <c r="H965">
        <v>2.5145199188599299</v>
      </c>
      <c r="I965">
        <v>41.5918457070999</v>
      </c>
      <c r="J965">
        <v>0.83183691414199801</v>
      </c>
    </row>
    <row r="966" spans="1:10">
      <c r="A966">
        <v>965</v>
      </c>
      <c r="B966">
        <v>115.9333</v>
      </c>
      <c r="C966" s="65">
        <v>33837.958333333336</v>
      </c>
      <c r="D966">
        <v>8.8100004196166992</v>
      </c>
      <c r="E966">
        <v>19.5200004577637</v>
      </c>
      <c r="F966">
        <v>0</v>
      </c>
      <c r="G966">
        <v>24.793159295958201</v>
      </c>
      <c r="H966">
        <v>2.4347987679752401</v>
      </c>
      <c r="I966">
        <v>39.644006692719699</v>
      </c>
      <c r="J966">
        <v>0.79288013385439404</v>
      </c>
    </row>
    <row r="967" spans="1:10">
      <c r="A967">
        <v>966</v>
      </c>
      <c r="B967">
        <v>-32.433300000000003</v>
      </c>
      <c r="C967" s="65">
        <v>33838.958333333336</v>
      </c>
      <c r="D967">
        <v>10.560000419616699</v>
      </c>
      <c r="E967">
        <v>22.840000152587901</v>
      </c>
      <c r="F967">
        <v>0</v>
      </c>
      <c r="G967">
        <v>25.017015282475299</v>
      </c>
      <c r="H967">
        <v>2.8393277229210598</v>
      </c>
      <c r="I967">
        <v>37.372544514382902</v>
      </c>
      <c r="J967">
        <v>0.74745089028765699</v>
      </c>
    </row>
    <row r="968" spans="1:10">
      <c r="A968">
        <v>967</v>
      </c>
      <c r="B968">
        <v>115.9333</v>
      </c>
      <c r="C968" s="65">
        <v>33839.958333333336</v>
      </c>
      <c r="D968">
        <v>13.079999923706101</v>
      </c>
      <c r="E968">
        <v>17.180000305175799</v>
      </c>
      <c r="F968">
        <v>3.2000000476837198</v>
      </c>
      <c r="G968">
        <v>25.242695868836801</v>
      </c>
      <c r="H968">
        <v>1.5800876086090401</v>
      </c>
      <c r="I968">
        <v>39.308474475179302</v>
      </c>
      <c r="J968">
        <v>0.786169489503587</v>
      </c>
    </row>
    <row r="969" spans="1:10">
      <c r="A969">
        <v>968</v>
      </c>
      <c r="B969">
        <v>-32.433300000000003</v>
      </c>
      <c r="C969" s="65">
        <v>33840.958333333336</v>
      </c>
      <c r="D969">
        <v>12.4899997711182</v>
      </c>
      <c r="E969">
        <v>17.860000610351602</v>
      </c>
      <c r="F969">
        <v>6.5</v>
      </c>
      <c r="G969">
        <v>25.470101709503901</v>
      </c>
      <c r="H969">
        <v>1.82710882133161</v>
      </c>
      <c r="I969">
        <v>44.346787418114097</v>
      </c>
      <c r="J969">
        <v>0.88693574836228095</v>
      </c>
    </row>
    <row r="970" spans="1:10">
      <c r="A970">
        <v>969</v>
      </c>
      <c r="B970">
        <v>115.9333</v>
      </c>
      <c r="C970" s="65">
        <v>33841.958333333336</v>
      </c>
      <c r="D970">
        <v>7.6799998283386204</v>
      </c>
      <c r="E970">
        <v>14.6000003814697</v>
      </c>
      <c r="F970">
        <v>20.299999237060501</v>
      </c>
      <c r="G970">
        <v>25.6991334589381</v>
      </c>
      <c r="H970">
        <v>1.83667292657075</v>
      </c>
      <c r="I970">
        <v>50</v>
      </c>
      <c r="J970">
        <v>1</v>
      </c>
    </row>
    <row r="971" spans="1:10">
      <c r="A971">
        <v>970</v>
      </c>
      <c r="B971">
        <v>-32.433300000000003</v>
      </c>
      <c r="C971" s="65">
        <v>33842.958333333336</v>
      </c>
      <c r="D971">
        <v>7.1300001144409197</v>
      </c>
      <c r="E971">
        <v>14.3599996566772</v>
      </c>
      <c r="F971">
        <v>3.7999999523162802</v>
      </c>
      <c r="G971">
        <v>25.929691771600599</v>
      </c>
      <c r="H971">
        <v>1.86835021550832</v>
      </c>
      <c r="I971">
        <v>50</v>
      </c>
      <c r="J971">
        <v>1</v>
      </c>
    </row>
    <row r="972" spans="1:10">
      <c r="A972">
        <v>971</v>
      </c>
      <c r="B972">
        <v>115.9333</v>
      </c>
      <c r="C972" s="65">
        <v>33843.958333333336</v>
      </c>
      <c r="D972">
        <v>8.6000003814697301</v>
      </c>
      <c r="E972">
        <v>13.6099996566772</v>
      </c>
      <c r="F972">
        <v>29.899999618530298</v>
      </c>
      <c r="G972">
        <v>26.1616773019527</v>
      </c>
      <c r="H972">
        <v>1.5889826002760401</v>
      </c>
      <c r="I972">
        <v>50</v>
      </c>
      <c r="J972">
        <v>1</v>
      </c>
    </row>
    <row r="973" spans="1:10">
      <c r="A973">
        <v>972</v>
      </c>
      <c r="B973">
        <v>-32.433300000000003</v>
      </c>
      <c r="C973" s="65">
        <v>33844.958333333336</v>
      </c>
      <c r="D973">
        <v>1.9299999475479099</v>
      </c>
      <c r="E973">
        <v>15.2799997329712</v>
      </c>
      <c r="F973">
        <v>0.69999998807907104</v>
      </c>
      <c r="G973">
        <v>26.3949907044558</v>
      </c>
      <c r="H973">
        <v>2.3906173308018501</v>
      </c>
      <c r="I973">
        <v>48.787506123437602</v>
      </c>
      <c r="J973">
        <v>0.97575012246875203</v>
      </c>
    </row>
    <row r="974" spans="1:10">
      <c r="A974">
        <v>973</v>
      </c>
      <c r="B974">
        <v>115.9333</v>
      </c>
      <c r="C974" s="65">
        <v>33845.958333333336</v>
      </c>
      <c r="D974">
        <v>7.4200000762939498</v>
      </c>
      <c r="E974">
        <v>15.6300001144409</v>
      </c>
      <c r="F974">
        <v>2</v>
      </c>
      <c r="G974">
        <v>26.629532633571198</v>
      </c>
      <c r="H974">
        <v>2.1005590646114101</v>
      </c>
      <c r="I974">
        <v>49.107058871748499</v>
      </c>
      <c r="J974">
        <v>0.98214117743496898</v>
      </c>
    </row>
    <row r="975" spans="1:10">
      <c r="A975">
        <v>974</v>
      </c>
      <c r="B975">
        <v>-32.433300000000003</v>
      </c>
      <c r="C975" s="65">
        <v>33846.958333333336</v>
      </c>
      <c r="D975">
        <v>9.1199998855590803</v>
      </c>
      <c r="E975">
        <v>14.5100002288818</v>
      </c>
      <c r="F975">
        <v>11.6000003814697</v>
      </c>
      <c r="G975">
        <v>26.865203743760201</v>
      </c>
      <c r="H975">
        <v>1.7340356603277201</v>
      </c>
      <c r="I975">
        <v>50</v>
      </c>
      <c r="J975">
        <v>1</v>
      </c>
    </row>
    <row r="976" spans="1:10">
      <c r="A976">
        <v>975</v>
      </c>
      <c r="B976">
        <v>115.9333</v>
      </c>
      <c r="C976" s="65">
        <v>33847.958333333336</v>
      </c>
      <c r="D976">
        <v>7.9400000572204599</v>
      </c>
      <c r="E976">
        <v>14.8800001144409</v>
      </c>
      <c r="F976">
        <v>8.1000003814697301</v>
      </c>
      <c r="G976">
        <v>27.101904689484201</v>
      </c>
      <c r="H976">
        <v>1.9578204501730501</v>
      </c>
      <c r="I976">
        <v>50</v>
      </c>
      <c r="J976">
        <v>1</v>
      </c>
    </row>
    <row r="977" spans="1:10">
      <c r="A977">
        <v>976</v>
      </c>
      <c r="B977">
        <v>-32.433300000000003</v>
      </c>
      <c r="C977" s="65">
        <v>33848.958333333336</v>
      </c>
      <c r="D977">
        <v>3.7799999713897701</v>
      </c>
      <c r="E977">
        <v>16.2299995422363</v>
      </c>
      <c r="F977">
        <v>4.4000000953674299</v>
      </c>
      <c r="G977">
        <v>27.3395361252044</v>
      </c>
      <c r="H977">
        <v>2.5180274316162201</v>
      </c>
      <c r="I977">
        <v>50</v>
      </c>
      <c r="J977">
        <v>1</v>
      </c>
    </row>
    <row r="978" spans="1:10">
      <c r="A978">
        <v>977</v>
      </c>
      <c r="B978">
        <v>115.9333</v>
      </c>
      <c r="C978" s="65">
        <v>33849.958333333336</v>
      </c>
      <c r="D978">
        <v>9.1700000762939506</v>
      </c>
      <c r="E978">
        <v>16.379999160766602</v>
      </c>
      <c r="F978">
        <v>20.700000762939499</v>
      </c>
      <c r="G978">
        <v>27.5779987053822</v>
      </c>
      <c r="H978">
        <v>2.1254875410151399</v>
      </c>
      <c r="I978">
        <v>50</v>
      </c>
      <c r="J978">
        <v>1</v>
      </c>
    </row>
    <row r="979" spans="1:10">
      <c r="A979">
        <v>978</v>
      </c>
      <c r="B979">
        <v>-32.433300000000003</v>
      </c>
      <c r="C979" s="65">
        <v>33850.958333333336</v>
      </c>
      <c r="D979">
        <v>6.96000003814697</v>
      </c>
      <c r="E979">
        <v>17.629999160766602</v>
      </c>
      <c r="F979">
        <v>2.7999999523162802</v>
      </c>
      <c r="G979">
        <v>27.817193084478902</v>
      </c>
      <c r="H979">
        <v>2.5671520390504901</v>
      </c>
      <c r="I979">
        <v>50</v>
      </c>
      <c r="J979">
        <v>1</v>
      </c>
    </row>
    <row r="980" spans="1:10">
      <c r="A980">
        <v>979</v>
      </c>
      <c r="B980">
        <v>115.9333</v>
      </c>
      <c r="C980" s="65">
        <v>33851.958333333336</v>
      </c>
      <c r="D980">
        <v>11.0299997329712</v>
      </c>
      <c r="E980">
        <v>17.340000152587901</v>
      </c>
      <c r="F980">
        <v>3.5</v>
      </c>
      <c r="G980">
        <v>28.057019916955799</v>
      </c>
      <c r="H980">
        <v>2.1162371811673002</v>
      </c>
      <c r="I980">
        <v>50</v>
      </c>
      <c r="J980">
        <v>1</v>
      </c>
    </row>
    <row r="981" spans="1:10">
      <c r="A981">
        <v>980</v>
      </c>
      <c r="B981">
        <v>-32.433300000000003</v>
      </c>
      <c r="C981" s="65">
        <v>33852.958333333336</v>
      </c>
      <c r="D981">
        <v>8.1999998092651403</v>
      </c>
      <c r="E981">
        <v>17.2600002288818</v>
      </c>
      <c r="F981">
        <v>0.5</v>
      </c>
      <c r="G981">
        <v>28.297379857274201</v>
      </c>
      <c r="H981">
        <v>2.44117486572735</v>
      </c>
      <c r="I981">
        <v>48.547060107418098</v>
      </c>
      <c r="J981">
        <v>0.97094120214836299</v>
      </c>
    </row>
    <row r="982" spans="1:10">
      <c r="A982">
        <v>981</v>
      </c>
      <c r="B982">
        <v>115.9333</v>
      </c>
      <c r="C982" s="65">
        <v>33853.958333333336</v>
      </c>
      <c r="D982">
        <v>4.5900001525878897</v>
      </c>
      <c r="E982">
        <v>16.430000305175799</v>
      </c>
      <c r="F982">
        <v>0.80000001192092896</v>
      </c>
      <c r="G982">
        <v>28.538173559895601</v>
      </c>
      <c r="H982">
        <v>2.60977852647774</v>
      </c>
      <c r="I982">
        <v>47.259237298156897</v>
      </c>
      <c r="J982">
        <v>0.94518474596313695</v>
      </c>
    </row>
    <row r="983" spans="1:10">
      <c r="A983">
        <v>982</v>
      </c>
      <c r="B983">
        <v>-32.433300000000003</v>
      </c>
      <c r="C983" s="65">
        <v>33854.958333333336</v>
      </c>
      <c r="D983">
        <v>8.5699996948242205</v>
      </c>
      <c r="E983">
        <v>17.719999313354499</v>
      </c>
      <c r="F983">
        <v>0.89999997615814198</v>
      </c>
      <c r="G983">
        <v>28.779301679281101</v>
      </c>
      <c r="H983">
        <v>2.5289661792522198</v>
      </c>
      <c r="I983">
        <v>46.1360643309132</v>
      </c>
      <c r="J983">
        <v>0.92272128661826502</v>
      </c>
    </row>
    <row r="984" spans="1:10">
      <c r="A984">
        <v>983</v>
      </c>
      <c r="B984">
        <v>115.9333</v>
      </c>
      <c r="C984" s="65">
        <v>33855.958333333336</v>
      </c>
      <c r="D984">
        <v>12.300000190734901</v>
      </c>
      <c r="E984">
        <v>19.030000686645501</v>
      </c>
      <c r="F984">
        <v>18.399999618530298</v>
      </c>
      <c r="G984">
        <v>29.020664869892101</v>
      </c>
      <c r="H984">
        <v>2.3651979439467499</v>
      </c>
      <c r="I984">
        <v>50</v>
      </c>
      <c r="J984">
        <v>1</v>
      </c>
    </row>
    <row r="985" spans="1:10">
      <c r="A985">
        <v>984</v>
      </c>
      <c r="B985">
        <v>-32.433300000000003</v>
      </c>
      <c r="C985" s="65">
        <v>33856.958333333336</v>
      </c>
      <c r="D985">
        <v>12.699999809265099</v>
      </c>
      <c r="E985">
        <v>19.409999847412099</v>
      </c>
      <c r="F985">
        <v>1.29999995231628</v>
      </c>
      <c r="G985">
        <v>29.262163786189902</v>
      </c>
      <c r="H985">
        <v>2.4090857887563599</v>
      </c>
      <c r="I985">
        <v>49.3727313213112</v>
      </c>
      <c r="J985">
        <v>0.98745462642622395</v>
      </c>
    </row>
    <row r="986" spans="1:10">
      <c r="A986">
        <v>985</v>
      </c>
      <c r="B986">
        <v>115.9333</v>
      </c>
      <c r="C986" s="65">
        <v>33857.958333333336</v>
      </c>
      <c r="D986">
        <v>9.3100004196166992</v>
      </c>
      <c r="E986">
        <v>20.659999847412099</v>
      </c>
      <c r="F986">
        <v>0.40000000596046398</v>
      </c>
      <c r="G986">
        <v>29.503699082635901</v>
      </c>
      <c r="H986">
        <v>3.0592243763605498</v>
      </c>
      <c r="I986">
        <v>47.325351826183201</v>
      </c>
      <c r="J986">
        <v>0.94650703652366397</v>
      </c>
    </row>
    <row r="987" spans="1:10">
      <c r="A987">
        <v>986</v>
      </c>
      <c r="B987">
        <v>-32.433300000000003</v>
      </c>
      <c r="C987" s="65">
        <v>33858.958333333336</v>
      </c>
      <c r="D987">
        <v>8.5600004196166992</v>
      </c>
      <c r="E987">
        <v>23.860000610351602</v>
      </c>
      <c r="F987">
        <v>0.10000000149011599</v>
      </c>
      <c r="G987">
        <v>29.745171413691299</v>
      </c>
      <c r="H987">
        <v>3.7147584927906299</v>
      </c>
      <c r="I987">
        <v>44.453545033440797</v>
      </c>
      <c r="J987">
        <v>0.889070900668817</v>
      </c>
    </row>
    <row r="988" spans="1:10">
      <c r="A988">
        <v>987</v>
      </c>
      <c r="B988">
        <v>115.9333</v>
      </c>
      <c r="C988" s="65">
        <v>33859.958333333336</v>
      </c>
      <c r="D988">
        <v>10.9799995422363</v>
      </c>
      <c r="E988">
        <v>15.550000190734901</v>
      </c>
      <c r="F988">
        <v>2.4000000953674299</v>
      </c>
      <c r="G988">
        <v>29.986481433817598</v>
      </c>
      <c r="H988">
        <v>1.86946245673028</v>
      </c>
      <c r="I988">
        <v>45.357975163424001</v>
      </c>
      <c r="J988">
        <v>0.90715950326848105</v>
      </c>
    </row>
    <row r="989" spans="1:10">
      <c r="A989">
        <v>988</v>
      </c>
      <c r="B989">
        <v>-32.433300000000003</v>
      </c>
      <c r="C989" s="65">
        <v>33860.958333333336</v>
      </c>
      <c r="D989">
        <v>6.2199997901916504</v>
      </c>
      <c r="E989">
        <v>16.7299995422363</v>
      </c>
      <c r="F989">
        <v>1.29999995231628</v>
      </c>
      <c r="G989">
        <v>30.227529797475899</v>
      </c>
      <c r="H989">
        <v>2.69316313647718</v>
      </c>
      <c r="I989">
        <v>44.503444606558602</v>
      </c>
      <c r="J989">
        <v>0.89006889213117102</v>
      </c>
    </row>
    <row r="990" spans="1:10">
      <c r="A990">
        <v>989</v>
      </c>
      <c r="B990">
        <v>115.9333</v>
      </c>
      <c r="C990" s="65">
        <v>33861.958333333336</v>
      </c>
      <c r="D990">
        <v>7.0700001716613796</v>
      </c>
      <c r="E990">
        <v>17.530000686645501</v>
      </c>
      <c r="F990">
        <v>0.40000000596046398</v>
      </c>
      <c r="G990">
        <v>30.4682232020584</v>
      </c>
      <c r="H990">
        <v>2.7844616119403698</v>
      </c>
      <c r="I990">
        <v>42.675875322966697</v>
      </c>
      <c r="J990">
        <v>0.853517506459335</v>
      </c>
    </row>
    <row r="991" spans="1:10">
      <c r="A991">
        <v>990</v>
      </c>
      <c r="B991">
        <v>-32.433300000000003</v>
      </c>
      <c r="C991" s="65">
        <v>33862.958333333336</v>
      </c>
      <c r="D991">
        <v>9.8800001144409197</v>
      </c>
      <c r="E991">
        <v>18.549999237060501</v>
      </c>
      <c r="F991">
        <v>0.10000000149011599</v>
      </c>
      <c r="G991">
        <v>30.70849251668</v>
      </c>
      <c r="H991">
        <v>2.7175858813398599</v>
      </c>
      <c r="I991">
        <v>40.601806619385002</v>
      </c>
      <c r="J991">
        <v>0.81203613238769901</v>
      </c>
    </row>
    <row r="992" spans="1:10">
      <c r="A992">
        <v>991</v>
      </c>
      <c r="B992">
        <v>115.9333</v>
      </c>
      <c r="C992" s="65">
        <v>33863.958333333336</v>
      </c>
      <c r="D992">
        <v>8.3199996948242205</v>
      </c>
      <c r="E992">
        <v>17.809999465942401</v>
      </c>
      <c r="F992">
        <v>0</v>
      </c>
      <c r="G992">
        <v>30.948274653386399</v>
      </c>
      <c r="H992">
        <v>2.7624700004514202</v>
      </c>
      <c r="I992">
        <v>38.3918306190238</v>
      </c>
      <c r="J992">
        <v>0.76783661238047696</v>
      </c>
    </row>
    <row r="993" spans="1:10">
      <c r="A993">
        <v>992</v>
      </c>
      <c r="B993">
        <v>-32.433300000000003</v>
      </c>
      <c r="C993" s="65">
        <v>33864.958333333336</v>
      </c>
      <c r="D993">
        <v>9.5799999237060494</v>
      </c>
      <c r="E993">
        <v>16.819999694824201</v>
      </c>
      <c r="F993">
        <v>0</v>
      </c>
      <c r="G993">
        <v>31.187506524223199</v>
      </c>
      <c r="H993">
        <v>2.4421558342118499</v>
      </c>
      <c r="I993">
        <v>36.4381059516544</v>
      </c>
      <c r="J993">
        <v>0.72876211903308696</v>
      </c>
    </row>
    <row r="994" spans="1:10">
      <c r="A994">
        <v>993</v>
      </c>
      <c r="B994">
        <v>115.9333</v>
      </c>
      <c r="C994" s="65">
        <v>33865.958333333336</v>
      </c>
      <c r="D994">
        <v>9.3299999237060494</v>
      </c>
      <c r="E994">
        <v>15.3900003433228</v>
      </c>
      <c r="F994">
        <v>0</v>
      </c>
      <c r="G994">
        <v>31.426125041235998</v>
      </c>
      <c r="H994">
        <v>2.1903839679597001</v>
      </c>
      <c r="I994">
        <v>34.6857987772866</v>
      </c>
      <c r="J994">
        <v>0.69371597554573206</v>
      </c>
    </row>
    <row r="995" spans="1:10">
      <c r="A995">
        <v>994</v>
      </c>
      <c r="B995">
        <v>-32.433300000000003</v>
      </c>
      <c r="C995" s="65">
        <v>33866.958333333336</v>
      </c>
      <c r="D995">
        <v>8.6199998855590803</v>
      </c>
      <c r="E995">
        <v>17.219999313354499</v>
      </c>
      <c r="F995">
        <v>0.10000000149011599</v>
      </c>
      <c r="G995">
        <v>31.664067116470601</v>
      </c>
      <c r="H995">
        <v>2.6779278134323299</v>
      </c>
      <c r="I995">
        <v>32.643456528030796</v>
      </c>
      <c r="J995">
        <v>0.65286913056061702</v>
      </c>
    </row>
    <row r="996" spans="1:10">
      <c r="A996">
        <v>995</v>
      </c>
      <c r="B996">
        <v>115.9333</v>
      </c>
      <c r="C996" s="65">
        <v>33867.958333333336</v>
      </c>
      <c r="D996">
        <v>7</v>
      </c>
      <c r="E996">
        <v>15.7799997329712</v>
      </c>
      <c r="F996">
        <v>0.89999997615814198</v>
      </c>
      <c r="G996">
        <v>31.901269661972599</v>
      </c>
      <c r="H996">
        <v>2.5903059564023501</v>
      </c>
      <c r="I996">
        <v>31.471211739067101</v>
      </c>
      <c r="J996">
        <v>0.62942423478134202</v>
      </c>
    </row>
    <row r="997" spans="1:10">
      <c r="A997">
        <v>996</v>
      </c>
      <c r="B997">
        <v>-32.433300000000003</v>
      </c>
      <c r="C997" s="65">
        <v>33868.958333333336</v>
      </c>
      <c r="D997">
        <v>8.3199996948242205</v>
      </c>
      <c r="E997">
        <v>17.069999694824201</v>
      </c>
      <c r="F997">
        <v>13.800000190734901</v>
      </c>
      <c r="G997">
        <v>32.137669589787599</v>
      </c>
      <c r="H997">
        <v>2.7215028467294098</v>
      </c>
      <c r="I997">
        <v>43.0940096524184</v>
      </c>
      <c r="J997">
        <v>0.86188019304836905</v>
      </c>
    </row>
    <row r="998" spans="1:10">
      <c r="A998">
        <v>997</v>
      </c>
      <c r="B998">
        <v>115.9333</v>
      </c>
      <c r="C998" s="65">
        <v>33869.958333333336</v>
      </c>
      <c r="D998">
        <v>6.96000003814697</v>
      </c>
      <c r="E998">
        <v>18.100000381469702</v>
      </c>
      <c r="F998">
        <v>1.20000004768372</v>
      </c>
      <c r="G998">
        <v>32.373203811961297</v>
      </c>
      <c r="H998">
        <v>3.0765391679212799</v>
      </c>
      <c r="I998">
        <v>41.832778365765101</v>
      </c>
      <c r="J998">
        <v>0.836655567315302</v>
      </c>
    </row>
    <row r="999" spans="1:10">
      <c r="A999">
        <v>998</v>
      </c>
      <c r="B999">
        <v>-32.433300000000003</v>
      </c>
      <c r="C999" s="65">
        <v>33870.958333333336</v>
      </c>
      <c r="D999">
        <v>8.0900001525878906</v>
      </c>
      <c r="E999">
        <v>19.2299995422363</v>
      </c>
      <c r="F999">
        <v>0</v>
      </c>
      <c r="G999">
        <v>32.607809240539403</v>
      </c>
      <c r="H999">
        <v>3.2142871569145801</v>
      </c>
      <c r="I999">
        <v>39.2613486402335</v>
      </c>
      <c r="J999">
        <v>0.78522697280466902</v>
      </c>
    </row>
    <row r="1000" spans="1:10">
      <c r="A1000">
        <v>999</v>
      </c>
      <c r="B1000">
        <v>115.9333</v>
      </c>
      <c r="C1000" s="65">
        <v>33871.958333333336</v>
      </c>
      <c r="D1000">
        <v>6.2199997901916504</v>
      </c>
      <c r="E1000">
        <v>20.5100002288818</v>
      </c>
      <c r="F1000">
        <v>0</v>
      </c>
      <c r="G1000">
        <v>32.841422787567602</v>
      </c>
      <c r="H1000">
        <v>3.6321766975563299</v>
      </c>
      <c r="I1000">
        <v>36.355607282188402</v>
      </c>
      <c r="J1000">
        <v>0.72711214564376803</v>
      </c>
    </row>
    <row r="1001" spans="1:10">
      <c r="A1001">
        <v>1000</v>
      </c>
      <c r="B1001">
        <v>-32.433300000000003</v>
      </c>
      <c r="C1001" s="65">
        <v>33872.958333333336</v>
      </c>
      <c r="D1001">
        <v>8.8800001144409197</v>
      </c>
      <c r="E1001">
        <v>19.120000839233398</v>
      </c>
      <c r="F1001">
        <v>0.40000000596046398</v>
      </c>
      <c r="G1001">
        <v>33.073981365091399</v>
      </c>
      <c r="H1001">
        <v>3.1595508492094599</v>
      </c>
      <c r="I1001">
        <v>34.227966608781301</v>
      </c>
      <c r="J1001">
        <v>0.68455933217562603</v>
      </c>
    </row>
    <row r="1002" spans="1:10">
      <c r="A1002">
        <v>1001</v>
      </c>
      <c r="B1002">
        <v>115.9333</v>
      </c>
      <c r="C1002" s="65">
        <v>33873.958333333336</v>
      </c>
      <c r="D1002">
        <v>8.3800001144409197</v>
      </c>
      <c r="E1002">
        <v>17.129999160766602</v>
      </c>
      <c r="F1002">
        <v>1.6000000238418599</v>
      </c>
      <c r="G1002">
        <v>33.305421885156598</v>
      </c>
      <c r="H1002">
        <v>2.8259402601680002</v>
      </c>
      <c r="I1002">
        <v>33.567214424488697</v>
      </c>
      <c r="J1002">
        <v>0.67134428848977501</v>
      </c>
    </row>
    <row r="1003" spans="1:10">
      <c r="A1003">
        <v>1002</v>
      </c>
      <c r="B1003">
        <v>-32.433300000000003</v>
      </c>
      <c r="C1003" s="65">
        <v>33874.958333333336</v>
      </c>
      <c r="D1003">
        <v>4.5100002288818404</v>
      </c>
      <c r="E1003">
        <v>17.049999237060501</v>
      </c>
      <c r="F1003">
        <v>0</v>
      </c>
      <c r="G1003">
        <v>33.535681259808797</v>
      </c>
      <c r="H1003">
        <v>3.18625005778991</v>
      </c>
      <c r="I1003">
        <v>31.018214378256801</v>
      </c>
      <c r="J1003">
        <v>0.62036428756513595</v>
      </c>
    </row>
    <row r="1004" spans="1:10">
      <c r="A1004">
        <v>1003</v>
      </c>
      <c r="B1004">
        <v>115.9333</v>
      </c>
      <c r="C1004" s="65">
        <v>33875.958333333336</v>
      </c>
      <c r="D1004">
        <v>6.96000003814697</v>
      </c>
      <c r="E1004">
        <v>18.540000915527301</v>
      </c>
      <c r="F1004">
        <v>0</v>
      </c>
      <c r="G1004">
        <v>33.764696401093602</v>
      </c>
      <c r="H1004">
        <v>3.2952632747015902</v>
      </c>
      <c r="I1004">
        <v>28.3820037584955</v>
      </c>
      <c r="J1004">
        <v>0.567640075169911</v>
      </c>
    </row>
    <row r="1005" spans="1:10">
      <c r="A1005">
        <v>1004</v>
      </c>
      <c r="B1005">
        <v>-32.433300000000003</v>
      </c>
      <c r="C1005" s="65">
        <v>33876.958333333336</v>
      </c>
      <c r="D1005">
        <v>8.6099996566772496</v>
      </c>
      <c r="E1005">
        <v>20.100000381469702</v>
      </c>
      <c r="F1005">
        <v>0</v>
      </c>
      <c r="G1005">
        <v>33.992404221056802</v>
      </c>
      <c r="H1005">
        <v>3.4781809842096401</v>
      </c>
      <c r="I1005">
        <v>25.599458971127799</v>
      </c>
      <c r="J1005">
        <v>0.51198917942255595</v>
      </c>
    </row>
    <row r="1006" spans="1:10">
      <c r="A1006">
        <v>1005</v>
      </c>
      <c r="B1006">
        <v>115.9333</v>
      </c>
      <c r="C1006" s="65">
        <v>33877.958333333336</v>
      </c>
      <c r="D1006">
        <v>11.560000419616699</v>
      </c>
      <c r="E1006">
        <v>19.950000762939499</v>
      </c>
      <c r="F1006">
        <v>0.5</v>
      </c>
      <c r="G1006">
        <v>34.218741631744003</v>
      </c>
      <c r="H1006">
        <v>3.1222237746635502</v>
      </c>
      <c r="I1006">
        <v>23.601679951396999</v>
      </c>
      <c r="J1006">
        <v>0.47203359902794001</v>
      </c>
    </row>
    <row r="1007" spans="1:10">
      <c r="A1007">
        <v>1006</v>
      </c>
      <c r="B1007">
        <v>-32.433300000000003</v>
      </c>
      <c r="C1007" s="65">
        <v>33878.958333333336</v>
      </c>
      <c r="D1007">
        <v>11.319999694824199</v>
      </c>
      <c r="E1007">
        <v>17.700000762939499</v>
      </c>
      <c r="F1007">
        <v>3.0999999046325701</v>
      </c>
      <c r="G1007">
        <v>34.443645545200802</v>
      </c>
      <c r="H1007">
        <v>2.6388712389603302</v>
      </c>
      <c r="I1007">
        <v>24.5905828648613</v>
      </c>
      <c r="J1007">
        <v>0.49181165729722598</v>
      </c>
    </row>
    <row r="1008" spans="1:10">
      <c r="A1008">
        <v>1007</v>
      </c>
      <c r="B1008">
        <v>115.9333</v>
      </c>
      <c r="C1008" s="65">
        <v>33879.958333333336</v>
      </c>
      <c r="D1008">
        <v>6.5599999427795401</v>
      </c>
      <c r="E1008">
        <v>18.0100002288818</v>
      </c>
      <c r="F1008">
        <v>2</v>
      </c>
      <c r="G1008">
        <v>34.667052873472898</v>
      </c>
      <c r="H1008">
        <v>3.31307631944409</v>
      </c>
      <c r="I1008">
        <v>23.940121809306</v>
      </c>
      <c r="J1008">
        <v>0.47880243618612001</v>
      </c>
    </row>
    <row r="1009" spans="1:10">
      <c r="A1009">
        <v>1008</v>
      </c>
      <c r="B1009">
        <v>-32.433300000000003</v>
      </c>
      <c r="C1009" s="65">
        <v>33880.958333333336</v>
      </c>
      <c r="D1009">
        <v>10.1499996185303</v>
      </c>
      <c r="E1009">
        <v>18.2299995422363</v>
      </c>
      <c r="F1009">
        <v>1.6000000238418599</v>
      </c>
      <c r="G1009">
        <v>34.888900528606001</v>
      </c>
      <c r="H1009">
        <v>2.9783034728236402</v>
      </c>
      <c r="I1009">
        <v>23.157479054888899</v>
      </c>
      <c r="J1009">
        <v>0.46314958109777898</v>
      </c>
    </row>
    <row r="1010" spans="1:10">
      <c r="A1010">
        <v>1009</v>
      </c>
      <c r="B1010">
        <v>115.9333</v>
      </c>
      <c r="C1010" s="65">
        <v>33881.958333333336</v>
      </c>
      <c r="D1010">
        <v>10.569999694824199</v>
      </c>
      <c r="E1010">
        <v>15.4700002670288</v>
      </c>
      <c r="F1010">
        <v>6.8000001907348597</v>
      </c>
      <c r="G1010">
        <v>35.109125422645803</v>
      </c>
      <c r="H1010">
        <v>2.2486013255850299</v>
      </c>
      <c r="I1010">
        <v>28.1585981851558</v>
      </c>
      <c r="J1010">
        <v>0.56317196370311595</v>
      </c>
    </row>
    <row r="1011" spans="1:10">
      <c r="A1011">
        <v>1010</v>
      </c>
      <c r="B1011">
        <v>-32.433300000000003</v>
      </c>
      <c r="C1011" s="65">
        <v>33882.958333333336</v>
      </c>
      <c r="D1011">
        <v>4.3600001335143999</v>
      </c>
      <c r="E1011">
        <v>13.8800001144409</v>
      </c>
      <c r="F1011">
        <v>2.0999999046325701</v>
      </c>
      <c r="G1011">
        <v>35.327664467637803</v>
      </c>
      <c r="H1011">
        <v>2.7546739996153802</v>
      </c>
      <c r="I1011">
        <v>28.054858890096099</v>
      </c>
      <c r="J1011">
        <v>0.56109717780192103</v>
      </c>
    </row>
    <row r="1012" spans="1:10">
      <c r="A1012">
        <v>1011</v>
      </c>
      <c r="B1012">
        <v>115.9333</v>
      </c>
      <c r="C1012" s="65">
        <v>33883.958333333336</v>
      </c>
      <c r="D1012">
        <v>4.4299998283386204</v>
      </c>
      <c r="E1012">
        <v>15.8599996566772</v>
      </c>
      <c r="F1012">
        <v>0.40000000596046398</v>
      </c>
      <c r="G1012">
        <v>35.544454575627697</v>
      </c>
      <c r="H1012">
        <v>3.1525416135544</v>
      </c>
      <c r="I1012">
        <v>25.932825605213001</v>
      </c>
      <c r="J1012">
        <v>0.51865651210426</v>
      </c>
    </row>
    <row r="1013" spans="1:10">
      <c r="A1013">
        <v>1012</v>
      </c>
      <c r="B1013">
        <v>-32.433300000000003</v>
      </c>
      <c r="C1013" s="65">
        <v>33884.958333333336</v>
      </c>
      <c r="D1013">
        <v>3.2999999523162802</v>
      </c>
      <c r="E1013">
        <v>17.299999237060501</v>
      </c>
      <c r="F1013">
        <v>0</v>
      </c>
      <c r="G1013">
        <v>35.759432658661297</v>
      </c>
      <c r="H1013">
        <v>3.5295772533097098</v>
      </c>
      <c r="I1013">
        <v>23.109163802565199</v>
      </c>
      <c r="J1013">
        <v>0.46218327605130499</v>
      </c>
    </row>
    <row r="1014" spans="1:10">
      <c r="A1014">
        <v>1013</v>
      </c>
      <c r="B1014">
        <v>115.9333</v>
      </c>
      <c r="C1014" s="65">
        <v>33885.958333333336</v>
      </c>
      <c r="D1014">
        <v>8.4700002670288104</v>
      </c>
      <c r="E1014">
        <v>18.840000152587901</v>
      </c>
      <c r="F1014">
        <v>0</v>
      </c>
      <c r="G1014">
        <v>35.9725356287842</v>
      </c>
      <c r="H1014">
        <v>3.4206754541639799</v>
      </c>
      <c r="I1014">
        <v>20.372623439234101</v>
      </c>
      <c r="J1014">
        <v>0.407452468784681</v>
      </c>
    </row>
    <row r="1015" spans="1:10">
      <c r="A1015">
        <v>1014</v>
      </c>
      <c r="B1015">
        <v>-32.433300000000003</v>
      </c>
      <c r="C1015" s="65">
        <v>33886.958333333336</v>
      </c>
      <c r="D1015">
        <v>8.7899999618530291</v>
      </c>
      <c r="E1015">
        <v>24.319999694824201</v>
      </c>
      <c r="F1015">
        <v>0</v>
      </c>
      <c r="G1015">
        <v>36.1837003980419</v>
      </c>
      <c r="H1015">
        <v>4.5988622918704003</v>
      </c>
      <c r="I1015">
        <v>16.693533605737699</v>
      </c>
      <c r="J1015">
        <v>0.33387067211475502</v>
      </c>
    </row>
    <row r="1016" spans="1:10">
      <c r="A1016">
        <v>1015</v>
      </c>
      <c r="B1016">
        <v>115.9333</v>
      </c>
      <c r="C1016" s="65">
        <v>33887.958333333336</v>
      </c>
      <c r="D1016">
        <v>13.6099996566772</v>
      </c>
      <c r="E1016">
        <v>23.819999694824201</v>
      </c>
      <c r="F1016">
        <v>0</v>
      </c>
      <c r="G1016">
        <v>36.392863878480298</v>
      </c>
      <c r="H1016">
        <v>3.9862282045648301</v>
      </c>
      <c r="I1016">
        <v>13.5045510420859</v>
      </c>
      <c r="J1016">
        <v>0.27009102084171699</v>
      </c>
    </row>
    <row r="1017" spans="1:10">
      <c r="A1017">
        <v>1016</v>
      </c>
      <c r="B1017">
        <v>-32.433300000000003</v>
      </c>
      <c r="C1017" s="65">
        <v>33888.958333333336</v>
      </c>
      <c r="D1017">
        <v>11.6599998474121</v>
      </c>
      <c r="E1017">
        <v>20.319999694824201</v>
      </c>
      <c r="F1017">
        <v>1.20000004768372</v>
      </c>
      <c r="G1017">
        <v>36.599962982144802</v>
      </c>
      <c r="H1017">
        <v>3.41656375104106</v>
      </c>
      <c r="I1017">
        <v>11.971300088936699</v>
      </c>
      <c r="J1017">
        <v>0.23942600177873499</v>
      </c>
    </row>
    <row r="1018" spans="1:10">
      <c r="A1018">
        <v>1017</v>
      </c>
      <c r="B1018">
        <v>115.9333</v>
      </c>
      <c r="C1018" s="65">
        <v>33889.958333333336</v>
      </c>
      <c r="D1018">
        <v>8.8000001907348597</v>
      </c>
      <c r="E1018">
        <v>21.100000381469702</v>
      </c>
      <c r="F1018">
        <v>0.5</v>
      </c>
      <c r="G1018">
        <v>36.804934621081301</v>
      </c>
      <c r="H1018">
        <v>3.9685482920050901</v>
      </c>
      <c r="I1018">
        <v>9.2964614553326594</v>
      </c>
      <c r="J1018">
        <v>0.18592922910665299</v>
      </c>
    </row>
    <row r="1019" spans="1:10">
      <c r="A1019">
        <v>1018</v>
      </c>
      <c r="B1019">
        <v>-32.433300000000003</v>
      </c>
      <c r="C1019" s="65">
        <v>33890.958333333336</v>
      </c>
      <c r="D1019">
        <v>11.1199998855591</v>
      </c>
      <c r="E1019">
        <v>22.0200004577637</v>
      </c>
      <c r="F1019">
        <v>0</v>
      </c>
      <c r="G1019">
        <v>37.0077157073354</v>
      </c>
      <c r="H1019">
        <v>3.9422741792711999</v>
      </c>
      <c r="I1019">
        <v>6.1426421119157002</v>
      </c>
      <c r="J1019">
        <v>0.122852842238314</v>
      </c>
    </row>
    <row r="1020" spans="1:10">
      <c r="A1020">
        <v>1019</v>
      </c>
      <c r="B1020">
        <v>115.9333</v>
      </c>
      <c r="C1020" s="65">
        <v>33891.958333333336</v>
      </c>
      <c r="D1020">
        <v>10.2799997329712</v>
      </c>
      <c r="E1020">
        <v>18.600000381469702</v>
      </c>
      <c r="F1020">
        <v>0.20000000298023199</v>
      </c>
      <c r="G1020">
        <v>37.208247645797499</v>
      </c>
      <c r="H1020">
        <v>3.2483115972498302</v>
      </c>
      <c r="I1020">
        <v>3.7439928370960698</v>
      </c>
      <c r="J1020">
        <v>7.4879856741921297E-2</v>
      </c>
    </row>
    <row r="1021" spans="1:10">
      <c r="A1021">
        <v>1020</v>
      </c>
      <c r="B1021">
        <v>-32.433300000000003</v>
      </c>
      <c r="C1021" s="65">
        <v>33892.958333333336</v>
      </c>
      <c r="D1021">
        <v>9.6000003814697301</v>
      </c>
      <c r="E1021">
        <v>18.440000534057599</v>
      </c>
      <c r="F1021">
        <v>0.30000001192092901</v>
      </c>
      <c r="G1021">
        <v>37.406489812737398</v>
      </c>
      <c r="H1021">
        <v>3.3222707747236102</v>
      </c>
      <c r="I1021">
        <v>1.3861762292381099</v>
      </c>
      <c r="J1021">
        <v>2.7723524584762099E-2</v>
      </c>
    </row>
    <row r="1022" spans="1:10">
      <c r="A1022">
        <v>1021</v>
      </c>
      <c r="B1022">
        <v>115.9333</v>
      </c>
      <c r="C1022" s="65">
        <v>33893.958333333336</v>
      </c>
      <c r="D1022">
        <v>6.3000001907348597</v>
      </c>
      <c r="E1022">
        <v>19.610000610351602</v>
      </c>
      <c r="F1022">
        <v>0</v>
      </c>
      <c r="G1022">
        <v>37.602406077269499</v>
      </c>
      <c r="H1022">
        <v>3.9607931151343498</v>
      </c>
      <c r="I1022">
        <v>0</v>
      </c>
      <c r="J1022">
        <v>0</v>
      </c>
    </row>
    <row r="1023" spans="1:10">
      <c r="A1023">
        <v>1022</v>
      </c>
      <c r="B1023">
        <v>-32.433300000000003</v>
      </c>
      <c r="C1023" s="65">
        <v>33894.958333333336</v>
      </c>
      <c r="D1023">
        <v>8.5100002288818395</v>
      </c>
      <c r="E1023">
        <v>23.049999237060501</v>
      </c>
      <c r="F1023">
        <v>0</v>
      </c>
      <c r="G1023">
        <v>37.795960308508597</v>
      </c>
      <c r="H1023">
        <v>4.5432853322191802</v>
      </c>
      <c r="I1023">
        <v>0</v>
      </c>
      <c r="J1023">
        <v>0</v>
      </c>
    </row>
    <row r="1024" spans="1:10">
      <c r="A1024">
        <v>1023</v>
      </c>
      <c r="B1024">
        <v>115.9333</v>
      </c>
      <c r="C1024" s="65">
        <v>33895.958333333336</v>
      </c>
      <c r="D1024">
        <v>12.1099996566772</v>
      </c>
      <c r="E1024">
        <v>28.059999465942401</v>
      </c>
      <c r="F1024">
        <v>0</v>
      </c>
      <c r="G1024">
        <v>37.987116375569002</v>
      </c>
      <c r="H1024">
        <v>5.3956740535709997</v>
      </c>
      <c r="I1024">
        <v>0</v>
      </c>
      <c r="J1024">
        <v>0</v>
      </c>
    </row>
    <row r="1025" spans="1:10">
      <c r="A1025">
        <v>1024</v>
      </c>
      <c r="B1025">
        <v>-32.433300000000003</v>
      </c>
      <c r="C1025" s="65">
        <v>33896.958333333336</v>
      </c>
      <c r="D1025">
        <v>14.5200004577637</v>
      </c>
      <c r="E1025">
        <v>32.119998931884801</v>
      </c>
      <c r="F1025">
        <v>0</v>
      </c>
      <c r="G1025">
        <v>38.175838147565401</v>
      </c>
      <c r="H1025">
        <v>6.1824377218246998</v>
      </c>
      <c r="I1025">
        <v>0</v>
      </c>
      <c r="J1025">
        <v>0</v>
      </c>
    </row>
    <row r="1026" spans="1:10">
      <c r="A1026">
        <v>1025</v>
      </c>
      <c r="B1026">
        <v>115.9333</v>
      </c>
      <c r="C1026" s="65">
        <v>33897.958333333336</v>
      </c>
      <c r="D1026">
        <v>14.5</v>
      </c>
      <c r="E1026">
        <v>30.290000915527301</v>
      </c>
      <c r="F1026">
        <v>0</v>
      </c>
      <c r="G1026">
        <v>38.362089493612302</v>
      </c>
      <c r="H1026">
        <v>5.7521091880240496</v>
      </c>
      <c r="I1026">
        <v>0</v>
      </c>
      <c r="J1026">
        <v>0</v>
      </c>
    </row>
    <row r="1027" spans="1:10">
      <c r="A1027">
        <v>1026</v>
      </c>
      <c r="B1027">
        <v>-32.433300000000003</v>
      </c>
      <c r="C1027" s="65">
        <v>33898.958333333336</v>
      </c>
      <c r="D1027">
        <v>13.460000038146999</v>
      </c>
      <c r="E1027">
        <v>28.7299995422363</v>
      </c>
      <c r="F1027">
        <v>0</v>
      </c>
      <c r="G1027">
        <v>38.545834282824302</v>
      </c>
      <c r="H1027">
        <v>5.4998707892572698</v>
      </c>
      <c r="I1027">
        <v>0</v>
      </c>
      <c r="J1027">
        <v>0</v>
      </c>
    </row>
    <row r="1028" spans="1:10">
      <c r="A1028">
        <v>1027</v>
      </c>
      <c r="B1028">
        <v>115.9333</v>
      </c>
      <c r="C1028" s="65">
        <v>33899.958333333336</v>
      </c>
      <c r="D1028">
        <v>13.329999923706101</v>
      </c>
      <c r="E1028">
        <v>27.059999465942401</v>
      </c>
      <c r="F1028">
        <v>0</v>
      </c>
      <c r="G1028">
        <v>38.727036384315802</v>
      </c>
      <c r="H1028">
        <v>5.1184412401011201</v>
      </c>
      <c r="I1028">
        <v>0</v>
      </c>
      <c r="J1028">
        <v>0</v>
      </c>
    </row>
    <row r="1029" spans="1:10">
      <c r="A1029">
        <v>1028</v>
      </c>
      <c r="B1029">
        <v>-32.433300000000003</v>
      </c>
      <c r="C1029" s="65">
        <v>33900.958333333336</v>
      </c>
      <c r="D1029">
        <v>16.340000152587901</v>
      </c>
      <c r="E1029">
        <v>24.909999847412099</v>
      </c>
      <c r="F1029">
        <v>0</v>
      </c>
      <c r="G1029">
        <v>38.905659667201398</v>
      </c>
      <c r="H1029">
        <v>4.10845764858135</v>
      </c>
      <c r="I1029">
        <v>0</v>
      </c>
      <c r="J1029">
        <v>0</v>
      </c>
    </row>
    <row r="1030" spans="1:10">
      <c r="A1030">
        <v>1029</v>
      </c>
      <c r="B1030">
        <v>115.9333</v>
      </c>
      <c r="C1030" s="65">
        <v>33901.958333333336</v>
      </c>
      <c r="D1030">
        <v>14.569999694824199</v>
      </c>
      <c r="E1030">
        <v>20.7600002288818</v>
      </c>
      <c r="F1030">
        <v>0</v>
      </c>
      <c r="G1030">
        <v>39.081668000595698</v>
      </c>
      <c r="H1030">
        <v>3.2372791465579298</v>
      </c>
      <c r="I1030">
        <v>0</v>
      </c>
      <c r="J1030">
        <v>0</v>
      </c>
    </row>
    <row r="1031" spans="1:10">
      <c r="A1031">
        <v>1030</v>
      </c>
      <c r="B1031">
        <v>-32.433300000000003</v>
      </c>
      <c r="C1031" s="65">
        <v>33903</v>
      </c>
      <c r="D1031">
        <v>8.7700004577636701</v>
      </c>
      <c r="E1031">
        <v>20.670000076293899</v>
      </c>
      <c r="F1031">
        <v>0</v>
      </c>
      <c r="G1031">
        <v>39.255025253613297</v>
      </c>
      <c r="H1031">
        <v>4.1341004699485504</v>
      </c>
      <c r="I1031">
        <v>0</v>
      </c>
      <c r="J1031">
        <v>0</v>
      </c>
    </row>
    <row r="1032" spans="1:10">
      <c r="A1032">
        <v>1031</v>
      </c>
      <c r="B1032">
        <v>115.9333</v>
      </c>
      <c r="C1032" s="65">
        <v>33904</v>
      </c>
      <c r="D1032">
        <v>9.7600002288818395</v>
      </c>
      <c r="E1032">
        <v>22.7600002288818</v>
      </c>
      <c r="F1032">
        <v>0.10000000149011599</v>
      </c>
      <c r="G1032">
        <v>39.425695295368598</v>
      </c>
      <c r="H1032">
        <v>4.5452464413353102</v>
      </c>
      <c r="I1032">
        <v>0</v>
      </c>
      <c r="J1032">
        <v>0</v>
      </c>
    </row>
    <row r="1033" spans="1:10">
      <c r="A1033">
        <v>1032</v>
      </c>
      <c r="B1033">
        <v>-32.433300000000003</v>
      </c>
      <c r="C1033" s="65">
        <v>33905</v>
      </c>
      <c r="D1033">
        <v>10.8800001144409</v>
      </c>
      <c r="E1033">
        <v>24.350000381469702</v>
      </c>
      <c r="F1033">
        <v>0</v>
      </c>
      <c r="G1033">
        <v>39.593641994976203</v>
      </c>
      <c r="H1033">
        <v>4.8312360235059399</v>
      </c>
      <c r="I1033">
        <v>0</v>
      </c>
      <c r="J1033">
        <v>0</v>
      </c>
    </row>
    <row r="1034" spans="1:10">
      <c r="A1034">
        <v>1033</v>
      </c>
      <c r="B1034">
        <v>115.9333</v>
      </c>
      <c r="C1034" s="65">
        <v>33906</v>
      </c>
      <c r="D1034">
        <v>12.5299997329712</v>
      </c>
      <c r="E1034">
        <v>26.790000915527301</v>
      </c>
      <c r="F1034">
        <v>0</v>
      </c>
      <c r="G1034">
        <v>39.758829221550698</v>
      </c>
      <c r="H1034">
        <v>5.2798659505479799</v>
      </c>
      <c r="I1034">
        <v>0</v>
      </c>
      <c r="J1034">
        <v>0</v>
      </c>
    </row>
    <row r="1035" spans="1:10">
      <c r="A1035">
        <v>1034</v>
      </c>
      <c r="B1035">
        <v>-32.433300000000003</v>
      </c>
      <c r="C1035" s="65">
        <v>33907</v>
      </c>
      <c r="D1035">
        <v>13.8900003433228</v>
      </c>
      <c r="E1035">
        <v>24.559999465942401</v>
      </c>
      <c r="F1035">
        <v>0</v>
      </c>
      <c r="G1035">
        <v>39.921220844206601</v>
      </c>
      <c r="H1035">
        <v>4.5325522968096497</v>
      </c>
      <c r="I1035">
        <v>0</v>
      </c>
      <c r="J1035">
        <v>0</v>
      </c>
    </row>
    <row r="1036" spans="1:10">
      <c r="A1036">
        <v>1035</v>
      </c>
      <c r="B1036">
        <v>115.9333</v>
      </c>
      <c r="C1036" s="65">
        <v>33908</v>
      </c>
      <c r="D1036">
        <v>11.560000419616699</v>
      </c>
      <c r="E1036">
        <v>27.180000305175799</v>
      </c>
      <c r="F1036">
        <v>0</v>
      </c>
      <c r="G1036">
        <v>40.0807807320584</v>
      </c>
      <c r="H1036">
        <v>5.5275286556174903</v>
      </c>
      <c r="I1036">
        <v>0</v>
      </c>
      <c r="J1036">
        <v>0</v>
      </c>
    </row>
    <row r="1037" spans="1:10">
      <c r="A1037">
        <v>1036</v>
      </c>
      <c r="B1037">
        <v>-32.433300000000003</v>
      </c>
      <c r="C1037" s="65">
        <v>33909</v>
      </c>
      <c r="D1037">
        <v>12.550000190734901</v>
      </c>
      <c r="E1037">
        <v>28.389999389648398</v>
      </c>
      <c r="F1037">
        <v>0</v>
      </c>
      <c r="G1037">
        <v>40.237472754220697</v>
      </c>
      <c r="H1037">
        <v>5.7534518749193699</v>
      </c>
      <c r="I1037">
        <v>0</v>
      </c>
      <c r="J1037">
        <v>0</v>
      </c>
    </row>
    <row r="1038" spans="1:10">
      <c r="A1038">
        <v>1037</v>
      </c>
      <c r="B1038">
        <v>115.9333</v>
      </c>
      <c r="C1038" s="65">
        <v>33910</v>
      </c>
      <c r="D1038">
        <v>12.25</v>
      </c>
      <c r="E1038">
        <v>26.309999465942401</v>
      </c>
      <c r="F1038">
        <v>0</v>
      </c>
      <c r="G1038">
        <v>40.391260779808</v>
      </c>
      <c r="H1038">
        <v>5.2720744629243299</v>
      </c>
      <c r="I1038">
        <v>0</v>
      </c>
      <c r="J1038">
        <v>0</v>
      </c>
    </row>
    <row r="1039" spans="1:10">
      <c r="A1039">
        <v>1038</v>
      </c>
      <c r="B1039">
        <v>-32.433300000000003</v>
      </c>
      <c r="C1039" s="65">
        <v>33911</v>
      </c>
      <c r="D1039">
        <v>10.9799995422363</v>
      </c>
      <c r="E1039">
        <v>25.700000762939499</v>
      </c>
      <c r="F1039">
        <v>0</v>
      </c>
      <c r="G1039">
        <v>40.542108677934998</v>
      </c>
      <c r="H1039">
        <v>5.27728025252057</v>
      </c>
      <c r="I1039">
        <v>0</v>
      </c>
      <c r="J1039">
        <v>0</v>
      </c>
    </row>
    <row r="1040" spans="1:10">
      <c r="A1040">
        <v>1039</v>
      </c>
      <c r="B1040">
        <v>115.9333</v>
      </c>
      <c r="C1040" s="65">
        <v>33912</v>
      </c>
      <c r="D1040">
        <v>13.4799995422363</v>
      </c>
      <c r="E1040">
        <v>26.7600002288818</v>
      </c>
      <c r="F1040">
        <v>0</v>
      </c>
      <c r="G1040">
        <v>40.689980317716</v>
      </c>
      <c r="H1040">
        <v>5.2785739179647297</v>
      </c>
      <c r="I1040">
        <v>0</v>
      </c>
      <c r="J1040">
        <v>0</v>
      </c>
    </row>
    <row r="1041" spans="1:10">
      <c r="A1041">
        <v>1040</v>
      </c>
      <c r="B1041">
        <v>-32.433300000000003</v>
      </c>
      <c r="C1041" s="65">
        <v>33913</v>
      </c>
      <c r="D1041">
        <v>19.4899997711182</v>
      </c>
      <c r="E1041">
        <v>31.7600002288818</v>
      </c>
      <c r="F1041">
        <v>0</v>
      </c>
      <c r="G1041">
        <v>40.8348395682657</v>
      </c>
      <c r="H1041">
        <v>5.8311568287264004</v>
      </c>
      <c r="I1041">
        <v>0</v>
      </c>
      <c r="J1041">
        <v>0</v>
      </c>
    </row>
    <row r="1042" spans="1:10">
      <c r="A1042">
        <v>1041</v>
      </c>
      <c r="B1042">
        <v>115.9333</v>
      </c>
      <c r="C1042" s="65">
        <v>33914</v>
      </c>
      <c r="D1042">
        <v>16.309999465942401</v>
      </c>
      <c r="E1042">
        <v>23.590000152587901</v>
      </c>
      <c r="F1042">
        <v>0.89999997615814198</v>
      </c>
      <c r="G1042">
        <v>40.976650298698701</v>
      </c>
      <c r="H1042">
        <v>3.9181482926237798</v>
      </c>
      <c r="I1042">
        <v>0</v>
      </c>
      <c r="J1042">
        <v>0</v>
      </c>
    </row>
    <row r="1043" spans="1:10">
      <c r="A1043">
        <v>1042</v>
      </c>
      <c r="B1043">
        <v>-32.433300000000003</v>
      </c>
      <c r="C1043" s="65">
        <v>33915</v>
      </c>
      <c r="D1043">
        <v>12.460000038146999</v>
      </c>
      <c r="E1043">
        <v>18.340000152587901</v>
      </c>
      <c r="F1043">
        <v>8.3000001907348597</v>
      </c>
      <c r="G1043">
        <v>41.115376378129397</v>
      </c>
      <c r="H1043">
        <v>3.1073686087714001</v>
      </c>
      <c r="I1043">
        <v>5.8141053037177404</v>
      </c>
      <c r="J1043">
        <v>0.116282106074355</v>
      </c>
    </row>
    <row r="1044" spans="1:10">
      <c r="A1044">
        <v>1043</v>
      </c>
      <c r="B1044">
        <v>115.9333</v>
      </c>
      <c r="C1044" s="65">
        <v>33916</v>
      </c>
      <c r="D1044">
        <v>7.3699998855590803</v>
      </c>
      <c r="E1044">
        <v>19.0100002288818</v>
      </c>
      <c r="F1044">
        <v>1</v>
      </c>
      <c r="G1044">
        <v>41.250981675672399</v>
      </c>
      <c r="H1044">
        <v>4.0944362487592096</v>
      </c>
      <c r="I1044">
        <v>3.5385563047103701</v>
      </c>
      <c r="J1044">
        <v>7.0771126094207507E-2</v>
      </c>
    </row>
    <row r="1045" spans="1:10">
      <c r="A1045">
        <v>1044</v>
      </c>
      <c r="B1045">
        <v>-32.433300000000003</v>
      </c>
      <c r="C1045" s="65">
        <v>33917</v>
      </c>
      <c r="D1045">
        <v>7.4699997901916504</v>
      </c>
      <c r="E1045">
        <v>22.149999618530298</v>
      </c>
      <c r="F1045">
        <v>0.10000000149011599</v>
      </c>
      <c r="G1045">
        <v>41.383430060442301</v>
      </c>
      <c r="H1045">
        <v>4.85402552823144</v>
      </c>
      <c r="I1045">
        <v>0</v>
      </c>
      <c r="J1045">
        <v>0</v>
      </c>
    </row>
    <row r="1046" spans="1:10">
      <c r="A1046">
        <v>1045</v>
      </c>
      <c r="B1046">
        <v>115.9333</v>
      </c>
      <c r="C1046" s="65">
        <v>33918</v>
      </c>
      <c r="D1046">
        <v>11.8400001525879</v>
      </c>
      <c r="E1046">
        <v>26.059999465942401</v>
      </c>
      <c r="F1046">
        <v>0</v>
      </c>
      <c r="G1046">
        <v>41.512685401553497</v>
      </c>
      <c r="H1046">
        <v>5.4006957116586003</v>
      </c>
      <c r="I1046">
        <v>0</v>
      </c>
      <c r="J1046">
        <v>0</v>
      </c>
    </row>
    <row r="1047" spans="1:10">
      <c r="A1047">
        <v>1046</v>
      </c>
      <c r="B1047">
        <v>-32.433300000000003</v>
      </c>
      <c r="C1047" s="65">
        <v>33919</v>
      </c>
      <c r="D1047">
        <v>13.789999961853001</v>
      </c>
      <c r="E1047">
        <v>31.129999160766602</v>
      </c>
      <c r="F1047">
        <v>0</v>
      </c>
      <c r="G1047">
        <v>41.638711568120698</v>
      </c>
      <c r="H1047">
        <v>6.5532590604854297</v>
      </c>
      <c r="I1047">
        <v>0</v>
      </c>
      <c r="J1047">
        <v>0</v>
      </c>
    </row>
    <row r="1048" spans="1:10">
      <c r="A1048">
        <v>1047</v>
      </c>
      <c r="B1048">
        <v>115.9333</v>
      </c>
      <c r="C1048" s="65">
        <v>33920</v>
      </c>
      <c r="D1048">
        <v>16.620000839233398</v>
      </c>
      <c r="E1048">
        <v>33.450000762939503</v>
      </c>
      <c r="F1048">
        <v>0</v>
      </c>
      <c r="G1048">
        <v>41.761472429258397</v>
      </c>
      <c r="H1048">
        <v>6.8893522505458202</v>
      </c>
      <c r="I1048">
        <v>0</v>
      </c>
      <c r="J1048">
        <v>0</v>
      </c>
    </row>
    <row r="1049" spans="1:10">
      <c r="A1049">
        <v>1048</v>
      </c>
      <c r="B1049">
        <v>-32.433300000000003</v>
      </c>
      <c r="C1049" s="65">
        <v>33921</v>
      </c>
      <c r="D1049">
        <v>17.719999313354499</v>
      </c>
      <c r="E1049">
        <v>24.280000686645501</v>
      </c>
      <c r="F1049">
        <v>0.80000001192092896</v>
      </c>
      <c r="G1049">
        <v>41.880931854081197</v>
      </c>
      <c r="H1049">
        <v>3.90716524002594</v>
      </c>
      <c r="I1049">
        <v>0</v>
      </c>
      <c r="J1049">
        <v>0</v>
      </c>
    </row>
    <row r="1050" spans="1:10">
      <c r="A1050">
        <v>1049</v>
      </c>
      <c r="B1050">
        <v>115.9333</v>
      </c>
      <c r="C1050" s="65">
        <v>33922</v>
      </c>
      <c r="D1050">
        <v>15.670000076293899</v>
      </c>
      <c r="E1050">
        <v>24.690000534057599</v>
      </c>
      <c r="F1050">
        <v>4</v>
      </c>
      <c r="G1050">
        <v>41.997053711703501</v>
      </c>
      <c r="H1050">
        <v>4.4971649689082298</v>
      </c>
      <c r="I1050">
        <v>0.40226802487341401</v>
      </c>
      <c r="J1050">
        <v>8.0453604974682798E-3</v>
      </c>
    </row>
    <row r="1051" spans="1:10">
      <c r="A1051">
        <v>1050</v>
      </c>
      <c r="B1051">
        <v>-32.433300000000003</v>
      </c>
      <c r="C1051" s="65">
        <v>33923</v>
      </c>
      <c r="D1051">
        <v>14.5100002288818</v>
      </c>
      <c r="E1051">
        <v>22.809999465942401</v>
      </c>
      <c r="F1051">
        <v>0</v>
      </c>
      <c r="G1051">
        <v>42.109786552594798</v>
      </c>
      <c r="H1051">
        <v>4.15241241121511</v>
      </c>
      <c r="I1051">
        <v>0</v>
      </c>
      <c r="J1051">
        <v>0</v>
      </c>
    </row>
    <row r="1052" spans="1:10">
      <c r="A1052">
        <v>1051</v>
      </c>
      <c r="B1052">
        <v>115.9333</v>
      </c>
      <c r="C1052" s="65">
        <v>33924</v>
      </c>
      <c r="D1052">
        <v>14.7700004577637</v>
      </c>
      <c r="E1052">
        <v>21.350000381469702</v>
      </c>
      <c r="F1052">
        <v>1.29999995231628</v>
      </c>
      <c r="G1052">
        <v>42.219017652644098</v>
      </c>
      <c r="H1052">
        <v>3.6458022634324201</v>
      </c>
      <c r="I1052">
        <v>0</v>
      </c>
      <c r="J1052">
        <v>0</v>
      </c>
    </row>
    <row r="1053" spans="1:10">
      <c r="A1053">
        <v>1052</v>
      </c>
      <c r="B1053">
        <v>-32.433300000000003</v>
      </c>
      <c r="C1053" s="65">
        <v>33925</v>
      </c>
      <c r="D1053">
        <v>13.0900001525879</v>
      </c>
      <c r="E1053">
        <v>21.25</v>
      </c>
      <c r="F1053">
        <v>0.40000000596046398</v>
      </c>
      <c r="G1053">
        <v>42.324618969095297</v>
      </c>
      <c r="H1053">
        <v>3.9691317708724401</v>
      </c>
      <c r="I1053">
        <v>0</v>
      </c>
      <c r="J1053">
        <v>0</v>
      </c>
    </row>
    <row r="1054" spans="1:10">
      <c r="A1054">
        <v>1053</v>
      </c>
      <c r="B1054">
        <v>115.9333</v>
      </c>
      <c r="C1054" s="65">
        <v>33926</v>
      </c>
      <c r="D1054">
        <v>11.199999809265099</v>
      </c>
      <c r="E1054">
        <v>17.290000915527301</v>
      </c>
      <c r="F1054">
        <v>4.8000001907348597</v>
      </c>
      <c r="G1054">
        <v>42.426462459192301</v>
      </c>
      <c r="H1054">
        <v>3.1496880289725602</v>
      </c>
      <c r="I1054">
        <v>2.2802497675568199</v>
      </c>
      <c r="J1054">
        <v>4.56049953511364E-2</v>
      </c>
    </row>
    <row r="1055" spans="1:10">
      <c r="A1055">
        <v>1054</v>
      </c>
      <c r="B1055">
        <v>-32.433300000000003</v>
      </c>
      <c r="C1055" s="65">
        <v>33927</v>
      </c>
      <c r="D1055">
        <v>8.0699996948242205</v>
      </c>
      <c r="E1055">
        <v>13.539999961853001</v>
      </c>
      <c r="F1055">
        <v>14.1000003814697</v>
      </c>
      <c r="G1055">
        <v>42.524420080178999</v>
      </c>
      <c r="H1055">
        <v>2.6707656050664501</v>
      </c>
      <c r="I1055">
        <v>14.2436376649734</v>
      </c>
      <c r="J1055">
        <v>0.28487275329946798</v>
      </c>
    </row>
    <row r="1056" spans="1:10">
      <c r="A1056">
        <v>1055</v>
      </c>
      <c r="B1056">
        <v>115.9333</v>
      </c>
      <c r="C1056" s="65">
        <v>33928</v>
      </c>
      <c r="D1056">
        <v>4.9000000953674299</v>
      </c>
      <c r="E1056">
        <v>16.899999618530298</v>
      </c>
      <c r="F1056">
        <v>10.800000190734901</v>
      </c>
      <c r="G1056">
        <v>42.618363789299202</v>
      </c>
      <c r="H1056">
        <v>3.97769090958209</v>
      </c>
      <c r="I1056">
        <v>21.861485128042599</v>
      </c>
      <c r="J1056">
        <v>0.43722970256085097</v>
      </c>
    </row>
    <row r="1057" spans="1:10">
      <c r="A1057">
        <v>1056</v>
      </c>
      <c r="B1057">
        <v>-32.433300000000003</v>
      </c>
      <c r="C1057" s="65">
        <v>33929</v>
      </c>
      <c r="D1057">
        <v>10.5100002288818</v>
      </c>
      <c r="E1057">
        <v>20.309999465942401</v>
      </c>
      <c r="F1057">
        <v>1.20000004768372</v>
      </c>
      <c r="G1057">
        <v>42.708165543796902</v>
      </c>
      <c r="H1057">
        <v>4.1682577243201697</v>
      </c>
      <c r="I1057">
        <v>19.726878996270202</v>
      </c>
      <c r="J1057">
        <v>0.394537579925403</v>
      </c>
    </row>
    <row r="1058" spans="1:10">
      <c r="A1058">
        <v>1057</v>
      </c>
      <c r="B1058">
        <v>115.9333</v>
      </c>
      <c r="C1058" s="65">
        <v>33930</v>
      </c>
      <c r="D1058">
        <v>13.939999580383301</v>
      </c>
      <c r="E1058">
        <v>19.7399997711182</v>
      </c>
      <c r="F1058">
        <v>0.10000000149011599</v>
      </c>
      <c r="G1058">
        <v>42.793697300915902</v>
      </c>
      <c r="H1058">
        <v>3.3514554070898099</v>
      </c>
      <c r="I1058">
        <v>17.145714672088399</v>
      </c>
      <c r="J1058">
        <v>0.34291429344176799</v>
      </c>
    </row>
    <row r="1059" spans="1:10">
      <c r="A1059">
        <v>1058</v>
      </c>
      <c r="B1059">
        <v>-32.433300000000003</v>
      </c>
      <c r="C1059" s="65">
        <v>33931</v>
      </c>
      <c r="D1059">
        <v>9.8199996948242205</v>
      </c>
      <c r="E1059">
        <v>19.799999237060501</v>
      </c>
      <c r="F1059">
        <v>0.40000000596046398</v>
      </c>
      <c r="G1059">
        <v>42.874831017900199</v>
      </c>
      <c r="H1059">
        <v>4.1464862101896296</v>
      </c>
      <c r="I1059">
        <v>14.2285257098972</v>
      </c>
      <c r="J1059">
        <v>0.28457051419794399</v>
      </c>
    </row>
    <row r="1060" spans="1:10">
      <c r="A1060">
        <v>1059</v>
      </c>
      <c r="B1060">
        <v>115.9333</v>
      </c>
      <c r="C1060" s="65">
        <v>33932</v>
      </c>
      <c r="D1060">
        <v>13.7700004577637</v>
      </c>
      <c r="E1060">
        <v>21.709999084472699</v>
      </c>
      <c r="F1060">
        <v>0</v>
      </c>
      <c r="G1060">
        <v>42.951438651993499</v>
      </c>
      <c r="H1060">
        <v>4.0380073119503903</v>
      </c>
      <c r="I1060">
        <v>10.998119860336899</v>
      </c>
      <c r="J1060">
        <v>0.21996239720673799</v>
      </c>
    </row>
    <row r="1061" spans="1:10">
      <c r="A1061">
        <v>1060</v>
      </c>
      <c r="B1061">
        <v>-32.433300000000003</v>
      </c>
      <c r="C1061" s="65">
        <v>33933</v>
      </c>
      <c r="D1061">
        <v>10.7600002288818</v>
      </c>
      <c r="E1061">
        <v>23.180000305175799</v>
      </c>
      <c r="F1061">
        <v>0</v>
      </c>
      <c r="G1061">
        <v>43.023392160439798</v>
      </c>
      <c r="H1061">
        <v>4.9491645567809996</v>
      </c>
      <c r="I1061">
        <v>7.0387882149120804</v>
      </c>
      <c r="J1061">
        <v>0.14077576429824201</v>
      </c>
    </row>
    <row r="1062" spans="1:10">
      <c r="A1062">
        <v>1061</v>
      </c>
      <c r="B1062">
        <v>115.9333</v>
      </c>
      <c r="C1062" s="65">
        <v>33934</v>
      </c>
      <c r="D1062">
        <v>10.8400001525879</v>
      </c>
      <c r="E1062">
        <v>24.389999389648398</v>
      </c>
      <c r="F1062">
        <v>0</v>
      </c>
      <c r="G1062">
        <v>43.0905635004831</v>
      </c>
      <c r="H1062">
        <v>5.2735225060181801</v>
      </c>
      <c r="I1062">
        <v>2.8199702100975399</v>
      </c>
      <c r="J1062">
        <v>5.6399404201950699E-2</v>
      </c>
    </row>
    <row r="1063" spans="1:10">
      <c r="A1063">
        <v>1062</v>
      </c>
      <c r="B1063">
        <v>-32.433300000000003</v>
      </c>
      <c r="C1063" s="65">
        <v>33935</v>
      </c>
      <c r="D1063">
        <v>12.819999694824199</v>
      </c>
      <c r="E1063">
        <v>30.100000381469702</v>
      </c>
      <c r="F1063">
        <v>0</v>
      </c>
      <c r="G1063">
        <v>43.152824629367103</v>
      </c>
      <c r="H1063">
        <v>6.6113957364652203</v>
      </c>
      <c r="I1063">
        <v>0</v>
      </c>
      <c r="J1063">
        <v>0</v>
      </c>
    </row>
    <row r="1064" spans="1:10">
      <c r="A1064">
        <v>1063</v>
      </c>
      <c r="B1064">
        <v>115.9333</v>
      </c>
      <c r="C1064" s="65">
        <v>33936</v>
      </c>
      <c r="D1064">
        <v>15.2399997711182</v>
      </c>
      <c r="E1064">
        <v>35.119998931884801</v>
      </c>
      <c r="F1064">
        <v>0</v>
      </c>
      <c r="G1064">
        <v>43.210047504335698</v>
      </c>
      <c r="H1064">
        <v>7.7735801525639499</v>
      </c>
      <c r="I1064">
        <v>0</v>
      </c>
      <c r="J1064">
        <v>0</v>
      </c>
    </row>
    <row r="1065" spans="1:10">
      <c r="A1065">
        <v>1064</v>
      </c>
      <c r="B1065">
        <v>-32.433300000000003</v>
      </c>
      <c r="C1065" s="65">
        <v>33937</v>
      </c>
      <c r="D1065">
        <v>16.870000839233398</v>
      </c>
      <c r="E1065">
        <v>23.139999389648398</v>
      </c>
      <c r="F1065">
        <v>0</v>
      </c>
      <c r="G1065">
        <v>43.262104082632902</v>
      </c>
      <c r="H1065">
        <v>3.8446105504747901</v>
      </c>
      <c r="I1065">
        <v>0</v>
      </c>
      <c r="J1065">
        <v>0</v>
      </c>
    </row>
    <row r="1066" spans="1:10">
      <c r="A1066">
        <v>1065</v>
      </c>
      <c r="B1066">
        <v>115.9333</v>
      </c>
      <c r="C1066" s="65">
        <v>33938</v>
      </c>
      <c r="D1066">
        <v>15.319999694824199</v>
      </c>
      <c r="E1066">
        <v>21.2600002288818</v>
      </c>
      <c r="F1066">
        <v>11.1000003814697</v>
      </c>
      <c r="G1066">
        <v>43.308866321502599</v>
      </c>
      <c r="H1066">
        <v>3.5761744068533101</v>
      </c>
      <c r="I1066">
        <v>8.2390608559870806</v>
      </c>
      <c r="J1066">
        <v>0.164781217119742</v>
      </c>
    </row>
    <row r="1067" spans="1:10">
      <c r="A1067">
        <v>1066</v>
      </c>
      <c r="B1067">
        <v>-32.433300000000003</v>
      </c>
      <c r="C1067" s="65">
        <v>33939</v>
      </c>
      <c r="D1067">
        <v>13</v>
      </c>
      <c r="E1067">
        <v>23.340000152587901</v>
      </c>
      <c r="F1067">
        <v>0.89999997615814198</v>
      </c>
      <c r="G1067">
        <v>43.3502061781885</v>
      </c>
      <c r="H1067">
        <v>4.70710222805958</v>
      </c>
      <c r="I1067">
        <v>5.37337904969755</v>
      </c>
      <c r="J1067">
        <v>0.107467580993951</v>
      </c>
    </row>
    <row r="1068" spans="1:10">
      <c r="A1068">
        <v>1067</v>
      </c>
      <c r="B1068">
        <v>115.9333</v>
      </c>
      <c r="C1068" s="65">
        <v>33940</v>
      </c>
      <c r="D1068">
        <v>13.1499996185303</v>
      </c>
      <c r="E1068">
        <v>24.25</v>
      </c>
      <c r="F1068">
        <v>0</v>
      </c>
      <c r="G1068">
        <v>43.385995609934703</v>
      </c>
      <c r="H1068">
        <v>4.9529697854557098</v>
      </c>
      <c r="I1068">
        <v>1.4110032213329899</v>
      </c>
      <c r="J1068">
        <v>2.82200644266597E-2</v>
      </c>
    </row>
    <row r="1069" spans="1:10">
      <c r="A1069">
        <v>1068</v>
      </c>
      <c r="B1069">
        <v>-32.433300000000003</v>
      </c>
      <c r="C1069" s="65">
        <v>33941</v>
      </c>
      <c r="D1069">
        <v>13.699999809265099</v>
      </c>
      <c r="E1069">
        <v>26.399999618530298</v>
      </c>
      <c r="F1069">
        <v>0</v>
      </c>
      <c r="G1069">
        <v>43.416106573984898</v>
      </c>
      <c r="H1069">
        <v>5.49769147560849</v>
      </c>
      <c r="I1069">
        <v>0</v>
      </c>
      <c r="J1069">
        <v>0</v>
      </c>
    </row>
    <row r="1070" spans="1:10">
      <c r="A1070">
        <v>1069</v>
      </c>
      <c r="B1070">
        <v>115.9333</v>
      </c>
      <c r="C1070" s="65">
        <v>33942</v>
      </c>
      <c r="D1070">
        <v>13.430000305175801</v>
      </c>
      <c r="E1070">
        <v>29.799999237060501</v>
      </c>
      <c r="F1070">
        <v>0</v>
      </c>
      <c r="G1070">
        <v>43.440411027583202</v>
      </c>
      <c r="H1070">
        <v>6.5034159440334296</v>
      </c>
      <c r="I1070">
        <v>0</v>
      </c>
      <c r="J1070">
        <v>0</v>
      </c>
    </row>
    <row r="1071" spans="1:10">
      <c r="A1071">
        <v>1070</v>
      </c>
      <c r="B1071">
        <v>-32.433300000000003</v>
      </c>
      <c r="C1071" s="65">
        <v>33943</v>
      </c>
      <c r="D1071">
        <v>14.6499996185303</v>
      </c>
      <c r="E1071">
        <v>34.619998931884801</v>
      </c>
      <c r="F1071">
        <v>0</v>
      </c>
      <c r="G1071">
        <v>43.458780927973301</v>
      </c>
      <c r="H1071">
        <v>7.7366422547263802</v>
      </c>
      <c r="I1071">
        <v>0</v>
      </c>
      <c r="J1071">
        <v>0</v>
      </c>
    </row>
    <row r="1072" spans="1:10">
      <c r="A1072">
        <v>1071</v>
      </c>
      <c r="B1072">
        <v>115.9333</v>
      </c>
      <c r="C1072" s="65">
        <v>33944</v>
      </c>
      <c r="D1072">
        <v>17.2600002288818</v>
      </c>
      <c r="E1072">
        <v>38.450000762939503</v>
      </c>
      <c r="F1072">
        <v>0</v>
      </c>
      <c r="G1072">
        <v>43.471088232399197</v>
      </c>
      <c r="H1072">
        <v>8.5766186394574504</v>
      </c>
      <c r="I1072">
        <v>0</v>
      </c>
      <c r="J1072">
        <v>0</v>
      </c>
    </row>
    <row r="1073" spans="1:10">
      <c r="A1073">
        <v>1072</v>
      </c>
      <c r="B1073">
        <v>-32.433300000000003</v>
      </c>
      <c r="C1073" s="65">
        <v>33945</v>
      </c>
      <c r="D1073">
        <v>18.159999847412099</v>
      </c>
      <c r="E1073">
        <v>27.209999084472699</v>
      </c>
      <c r="F1073">
        <v>0</v>
      </c>
      <c r="G1073">
        <v>43.477204898104702</v>
      </c>
      <c r="H1073">
        <v>4.9709772644348398</v>
      </c>
      <c r="I1073">
        <v>0</v>
      </c>
      <c r="J1073">
        <v>0</v>
      </c>
    </row>
    <row r="1074" spans="1:10">
      <c r="A1074">
        <v>1073</v>
      </c>
      <c r="B1074">
        <v>115.9333</v>
      </c>
      <c r="C1074" s="65">
        <v>33946</v>
      </c>
      <c r="D1074">
        <v>15.800000190734901</v>
      </c>
      <c r="E1074">
        <v>23.799999237060501</v>
      </c>
      <c r="F1074">
        <v>0</v>
      </c>
      <c r="G1074">
        <v>43.4770028823337</v>
      </c>
      <c r="H1074">
        <v>4.3406439051378696</v>
      </c>
      <c r="I1074">
        <v>0</v>
      </c>
      <c r="J1074">
        <v>0</v>
      </c>
    </row>
    <row r="1075" spans="1:10">
      <c r="A1075">
        <v>1074</v>
      </c>
      <c r="B1075">
        <v>-32.433300000000003</v>
      </c>
      <c r="C1075" s="65">
        <v>33947</v>
      </c>
      <c r="D1075">
        <v>14.060000419616699</v>
      </c>
      <c r="E1075">
        <v>23.170000076293899</v>
      </c>
      <c r="F1075">
        <v>8.8000001907348597</v>
      </c>
      <c r="G1075">
        <v>43.470354142330201</v>
      </c>
      <c r="H1075">
        <v>4.4853302738644603</v>
      </c>
      <c r="I1075">
        <v>5.2117359716432903</v>
      </c>
      <c r="J1075">
        <v>0.104234719432866</v>
      </c>
    </row>
    <row r="1076" spans="1:10">
      <c r="A1076">
        <v>1075</v>
      </c>
      <c r="B1076">
        <v>115.9333</v>
      </c>
      <c r="C1076" s="65">
        <v>33948</v>
      </c>
      <c r="D1076">
        <v>13.069999694824199</v>
      </c>
      <c r="E1076">
        <v>24.620000839233398</v>
      </c>
      <c r="F1076">
        <v>0.20000000298023199</v>
      </c>
      <c r="G1076">
        <v>43.457130635337997</v>
      </c>
      <c r="H1076">
        <v>5.0807583788237602</v>
      </c>
      <c r="I1076">
        <v>1.34712927156452</v>
      </c>
      <c r="J1076">
        <v>2.69425854312903E-2</v>
      </c>
    </row>
    <row r="1077" spans="1:10">
      <c r="A1077">
        <v>1076</v>
      </c>
      <c r="B1077">
        <v>-32.433300000000003</v>
      </c>
      <c r="C1077" s="65">
        <v>33949</v>
      </c>
      <c r="D1077">
        <v>14.800000190734901</v>
      </c>
      <c r="E1077">
        <v>27.700000762939499</v>
      </c>
      <c r="F1077">
        <v>0</v>
      </c>
      <c r="G1077">
        <v>43.437204318600898</v>
      </c>
      <c r="H1077">
        <v>5.7192558570271297</v>
      </c>
      <c r="I1077">
        <v>0</v>
      </c>
      <c r="J1077">
        <v>0</v>
      </c>
    </row>
    <row r="1078" spans="1:10">
      <c r="A1078">
        <v>1077</v>
      </c>
      <c r="B1078">
        <v>115.9333</v>
      </c>
      <c r="C1078" s="65">
        <v>33950</v>
      </c>
      <c r="D1078">
        <v>15.6000003814697</v>
      </c>
      <c r="E1078">
        <v>29.420000076293899</v>
      </c>
      <c r="F1078">
        <v>0</v>
      </c>
      <c r="G1078">
        <v>43.410447149363002</v>
      </c>
      <c r="H1078">
        <v>6.1069284016883296</v>
      </c>
      <c r="I1078">
        <v>0</v>
      </c>
      <c r="J1078">
        <v>0</v>
      </c>
    </row>
    <row r="1079" spans="1:10">
      <c r="A1079">
        <v>1078</v>
      </c>
      <c r="B1079">
        <v>-32.433300000000003</v>
      </c>
      <c r="C1079" s="65">
        <v>33951</v>
      </c>
      <c r="D1079">
        <v>16.459999084472699</v>
      </c>
      <c r="E1079">
        <v>27.530000686645501</v>
      </c>
      <c r="F1079">
        <v>0</v>
      </c>
      <c r="G1079">
        <v>43.376731084867998</v>
      </c>
      <c r="H1079">
        <v>5.3916404308458201</v>
      </c>
      <c r="I1079">
        <v>0</v>
      </c>
      <c r="J1079">
        <v>0</v>
      </c>
    </row>
    <row r="1080" spans="1:10">
      <c r="A1080">
        <v>1079</v>
      </c>
      <c r="B1080">
        <v>115.9333</v>
      </c>
      <c r="C1080" s="65">
        <v>33952</v>
      </c>
      <c r="D1080">
        <v>14.569999694824199</v>
      </c>
      <c r="E1080">
        <v>25.090000152587901</v>
      </c>
      <c r="F1080">
        <v>0</v>
      </c>
      <c r="G1080">
        <v>43.335928082359899</v>
      </c>
      <c r="H1080">
        <v>4.9653738225032296</v>
      </c>
      <c r="I1080">
        <v>0</v>
      </c>
      <c r="J1080">
        <v>0</v>
      </c>
    </row>
    <row r="1081" spans="1:10">
      <c r="A1081">
        <v>1080</v>
      </c>
      <c r="B1081">
        <v>-32.433300000000003</v>
      </c>
      <c r="C1081" s="65">
        <v>33953</v>
      </c>
      <c r="D1081">
        <v>11.7200002670288</v>
      </c>
      <c r="E1081">
        <v>27.7600002288818</v>
      </c>
      <c r="F1081">
        <v>0</v>
      </c>
      <c r="G1081">
        <v>43.287960685149201</v>
      </c>
      <c r="H1081">
        <v>6.1097765988412904</v>
      </c>
      <c r="I1081">
        <v>0</v>
      </c>
      <c r="J1081">
        <v>0</v>
      </c>
    </row>
    <row r="1082" spans="1:10">
      <c r="A1082">
        <v>1081</v>
      </c>
      <c r="B1082">
        <v>115.9333</v>
      </c>
      <c r="C1082" s="65">
        <v>33954</v>
      </c>
      <c r="D1082">
        <v>14.8699998855591</v>
      </c>
      <c r="E1082">
        <v>31.2700004577637</v>
      </c>
      <c r="F1082">
        <v>0</v>
      </c>
      <c r="G1082">
        <v>43.232953780813503</v>
      </c>
      <c r="H1082">
        <v>6.7174312667395801</v>
      </c>
      <c r="I1082">
        <v>0</v>
      </c>
      <c r="J1082">
        <v>0</v>
      </c>
    </row>
    <row r="1083" spans="1:10">
      <c r="A1083">
        <v>1082</v>
      </c>
      <c r="B1083">
        <v>-32.433300000000003</v>
      </c>
      <c r="C1083" s="65">
        <v>33955</v>
      </c>
      <c r="D1083">
        <v>19.899999618530298</v>
      </c>
      <c r="E1083">
        <v>36.110000610351598</v>
      </c>
      <c r="F1083">
        <v>0</v>
      </c>
      <c r="G1083">
        <v>43.171082842996803</v>
      </c>
      <c r="H1083">
        <v>7.4741034203007404</v>
      </c>
      <c r="I1083">
        <v>0</v>
      </c>
      <c r="J1083">
        <v>0</v>
      </c>
    </row>
    <row r="1084" spans="1:10">
      <c r="A1084">
        <v>1083</v>
      </c>
      <c r="B1084">
        <v>115.9333</v>
      </c>
      <c r="C1084" s="65">
        <v>33956</v>
      </c>
      <c r="D1084">
        <v>17.409999847412099</v>
      </c>
      <c r="E1084">
        <v>24.7700004577637</v>
      </c>
      <c r="F1084">
        <v>0</v>
      </c>
      <c r="G1084">
        <v>43.102523345343499</v>
      </c>
      <c r="H1084">
        <v>4.2691490472141798</v>
      </c>
      <c r="I1084">
        <v>0</v>
      </c>
      <c r="J1084">
        <v>0</v>
      </c>
    </row>
    <row r="1085" spans="1:10">
      <c r="A1085">
        <v>1084</v>
      </c>
      <c r="B1085">
        <v>-32.433300000000003</v>
      </c>
      <c r="C1085" s="65">
        <v>33957</v>
      </c>
      <c r="D1085">
        <v>13.300000190734901</v>
      </c>
      <c r="E1085">
        <v>22.809999465942401</v>
      </c>
      <c r="F1085">
        <v>0.10000000149011599</v>
      </c>
      <c r="G1085">
        <v>43.027450761497697</v>
      </c>
      <c r="H1085">
        <v>4.4662942767071403</v>
      </c>
      <c r="I1085">
        <v>0</v>
      </c>
      <c r="J1085">
        <v>0</v>
      </c>
    </row>
    <row r="1086" spans="1:10">
      <c r="A1086">
        <v>1085</v>
      </c>
      <c r="B1086">
        <v>115.9333</v>
      </c>
      <c r="C1086" s="65">
        <v>33958</v>
      </c>
      <c r="D1086">
        <v>11.680000305175801</v>
      </c>
      <c r="E1086">
        <v>25.5100002288818</v>
      </c>
      <c r="F1086">
        <v>0</v>
      </c>
      <c r="G1086">
        <v>42.946040565103502</v>
      </c>
      <c r="H1086">
        <v>5.4567957389523603</v>
      </c>
      <c r="I1086">
        <v>0</v>
      </c>
      <c r="J1086">
        <v>0</v>
      </c>
    </row>
    <row r="1087" spans="1:10">
      <c r="A1087">
        <v>1086</v>
      </c>
      <c r="B1087">
        <v>-32.433300000000003</v>
      </c>
      <c r="C1087" s="65">
        <v>33959</v>
      </c>
      <c r="D1087">
        <v>12.329999923706101</v>
      </c>
      <c r="E1087">
        <v>26.690000534057599</v>
      </c>
      <c r="F1087">
        <v>0</v>
      </c>
      <c r="G1087">
        <v>42.858468229805197</v>
      </c>
      <c r="H1087">
        <v>5.6885408055375004</v>
      </c>
      <c r="I1087">
        <v>0</v>
      </c>
      <c r="J1087">
        <v>0</v>
      </c>
    </row>
    <row r="1088" spans="1:10">
      <c r="A1088">
        <v>1087</v>
      </c>
      <c r="B1088">
        <v>115.9333</v>
      </c>
      <c r="C1088" s="65">
        <v>33960</v>
      </c>
      <c r="D1088">
        <v>14.7200002670288</v>
      </c>
      <c r="E1088">
        <v>26.5200004577637</v>
      </c>
      <c r="F1088">
        <v>0</v>
      </c>
      <c r="G1088">
        <v>42.764909229247003</v>
      </c>
      <c r="H1088">
        <v>5.2984358187948297</v>
      </c>
      <c r="I1088">
        <v>0</v>
      </c>
      <c r="J1088">
        <v>0</v>
      </c>
    </row>
    <row r="1089" spans="1:10">
      <c r="A1089">
        <v>1088</v>
      </c>
      <c r="B1089">
        <v>-32.433300000000003</v>
      </c>
      <c r="C1089" s="65">
        <v>33961</v>
      </c>
      <c r="D1089">
        <v>11.550000190734901</v>
      </c>
      <c r="E1089">
        <v>24.030000686645501</v>
      </c>
      <c r="F1089">
        <v>0</v>
      </c>
      <c r="G1089">
        <v>42.665539037072897</v>
      </c>
      <c r="H1089">
        <v>5.0358673660214102</v>
      </c>
      <c r="I1089">
        <v>0</v>
      </c>
      <c r="J1089">
        <v>0</v>
      </c>
    </row>
    <row r="1090" spans="1:10">
      <c r="A1090">
        <v>1089</v>
      </c>
      <c r="B1090">
        <v>115.9333</v>
      </c>
      <c r="C1090" s="65">
        <v>33962</v>
      </c>
      <c r="D1090">
        <v>11.789999961853001</v>
      </c>
      <c r="E1090">
        <v>24.389999389648398</v>
      </c>
      <c r="F1090">
        <v>0</v>
      </c>
      <c r="G1090">
        <v>42.560533126927297</v>
      </c>
      <c r="H1090">
        <v>5.0901142242642301</v>
      </c>
      <c r="I1090">
        <v>0</v>
      </c>
      <c r="J1090">
        <v>0</v>
      </c>
    </row>
    <row r="1091" spans="1:10">
      <c r="A1091">
        <v>1090</v>
      </c>
      <c r="B1091">
        <v>-32.433300000000003</v>
      </c>
      <c r="C1091" s="65">
        <v>33963</v>
      </c>
      <c r="D1091">
        <v>12.319999694824199</v>
      </c>
      <c r="E1091">
        <v>26.440000534057599</v>
      </c>
      <c r="F1091">
        <v>0</v>
      </c>
      <c r="G1091">
        <v>42.450066972454302</v>
      </c>
      <c r="H1091">
        <v>5.5675852992261801</v>
      </c>
      <c r="I1091">
        <v>0</v>
      </c>
      <c r="J1091">
        <v>0</v>
      </c>
    </row>
    <row r="1092" spans="1:10">
      <c r="A1092">
        <v>1091</v>
      </c>
      <c r="B1092">
        <v>115.9333</v>
      </c>
      <c r="C1092" s="65">
        <v>33964</v>
      </c>
      <c r="D1092">
        <v>15.060000419616699</v>
      </c>
      <c r="E1092">
        <v>28.879999160766602</v>
      </c>
      <c r="F1092">
        <v>0</v>
      </c>
      <c r="G1092">
        <v>42.334316047298003</v>
      </c>
      <c r="H1092">
        <v>5.8757578543875697</v>
      </c>
      <c r="I1092">
        <v>0</v>
      </c>
      <c r="J1092">
        <v>0</v>
      </c>
    </row>
    <row r="1093" spans="1:10">
      <c r="A1093">
        <v>1092</v>
      </c>
      <c r="B1093">
        <v>-32.433300000000003</v>
      </c>
      <c r="C1093" s="65">
        <v>33965</v>
      </c>
      <c r="D1093">
        <v>15.460000038146999</v>
      </c>
      <c r="E1093">
        <v>32.689998626708999</v>
      </c>
      <c r="F1093">
        <v>0</v>
      </c>
      <c r="G1093">
        <v>42.213455825102798</v>
      </c>
      <c r="H1093">
        <v>6.8882689087565803</v>
      </c>
      <c r="I1093">
        <v>0</v>
      </c>
      <c r="J1093">
        <v>0</v>
      </c>
    </row>
    <row r="1094" spans="1:10">
      <c r="A1094">
        <v>1093</v>
      </c>
      <c r="B1094">
        <v>115.9333</v>
      </c>
      <c r="C1094" s="65">
        <v>33966</v>
      </c>
      <c r="D1094">
        <v>18.389999389648398</v>
      </c>
      <c r="E1094">
        <v>33.2700004577637</v>
      </c>
      <c r="F1094">
        <v>0.10000000149011599</v>
      </c>
      <c r="G1094">
        <v>42.087661779512601</v>
      </c>
      <c r="H1094">
        <v>6.6497182393096397</v>
      </c>
      <c r="I1094">
        <v>0</v>
      </c>
      <c r="J1094">
        <v>0</v>
      </c>
    </row>
    <row r="1095" spans="1:10">
      <c r="A1095">
        <v>1094</v>
      </c>
      <c r="B1095">
        <v>-32.433300000000003</v>
      </c>
      <c r="C1095" s="65">
        <v>33967</v>
      </c>
      <c r="D1095">
        <v>18.459999084472699</v>
      </c>
      <c r="E1095">
        <v>28.790000915527301</v>
      </c>
      <c r="F1095">
        <v>0.80000001192092896</v>
      </c>
      <c r="G1095">
        <v>41.957109384171901</v>
      </c>
      <c r="H1095">
        <v>5.2442094409455997</v>
      </c>
      <c r="I1095">
        <v>0</v>
      </c>
      <c r="J1095">
        <v>0</v>
      </c>
    </row>
    <row r="1096" spans="1:10">
      <c r="A1096">
        <v>1095</v>
      </c>
      <c r="B1096">
        <v>115.9333</v>
      </c>
      <c r="C1096" s="65">
        <v>33968</v>
      </c>
      <c r="D1096">
        <v>18.549999237060501</v>
      </c>
      <c r="E1096">
        <v>25.420000076293899</v>
      </c>
      <c r="F1096">
        <v>0</v>
      </c>
      <c r="G1096">
        <v>41.821974112724597</v>
      </c>
      <c r="H1096">
        <v>4.0941526780608903</v>
      </c>
      <c r="I1096">
        <v>0</v>
      </c>
      <c r="J1096">
        <v>0</v>
      </c>
    </row>
    <row r="1097" spans="1:10">
      <c r="A1097">
        <v>1096</v>
      </c>
      <c r="B1097">
        <v>-32.433300000000003</v>
      </c>
      <c r="C1097" s="65">
        <v>33969</v>
      </c>
      <c r="D1097">
        <v>15.6599998474121</v>
      </c>
      <c r="E1097">
        <v>26.190000534057599</v>
      </c>
      <c r="F1097">
        <v>0</v>
      </c>
      <c r="G1097">
        <v>43.308866321502599</v>
      </c>
      <c r="H1097">
        <v>5.1090975569334098</v>
      </c>
      <c r="I1097">
        <v>0</v>
      </c>
      <c r="J1097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67"/>
  <sheetViews>
    <sheetView workbookViewId="0">
      <selection activeCell="C18" sqref="C18"/>
    </sheetView>
  </sheetViews>
  <sheetFormatPr defaultColWidth="8.77734375" defaultRowHeight="14.4"/>
  <cols>
    <col min="3" max="3" width="15.77734375" bestFit="1" customWidth="1"/>
  </cols>
  <sheetData>
    <row r="1" spans="1:10">
      <c r="B1" t="s">
        <v>30</v>
      </c>
      <c r="C1" t="s">
        <v>29</v>
      </c>
      <c r="D1" t="s">
        <v>19</v>
      </c>
      <c r="E1" t="s">
        <v>20</v>
      </c>
      <c r="F1" t="s">
        <v>28</v>
      </c>
      <c r="G1" t="s">
        <v>16</v>
      </c>
      <c r="H1" t="s">
        <v>27</v>
      </c>
      <c r="I1" t="s">
        <v>18</v>
      </c>
      <c r="J1" t="s">
        <v>2</v>
      </c>
    </row>
    <row r="2" spans="1:10">
      <c r="A2">
        <v>1</v>
      </c>
      <c r="B2">
        <v>145.52000000000001</v>
      </c>
      <c r="C2" s="65">
        <v>39448</v>
      </c>
      <c r="D2">
        <v>21.049999237060501</v>
      </c>
      <c r="E2">
        <v>38.610000610351598</v>
      </c>
      <c r="F2">
        <v>0</v>
      </c>
      <c r="G2">
        <v>43.426907460276603</v>
      </c>
      <c r="H2">
        <v>8.1369848705362209</v>
      </c>
      <c r="I2">
        <v>0</v>
      </c>
      <c r="J2">
        <v>0</v>
      </c>
    </row>
    <row r="3" spans="1:10">
      <c r="A3">
        <v>2</v>
      </c>
      <c r="B3">
        <v>-36.36</v>
      </c>
      <c r="C3" s="65">
        <v>39449</v>
      </c>
      <c r="D3">
        <v>17.7299995422363</v>
      </c>
      <c r="E3">
        <v>35.200000762939503</v>
      </c>
      <c r="F3">
        <v>0</v>
      </c>
      <c r="G3">
        <v>43.468988641588901</v>
      </c>
      <c r="H3">
        <v>7.5500221420819198</v>
      </c>
      <c r="I3">
        <v>0</v>
      </c>
      <c r="J3">
        <v>0</v>
      </c>
    </row>
    <row r="4" spans="1:10">
      <c r="A4">
        <v>3</v>
      </c>
      <c r="B4">
        <v>145.52000000000001</v>
      </c>
      <c r="C4" s="65">
        <v>39450</v>
      </c>
      <c r="D4">
        <v>18.110000610351602</v>
      </c>
      <c r="E4">
        <v>35.369998931884801</v>
      </c>
      <c r="F4">
        <v>0</v>
      </c>
      <c r="G4">
        <v>43.504744910993601</v>
      </c>
      <c r="H4">
        <v>7.5573400334475496</v>
      </c>
      <c r="I4">
        <v>0</v>
      </c>
      <c r="J4">
        <v>0</v>
      </c>
    </row>
    <row r="5" spans="1:10">
      <c r="A5">
        <v>4</v>
      </c>
      <c r="B5">
        <v>-36.36</v>
      </c>
      <c r="C5" s="65">
        <v>39451</v>
      </c>
      <c r="D5">
        <v>19.930000305175799</v>
      </c>
      <c r="E5">
        <v>33.709999084472699</v>
      </c>
      <c r="F5">
        <v>0</v>
      </c>
      <c r="G5">
        <v>43.534063033908303</v>
      </c>
      <c r="H5">
        <v>6.7693209560226402</v>
      </c>
      <c r="I5">
        <v>0</v>
      </c>
      <c r="J5">
        <v>0</v>
      </c>
    </row>
    <row r="6" spans="1:10">
      <c r="A6">
        <v>5</v>
      </c>
      <c r="B6">
        <v>145.52000000000001</v>
      </c>
      <c r="C6" s="65">
        <v>39452</v>
      </c>
      <c r="D6">
        <v>20.059999465942401</v>
      </c>
      <c r="E6">
        <v>34.490001678466797</v>
      </c>
      <c r="F6">
        <v>0</v>
      </c>
      <c r="G6">
        <v>43.556829775750998</v>
      </c>
      <c r="H6">
        <v>7.0014332725591899</v>
      </c>
      <c r="I6">
        <v>0</v>
      </c>
      <c r="J6">
        <v>0</v>
      </c>
    </row>
    <row r="7" spans="1:10">
      <c r="A7">
        <v>6</v>
      </c>
      <c r="B7">
        <v>-36.36</v>
      </c>
      <c r="C7" s="65">
        <v>39453</v>
      </c>
      <c r="D7">
        <v>19.889999389648398</v>
      </c>
      <c r="E7">
        <v>39.180000305175803</v>
      </c>
      <c r="F7">
        <v>0</v>
      </c>
      <c r="G7">
        <v>43.572931901939498</v>
      </c>
      <c r="H7">
        <v>8.5040741681955208</v>
      </c>
      <c r="I7">
        <v>0</v>
      </c>
      <c r="J7">
        <v>0</v>
      </c>
    </row>
    <row r="8" spans="1:10">
      <c r="A8">
        <v>7</v>
      </c>
      <c r="B8">
        <v>145.52000000000001</v>
      </c>
      <c r="C8" s="65">
        <v>39454</v>
      </c>
      <c r="D8">
        <v>13.9700002670288</v>
      </c>
      <c r="E8">
        <v>32.799999237060497</v>
      </c>
      <c r="F8">
        <v>0</v>
      </c>
      <c r="G8">
        <v>43.582256177891502</v>
      </c>
      <c r="H8">
        <v>7.3119914795248402</v>
      </c>
      <c r="I8">
        <v>0</v>
      </c>
      <c r="J8">
        <v>0</v>
      </c>
    </row>
    <row r="9" spans="1:10">
      <c r="A9">
        <v>8</v>
      </c>
      <c r="B9">
        <v>-36.36</v>
      </c>
      <c r="C9" s="65">
        <v>39455</v>
      </c>
      <c r="D9">
        <v>14.550000190734901</v>
      </c>
      <c r="E9">
        <v>32.959999084472699</v>
      </c>
      <c r="F9">
        <v>0</v>
      </c>
      <c r="G9">
        <v>43.584689369024801</v>
      </c>
      <c r="H9">
        <v>7.2953456066636102</v>
      </c>
      <c r="I9">
        <v>0</v>
      </c>
      <c r="J9">
        <v>0</v>
      </c>
    </row>
    <row r="10" spans="1:10">
      <c r="A10">
        <v>9</v>
      </c>
      <c r="B10">
        <v>145.52000000000001</v>
      </c>
      <c r="C10" s="65">
        <v>39456</v>
      </c>
      <c r="D10">
        <v>15.3400001525879</v>
      </c>
      <c r="E10">
        <v>37.009998321533203</v>
      </c>
      <c r="F10">
        <v>0</v>
      </c>
      <c r="G10">
        <v>43.5801182407574</v>
      </c>
      <c r="H10">
        <v>8.3750119191938008</v>
      </c>
      <c r="I10">
        <v>0</v>
      </c>
      <c r="J10">
        <v>0</v>
      </c>
    </row>
    <row r="11" spans="1:10">
      <c r="A11">
        <v>10</v>
      </c>
      <c r="B11">
        <v>-36.36</v>
      </c>
      <c r="C11" s="65">
        <v>39457</v>
      </c>
      <c r="D11">
        <v>18.860000610351602</v>
      </c>
      <c r="E11">
        <v>39.180000305175803</v>
      </c>
      <c r="F11">
        <v>0</v>
      </c>
      <c r="G11">
        <v>43.568429558506899</v>
      </c>
      <c r="H11">
        <v>8.6323078442298797</v>
      </c>
      <c r="I11">
        <v>0</v>
      </c>
      <c r="J11">
        <v>0</v>
      </c>
    </row>
    <row r="12" spans="1:10">
      <c r="A12">
        <v>11</v>
      </c>
      <c r="B12">
        <v>145.52000000000001</v>
      </c>
      <c r="C12" s="65">
        <v>39458</v>
      </c>
      <c r="D12">
        <v>26.170000076293899</v>
      </c>
      <c r="E12">
        <v>38.959999084472699</v>
      </c>
      <c r="F12">
        <v>0</v>
      </c>
      <c r="G12">
        <v>43.549510087691203</v>
      </c>
      <c r="H12">
        <v>7.3639209105077903</v>
      </c>
      <c r="I12">
        <v>0</v>
      </c>
      <c r="J12">
        <v>0</v>
      </c>
    </row>
    <row r="13" spans="1:10">
      <c r="A13">
        <v>12</v>
      </c>
      <c r="B13">
        <v>-36.36</v>
      </c>
      <c r="C13" s="65">
        <v>39459</v>
      </c>
      <c r="D13">
        <v>16.049999237060501</v>
      </c>
      <c r="E13">
        <v>34.669998168945298</v>
      </c>
      <c r="F13">
        <v>4.4000000953674299</v>
      </c>
      <c r="G13">
        <v>43.523246593727997</v>
      </c>
      <c r="H13">
        <v>7.6094678125688198</v>
      </c>
      <c r="I13">
        <v>0</v>
      </c>
      <c r="J13">
        <v>0</v>
      </c>
    </row>
    <row r="14" spans="1:10">
      <c r="A14">
        <v>13</v>
      </c>
      <c r="B14">
        <v>145.52000000000001</v>
      </c>
      <c r="C14" s="65">
        <v>39460</v>
      </c>
      <c r="D14">
        <v>13.9799995422363</v>
      </c>
      <c r="E14">
        <v>28.709999084472699</v>
      </c>
      <c r="F14">
        <v>0</v>
      </c>
      <c r="G14">
        <v>43.489525842035299</v>
      </c>
      <c r="H14">
        <v>6.13372189125087</v>
      </c>
      <c r="I14">
        <v>0</v>
      </c>
      <c r="J14">
        <v>0</v>
      </c>
    </row>
    <row r="15" spans="1:10">
      <c r="A15">
        <v>14</v>
      </c>
      <c r="B15">
        <v>-36.36</v>
      </c>
      <c r="C15" s="65">
        <v>39461</v>
      </c>
      <c r="D15">
        <v>12.319999694824199</v>
      </c>
      <c r="E15">
        <v>31.0100002288818</v>
      </c>
      <c r="F15">
        <v>0</v>
      </c>
      <c r="G15">
        <v>43.448234598030801</v>
      </c>
      <c r="H15">
        <v>6.9590611071019097</v>
      </c>
      <c r="I15">
        <v>0</v>
      </c>
      <c r="J15">
        <v>0</v>
      </c>
    </row>
    <row r="16" spans="1:10">
      <c r="A16">
        <v>15</v>
      </c>
      <c r="B16">
        <v>145.52000000000001</v>
      </c>
      <c r="C16" s="65">
        <v>39462</v>
      </c>
      <c r="D16">
        <v>11.170000076293899</v>
      </c>
      <c r="E16">
        <v>35.2700004577637</v>
      </c>
      <c r="F16">
        <v>0</v>
      </c>
      <c r="G16">
        <v>43.399259627132402</v>
      </c>
      <c r="H16">
        <v>8.2044270143890898</v>
      </c>
      <c r="I16">
        <v>0</v>
      </c>
      <c r="J16">
        <v>0</v>
      </c>
    </row>
    <row r="17" spans="1:10">
      <c r="A17">
        <v>16</v>
      </c>
      <c r="B17">
        <v>-36.36</v>
      </c>
      <c r="C17" s="65">
        <v>39463</v>
      </c>
      <c r="D17">
        <v>15.2799997329712</v>
      </c>
      <c r="E17">
        <v>29.709999084472699</v>
      </c>
      <c r="F17">
        <v>0</v>
      </c>
      <c r="G17">
        <v>43.342536270343302</v>
      </c>
      <c r="H17">
        <v>6.2281689128636204</v>
      </c>
      <c r="I17">
        <v>0</v>
      </c>
      <c r="J17">
        <v>0</v>
      </c>
    </row>
    <row r="18" spans="1:10">
      <c r="A18">
        <v>17</v>
      </c>
      <c r="B18">
        <v>145.52000000000001</v>
      </c>
      <c r="C18" s="65">
        <v>39464</v>
      </c>
      <c r="D18">
        <v>14.170000076293899</v>
      </c>
      <c r="E18">
        <v>33.330001831054702</v>
      </c>
      <c r="F18">
        <v>0</v>
      </c>
      <c r="G18">
        <v>43.278194171009197</v>
      </c>
      <c r="H18">
        <v>7.3892386482000001</v>
      </c>
      <c r="I18">
        <v>0</v>
      </c>
      <c r="J18">
        <v>0</v>
      </c>
    </row>
    <row r="19" spans="1:10">
      <c r="A19">
        <v>18</v>
      </c>
      <c r="B19">
        <v>-36.36</v>
      </c>
      <c r="C19" s="65">
        <v>39465</v>
      </c>
      <c r="D19">
        <v>18.819999694824201</v>
      </c>
      <c r="E19">
        <v>28.340000152587901</v>
      </c>
      <c r="F19">
        <v>0</v>
      </c>
      <c r="G19">
        <v>43.206411548061503</v>
      </c>
      <c r="H19">
        <v>5.1786781381248499</v>
      </c>
      <c r="I19">
        <v>0</v>
      </c>
      <c r="J19">
        <v>0</v>
      </c>
    </row>
    <row r="20" spans="1:10">
      <c r="A20">
        <v>19</v>
      </c>
      <c r="B20">
        <v>145.52000000000001</v>
      </c>
      <c r="C20" s="65">
        <v>39466</v>
      </c>
      <c r="D20">
        <v>17.219999313354499</v>
      </c>
      <c r="E20">
        <v>20.440000534057599</v>
      </c>
      <c r="F20">
        <v>18.899999618530298</v>
      </c>
      <c r="G20">
        <v>43.127366620431097</v>
      </c>
      <c r="H20">
        <v>2.6612129508880602</v>
      </c>
      <c r="I20">
        <v>16.771029257819801</v>
      </c>
      <c r="J20">
        <v>0.335420585156397</v>
      </c>
    </row>
    <row r="21" spans="1:10">
      <c r="A21">
        <v>20</v>
      </c>
      <c r="B21">
        <v>-36.36</v>
      </c>
      <c r="C21" s="65">
        <v>39467</v>
      </c>
      <c r="D21">
        <v>17.290000915527301</v>
      </c>
      <c r="E21">
        <v>24.829999923706101</v>
      </c>
      <c r="F21">
        <v>36.400001525878899</v>
      </c>
      <c r="G21">
        <v>43.041237607049403</v>
      </c>
      <c r="H21">
        <v>4.3115650964823802</v>
      </c>
      <c r="I21">
        <v>49.721778706512801</v>
      </c>
      <c r="J21">
        <v>0.99443557413025696</v>
      </c>
    </row>
    <row r="22" spans="1:10">
      <c r="A22">
        <v>21</v>
      </c>
      <c r="B22">
        <v>145.52000000000001</v>
      </c>
      <c r="C22" s="65">
        <v>39468</v>
      </c>
      <c r="D22">
        <v>13.579999923706101</v>
      </c>
      <c r="E22">
        <v>27.799999237060501</v>
      </c>
      <c r="F22">
        <v>0.10000000149011599</v>
      </c>
      <c r="G22">
        <v>42.948202726847597</v>
      </c>
      <c r="H22">
        <v>5.8520016533241703</v>
      </c>
      <c r="I22">
        <v>45.140177385343598</v>
      </c>
      <c r="J22">
        <v>0.90280354770687199</v>
      </c>
    </row>
    <row r="23" spans="1:10">
      <c r="A23">
        <v>22</v>
      </c>
      <c r="B23">
        <v>-36.36</v>
      </c>
      <c r="C23" s="65">
        <v>39469</v>
      </c>
      <c r="D23">
        <v>15.2299995422363</v>
      </c>
      <c r="E23">
        <v>27.379999160766602</v>
      </c>
      <c r="F23">
        <v>0</v>
      </c>
      <c r="G23">
        <v>42.848440198756897</v>
      </c>
      <c r="H23">
        <v>5.4829865918410796</v>
      </c>
      <c r="I23">
        <v>40.753788111870698</v>
      </c>
      <c r="J23">
        <v>0.81507576223741496</v>
      </c>
    </row>
    <row r="24" spans="1:10">
      <c r="A24">
        <v>23</v>
      </c>
      <c r="B24">
        <v>145.52000000000001</v>
      </c>
      <c r="C24" s="65">
        <v>39470</v>
      </c>
      <c r="D24">
        <v>15.680000305175801</v>
      </c>
      <c r="E24">
        <v>30.340000152587901</v>
      </c>
      <c r="F24">
        <v>0</v>
      </c>
      <c r="G24">
        <v>42.7421282417085</v>
      </c>
      <c r="H24">
        <v>6.2697680552567601</v>
      </c>
      <c r="I24">
        <v>35.737973667665301</v>
      </c>
      <c r="J24">
        <v>0.71475947335330703</v>
      </c>
    </row>
    <row r="25" spans="1:10">
      <c r="A25">
        <v>24</v>
      </c>
      <c r="B25">
        <v>-36.36</v>
      </c>
      <c r="C25" s="65">
        <v>39471</v>
      </c>
      <c r="D25">
        <v>17.809999465942401</v>
      </c>
      <c r="E25">
        <v>27.889999389648398</v>
      </c>
      <c r="F25">
        <v>0</v>
      </c>
      <c r="G25">
        <v>42.629445074633502</v>
      </c>
      <c r="H25">
        <v>5.1649038271583896</v>
      </c>
      <c r="I25">
        <v>31.606050605938599</v>
      </c>
      <c r="J25">
        <v>0.63212101211877203</v>
      </c>
    </row>
    <row r="26" spans="1:10">
      <c r="A26">
        <v>25</v>
      </c>
      <c r="B26">
        <v>145.52000000000001</v>
      </c>
      <c r="C26" s="65">
        <v>39472</v>
      </c>
      <c r="D26">
        <v>17.370000839233398</v>
      </c>
      <c r="E26">
        <v>31.299999237060501</v>
      </c>
      <c r="F26">
        <v>0</v>
      </c>
      <c r="G26">
        <v>42.510568916463299</v>
      </c>
      <c r="H26">
        <v>6.2759171350356802</v>
      </c>
      <c r="I26">
        <v>26.585316897910101</v>
      </c>
      <c r="J26">
        <v>0.53170633795820199</v>
      </c>
    </row>
    <row r="27" spans="1:10">
      <c r="A27">
        <v>26</v>
      </c>
      <c r="B27">
        <v>-36.36</v>
      </c>
      <c r="C27" s="65">
        <v>39473</v>
      </c>
      <c r="D27">
        <v>17</v>
      </c>
      <c r="E27">
        <v>32.680000305175803</v>
      </c>
      <c r="F27">
        <v>0.10000000149011599</v>
      </c>
      <c r="G27">
        <v>42.385677986128897</v>
      </c>
      <c r="H27">
        <v>6.7184813664129699</v>
      </c>
      <c r="I27">
        <v>21.3105318062698</v>
      </c>
      <c r="J27">
        <v>0.426210636125396</v>
      </c>
    </row>
    <row r="28" spans="1:10">
      <c r="A28">
        <v>27</v>
      </c>
      <c r="B28">
        <v>145.52000000000001</v>
      </c>
      <c r="C28" s="65">
        <v>39474</v>
      </c>
      <c r="D28">
        <v>20.870000839233398</v>
      </c>
      <c r="E28">
        <v>34.639999389648402</v>
      </c>
      <c r="F28">
        <v>0</v>
      </c>
      <c r="G28">
        <v>42.254950502561698</v>
      </c>
      <c r="H28">
        <v>6.7056726436179304</v>
      </c>
      <c r="I28">
        <v>15.9459936913755</v>
      </c>
      <c r="J28">
        <v>0.31891987382750903</v>
      </c>
    </row>
    <row r="29" spans="1:10">
      <c r="A29">
        <v>28</v>
      </c>
      <c r="B29">
        <v>-36.36</v>
      </c>
      <c r="C29" s="65">
        <v>39475</v>
      </c>
      <c r="D29">
        <v>15.670000076293899</v>
      </c>
      <c r="E29">
        <v>31.569999694824201</v>
      </c>
      <c r="F29">
        <v>0</v>
      </c>
      <c r="G29">
        <v>42.118564684692799</v>
      </c>
      <c r="H29">
        <v>6.53046287457917</v>
      </c>
      <c r="I29">
        <v>10.7216233917121</v>
      </c>
      <c r="J29">
        <v>0.214432467834243</v>
      </c>
    </row>
    <row r="30" spans="1:10">
      <c r="A30">
        <v>29</v>
      </c>
      <c r="B30">
        <v>145.52000000000001</v>
      </c>
      <c r="C30" s="65">
        <v>39476</v>
      </c>
      <c r="D30">
        <v>15.3800001144409</v>
      </c>
      <c r="E30">
        <v>33.610000610351598</v>
      </c>
      <c r="F30">
        <v>0</v>
      </c>
      <c r="G30">
        <v>41.976698751453398</v>
      </c>
      <c r="H30">
        <v>7.1162698051328803</v>
      </c>
      <c r="I30">
        <v>5.0286075476058301</v>
      </c>
      <c r="J30">
        <v>0.100572150952117</v>
      </c>
    </row>
    <row r="31" spans="1:10">
      <c r="A31">
        <v>30</v>
      </c>
      <c r="B31">
        <v>-36.36</v>
      </c>
      <c r="C31" s="65">
        <v>39477</v>
      </c>
      <c r="D31">
        <v>19.540000915527301</v>
      </c>
      <c r="E31">
        <v>36.049999237060497</v>
      </c>
      <c r="F31">
        <v>0</v>
      </c>
      <c r="G31">
        <v>41.829530921774797</v>
      </c>
      <c r="H31">
        <v>7.27504160587511</v>
      </c>
      <c r="I31">
        <v>0</v>
      </c>
      <c r="J31">
        <v>0</v>
      </c>
    </row>
    <row r="32" spans="1:10">
      <c r="A32">
        <v>31</v>
      </c>
      <c r="B32">
        <v>145.52000000000001</v>
      </c>
      <c r="C32" s="65">
        <v>39478</v>
      </c>
      <c r="D32">
        <v>21.159999847412099</v>
      </c>
      <c r="E32">
        <v>25.4899997711182</v>
      </c>
      <c r="F32">
        <v>0.10000000149011599</v>
      </c>
      <c r="G32">
        <v>41.677239414588101</v>
      </c>
      <c r="H32">
        <v>3.3481935059645198</v>
      </c>
      <c r="I32">
        <v>0</v>
      </c>
      <c r="J32">
        <v>0</v>
      </c>
    </row>
    <row r="33" spans="1:10">
      <c r="A33">
        <v>32</v>
      </c>
      <c r="B33">
        <v>-36.36</v>
      </c>
      <c r="C33" s="65">
        <v>39479</v>
      </c>
      <c r="D33">
        <v>13.2600002288818</v>
      </c>
      <c r="E33">
        <v>30.7600002288818</v>
      </c>
      <c r="F33">
        <v>0</v>
      </c>
      <c r="G33">
        <v>41.520002448824599</v>
      </c>
      <c r="H33">
        <v>6.4912797577970798</v>
      </c>
      <c r="I33">
        <v>0</v>
      </c>
      <c r="J33">
        <v>0</v>
      </c>
    </row>
    <row r="34" spans="1:10">
      <c r="A34">
        <v>33</v>
      </c>
      <c r="B34">
        <v>145.52000000000001</v>
      </c>
      <c r="C34" s="65">
        <v>39480</v>
      </c>
      <c r="D34">
        <v>16.120000839233398</v>
      </c>
      <c r="E34">
        <v>33.049999237060497</v>
      </c>
      <c r="F34">
        <v>0</v>
      </c>
      <c r="G34">
        <v>41.357998243415402</v>
      </c>
      <c r="H34">
        <v>6.7711417948039099</v>
      </c>
      <c r="I34">
        <v>0</v>
      </c>
      <c r="J34">
        <v>0</v>
      </c>
    </row>
    <row r="35" spans="1:10">
      <c r="A35">
        <v>34</v>
      </c>
      <c r="B35">
        <v>-36.36</v>
      </c>
      <c r="C35" s="65">
        <v>39481</v>
      </c>
      <c r="D35">
        <v>19.379999160766602</v>
      </c>
      <c r="E35">
        <v>32.880001068115199</v>
      </c>
      <c r="F35">
        <v>0</v>
      </c>
      <c r="G35">
        <v>41.1914050172918</v>
      </c>
      <c r="H35">
        <v>6.2416078150531797</v>
      </c>
      <c r="I35">
        <v>0</v>
      </c>
      <c r="J35">
        <v>0</v>
      </c>
    </row>
    <row r="36" spans="1:10">
      <c r="A36">
        <v>35</v>
      </c>
      <c r="B36">
        <v>145.52000000000001</v>
      </c>
      <c r="C36" s="65">
        <v>39482</v>
      </c>
      <c r="D36">
        <v>18.200000762939499</v>
      </c>
      <c r="E36">
        <v>30.049999237060501</v>
      </c>
      <c r="F36">
        <v>7.3000001907348597</v>
      </c>
      <c r="G36">
        <v>41.020400989385003</v>
      </c>
      <c r="H36">
        <v>5.5576842770490797</v>
      </c>
      <c r="I36">
        <v>2.8538527690955999</v>
      </c>
      <c r="J36">
        <v>5.7077055381911997E-2</v>
      </c>
    </row>
    <row r="37" spans="1:10">
      <c r="A37">
        <v>36</v>
      </c>
      <c r="B37">
        <v>-36.36</v>
      </c>
      <c r="C37" s="65">
        <v>39483</v>
      </c>
      <c r="D37">
        <v>18.9799995422363</v>
      </c>
      <c r="E37">
        <v>32.080001831054702</v>
      </c>
      <c r="F37">
        <v>0</v>
      </c>
      <c r="G37">
        <v>40.845164378626201</v>
      </c>
      <c r="H37">
        <v>6.0134926089585701</v>
      </c>
      <c r="I37">
        <v>0</v>
      </c>
      <c r="J37">
        <v>0</v>
      </c>
    </row>
    <row r="38" spans="1:10">
      <c r="A38">
        <v>37</v>
      </c>
      <c r="B38">
        <v>145.52000000000001</v>
      </c>
      <c r="C38" s="65">
        <v>39484</v>
      </c>
      <c r="D38">
        <v>19.4799995422363</v>
      </c>
      <c r="E38">
        <v>28.719999313354499</v>
      </c>
      <c r="F38">
        <v>0</v>
      </c>
      <c r="G38">
        <v>40.665873403946499</v>
      </c>
      <c r="H38">
        <v>4.8623011452210996</v>
      </c>
      <c r="I38">
        <v>0</v>
      </c>
      <c r="J38">
        <v>0</v>
      </c>
    </row>
    <row r="39" spans="1:10">
      <c r="A39">
        <v>38</v>
      </c>
      <c r="B39">
        <v>-36.36</v>
      </c>
      <c r="C39" s="65">
        <v>39485</v>
      </c>
      <c r="D39">
        <v>14.939999580383301</v>
      </c>
      <c r="E39">
        <v>24.2600002288818</v>
      </c>
      <c r="F39">
        <v>0.20000000298023199</v>
      </c>
      <c r="G39">
        <v>40.482706284277299</v>
      </c>
      <c r="H39">
        <v>4.3392119270700604</v>
      </c>
      <c r="I39">
        <v>0</v>
      </c>
      <c r="J39">
        <v>0</v>
      </c>
    </row>
    <row r="40" spans="1:10">
      <c r="A40">
        <v>39</v>
      </c>
      <c r="B40">
        <v>145.52000000000001</v>
      </c>
      <c r="C40" s="65">
        <v>39486</v>
      </c>
      <c r="D40">
        <v>11.2399997711182</v>
      </c>
      <c r="E40">
        <v>22.5100002288818</v>
      </c>
      <c r="F40">
        <v>0</v>
      </c>
      <c r="G40">
        <v>40.295841238549698</v>
      </c>
      <c r="H40">
        <v>4.4035244801069204</v>
      </c>
      <c r="I40">
        <v>0</v>
      </c>
      <c r="J40">
        <v>0</v>
      </c>
    </row>
    <row r="41" spans="1:10">
      <c r="A41">
        <v>40</v>
      </c>
      <c r="B41">
        <v>-36.36</v>
      </c>
      <c r="C41" s="65">
        <v>39487</v>
      </c>
      <c r="D41">
        <v>11.180000305175801</v>
      </c>
      <c r="E41">
        <v>24.829999923706101</v>
      </c>
      <c r="F41">
        <v>0</v>
      </c>
      <c r="G41">
        <v>40.105456485694901</v>
      </c>
      <c r="H41">
        <v>4.9805260346787801</v>
      </c>
      <c r="I41">
        <v>0</v>
      </c>
      <c r="J41">
        <v>0</v>
      </c>
    </row>
    <row r="42" spans="1:10">
      <c r="A42">
        <v>41</v>
      </c>
      <c r="B42">
        <v>145.52000000000001</v>
      </c>
      <c r="C42" s="65">
        <v>39488</v>
      </c>
      <c r="D42">
        <v>11.5900001525879</v>
      </c>
      <c r="E42">
        <v>27.129999160766602</v>
      </c>
      <c r="F42">
        <v>0</v>
      </c>
      <c r="G42">
        <v>39.911730244644097</v>
      </c>
      <c r="H42">
        <v>5.4886242736611504</v>
      </c>
      <c r="I42">
        <v>0</v>
      </c>
      <c r="J42">
        <v>0</v>
      </c>
    </row>
    <row r="43" spans="1:10">
      <c r="A43">
        <v>42</v>
      </c>
      <c r="B43">
        <v>-36.36</v>
      </c>
      <c r="C43" s="65">
        <v>39489</v>
      </c>
      <c r="D43">
        <v>12.3500003814697</v>
      </c>
      <c r="E43">
        <v>30.2399997711182</v>
      </c>
      <c r="F43">
        <v>0</v>
      </c>
      <c r="G43">
        <v>39.714840734328497</v>
      </c>
      <c r="H43">
        <v>6.1651118209971196</v>
      </c>
      <c r="I43">
        <v>0</v>
      </c>
      <c r="J43">
        <v>0</v>
      </c>
    </row>
    <row r="44" spans="1:10">
      <c r="A44">
        <v>43</v>
      </c>
      <c r="B44">
        <v>145.52000000000001</v>
      </c>
      <c r="C44" s="65">
        <v>39490</v>
      </c>
      <c r="D44">
        <v>16.319999694824201</v>
      </c>
      <c r="E44">
        <v>29.799999237060501</v>
      </c>
      <c r="F44">
        <v>0</v>
      </c>
      <c r="G44">
        <v>39.514966173679397</v>
      </c>
      <c r="H44">
        <v>5.5650191289952096</v>
      </c>
      <c r="I44">
        <v>0</v>
      </c>
      <c r="J44">
        <v>0</v>
      </c>
    </row>
    <row r="45" spans="1:10">
      <c r="A45">
        <v>44</v>
      </c>
      <c r="B45">
        <v>-36.36</v>
      </c>
      <c r="C45" s="65">
        <v>39491</v>
      </c>
      <c r="D45">
        <v>12.8699998855591</v>
      </c>
      <c r="E45">
        <v>24.610000610351602</v>
      </c>
      <c r="F45">
        <v>1.5</v>
      </c>
      <c r="G45">
        <v>39.312284781627902</v>
      </c>
      <c r="H45">
        <v>4.62053904684179</v>
      </c>
      <c r="I45">
        <v>0</v>
      </c>
      <c r="J45">
        <v>0</v>
      </c>
    </row>
    <row r="46" spans="1:10">
      <c r="A46">
        <v>45</v>
      </c>
      <c r="B46">
        <v>145.52000000000001</v>
      </c>
      <c r="C46" s="65">
        <v>39492</v>
      </c>
      <c r="D46">
        <v>13.039999961853001</v>
      </c>
      <c r="E46">
        <v>27.680000305175799</v>
      </c>
      <c r="F46">
        <v>0</v>
      </c>
      <c r="G46">
        <v>39.1069747771053</v>
      </c>
      <c r="H46">
        <v>5.3603714314625099</v>
      </c>
      <c r="I46">
        <v>0</v>
      </c>
      <c r="J46">
        <v>0</v>
      </c>
    </row>
    <row r="47" spans="1:10">
      <c r="A47">
        <v>46</v>
      </c>
      <c r="B47">
        <v>-36.36</v>
      </c>
      <c r="C47" s="65">
        <v>39493</v>
      </c>
      <c r="D47">
        <v>12.8500003814697</v>
      </c>
      <c r="E47">
        <v>31.110000610351602</v>
      </c>
      <c r="F47">
        <v>0</v>
      </c>
      <c r="G47">
        <v>38.899214379042803</v>
      </c>
      <c r="H47">
        <v>6.2075146822941898</v>
      </c>
      <c r="I47">
        <v>0</v>
      </c>
      <c r="J47">
        <v>0</v>
      </c>
    </row>
    <row r="48" spans="1:10">
      <c r="A48">
        <v>47</v>
      </c>
      <c r="B48">
        <v>145.52000000000001</v>
      </c>
      <c r="C48" s="65">
        <v>39494</v>
      </c>
      <c r="D48">
        <v>14.699999809265099</v>
      </c>
      <c r="E48">
        <v>33.130001068115199</v>
      </c>
      <c r="F48">
        <v>0</v>
      </c>
      <c r="G48">
        <v>38.689157284758799</v>
      </c>
      <c r="H48">
        <v>6.5043807635888902</v>
      </c>
      <c r="I48">
        <v>0</v>
      </c>
      <c r="J48">
        <v>0</v>
      </c>
    </row>
    <row r="49" spans="1:10">
      <c r="A49">
        <v>48</v>
      </c>
      <c r="B49">
        <v>-36.36</v>
      </c>
      <c r="C49" s="65">
        <v>39495</v>
      </c>
      <c r="D49">
        <v>17.2299995422363</v>
      </c>
      <c r="E49">
        <v>30.450000762939499</v>
      </c>
      <c r="F49">
        <v>0</v>
      </c>
      <c r="G49">
        <v>38.4768591051211</v>
      </c>
      <c r="H49">
        <v>5.4687470328929004</v>
      </c>
      <c r="I49">
        <v>0</v>
      </c>
      <c r="J49">
        <v>0</v>
      </c>
    </row>
    <row r="50" spans="1:10">
      <c r="A50">
        <v>49</v>
      </c>
      <c r="B50">
        <v>145.52000000000001</v>
      </c>
      <c r="C50" s="65">
        <v>39496</v>
      </c>
      <c r="D50">
        <v>16.680000305175799</v>
      </c>
      <c r="E50">
        <v>30.75</v>
      </c>
      <c r="F50">
        <v>0</v>
      </c>
      <c r="G50">
        <v>38.262350929384702</v>
      </c>
      <c r="H50">
        <v>5.59352379740261</v>
      </c>
      <c r="I50">
        <v>0</v>
      </c>
      <c r="J50">
        <v>0</v>
      </c>
    </row>
    <row r="51" spans="1:10">
      <c r="A51">
        <v>50</v>
      </c>
      <c r="B51">
        <v>-36.36</v>
      </c>
      <c r="C51" s="65">
        <v>39497</v>
      </c>
      <c r="D51">
        <v>15.289999961853001</v>
      </c>
      <c r="E51">
        <v>32.7299995422363</v>
      </c>
      <c r="F51">
        <v>0</v>
      </c>
      <c r="G51">
        <v>38.0456638468047</v>
      </c>
      <c r="H51">
        <v>6.2362040659286899</v>
      </c>
      <c r="I51">
        <v>0</v>
      </c>
      <c r="J51">
        <v>0</v>
      </c>
    </row>
    <row r="52" spans="1:10">
      <c r="A52">
        <v>51</v>
      </c>
      <c r="B52">
        <v>145.52000000000001</v>
      </c>
      <c r="C52" s="65">
        <v>39498</v>
      </c>
      <c r="D52">
        <v>18.930000305175799</v>
      </c>
      <c r="E52">
        <v>27.549999237060501</v>
      </c>
      <c r="F52">
        <v>0</v>
      </c>
      <c r="G52">
        <v>37.826828946635999</v>
      </c>
      <c r="H52">
        <v>4.27880646087229</v>
      </c>
      <c r="I52">
        <v>0</v>
      </c>
      <c r="J52">
        <v>0</v>
      </c>
    </row>
    <row r="53" spans="1:10">
      <c r="A53">
        <v>52</v>
      </c>
      <c r="B53">
        <v>-36.36</v>
      </c>
      <c r="C53" s="65">
        <v>39499</v>
      </c>
      <c r="D53">
        <v>15.4099998474121</v>
      </c>
      <c r="E53">
        <v>31.200000762939499</v>
      </c>
      <c r="F53">
        <v>0</v>
      </c>
      <c r="G53">
        <v>37.605877318133601</v>
      </c>
      <c r="H53">
        <v>5.7663793528094898</v>
      </c>
      <c r="I53">
        <v>0</v>
      </c>
      <c r="J53">
        <v>0</v>
      </c>
    </row>
    <row r="54" spans="1:10">
      <c r="A54">
        <v>53</v>
      </c>
      <c r="B54">
        <v>145.52000000000001</v>
      </c>
      <c r="C54" s="65">
        <v>39500</v>
      </c>
      <c r="D54">
        <v>17.450000762939499</v>
      </c>
      <c r="E54">
        <v>27.389999389648398</v>
      </c>
      <c r="F54">
        <v>0</v>
      </c>
      <c r="G54">
        <v>37.382840050552701</v>
      </c>
      <c r="H54">
        <v>4.4500949091278503</v>
      </c>
      <c r="I54">
        <v>0</v>
      </c>
      <c r="J54">
        <v>0</v>
      </c>
    </row>
    <row r="55" spans="1:10">
      <c r="A55">
        <v>54</v>
      </c>
      <c r="B55">
        <v>-36.36</v>
      </c>
      <c r="C55" s="65">
        <v>39501</v>
      </c>
      <c r="D55">
        <v>10.7700004577637</v>
      </c>
      <c r="E55">
        <v>23.690000534057599</v>
      </c>
      <c r="F55">
        <v>0.10000000149011599</v>
      </c>
      <c r="G55">
        <v>37.157748233148098</v>
      </c>
      <c r="H55">
        <v>4.3922043832695303</v>
      </c>
      <c r="I55">
        <v>0</v>
      </c>
      <c r="J55">
        <v>0</v>
      </c>
    </row>
    <row r="56" spans="1:10">
      <c r="A56">
        <v>55</v>
      </c>
      <c r="B56">
        <v>145.52000000000001</v>
      </c>
      <c r="C56" s="65">
        <v>39502</v>
      </c>
      <c r="D56">
        <v>13.0200004577637</v>
      </c>
      <c r="E56">
        <v>23.780000686645501</v>
      </c>
      <c r="F56">
        <v>0</v>
      </c>
      <c r="G56">
        <v>36.9306329551749</v>
      </c>
      <c r="H56">
        <v>4.1168327185298503</v>
      </c>
      <c r="I56">
        <v>0</v>
      </c>
      <c r="J56">
        <v>0</v>
      </c>
    </row>
    <row r="57" spans="1:10">
      <c r="A57">
        <v>56</v>
      </c>
      <c r="B57">
        <v>-36.36</v>
      </c>
      <c r="C57" s="65">
        <v>39503</v>
      </c>
      <c r="D57">
        <v>10.3900003433228</v>
      </c>
      <c r="E57">
        <v>27.530000686645501</v>
      </c>
      <c r="F57">
        <v>0</v>
      </c>
      <c r="G57">
        <v>36.701525305888303</v>
      </c>
      <c r="H57">
        <v>5.24356658692738</v>
      </c>
      <c r="I57">
        <v>0</v>
      </c>
      <c r="J57">
        <v>0</v>
      </c>
    </row>
    <row r="58" spans="1:10">
      <c r="A58">
        <v>57</v>
      </c>
      <c r="B58">
        <v>145.52000000000001</v>
      </c>
      <c r="C58" s="65">
        <v>39504</v>
      </c>
      <c r="D58">
        <v>13.0100002288818</v>
      </c>
      <c r="E58">
        <v>28.209999084472699</v>
      </c>
      <c r="F58">
        <v>0</v>
      </c>
      <c r="G58">
        <v>36.470456374542998</v>
      </c>
      <c r="H58">
        <v>5.1270674447696898</v>
      </c>
      <c r="I58">
        <v>0</v>
      </c>
      <c r="J58">
        <v>0</v>
      </c>
    </row>
    <row r="59" spans="1:10">
      <c r="A59">
        <v>58</v>
      </c>
      <c r="B59">
        <v>-36.36</v>
      </c>
      <c r="C59" s="65">
        <v>39505</v>
      </c>
      <c r="D59">
        <v>11.8500003814697</v>
      </c>
      <c r="E59">
        <v>27.059999465942401</v>
      </c>
      <c r="F59">
        <v>0</v>
      </c>
      <c r="G59">
        <v>36.2374572503943</v>
      </c>
      <c r="H59">
        <v>4.9427498144564197</v>
      </c>
      <c r="I59">
        <v>0</v>
      </c>
      <c r="J59">
        <v>0</v>
      </c>
    </row>
    <row r="60" spans="1:10">
      <c r="A60">
        <v>59</v>
      </c>
      <c r="B60">
        <v>145.52000000000001</v>
      </c>
      <c r="C60" s="65">
        <v>39506</v>
      </c>
      <c r="D60">
        <v>12.189999580383301</v>
      </c>
      <c r="E60">
        <v>21.389999389648398</v>
      </c>
      <c r="F60">
        <v>0</v>
      </c>
      <c r="G60">
        <v>36.002559022697</v>
      </c>
      <c r="H60">
        <v>3.5460069904501501</v>
      </c>
      <c r="I60">
        <v>0</v>
      </c>
      <c r="J60">
        <v>0</v>
      </c>
    </row>
    <row r="61" spans="1:10">
      <c r="A61">
        <v>60</v>
      </c>
      <c r="B61">
        <v>-36.36</v>
      </c>
      <c r="C61" s="65">
        <v>39507</v>
      </c>
      <c r="D61">
        <v>7.1399998664856001</v>
      </c>
      <c r="E61">
        <v>22.610000610351602</v>
      </c>
      <c r="F61">
        <v>0</v>
      </c>
      <c r="G61">
        <v>35.765792780706199</v>
      </c>
      <c r="H61">
        <v>4.3150951282474299</v>
      </c>
      <c r="I61">
        <v>0</v>
      </c>
      <c r="J61">
        <v>0</v>
      </c>
    </row>
    <row r="62" spans="1:10">
      <c r="A62">
        <v>61</v>
      </c>
      <c r="B62">
        <v>145.52000000000001</v>
      </c>
      <c r="C62" s="65">
        <v>39508</v>
      </c>
      <c r="D62">
        <v>6.3200001716613796</v>
      </c>
      <c r="E62">
        <v>24.25</v>
      </c>
      <c r="F62">
        <v>0</v>
      </c>
      <c r="G62">
        <v>35.527189613677002</v>
      </c>
      <c r="H62">
        <v>4.6724416691791397</v>
      </c>
      <c r="I62">
        <v>0</v>
      </c>
      <c r="J62">
        <v>0</v>
      </c>
    </row>
    <row r="63" spans="1:10">
      <c r="A63">
        <v>62</v>
      </c>
      <c r="B63">
        <v>-36.36</v>
      </c>
      <c r="C63" s="65">
        <v>39509</v>
      </c>
      <c r="D63">
        <v>8.0399999618530291</v>
      </c>
      <c r="E63">
        <v>27.969999313354499</v>
      </c>
      <c r="F63">
        <v>0</v>
      </c>
      <c r="G63">
        <v>35.286780610864398</v>
      </c>
      <c r="H63">
        <v>5.2950626740060596</v>
      </c>
      <c r="I63">
        <v>0</v>
      </c>
      <c r="J63">
        <v>0</v>
      </c>
    </row>
    <row r="64" spans="1:10">
      <c r="A64">
        <v>63</v>
      </c>
      <c r="B64">
        <v>145.52000000000001</v>
      </c>
      <c r="C64" s="65">
        <v>39510</v>
      </c>
      <c r="D64">
        <v>9.3800001144409197</v>
      </c>
      <c r="E64">
        <v>30.569999694824201</v>
      </c>
      <c r="F64">
        <v>0</v>
      </c>
      <c r="G64">
        <v>35.044596861523303</v>
      </c>
      <c r="H64">
        <v>5.72074732283789</v>
      </c>
      <c r="I64">
        <v>0</v>
      </c>
      <c r="J64">
        <v>0</v>
      </c>
    </row>
    <row r="65" spans="1:10">
      <c r="A65">
        <v>64</v>
      </c>
      <c r="B65">
        <v>-36.36</v>
      </c>
      <c r="C65" s="65">
        <v>39511</v>
      </c>
      <c r="D65">
        <v>13.2799997329712</v>
      </c>
      <c r="E65">
        <v>30.0200004577637</v>
      </c>
      <c r="F65">
        <v>0</v>
      </c>
      <c r="G65">
        <v>34.8006694549088</v>
      </c>
      <c r="H65">
        <v>5.2731981975602498</v>
      </c>
      <c r="I65">
        <v>0</v>
      </c>
      <c r="J65">
        <v>0</v>
      </c>
    </row>
    <row r="66" spans="1:10">
      <c r="A66">
        <v>65</v>
      </c>
      <c r="B66">
        <v>145.52000000000001</v>
      </c>
      <c r="C66" s="65">
        <v>39512</v>
      </c>
      <c r="D66">
        <v>10.9899997711182</v>
      </c>
      <c r="E66">
        <v>31.25</v>
      </c>
      <c r="F66">
        <v>0</v>
      </c>
      <c r="G66">
        <v>34.555029480275898</v>
      </c>
      <c r="H66">
        <v>5.6828418852344997</v>
      </c>
      <c r="I66">
        <v>0</v>
      </c>
      <c r="J66">
        <v>0</v>
      </c>
    </row>
    <row r="67" spans="1:10">
      <c r="A67">
        <v>66</v>
      </c>
      <c r="B67">
        <v>-36.36</v>
      </c>
      <c r="C67" s="65">
        <v>39513</v>
      </c>
      <c r="D67">
        <v>11.449999809265099</v>
      </c>
      <c r="E67">
        <v>35.669998168945298</v>
      </c>
      <c r="F67">
        <v>0</v>
      </c>
      <c r="G67">
        <v>34.307708026879602</v>
      </c>
      <c r="H67">
        <v>6.5557295850928297</v>
      </c>
      <c r="I67">
        <v>0</v>
      </c>
      <c r="J67">
        <v>0</v>
      </c>
    </row>
    <row r="68" spans="1:10">
      <c r="A68">
        <v>67</v>
      </c>
      <c r="B68">
        <v>145.52000000000001</v>
      </c>
      <c r="C68" s="65">
        <v>39514</v>
      </c>
      <c r="D68">
        <v>12.9899997711182</v>
      </c>
      <c r="E68">
        <v>30.200000762939499</v>
      </c>
      <c r="F68">
        <v>0</v>
      </c>
      <c r="G68">
        <v>34.058736183975</v>
      </c>
      <c r="H68">
        <v>5.2254276101542496</v>
      </c>
      <c r="I68">
        <v>0</v>
      </c>
      <c r="J68">
        <v>0</v>
      </c>
    </row>
    <row r="69" spans="1:10">
      <c r="A69">
        <v>68</v>
      </c>
      <c r="B69">
        <v>-36.36</v>
      </c>
      <c r="C69" s="65">
        <v>39515</v>
      </c>
      <c r="D69">
        <v>11.710000038146999</v>
      </c>
      <c r="E69">
        <v>32.540000915527301</v>
      </c>
      <c r="F69">
        <v>0</v>
      </c>
      <c r="G69">
        <v>33.808145040817003</v>
      </c>
      <c r="H69">
        <v>5.7832593499968397</v>
      </c>
      <c r="I69">
        <v>0</v>
      </c>
      <c r="J69">
        <v>0</v>
      </c>
    </row>
    <row r="70" spans="1:10">
      <c r="A70">
        <v>69</v>
      </c>
      <c r="B70">
        <v>145.52000000000001</v>
      </c>
      <c r="C70" s="65">
        <v>39516</v>
      </c>
      <c r="D70">
        <v>15.9700002670288</v>
      </c>
      <c r="E70">
        <v>34.740001678466797</v>
      </c>
      <c r="F70">
        <v>0</v>
      </c>
      <c r="G70">
        <v>33.555965686660798</v>
      </c>
      <c r="H70">
        <v>5.8897217350359297</v>
      </c>
      <c r="I70">
        <v>0</v>
      </c>
      <c r="J70">
        <v>0</v>
      </c>
    </row>
    <row r="71" spans="1:10">
      <c r="A71">
        <v>70</v>
      </c>
      <c r="B71">
        <v>-36.36</v>
      </c>
      <c r="C71" s="65">
        <v>39517</v>
      </c>
      <c r="D71">
        <v>16.200000762939499</v>
      </c>
      <c r="E71">
        <v>35.560001373291001</v>
      </c>
      <c r="F71">
        <v>0</v>
      </c>
      <c r="G71">
        <v>33.302229210761197</v>
      </c>
      <c r="H71">
        <v>6.0085597044555303</v>
      </c>
      <c r="I71">
        <v>0</v>
      </c>
      <c r="J71">
        <v>0</v>
      </c>
    </row>
    <row r="72" spans="1:10">
      <c r="A72">
        <v>71</v>
      </c>
      <c r="B72">
        <v>145.52000000000001</v>
      </c>
      <c r="C72" s="65">
        <v>39518</v>
      </c>
      <c r="D72">
        <v>17.0200004577637</v>
      </c>
      <c r="E72">
        <v>34.080001831054702</v>
      </c>
      <c r="F72">
        <v>0</v>
      </c>
      <c r="G72">
        <v>33.046966702373403</v>
      </c>
      <c r="H72">
        <v>5.5548456856111104</v>
      </c>
      <c r="I72">
        <v>0</v>
      </c>
      <c r="J72">
        <v>0</v>
      </c>
    </row>
    <row r="73" spans="1:10">
      <c r="A73">
        <v>72</v>
      </c>
      <c r="B73">
        <v>-36.36</v>
      </c>
      <c r="C73" s="65">
        <v>39519</v>
      </c>
      <c r="D73">
        <v>13.550000190734901</v>
      </c>
      <c r="E73">
        <v>34.360000610351598</v>
      </c>
      <c r="F73">
        <v>0</v>
      </c>
      <c r="G73">
        <v>32.790209250752298</v>
      </c>
      <c r="H73">
        <v>5.8634128768826201</v>
      </c>
      <c r="I73">
        <v>0</v>
      </c>
      <c r="J73">
        <v>0</v>
      </c>
    </row>
    <row r="74" spans="1:10">
      <c r="A74">
        <v>73</v>
      </c>
      <c r="B74">
        <v>145.52000000000001</v>
      </c>
      <c r="C74" s="65">
        <v>39520</v>
      </c>
      <c r="D74">
        <v>13.3999996185303</v>
      </c>
      <c r="E74">
        <v>36.869998931884801</v>
      </c>
      <c r="F74">
        <v>0</v>
      </c>
      <c r="G74">
        <v>32.531987945152899</v>
      </c>
      <c r="H74">
        <v>6.3524367959993802</v>
      </c>
      <c r="I74">
        <v>0</v>
      </c>
      <c r="J74">
        <v>0</v>
      </c>
    </row>
    <row r="75" spans="1:10">
      <c r="A75">
        <v>74</v>
      </c>
      <c r="B75">
        <v>-36.36</v>
      </c>
      <c r="C75" s="65">
        <v>39521</v>
      </c>
      <c r="D75">
        <v>19.430000305175799</v>
      </c>
      <c r="E75">
        <v>38.419998168945298</v>
      </c>
      <c r="F75">
        <v>0</v>
      </c>
      <c r="G75">
        <v>32.272333874830302</v>
      </c>
      <c r="H75">
        <v>6.1688454015956298</v>
      </c>
      <c r="I75">
        <v>0</v>
      </c>
      <c r="J75">
        <v>0</v>
      </c>
    </row>
    <row r="76" spans="1:10">
      <c r="A76">
        <v>75</v>
      </c>
      <c r="B76">
        <v>145.52000000000001</v>
      </c>
      <c r="C76" s="65">
        <v>39522</v>
      </c>
      <c r="D76">
        <v>17.459999084472699</v>
      </c>
      <c r="E76">
        <v>38.290000915527301</v>
      </c>
      <c r="F76">
        <v>0</v>
      </c>
      <c r="G76">
        <v>32.011292145587198</v>
      </c>
      <c r="H76">
        <v>6.26452528763053</v>
      </c>
      <c r="I76">
        <v>0</v>
      </c>
      <c r="J76">
        <v>0</v>
      </c>
    </row>
    <row r="77" spans="1:10">
      <c r="A77">
        <v>76</v>
      </c>
      <c r="B77">
        <v>-36.36</v>
      </c>
      <c r="C77" s="65">
        <v>39523</v>
      </c>
      <c r="D77">
        <v>20.569999694824201</v>
      </c>
      <c r="E77">
        <v>37.0200004577637</v>
      </c>
      <c r="F77">
        <v>0</v>
      </c>
      <c r="G77">
        <v>31.748963929416501</v>
      </c>
      <c r="H77">
        <v>5.6326606491007398</v>
      </c>
      <c r="I77">
        <v>0</v>
      </c>
      <c r="J77">
        <v>0</v>
      </c>
    </row>
    <row r="78" spans="1:10">
      <c r="A78">
        <v>77</v>
      </c>
      <c r="B78">
        <v>145.52000000000001</v>
      </c>
      <c r="C78" s="65">
        <v>39524</v>
      </c>
      <c r="D78">
        <v>16.950000762939499</v>
      </c>
      <c r="E78">
        <v>35.430000305175803</v>
      </c>
      <c r="F78">
        <v>0</v>
      </c>
      <c r="G78">
        <v>31.485464414858999</v>
      </c>
      <c r="H78">
        <v>5.58954942299835</v>
      </c>
      <c r="I78">
        <v>0</v>
      </c>
      <c r="J78">
        <v>0</v>
      </c>
    </row>
    <row r="79" spans="1:10">
      <c r="A79">
        <v>78</v>
      </c>
      <c r="B79">
        <v>-36.36</v>
      </c>
      <c r="C79" s="65">
        <v>39525</v>
      </c>
      <c r="D79">
        <v>20.0200004577637</v>
      </c>
      <c r="E79">
        <v>36.099998474121101</v>
      </c>
      <c r="F79">
        <v>0</v>
      </c>
      <c r="G79">
        <v>31.2209087904554</v>
      </c>
      <c r="H79">
        <v>5.3899449918694202</v>
      </c>
      <c r="I79">
        <v>0</v>
      </c>
      <c r="J79">
        <v>0</v>
      </c>
    </row>
    <row r="80" spans="1:10">
      <c r="A80">
        <v>79</v>
      </c>
      <c r="B80">
        <v>145.52000000000001</v>
      </c>
      <c r="C80" s="65">
        <v>39526</v>
      </c>
      <c r="D80">
        <v>17.709999084472699</v>
      </c>
      <c r="E80">
        <v>29.110000610351602</v>
      </c>
      <c r="F80">
        <v>0</v>
      </c>
      <c r="G80">
        <v>30.955412244746299</v>
      </c>
      <c r="H80">
        <v>4.0434624220991404</v>
      </c>
      <c r="I80">
        <v>0</v>
      </c>
      <c r="J80">
        <v>0</v>
      </c>
    </row>
    <row r="81" spans="1:10">
      <c r="A81">
        <v>80</v>
      </c>
      <c r="B81">
        <v>-36.36</v>
      </c>
      <c r="C81" s="65">
        <v>39527</v>
      </c>
      <c r="D81">
        <v>17.709999084472699</v>
      </c>
      <c r="E81">
        <v>29.2299995422363</v>
      </c>
      <c r="F81">
        <v>0.10000000149011599</v>
      </c>
      <c r="G81">
        <v>30.689089966272501</v>
      </c>
      <c r="H81">
        <v>4.0355847463233703</v>
      </c>
      <c r="I81">
        <v>0</v>
      </c>
      <c r="J81">
        <v>0</v>
      </c>
    </row>
    <row r="82" spans="1:10">
      <c r="A82">
        <v>81</v>
      </c>
      <c r="B82">
        <v>145.52000000000001</v>
      </c>
      <c r="C82" s="65">
        <v>39528</v>
      </c>
      <c r="D82">
        <v>10.689999580383301</v>
      </c>
      <c r="E82">
        <v>23.25</v>
      </c>
      <c r="F82">
        <v>0.10000000149011599</v>
      </c>
      <c r="G82">
        <v>30.422057143574602</v>
      </c>
      <c r="H82">
        <v>3.5192477727792699</v>
      </c>
      <c r="I82">
        <v>0</v>
      </c>
      <c r="J82">
        <v>0</v>
      </c>
    </row>
    <row r="83" spans="1:10">
      <c r="A83">
        <v>82</v>
      </c>
      <c r="B83">
        <v>-36.36</v>
      </c>
      <c r="C83" s="65">
        <v>39529</v>
      </c>
      <c r="D83">
        <v>9.9399995803833008</v>
      </c>
      <c r="E83">
        <v>28.569999694824201</v>
      </c>
      <c r="F83">
        <v>0</v>
      </c>
      <c r="G83">
        <v>30.1544289651934</v>
      </c>
      <c r="H83">
        <v>4.5275796833062998</v>
      </c>
      <c r="I83">
        <v>0</v>
      </c>
      <c r="J83">
        <v>0</v>
      </c>
    </row>
    <row r="84" spans="1:10">
      <c r="A84">
        <v>83</v>
      </c>
      <c r="B84">
        <v>145.52000000000001</v>
      </c>
      <c r="C84" s="65">
        <v>39530</v>
      </c>
      <c r="D84">
        <v>15.3900003433228</v>
      </c>
      <c r="E84">
        <v>27.680000305175799</v>
      </c>
      <c r="F84">
        <v>0</v>
      </c>
      <c r="G84">
        <v>29.886320619669402</v>
      </c>
      <c r="H84">
        <v>3.8689160099133102</v>
      </c>
      <c r="I84">
        <v>0</v>
      </c>
      <c r="J84">
        <v>0</v>
      </c>
    </row>
    <row r="85" spans="1:10">
      <c r="A85">
        <v>84</v>
      </c>
      <c r="B85">
        <v>-36.36</v>
      </c>
      <c r="C85" s="65">
        <v>39531</v>
      </c>
      <c r="D85">
        <v>16.959999084472699</v>
      </c>
      <c r="E85">
        <v>26.360000610351602</v>
      </c>
      <c r="F85">
        <v>0</v>
      </c>
      <c r="G85">
        <v>29.617847295543498</v>
      </c>
      <c r="H85">
        <v>3.3638473741330799</v>
      </c>
      <c r="I85">
        <v>0</v>
      </c>
      <c r="J85">
        <v>0</v>
      </c>
    </row>
    <row r="86" spans="1:10">
      <c r="A86">
        <v>85</v>
      </c>
      <c r="B86">
        <v>145.52000000000001</v>
      </c>
      <c r="C86" s="65">
        <v>39532</v>
      </c>
      <c r="D86">
        <v>16.569999694824201</v>
      </c>
      <c r="E86">
        <v>21.549999237060501</v>
      </c>
      <c r="F86">
        <v>27.399999618530298</v>
      </c>
      <c r="G86">
        <v>29.349124181356299</v>
      </c>
      <c r="H86">
        <v>2.26634944285277</v>
      </c>
      <c r="I86">
        <v>25.586920064248101</v>
      </c>
      <c r="J86">
        <v>0.51173840128496095</v>
      </c>
    </row>
    <row r="87" spans="1:10">
      <c r="A87">
        <v>86</v>
      </c>
      <c r="B87">
        <v>-36.36</v>
      </c>
      <c r="C87" s="65">
        <v>39533</v>
      </c>
      <c r="D87">
        <v>10.789999961853001</v>
      </c>
      <c r="E87">
        <v>20.25</v>
      </c>
      <c r="F87">
        <v>1.3999999761581401</v>
      </c>
      <c r="G87">
        <v>29.0802664656484</v>
      </c>
      <c r="H87">
        <v>2.7977615345059399</v>
      </c>
      <c r="I87">
        <v>24.748710812801399</v>
      </c>
      <c r="J87">
        <v>0.494974216256029</v>
      </c>
    </row>
    <row r="88" spans="1:10">
      <c r="A88">
        <v>87</v>
      </c>
      <c r="B88">
        <v>145.52000000000001</v>
      </c>
      <c r="C88" s="65">
        <v>39534</v>
      </c>
      <c r="D88">
        <v>7.3200001716613796</v>
      </c>
      <c r="E88">
        <v>17.819999694824201</v>
      </c>
      <c r="F88">
        <v>0.20000000298023199</v>
      </c>
      <c r="G88">
        <v>28.811389336960701</v>
      </c>
      <c r="H88">
        <v>2.6617384825644801</v>
      </c>
      <c r="I88">
        <v>22.8193200297301</v>
      </c>
      <c r="J88">
        <v>0.456386400594602</v>
      </c>
    </row>
    <row r="89" spans="1:10">
      <c r="A89">
        <v>88</v>
      </c>
      <c r="B89">
        <v>-36.36</v>
      </c>
      <c r="C89" s="65">
        <v>39535</v>
      </c>
      <c r="D89">
        <v>6.3400001525878897</v>
      </c>
      <c r="E89">
        <v>19.370000839233398</v>
      </c>
      <c r="F89">
        <v>0</v>
      </c>
      <c r="G89">
        <v>28.542607983833701</v>
      </c>
      <c r="H89">
        <v>2.9650290395935102</v>
      </c>
      <c r="I89">
        <v>20.447296798055302</v>
      </c>
      <c r="J89">
        <v>0.40894593596110601</v>
      </c>
    </row>
    <row r="90" spans="1:10">
      <c r="A90">
        <v>89</v>
      </c>
      <c r="B90">
        <v>145.52000000000001</v>
      </c>
      <c r="C90" s="65">
        <v>39536</v>
      </c>
      <c r="D90">
        <v>5.1599998474121103</v>
      </c>
      <c r="E90">
        <v>20.579999923706101</v>
      </c>
      <c r="F90">
        <v>0</v>
      </c>
      <c r="G90">
        <v>28.2740375948081</v>
      </c>
      <c r="H90">
        <v>3.1967269698246601</v>
      </c>
      <c r="I90">
        <v>17.889915222195501</v>
      </c>
      <c r="J90">
        <v>0.35779830444391097</v>
      </c>
    </row>
    <row r="91" spans="1:10">
      <c r="A91">
        <v>90</v>
      </c>
      <c r="B91">
        <v>-36.36</v>
      </c>
      <c r="C91" s="65">
        <v>39537</v>
      </c>
      <c r="D91">
        <v>7.9499998092651403</v>
      </c>
      <c r="E91">
        <v>19.309999465942401</v>
      </c>
      <c r="F91">
        <v>2.4000000953674299</v>
      </c>
      <c r="G91">
        <v>28.0057933584247</v>
      </c>
      <c r="H91">
        <v>2.7851152213507699</v>
      </c>
      <c r="I91">
        <v>18.061823140482399</v>
      </c>
      <c r="J91">
        <v>0.361236462809647</v>
      </c>
    </row>
    <row r="92" spans="1:10">
      <c r="A92">
        <v>91</v>
      </c>
      <c r="B92">
        <v>145.52000000000001</v>
      </c>
      <c r="C92" s="65">
        <v>39538</v>
      </c>
      <c r="D92">
        <v>9.9600000381469709</v>
      </c>
      <c r="E92">
        <v>22.079999923706101</v>
      </c>
      <c r="F92">
        <v>0</v>
      </c>
      <c r="G92">
        <v>27.7379904632242</v>
      </c>
      <c r="H92">
        <v>3.0659259198056299</v>
      </c>
      <c r="I92">
        <v>15.609082404637901</v>
      </c>
      <c r="J92">
        <v>0.312181648092757</v>
      </c>
    </row>
    <row r="93" spans="1:10">
      <c r="A93">
        <v>92</v>
      </c>
      <c r="B93">
        <v>-36.36</v>
      </c>
      <c r="C93" s="65">
        <v>39539</v>
      </c>
      <c r="D93">
        <v>6.9299998283386204</v>
      </c>
      <c r="E93">
        <v>24.5100002288818</v>
      </c>
      <c r="F93">
        <v>0</v>
      </c>
      <c r="G93">
        <v>27.470744097747101</v>
      </c>
      <c r="H93">
        <v>3.6244793150949799</v>
      </c>
      <c r="I93">
        <v>12.7094989525619</v>
      </c>
      <c r="J93">
        <v>0.25418997905123702</v>
      </c>
    </row>
    <row r="94" spans="1:10">
      <c r="A94">
        <v>93</v>
      </c>
      <c r="B94">
        <v>145.52000000000001</v>
      </c>
      <c r="C94" s="65">
        <v>39540</v>
      </c>
      <c r="D94">
        <v>12.060000419616699</v>
      </c>
      <c r="E94">
        <v>22.649999618530298</v>
      </c>
      <c r="F94">
        <v>0</v>
      </c>
      <c r="G94">
        <v>27.204169450534302</v>
      </c>
      <c r="H94">
        <v>2.9216775880110002</v>
      </c>
      <c r="I94">
        <v>10.372156882153099</v>
      </c>
      <c r="J94">
        <v>0.20744313764306099</v>
      </c>
    </row>
    <row r="95" spans="1:10">
      <c r="A95">
        <v>94</v>
      </c>
      <c r="B95">
        <v>-36.36</v>
      </c>
      <c r="C95" s="65">
        <v>39541</v>
      </c>
      <c r="D95">
        <v>6.6500000953674299</v>
      </c>
      <c r="E95">
        <v>17.559999465942401</v>
      </c>
      <c r="F95">
        <v>0.60000002384185802</v>
      </c>
      <c r="G95">
        <v>26.9383817101264</v>
      </c>
      <c r="H95">
        <v>2.49798266633249</v>
      </c>
      <c r="I95">
        <v>8.9737707729289404</v>
      </c>
      <c r="J95">
        <v>0.17947541545857901</v>
      </c>
    </row>
    <row r="96" spans="1:10">
      <c r="A96">
        <v>95</v>
      </c>
      <c r="B96">
        <v>145.52000000000001</v>
      </c>
      <c r="C96" s="65">
        <v>39542</v>
      </c>
      <c r="D96">
        <v>5.4099998474121103</v>
      </c>
      <c r="E96">
        <v>18.829999923706101</v>
      </c>
      <c r="F96">
        <v>0</v>
      </c>
      <c r="G96">
        <v>26.6734960650641</v>
      </c>
      <c r="H96">
        <v>2.7446030412810698</v>
      </c>
      <c r="I96">
        <v>6.7780883399040901</v>
      </c>
      <c r="J96">
        <v>0.13556176679808199</v>
      </c>
    </row>
    <row r="97" spans="1:10">
      <c r="A97">
        <v>96</v>
      </c>
      <c r="B97">
        <v>-36.36</v>
      </c>
      <c r="C97" s="65">
        <v>39543</v>
      </c>
      <c r="D97">
        <v>6.0700001716613796</v>
      </c>
      <c r="E97">
        <v>20.940000534057599</v>
      </c>
      <c r="F97">
        <v>0</v>
      </c>
      <c r="G97">
        <v>26.409627703888098</v>
      </c>
      <c r="H97">
        <v>2.9929070772930499</v>
      </c>
      <c r="I97">
        <v>4.3837626780696501</v>
      </c>
      <c r="J97">
        <v>8.7675253561392996E-2</v>
      </c>
    </row>
    <row r="98" spans="1:10">
      <c r="A98">
        <v>97</v>
      </c>
      <c r="B98">
        <v>145.52000000000001</v>
      </c>
      <c r="C98" s="65">
        <v>39544</v>
      </c>
      <c r="D98">
        <v>7.8899998664856001</v>
      </c>
      <c r="E98">
        <v>23.299999237060501</v>
      </c>
      <c r="F98">
        <v>0</v>
      </c>
      <c r="G98">
        <v>26.146891815139</v>
      </c>
      <c r="H98">
        <v>3.2178409492283699</v>
      </c>
      <c r="I98">
        <v>1.80948991868696</v>
      </c>
      <c r="J98">
        <v>3.6189798373739097E-2</v>
      </c>
    </row>
    <row r="99" spans="1:10">
      <c r="A99">
        <v>98</v>
      </c>
      <c r="B99">
        <v>-36.36</v>
      </c>
      <c r="C99" s="65">
        <v>39544.958333333336</v>
      </c>
      <c r="D99">
        <v>8.6899995803833008</v>
      </c>
      <c r="E99">
        <v>25.180000305175799</v>
      </c>
      <c r="F99">
        <v>0</v>
      </c>
      <c r="G99">
        <v>25.885403587357601</v>
      </c>
      <c r="H99">
        <v>3.4276331317843098</v>
      </c>
      <c r="I99">
        <v>0</v>
      </c>
      <c r="J99">
        <v>0</v>
      </c>
    </row>
    <row r="100" spans="1:10">
      <c r="A100">
        <v>99</v>
      </c>
      <c r="B100">
        <v>145.52000000000001</v>
      </c>
      <c r="C100" s="65">
        <v>39545.958333333336</v>
      </c>
      <c r="D100">
        <v>8.3699998855590803</v>
      </c>
      <c r="E100">
        <v>24.819999694824201</v>
      </c>
      <c r="F100">
        <v>0</v>
      </c>
      <c r="G100">
        <v>25.625278209084598</v>
      </c>
      <c r="H100">
        <v>3.3558968274644001</v>
      </c>
      <c r="I100">
        <v>0</v>
      </c>
      <c r="J100">
        <v>0</v>
      </c>
    </row>
    <row r="101" spans="1:10">
      <c r="A101">
        <v>100</v>
      </c>
      <c r="B101">
        <v>-36.36</v>
      </c>
      <c r="C101" s="65">
        <v>39546.958333333336</v>
      </c>
      <c r="D101">
        <v>9.3599996566772496</v>
      </c>
      <c r="E101">
        <v>23.879999160766602</v>
      </c>
      <c r="F101">
        <v>0</v>
      </c>
      <c r="G101">
        <v>25.3666308688606</v>
      </c>
      <c r="H101">
        <v>3.1233359507651999</v>
      </c>
      <c r="I101">
        <v>0</v>
      </c>
      <c r="J101">
        <v>0</v>
      </c>
    </row>
    <row r="102" spans="1:10">
      <c r="A102">
        <v>101</v>
      </c>
      <c r="B102">
        <v>145.52000000000001</v>
      </c>
      <c r="C102" s="65">
        <v>39547.958333333336</v>
      </c>
      <c r="D102">
        <v>9.1199998855590803</v>
      </c>
      <c r="E102">
        <v>26.129999160766602</v>
      </c>
      <c r="F102">
        <v>0</v>
      </c>
      <c r="G102">
        <v>25.109576755226399</v>
      </c>
      <c r="H102">
        <v>3.4440000146279099</v>
      </c>
      <c r="I102">
        <v>0</v>
      </c>
      <c r="J102">
        <v>0</v>
      </c>
    </row>
    <row r="103" spans="1:10">
      <c r="A103">
        <v>102</v>
      </c>
      <c r="B103">
        <v>-36.36</v>
      </c>
      <c r="C103" s="65">
        <v>39548.958333333336</v>
      </c>
      <c r="D103">
        <v>11.939999580383301</v>
      </c>
      <c r="E103">
        <v>27.389999389648398</v>
      </c>
      <c r="F103">
        <v>0</v>
      </c>
      <c r="G103">
        <v>24.8542310567226</v>
      </c>
      <c r="H103">
        <v>3.4359912820045801</v>
      </c>
      <c r="I103">
        <v>0</v>
      </c>
      <c r="J103">
        <v>0</v>
      </c>
    </row>
    <row r="104" spans="1:10">
      <c r="A104">
        <v>103</v>
      </c>
      <c r="B104">
        <v>145.52000000000001</v>
      </c>
      <c r="C104" s="65">
        <v>39549.958333333336</v>
      </c>
      <c r="D104">
        <v>14.7799997329712</v>
      </c>
      <c r="E104">
        <v>22.790000915527301</v>
      </c>
      <c r="F104">
        <v>0.5</v>
      </c>
      <c r="G104">
        <v>24.6007089618899</v>
      </c>
      <c r="H104">
        <v>2.39127062053729</v>
      </c>
      <c r="I104">
        <v>0</v>
      </c>
      <c r="J104">
        <v>0</v>
      </c>
    </row>
    <row r="105" spans="1:10">
      <c r="A105">
        <v>104</v>
      </c>
      <c r="B105">
        <v>-36.36</v>
      </c>
      <c r="C105" s="65">
        <v>39550.958333333336</v>
      </c>
      <c r="D105">
        <v>8.4399995803833008</v>
      </c>
      <c r="E105">
        <v>21.100000381469702</v>
      </c>
      <c r="F105">
        <v>0</v>
      </c>
      <c r="G105">
        <v>24.349125659268999</v>
      </c>
      <c r="H105">
        <v>2.6489865152268801</v>
      </c>
      <c r="I105">
        <v>0</v>
      </c>
      <c r="J105">
        <v>0</v>
      </c>
    </row>
    <row r="106" spans="1:10">
      <c r="A106">
        <v>105</v>
      </c>
      <c r="B106">
        <v>145.52000000000001</v>
      </c>
      <c r="C106" s="65">
        <v>39551.958333333336</v>
      </c>
      <c r="D106">
        <v>7.78999996185303</v>
      </c>
      <c r="E106">
        <v>20.850000381469702</v>
      </c>
      <c r="F106">
        <v>0</v>
      </c>
      <c r="G106">
        <v>24.099596337400701</v>
      </c>
      <c r="H106">
        <v>2.6261447144405898</v>
      </c>
      <c r="I106">
        <v>0</v>
      </c>
      <c r="J106">
        <v>0</v>
      </c>
    </row>
    <row r="107" spans="1:10">
      <c r="A107">
        <v>106</v>
      </c>
      <c r="B107">
        <v>-36.36</v>
      </c>
      <c r="C107" s="65">
        <v>39552.958333333336</v>
      </c>
      <c r="D107">
        <v>7.7399997711181596</v>
      </c>
      <c r="E107">
        <v>22.25</v>
      </c>
      <c r="F107">
        <v>0</v>
      </c>
      <c r="G107">
        <v>23.8522258998387</v>
      </c>
      <c r="H107">
        <v>2.7972546781108099</v>
      </c>
      <c r="I107">
        <v>0</v>
      </c>
      <c r="J107">
        <v>0</v>
      </c>
    </row>
    <row r="108" spans="1:10">
      <c r="A108">
        <v>107</v>
      </c>
      <c r="B108">
        <v>145.52000000000001</v>
      </c>
      <c r="C108" s="65">
        <v>39553.958333333336</v>
      </c>
      <c r="D108">
        <v>6.6399998664856001</v>
      </c>
      <c r="E108">
        <v>22.549999237060501</v>
      </c>
      <c r="F108">
        <v>0</v>
      </c>
      <c r="G108">
        <v>23.607078110190098</v>
      </c>
      <c r="H108">
        <v>2.86363095369021</v>
      </c>
      <c r="I108">
        <v>0</v>
      </c>
      <c r="J108">
        <v>0</v>
      </c>
    </row>
    <row r="109" spans="1:10">
      <c r="A109">
        <v>108</v>
      </c>
      <c r="B109">
        <v>-36.36</v>
      </c>
      <c r="C109" s="65">
        <v>39554.958333333336</v>
      </c>
      <c r="D109">
        <v>9.3699998855590803</v>
      </c>
      <c r="E109">
        <v>23.5</v>
      </c>
      <c r="F109">
        <v>0</v>
      </c>
      <c r="G109">
        <v>23.364206447075201</v>
      </c>
      <c r="H109">
        <v>2.8226316103491</v>
      </c>
      <c r="I109">
        <v>0</v>
      </c>
      <c r="J109">
        <v>0</v>
      </c>
    </row>
    <row r="110" spans="1:10">
      <c r="A110">
        <v>109</v>
      </c>
      <c r="B110">
        <v>145.52000000000001</v>
      </c>
      <c r="C110" s="65">
        <v>39555.958333333336</v>
      </c>
      <c r="D110">
        <v>8.0900001525878906</v>
      </c>
      <c r="E110">
        <v>23.860000610351602</v>
      </c>
      <c r="F110">
        <v>0</v>
      </c>
      <c r="G110">
        <v>23.123664389114001</v>
      </c>
      <c r="H110">
        <v>2.9115860152123498</v>
      </c>
      <c r="I110">
        <v>0</v>
      </c>
      <c r="J110">
        <v>0</v>
      </c>
    </row>
    <row r="111" spans="1:10">
      <c r="A111">
        <v>110</v>
      </c>
      <c r="B111">
        <v>-36.36</v>
      </c>
      <c r="C111" s="65">
        <v>39556.958333333336</v>
      </c>
      <c r="D111">
        <v>7.2199997901916504</v>
      </c>
      <c r="E111">
        <v>23.629999160766602</v>
      </c>
      <c r="F111">
        <v>0</v>
      </c>
      <c r="G111">
        <v>22.885505414926801</v>
      </c>
      <c r="H111">
        <v>2.8916220291206098</v>
      </c>
      <c r="I111">
        <v>0</v>
      </c>
      <c r="J111">
        <v>0</v>
      </c>
    </row>
    <row r="112" spans="1:10">
      <c r="A112">
        <v>111</v>
      </c>
      <c r="B112">
        <v>145.52000000000001</v>
      </c>
      <c r="C112" s="65">
        <v>39557.958333333336</v>
      </c>
      <c r="D112">
        <v>5.3899998664856001</v>
      </c>
      <c r="E112">
        <v>22.2299995422363</v>
      </c>
      <c r="F112">
        <v>0</v>
      </c>
      <c r="G112">
        <v>22.649783003133699</v>
      </c>
      <c r="H112">
        <v>2.7581718925415699</v>
      </c>
      <c r="I112">
        <v>0</v>
      </c>
      <c r="J112">
        <v>0</v>
      </c>
    </row>
    <row r="113" spans="1:10">
      <c r="A113">
        <v>112</v>
      </c>
      <c r="B113">
        <v>-36.36</v>
      </c>
      <c r="C113" s="65">
        <v>39558.958333333336</v>
      </c>
      <c r="D113">
        <v>4.7800002098083496</v>
      </c>
      <c r="E113">
        <v>21.399999618530298</v>
      </c>
      <c r="F113">
        <v>0</v>
      </c>
      <c r="G113">
        <v>22.416550632355101</v>
      </c>
      <c r="H113">
        <v>2.6501102794587701</v>
      </c>
      <c r="I113">
        <v>0</v>
      </c>
      <c r="J113">
        <v>0</v>
      </c>
    </row>
    <row r="114" spans="1:10">
      <c r="A114">
        <v>113</v>
      </c>
      <c r="B114">
        <v>145.52000000000001</v>
      </c>
      <c r="C114" s="65">
        <v>39559.958333333336</v>
      </c>
      <c r="D114">
        <v>7.4200000762939498</v>
      </c>
      <c r="E114">
        <v>22.2600002288818</v>
      </c>
      <c r="F114">
        <v>0</v>
      </c>
      <c r="G114">
        <v>22.185861781210999</v>
      </c>
      <c r="H114">
        <v>2.6188170481545998</v>
      </c>
      <c r="I114">
        <v>0</v>
      </c>
      <c r="J114">
        <v>0</v>
      </c>
    </row>
    <row r="115" spans="1:10">
      <c r="A115">
        <v>114</v>
      </c>
      <c r="B115">
        <v>-36.36</v>
      </c>
      <c r="C115" s="65">
        <v>39560.958333333336</v>
      </c>
      <c r="D115">
        <v>4.9200000762939498</v>
      </c>
      <c r="E115">
        <v>22.940000534057599</v>
      </c>
      <c r="F115">
        <v>0</v>
      </c>
      <c r="G115">
        <v>21.957769928321699</v>
      </c>
      <c r="H115">
        <v>2.7764985885733799</v>
      </c>
      <c r="I115">
        <v>0</v>
      </c>
      <c r="J115">
        <v>0</v>
      </c>
    </row>
    <row r="116" spans="1:10">
      <c r="A116">
        <v>115</v>
      </c>
      <c r="B116">
        <v>145.52000000000001</v>
      </c>
      <c r="C116" s="65">
        <v>39561.958333333336</v>
      </c>
      <c r="D116">
        <v>4.4699997901916504</v>
      </c>
      <c r="E116">
        <v>23.049999237060501</v>
      </c>
      <c r="F116">
        <v>0</v>
      </c>
      <c r="G116">
        <v>21.732328552307401</v>
      </c>
      <c r="H116">
        <v>2.7754144813973101</v>
      </c>
      <c r="I116">
        <v>0</v>
      </c>
      <c r="J116">
        <v>0</v>
      </c>
    </row>
    <row r="117" spans="1:10">
      <c r="A117">
        <v>116</v>
      </c>
      <c r="B117">
        <v>-36.36</v>
      </c>
      <c r="C117" s="65">
        <v>39562.958333333336</v>
      </c>
      <c r="D117">
        <v>5.6199998855590803</v>
      </c>
      <c r="E117">
        <v>23.620000839233398</v>
      </c>
      <c r="F117">
        <v>0</v>
      </c>
      <c r="G117">
        <v>21.509591131788198</v>
      </c>
      <c r="H117">
        <v>2.7774304095075601</v>
      </c>
      <c r="I117">
        <v>0</v>
      </c>
      <c r="J117">
        <v>0</v>
      </c>
    </row>
    <row r="118" spans="1:10">
      <c r="A118">
        <v>117</v>
      </c>
      <c r="B118">
        <v>145.52000000000001</v>
      </c>
      <c r="C118" s="65">
        <v>39563.958333333336</v>
      </c>
      <c r="D118">
        <v>11.75</v>
      </c>
      <c r="E118">
        <v>20.790000915527301</v>
      </c>
      <c r="F118">
        <v>0</v>
      </c>
      <c r="G118">
        <v>21.289611145384399</v>
      </c>
      <c r="H118">
        <v>2.0473206052503401</v>
      </c>
      <c r="I118">
        <v>0</v>
      </c>
      <c r="J118">
        <v>0</v>
      </c>
    </row>
    <row r="119" spans="1:10">
      <c r="A119">
        <v>118</v>
      </c>
      <c r="B119">
        <v>-36.36</v>
      </c>
      <c r="C119" s="65">
        <v>39564.958333333336</v>
      </c>
      <c r="D119">
        <v>8.7299995422363299</v>
      </c>
      <c r="E119">
        <v>11.1499996185303</v>
      </c>
      <c r="F119">
        <v>5.5999999046325701</v>
      </c>
      <c r="G119">
        <v>21.0724420717162</v>
      </c>
      <c r="H119">
        <v>0.85367145604127403</v>
      </c>
      <c r="I119">
        <v>4.9170627397995501</v>
      </c>
      <c r="J119">
        <v>9.8341254795990998E-2</v>
      </c>
    </row>
    <row r="120" spans="1:10">
      <c r="A120">
        <v>119</v>
      </c>
      <c r="B120">
        <v>145.52000000000001</v>
      </c>
      <c r="C120" s="65">
        <v>39565.958333333336</v>
      </c>
      <c r="D120">
        <v>3.8900001049041699</v>
      </c>
      <c r="E120">
        <v>12.8699998855591</v>
      </c>
      <c r="F120">
        <v>2.7000000476837198</v>
      </c>
      <c r="G120">
        <v>20.858137389403801</v>
      </c>
      <c r="H120">
        <v>1.5361905195666801</v>
      </c>
      <c r="I120">
        <v>6.3881103718299199</v>
      </c>
      <c r="J120">
        <v>0.127762207436598</v>
      </c>
    </row>
    <row r="121" spans="1:10">
      <c r="A121">
        <v>120</v>
      </c>
      <c r="B121">
        <v>-36.36</v>
      </c>
      <c r="C121" s="65">
        <v>39566.958333333336</v>
      </c>
      <c r="D121">
        <v>1.54999995231628</v>
      </c>
      <c r="E121">
        <v>15.0100002288818</v>
      </c>
      <c r="F121">
        <v>0</v>
      </c>
      <c r="G121">
        <v>20.646750577067301</v>
      </c>
      <c r="H121">
        <v>1.8545715189576599</v>
      </c>
      <c r="I121">
        <v>4.9044531566638003</v>
      </c>
      <c r="J121">
        <v>9.8089063133276005E-2</v>
      </c>
    </row>
    <row r="122" spans="1:10">
      <c r="A122">
        <v>121</v>
      </c>
      <c r="B122">
        <v>145.52000000000001</v>
      </c>
      <c r="C122" s="65">
        <v>39567.958333333336</v>
      </c>
      <c r="D122">
        <v>1.3500000238418599</v>
      </c>
      <c r="E122">
        <v>14.1400003433228</v>
      </c>
      <c r="F122">
        <v>0</v>
      </c>
      <c r="G122">
        <v>20.438335113327</v>
      </c>
      <c r="H122">
        <v>1.75286494242249</v>
      </c>
      <c r="I122">
        <v>3.50216120272581</v>
      </c>
      <c r="J122">
        <v>7.0043224054516198E-2</v>
      </c>
    </row>
    <row r="123" spans="1:10">
      <c r="A123">
        <v>122</v>
      </c>
      <c r="B123">
        <v>-36.36</v>
      </c>
      <c r="C123" s="65">
        <v>39568.958333333336</v>
      </c>
      <c r="D123">
        <v>7.71000003814697</v>
      </c>
      <c r="E123">
        <v>12.689999580383301</v>
      </c>
      <c r="F123">
        <v>0</v>
      </c>
      <c r="G123">
        <v>20.232944476802999</v>
      </c>
      <c r="H123">
        <v>1.1868436791814001</v>
      </c>
      <c r="I123">
        <v>2.5526862593806898</v>
      </c>
      <c r="J123">
        <v>5.1053725187613898E-2</v>
      </c>
    </row>
    <row r="124" spans="1:10">
      <c r="A124">
        <v>123</v>
      </c>
      <c r="B124">
        <v>145.52000000000001</v>
      </c>
      <c r="C124" s="65">
        <v>39569.958333333336</v>
      </c>
      <c r="D124">
        <v>9.4099998474121094</v>
      </c>
      <c r="E124">
        <v>17.930000305175799</v>
      </c>
      <c r="F124">
        <v>2.5999999046325701</v>
      </c>
      <c r="G124">
        <v>20.0306321461156</v>
      </c>
      <c r="H124">
        <v>1.7273206303209501</v>
      </c>
      <c r="I124">
        <v>3.7708296597565001</v>
      </c>
      <c r="J124">
        <v>7.5416593195129999E-2</v>
      </c>
    </row>
    <row r="125" spans="1:10">
      <c r="A125">
        <v>124</v>
      </c>
      <c r="B125">
        <v>-36.36</v>
      </c>
      <c r="C125" s="65">
        <v>39570.958333333336</v>
      </c>
      <c r="D125">
        <v>3.1300001144409202</v>
      </c>
      <c r="E125">
        <v>16.459999084472699</v>
      </c>
      <c r="F125">
        <v>0</v>
      </c>
      <c r="G125">
        <v>19.831451599885</v>
      </c>
      <c r="H125">
        <v>1.87569277709841</v>
      </c>
      <c r="I125">
        <v>2.2702754380777699</v>
      </c>
      <c r="J125">
        <v>4.5405508761555503E-2</v>
      </c>
    </row>
    <row r="126" spans="1:10">
      <c r="A126">
        <v>125</v>
      </c>
      <c r="B126">
        <v>145.52000000000001</v>
      </c>
      <c r="C126" s="65">
        <v>39571.958333333336</v>
      </c>
      <c r="D126">
        <v>1.5900000333786</v>
      </c>
      <c r="E126">
        <v>17.319999694824201</v>
      </c>
      <c r="F126">
        <v>0</v>
      </c>
      <c r="G126">
        <v>19.6354563167313</v>
      </c>
      <c r="H126">
        <v>1.9925686403040901</v>
      </c>
      <c r="I126">
        <v>0.67622052583449899</v>
      </c>
      <c r="J126">
        <v>1.352441051669E-2</v>
      </c>
    </row>
    <row r="127" spans="1:10">
      <c r="A127">
        <v>126</v>
      </c>
      <c r="B127">
        <v>-36.36</v>
      </c>
      <c r="C127" s="65">
        <v>39572.958333333336</v>
      </c>
      <c r="D127">
        <v>7.6300001144409197</v>
      </c>
      <c r="E127">
        <v>18.110000610351602</v>
      </c>
      <c r="F127">
        <v>0.10000000149011599</v>
      </c>
      <c r="G127">
        <v>19.4426997752748</v>
      </c>
      <c r="H127">
        <v>1.8122276586555801</v>
      </c>
      <c r="I127">
        <v>0</v>
      </c>
      <c r="J127">
        <v>0</v>
      </c>
    </row>
    <row r="128" spans="1:10">
      <c r="A128">
        <v>127</v>
      </c>
      <c r="B128">
        <v>145.52000000000001</v>
      </c>
      <c r="C128" s="65">
        <v>39573.958333333336</v>
      </c>
      <c r="D128">
        <v>4.4699997901916504</v>
      </c>
      <c r="E128">
        <v>18.309999465942401</v>
      </c>
      <c r="F128">
        <v>0.10000000149011599</v>
      </c>
      <c r="G128">
        <v>19.253235454135599</v>
      </c>
      <c r="H128">
        <v>1.96276182747897</v>
      </c>
      <c r="I128">
        <v>0</v>
      </c>
      <c r="J128">
        <v>0</v>
      </c>
    </row>
    <row r="129" spans="1:10">
      <c r="A129">
        <v>128</v>
      </c>
      <c r="B129">
        <v>-36.36</v>
      </c>
      <c r="C129" s="65">
        <v>39574.958333333336</v>
      </c>
      <c r="D129">
        <v>7.8800001144409197</v>
      </c>
      <c r="E129">
        <v>15.8599996566772</v>
      </c>
      <c r="F129">
        <v>3.5</v>
      </c>
      <c r="G129">
        <v>19.067116831934001</v>
      </c>
      <c r="H129">
        <v>1.50025732950244</v>
      </c>
      <c r="I129">
        <v>2.2997941363980501</v>
      </c>
      <c r="J129">
        <v>4.5995882727960902E-2</v>
      </c>
    </row>
    <row r="130" spans="1:10">
      <c r="A130">
        <v>129</v>
      </c>
      <c r="B130">
        <v>145.52000000000001</v>
      </c>
      <c r="C130" s="65">
        <v>39575.958333333336</v>
      </c>
      <c r="D130">
        <v>7.0999999046325701</v>
      </c>
      <c r="E130">
        <v>18.860000610351602</v>
      </c>
      <c r="F130">
        <v>0</v>
      </c>
      <c r="G130">
        <v>18.8843973872902</v>
      </c>
      <c r="H130">
        <v>1.8712731039444599</v>
      </c>
      <c r="I130">
        <v>0.80277565324247602</v>
      </c>
      <c r="J130">
        <v>1.6055513064849501E-2</v>
      </c>
    </row>
    <row r="131" spans="1:10">
      <c r="A131">
        <v>130</v>
      </c>
      <c r="B131">
        <v>-36.36</v>
      </c>
      <c r="C131" s="65">
        <v>39576.958333333336</v>
      </c>
      <c r="D131">
        <v>5.1599998474121103</v>
      </c>
      <c r="E131">
        <v>19.590000152587901</v>
      </c>
      <c r="F131">
        <v>0</v>
      </c>
      <c r="G131">
        <v>18.705130598824301</v>
      </c>
      <c r="H131">
        <v>2.0128107597056002</v>
      </c>
      <c r="I131">
        <v>0</v>
      </c>
      <c r="J131">
        <v>0</v>
      </c>
    </row>
    <row r="132" spans="1:10">
      <c r="A132">
        <v>131</v>
      </c>
      <c r="B132">
        <v>145.52000000000001</v>
      </c>
      <c r="C132" s="65">
        <v>39577.958333333336</v>
      </c>
      <c r="D132">
        <v>5.5199999809265101</v>
      </c>
      <c r="E132">
        <v>20.069999694824201</v>
      </c>
      <c r="F132">
        <v>0</v>
      </c>
      <c r="G132">
        <v>18.5293699451565</v>
      </c>
      <c r="H132">
        <v>2.0300388602030601</v>
      </c>
      <c r="I132">
        <v>0</v>
      </c>
      <c r="J132">
        <v>0</v>
      </c>
    </row>
    <row r="133" spans="1:10">
      <c r="A133">
        <v>132</v>
      </c>
      <c r="B133">
        <v>-36.36</v>
      </c>
      <c r="C133" s="65">
        <v>39578.958333333336</v>
      </c>
      <c r="D133">
        <v>7.6700000762939498</v>
      </c>
      <c r="E133">
        <v>19.670000076293899</v>
      </c>
      <c r="F133">
        <v>0</v>
      </c>
      <c r="G133">
        <v>18.357168904907098</v>
      </c>
      <c r="H133">
        <v>1.8786886972547401</v>
      </c>
      <c r="I133">
        <v>0</v>
      </c>
      <c r="J133">
        <v>0</v>
      </c>
    </row>
    <row r="134" spans="1:10">
      <c r="A134">
        <v>133</v>
      </c>
      <c r="B134">
        <v>145.52000000000001</v>
      </c>
      <c r="C134" s="65">
        <v>39579.958333333336</v>
      </c>
      <c r="D134">
        <v>3.4300000667571999</v>
      </c>
      <c r="E134">
        <v>18.459999084472699</v>
      </c>
      <c r="F134">
        <v>0</v>
      </c>
      <c r="G134">
        <v>18.1885809566962</v>
      </c>
      <c r="H134">
        <v>1.9028403484408001</v>
      </c>
      <c r="I134">
        <v>0</v>
      </c>
      <c r="J134">
        <v>0</v>
      </c>
    </row>
    <row r="135" spans="1:10">
      <c r="A135">
        <v>134</v>
      </c>
      <c r="B135">
        <v>-36.36</v>
      </c>
      <c r="C135" s="65">
        <v>39580.958333333336</v>
      </c>
      <c r="D135">
        <v>3.3900001049041699</v>
      </c>
      <c r="E135">
        <v>17.639999389648398</v>
      </c>
      <c r="F135">
        <v>0</v>
      </c>
      <c r="G135">
        <v>18.023659579144098</v>
      </c>
      <c r="H135">
        <v>1.80854246724687</v>
      </c>
      <c r="I135">
        <v>0</v>
      </c>
      <c r="J135">
        <v>0</v>
      </c>
    </row>
    <row r="136" spans="1:10">
      <c r="A136">
        <v>135</v>
      </c>
      <c r="B136">
        <v>145.52000000000001</v>
      </c>
      <c r="C136" s="65">
        <v>39581.958333333336</v>
      </c>
      <c r="D136">
        <v>2.46000003814697</v>
      </c>
      <c r="E136">
        <v>18.440000534057599</v>
      </c>
      <c r="F136">
        <v>0</v>
      </c>
      <c r="G136">
        <v>17.862458250870901</v>
      </c>
      <c r="H136">
        <v>1.89369411347762</v>
      </c>
      <c r="I136">
        <v>0</v>
      </c>
      <c r="J136">
        <v>0</v>
      </c>
    </row>
    <row r="137" spans="1:10">
      <c r="A137">
        <v>136</v>
      </c>
      <c r="B137">
        <v>-36.36</v>
      </c>
      <c r="C137" s="65">
        <v>39582.958333333336</v>
      </c>
      <c r="D137">
        <v>2.3900001049041699</v>
      </c>
      <c r="E137">
        <v>20.969999313354499</v>
      </c>
      <c r="F137">
        <v>0</v>
      </c>
      <c r="G137">
        <v>17.705025843633699</v>
      </c>
      <c r="H137">
        <v>2.1120716014799701</v>
      </c>
      <c r="I137">
        <v>0</v>
      </c>
      <c r="J137">
        <v>0</v>
      </c>
    </row>
    <row r="138" spans="1:10">
      <c r="A138">
        <v>137</v>
      </c>
      <c r="B138">
        <v>145.52000000000001</v>
      </c>
      <c r="C138" s="65">
        <v>39583.958333333336</v>
      </c>
      <c r="D138">
        <v>9.8400001525878906</v>
      </c>
      <c r="E138">
        <v>16.9799995422363</v>
      </c>
      <c r="F138">
        <v>13.8999996185303</v>
      </c>
      <c r="G138">
        <v>17.551392801736998</v>
      </c>
      <c r="H138">
        <v>1.3740932031048401</v>
      </c>
      <c r="I138">
        <v>12.800725056046399</v>
      </c>
      <c r="J138">
        <v>0.256014501120928</v>
      </c>
    </row>
    <row r="139" spans="1:10">
      <c r="A139">
        <v>138</v>
      </c>
      <c r="B139">
        <v>-36.36</v>
      </c>
      <c r="C139" s="65">
        <v>39584.958333333336</v>
      </c>
      <c r="D139">
        <v>7.1599998474121103</v>
      </c>
      <c r="E139">
        <v>11.439999580383301</v>
      </c>
      <c r="F139">
        <v>4.5</v>
      </c>
      <c r="G139">
        <v>17.401584962622199</v>
      </c>
      <c r="H139">
        <v>0.91588662134283905</v>
      </c>
      <c r="I139">
        <v>16.568015758972098</v>
      </c>
      <c r="J139">
        <v>0.33136031517944298</v>
      </c>
    </row>
    <row r="140" spans="1:10">
      <c r="A140">
        <v>139</v>
      </c>
      <c r="B140">
        <v>145.52000000000001</v>
      </c>
      <c r="C140" s="65">
        <v>39585.958333333336</v>
      </c>
      <c r="D140">
        <v>7.1799998283386204</v>
      </c>
      <c r="E140">
        <v>15.189999580383301</v>
      </c>
      <c r="F140">
        <v>7</v>
      </c>
      <c r="G140">
        <v>17.255628163730702</v>
      </c>
      <c r="H140">
        <v>1.3288687144997799</v>
      </c>
      <c r="I140">
        <v>22.504920787372299</v>
      </c>
      <c r="J140">
        <v>0.45009841574744602</v>
      </c>
    </row>
    <row r="141" spans="1:10">
      <c r="A141">
        <v>140</v>
      </c>
      <c r="B141">
        <v>-36.36</v>
      </c>
      <c r="C141" s="65">
        <v>39586.958333333336</v>
      </c>
      <c r="D141">
        <v>2.4800000190734899</v>
      </c>
      <c r="E141">
        <v>13.199999809265099</v>
      </c>
      <c r="F141">
        <v>0.20000000298023199</v>
      </c>
      <c r="G141">
        <v>17.1135482425037</v>
      </c>
      <c r="H141">
        <v>1.34870579306744</v>
      </c>
      <c r="I141">
        <v>21.625956155898599</v>
      </c>
      <c r="J141">
        <v>0.43251912311797203</v>
      </c>
    </row>
    <row r="142" spans="1:10">
      <c r="A142">
        <v>141</v>
      </c>
      <c r="B142">
        <v>145.52000000000001</v>
      </c>
      <c r="C142" s="65">
        <v>39587.958333333336</v>
      </c>
      <c r="D142">
        <v>6.6999998092651403</v>
      </c>
      <c r="E142">
        <v>16.450000762939499</v>
      </c>
      <c r="F142">
        <v>1.6000000238418599</v>
      </c>
      <c r="G142">
        <v>16.9753710363827</v>
      </c>
      <c r="H142">
        <v>1.4617100596261201</v>
      </c>
      <c r="I142">
        <v>22.056588132039501</v>
      </c>
      <c r="J142">
        <v>0.44113176264079101</v>
      </c>
    </row>
    <row r="143" spans="1:10">
      <c r="A143">
        <v>142</v>
      </c>
      <c r="B143">
        <v>-36.36</v>
      </c>
      <c r="C143" s="65">
        <v>39588.958333333336</v>
      </c>
      <c r="D143">
        <v>9.7600002288818395</v>
      </c>
      <c r="E143">
        <v>16.590000152587901</v>
      </c>
      <c r="F143">
        <v>0.60000002384185802</v>
      </c>
      <c r="G143">
        <v>16.8411223828091</v>
      </c>
      <c r="H143">
        <v>1.27983637877553</v>
      </c>
      <c r="I143">
        <v>21.632719052860999</v>
      </c>
      <c r="J143">
        <v>0.43265438105721998</v>
      </c>
    </row>
    <row r="144" spans="1:10">
      <c r="A144">
        <v>143</v>
      </c>
      <c r="B144">
        <v>145.52000000000001</v>
      </c>
      <c r="C144" s="65">
        <v>39589.958333333336</v>
      </c>
      <c r="D144">
        <v>2.8599998950958301</v>
      </c>
      <c r="E144">
        <v>16.370000839233398</v>
      </c>
      <c r="F144">
        <v>0</v>
      </c>
      <c r="G144">
        <v>16.7108281192241</v>
      </c>
      <c r="H144">
        <v>1.58079542239417</v>
      </c>
      <c r="I144">
        <v>20.368082714945601</v>
      </c>
      <c r="J144">
        <v>0.40736165429891302</v>
      </c>
    </row>
    <row r="145" spans="1:10">
      <c r="A145">
        <v>144</v>
      </c>
      <c r="B145">
        <v>-36.36</v>
      </c>
      <c r="C145" s="65">
        <v>39590.958333333336</v>
      </c>
      <c r="D145">
        <v>3.2200000286102299</v>
      </c>
      <c r="E145">
        <v>16.559999465942401</v>
      </c>
      <c r="F145">
        <v>0</v>
      </c>
      <c r="G145">
        <v>16.584514083069202</v>
      </c>
      <c r="H145">
        <v>1.57458228306143</v>
      </c>
      <c r="I145">
        <v>19.1084168884965</v>
      </c>
      <c r="J145">
        <v>0.38216833776992998</v>
      </c>
    </row>
    <row r="146" spans="1:10">
      <c r="A146">
        <v>145</v>
      </c>
      <c r="B146">
        <v>145.52000000000001</v>
      </c>
      <c r="C146" s="65">
        <v>39591.958333333336</v>
      </c>
      <c r="D146">
        <v>1.87000000476837</v>
      </c>
      <c r="E146">
        <v>16.309999465942401</v>
      </c>
      <c r="F146">
        <v>0</v>
      </c>
      <c r="G146">
        <v>16.4622061117858</v>
      </c>
      <c r="H146">
        <v>1.57915286654785</v>
      </c>
      <c r="I146">
        <v>17.8450945952582</v>
      </c>
      <c r="J146">
        <v>0.35690189190516403</v>
      </c>
    </row>
    <row r="147" spans="1:10">
      <c r="A147">
        <v>146</v>
      </c>
      <c r="B147">
        <v>-36.36</v>
      </c>
      <c r="C147" s="65">
        <v>39592.958333333336</v>
      </c>
      <c r="D147">
        <v>4.5300002098083496</v>
      </c>
      <c r="E147">
        <v>17.129999160766602</v>
      </c>
      <c r="F147">
        <v>0</v>
      </c>
      <c r="G147">
        <v>16.343930042815099</v>
      </c>
      <c r="H147">
        <v>1.5592826411329701</v>
      </c>
      <c r="I147">
        <v>16.5976684823518</v>
      </c>
      <c r="J147">
        <v>0.33195336964703698</v>
      </c>
    </row>
    <row r="148" spans="1:10">
      <c r="A148">
        <v>147</v>
      </c>
      <c r="B148">
        <v>145.52000000000001</v>
      </c>
      <c r="C148" s="65">
        <v>39593.958333333336</v>
      </c>
      <c r="D148">
        <v>7.96000003814697</v>
      </c>
      <c r="E148">
        <v>20.7399997711182</v>
      </c>
      <c r="F148">
        <v>0.10000000149011599</v>
      </c>
      <c r="G148">
        <v>16.229711713598601</v>
      </c>
      <c r="H148">
        <v>1.7511322871687101</v>
      </c>
      <c r="I148">
        <v>15.296762654107001</v>
      </c>
      <c r="J148">
        <v>0.30593525308213998</v>
      </c>
    </row>
    <row r="149" spans="1:10">
      <c r="A149">
        <v>148</v>
      </c>
      <c r="B149">
        <v>-36.36</v>
      </c>
      <c r="C149" s="65">
        <v>39594.958333333336</v>
      </c>
      <c r="D149">
        <v>6.3499999046325701</v>
      </c>
      <c r="E149">
        <v>18.0200004577637</v>
      </c>
      <c r="F149">
        <v>0</v>
      </c>
      <c r="G149">
        <v>16.1195769615776</v>
      </c>
      <c r="H149">
        <v>1.55008275923968</v>
      </c>
      <c r="I149">
        <v>14.0566964467152</v>
      </c>
      <c r="J149">
        <v>0.281133928934305</v>
      </c>
    </row>
    <row r="150" spans="1:10">
      <c r="A150">
        <v>149</v>
      </c>
      <c r="B150">
        <v>145.52000000000001</v>
      </c>
      <c r="C150" s="65">
        <v>39595.958333333336</v>
      </c>
      <c r="D150">
        <v>5.9400000572204599</v>
      </c>
      <c r="E150">
        <v>17.100000381469702</v>
      </c>
      <c r="F150">
        <v>0</v>
      </c>
      <c r="G150">
        <v>16.0135516241935</v>
      </c>
      <c r="H150">
        <v>1.4724667227975199</v>
      </c>
      <c r="I150">
        <v>12.8787230684772</v>
      </c>
      <c r="J150">
        <v>0.25757446136954398</v>
      </c>
    </row>
    <row r="151" spans="1:10">
      <c r="A151">
        <v>150</v>
      </c>
      <c r="B151">
        <v>-36.36</v>
      </c>
      <c r="C151" s="65">
        <v>39596.958333333336</v>
      </c>
      <c r="D151">
        <v>2.1300001144409202</v>
      </c>
      <c r="E151">
        <v>17.639999389648398</v>
      </c>
      <c r="F151">
        <v>0</v>
      </c>
      <c r="G151">
        <v>15.911661538887699</v>
      </c>
      <c r="H151">
        <v>1.62864974864222</v>
      </c>
      <c r="I151">
        <v>11.5758032695634</v>
      </c>
      <c r="J151">
        <v>0.23151606539126901</v>
      </c>
    </row>
    <row r="152" spans="1:10">
      <c r="A152">
        <v>151</v>
      </c>
      <c r="B152">
        <v>145.52000000000001</v>
      </c>
      <c r="C152" s="65">
        <v>39597.958333333336</v>
      </c>
      <c r="D152">
        <v>2.6700000762939502</v>
      </c>
      <c r="E152">
        <v>18.040000915527301</v>
      </c>
      <c r="F152">
        <v>0</v>
      </c>
      <c r="G152">
        <v>15.813932543101499</v>
      </c>
      <c r="H152">
        <v>1.63867986905156</v>
      </c>
      <c r="I152">
        <v>10.264859374322199</v>
      </c>
      <c r="J152">
        <v>0.20529718748644399</v>
      </c>
    </row>
    <row r="153" spans="1:10">
      <c r="A153">
        <v>152</v>
      </c>
      <c r="B153">
        <v>-36.36</v>
      </c>
      <c r="C153" s="65">
        <v>39598.958333333336</v>
      </c>
      <c r="D153">
        <v>1.8099999427795399</v>
      </c>
      <c r="E153">
        <v>17.940000534057599</v>
      </c>
      <c r="F153">
        <v>0</v>
      </c>
      <c r="G153">
        <v>15.7203904742763</v>
      </c>
      <c r="H153">
        <v>1.64032500671154</v>
      </c>
      <c r="I153">
        <v>8.9525993689529706</v>
      </c>
      <c r="J153">
        <v>0.179051987379059</v>
      </c>
    </row>
    <row r="154" spans="1:10">
      <c r="A154">
        <v>153</v>
      </c>
      <c r="B154">
        <v>145.52000000000001</v>
      </c>
      <c r="C154" s="65">
        <v>39599.958333333336</v>
      </c>
      <c r="D154">
        <v>2.3699998855590798</v>
      </c>
      <c r="E154">
        <v>18.110000610351602</v>
      </c>
      <c r="F154">
        <v>0</v>
      </c>
      <c r="G154">
        <v>15.631061169853499</v>
      </c>
      <c r="H154">
        <v>1.63241509266592</v>
      </c>
      <c r="I154">
        <v>7.6466672948202303</v>
      </c>
      <c r="J154">
        <v>0.152933345896405</v>
      </c>
    </row>
    <row r="155" spans="1:10">
      <c r="A155">
        <v>154</v>
      </c>
      <c r="B155">
        <v>-36.36</v>
      </c>
      <c r="C155" s="65">
        <v>39600.958333333336</v>
      </c>
      <c r="D155">
        <v>3.7200000286102299</v>
      </c>
      <c r="E155">
        <v>19.379999160766602</v>
      </c>
      <c r="F155">
        <v>0</v>
      </c>
      <c r="G155">
        <v>15.5459704672743</v>
      </c>
      <c r="H155">
        <v>1.6950540708670201</v>
      </c>
      <c r="I155">
        <v>6.2906240381266096</v>
      </c>
      <c r="J155">
        <v>0.12581248076253199</v>
      </c>
    </row>
    <row r="156" spans="1:10">
      <c r="A156">
        <v>155</v>
      </c>
      <c r="B156">
        <v>145.52000000000001</v>
      </c>
      <c r="C156" s="65">
        <v>39601.958333333336</v>
      </c>
      <c r="D156">
        <v>3.4100000858306898</v>
      </c>
      <c r="E156">
        <v>17.680000305175799</v>
      </c>
      <c r="F156">
        <v>0.10000000149011599</v>
      </c>
      <c r="G156">
        <v>15.4651442039803</v>
      </c>
      <c r="H156">
        <v>1.5545481554478799</v>
      </c>
      <c r="I156">
        <v>5.1469855152584296</v>
      </c>
      <c r="J156">
        <v>0.102939710305169</v>
      </c>
    </row>
    <row r="157" spans="1:10">
      <c r="A157">
        <v>156</v>
      </c>
      <c r="B157">
        <v>-36.36</v>
      </c>
      <c r="C157" s="65">
        <v>39602.958333333336</v>
      </c>
      <c r="D157">
        <v>7.9299998283386204</v>
      </c>
      <c r="E157">
        <v>17.0200004577637</v>
      </c>
      <c r="F157">
        <v>4.0999999046325701</v>
      </c>
      <c r="G157">
        <v>15.388608217412701</v>
      </c>
      <c r="H157">
        <v>1.3186429133817601</v>
      </c>
      <c r="I157">
        <v>8.1920710891855908</v>
      </c>
      <c r="J157">
        <v>0.163841421783712</v>
      </c>
    </row>
    <row r="158" spans="1:10">
      <c r="A158">
        <v>157</v>
      </c>
      <c r="B158">
        <v>145.52000000000001</v>
      </c>
      <c r="C158" s="65">
        <v>39603.958333333336</v>
      </c>
      <c r="D158">
        <v>9.5699996948242205</v>
      </c>
      <c r="E158">
        <v>18.7700004577637</v>
      </c>
      <c r="F158">
        <v>0.40000000596046398</v>
      </c>
      <c r="G158">
        <v>15.316388345012999</v>
      </c>
      <c r="H158">
        <v>1.3942950640923299</v>
      </c>
      <c r="I158">
        <v>7.4766350438722</v>
      </c>
      <c r="J158">
        <v>0.149532700877444</v>
      </c>
    </row>
    <row r="159" spans="1:10">
      <c r="A159">
        <v>158</v>
      </c>
      <c r="B159">
        <v>-36.36</v>
      </c>
      <c r="C159" s="65">
        <v>39604.958333333336</v>
      </c>
      <c r="D159">
        <v>4.7399997711181596</v>
      </c>
      <c r="E159">
        <v>17.639999389648398</v>
      </c>
      <c r="F159">
        <v>0</v>
      </c>
      <c r="G159">
        <v>15.248510424222401</v>
      </c>
      <c r="H159">
        <v>1.4905008582302499</v>
      </c>
      <c r="I159">
        <v>6.2842343572879997</v>
      </c>
      <c r="J159">
        <v>0.12568468714576</v>
      </c>
    </row>
    <row r="160" spans="1:10">
      <c r="A160">
        <v>159</v>
      </c>
      <c r="B160">
        <v>145.52000000000001</v>
      </c>
      <c r="C160" s="65">
        <v>39605.958333333336</v>
      </c>
      <c r="D160">
        <v>5.3600001335143999</v>
      </c>
      <c r="E160">
        <v>16.7299995422363</v>
      </c>
      <c r="F160">
        <v>0</v>
      </c>
      <c r="G160">
        <v>15.1850002924823</v>
      </c>
      <c r="H160">
        <v>1.3865237662687799</v>
      </c>
      <c r="I160">
        <v>5.1750153442729703</v>
      </c>
      <c r="J160">
        <v>0.103500306885459</v>
      </c>
    </row>
    <row r="161" spans="1:10">
      <c r="A161">
        <v>160</v>
      </c>
      <c r="B161">
        <v>-36.36</v>
      </c>
      <c r="C161" s="65">
        <v>39606.958333333336</v>
      </c>
      <c r="D161">
        <v>2.75</v>
      </c>
      <c r="E161">
        <v>17.180000305175799</v>
      </c>
      <c r="F161">
        <v>0</v>
      </c>
      <c r="G161">
        <v>15.1258837872342</v>
      </c>
      <c r="H161">
        <v>1.4976604506987801</v>
      </c>
      <c r="I161">
        <v>3.9768869837139502</v>
      </c>
      <c r="J161">
        <v>7.9537739674279004E-2</v>
      </c>
    </row>
    <row r="162" spans="1:10">
      <c r="A162">
        <v>161</v>
      </c>
      <c r="B162">
        <v>145.52000000000001</v>
      </c>
      <c r="C162" s="65">
        <v>39607.958333333336</v>
      </c>
      <c r="D162">
        <v>7.1599998474121103</v>
      </c>
      <c r="E162">
        <v>15.6499996185303</v>
      </c>
      <c r="F162">
        <v>0.10000000149011599</v>
      </c>
      <c r="G162">
        <v>15.0711867459194</v>
      </c>
      <c r="H162">
        <v>1.2039827058423</v>
      </c>
      <c r="I162">
        <v>3.1137008205302199</v>
      </c>
      <c r="J162">
        <v>6.2274016410604503E-2</v>
      </c>
    </row>
    <row r="163" spans="1:10">
      <c r="A163">
        <v>162</v>
      </c>
      <c r="B163">
        <v>-36.36</v>
      </c>
      <c r="C163" s="65">
        <v>39608.958333333336</v>
      </c>
      <c r="D163">
        <v>12.1400003433228</v>
      </c>
      <c r="E163">
        <v>15.710000038146999</v>
      </c>
      <c r="F163">
        <v>8.1000003814697301</v>
      </c>
      <c r="G163">
        <v>15.020935005979201</v>
      </c>
      <c r="H163">
        <v>0.84526802657406097</v>
      </c>
      <c r="I163">
        <v>10.5374867807407</v>
      </c>
      <c r="J163">
        <v>0.210749735614814</v>
      </c>
    </row>
    <row r="164" spans="1:10">
      <c r="A164">
        <v>163</v>
      </c>
      <c r="B164">
        <v>145.52000000000001</v>
      </c>
      <c r="C164" s="65">
        <v>39609.958333333336</v>
      </c>
      <c r="D164">
        <v>10.439999580383301</v>
      </c>
      <c r="E164">
        <v>16.5200004577637</v>
      </c>
      <c r="F164">
        <v>0</v>
      </c>
      <c r="G164">
        <v>14.975154404854999</v>
      </c>
      <c r="H164">
        <v>1.0843054140527999</v>
      </c>
      <c r="I164">
        <v>9.6700424494984603</v>
      </c>
      <c r="J164">
        <v>0.19340084898996901</v>
      </c>
    </row>
    <row r="165" spans="1:10">
      <c r="A165">
        <v>164</v>
      </c>
      <c r="B165">
        <v>-36.36</v>
      </c>
      <c r="C165" s="65">
        <v>39610.958333333336</v>
      </c>
      <c r="D165">
        <v>9.1300001144409197</v>
      </c>
      <c r="E165">
        <v>17.069999694824201</v>
      </c>
      <c r="F165">
        <v>0.10000000149011599</v>
      </c>
      <c r="G165">
        <v>14.9338707799883</v>
      </c>
      <c r="H165">
        <v>1.2206828939160399</v>
      </c>
      <c r="I165">
        <v>8.7934961358557402</v>
      </c>
      <c r="J165">
        <v>0.17586992271711499</v>
      </c>
    </row>
    <row r="166" spans="1:10">
      <c r="A166">
        <v>165</v>
      </c>
      <c r="B166">
        <v>145.52000000000001</v>
      </c>
      <c r="C166" s="65">
        <v>39611.958333333336</v>
      </c>
      <c r="D166">
        <v>8.6400003433227504</v>
      </c>
      <c r="E166">
        <v>12.9700002670288</v>
      </c>
      <c r="F166">
        <v>2.5</v>
      </c>
      <c r="G166">
        <v>14.8971099688202</v>
      </c>
      <c r="H166">
        <v>0.832433743482622</v>
      </c>
      <c r="I166">
        <v>10.627549141069601</v>
      </c>
      <c r="J166">
        <v>0.21255098282139301</v>
      </c>
    </row>
    <row r="167" spans="1:10">
      <c r="A167">
        <v>166</v>
      </c>
      <c r="B167">
        <v>-36.36</v>
      </c>
      <c r="C167" s="65">
        <v>39612.958333333336</v>
      </c>
      <c r="D167">
        <v>3.3800001144409202</v>
      </c>
      <c r="E167">
        <v>13.5200004577637</v>
      </c>
      <c r="F167">
        <v>0.20000000298023199</v>
      </c>
      <c r="G167">
        <v>14.8648978087923</v>
      </c>
      <c r="H167">
        <v>1.16646571085395</v>
      </c>
      <c r="I167">
        <v>9.8943765753667208</v>
      </c>
      <c r="J167">
        <v>0.19788753150733401</v>
      </c>
    </row>
    <row r="168" spans="1:10">
      <c r="A168">
        <v>167</v>
      </c>
      <c r="B168">
        <v>145.52000000000001</v>
      </c>
      <c r="C168" s="65">
        <v>39613.958333333336</v>
      </c>
      <c r="D168">
        <v>4.28999996185303</v>
      </c>
      <c r="E168">
        <v>15.710000038146999</v>
      </c>
      <c r="F168">
        <v>0</v>
      </c>
      <c r="G168">
        <v>14.837253987314501</v>
      </c>
      <c r="H168">
        <v>1.30855846755935</v>
      </c>
      <c r="I168">
        <v>8.8475298013192401</v>
      </c>
      <c r="J168">
        <v>0.17695059602638499</v>
      </c>
    </row>
    <row r="169" spans="1:10">
      <c r="A169">
        <v>168</v>
      </c>
      <c r="B169">
        <v>-36.36</v>
      </c>
      <c r="C169" s="65">
        <v>39614.958333333336</v>
      </c>
      <c r="D169">
        <v>0.89999997615814198</v>
      </c>
      <c r="E169">
        <v>16.700000762939499</v>
      </c>
      <c r="F169">
        <v>0.10000000149011599</v>
      </c>
      <c r="G169">
        <v>14.8141735916718</v>
      </c>
      <c r="H169">
        <v>1.47044700793502</v>
      </c>
      <c r="I169">
        <v>7.7711721964613396</v>
      </c>
      <c r="J169">
        <v>0.155423443929227</v>
      </c>
    </row>
    <row r="170" spans="1:10">
      <c r="A170">
        <v>169</v>
      </c>
      <c r="B170">
        <v>145.52000000000001</v>
      </c>
      <c r="C170" s="65">
        <v>39615.958333333336</v>
      </c>
      <c r="D170">
        <v>2.0499999523162802</v>
      </c>
      <c r="E170">
        <v>17.049999237060501</v>
      </c>
      <c r="F170">
        <v>0</v>
      </c>
      <c r="G170">
        <v>14.7956455591178</v>
      </c>
      <c r="H170">
        <v>1.4712911206327399</v>
      </c>
      <c r="I170">
        <v>6.5941392999551498</v>
      </c>
      <c r="J170">
        <v>0.131882785999103</v>
      </c>
    </row>
    <row r="171" spans="1:10">
      <c r="A171">
        <v>170</v>
      </c>
      <c r="B171">
        <v>-36.36</v>
      </c>
      <c r="C171" s="65">
        <v>39616.958333333336</v>
      </c>
      <c r="D171">
        <v>7.1500000953674299</v>
      </c>
      <c r="E171">
        <v>14.9799995422363</v>
      </c>
      <c r="F171">
        <v>0</v>
      </c>
      <c r="G171">
        <v>14.781658826906</v>
      </c>
      <c r="H171">
        <v>1.12082381620042</v>
      </c>
      <c r="I171">
        <v>5.69748024699481</v>
      </c>
      <c r="J171">
        <v>0.113949604939896</v>
      </c>
    </row>
    <row r="172" spans="1:10">
      <c r="A172">
        <v>171</v>
      </c>
      <c r="B172">
        <v>145.52000000000001</v>
      </c>
      <c r="C172" s="65">
        <v>39617.958333333336</v>
      </c>
      <c r="D172">
        <v>9.5500001907348597</v>
      </c>
      <c r="E172">
        <v>15.439999580383301</v>
      </c>
      <c r="F172">
        <v>0.10000000149011599</v>
      </c>
      <c r="G172">
        <v>14.772202332290099</v>
      </c>
      <c r="H172">
        <v>1.0196135051253801</v>
      </c>
      <c r="I172">
        <v>4.9817894443846198</v>
      </c>
      <c r="J172">
        <v>9.9635788887692506E-2</v>
      </c>
    </row>
    <row r="173" spans="1:10">
      <c r="A173">
        <v>172</v>
      </c>
      <c r="B173">
        <v>-36.36</v>
      </c>
      <c r="C173" s="65">
        <v>39618.958333333336</v>
      </c>
      <c r="D173">
        <v>10.670000076293899</v>
      </c>
      <c r="E173">
        <v>15.039999961853001</v>
      </c>
      <c r="F173">
        <v>0.5</v>
      </c>
      <c r="G173">
        <v>14.767265012523699</v>
      </c>
      <c r="H173">
        <v>0.88839039400696496</v>
      </c>
      <c r="I173">
        <v>4.7710771291790497</v>
      </c>
      <c r="J173">
        <v>9.5421542583581001E-2</v>
      </c>
    </row>
    <row r="174" spans="1:10">
      <c r="A174">
        <v>173</v>
      </c>
      <c r="B174">
        <v>145.52000000000001</v>
      </c>
      <c r="C174" s="65">
        <v>39619.958333333336</v>
      </c>
      <c r="D174">
        <v>8.7799997329711896</v>
      </c>
      <c r="E174">
        <v>15.1400003433228</v>
      </c>
      <c r="F174">
        <v>0.10000000149011599</v>
      </c>
      <c r="G174">
        <v>14.7668358048603</v>
      </c>
      <c r="H174">
        <v>1.0404248191227601</v>
      </c>
      <c r="I174">
        <v>4.0387372753709601</v>
      </c>
      <c r="J174">
        <v>8.0774745507419199E-2</v>
      </c>
    </row>
    <row r="175" spans="1:10">
      <c r="A175">
        <v>174</v>
      </c>
      <c r="B175">
        <v>-36.36</v>
      </c>
      <c r="C175" s="65">
        <v>39620.958333333336</v>
      </c>
      <c r="D175">
        <v>7.28999996185303</v>
      </c>
      <c r="E175">
        <v>15.7700004577637</v>
      </c>
      <c r="F175">
        <v>0</v>
      </c>
      <c r="G175">
        <v>14.770903646553499</v>
      </c>
      <c r="H175">
        <v>1.1843466112027099</v>
      </c>
      <c r="I175">
        <v>3.0912599864087902</v>
      </c>
      <c r="J175">
        <v>6.1825199728175802E-2</v>
      </c>
    </row>
    <row r="176" spans="1:10">
      <c r="A176">
        <v>175</v>
      </c>
      <c r="B176">
        <v>145.52000000000001</v>
      </c>
      <c r="C176" s="65">
        <v>39621.958333333336</v>
      </c>
      <c r="D176">
        <v>8.5200004577636701</v>
      </c>
      <c r="E176">
        <v>14.539999961853001</v>
      </c>
      <c r="F176">
        <v>0.20000000298023199</v>
      </c>
      <c r="G176">
        <v>14.779457474857001</v>
      </c>
      <c r="H176">
        <v>0.998459693640665</v>
      </c>
      <c r="I176">
        <v>2.4924922344764902</v>
      </c>
      <c r="J176">
        <v>4.9849844689529799E-2</v>
      </c>
    </row>
    <row r="177" spans="1:10">
      <c r="A177">
        <v>176</v>
      </c>
      <c r="B177">
        <v>-36.36</v>
      </c>
      <c r="C177" s="65">
        <v>39622.958333333336</v>
      </c>
      <c r="D177">
        <v>6.9099998474121103</v>
      </c>
      <c r="E177">
        <v>14.300000190734901</v>
      </c>
      <c r="F177">
        <v>0</v>
      </c>
      <c r="G177">
        <v>14.7924862270244</v>
      </c>
      <c r="H177">
        <v>1.0723089934519701</v>
      </c>
      <c r="I177">
        <v>1.6346450397149099</v>
      </c>
      <c r="J177">
        <v>3.2692900794298201E-2</v>
      </c>
    </row>
    <row r="178" spans="1:10">
      <c r="A178">
        <v>177</v>
      </c>
      <c r="B178">
        <v>145.52000000000001</v>
      </c>
      <c r="C178" s="65">
        <v>39623.958333333336</v>
      </c>
      <c r="D178">
        <v>8.4300003051757795</v>
      </c>
      <c r="E178">
        <v>15.1300001144409</v>
      </c>
      <c r="F178">
        <v>0</v>
      </c>
      <c r="G178">
        <v>14.8099788403091</v>
      </c>
      <c r="H178">
        <v>1.0645149317613001</v>
      </c>
      <c r="I178">
        <v>0.78303309430586798</v>
      </c>
      <c r="J178">
        <v>1.5660661886117401E-2</v>
      </c>
    </row>
    <row r="179" spans="1:10">
      <c r="A179">
        <v>178</v>
      </c>
      <c r="B179">
        <v>-36.36</v>
      </c>
      <c r="C179" s="65">
        <v>39624.958333333336</v>
      </c>
      <c r="D179">
        <v>6.6700000762939498</v>
      </c>
      <c r="E179">
        <v>15.819999694824199</v>
      </c>
      <c r="F179">
        <v>0</v>
      </c>
      <c r="G179">
        <v>14.831924251964899</v>
      </c>
      <c r="H179">
        <v>1.2233230745556101</v>
      </c>
      <c r="I179">
        <v>0</v>
      </c>
      <c r="J179">
        <v>0</v>
      </c>
    </row>
    <row r="180" spans="1:10">
      <c r="A180">
        <v>179</v>
      </c>
      <c r="B180">
        <v>145.52000000000001</v>
      </c>
      <c r="C180" s="65">
        <v>39625.958333333336</v>
      </c>
      <c r="D180">
        <v>3.4900000095367401</v>
      </c>
      <c r="E180">
        <v>15.199999809265099</v>
      </c>
      <c r="F180">
        <v>0</v>
      </c>
      <c r="G180">
        <v>14.8583113992453</v>
      </c>
      <c r="H180">
        <v>1.29568519396842</v>
      </c>
      <c r="I180">
        <v>0</v>
      </c>
      <c r="J180">
        <v>0</v>
      </c>
    </row>
    <row r="181" spans="1:10">
      <c r="A181">
        <v>180</v>
      </c>
      <c r="B181">
        <v>-36.36</v>
      </c>
      <c r="C181" s="65">
        <v>39626.958333333336</v>
      </c>
      <c r="D181">
        <v>3.9200000762939502</v>
      </c>
      <c r="E181">
        <v>15.039999961853001</v>
      </c>
      <c r="F181">
        <v>0</v>
      </c>
      <c r="G181">
        <v>14.889129219403999</v>
      </c>
      <c r="H181">
        <v>1.2715335051561001</v>
      </c>
      <c r="I181">
        <v>0</v>
      </c>
      <c r="J181">
        <v>0</v>
      </c>
    </row>
    <row r="182" spans="1:10">
      <c r="A182">
        <v>181</v>
      </c>
      <c r="B182">
        <v>145.52000000000001</v>
      </c>
      <c r="C182" s="65">
        <v>39627.958333333336</v>
      </c>
      <c r="D182">
        <v>4.5300002098083496</v>
      </c>
      <c r="E182">
        <v>14.680000305175801</v>
      </c>
      <c r="F182">
        <v>0</v>
      </c>
      <c r="G182">
        <v>14.924366649694401</v>
      </c>
      <c r="H182">
        <v>1.22326484593137</v>
      </c>
      <c r="I182">
        <v>0</v>
      </c>
      <c r="J182">
        <v>0</v>
      </c>
    </row>
    <row r="183" spans="1:10">
      <c r="A183">
        <v>182</v>
      </c>
      <c r="B183">
        <v>-36.36</v>
      </c>
      <c r="C183" s="65">
        <v>39628.958333333336</v>
      </c>
      <c r="D183">
        <v>7.9000000953674299</v>
      </c>
      <c r="E183">
        <v>12.039999961853001</v>
      </c>
      <c r="F183">
        <v>0.10000000149011599</v>
      </c>
      <c r="G183">
        <v>14.9640126273703</v>
      </c>
      <c r="H183">
        <v>0.79375388037517203</v>
      </c>
      <c r="I183">
        <v>0</v>
      </c>
      <c r="J183">
        <v>0</v>
      </c>
    </row>
    <row r="184" spans="1:10">
      <c r="A184">
        <v>183</v>
      </c>
      <c r="B184">
        <v>145.52000000000001</v>
      </c>
      <c r="C184" s="65">
        <v>39629.958333333336</v>
      </c>
      <c r="D184">
        <v>5.8400001525878897</v>
      </c>
      <c r="E184">
        <v>14.050000190734901</v>
      </c>
      <c r="F184">
        <v>7.9000000953674299</v>
      </c>
      <c r="G184">
        <v>15.0080560896852</v>
      </c>
      <c r="H184">
        <v>1.1200631447879099</v>
      </c>
      <c r="I184">
        <v>7.0039495795370996</v>
      </c>
      <c r="J184">
        <v>0.140078991590742</v>
      </c>
    </row>
    <row r="185" spans="1:10">
      <c r="A185">
        <v>184</v>
      </c>
      <c r="B185">
        <v>-36.36</v>
      </c>
      <c r="C185" s="65">
        <v>39630.958333333336</v>
      </c>
      <c r="D185">
        <v>7.2699999809265101</v>
      </c>
      <c r="E185">
        <v>14.7700004577637</v>
      </c>
      <c r="F185">
        <v>0.5</v>
      </c>
      <c r="G185">
        <v>15.0564859738927</v>
      </c>
      <c r="H185">
        <v>1.1156038409567699</v>
      </c>
      <c r="I185">
        <v>6.6114665067716896</v>
      </c>
      <c r="J185">
        <v>0.132229330135434</v>
      </c>
    </row>
    <row r="186" spans="1:10">
      <c r="A186">
        <v>185</v>
      </c>
      <c r="B186">
        <v>145.52000000000001</v>
      </c>
      <c r="C186" s="65">
        <v>39631.958333333336</v>
      </c>
      <c r="D186">
        <v>2.46000003814697</v>
      </c>
      <c r="E186">
        <v>12.3500003814697</v>
      </c>
      <c r="F186">
        <v>0</v>
      </c>
      <c r="G186">
        <v>15.1092912172463</v>
      </c>
      <c r="H186">
        <v>1.1243219832593601</v>
      </c>
      <c r="I186">
        <v>5.7120089201641999</v>
      </c>
      <c r="J186">
        <v>0.114240178403284</v>
      </c>
    </row>
    <row r="187" spans="1:10">
      <c r="A187">
        <v>186</v>
      </c>
      <c r="B187">
        <v>-36.36</v>
      </c>
      <c r="C187" s="65">
        <v>39632.958333333336</v>
      </c>
      <c r="D187">
        <v>2.3599998950958301</v>
      </c>
      <c r="E187">
        <v>14.8800001144409</v>
      </c>
      <c r="F187">
        <v>0</v>
      </c>
      <c r="G187">
        <v>15.1664607569998</v>
      </c>
      <c r="H187">
        <v>1.3310089597749399</v>
      </c>
      <c r="I187">
        <v>4.6472017523442499</v>
      </c>
      <c r="J187">
        <v>9.2944035046885004E-2</v>
      </c>
    </row>
    <row r="188" spans="1:10">
      <c r="A188">
        <v>187</v>
      </c>
      <c r="B188">
        <v>145.52000000000001</v>
      </c>
      <c r="C188" s="65">
        <v>39633.958333333336</v>
      </c>
      <c r="D188">
        <v>0.92000001668930098</v>
      </c>
      <c r="E188">
        <v>15.050000190734901</v>
      </c>
      <c r="F188">
        <v>0</v>
      </c>
      <c r="G188">
        <v>15.2279835304067</v>
      </c>
      <c r="H188">
        <v>1.3856143460064001</v>
      </c>
      <c r="I188">
        <v>3.5387102755391302</v>
      </c>
      <c r="J188">
        <v>7.0774205510782506E-2</v>
      </c>
    </row>
    <row r="189" spans="1:10">
      <c r="A189">
        <v>188</v>
      </c>
      <c r="B189">
        <v>-36.36</v>
      </c>
      <c r="C189" s="65">
        <v>39634.958333333336</v>
      </c>
      <c r="D189">
        <v>5.9200000762939498</v>
      </c>
      <c r="E189">
        <v>16.600000381469702</v>
      </c>
      <c r="F189">
        <v>0</v>
      </c>
      <c r="G189">
        <v>15.2938484747205</v>
      </c>
      <c r="H189">
        <v>1.3635145625837</v>
      </c>
      <c r="I189">
        <v>2.4478986254721602</v>
      </c>
      <c r="J189">
        <v>4.8957972509443302E-2</v>
      </c>
    </row>
    <row r="190" spans="1:10">
      <c r="A190">
        <v>189</v>
      </c>
      <c r="B190">
        <v>145.52000000000001</v>
      </c>
      <c r="C190" s="65">
        <v>39635.958333333336</v>
      </c>
      <c r="D190">
        <v>9.3800001144409197</v>
      </c>
      <c r="E190">
        <v>12.1499996185303</v>
      </c>
      <c r="F190">
        <v>0.60000002384185802</v>
      </c>
      <c r="G190">
        <v>15.364044527194901</v>
      </c>
      <c r="H190">
        <v>0.685711417552888</v>
      </c>
      <c r="I190">
        <v>2.4993295152717101</v>
      </c>
      <c r="J190">
        <v>4.9986590305434203E-2</v>
      </c>
    </row>
    <row r="191" spans="1:10">
      <c r="A191">
        <v>190</v>
      </c>
      <c r="B191">
        <v>-36.36</v>
      </c>
      <c r="C191" s="65">
        <v>39636.958333333336</v>
      </c>
      <c r="D191">
        <v>5.5999999046325701</v>
      </c>
      <c r="E191">
        <v>10.1400003433228</v>
      </c>
      <c r="F191">
        <v>8.1999998092651403</v>
      </c>
      <c r="G191">
        <v>15.4385606250836</v>
      </c>
      <c r="H191">
        <v>0.79272467640230904</v>
      </c>
      <c r="I191">
        <v>10.065149583415</v>
      </c>
      <c r="J191">
        <v>0.20130299166830001</v>
      </c>
    </row>
    <row r="192" spans="1:10">
      <c r="A192">
        <v>191</v>
      </c>
      <c r="B192">
        <v>145.52000000000001</v>
      </c>
      <c r="C192" s="65">
        <v>39637.958333333336</v>
      </c>
      <c r="D192">
        <v>1.7699999809265099</v>
      </c>
      <c r="E192">
        <v>12.1000003814697</v>
      </c>
      <c r="F192">
        <v>4.5</v>
      </c>
      <c r="G192">
        <v>15.517385705639899</v>
      </c>
      <c r="H192">
        <v>1.1580902197840801</v>
      </c>
      <c r="I192">
        <v>13.6386774075877</v>
      </c>
      <c r="J192">
        <v>0.27277354815175497</v>
      </c>
    </row>
    <row r="193" spans="1:10">
      <c r="A193">
        <v>192</v>
      </c>
      <c r="B193">
        <v>-36.36</v>
      </c>
      <c r="C193" s="65">
        <v>39638.958333333336</v>
      </c>
      <c r="D193">
        <v>4.6700000762939498</v>
      </c>
      <c r="E193">
        <v>11.789999961853001</v>
      </c>
      <c r="F193">
        <v>2.9000000953674299</v>
      </c>
      <c r="G193">
        <v>15.600508706117701</v>
      </c>
      <c r="H193">
        <v>1.01721949211435</v>
      </c>
      <c r="I193">
        <v>15.7249019092637</v>
      </c>
      <c r="J193">
        <v>0.314498038185274</v>
      </c>
    </row>
    <row r="194" spans="1:10">
      <c r="A194">
        <v>193</v>
      </c>
      <c r="B194">
        <v>145.52000000000001</v>
      </c>
      <c r="C194" s="65">
        <v>39639.958333333336</v>
      </c>
      <c r="D194">
        <v>4.6100001335143999</v>
      </c>
      <c r="E194">
        <v>11.680000305175801</v>
      </c>
      <c r="F194">
        <v>1.6000000238418599</v>
      </c>
      <c r="G194">
        <v>15.687918563770401</v>
      </c>
      <c r="H194">
        <v>1.01599242219255</v>
      </c>
      <c r="I194">
        <v>16.512107995351499</v>
      </c>
      <c r="J194">
        <v>0.33024215990702999</v>
      </c>
    </row>
    <row r="195" spans="1:10">
      <c r="A195">
        <v>194</v>
      </c>
      <c r="B195">
        <v>-36.36</v>
      </c>
      <c r="C195" s="65">
        <v>39640.958333333336</v>
      </c>
      <c r="D195">
        <v>0.93999999761581399</v>
      </c>
      <c r="E195">
        <v>10.170000076293899</v>
      </c>
      <c r="F195">
        <v>0</v>
      </c>
      <c r="G195">
        <v>15.7796042158517</v>
      </c>
      <c r="H195">
        <v>1.05108680071591</v>
      </c>
      <c r="I195">
        <v>15.6712385547788</v>
      </c>
      <c r="J195">
        <v>0.31342477109557498</v>
      </c>
    </row>
    <row r="196" spans="1:10">
      <c r="A196">
        <v>195</v>
      </c>
      <c r="B196">
        <v>145.52000000000001</v>
      </c>
      <c r="C196" s="65">
        <v>39641.958333333336</v>
      </c>
      <c r="D196">
        <v>5.0300002098083496</v>
      </c>
      <c r="E196">
        <v>12.8999996185303</v>
      </c>
      <c r="F196">
        <v>0</v>
      </c>
      <c r="G196">
        <v>15.8755545996151</v>
      </c>
      <c r="H196">
        <v>1.11903908056205</v>
      </c>
      <c r="I196">
        <v>14.776007290329099</v>
      </c>
      <c r="J196">
        <v>0.29552014580658298</v>
      </c>
    </row>
    <row r="197" spans="1:10">
      <c r="A197">
        <v>196</v>
      </c>
      <c r="B197">
        <v>-36.36</v>
      </c>
      <c r="C197" s="65">
        <v>39642.958333333336</v>
      </c>
      <c r="D197">
        <v>7.3499999046325701</v>
      </c>
      <c r="E197">
        <v>17.200000762939499</v>
      </c>
      <c r="F197">
        <v>0.20000000298023199</v>
      </c>
      <c r="G197">
        <v>15.975758652314299</v>
      </c>
      <c r="H197">
        <v>1.41562106872403</v>
      </c>
      <c r="I197">
        <v>13.8435104383301</v>
      </c>
      <c r="J197">
        <v>0.27687020876660301</v>
      </c>
    </row>
    <row r="198" spans="1:10">
      <c r="A198">
        <v>197</v>
      </c>
      <c r="B198">
        <v>145.52000000000001</v>
      </c>
      <c r="C198" s="65">
        <v>39643.958333333336</v>
      </c>
      <c r="D198">
        <v>5.78999996185303</v>
      </c>
      <c r="E198">
        <v>13.699999809265099</v>
      </c>
      <c r="F198">
        <v>0</v>
      </c>
      <c r="G198">
        <v>16.0802007232272</v>
      </c>
      <c r="H198">
        <v>1.1694569244003199</v>
      </c>
      <c r="I198">
        <v>12.9079448988099</v>
      </c>
      <c r="J198">
        <v>0.25815889797619801</v>
      </c>
    </row>
    <row r="199" spans="1:10">
      <c r="A199">
        <v>198</v>
      </c>
      <c r="B199">
        <v>-36.36</v>
      </c>
      <c r="C199" s="65">
        <v>39644.958333333336</v>
      </c>
      <c r="D199">
        <v>5.1100001335143999</v>
      </c>
      <c r="E199">
        <v>12.6000003814697</v>
      </c>
      <c r="F199">
        <v>5.0999999046325701</v>
      </c>
      <c r="G199">
        <v>16.188846809728901</v>
      </c>
      <c r="H199">
        <v>1.10865717557315</v>
      </c>
      <c r="I199">
        <v>17.121019062983901</v>
      </c>
      <c r="J199">
        <v>0.342420381259679</v>
      </c>
    </row>
    <row r="200" spans="1:10">
      <c r="A200">
        <v>199</v>
      </c>
      <c r="B200">
        <v>145.52000000000001</v>
      </c>
      <c r="C200" s="65">
        <v>39645.958333333336</v>
      </c>
      <c r="D200">
        <v>7.1799998283386204</v>
      </c>
      <c r="E200">
        <v>13.449999809265099</v>
      </c>
      <c r="F200">
        <v>0</v>
      </c>
      <c r="G200">
        <v>16.301658321219101</v>
      </c>
      <c r="H200">
        <v>1.07737127621866</v>
      </c>
      <c r="I200">
        <v>16.259122042009</v>
      </c>
      <c r="J200">
        <v>0.32518244084018</v>
      </c>
    </row>
    <row r="201" spans="1:10">
      <c r="A201">
        <v>200</v>
      </c>
      <c r="B201">
        <v>-36.36</v>
      </c>
      <c r="C201" s="65">
        <v>39646.958333333336</v>
      </c>
      <c r="D201">
        <v>7.0799999237060502</v>
      </c>
      <c r="E201">
        <v>12.25</v>
      </c>
      <c r="F201">
        <v>2.2000000476837198</v>
      </c>
      <c r="G201">
        <v>16.418596667097201</v>
      </c>
      <c r="H201">
        <v>0.96254859282620797</v>
      </c>
      <c r="I201">
        <v>17.689083215431801</v>
      </c>
      <c r="J201">
        <v>0.353781664308635</v>
      </c>
    </row>
    <row r="202" spans="1:10">
      <c r="A202">
        <v>201</v>
      </c>
      <c r="B202">
        <v>145.52000000000001</v>
      </c>
      <c r="C202" s="65">
        <v>39647.958333333336</v>
      </c>
      <c r="D202">
        <v>1.9099999666214</v>
      </c>
      <c r="E202">
        <v>13.5200004577637</v>
      </c>
      <c r="F202">
        <v>2</v>
      </c>
      <c r="G202">
        <v>16.539623256762901</v>
      </c>
      <c r="H202">
        <v>1.34989211287314</v>
      </c>
      <c r="I202">
        <v>18.609169525133201</v>
      </c>
      <c r="J202">
        <v>0.37218339050266502</v>
      </c>
    </row>
    <row r="203" spans="1:10">
      <c r="A203">
        <v>202</v>
      </c>
      <c r="B203">
        <v>-36.36</v>
      </c>
      <c r="C203" s="65">
        <v>39648.958333333336</v>
      </c>
      <c r="D203">
        <v>6.46000003814697</v>
      </c>
      <c r="E203">
        <v>10.789999961853001</v>
      </c>
      <c r="F203">
        <v>1.29999995231628</v>
      </c>
      <c r="G203">
        <v>16.664699499615502</v>
      </c>
      <c r="H203">
        <v>0.86023711993906504</v>
      </c>
      <c r="I203">
        <v>19.220979781498301</v>
      </c>
      <c r="J203">
        <v>0.38441959562996603</v>
      </c>
    </row>
    <row r="204" spans="1:10">
      <c r="A204">
        <v>203</v>
      </c>
      <c r="B204">
        <v>145.52000000000001</v>
      </c>
      <c r="C204" s="65">
        <v>39649.958333333336</v>
      </c>
      <c r="D204">
        <v>2.9900000095367401</v>
      </c>
      <c r="E204">
        <v>12.3500003814697</v>
      </c>
      <c r="F204">
        <v>10.800000190734901</v>
      </c>
      <c r="G204">
        <v>16.7937868050548</v>
      </c>
      <c r="H204">
        <v>1.22850596213264</v>
      </c>
      <c r="I204">
        <v>29.038175202527</v>
      </c>
      <c r="J204">
        <v>0.580763504050541</v>
      </c>
    </row>
    <row r="205" spans="1:10">
      <c r="A205">
        <v>204</v>
      </c>
      <c r="B205">
        <v>-36.36</v>
      </c>
      <c r="C205" s="65">
        <v>39650.958333333336</v>
      </c>
      <c r="D205">
        <v>1.0199999809265099</v>
      </c>
      <c r="E205">
        <v>12.1300001144409</v>
      </c>
      <c r="F205">
        <v>0.10000000149011599</v>
      </c>
      <c r="G205">
        <v>16.926846582480099</v>
      </c>
      <c r="H205">
        <v>1.2910393127011</v>
      </c>
      <c r="I205">
        <v>28.1053437538563</v>
      </c>
      <c r="J205">
        <v>0.56210687507712498</v>
      </c>
    </row>
    <row r="206" spans="1:10">
      <c r="A206">
        <v>205</v>
      </c>
      <c r="B206">
        <v>145.52000000000001</v>
      </c>
      <c r="C206" s="65">
        <v>39651.958333333336</v>
      </c>
      <c r="D206">
        <v>-0.79000002145767201</v>
      </c>
      <c r="E206">
        <v>12.6400003433228</v>
      </c>
      <c r="F206">
        <v>0</v>
      </c>
      <c r="G206">
        <v>17.0638402412911</v>
      </c>
      <c r="H206">
        <v>1.39278077789456</v>
      </c>
      <c r="I206">
        <v>26.9911191315406</v>
      </c>
      <c r="J206">
        <v>0.53982238263081195</v>
      </c>
    </row>
    <row r="207" spans="1:10">
      <c r="A207">
        <v>206</v>
      </c>
      <c r="B207">
        <v>-36.36</v>
      </c>
      <c r="C207" s="65">
        <v>39652.958333333336</v>
      </c>
      <c r="D207">
        <v>-1.6900000572204601</v>
      </c>
      <c r="E207">
        <v>14.6000003814697</v>
      </c>
      <c r="F207">
        <v>0.10000000149011599</v>
      </c>
      <c r="G207">
        <v>17.2047291908872</v>
      </c>
      <c r="H207">
        <v>1.5811439934563101</v>
      </c>
      <c r="I207">
        <v>25.826203938265699</v>
      </c>
      <c r="J207">
        <v>0.51652407876531403</v>
      </c>
    </row>
    <row r="208" spans="1:10">
      <c r="A208">
        <v>207</v>
      </c>
      <c r="B208">
        <v>145.52000000000001</v>
      </c>
      <c r="C208" s="65">
        <v>39653.958333333336</v>
      </c>
      <c r="D208">
        <v>-0.80000001192092896</v>
      </c>
      <c r="E208">
        <v>13.7200002670288</v>
      </c>
      <c r="F208">
        <v>0</v>
      </c>
      <c r="G208">
        <v>17.349474840668101</v>
      </c>
      <c r="H208">
        <v>1.50564364799241</v>
      </c>
      <c r="I208">
        <v>24.621689019871798</v>
      </c>
      <c r="J208">
        <v>0.49243378039743502</v>
      </c>
    </row>
    <row r="209" spans="1:10">
      <c r="A209">
        <v>208</v>
      </c>
      <c r="B209">
        <v>-36.36</v>
      </c>
      <c r="C209" s="65">
        <v>39654.958333333336</v>
      </c>
      <c r="D209">
        <v>1.1900000572204601</v>
      </c>
      <c r="E209">
        <v>14.189999580383301</v>
      </c>
      <c r="F209">
        <v>0</v>
      </c>
      <c r="G209">
        <v>17.498038600033201</v>
      </c>
      <c r="H209">
        <v>1.50970683914523</v>
      </c>
      <c r="I209">
        <v>23.413923548555601</v>
      </c>
      <c r="J209">
        <v>0.46827847097111203</v>
      </c>
    </row>
    <row r="210" spans="1:10">
      <c r="A210">
        <v>209</v>
      </c>
      <c r="B210">
        <v>145.52000000000001</v>
      </c>
      <c r="C210" s="65">
        <v>39655.958333333336</v>
      </c>
      <c r="D210">
        <v>5.4899997711181596</v>
      </c>
      <c r="E210">
        <v>9.9099998474121094</v>
      </c>
      <c r="F210">
        <v>2.5</v>
      </c>
      <c r="G210">
        <v>17.650381878382099</v>
      </c>
      <c r="H210">
        <v>0.88831536352736196</v>
      </c>
      <c r="I210">
        <v>25.2032712577337</v>
      </c>
      <c r="J210">
        <v>0.50406542515467401</v>
      </c>
    </row>
    <row r="211" spans="1:10">
      <c r="A211">
        <v>210</v>
      </c>
      <c r="B211">
        <v>-36.36</v>
      </c>
      <c r="C211" s="65">
        <v>39656.958333333336</v>
      </c>
      <c r="D211">
        <v>2.4800000190734899</v>
      </c>
      <c r="E211">
        <v>13.1300001144409</v>
      </c>
      <c r="F211">
        <v>6</v>
      </c>
      <c r="G211">
        <v>17.806466085114302</v>
      </c>
      <c r="H211">
        <v>1.39681559663366</v>
      </c>
      <c r="I211">
        <v>30.085818780426798</v>
      </c>
      <c r="J211">
        <v>0.60171637560853497</v>
      </c>
    </row>
    <row r="212" spans="1:10">
      <c r="A212">
        <v>211</v>
      </c>
      <c r="B212">
        <v>145.52000000000001</v>
      </c>
      <c r="C212" s="65">
        <v>39657.958333333336</v>
      </c>
      <c r="D212">
        <v>0.40999999642372098</v>
      </c>
      <c r="E212">
        <v>13.960000038146999</v>
      </c>
      <c r="F212">
        <v>0</v>
      </c>
      <c r="G212">
        <v>17.966252629629398</v>
      </c>
      <c r="H212">
        <v>1.55120164332467</v>
      </c>
      <c r="I212">
        <v>28.844857465766999</v>
      </c>
      <c r="J212">
        <v>0.57689714931534097</v>
      </c>
    </row>
    <row r="213" spans="1:10">
      <c r="A213">
        <v>212</v>
      </c>
      <c r="B213">
        <v>-36.36</v>
      </c>
      <c r="C213" s="65">
        <v>39658.958333333336</v>
      </c>
      <c r="D213">
        <v>2</v>
      </c>
      <c r="E213">
        <v>14.1000003814697</v>
      </c>
      <c r="F213">
        <v>0</v>
      </c>
      <c r="G213">
        <v>18.129702921326899</v>
      </c>
      <c r="H213">
        <v>1.5304025546303699</v>
      </c>
      <c r="I213">
        <v>27.620535422062702</v>
      </c>
      <c r="J213">
        <v>0.55241070844125495</v>
      </c>
    </row>
    <row r="214" spans="1:10">
      <c r="A214">
        <v>213</v>
      </c>
      <c r="B214">
        <v>145.52000000000001</v>
      </c>
      <c r="C214" s="65">
        <v>39659.958333333336</v>
      </c>
      <c r="D214">
        <v>3.2000000476837198</v>
      </c>
      <c r="E214">
        <v>12.7799997329712</v>
      </c>
      <c r="F214">
        <v>0</v>
      </c>
      <c r="G214">
        <v>18.296778369606301</v>
      </c>
      <c r="H214">
        <v>1.37110421777792</v>
      </c>
      <c r="I214">
        <v>26.5236520478404</v>
      </c>
      <c r="J214">
        <v>0.53047304095680803</v>
      </c>
    </row>
    <row r="215" spans="1:10">
      <c r="A215">
        <v>214</v>
      </c>
      <c r="B215">
        <v>-36.36</v>
      </c>
      <c r="C215" s="65">
        <v>39660.958333333336</v>
      </c>
      <c r="D215">
        <v>6.7199997901916504</v>
      </c>
      <c r="E215">
        <v>12.7799997329712</v>
      </c>
      <c r="F215">
        <v>2.9000000953674299</v>
      </c>
      <c r="G215">
        <v>18.467440383867199</v>
      </c>
      <c r="H215">
        <v>1.17578080748557</v>
      </c>
      <c r="I215">
        <v>28.4830274972194</v>
      </c>
      <c r="J215">
        <v>0.56966054994438697</v>
      </c>
    </row>
    <row r="216" spans="1:10">
      <c r="A216">
        <v>215</v>
      </c>
      <c r="B216">
        <v>145.52000000000001</v>
      </c>
      <c r="C216" s="65">
        <v>39661.958333333336</v>
      </c>
      <c r="D216">
        <v>4.4499998092651403</v>
      </c>
      <c r="E216">
        <v>12.3400001525879</v>
      </c>
      <c r="F216">
        <v>1.1000000238418599</v>
      </c>
      <c r="G216">
        <v>18.641650373509101</v>
      </c>
      <c r="H216">
        <v>1.28766539237624</v>
      </c>
      <c r="I216">
        <v>28.552895207160201</v>
      </c>
      <c r="J216">
        <v>0.57105790414320501</v>
      </c>
    </row>
    <row r="217" spans="1:10">
      <c r="A217">
        <v>216</v>
      </c>
      <c r="B217">
        <v>-36.36</v>
      </c>
      <c r="C217" s="65">
        <v>39662.958333333336</v>
      </c>
      <c r="D217">
        <v>4.8000001907348597</v>
      </c>
      <c r="E217">
        <v>13.6400003433228</v>
      </c>
      <c r="F217">
        <v>0.20000000298023199</v>
      </c>
      <c r="G217">
        <v>18.8193697479315</v>
      </c>
      <c r="H217">
        <v>1.4193134289401199</v>
      </c>
      <c r="I217">
        <v>27.617444466988399</v>
      </c>
      <c r="J217">
        <v>0.552348889339767</v>
      </c>
    </row>
    <row r="218" spans="1:10">
      <c r="A218">
        <v>217</v>
      </c>
      <c r="B218">
        <v>145.52000000000001</v>
      </c>
      <c r="C218" s="65">
        <v>39663.958333333336</v>
      </c>
      <c r="D218">
        <v>7.2199997901916504</v>
      </c>
      <c r="E218">
        <v>10.569999694824199</v>
      </c>
      <c r="F218">
        <v>0.5</v>
      </c>
      <c r="G218">
        <v>19.000559916534002</v>
      </c>
      <c r="H218">
        <v>0.87152624338037399</v>
      </c>
      <c r="I218">
        <v>27.4202234722841</v>
      </c>
      <c r="J218">
        <v>0.548404469445682</v>
      </c>
    </row>
    <row r="219" spans="1:10">
      <c r="A219">
        <v>218</v>
      </c>
      <c r="B219">
        <v>-36.36</v>
      </c>
      <c r="C219" s="65">
        <v>39664.958333333336</v>
      </c>
      <c r="D219">
        <v>4.0500001907348597</v>
      </c>
      <c r="E219">
        <v>14.6599998474121</v>
      </c>
      <c r="F219">
        <v>4.0999999046325701</v>
      </c>
      <c r="G219">
        <v>19.185182288716099</v>
      </c>
      <c r="H219">
        <v>1.5930711546421801</v>
      </c>
      <c r="I219">
        <v>30.245766453202901</v>
      </c>
      <c r="J219">
        <v>0.60491532906405798</v>
      </c>
    </row>
    <row r="220" spans="1:10">
      <c r="A220">
        <v>219</v>
      </c>
      <c r="B220">
        <v>145.52000000000001</v>
      </c>
      <c r="C220" s="65">
        <v>39665.958333333336</v>
      </c>
      <c r="D220">
        <v>2.53999996185303</v>
      </c>
      <c r="E220">
        <v>15.199999809265099</v>
      </c>
      <c r="F220">
        <v>0.10000000149011599</v>
      </c>
      <c r="G220">
        <v>19.373198273877399</v>
      </c>
      <c r="H220">
        <v>1.72584957110378</v>
      </c>
      <c r="I220">
        <v>28.965086797809999</v>
      </c>
      <c r="J220">
        <v>0.57930173595620005</v>
      </c>
    </row>
    <row r="221" spans="1:10">
      <c r="A221">
        <v>220</v>
      </c>
      <c r="B221">
        <v>-36.36</v>
      </c>
      <c r="C221" s="65">
        <v>39666.958333333336</v>
      </c>
      <c r="D221">
        <v>3</v>
      </c>
      <c r="E221">
        <v>14.25</v>
      </c>
      <c r="F221">
        <v>0</v>
      </c>
      <c r="G221">
        <v>19.564569281417398</v>
      </c>
      <c r="H221">
        <v>1.6278834207623101</v>
      </c>
      <c r="I221">
        <v>27.662780061200099</v>
      </c>
      <c r="J221">
        <v>0.55325560122400297</v>
      </c>
    </row>
    <row r="222" spans="1:10">
      <c r="A222">
        <v>221</v>
      </c>
      <c r="B222">
        <v>145.52000000000001</v>
      </c>
      <c r="C222" s="65">
        <v>39667.958333333336</v>
      </c>
      <c r="D222">
        <v>2.0899999141693102</v>
      </c>
      <c r="E222">
        <v>12.420000076293899</v>
      </c>
      <c r="F222">
        <v>0.5</v>
      </c>
      <c r="G222">
        <v>19.7592567207356</v>
      </c>
      <c r="H222">
        <v>1.4937465891720401</v>
      </c>
      <c r="I222">
        <v>26.9677827898625</v>
      </c>
      <c r="J222">
        <v>0.53935565579724998</v>
      </c>
    </row>
    <row r="223" spans="1:10">
      <c r="A223">
        <v>222</v>
      </c>
      <c r="B223">
        <v>-36.36</v>
      </c>
      <c r="C223" s="65">
        <v>39668.958333333336</v>
      </c>
      <c r="D223">
        <v>4.8600001335143999</v>
      </c>
      <c r="E223">
        <v>12.4899997711182</v>
      </c>
      <c r="F223">
        <v>2.5</v>
      </c>
      <c r="G223">
        <v>19.9572220012316</v>
      </c>
      <c r="H223">
        <v>1.3701246085980101</v>
      </c>
      <c r="I223">
        <v>28.3716831029841</v>
      </c>
      <c r="J223">
        <v>0.56743366205968204</v>
      </c>
    </row>
    <row r="224" spans="1:10">
      <c r="A224">
        <v>223</v>
      </c>
      <c r="B224">
        <v>145.52000000000001</v>
      </c>
      <c r="C224" s="65">
        <v>39669.958333333336</v>
      </c>
      <c r="D224">
        <v>4.0700001716613796</v>
      </c>
      <c r="E224">
        <v>10.180000305175801</v>
      </c>
      <c r="F224">
        <v>4.0999999046325701</v>
      </c>
      <c r="G224">
        <v>20.158426532304802</v>
      </c>
      <c r="H224">
        <v>1.16593452576526</v>
      </c>
      <c r="I224">
        <v>31.5389353870045</v>
      </c>
      <c r="J224">
        <v>0.63077870774008904</v>
      </c>
    </row>
    <row r="225" spans="1:10">
      <c r="A225">
        <v>224</v>
      </c>
      <c r="B225">
        <v>-36.36</v>
      </c>
      <c r="C225" s="65">
        <v>39670.958333333336</v>
      </c>
      <c r="D225">
        <v>4.3800001144409197</v>
      </c>
      <c r="E225">
        <v>12.4700002670288</v>
      </c>
      <c r="F225">
        <v>0.69999998807907104</v>
      </c>
      <c r="G225">
        <v>20.362831723354901</v>
      </c>
      <c r="H225">
        <v>1.4259020351918801</v>
      </c>
      <c r="I225">
        <v>31.09821374693</v>
      </c>
      <c r="J225">
        <v>0.62196427493859996</v>
      </c>
    </row>
    <row r="226" spans="1:10">
      <c r="A226">
        <v>225</v>
      </c>
      <c r="B226">
        <v>145.52000000000001</v>
      </c>
      <c r="C226" s="65">
        <v>39671.958333333336</v>
      </c>
      <c r="D226">
        <v>2.1600000858306898</v>
      </c>
      <c r="E226">
        <v>12.789999961853001</v>
      </c>
      <c r="F226">
        <v>0.20000000298023199</v>
      </c>
      <c r="G226">
        <v>20.570398983781399</v>
      </c>
      <c r="H226">
        <v>1.5913373692967101</v>
      </c>
      <c r="I226">
        <v>30.025143854472901</v>
      </c>
      <c r="J226">
        <v>0.60050287708945804</v>
      </c>
    </row>
    <row r="227" spans="1:10">
      <c r="A227">
        <v>226</v>
      </c>
      <c r="B227">
        <v>-36.36</v>
      </c>
      <c r="C227" s="65">
        <v>39672.958333333336</v>
      </c>
      <c r="D227">
        <v>1.8600000143051101</v>
      </c>
      <c r="E227">
        <v>11.7700004577637</v>
      </c>
      <c r="F227">
        <v>2.4000000953674299</v>
      </c>
      <c r="G227">
        <v>20.781089722983801</v>
      </c>
      <c r="H227">
        <v>1.51170395856763</v>
      </c>
      <c r="I227">
        <v>31.215780782986201</v>
      </c>
      <c r="J227">
        <v>0.62431561565972404</v>
      </c>
    </row>
    <row r="228" spans="1:10">
      <c r="A228">
        <v>227</v>
      </c>
      <c r="B228">
        <v>145.52000000000001</v>
      </c>
      <c r="C228" s="65">
        <v>39673.958333333336</v>
      </c>
      <c r="D228">
        <v>3.3099999427795401</v>
      </c>
      <c r="E228">
        <v>12.689999580383301</v>
      </c>
      <c r="F228">
        <v>0</v>
      </c>
      <c r="G228">
        <v>20.9948653503616</v>
      </c>
      <c r="H228">
        <v>1.55738489456213</v>
      </c>
      <c r="I228">
        <v>29.969872867336498</v>
      </c>
      <c r="J228">
        <v>0.59939745734673</v>
      </c>
    </row>
    <row r="229" spans="1:10">
      <c r="A229">
        <v>228</v>
      </c>
      <c r="B229">
        <v>-36.36</v>
      </c>
      <c r="C229" s="65">
        <v>39674.958333333336</v>
      </c>
      <c r="D229">
        <v>6.9200000762939498</v>
      </c>
      <c r="E229">
        <v>14.1499996185303</v>
      </c>
      <c r="F229">
        <v>0</v>
      </c>
      <c r="G229">
        <v>21.211677335272299</v>
      </c>
      <c r="H229">
        <v>1.5171520678019901</v>
      </c>
      <c r="I229">
        <v>28.756151213094899</v>
      </c>
      <c r="J229">
        <v>0.57512302426189799</v>
      </c>
    </row>
    <row r="230" spans="1:10">
      <c r="A230">
        <v>229</v>
      </c>
      <c r="B230">
        <v>145.52000000000001</v>
      </c>
      <c r="C230" s="65">
        <v>39675.958333333336</v>
      </c>
      <c r="D230">
        <v>4.8600001335143999</v>
      </c>
      <c r="E230">
        <v>13.460000038146999</v>
      </c>
      <c r="F230">
        <v>1.1000000238418599</v>
      </c>
      <c r="G230">
        <v>21.431437386905198</v>
      </c>
      <c r="H230">
        <v>1.59067759452341</v>
      </c>
      <c r="I230">
        <v>28.583609161318101</v>
      </c>
      <c r="J230">
        <v>0.57167218322636104</v>
      </c>
    </row>
    <row r="231" spans="1:10">
      <c r="A231">
        <v>230</v>
      </c>
      <c r="B231">
        <v>-36.36</v>
      </c>
      <c r="C231" s="65">
        <v>39676.958333333336</v>
      </c>
      <c r="D231">
        <v>1.7599999904632599</v>
      </c>
      <c r="E231">
        <v>11.8699998855591</v>
      </c>
      <c r="F231">
        <v>0.5</v>
      </c>
      <c r="G231">
        <v>21.6540472744074</v>
      </c>
      <c r="H231">
        <v>1.59102222661447</v>
      </c>
      <c r="I231">
        <v>27.810791380026501</v>
      </c>
      <c r="J231">
        <v>0.55621582760053001</v>
      </c>
    </row>
    <row r="232" spans="1:10">
      <c r="A232">
        <v>231</v>
      </c>
      <c r="B232">
        <v>145.52000000000001</v>
      </c>
      <c r="C232" s="65">
        <v>39677.958333333336</v>
      </c>
      <c r="D232">
        <v>2.7400000095367401</v>
      </c>
      <c r="E232">
        <v>13.189999580383301</v>
      </c>
      <c r="F232">
        <v>0</v>
      </c>
      <c r="G232">
        <v>21.879408766926101</v>
      </c>
      <c r="H232">
        <v>1.7107463160870899</v>
      </c>
      <c r="I232">
        <v>26.442194327156798</v>
      </c>
      <c r="J232">
        <v>0.52884388654313597</v>
      </c>
    </row>
    <row r="233" spans="1:10">
      <c r="A233">
        <v>232</v>
      </c>
      <c r="B233">
        <v>-36.36</v>
      </c>
      <c r="C233" s="65">
        <v>39678.958333333336</v>
      </c>
      <c r="D233">
        <v>-0.92000001668930098</v>
      </c>
      <c r="E233">
        <v>14.7600002288818</v>
      </c>
      <c r="F233">
        <v>0.10000000149011599</v>
      </c>
      <c r="G233">
        <v>22.107423633608398</v>
      </c>
      <c r="H233">
        <v>2.03152132733765</v>
      </c>
      <c r="I233">
        <v>24.916977266776801</v>
      </c>
      <c r="J233">
        <v>0.49833954533553598</v>
      </c>
    </row>
    <row r="234" spans="1:10">
      <c r="A234">
        <v>233</v>
      </c>
      <c r="B234">
        <v>145.52000000000001</v>
      </c>
      <c r="C234" s="65">
        <v>39679.958333333336</v>
      </c>
      <c r="D234">
        <v>4.2699999809265101</v>
      </c>
      <c r="E234">
        <v>14.9700002670288</v>
      </c>
      <c r="F234">
        <v>0</v>
      </c>
      <c r="G234">
        <v>22.3379936436015</v>
      </c>
      <c r="H234">
        <v>1.88089807400397</v>
      </c>
      <c r="I234">
        <v>23.4122588075736</v>
      </c>
      <c r="J234">
        <v>0.46824517615147299</v>
      </c>
    </row>
    <row r="235" spans="1:10">
      <c r="A235">
        <v>234</v>
      </c>
      <c r="B235">
        <v>-36.36</v>
      </c>
      <c r="C235" s="65">
        <v>39680.958333333336</v>
      </c>
      <c r="D235">
        <v>5.6199998855590803</v>
      </c>
      <c r="E235">
        <v>13.8699998855591</v>
      </c>
      <c r="F235">
        <v>0</v>
      </c>
      <c r="G235">
        <v>22.571020566052599</v>
      </c>
      <c r="H235">
        <v>1.67641947467015</v>
      </c>
      <c r="I235">
        <v>22.0711232278375</v>
      </c>
      <c r="J235">
        <v>0.44142246455674999</v>
      </c>
    </row>
    <row r="236" spans="1:10">
      <c r="A236">
        <v>235</v>
      </c>
      <c r="B236">
        <v>145.52000000000001</v>
      </c>
      <c r="C236" s="65">
        <v>39681.958333333336</v>
      </c>
      <c r="D236">
        <v>3.4200000762939502</v>
      </c>
      <c r="E236">
        <v>13.210000038146999</v>
      </c>
      <c r="F236">
        <v>1.29999995231628</v>
      </c>
      <c r="G236">
        <v>22.806406170108801</v>
      </c>
      <c r="H236">
        <v>1.7494437472036899</v>
      </c>
      <c r="I236">
        <v>21.971568182390801</v>
      </c>
      <c r="J236">
        <v>0.43943136364781699</v>
      </c>
    </row>
    <row r="237" spans="1:10">
      <c r="A237">
        <v>236</v>
      </c>
      <c r="B237">
        <v>-36.36</v>
      </c>
      <c r="C237" s="65">
        <v>39682.958333333336</v>
      </c>
      <c r="D237">
        <v>0.72000002861022905</v>
      </c>
      <c r="E237">
        <v>13.9099998474121</v>
      </c>
      <c r="F237">
        <v>0</v>
      </c>
      <c r="G237">
        <v>23.044052224917301</v>
      </c>
      <c r="H237">
        <v>1.97322304401092</v>
      </c>
      <c r="I237">
        <v>20.392989747182099</v>
      </c>
      <c r="J237">
        <v>0.407859794943642</v>
      </c>
    </row>
    <row r="238" spans="1:10">
      <c r="A238">
        <v>237</v>
      </c>
      <c r="B238">
        <v>145.52000000000001</v>
      </c>
      <c r="C238" s="65">
        <v>39683.958333333336</v>
      </c>
      <c r="D238">
        <v>1.5599999427795399</v>
      </c>
      <c r="E238">
        <v>14.2700004577637</v>
      </c>
      <c r="F238">
        <v>0</v>
      </c>
      <c r="G238">
        <v>23.283860499625298</v>
      </c>
      <c r="H238">
        <v>2.00390005135975</v>
      </c>
      <c r="I238">
        <v>18.789869706094301</v>
      </c>
      <c r="J238">
        <v>0.37579739412188601</v>
      </c>
    </row>
    <row r="239" spans="1:10">
      <c r="A239">
        <v>238</v>
      </c>
      <c r="B239">
        <v>-36.36</v>
      </c>
      <c r="C239" s="65">
        <v>39684.958333333336</v>
      </c>
      <c r="D239">
        <v>-1.7799999713897701</v>
      </c>
      <c r="E239">
        <v>14.569999694824199</v>
      </c>
      <c r="F239">
        <v>0</v>
      </c>
      <c r="G239">
        <v>23.525732763379899</v>
      </c>
      <c r="H239">
        <v>2.1606748115514498</v>
      </c>
      <c r="I239">
        <v>17.061329856853199</v>
      </c>
      <c r="J239">
        <v>0.34122659713706299</v>
      </c>
    </row>
    <row r="240" spans="1:10">
      <c r="A240">
        <v>239</v>
      </c>
      <c r="B240">
        <v>145.52000000000001</v>
      </c>
      <c r="C240" s="65">
        <v>39685.958333333336</v>
      </c>
      <c r="D240">
        <v>-0.80000001192092896</v>
      </c>
      <c r="E240">
        <v>16.920000076293899</v>
      </c>
      <c r="F240">
        <v>0</v>
      </c>
      <c r="G240">
        <v>23.769570785328298</v>
      </c>
      <c r="H240">
        <v>2.4290892510194499</v>
      </c>
      <c r="I240">
        <v>15.1180584560376</v>
      </c>
      <c r="J240">
        <v>0.302361169120752</v>
      </c>
    </row>
    <row r="241" spans="1:10">
      <c r="A241">
        <v>240</v>
      </c>
      <c r="B241">
        <v>-36.36</v>
      </c>
      <c r="C241" s="65">
        <v>39686.958333333336</v>
      </c>
      <c r="D241">
        <v>2.5999999046325701</v>
      </c>
      <c r="E241">
        <v>15.25</v>
      </c>
      <c r="F241">
        <v>0</v>
      </c>
      <c r="G241">
        <v>24.015276334617699</v>
      </c>
      <c r="H241">
        <v>2.1429513784301699</v>
      </c>
      <c r="I241">
        <v>13.403697353293399</v>
      </c>
      <c r="J241">
        <v>0.26807394706586901</v>
      </c>
    </row>
    <row r="242" spans="1:10">
      <c r="A242">
        <v>241</v>
      </c>
      <c r="B242">
        <v>145.52000000000001</v>
      </c>
      <c r="C242" s="65">
        <v>39687.958333333336</v>
      </c>
      <c r="D242">
        <v>1.83000004291534</v>
      </c>
      <c r="E242">
        <v>16.5200004577637</v>
      </c>
      <c r="F242">
        <v>0</v>
      </c>
      <c r="G242">
        <v>24.262751180395099</v>
      </c>
      <c r="H242">
        <v>2.35490915203455</v>
      </c>
      <c r="I242">
        <v>11.5197700316658</v>
      </c>
      <c r="J242">
        <v>0.23039540063331601</v>
      </c>
    </row>
    <row r="243" spans="1:10">
      <c r="A243">
        <v>242</v>
      </c>
      <c r="B243">
        <v>-36.36</v>
      </c>
      <c r="C243" s="65">
        <v>39688.958333333336</v>
      </c>
      <c r="D243">
        <v>0.34999999403953602</v>
      </c>
      <c r="E243">
        <v>17.940000534057599</v>
      </c>
      <c r="F243">
        <v>0</v>
      </c>
      <c r="G243">
        <v>24.511897091807899</v>
      </c>
      <c r="H243">
        <v>2.6004577067130299</v>
      </c>
      <c r="I243">
        <v>9.4394038662953808</v>
      </c>
      <c r="J243">
        <v>0.18878807732590799</v>
      </c>
    </row>
    <row r="244" spans="1:10">
      <c r="A244">
        <v>243</v>
      </c>
      <c r="B244">
        <v>145.52000000000001</v>
      </c>
      <c r="C244" s="65">
        <v>39689.958333333336</v>
      </c>
      <c r="D244">
        <v>4.5</v>
      </c>
      <c r="E244">
        <v>15.1000003814697</v>
      </c>
      <c r="F244">
        <v>0</v>
      </c>
      <c r="G244">
        <v>24.7626158380031</v>
      </c>
      <c r="H244">
        <v>2.0889127338123501</v>
      </c>
      <c r="I244">
        <v>7.7682736792454996</v>
      </c>
      <c r="J244">
        <v>0.15536547358491001</v>
      </c>
    </row>
    <row r="245" spans="1:10">
      <c r="A245">
        <v>244</v>
      </c>
      <c r="B245">
        <v>-36.36</v>
      </c>
      <c r="C245" s="65">
        <v>39690.958333333336</v>
      </c>
      <c r="D245">
        <v>11</v>
      </c>
      <c r="E245">
        <v>16.100000381469702</v>
      </c>
      <c r="F245">
        <v>12</v>
      </c>
      <c r="G245">
        <v>25.014809188127899</v>
      </c>
      <c r="H245">
        <v>1.6625763492202199</v>
      </c>
      <c r="I245">
        <v>18.438212599869299</v>
      </c>
      <c r="J245">
        <v>0.36876425199738699</v>
      </c>
    </row>
    <row r="246" spans="1:10">
      <c r="A246">
        <v>245</v>
      </c>
      <c r="B246">
        <v>145.52000000000001</v>
      </c>
      <c r="C246" s="65">
        <v>39691.958333333336</v>
      </c>
      <c r="D246">
        <v>1.8200000524520901</v>
      </c>
      <c r="E246">
        <v>15.0200004577637</v>
      </c>
      <c r="F246">
        <v>4.5999999046325701</v>
      </c>
      <c r="G246">
        <v>25.268378911329499</v>
      </c>
      <c r="H246">
        <v>2.2597416808297401</v>
      </c>
      <c r="I246">
        <v>21.2304191598381</v>
      </c>
      <c r="J246">
        <v>0.42460838319676197</v>
      </c>
    </row>
    <row r="247" spans="1:10">
      <c r="A247">
        <v>246</v>
      </c>
      <c r="B247">
        <v>-36.36</v>
      </c>
      <c r="C247" s="65">
        <v>39692.958333333336</v>
      </c>
      <c r="D247">
        <v>6.2300000190734899</v>
      </c>
      <c r="E247">
        <v>16.809999465942401</v>
      </c>
      <c r="F247">
        <v>0</v>
      </c>
      <c r="G247">
        <v>25.523226776755099</v>
      </c>
      <c r="H247">
        <v>2.2850942397765599</v>
      </c>
      <c r="I247">
        <v>19.402343768016902</v>
      </c>
      <c r="J247">
        <v>0.388046875360337</v>
      </c>
    </row>
    <row r="248" spans="1:10">
      <c r="A248">
        <v>247</v>
      </c>
      <c r="B248">
        <v>145.52000000000001</v>
      </c>
      <c r="C248" s="65">
        <v>39693.958333333336</v>
      </c>
      <c r="D248">
        <v>4.2800002098083496</v>
      </c>
      <c r="E248">
        <v>17.459999084472699</v>
      </c>
      <c r="F248">
        <v>0.10000000149011599</v>
      </c>
      <c r="G248">
        <v>25.779254553551699</v>
      </c>
      <c r="H248">
        <v>2.5189380153875098</v>
      </c>
      <c r="I248">
        <v>17.487193357197</v>
      </c>
      <c r="J248">
        <v>0.34974386714393901</v>
      </c>
    </row>
    <row r="249" spans="1:10">
      <c r="A249">
        <v>248</v>
      </c>
      <c r="B249">
        <v>-36.36</v>
      </c>
      <c r="C249" s="65">
        <v>39694.958333333336</v>
      </c>
      <c r="D249">
        <v>3.3099999427795401</v>
      </c>
      <c r="E249">
        <v>17.940000534057599</v>
      </c>
      <c r="F249">
        <v>0</v>
      </c>
      <c r="G249">
        <v>26.036364010866698</v>
      </c>
      <c r="H249">
        <v>2.6574477556110399</v>
      </c>
      <c r="I249">
        <v>15.361235152708099</v>
      </c>
      <c r="J249">
        <v>0.307224703054163</v>
      </c>
    </row>
    <row r="250" spans="1:10">
      <c r="A250">
        <v>249</v>
      </c>
      <c r="B250">
        <v>145.52000000000001</v>
      </c>
      <c r="C250" s="65">
        <v>39695.958333333336</v>
      </c>
      <c r="D250">
        <v>3.9200000762939502</v>
      </c>
      <c r="E250">
        <v>18.450000762939499</v>
      </c>
      <c r="F250">
        <v>0</v>
      </c>
      <c r="G250">
        <v>26.294456917847</v>
      </c>
      <c r="H250">
        <v>2.7272948063009301</v>
      </c>
      <c r="I250">
        <v>13.179399307667399</v>
      </c>
      <c r="J250">
        <v>0.263587986153348</v>
      </c>
    </row>
    <row r="251" spans="1:10">
      <c r="A251">
        <v>250</v>
      </c>
      <c r="B251">
        <v>-36.36</v>
      </c>
      <c r="C251" s="65">
        <v>39696.958333333336</v>
      </c>
      <c r="D251">
        <v>3.28999996185303</v>
      </c>
      <c r="E251">
        <v>19.190000534057599</v>
      </c>
      <c r="F251">
        <v>0</v>
      </c>
      <c r="G251">
        <v>26.55343504364</v>
      </c>
      <c r="H251">
        <v>2.8865404530604999</v>
      </c>
      <c r="I251">
        <v>10.870166945218999</v>
      </c>
      <c r="J251">
        <v>0.21740333890437999</v>
      </c>
    </row>
    <row r="252" spans="1:10">
      <c r="A252">
        <v>251</v>
      </c>
      <c r="B252">
        <v>145.52000000000001</v>
      </c>
      <c r="C252" s="65">
        <v>39697.958333333336</v>
      </c>
      <c r="D252">
        <v>3.1099998950958301</v>
      </c>
      <c r="E252">
        <v>17.309999465942401</v>
      </c>
      <c r="F252">
        <v>0</v>
      </c>
      <c r="G252">
        <v>26.8132001573927</v>
      </c>
      <c r="H252">
        <v>2.6568538879375998</v>
      </c>
      <c r="I252">
        <v>8.7446838348689102</v>
      </c>
      <c r="J252">
        <v>0.17489367669737799</v>
      </c>
    </row>
    <row r="253" spans="1:10">
      <c r="A253">
        <v>252</v>
      </c>
      <c r="B253">
        <v>-36.36</v>
      </c>
      <c r="C253" s="65">
        <v>39698.958333333336</v>
      </c>
      <c r="D253">
        <v>3.9400000572204599</v>
      </c>
      <c r="E253">
        <v>15.2799997329712</v>
      </c>
      <c r="F253">
        <v>0</v>
      </c>
      <c r="G253">
        <v>27.073654028252399</v>
      </c>
      <c r="H253">
        <v>2.3459793305228298</v>
      </c>
      <c r="I253">
        <v>6.8679003704506503</v>
      </c>
      <c r="J253">
        <v>0.13735800740901299</v>
      </c>
    </row>
    <row r="254" spans="1:10">
      <c r="A254">
        <v>253</v>
      </c>
      <c r="B254">
        <v>145.52000000000001</v>
      </c>
      <c r="C254" s="65">
        <v>39699.958333333336</v>
      </c>
      <c r="D254">
        <v>0.40000000596046398</v>
      </c>
      <c r="E254">
        <v>15.3999996185303</v>
      </c>
      <c r="F254">
        <v>0.10000000149011599</v>
      </c>
      <c r="G254">
        <v>27.334698425366199</v>
      </c>
      <c r="H254">
        <v>2.5541993059961801</v>
      </c>
      <c r="I254">
        <v>4.9245409271438199</v>
      </c>
      <c r="J254">
        <v>9.8490818542876293E-2</v>
      </c>
    </row>
    <row r="255" spans="1:10">
      <c r="A255">
        <v>254</v>
      </c>
      <c r="B255">
        <v>-36.36</v>
      </c>
      <c r="C255" s="65">
        <v>39700.958333333336</v>
      </c>
      <c r="D255">
        <v>0.109999999403954</v>
      </c>
      <c r="E255">
        <v>17.209999084472699</v>
      </c>
      <c r="F255">
        <v>0</v>
      </c>
      <c r="G255">
        <v>27.5962351178812</v>
      </c>
      <c r="H255">
        <v>2.8346501350755502</v>
      </c>
      <c r="I255">
        <v>2.65682081908338</v>
      </c>
      <c r="J255">
        <v>5.3136416381667502E-2</v>
      </c>
    </row>
    <row r="256" spans="1:10">
      <c r="A256">
        <v>255</v>
      </c>
      <c r="B256">
        <v>145.52000000000001</v>
      </c>
      <c r="C256" s="65">
        <v>39701.958333333336</v>
      </c>
      <c r="D256">
        <v>1.12000000476837</v>
      </c>
      <c r="E256">
        <v>20.280000686645501</v>
      </c>
      <c r="F256">
        <v>0</v>
      </c>
      <c r="G256">
        <v>27.8581658749446</v>
      </c>
      <c r="H256">
        <v>3.2625479028820501</v>
      </c>
      <c r="I256">
        <v>4.67824967777331E-2</v>
      </c>
      <c r="J256">
        <v>9.3564993555466096E-4</v>
      </c>
    </row>
    <row r="257" spans="1:10">
      <c r="A257">
        <v>256</v>
      </c>
      <c r="B257">
        <v>-36.36</v>
      </c>
      <c r="C257" s="65">
        <v>39702.958333333336</v>
      </c>
      <c r="D257">
        <v>8.2399997711181605</v>
      </c>
      <c r="E257">
        <v>25.030000686645501</v>
      </c>
      <c r="F257">
        <v>0</v>
      </c>
      <c r="G257">
        <v>28.120392465703699</v>
      </c>
      <c r="H257">
        <v>3.7248482081487602</v>
      </c>
      <c r="I257">
        <v>0</v>
      </c>
      <c r="J257">
        <v>0</v>
      </c>
    </row>
    <row r="258" spans="1:10">
      <c r="A258">
        <v>257</v>
      </c>
      <c r="B258">
        <v>145.52000000000001</v>
      </c>
      <c r="C258" s="65">
        <v>39703.958333333336</v>
      </c>
      <c r="D258">
        <v>6.03999996185303</v>
      </c>
      <c r="E258">
        <v>25.870000839233398</v>
      </c>
      <c r="F258">
        <v>0</v>
      </c>
      <c r="G258">
        <v>28.382816659305401</v>
      </c>
      <c r="H258">
        <v>4.0051310195868401</v>
      </c>
      <c r="I258">
        <v>0</v>
      </c>
      <c r="J258">
        <v>0</v>
      </c>
    </row>
    <row r="259" spans="1:10">
      <c r="A259">
        <v>258</v>
      </c>
      <c r="B259">
        <v>-36.36</v>
      </c>
      <c r="C259" s="65">
        <v>39704.958333333336</v>
      </c>
      <c r="D259">
        <v>13.9899997711182</v>
      </c>
      <c r="E259">
        <v>18.180000305175799</v>
      </c>
      <c r="F259">
        <v>0.10000000149011599</v>
      </c>
      <c r="G259">
        <v>28.6453402248972</v>
      </c>
      <c r="H259">
        <v>1.8652208697138299</v>
      </c>
      <c r="I259">
        <v>0</v>
      </c>
      <c r="J259">
        <v>0</v>
      </c>
    </row>
    <row r="260" spans="1:10">
      <c r="A260">
        <v>259</v>
      </c>
      <c r="B260">
        <v>145.52000000000001</v>
      </c>
      <c r="C260" s="65">
        <v>39705.958333333336</v>
      </c>
      <c r="D260">
        <v>5.2199997901916504</v>
      </c>
      <c r="E260">
        <v>17.4899997711182</v>
      </c>
      <c r="F260">
        <v>0.10000000149011599</v>
      </c>
      <c r="G260">
        <v>28.9078695921589</v>
      </c>
      <c r="H260">
        <v>2.7714890180382499</v>
      </c>
      <c r="I260">
        <v>0</v>
      </c>
      <c r="J260">
        <v>0</v>
      </c>
    </row>
    <row r="261" spans="1:10">
      <c r="A261">
        <v>260</v>
      </c>
      <c r="B261">
        <v>-36.36</v>
      </c>
      <c r="C261" s="65">
        <v>39706.958333333336</v>
      </c>
      <c r="D261">
        <v>3.4500000476837198</v>
      </c>
      <c r="E261">
        <v>14.289999961853001</v>
      </c>
      <c r="F261">
        <v>1.70000004768372</v>
      </c>
      <c r="G261">
        <v>29.170329832902599</v>
      </c>
      <c r="H261">
        <v>2.4045883938347599</v>
      </c>
      <c r="I261">
        <v>0</v>
      </c>
      <c r="J261">
        <v>0</v>
      </c>
    </row>
    <row r="262" spans="1:10">
      <c r="A262">
        <v>261</v>
      </c>
      <c r="B262">
        <v>145.52000000000001</v>
      </c>
      <c r="C262" s="65">
        <v>39707.958333333336</v>
      </c>
      <c r="D262">
        <v>-1.1599999666214</v>
      </c>
      <c r="E262">
        <v>16.450000762939499</v>
      </c>
      <c r="F262">
        <v>0</v>
      </c>
      <c r="G262">
        <v>29.432650679473099</v>
      </c>
      <c r="H262">
        <v>2.9503482153972098</v>
      </c>
      <c r="I262">
        <v>0</v>
      </c>
      <c r="J262">
        <v>0</v>
      </c>
    </row>
    <row r="263" spans="1:10">
      <c r="A263">
        <v>262</v>
      </c>
      <c r="B263">
        <v>-36.36</v>
      </c>
      <c r="C263" s="65">
        <v>39708.958333333336</v>
      </c>
      <c r="D263">
        <v>1.2200000286102299</v>
      </c>
      <c r="E263">
        <v>19.790000915527301</v>
      </c>
      <c r="F263">
        <v>0</v>
      </c>
      <c r="G263">
        <v>29.694761864215199</v>
      </c>
      <c r="H263">
        <v>3.40024904398771</v>
      </c>
      <c r="I263">
        <v>0</v>
      </c>
      <c r="J263">
        <v>0</v>
      </c>
    </row>
    <row r="264" spans="1:10">
      <c r="A264">
        <v>263</v>
      </c>
      <c r="B264">
        <v>145.52000000000001</v>
      </c>
      <c r="C264" s="65">
        <v>39709.958333333336</v>
      </c>
      <c r="D264">
        <v>7.2600002288818404</v>
      </c>
      <c r="E264">
        <v>27.370000839233398</v>
      </c>
      <c r="F264">
        <v>0</v>
      </c>
      <c r="G264">
        <v>29.956593119473901</v>
      </c>
      <c r="H264">
        <v>4.4284617064655798</v>
      </c>
      <c r="I264">
        <v>0</v>
      </c>
      <c r="J264">
        <v>0</v>
      </c>
    </row>
    <row r="265" spans="1:10">
      <c r="A265">
        <v>264</v>
      </c>
      <c r="B265">
        <v>-36.36</v>
      </c>
      <c r="C265" s="65">
        <v>39710.958333333336</v>
      </c>
      <c r="D265">
        <v>6.8400001525878897</v>
      </c>
      <c r="E265">
        <v>20.659999847412099</v>
      </c>
      <c r="F265">
        <v>0</v>
      </c>
      <c r="G265">
        <v>30.218074177594001</v>
      </c>
      <c r="H265">
        <v>3.32722304136872</v>
      </c>
      <c r="I265">
        <v>0</v>
      </c>
      <c r="J265">
        <v>0</v>
      </c>
    </row>
    <row r="266" spans="1:10">
      <c r="A266">
        <v>265</v>
      </c>
      <c r="B266">
        <v>145.52000000000001</v>
      </c>
      <c r="C266" s="65">
        <v>39711.958333333336</v>
      </c>
      <c r="D266">
        <v>0.17000000178813901</v>
      </c>
      <c r="E266">
        <v>20.0100002288818</v>
      </c>
      <c r="F266">
        <v>0</v>
      </c>
      <c r="G266">
        <v>30.4791347709203</v>
      </c>
      <c r="H266">
        <v>3.5545427220406101</v>
      </c>
      <c r="I266">
        <v>0</v>
      </c>
      <c r="J266">
        <v>0</v>
      </c>
    </row>
    <row r="267" spans="1:10">
      <c r="A267">
        <v>266</v>
      </c>
      <c r="B267">
        <v>-36.36</v>
      </c>
      <c r="C267" s="65">
        <v>39712.958333333336</v>
      </c>
      <c r="D267">
        <v>7.28999996185303</v>
      </c>
      <c r="E267">
        <v>23.469999313354499</v>
      </c>
      <c r="F267">
        <v>0</v>
      </c>
      <c r="G267">
        <v>30.7397046317977</v>
      </c>
      <c r="H267">
        <v>3.8514748716257801</v>
      </c>
      <c r="I267">
        <v>0</v>
      </c>
      <c r="J267">
        <v>0</v>
      </c>
    </row>
    <row r="268" spans="1:10">
      <c r="A268">
        <v>267</v>
      </c>
      <c r="B268">
        <v>145.52000000000001</v>
      </c>
      <c r="C268" s="65">
        <v>39713.958333333336</v>
      </c>
      <c r="D268">
        <v>1.91999995708466</v>
      </c>
      <c r="E268">
        <v>17.090000152587901</v>
      </c>
      <c r="F268">
        <v>2</v>
      </c>
      <c r="G268">
        <v>30.9997134925711</v>
      </c>
      <c r="H268">
        <v>3.0949554826555499</v>
      </c>
      <c r="I268">
        <v>0</v>
      </c>
      <c r="J268">
        <v>0</v>
      </c>
    </row>
    <row r="269" spans="1:10">
      <c r="A269">
        <v>268</v>
      </c>
      <c r="B269">
        <v>-36.36</v>
      </c>
      <c r="C269" s="65">
        <v>39714.958333333336</v>
      </c>
      <c r="D269">
        <v>2.4700000286102299</v>
      </c>
      <c r="E269">
        <v>18.870000839233398</v>
      </c>
      <c r="F269">
        <v>0</v>
      </c>
      <c r="G269">
        <v>31.2590910855854</v>
      </c>
      <c r="H269">
        <v>3.3833545125615401</v>
      </c>
      <c r="I269">
        <v>0</v>
      </c>
      <c r="J269">
        <v>0</v>
      </c>
    </row>
    <row r="270" spans="1:10">
      <c r="A270">
        <v>269</v>
      </c>
      <c r="B270">
        <v>145.52000000000001</v>
      </c>
      <c r="C270" s="65">
        <v>39715.958333333336</v>
      </c>
      <c r="D270">
        <v>2.9000000953674299</v>
      </c>
      <c r="E270">
        <v>22.600000381469702</v>
      </c>
      <c r="F270">
        <v>0</v>
      </c>
      <c r="G270">
        <v>31.517767143185299</v>
      </c>
      <c r="H270">
        <v>4.0120055805611203</v>
      </c>
      <c r="I270">
        <v>0</v>
      </c>
      <c r="J270">
        <v>0</v>
      </c>
    </row>
    <row r="271" spans="1:10">
      <c r="A271">
        <v>270</v>
      </c>
      <c r="B271">
        <v>-36.36</v>
      </c>
      <c r="C271" s="65">
        <v>39716.958333333336</v>
      </c>
      <c r="D271">
        <v>8.0399999618530291</v>
      </c>
      <c r="E271">
        <v>27.190000534057599</v>
      </c>
      <c r="F271">
        <v>0</v>
      </c>
      <c r="G271">
        <v>31.775671397715801</v>
      </c>
      <c r="H271">
        <v>4.6230451204694303</v>
      </c>
      <c r="I271">
        <v>0</v>
      </c>
      <c r="J271">
        <v>0</v>
      </c>
    </row>
    <row r="272" spans="1:10">
      <c r="A272">
        <v>271</v>
      </c>
      <c r="B272">
        <v>145.52000000000001</v>
      </c>
      <c r="C272" s="65">
        <v>39717.958333333336</v>
      </c>
      <c r="D272">
        <v>4.4899997711181596</v>
      </c>
      <c r="E272">
        <v>31.4899997711182</v>
      </c>
      <c r="F272">
        <v>0</v>
      </c>
      <c r="G272">
        <v>32.032733581521697</v>
      </c>
      <c r="H272">
        <v>5.5924142161302299</v>
      </c>
      <c r="I272">
        <v>0</v>
      </c>
      <c r="J272">
        <v>0</v>
      </c>
    </row>
    <row r="273" spans="1:10">
      <c r="A273">
        <v>272</v>
      </c>
      <c r="B273">
        <v>-36.36</v>
      </c>
      <c r="C273" s="65">
        <v>39718.958333333336</v>
      </c>
      <c r="D273">
        <v>12.050000190734901</v>
      </c>
      <c r="E273">
        <v>21.120000839233398</v>
      </c>
      <c r="F273">
        <v>0</v>
      </c>
      <c r="G273">
        <v>32.288883426947898</v>
      </c>
      <c r="H273">
        <v>3.1389722254344199</v>
      </c>
      <c r="I273">
        <v>0</v>
      </c>
      <c r="J273">
        <v>0</v>
      </c>
    </row>
    <row r="274" spans="1:10">
      <c r="A274">
        <v>273</v>
      </c>
      <c r="B274">
        <v>145.52000000000001</v>
      </c>
      <c r="C274" s="65">
        <v>39719.958333333336</v>
      </c>
      <c r="D274">
        <v>8.0799999237060494</v>
      </c>
      <c r="E274">
        <v>16.790000915527301</v>
      </c>
      <c r="F274">
        <v>0</v>
      </c>
      <c r="G274">
        <v>32.544050666339302</v>
      </c>
      <c r="H274">
        <v>2.7261668985030099</v>
      </c>
      <c r="I274">
        <v>0</v>
      </c>
      <c r="J274">
        <v>0</v>
      </c>
    </row>
    <row r="275" spans="1:10">
      <c r="A275">
        <v>274</v>
      </c>
      <c r="B275">
        <v>-36.36</v>
      </c>
      <c r="C275" s="65">
        <v>39720.958333333336</v>
      </c>
      <c r="D275">
        <v>1.21000003814697</v>
      </c>
      <c r="E275">
        <v>17.620000839233398</v>
      </c>
      <c r="F275">
        <v>0</v>
      </c>
      <c r="G275">
        <v>32.7981650320406</v>
      </c>
      <c r="H275">
        <v>3.3944854012438102</v>
      </c>
      <c r="I275">
        <v>0</v>
      </c>
      <c r="J275">
        <v>0</v>
      </c>
    </row>
    <row r="276" spans="1:10">
      <c r="A276">
        <v>275</v>
      </c>
      <c r="B276">
        <v>145.52000000000001</v>
      </c>
      <c r="C276" s="65">
        <v>39721.958333333336</v>
      </c>
      <c r="D276">
        <v>3.6199998855590798</v>
      </c>
      <c r="E276">
        <v>23.7399997711182</v>
      </c>
      <c r="F276">
        <v>0</v>
      </c>
      <c r="G276">
        <v>33.051156256396801</v>
      </c>
      <c r="H276">
        <v>4.3812407389859302</v>
      </c>
      <c r="I276">
        <v>0</v>
      </c>
      <c r="J276">
        <v>0</v>
      </c>
    </row>
    <row r="277" spans="1:10">
      <c r="A277">
        <v>276</v>
      </c>
      <c r="B277">
        <v>-36.36</v>
      </c>
      <c r="C277" s="65">
        <v>39722.958333333336</v>
      </c>
      <c r="D277">
        <v>7.21000003814697</v>
      </c>
      <c r="E277">
        <v>27.2299995422363</v>
      </c>
      <c r="F277">
        <v>0</v>
      </c>
      <c r="G277">
        <v>33.302954071752801</v>
      </c>
      <c r="H277">
        <v>4.8988335156044602</v>
      </c>
      <c r="I277">
        <v>0</v>
      </c>
      <c r="J277">
        <v>0</v>
      </c>
    </row>
    <row r="278" spans="1:10">
      <c r="A278">
        <v>277</v>
      </c>
      <c r="B278">
        <v>145.52000000000001</v>
      </c>
      <c r="C278" s="65">
        <v>39723.958333333336</v>
      </c>
      <c r="D278">
        <v>6.4000000953674299</v>
      </c>
      <c r="E278">
        <v>27.5</v>
      </c>
      <c r="F278">
        <v>0.10000000149011599</v>
      </c>
      <c r="G278">
        <v>33.553488210453303</v>
      </c>
      <c r="H278">
        <v>5.0280022553143802</v>
      </c>
      <c r="I278">
        <v>0</v>
      </c>
      <c r="J278">
        <v>0</v>
      </c>
    </row>
    <row r="279" spans="1:10">
      <c r="A279">
        <v>278</v>
      </c>
      <c r="B279">
        <v>-36.36</v>
      </c>
      <c r="C279" s="65">
        <v>39724.958333333336</v>
      </c>
      <c r="D279">
        <v>12.1599998474121</v>
      </c>
      <c r="E279">
        <v>20.0100002288818</v>
      </c>
      <c r="F279">
        <v>5.3000001907348597</v>
      </c>
      <c r="G279">
        <v>33.802688404843302</v>
      </c>
      <c r="H279">
        <v>3.0126960852429501</v>
      </c>
      <c r="I279">
        <v>2.8898433225405098</v>
      </c>
      <c r="J279">
        <v>5.77968664508101E-2</v>
      </c>
    </row>
    <row r="280" spans="1:10">
      <c r="A280">
        <v>279</v>
      </c>
      <c r="B280">
        <v>145.52000000000001</v>
      </c>
      <c r="C280" s="65">
        <v>39725.958333333336</v>
      </c>
      <c r="D280">
        <v>1.4800000190734901</v>
      </c>
      <c r="E280">
        <v>21.680000305175799</v>
      </c>
      <c r="F280">
        <v>0</v>
      </c>
      <c r="G280">
        <v>34.050484387267602</v>
      </c>
      <c r="H280">
        <v>4.2209725484090796</v>
      </c>
      <c r="I280">
        <v>0</v>
      </c>
      <c r="J280">
        <v>0</v>
      </c>
    </row>
    <row r="281" spans="1:10">
      <c r="A281">
        <v>280</v>
      </c>
      <c r="B281">
        <v>-36.36</v>
      </c>
      <c r="C281" s="65">
        <v>39727</v>
      </c>
      <c r="D281">
        <v>4.8600001335143999</v>
      </c>
      <c r="E281">
        <v>15.3400001525879</v>
      </c>
      <c r="F281">
        <v>0</v>
      </c>
      <c r="G281">
        <v>34.296805890070999</v>
      </c>
      <c r="H281">
        <v>2.9080393197216101</v>
      </c>
      <c r="I281">
        <v>0</v>
      </c>
      <c r="J281">
        <v>0</v>
      </c>
    </row>
    <row r="282" spans="1:10">
      <c r="A282">
        <v>281</v>
      </c>
      <c r="B282">
        <v>145.52000000000001</v>
      </c>
      <c r="C282" s="65">
        <v>39728</v>
      </c>
      <c r="D282">
        <v>3.0999999046325701</v>
      </c>
      <c r="E282">
        <v>14.6599998474121</v>
      </c>
      <c r="F282">
        <v>2.7000000476837198</v>
      </c>
      <c r="G282">
        <v>34.541582645598503</v>
      </c>
      <c r="H282">
        <v>2.9414991232877701</v>
      </c>
      <c r="I282">
        <v>0.346800749053499</v>
      </c>
      <c r="J282">
        <v>6.9360149810699804E-3</v>
      </c>
    </row>
    <row r="283" spans="1:10">
      <c r="A283">
        <v>282</v>
      </c>
      <c r="B283">
        <v>-36.36</v>
      </c>
      <c r="C283" s="65">
        <v>39729</v>
      </c>
      <c r="D283">
        <v>4.0700001716613796</v>
      </c>
      <c r="E283">
        <v>18.030000686645501</v>
      </c>
      <c r="F283">
        <v>0</v>
      </c>
      <c r="G283">
        <v>34.784744386194902</v>
      </c>
      <c r="H283">
        <v>3.51997119132833</v>
      </c>
      <c r="I283">
        <v>0</v>
      </c>
      <c r="J283">
        <v>0</v>
      </c>
    </row>
    <row r="284" spans="1:10">
      <c r="A284">
        <v>283</v>
      </c>
      <c r="B284">
        <v>145.52000000000001</v>
      </c>
      <c r="C284" s="65">
        <v>39730</v>
      </c>
      <c r="D284">
        <v>0.74000000953674305</v>
      </c>
      <c r="E284">
        <v>21.670000076293899</v>
      </c>
      <c r="F284">
        <v>0</v>
      </c>
      <c r="G284">
        <v>35.026220844205</v>
      </c>
      <c r="H284">
        <v>4.3632743255184296</v>
      </c>
      <c r="I284">
        <v>0</v>
      </c>
      <c r="J284">
        <v>0</v>
      </c>
    </row>
    <row r="285" spans="1:10">
      <c r="A285">
        <v>284</v>
      </c>
      <c r="B285">
        <v>-36.36</v>
      </c>
      <c r="C285" s="65">
        <v>39731</v>
      </c>
      <c r="D285">
        <v>1.6900000572204601</v>
      </c>
      <c r="E285">
        <v>24.409999847412099</v>
      </c>
      <c r="F285">
        <v>0</v>
      </c>
      <c r="G285">
        <v>35.265941751973799</v>
      </c>
      <c r="H285">
        <v>4.8682914105792898</v>
      </c>
      <c r="I285">
        <v>0</v>
      </c>
      <c r="J285">
        <v>0</v>
      </c>
    </row>
    <row r="286" spans="1:10">
      <c r="A286">
        <v>285</v>
      </c>
      <c r="B286">
        <v>145.52000000000001</v>
      </c>
      <c r="C286" s="65">
        <v>39732</v>
      </c>
      <c r="D286">
        <v>4.0300002098083496</v>
      </c>
      <c r="E286">
        <v>27.090000152587901</v>
      </c>
      <c r="F286">
        <v>0</v>
      </c>
      <c r="G286">
        <v>35.503836841846002</v>
      </c>
      <c r="H286">
        <v>5.3394034283372198</v>
      </c>
      <c r="I286">
        <v>0</v>
      </c>
      <c r="J286">
        <v>0</v>
      </c>
    </row>
    <row r="287" spans="1:10">
      <c r="A287">
        <v>286</v>
      </c>
      <c r="B287">
        <v>-36.36</v>
      </c>
      <c r="C287" s="65">
        <v>39733</v>
      </c>
      <c r="D287">
        <v>6.9200000762939498</v>
      </c>
      <c r="E287">
        <v>30.030000686645501</v>
      </c>
      <c r="F287">
        <v>0</v>
      </c>
      <c r="G287">
        <v>35.739835846166599</v>
      </c>
      <c r="H287">
        <v>5.8508869828560304</v>
      </c>
      <c r="I287">
        <v>0</v>
      </c>
      <c r="J287">
        <v>0</v>
      </c>
    </row>
    <row r="288" spans="1:10">
      <c r="A288">
        <v>287</v>
      </c>
      <c r="B288">
        <v>145.52000000000001</v>
      </c>
      <c r="C288" s="65">
        <v>39734</v>
      </c>
      <c r="D288">
        <v>17.780000686645501</v>
      </c>
      <c r="E288">
        <v>25.530000686645501</v>
      </c>
      <c r="F288">
        <v>0</v>
      </c>
      <c r="G288">
        <v>35.973868497280399</v>
      </c>
      <c r="H288">
        <v>3.7093840562461602</v>
      </c>
      <c r="I288">
        <v>0</v>
      </c>
      <c r="J288">
        <v>0</v>
      </c>
    </row>
    <row r="289" spans="1:10">
      <c r="A289">
        <v>288</v>
      </c>
      <c r="B289">
        <v>-36.36</v>
      </c>
      <c r="C289" s="65">
        <v>39735</v>
      </c>
      <c r="D289">
        <v>6.8099999427795401</v>
      </c>
      <c r="E289">
        <v>20.280000686645501</v>
      </c>
      <c r="F289">
        <v>0</v>
      </c>
      <c r="G289">
        <v>36.205864527532299</v>
      </c>
      <c r="H289">
        <v>3.9101440948427801</v>
      </c>
      <c r="I289">
        <v>0</v>
      </c>
      <c r="J289">
        <v>0</v>
      </c>
    </row>
    <row r="290" spans="1:10">
      <c r="A290">
        <v>289</v>
      </c>
      <c r="B290">
        <v>145.52000000000001</v>
      </c>
      <c r="C290" s="65">
        <v>39736</v>
      </c>
      <c r="D290">
        <v>5.8400001525878897</v>
      </c>
      <c r="E290">
        <v>21.909999847412099</v>
      </c>
      <c r="F290">
        <v>0</v>
      </c>
      <c r="G290">
        <v>36.4357530523951</v>
      </c>
      <c r="H290">
        <v>4.3432423101914699</v>
      </c>
      <c r="I290">
        <v>0</v>
      </c>
      <c r="J290">
        <v>0</v>
      </c>
    </row>
    <row r="291" spans="1:10">
      <c r="A291">
        <v>290</v>
      </c>
      <c r="B291">
        <v>-36.36</v>
      </c>
      <c r="C291" s="65">
        <v>39737</v>
      </c>
      <c r="D291">
        <v>6.4400000572204599</v>
      </c>
      <c r="E291">
        <v>25.920000076293899</v>
      </c>
      <c r="F291">
        <v>0</v>
      </c>
      <c r="G291">
        <v>36.663460719853902</v>
      </c>
      <c r="H291">
        <v>5.1619412789377401</v>
      </c>
      <c r="I291">
        <v>0</v>
      </c>
      <c r="J291">
        <v>0</v>
      </c>
    </row>
    <row r="292" spans="1:10">
      <c r="A292">
        <v>291</v>
      </c>
      <c r="B292">
        <v>145.52000000000001</v>
      </c>
      <c r="C292" s="65">
        <v>39738</v>
      </c>
      <c r="D292">
        <v>6.5599999427795401</v>
      </c>
      <c r="E292">
        <v>28.030000686645501</v>
      </c>
      <c r="F292">
        <v>0</v>
      </c>
      <c r="G292">
        <v>36.888913561022001</v>
      </c>
      <c r="H292">
        <v>5.6314326798306498</v>
      </c>
      <c r="I292">
        <v>0</v>
      </c>
      <c r="J292">
        <v>0</v>
      </c>
    </row>
    <row r="293" spans="1:10">
      <c r="A293">
        <v>292</v>
      </c>
      <c r="B293">
        <v>-36.36</v>
      </c>
      <c r="C293" s="65">
        <v>39739</v>
      </c>
      <c r="D293">
        <v>7.7699999809265101</v>
      </c>
      <c r="E293">
        <v>31.840000152587901</v>
      </c>
      <c r="F293">
        <v>0</v>
      </c>
      <c r="G293">
        <v>37.112037607012297</v>
      </c>
      <c r="H293">
        <v>6.4277679779765098</v>
      </c>
      <c r="I293">
        <v>0</v>
      </c>
      <c r="J293">
        <v>0</v>
      </c>
    </row>
    <row r="294" spans="1:10">
      <c r="A294">
        <v>293</v>
      </c>
      <c r="B294">
        <v>145.52000000000001</v>
      </c>
      <c r="C294" s="65">
        <v>39740</v>
      </c>
      <c r="D294">
        <v>14.6300001144409</v>
      </c>
      <c r="E294">
        <v>31.829999923706101</v>
      </c>
      <c r="F294">
        <v>0</v>
      </c>
      <c r="G294">
        <v>37.332758888938002</v>
      </c>
      <c r="H294">
        <v>5.9637245374501404</v>
      </c>
      <c r="I294">
        <v>0</v>
      </c>
      <c r="J294">
        <v>0</v>
      </c>
    </row>
    <row r="295" spans="1:10">
      <c r="A295">
        <v>294</v>
      </c>
      <c r="B295">
        <v>-36.36</v>
      </c>
      <c r="C295" s="65">
        <v>39741</v>
      </c>
      <c r="D295">
        <v>8.3100004196166992</v>
      </c>
      <c r="E295">
        <v>22.0100002288818</v>
      </c>
      <c r="F295">
        <v>0</v>
      </c>
      <c r="G295">
        <v>37.5510034379122</v>
      </c>
      <c r="H295">
        <v>4.3006171871636099</v>
      </c>
      <c r="I295">
        <v>0</v>
      </c>
      <c r="J295">
        <v>0</v>
      </c>
    </row>
    <row r="296" spans="1:10">
      <c r="A296">
        <v>295</v>
      </c>
      <c r="B296">
        <v>145.52000000000001</v>
      </c>
      <c r="C296" s="65">
        <v>39742</v>
      </c>
      <c r="D296">
        <v>7.6100001335143999</v>
      </c>
      <c r="E296">
        <v>19.569999694824201</v>
      </c>
      <c r="F296">
        <v>0</v>
      </c>
      <c r="G296">
        <v>37.766697285047997</v>
      </c>
      <c r="H296">
        <v>3.8488204838478302</v>
      </c>
      <c r="I296">
        <v>0</v>
      </c>
      <c r="J296">
        <v>0</v>
      </c>
    </row>
    <row r="297" spans="1:10">
      <c r="A297">
        <v>296</v>
      </c>
      <c r="B297">
        <v>-36.36</v>
      </c>
      <c r="C297" s="65">
        <v>39743</v>
      </c>
      <c r="D297">
        <v>6.1900000572204599</v>
      </c>
      <c r="E297">
        <v>19.950000762939499</v>
      </c>
      <c r="F297">
        <v>0</v>
      </c>
      <c r="G297">
        <v>37.979766461458603</v>
      </c>
      <c r="H297">
        <v>4.0828169106724399</v>
      </c>
      <c r="I297">
        <v>0</v>
      </c>
      <c r="J297">
        <v>0</v>
      </c>
    </row>
    <row r="298" spans="1:10">
      <c r="A298">
        <v>297</v>
      </c>
      <c r="B298">
        <v>145.52000000000001</v>
      </c>
      <c r="C298" s="65">
        <v>39744</v>
      </c>
      <c r="D298">
        <v>1.0900000333786</v>
      </c>
      <c r="E298">
        <v>22.0200004577637</v>
      </c>
      <c r="F298">
        <v>0</v>
      </c>
      <c r="G298">
        <v>38.190136998257003</v>
      </c>
      <c r="H298">
        <v>4.8148157763614599</v>
      </c>
      <c r="I298">
        <v>0</v>
      </c>
      <c r="J298">
        <v>0</v>
      </c>
    </row>
    <row r="299" spans="1:10">
      <c r="A299">
        <v>298</v>
      </c>
      <c r="B299">
        <v>-36.36</v>
      </c>
      <c r="C299" s="65">
        <v>39745</v>
      </c>
      <c r="D299">
        <v>2.9000000953674299</v>
      </c>
      <c r="E299">
        <v>23.969999313354499</v>
      </c>
      <c r="F299">
        <v>0</v>
      </c>
      <c r="G299">
        <v>38.397734926556502</v>
      </c>
      <c r="H299">
        <v>5.1682215636972497</v>
      </c>
      <c r="I299">
        <v>0</v>
      </c>
      <c r="J299">
        <v>0</v>
      </c>
    </row>
    <row r="300" spans="1:10">
      <c r="A300">
        <v>299</v>
      </c>
      <c r="B300">
        <v>145.52000000000001</v>
      </c>
      <c r="C300" s="65">
        <v>39746</v>
      </c>
      <c r="D300">
        <v>7.9499998092651403</v>
      </c>
      <c r="E300">
        <v>30.299999237060501</v>
      </c>
      <c r="F300">
        <v>0</v>
      </c>
      <c r="G300">
        <v>38.60248627747</v>
      </c>
      <c r="H300">
        <v>6.3261033896697798</v>
      </c>
      <c r="I300">
        <v>0</v>
      </c>
      <c r="J300">
        <v>0</v>
      </c>
    </row>
    <row r="301" spans="1:10">
      <c r="A301">
        <v>300</v>
      </c>
      <c r="B301">
        <v>-36.36</v>
      </c>
      <c r="C301" s="65">
        <v>39747</v>
      </c>
      <c r="D301">
        <v>16.549999237060501</v>
      </c>
      <c r="E301">
        <v>30.860000610351602</v>
      </c>
      <c r="F301">
        <v>0</v>
      </c>
      <c r="G301">
        <v>38.8043170821107</v>
      </c>
      <c r="H301">
        <v>5.7195525092085502</v>
      </c>
      <c r="I301">
        <v>0</v>
      </c>
      <c r="J301">
        <v>0</v>
      </c>
    </row>
    <row r="302" spans="1:10">
      <c r="A302">
        <v>301</v>
      </c>
      <c r="B302">
        <v>145.52000000000001</v>
      </c>
      <c r="C302" s="65">
        <v>39748</v>
      </c>
      <c r="D302">
        <v>13.75</v>
      </c>
      <c r="E302">
        <v>26.620000839233398</v>
      </c>
      <c r="F302">
        <v>0</v>
      </c>
      <c r="G302">
        <v>39.0031533715918</v>
      </c>
      <c r="H302">
        <v>4.9895674236054797</v>
      </c>
      <c r="I302">
        <v>0</v>
      </c>
      <c r="J302">
        <v>0</v>
      </c>
    </row>
    <row r="303" spans="1:10">
      <c r="A303">
        <v>302</v>
      </c>
      <c r="B303">
        <v>-36.36</v>
      </c>
      <c r="C303" s="65">
        <v>39749</v>
      </c>
      <c r="D303">
        <v>8.1199998855590803</v>
      </c>
      <c r="E303">
        <v>25.9899997711182</v>
      </c>
      <c r="F303">
        <v>0</v>
      </c>
      <c r="G303">
        <v>39.198921177026399</v>
      </c>
      <c r="H303">
        <v>5.4220463536369303</v>
      </c>
      <c r="I303">
        <v>0</v>
      </c>
      <c r="J303">
        <v>0</v>
      </c>
    </row>
    <row r="304" spans="1:10">
      <c r="A304">
        <v>303</v>
      </c>
      <c r="B304">
        <v>145.52000000000001</v>
      </c>
      <c r="C304" s="65">
        <v>39750</v>
      </c>
      <c r="D304">
        <v>9.1099996566772496</v>
      </c>
      <c r="E304">
        <v>29.959999084472699</v>
      </c>
      <c r="F304">
        <v>0</v>
      </c>
      <c r="G304">
        <v>39.391546529527503</v>
      </c>
      <c r="H304">
        <v>6.3042576690711201</v>
      </c>
      <c r="I304">
        <v>0</v>
      </c>
      <c r="J304">
        <v>0</v>
      </c>
    </row>
    <row r="305" spans="1:10">
      <c r="A305">
        <v>304</v>
      </c>
      <c r="B305">
        <v>-36.36</v>
      </c>
      <c r="C305" s="65">
        <v>39751</v>
      </c>
      <c r="D305">
        <v>15.060000419616699</v>
      </c>
      <c r="E305">
        <v>30.149999618530298</v>
      </c>
      <c r="F305">
        <v>0</v>
      </c>
      <c r="G305">
        <v>39.580955460208301</v>
      </c>
      <c r="H305">
        <v>5.8321373717633698</v>
      </c>
      <c r="I305">
        <v>0</v>
      </c>
      <c r="J305">
        <v>0</v>
      </c>
    </row>
    <row r="306" spans="1:10">
      <c r="A306">
        <v>305</v>
      </c>
      <c r="B306">
        <v>145.52000000000001</v>
      </c>
      <c r="C306" s="65">
        <v>39752</v>
      </c>
      <c r="D306">
        <v>15.3500003814697</v>
      </c>
      <c r="E306">
        <v>24.7299995422363</v>
      </c>
      <c r="F306">
        <v>0.69999998807907104</v>
      </c>
      <c r="G306">
        <v>39.7670740001819</v>
      </c>
      <c r="H306">
        <v>4.3265120352736197</v>
      </c>
      <c r="I306">
        <v>0</v>
      </c>
      <c r="J306">
        <v>0</v>
      </c>
    </row>
    <row r="307" spans="1:10">
      <c r="A307">
        <v>306</v>
      </c>
      <c r="B307">
        <v>-36.36</v>
      </c>
      <c r="C307" s="65">
        <v>39753</v>
      </c>
      <c r="D307">
        <v>10.6199998855591</v>
      </c>
      <c r="E307">
        <v>27.680000305175799</v>
      </c>
      <c r="F307">
        <v>0</v>
      </c>
      <c r="G307">
        <v>39.949828180561397</v>
      </c>
      <c r="H307">
        <v>5.7237496511568002</v>
      </c>
      <c r="I307">
        <v>0</v>
      </c>
      <c r="J307">
        <v>0</v>
      </c>
    </row>
    <row r="308" spans="1:10">
      <c r="A308">
        <v>307</v>
      </c>
      <c r="B308">
        <v>145.52000000000001</v>
      </c>
      <c r="C308" s="65">
        <v>39754</v>
      </c>
      <c r="D308">
        <v>9.8999996185302699</v>
      </c>
      <c r="E308">
        <v>30.090000152587901</v>
      </c>
      <c r="F308">
        <v>0</v>
      </c>
      <c r="G308">
        <v>40.129144032459998</v>
      </c>
      <c r="H308">
        <v>6.3977042730934004</v>
      </c>
      <c r="I308">
        <v>0</v>
      </c>
      <c r="J308">
        <v>0</v>
      </c>
    </row>
    <row r="309" spans="1:10">
      <c r="A309">
        <v>308</v>
      </c>
      <c r="B309">
        <v>-36.36</v>
      </c>
      <c r="C309" s="65">
        <v>39755</v>
      </c>
      <c r="D309">
        <v>14.829999923706101</v>
      </c>
      <c r="E309">
        <v>22.7700004577637</v>
      </c>
      <c r="F309">
        <v>0.80000001192092896</v>
      </c>
      <c r="G309">
        <v>40.3049475869907</v>
      </c>
      <c r="H309">
        <v>3.9022174426653402</v>
      </c>
      <c r="I309">
        <v>0</v>
      </c>
      <c r="J309">
        <v>0</v>
      </c>
    </row>
    <row r="310" spans="1:10">
      <c r="A310">
        <v>309</v>
      </c>
      <c r="B310">
        <v>145.52000000000001</v>
      </c>
      <c r="C310" s="65">
        <v>39756</v>
      </c>
      <c r="D310">
        <v>9.2899999618530291</v>
      </c>
      <c r="E310">
        <v>23.159999847412099</v>
      </c>
      <c r="F310">
        <v>0</v>
      </c>
      <c r="G310">
        <v>40.477164875266702</v>
      </c>
      <c r="H310">
        <v>4.8151320184152997</v>
      </c>
      <c r="I310">
        <v>0</v>
      </c>
      <c r="J310">
        <v>0</v>
      </c>
    </row>
    <row r="311" spans="1:10">
      <c r="A311">
        <v>310</v>
      </c>
      <c r="B311">
        <v>-36.36</v>
      </c>
      <c r="C311" s="65">
        <v>39757</v>
      </c>
      <c r="D311">
        <v>7.1100001335143999</v>
      </c>
      <c r="E311">
        <v>25.610000610351602</v>
      </c>
      <c r="F311">
        <v>0</v>
      </c>
      <c r="G311">
        <v>40.645721928401102</v>
      </c>
      <c r="H311">
        <v>5.6063515870175502</v>
      </c>
      <c r="I311">
        <v>0</v>
      </c>
      <c r="J311">
        <v>0</v>
      </c>
    </row>
    <row r="312" spans="1:10">
      <c r="A312">
        <v>311</v>
      </c>
      <c r="B312">
        <v>145.52000000000001</v>
      </c>
      <c r="C312" s="65">
        <v>39758</v>
      </c>
      <c r="D312">
        <v>11.699999809265099</v>
      </c>
      <c r="E312">
        <v>26.079999923706101</v>
      </c>
      <c r="F312">
        <v>0</v>
      </c>
      <c r="G312">
        <v>40.810544777506998</v>
      </c>
      <c r="H312">
        <v>5.33041839220708</v>
      </c>
      <c r="I312">
        <v>0</v>
      </c>
      <c r="J312">
        <v>0</v>
      </c>
    </row>
    <row r="313" spans="1:10">
      <c r="A313">
        <v>312</v>
      </c>
      <c r="B313">
        <v>-36.36</v>
      </c>
      <c r="C313" s="65">
        <v>39759</v>
      </c>
      <c r="D313">
        <v>9.6800003051757795</v>
      </c>
      <c r="E313">
        <v>20.850000381469702</v>
      </c>
      <c r="F313">
        <v>0</v>
      </c>
      <c r="G313">
        <v>40.971559453697502</v>
      </c>
      <c r="H313">
        <v>4.25049358994589</v>
      </c>
      <c r="I313">
        <v>0</v>
      </c>
      <c r="J313">
        <v>0</v>
      </c>
    </row>
    <row r="314" spans="1:10">
      <c r="A314">
        <v>313</v>
      </c>
      <c r="B314">
        <v>145.52000000000001</v>
      </c>
      <c r="C314" s="65">
        <v>39760</v>
      </c>
      <c r="D314">
        <v>11.210000038146999</v>
      </c>
      <c r="E314">
        <v>20.860000610351602</v>
      </c>
      <c r="F314">
        <v>27.399999618530298</v>
      </c>
      <c r="G314">
        <v>41.128691988085798</v>
      </c>
      <c r="H314">
        <v>4.0582285709569001</v>
      </c>
      <c r="I314">
        <v>24.153416761764699</v>
      </c>
      <c r="J314">
        <v>0.48306833523529502</v>
      </c>
    </row>
    <row r="315" spans="1:10">
      <c r="A315">
        <v>314</v>
      </c>
      <c r="B315">
        <v>-36.36</v>
      </c>
      <c r="C315" s="65">
        <v>39761</v>
      </c>
      <c r="D315">
        <v>7.6199998855590803</v>
      </c>
      <c r="E315">
        <v>24.120000839233398</v>
      </c>
      <c r="F315">
        <v>0</v>
      </c>
      <c r="G315">
        <v>41.281868411784899</v>
      </c>
      <c r="H315">
        <v>5.3003701871309401</v>
      </c>
      <c r="I315">
        <v>19.913120612059998</v>
      </c>
      <c r="J315">
        <v>0.39826241224120001</v>
      </c>
    </row>
    <row r="316" spans="1:10">
      <c r="A316">
        <v>315</v>
      </c>
      <c r="B316">
        <v>145.52000000000001</v>
      </c>
      <c r="C316" s="65">
        <v>39762</v>
      </c>
      <c r="D316">
        <v>9.6300001144409197</v>
      </c>
      <c r="E316">
        <v>29.200000762939499</v>
      </c>
      <c r="F316">
        <v>0</v>
      </c>
      <c r="G316">
        <v>41.431014755908002</v>
      </c>
      <c r="H316">
        <v>6.4032546061749001</v>
      </c>
      <c r="I316">
        <v>14.7905169271201</v>
      </c>
      <c r="J316">
        <v>0.29581033854240202</v>
      </c>
    </row>
    <row r="317" spans="1:10">
      <c r="A317">
        <v>316</v>
      </c>
      <c r="B317">
        <v>-36.36</v>
      </c>
      <c r="C317" s="65">
        <v>39763</v>
      </c>
      <c r="D317">
        <v>11.670000076293899</v>
      </c>
      <c r="E317">
        <v>30.950000762939499</v>
      </c>
      <c r="F317">
        <v>0</v>
      </c>
      <c r="G317">
        <v>41.576057051568299</v>
      </c>
      <c r="H317">
        <v>6.7026477253453001</v>
      </c>
      <c r="I317">
        <v>9.4283987468438397</v>
      </c>
      <c r="J317">
        <v>0.18856797493687699</v>
      </c>
    </row>
    <row r="318" spans="1:10">
      <c r="A318">
        <v>317</v>
      </c>
      <c r="B318">
        <v>145.52000000000001</v>
      </c>
      <c r="C318" s="65">
        <v>39764</v>
      </c>
      <c r="D318">
        <v>12.170000076293899</v>
      </c>
      <c r="E318">
        <v>33.709999084472699</v>
      </c>
      <c r="F318">
        <v>0</v>
      </c>
      <c r="G318">
        <v>41.716921329878701</v>
      </c>
      <c r="H318">
        <v>7.4048772172269199</v>
      </c>
      <c r="I318">
        <v>3.5044969730623001</v>
      </c>
      <c r="J318">
        <v>7.0089939461246004E-2</v>
      </c>
    </row>
    <row r="319" spans="1:10">
      <c r="A319">
        <v>318</v>
      </c>
      <c r="B319">
        <v>-36.36</v>
      </c>
      <c r="C319" s="65">
        <v>39765</v>
      </c>
      <c r="D319">
        <v>17.670000076293899</v>
      </c>
      <c r="E319">
        <v>34.240001678466797</v>
      </c>
      <c r="F319">
        <v>0</v>
      </c>
      <c r="G319">
        <v>41.853533621952501</v>
      </c>
      <c r="H319">
        <v>6.9981436727775899</v>
      </c>
      <c r="I319">
        <v>0</v>
      </c>
      <c r="J319">
        <v>0</v>
      </c>
    </row>
    <row r="320" spans="1:10">
      <c r="A320">
        <v>319</v>
      </c>
      <c r="B320">
        <v>145.52000000000001</v>
      </c>
      <c r="C320" s="65">
        <v>39766</v>
      </c>
      <c r="D320">
        <v>19.25</v>
      </c>
      <c r="E320">
        <v>24.9799995422363</v>
      </c>
      <c r="F320">
        <v>0.80000001192092896</v>
      </c>
      <c r="G320">
        <v>41.985819958902702</v>
      </c>
      <c r="H320">
        <v>3.7659783199329602</v>
      </c>
      <c r="I320">
        <v>0</v>
      </c>
      <c r="J320">
        <v>0</v>
      </c>
    </row>
    <row r="321" spans="1:10">
      <c r="A321">
        <v>320</v>
      </c>
      <c r="B321">
        <v>-36.36</v>
      </c>
      <c r="C321" s="65">
        <v>39767</v>
      </c>
      <c r="D321">
        <v>10.539999961853001</v>
      </c>
      <c r="E321">
        <v>24.069999694824201</v>
      </c>
      <c r="F321">
        <v>1.70000004768372</v>
      </c>
      <c r="G321">
        <v>42.113699827559898</v>
      </c>
      <c r="H321">
        <v>5.1050854784106896</v>
      </c>
      <c r="I321">
        <v>0</v>
      </c>
      <c r="J321">
        <v>0</v>
      </c>
    </row>
    <row r="322" spans="1:10">
      <c r="A322">
        <v>321</v>
      </c>
      <c r="B322">
        <v>145.52000000000001</v>
      </c>
      <c r="C322" s="65">
        <v>39768</v>
      </c>
      <c r="D322">
        <v>9.1099996566772496</v>
      </c>
      <c r="E322">
        <v>21.2299995422363</v>
      </c>
      <c r="F322">
        <v>0</v>
      </c>
      <c r="G322">
        <v>42.2370665376245</v>
      </c>
      <c r="H322">
        <v>4.5511982021096697</v>
      </c>
      <c r="I322">
        <v>0</v>
      </c>
      <c r="J322">
        <v>0</v>
      </c>
    </row>
    <row r="323" spans="1:10">
      <c r="A323">
        <v>322</v>
      </c>
      <c r="B323">
        <v>-36.36</v>
      </c>
      <c r="C323" s="65">
        <v>39769</v>
      </c>
      <c r="D323">
        <v>7.5799999237060502</v>
      </c>
      <c r="E323">
        <v>26.030000686645501</v>
      </c>
      <c r="F323">
        <v>0</v>
      </c>
      <c r="G323">
        <v>42.355806854514299</v>
      </c>
      <c r="H323">
        <v>5.9103304403973302</v>
      </c>
      <c r="I323">
        <v>0</v>
      </c>
      <c r="J323">
        <v>0</v>
      </c>
    </row>
    <row r="324" spans="1:10">
      <c r="A324">
        <v>323</v>
      </c>
      <c r="B324">
        <v>145.52000000000001</v>
      </c>
      <c r="C324" s="65">
        <v>39770</v>
      </c>
      <c r="D324">
        <v>9.8199996948242205</v>
      </c>
      <c r="E324">
        <v>26.090000152587901</v>
      </c>
      <c r="F324">
        <v>0</v>
      </c>
      <c r="G324">
        <v>42.4698075436471</v>
      </c>
      <c r="H324">
        <v>5.7500630742130996</v>
      </c>
      <c r="I324">
        <v>0</v>
      </c>
      <c r="J324">
        <v>0</v>
      </c>
    </row>
    <row r="325" spans="1:10">
      <c r="A325">
        <v>324</v>
      </c>
      <c r="B325">
        <v>-36.36</v>
      </c>
      <c r="C325" s="65">
        <v>39771</v>
      </c>
      <c r="D325">
        <v>14.8999996185303</v>
      </c>
      <c r="E325">
        <v>23.0200004577637</v>
      </c>
      <c r="F325">
        <v>8.6999998092651403</v>
      </c>
      <c r="G325">
        <v>42.578955370440703</v>
      </c>
      <c r="H325">
        <v>4.1870707000765899</v>
      </c>
      <c r="I325">
        <v>5.3503432492038696</v>
      </c>
      <c r="J325">
        <v>0.10700686498407699</v>
      </c>
    </row>
    <row r="326" spans="1:10">
      <c r="A326">
        <v>325</v>
      </c>
      <c r="B326">
        <v>145.52000000000001</v>
      </c>
      <c r="C326" s="65">
        <v>39772</v>
      </c>
      <c r="D326">
        <v>14.670000076293899</v>
      </c>
      <c r="E326">
        <v>21.629999160766602</v>
      </c>
      <c r="F326">
        <v>31.399999618530298</v>
      </c>
      <c r="G326">
        <v>42.683137100312898</v>
      </c>
      <c r="H326">
        <v>3.8003322263823498</v>
      </c>
      <c r="I326">
        <v>33.710077086628303</v>
      </c>
      <c r="J326">
        <v>0.67420154173256497</v>
      </c>
    </row>
    <row r="327" spans="1:10">
      <c r="A327">
        <v>326</v>
      </c>
      <c r="B327">
        <v>-36.36</v>
      </c>
      <c r="C327" s="65">
        <v>39773</v>
      </c>
      <c r="D327">
        <v>7.3499999046325701</v>
      </c>
      <c r="E327">
        <v>19.399999618530298</v>
      </c>
      <c r="F327">
        <v>0.60000002384185802</v>
      </c>
      <c r="G327">
        <v>42.782239498681598</v>
      </c>
      <c r="H327">
        <v>4.3463554784805298</v>
      </c>
      <c r="I327">
        <v>30.832992727685699</v>
      </c>
      <c r="J327">
        <v>0.61665985455371397</v>
      </c>
    </row>
    <row r="328" spans="1:10">
      <c r="A328">
        <v>327</v>
      </c>
      <c r="B328">
        <v>145.52000000000001</v>
      </c>
      <c r="C328" s="65">
        <v>39774</v>
      </c>
      <c r="D328">
        <v>7.6999998092651403</v>
      </c>
      <c r="E328">
        <v>16.159999847412099</v>
      </c>
      <c r="F328">
        <v>2.0999999046325701</v>
      </c>
      <c r="G328">
        <v>42.876149330964402</v>
      </c>
      <c r="H328">
        <v>3.4806280490777901</v>
      </c>
      <c r="I328">
        <v>30.148490193055999</v>
      </c>
      <c r="J328">
        <v>0.60296980386112098</v>
      </c>
    </row>
    <row r="329" spans="1:10">
      <c r="A329">
        <v>328</v>
      </c>
      <c r="B329">
        <v>-36.36</v>
      </c>
      <c r="C329" s="65">
        <v>39775</v>
      </c>
      <c r="D329">
        <v>8.9600000381469709</v>
      </c>
      <c r="E329">
        <v>21.129999160766602</v>
      </c>
      <c r="F329">
        <v>0.80000001192092896</v>
      </c>
      <c r="G329">
        <v>42.964753362579302</v>
      </c>
      <c r="H329">
        <v>4.6215601427358104</v>
      </c>
      <c r="I329">
        <v>27.251242090788299</v>
      </c>
      <c r="J329">
        <v>0.54502484181576605</v>
      </c>
    </row>
    <row r="330" spans="1:10">
      <c r="A330">
        <v>329</v>
      </c>
      <c r="B330">
        <v>145.52000000000001</v>
      </c>
      <c r="C330" s="65">
        <v>39776</v>
      </c>
      <c r="D330">
        <v>8.7600002288818395</v>
      </c>
      <c r="E330">
        <v>20.579999923706101</v>
      </c>
      <c r="F330">
        <v>0</v>
      </c>
      <c r="G330">
        <v>43.047938358944101</v>
      </c>
      <c r="H330">
        <v>4.5113355532261101</v>
      </c>
      <c r="I330">
        <v>23.6421736482074</v>
      </c>
      <c r="J330">
        <v>0.47284347296414803</v>
      </c>
    </row>
    <row r="331" spans="1:10">
      <c r="A331">
        <v>330</v>
      </c>
      <c r="B331">
        <v>-36.36</v>
      </c>
      <c r="C331" s="65">
        <v>39777</v>
      </c>
      <c r="D331">
        <v>9.5200004577636701</v>
      </c>
      <c r="E331">
        <v>27.809999465942401</v>
      </c>
      <c r="F331">
        <v>0</v>
      </c>
      <c r="G331">
        <v>43.125591085476501</v>
      </c>
      <c r="H331">
        <v>6.3136408088137799</v>
      </c>
      <c r="I331">
        <v>18.591261001156401</v>
      </c>
      <c r="J331">
        <v>0.37182522002312801</v>
      </c>
    </row>
    <row r="332" spans="1:10">
      <c r="A332">
        <v>331</v>
      </c>
      <c r="B332">
        <v>145.52000000000001</v>
      </c>
      <c r="C332" s="65">
        <v>39778</v>
      </c>
      <c r="D332">
        <v>11.670000076293899</v>
      </c>
      <c r="E332">
        <v>29.25</v>
      </c>
      <c r="F332">
        <v>0</v>
      </c>
      <c r="G332">
        <v>43.197598307594298</v>
      </c>
      <c r="H332">
        <v>6.5054261914598603</v>
      </c>
      <c r="I332">
        <v>13.3869200479885</v>
      </c>
      <c r="J332">
        <v>0.26773840095976997</v>
      </c>
    </row>
    <row r="333" spans="1:10">
      <c r="A333">
        <v>332</v>
      </c>
      <c r="B333">
        <v>-36.36</v>
      </c>
      <c r="C333" s="65">
        <v>39779</v>
      </c>
      <c r="D333">
        <v>15</v>
      </c>
      <c r="E333">
        <v>33</v>
      </c>
      <c r="F333">
        <v>2.2999999523162802</v>
      </c>
      <c r="G333">
        <v>43.263846790715498</v>
      </c>
      <c r="H333">
        <v>7.2027678590982402</v>
      </c>
      <c r="I333">
        <v>9.9247057130261993</v>
      </c>
      <c r="J333">
        <v>0.19849411426052399</v>
      </c>
    </row>
    <row r="334" spans="1:10">
      <c r="A334">
        <v>333</v>
      </c>
      <c r="B334">
        <v>145.52000000000001</v>
      </c>
      <c r="C334" s="65">
        <v>39780</v>
      </c>
      <c r="D334">
        <v>16.309999465942401</v>
      </c>
      <c r="E334">
        <v>20.530000686645501</v>
      </c>
      <c r="F334">
        <v>2.4000000953674299</v>
      </c>
      <c r="G334">
        <v>43.3242233002577</v>
      </c>
      <c r="H334">
        <v>3.0261975298134902</v>
      </c>
      <c r="I334">
        <v>9.9037477845428405</v>
      </c>
      <c r="J334">
        <v>0.19807495569085701</v>
      </c>
    </row>
    <row r="335" spans="1:10">
      <c r="A335">
        <v>334</v>
      </c>
      <c r="B335">
        <v>-36.36</v>
      </c>
      <c r="C335" s="65">
        <v>39781</v>
      </c>
      <c r="D335">
        <v>12.4700002670288</v>
      </c>
      <c r="E335">
        <v>22.0200004577637</v>
      </c>
      <c r="F335">
        <v>4.4000000953674299</v>
      </c>
      <c r="G335">
        <v>43.378614601638802</v>
      </c>
      <c r="H335">
        <v>4.4102701031908502</v>
      </c>
      <c r="I335">
        <v>10.775531797357599</v>
      </c>
      <c r="J335">
        <v>0.215510635947152</v>
      </c>
    </row>
    <row r="336" spans="1:10">
      <c r="A336">
        <v>335</v>
      </c>
      <c r="B336">
        <v>145.52000000000001</v>
      </c>
      <c r="C336" s="65">
        <v>39782</v>
      </c>
      <c r="D336">
        <v>8.2700004577636701</v>
      </c>
      <c r="E336">
        <v>24.100000381469702</v>
      </c>
      <c r="F336">
        <v>0.10000000149011599</v>
      </c>
      <c r="G336">
        <v>43.426907460276603</v>
      </c>
      <c r="H336">
        <v>5.5124973146590497</v>
      </c>
      <c r="I336">
        <v>6.4655339471204698</v>
      </c>
      <c r="J336">
        <v>0.129310678942409</v>
      </c>
    </row>
    <row r="337" spans="1:10">
      <c r="A337">
        <v>336</v>
      </c>
      <c r="B337">
        <v>-36.36</v>
      </c>
      <c r="C337" s="65">
        <v>39783</v>
      </c>
      <c r="D337">
        <v>13.2799997329712</v>
      </c>
      <c r="E337">
        <v>22.409999847412099</v>
      </c>
      <c r="F337">
        <v>0.10000000149011599</v>
      </c>
      <c r="G337">
        <v>43.468988641588901</v>
      </c>
      <c r="H337">
        <v>4.3951661322921396</v>
      </c>
      <c r="I337">
        <v>3.0494010427768701</v>
      </c>
      <c r="J337">
        <v>6.0988020855537402E-2</v>
      </c>
    </row>
    <row r="338" spans="1:10">
      <c r="A338">
        <v>337</v>
      </c>
      <c r="B338">
        <v>145.52000000000001</v>
      </c>
      <c r="C338" s="65">
        <v>39784</v>
      </c>
      <c r="D338">
        <v>7.4400000572204599</v>
      </c>
      <c r="E338">
        <v>23.709999084472699</v>
      </c>
      <c r="F338">
        <v>0.10000000149011599</v>
      </c>
      <c r="G338">
        <v>43.504744910993601</v>
      </c>
      <c r="H338">
        <v>5.4981098225273897</v>
      </c>
      <c r="I338">
        <v>0</v>
      </c>
      <c r="J338">
        <v>0</v>
      </c>
    </row>
    <row r="339" spans="1:10">
      <c r="A339">
        <v>338</v>
      </c>
      <c r="B339">
        <v>-36.36</v>
      </c>
      <c r="C339" s="65">
        <v>39785</v>
      </c>
      <c r="D339">
        <v>12.0100002288818</v>
      </c>
      <c r="E339">
        <v>24.5</v>
      </c>
      <c r="F339">
        <v>0</v>
      </c>
      <c r="G339">
        <v>43.534063033908303</v>
      </c>
      <c r="H339">
        <v>5.2076006182432097</v>
      </c>
      <c r="I339">
        <v>0</v>
      </c>
      <c r="J339">
        <v>0</v>
      </c>
    </row>
    <row r="340" spans="1:10">
      <c r="A340">
        <v>339</v>
      </c>
      <c r="B340">
        <v>145.52000000000001</v>
      </c>
      <c r="C340" s="65">
        <v>39786</v>
      </c>
      <c r="D340">
        <v>8.4700002670288104</v>
      </c>
      <c r="E340">
        <v>26.840000152587901</v>
      </c>
      <c r="F340">
        <v>0</v>
      </c>
      <c r="G340">
        <v>43.556829775750998</v>
      </c>
      <c r="H340">
        <v>6.2136971660977798</v>
      </c>
      <c r="I340">
        <v>0</v>
      </c>
      <c r="J340">
        <v>0</v>
      </c>
    </row>
    <row r="341" spans="1:10">
      <c r="A341">
        <v>340</v>
      </c>
      <c r="B341">
        <v>-36.36</v>
      </c>
      <c r="C341" s="65">
        <v>39787</v>
      </c>
      <c r="D341">
        <v>17.809999465942401</v>
      </c>
      <c r="E341">
        <v>32.099998474121101</v>
      </c>
      <c r="F341">
        <v>0.10000000149011599</v>
      </c>
      <c r="G341">
        <v>43.572931901939498</v>
      </c>
      <c r="H341">
        <v>6.61121886378388</v>
      </c>
      <c r="I341">
        <v>0</v>
      </c>
      <c r="J341">
        <v>0</v>
      </c>
    </row>
    <row r="342" spans="1:10">
      <c r="A342">
        <v>341</v>
      </c>
      <c r="B342">
        <v>145.52000000000001</v>
      </c>
      <c r="C342" s="65">
        <v>39788</v>
      </c>
      <c r="D342">
        <v>15.2700004577637</v>
      </c>
      <c r="E342">
        <v>28.4899997711182</v>
      </c>
      <c r="F342">
        <v>0</v>
      </c>
      <c r="G342">
        <v>43.582256177891502</v>
      </c>
      <c r="H342">
        <v>5.9028105096829799</v>
      </c>
      <c r="I342">
        <v>0</v>
      </c>
      <c r="J342">
        <v>0</v>
      </c>
    </row>
    <row r="343" spans="1:10">
      <c r="A343">
        <v>342</v>
      </c>
      <c r="B343">
        <v>-36.36</v>
      </c>
      <c r="C343" s="65">
        <v>39789</v>
      </c>
      <c r="D343">
        <v>11.2200002670288</v>
      </c>
      <c r="E343">
        <v>23.0200004577637</v>
      </c>
      <c r="F343">
        <v>0</v>
      </c>
      <c r="G343">
        <v>43.584689369024801</v>
      </c>
      <c r="H343">
        <v>4.9080723205866903</v>
      </c>
      <c r="I343">
        <v>0</v>
      </c>
      <c r="J343">
        <v>0</v>
      </c>
    </row>
    <row r="344" spans="1:10">
      <c r="A344">
        <v>343</v>
      </c>
      <c r="B344">
        <v>145.52000000000001</v>
      </c>
      <c r="C344" s="65">
        <v>39790</v>
      </c>
      <c r="D344">
        <v>8.1099996566772496</v>
      </c>
      <c r="E344">
        <v>26.0200004577637</v>
      </c>
      <c r="F344">
        <v>0</v>
      </c>
      <c r="G344">
        <v>43.5801182407574</v>
      </c>
      <c r="H344">
        <v>6.0365336899338198</v>
      </c>
      <c r="I344">
        <v>0</v>
      </c>
      <c r="J344">
        <v>0</v>
      </c>
    </row>
    <row r="345" spans="1:10">
      <c r="A345">
        <v>344</v>
      </c>
      <c r="B345">
        <v>-36.36</v>
      </c>
      <c r="C345" s="65">
        <v>39791</v>
      </c>
      <c r="D345">
        <v>8.7200002670288104</v>
      </c>
      <c r="E345">
        <v>27.290000915527301</v>
      </c>
      <c r="F345">
        <v>0</v>
      </c>
      <c r="G345">
        <v>43.568429558506899</v>
      </c>
      <c r="H345">
        <v>6.3107838032869399</v>
      </c>
      <c r="I345">
        <v>0</v>
      </c>
      <c r="J345">
        <v>0</v>
      </c>
    </row>
    <row r="346" spans="1:10">
      <c r="A346">
        <v>345</v>
      </c>
      <c r="B346">
        <v>145.52000000000001</v>
      </c>
      <c r="C346" s="65">
        <v>39792</v>
      </c>
      <c r="D346">
        <v>11.930000305175801</v>
      </c>
      <c r="E346">
        <v>26.209999084472699</v>
      </c>
      <c r="F346">
        <v>3.7999999523162802</v>
      </c>
      <c r="G346">
        <v>43.549510087691203</v>
      </c>
      <c r="H346">
        <v>5.6961608503809096</v>
      </c>
      <c r="I346">
        <v>0</v>
      </c>
      <c r="J346">
        <v>0</v>
      </c>
    </row>
    <row r="347" spans="1:10">
      <c r="A347">
        <v>346</v>
      </c>
      <c r="B347">
        <v>-36.36</v>
      </c>
      <c r="C347" s="65">
        <v>39793</v>
      </c>
      <c r="D347">
        <v>10.0100002288818</v>
      </c>
      <c r="E347">
        <v>29.600000381469702</v>
      </c>
      <c r="F347">
        <v>0</v>
      </c>
      <c r="G347">
        <v>43.523246593727997</v>
      </c>
      <c r="H347">
        <v>6.80057840054004</v>
      </c>
      <c r="I347">
        <v>0</v>
      </c>
      <c r="J347">
        <v>0</v>
      </c>
    </row>
    <row r="348" spans="1:10">
      <c r="A348">
        <v>347</v>
      </c>
      <c r="B348">
        <v>145.52000000000001</v>
      </c>
      <c r="C348" s="65">
        <v>39794</v>
      </c>
      <c r="D348">
        <v>16.059999465942401</v>
      </c>
      <c r="E348">
        <v>19.920000076293899</v>
      </c>
      <c r="F348">
        <v>0</v>
      </c>
      <c r="G348">
        <v>43.489525842035299</v>
      </c>
      <c r="H348">
        <v>2.8707925240602701</v>
      </c>
      <c r="I348">
        <v>0</v>
      </c>
      <c r="J348">
        <v>0</v>
      </c>
    </row>
    <row r="349" spans="1:10">
      <c r="A349">
        <v>348</v>
      </c>
      <c r="B349">
        <v>-36.36</v>
      </c>
      <c r="C349" s="65">
        <v>39795</v>
      </c>
      <c r="D349">
        <v>15.189999580383301</v>
      </c>
      <c r="E349">
        <v>20.469999313354499</v>
      </c>
      <c r="F349">
        <v>27.200000762939499</v>
      </c>
      <c r="G349">
        <v>43.448234598030801</v>
      </c>
      <c r="H349">
        <v>3.3393862322166501</v>
      </c>
      <c r="I349">
        <v>24.528491777166099</v>
      </c>
      <c r="J349">
        <v>0.49056983554332301</v>
      </c>
    </row>
    <row r="350" spans="1:10">
      <c r="A350">
        <v>349</v>
      </c>
      <c r="B350">
        <v>145.52000000000001</v>
      </c>
      <c r="C350" s="65">
        <v>39796</v>
      </c>
      <c r="D350">
        <v>12.9799995422363</v>
      </c>
      <c r="E350">
        <v>21.569999694824201</v>
      </c>
      <c r="F350">
        <v>3.7999999523162802</v>
      </c>
      <c r="G350">
        <v>43.399259627132402</v>
      </c>
      <c r="H350">
        <v>4.1883053165745698</v>
      </c>
      <c r="I350">
        <v>24.977847476222799</v>
      </c>
      <c r="J350">
        <v>0.49955694952445501</v>
      </c>
    </row>
    <row r="351" spans="1:10">
      <c r="A351">
        <v>350</v>
      </c>
      <c r="B351">
        <v>-36.36</v>
      </c>
      <c r="C351" s="65">
        <v>39797</v>
      </c>
      <c r="D351">
        <v>10.170000076293899</v>
      </c>
      <c r="E351">
        <v>21.9799995422363</v>
      </c>
      <c r="F351">
        <v>0.10000000149011599</v>
      </c>
      <c r="G351">
        <v>43.342536270343302</v>
      </c>
      <c r="H351">
        <v>4.7367483593701003</v>
      </c>
      <c r="I351">
        <v>21.288448790216801</v>
      </c>
      <c r="J351">
        <v>0.42576897580433598</v>
      </c>
    </row>
    <row r="352" spans="1:10">
      <c r="A352">
        <v>351</v>
      </c>
      <c r="B352">
        <v>145.52000000000001</v>
      </c>
      <c r="C352" s="65">
        <v>39798</v>
      </c>
      <c r="D352">
        <v>9.1999998092651403</v>
      </c>
      <c r="E352">
        <v>25.75</v>
      </c>
      <c r="F352">
        <v>0</v>
      </c>
      <c r="G352">
        <v>43.278194171009197</v>
      </c>
      <c r="H352">
        <v>5.83038059529588</v>
      </c>
      <c r="I352">
        <v>16.6241443139801</v>
      </c>
      <c r="J352">
        <v>0.33248288627960199</v>
      </c>
    </row>
    <row r="353" spans="1:10">
      <c r="A353">
        <v>352</v>
      </c>
      <c r="B353">
        <v>-36.36</v>
      </c>
      <c r="C353" s="65">
        <v>39799</v>
      </c>
      <c r="D353">
        <v>13.8800001144409</v>
      </c>
      <c r="E353">
        <v>22.350000381469702</v>
      </c>
      <c r="F353">
        <v>1.79999995231628</v>
      </c>
      <c r="G353">
        <v>43.206411548061503</v>
      </c>
      <c r="H353">
        <v>4.2396258889981997</v>
      </c>
      <c r="I353">
        <v>15.0324435550978</v>
      </c>
      <c r="J353">
        <v>0.30064887110195598</v>
      </c>
    </row>
    <row r="354" spans="1:10">
      <c r="A354">
        <v>353</v>
      </c>
      <c r="B354">
        <v>145.52000000000001</v>
      </c>
      <c r="C354" s="65">
        <v>39800</v>
      </c>
      <c r="D354">
        <v>12.9099998474121</v>
      </c>
      <c r="E354">
        <v>23.329999923706101</v>
      </c>
      <c r="F354">
        <v>5.5999999046325701</v>
      </c>
      <c r="G354">
        <v>43.127366620431097</v>
      </c>
      <c r="H354">
        <v>4.6944517537077299</v>
      </c>
      <c r="I354">
        <v>16.876882056764199</v>
      </c>
      <c r="J354">
        <v>0.33753764113528401</v>
      </c>
    </row>
    <row r="355" spans="1:10">
      <c r="A355">
        <v>354</v>
      </c>
      <c r="B355">
        <v>-36.36</v>
      </c>
      <c r="C355" s="65">
        <v>39801</v>
      </c>
      <c r="D355">
        <v>10.0299997329712</v>
      </c>
      <c r="E355">
        <v>19.569999694824201</v>
      </c>
      <c r="F355">
        <v>1.79999995231628</v>
      </c>
      <c r="G355">
        <v>43.041237607049403</v>
      </c>
      <c r="H355">
        <v>4.0685371407728796</v>
      </c>
      <c r="I355">
        <v>15.4220522964622</v>
      </c>
      <c r="J355">
        <v>0.30844104592924299</v>
      </c>
    </row>
    <row r="356" spans="1:10">
      <c r="A356">
        <v>355</v>
      </c>
      <c r="B356">
        <v>145.52000000000001</v>
      </c>
      <c r="C356" s="65">
        <v>39802</v>
      </c>
      <c r="D356">
        <v>7.3600001335143999</v>
      </c>
      <c r="E356">
        <v>25.069999694824201</v>
      </c>
      <c r="F356">
        <v>0</v>
      </c>
      <c r="G356">
        <v>42.948202726847597</v>
      </c>
      <c r="H356">
        <v>5.7714707036866999</v>
      </c>
      <c r="I356">
        <v>10.8048757335128</v>
      </c>
      <c r="J356">
        <v>0.21609751467025601</v>
      </c>
    </row>
    <row r="357" spans="1:10">
      <c r="A357">
        <v>356</v>
      </c>
      <c r="B357">
        <v>-36.36</v>
      </c>
      <c r="C357" s="65">
        <v>39803</v>
      </c>
      <c r="D357">
        <v>10.25</v>
      </c>
      <c r="E357">
        <v>28.700000762939499</v>
      </c>
      <c r="F357">
        <v>0</v>
      </c>
      <c r="G357">
        <v>42.848440198756897</v>
      </c>
      <c r="H357">
        <v>6.4403967100097503</v>
      </c>
      <c r="I357">
        <v>5.6525583655050102</v>
      </c>
      <c r="J357">
        <v>0.1130511673101</v>
      </c>
    </row>
    <row r="358" spans="1:10">
      <c r="A358">
        <v>357</v>
      </c>
      <c r="B358">
        <v>145.52000000000001</v>
      </c>
      <c r="C358" s="65">
        <v>39804</v>
      </c>
      <c r="D358">
        <v>18.100000381469702</v>
      </c>
      <c r="E358">
        <v>34.959999084472699</v>
      </c>
      <c r="F358">
        <v>0</v>
      </c>
      <c r="G358">
        <v>42.7421282417085</v>
      </c>
      <c r="H358">
        <v>7.3037246472469999</v>
      </c>
      <c r="I358">
        <v>0</v>
      </c>
      <c r="J358">
        <v>0</v>
      </c>
    </row>
    <row r="359" spans="1:10">
      <c r="A359">
        <v>358</v>
      </c>
      <c r="B359">
        <v>-36.36</v>
      </c>
      <c r="C359" s="65">
        <v>39805</v>
      </c>
      <c r="D359">
        <v>15.9799995422363</v>
      </c>
      <c r="E359">
        <v>26.899999618530298</v>
      </c>
      <c r="F359">
        <v>0</v>
      </c>
      <c r="G359">
        <v>42.629445074633502</v>
      </c>
      <c r="H359">
        <v>5.1893354543101404</v>
      </c>
      <c r="I359">
        <v>0</v>
      </c>
      <c r="J359">
        <v>0</v>
      </c>
    </row>
    <row r="360" spans="1:10">
      <c r="A360">
        <v>359</v>
      </c>
      <c r="B360">
        <v>145.52000000000001</v>
      </c>
      <c r="C360" s="65">
        <v>39806</v>
      </c>
      <c r="D360">
        <v>11.3699998855591</v>
      </c>
      <c r="E360">
        <v>29.4799995422363</v>
      </c>
      <c r="F360">
        <v>0</v>
      </c>
      <c r="G360">
        <v>42.510568916463299</v>
      </c>
      <c r="H360">
        <v>6.4918037234831498</v>
      </c>
      <c r="I360">
        <v>0</v>
      </c>
      <c r="J360">
        <v>0</v>
      </c>
    </row>
    <row r="361" spans="1:10">
      <c r="A361">
        <v>360</v>
      </c>
      <c r="B361">
        <v>-36.36</v>
      </c>
      <c r="C361" s="65">
        <v>39807</v>
      </c>
      <c r="D361">
        <v>10.789999961853001</v>
      </c>
      <c r="E361">
        <v>31.7299995422363</v>
      </c>
      <c r="F361">
        <v>0</v>
      </c>
      <c r="G361">
        <v>42.385677986128897</v>
      </c>
      <c r="H361">
        <v>7.1121589892366099</v>
      </c>
      <c r="I361">
        <v>0</v>
      </c>
      <c r="J361">
        <v>0</v>
      </c>
    </row>
    <row r="362" spans="1:10">
      <c r="A362">
        <v>361</v>
      </c>
      <c r="B362">
        <v>145.52000000000001</v>
      </c>
      <c r="C362" s="65">
        <v>39808</v>
      </c>
      <c r="D362">
        <v>14.689999580383301</v>
      </c>
      <c r="E362">
        <v>34.319999694824197</v>
      </c>
      <c r="F362">
        <v>0</v>
      </c>
      <c r="G362">
        <v>42.254950502561698</v>
      </c>
      <c r="H362">
        <v>7.4351750141599302</v>
      </c>
      <c r="I362">
        <v>0</v>
      </c>
      <c r="J362">
        <v>0</v>
      </c>
    </row>
    <row r="363" spans="1:10">
      <c r="A363">
        <v>362</v>
      </c>
      <c r="B363">
        <v>-36.36</v>
      </c>
      <c r="C363" s="65">
        <v>39809</v>
      </c>
      <c r="D363">
        <v>17.829999923706101</v>
      </c>
      <c r="E363">
        <v>32.209999084472699</v>
      </c>
      <c r="F363">
        <v>0.69999998807907104</v>
      </c>
      <c r="G363">
        <v>42.118564684692799</v>
      </c>
      <c r="H363">
        <v>6.4203898991715196</v>
      </c>
      <c r="I363">
        <v>0</v>
      </c>
      <c r="J363">
        <v>0</v>
      </c>
    </row>
    <row r="364" spans="1:10">
      <c r="A364">
        <v>363</v>
      </c>
      <c r="B364">
        <v>145.52000000000001</v>
      </c>
      <c r="C364" s="65">
        <v>39810</v>
      </c>
      <c r="D364">
        <v>13.5100002288818</v>
      </c>
      <c r="E364">
        <v>30.680000305175799</v>
      </c>
      <c r="F364">
        <v>1</v>
      </c>
      <c r="G364">
        <v>41.976698751453398</v>
      </c>
      <c r="H364">
        <v>6.51438846986734</v>
      </c>
      <c r="I364">
        <v>0</v>
      </c>
      <c r="J364">
        <v>0</v>
      </c>
    </row>
    <row r="365" spans="1:10">
      <c r="A365">
        <v>364</v>
      </c>
      <c r="B365">
        <v>-36.36</v>
      </c>
      <c r="C365" s="65">
        <v>39811</v>
      </c>
      <c r="D365">
        <v>15.1000003814697</v>
      </c>
      <c r="E365">
        <v>25.149999618530298</v>
      </c>
      <c r="F365">
        <v>0</v>
      </c>
      <c r="G365">
        <v>41.829530921774797</v>
      </c>
      <c r="H365">
        <v>4.7212103433385302</v>
      </c>
      <c r="I365">
        <v>0</v>
      </c>
      <c r="J365">
        <v>0</v>
      </c>
    </row>
    <row r="366" spans="1:10">
      <c r="A366">
        <v>365</v>
      </c>
      <c r="B366">
        <v>145.52000000000001</v>
      </c>
      <c r="C366" s="65">
        <v>39812</v>
      </c>
      <c r="D366">
        <v>13.2399997711182</v>
      </c>
      <c r="E366">
        <v>26.049999237060501</v>
      </c>
      <c r="F366">
        <v>1.3999999761581401</v>
      </c>
      <c r="G366">
        <v>41.677239414588101</v>
      </c>
      <c r="H366">
        <v>5.2435942845717403</v>
      </c>
      <c r="I366">
        <v>0</v>
      </c>
      <c r="J366">
        <v>0</v>
      </c>
    </row>
    <row r="367" spans="1:10">
      <c r="A367">
        <v>366</v>
      </c>
      <c r="B367">
        <v>-36.36</v>
      </c>
      <c r="C367" s="65">
        <v>39813</v>
      </c>
      <c r="D367">
        <v>10.060000419616699</v>
      </c>
      <c r="E367">
        <v>24.700000762939499</v>
      </c>
      <c r="F367">
        <v>1.1000000238418599</v>
      </c>
      <c r="G367">
        <v>43.426907460276603</v>
      </c>
      <c r="H367">
        <v>5.4876580404166297</v>
      </c>
      <c r="I367">
        <v>0</v>
      </c>
      <c r="J367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367"/>
  <sheetViews>
    <sheetView workbookViewId="0">
      <selection activeCell="B32" sqref="B32"/>
    </sheetView>
  </sheetViews>
  <sheetFormatPr defaultColWidth="8.77734375" defaultRowHeight="14.4"/>
  <cols>
    <col min="3" max="3" width="15.77734375" bestFit="1" customWidth="1"/>
  </cols>
  <sheetData>
    <row r="1" spans="1:10">
      <c r="B1" t="s">
        <v>30</v>
      </c>
      <c r="C1" t="s">
        <v>29</v>
      </c>
      <c r="D1" t="s">
        <v>19</v>
      </c>
      <c r="E1" t="s">
        <v>20</v>
      </c>
      <c r="F1" t="s">
        <v>28</v>
      </c>
      <c r="G1" t="s">
        <v>16</v>
      </c>
      <c r="H1" t="s">
        <v>27</v>
      </c>
      <c r="I1" t="s">
        <v>18</v>
      </c>
      <c r="J1" t="s">
        <v>2</v>
      </c>
    </row>
    <row r="2" spans="1:10">
      <c r="A2">
        <v>1</v>
      </c>
      <c r="B2">
        <v>145.53333333333299</v>
      </c>
      <c r="C2" s="65">
        <v>35065</v>
      </c>
      <c r="D2">
        <v>20.100000381469702</v>
      </c>
      <c r="E2">
        <v>27.290000915527301</v>
      </c>
      <c r="F2">
        <v>18.700000762939499</v>
      </c>
      <c r="G2">
        <v>43.427644739054102</v>
      </c>
      <c r="H2">
        <v>4.53615896025011</v>
      </c>
      <c r="I2">
        <v>0</v>
      </c>
      <c r="J2">
        <v>0</v>
      </c>
    </row>
    <row r="3" spans="1:10">
      <c r="A3">
        <v>2</v>
      </c>
      <c r="B3">
        <v>-36.35</v>
      </c>
      <c r="C3" s="65">
        <v>35066</v>
      </c>
      <c r="D3">
        <v>14.310000419616699</v>
      </c>
      <c r="E3">
        <v>23.829999923706101</v>
      </c>
      <c r="F3">
        <v>7.8000001907348597</v>
      </c>
      <c r="G3">
        <v>43.4696978341508</v>
      </c>
      <c r="H3">
        <v>4.6423723991625696</v>
      </c>
      <c r="I3">
        <v>4.0861022714048101</v>
      </c>
      <c r="J3">
        <v>8.1722045428096204E-2</v>
      </c>
    </row>
    <row r="4" spans="1:10">
      <c r="A4">
        <v>3</v>
      </c>
      <c r="B4">
        <v>145.53333333333299</v>
      </c>
      <c r="C4" s="65">
        <v>35067</v>
      </c>
      <c r="D4">
        <v>13.3599996566772</v>
      </c>
      <c r="E4">
        <v>26.409999847412099</v>
      </c>
      <c r="F4">
        <v>0.20000000298023199</v>
      </c>
      <c r="G4">
        <v>43.505426634679097</v>
      </c>
      <c r="H4">
        <v>5.5600533572312401</v>
      </c>
      <c r="I4">
        <v>0</v>
      </c>
      <c r="J4">
        <v>0</v>
      </c>
    </row>
    <row r="5" spans="1:10">
      <c r="A5">
        <v>4</v>
      </c>
      <c r="B5">
        <v>-36.35</v>
      </c>
      <c r="C5" s="65">
        <v>35068</v>
      </c>
      <c r="D5">
        <v>15.420000076293899</v>
      </c>
      <c r="E5">
        <v>26.75</v>
      </c>
      <c r="F5">
        <v>4.0999999046325701</v>
      </c>
      <c r="G5">
        <v>43.534716893903102</v>
      </c>
      <c r="H5">
        <v>5.3492701764352404</v>
      </c>
      <c r="I5">
        <v>0</v>
      </c>
      <c r="J5">
        <v>0</v>
      </c>
    </row>
    <row r="6" spans="1:10">
      <c r="A6">
        <v>5</v>
      </c>
      <c r="B6">
        <v>145.53333333333299</v>
      </c>
      <c r="C6" s="65">
        <v>35069</v>
      </c>
      <c r="D6">
        <v>14.699999809265099</v>
      </c>
      <c r="E6">
        <v>29.909999847412099</v>
      </c>
      <c r="F6">
        <v>0.30000001192092901</v>
      </c>
      <c r="G6">
        <v>43.557454365086301</v>
      </c>
      <c r="H6">
        <v>6.3956894559863198</v>
      </c>
      <c r="I6">
        <v>0</v>
      </c>
      <c r="J6">
        <v>0</v>
      </c>
    </row>
    <row r="7" spans="1:10">
      <c r="A7">
        <v>6</v>
      </c>
      <c r="B7">
        <v>-36.35</v>
      </c>
      <c r="C7" s="65">
        <v>35070</v>
      </c>
      <c r="D7">
        <v>15.939999580383301</v>
      </c>
      <c r="E7">
        <v>31.690000534057599</v>
      </c>
      <c r="F7">
        <v>0</v>
      </c>
      <c r="G7">
        <v>43.573524801492702</v>
      </c>
      <c r="H7">
        <v>6.7557665877997302</v>
      </c>
      <c r="I7">
        <v>0</v>
      </c>
      <c r="J7">
        <v>0</v>
      </c>
    </row>
    <row r="8" spans="1:10">
      <c r="A8">
        <v>7</v>
      </c>
      <c r="B8">
        <v>145.53333333333299</v>
      </c>
      <c r="C8" s="65">
        <v>35071</v>
      </c>
      <c r="D8">
        <v>15.6300001144409</v>
      </c>
      <c r="E8">
        <v>31.040000915527301</v>
      </c>
      <c r="F8">
        <v>0</v>
      </c>
      <c r="G8">
        <v>43.582813956385898</v>
      </c>
      <c r="H8">
        <v>6.6067801721340498</v>
      </c>
      <c r="I8">
        <v>0</v>
      </c>
      <c r="J8">
        <v>0</v>
      </c>
    </row>
    <row r="9" spans="1:10">
      <c r="A9">
        <v>8</v>
      </c>
      <c r="B9">
        <v>-36.35</v>
      </c>
      <c r="C9" s="65">
        <v>35072</v>
      </c>
      <c r="D9">
        <v>16.629999160766602</v>
      </c>
      <c r="E9">
        <v>27.920000076293899</v>
      </c>
      <c r="F9">
        <v>0</v>
      </c>
      <c r="G9">
        <v>43.585207583029799</v>
      </c>
      <c r="H9">
        <v>5.50961669367714</v>
      </c>
      <c r="I9">
        <v>0</v>
      </c>
      <c r="J9">
        <v>0</v>
      </c>
    </row>
    <row r="10" spans="1:10">
      <c r="A10">
        <v>9</v>
      </c>
      <c r="B10">
        <v>145.53333333333299</v>
      </c>
      <c r="C10" s="65">
        <v>35073</v>
      </c>
      <c r="D10">
        <v>14.829999923706101</v>
      </c>
      <c r="E10">
        <v>29.879999160766602</v>
      </c>
      <c r="F10">
        <v>0.60000002384185802</v>
      </c>
      <c r="G10">
        <v>43.580591434688102</v>
      </c>
      <c r="H10">
        <v>6.3732761367334101</v>
      </c>
      <c r="I10">
        <v>0</v>
      </c>
      <c r="J10">
        <v>0</v>
      </c>
    </row>
    <row r="11" spans="1:10">
      <c r="A11">
        <v>10</v>
      </c>
      <c r="B11">
        <v>-36.35</v>
      </c>
      <c r="C11" s="65">
        <v>35074</v>
      </c>
      <c r="D11">
        <v>16.190000534057599</v>
      </c>
      <c r="E11">
        <v>30.850000381469702</v>
      </c>
      <c r="F11">
        <v>1.20000004768372</v>
      </c>
      <c r="G11">
        <v>43.568851264624598</v>
      </c>
      <c r="H11">
        <v>6.4709070523563703</v>
      </c>
      <c r="I11">
        <v>0</v>
      </c>
      <c r="J11">
        <v>0</v>
      </c>
    </row>
    <row r="12" spans="1:10">
      <c r="A12">
        <v>11</v>
      </c>
      <c r="B12">
        <v>145.53333333333299</v>
      </c>
      <c r="C12" s="65">
        <v>35075</v>
      </c>
      <c r="D12">
        <v>16.7700004577637</v>
      </c>
      <c r="E12">
        <v>32.150001525878899</v>
      </c>
      <c r="F12">
        <v>0</v>
      </c>
      <c r="G12">
        <v>43.549872826103098</v>
      </c>
      <c r="H12">
        <v>6.77573369203418</v>
      </c>
      <c r="I12">
        <v>0</v>
      </c>
      <c r="J12">
        <v>0</v>
      </c>
    </row>
    <row r="13" spans="1:10">
      <c r="A13">
        <v>12</v>
      </c>
      <c r="B13">
        <v>-36.35</v>
      </c>
      <c r="C13" s="65">
        <v>35076</v>
      </c>
      <c r="D13">
        <v>16.719999313354499</v>
      </c>
      <c r="E13">
        <v>32.650001525878899</v>
      </c>
      <c r="F13">
        <v>0</v>
      </c>
      <c r="G13">
        <v>43.523541872387298</v>
      </c>
      <c r="H13">
        <v>6.9283453420149002</v>
      </c>
      <c r="I13">
        <v>0</v>
      </c>
      <c r="J13">
        <v>0</v>
      </c>
    </row>
    <row r="14" spans="1:10">
      <c r="A14">
        <v>13</v>
      </c>
      <c r="B14">
        <v>145.53333333333299</v>
      </c>
      <c r="C14" s="65">
        <v>35077</v>
      </c>
      <c r="D14">
        <v>14.8900003433228</v>
      </c>
      <c r="E14">
        <v>34.509998321533203</v>
      </c>
      <c r="F14">
        <v>0</v>
      </c>
      <c r="G14">
        <v>43.489744156740997</v>
      </c>
      <c r="H14">
        <v>7.6857633271628503</v>
      </c>
      <c r="I14">
        <v>0</v>
      </c>
      <c r="J14">
        <v>0</v>
      </c>
    </row>
    <row r="15" spans="1:10">
      <c r="A15">
        <v>14</v>
      </c>
      <c r="B15">
        <v>-36.35</v>
      </c>
      <c r="C15" s="65">
        <v>35078</v>
      </c>
      <c r="D15">
        <v>16.280000686645501</v>
      </c>
      <c r="E15">
        <v>37.029998779296903</v>
      </c>
      <c r="F15">
        <v>0</v>
      </c>
      <c r="G15">
        <v>43.448365432428098</v>
      </c>
      <c r="H15">
        <v>8.2597107093445601</v>
      </c>
      <c r="I15">
        <v>0</v>
      </c>
      <c r="J15">
        <v>0</v>
      </c>
    </row>
    <row r="16" spans="1:10">
      <c r="A16">
        <v>15</v>
      </c>
      <c r="B16">
        <v>145.53333333333299</v>
      </c>
      <c r="C16" s="65">
        <v>35079</v>
      </c>
      <c r="D16">
        <v>22.139999389648398</v>
      </c>
      <c r="E16">
        <v>34</v>
      </c>
      <c r="F16">
        <v>0</v>
      </c>
      <c r="G16">
        <v>43.399291452712198</v>
      </c>
      <c r="H16">
        <v>6.4359918245940602</v>
      </c>
      <c r="I16">
        <v>0</v>
      </c>
      <c r="J16">
        <v>0</v>
      </c>
    </row>
    <row r="17" spans="1:10">
      <c r="A17">
        <v>16</v>
      </c>
      <c r="B17">
        <v>-36.35</v>
      </c>
      <c r="C17" s="65">
        <v>35080</v>
      </c>
      <c r="D17">
        <v>13.079999923706101</v>
      </c>
      <c r="E17">
        <v>29.819999694824201</v>
      </c>
      <c r="F17">
        <v>0</v>
      </c>
      <c r="G17">
        <v>43.3424570057431</v>
      </c>
      <c r="H17">
        <v>6.5342035842690702</v>
      </c>
      <c r="I17">
        <v>0</v>
      </c>
      <c r="J17">
        <v>0</v>
      </c>
    </row>
    <row r="18" spans="1:10">
      <c r="A18">
        <v>17</v>
      </c>
      <c r="B18">
        <v>145.53333333333299</v>
      </c>
      <c r="C18" s="65">
        <v>35081</v>
      </c>
      <c r="D18">
        <v>12.579999923706101</v>
      </c>
      <c r="E18">
        <v>33.330001831054702</v>
      </c>
      <c r="F18">
        <v>0</v>
      </c>
      <c r="G18">
        <v>43.277993019213902</v>
      </c>
      <c r="H18">
        <v>7.5425611787247799</v>
      </c>
      <c r="I18">
        <v>0</v>
      </c>
      <c r="J18">
        <v>0</v>
      </c>
    </row>
    <row r="19" spans="1:10">
      <c r="A19">
        <v>18</v>
      </c>
      <c r="B19">
        <v>-36.35</v>
      </c>
      <c r="C19" s="65">
        <v>35082</v>
      </c>
      <c r="D19">
        <v>15.189999580383301</v>
      </c>
      <c r="E19">
        <v>33.830001831054702</v>
      </c>
      <c r="F19">
        <v>0</v>
      </c>
      <c r="G19">
        <v>43.2060794557039</v>
      </c>
      <c r="H19">
        <v>7.4092222871478102</v>
      </c>
      <c r="I19">
        <v>0</v>
      </c>
      <c r="J19">
        <v>0</v>
      </c>
    </row>
    <row r="20" spans="1:10">
      <c r="A20">
        <v>19</v>
      </c>
      <c r="B20">
        <v>145.53333333333299</v>
      </c>
      <c r="C20" s="65">
        <v>35083</v>
      </c>
      <c r="D20">
        <v>19.170000076293899</v>
      </c>
      <c r="E20">
        <v>29.110000610351602</v>
      </c>
      <c r="F20">
        <v>1</v>
      </c>
      <c r="G20">
        <v>43.126896277792099</v>
      </c>
      <c r="H20">
        <v>5.3534233581402901</v>
      </c>
      <c r="I20">
        <v>0</v>
      </c>
      <c r="J20">
        <v>0</v>
      </c>
    </row>
    <row r="21" spans="1:10">
      <c r="A21">
        <v>20</v>
      </c>
      <c r="B21">
        <v>-36.35</v>
      </c>
      <c r="C21" s="65">
        <v>35084</v>
      </c>
      <c r="D21">
        <v>19.590000152587901</v>
      </c>
      <c r="E21">
        <v>32.680000305175803</v>
      </c>
      <c r="F21">
        <v>3.5999999046325701</v>
      </c>
      <c r="G21">
        <v>43.040623448057801</v>
      </c>
      <c r="H21">
        <v>6.4227462459848699</v>
      </c>
      <c r="I21">
        <v>0</v>
      </c>
      <c r="J21">
        <v>0</v>
      </c>
    </row>
    <row r="22" spans="1:10">
      <c r="A22">
        <v>21</v>
      </c>
      <c r="B22">
        <v>145.53333333333299</v>
      </c>
      <c r="C22" s="65">
        <v>35085</v>
      </c>
      <c r="D22">
        <v>7.6999998092651403</v>
      </c>
      <c r="E22">
        <v>23.909999847412099</v>
      </c>
      <c r="F22">
        <v>0.40000000596046398</v>
      </c>
      <c r="G22">
        <v>42.947440929080003</v>
      </c>
      <c r="H22">
        <v>5.4549961464331096</v>
      </c>
      <c r="I22">
        <v>0</v>
      </c>
      <c r="J22">
        <v>0</v>
      </c>
    </row>
    <row r="23" spans="1:10">
      <c r="A23">
        <v>22</v>
      </c>
      <c r="B23">
        <v>-36.35</v>
      </c>
      <c r="C23" s="65">
        <v>35086</v>
      </c>
      <c r="D23">
        <v>9.9899997711181605</v>
      </c>
      <c r="E23">
        <v>25.909999847412099</v>
      </c>
      <c r="F23">
        <v>2.2999999523162802</v>
      </c>
      <c r="G23">
        <v>42.847528683437801</v>
      </c>
      <c r="H23">
        <v>5.7376639234850897</v>
      </c>
      <c r="I23">
        <v>0</v>
      </c>
      <c r="J23">
        <v>0</v>
      </c>
    </row>
    <row r="24" spans="1:10">
      <c r="A24">
        <v>23</v>
      </c>
      <c r="B24">
        <v>145.53333333333299</v>
      </c>
      <c r="C24" s="65">
        <v>35087</v>
      </c>
      <c r="D24">
        <v>11.6499996185303</v>
      </c>
      <c r="E24">
        <v>30.370000839233398</v>
      </c>
      <c r="F24">
        <v>0</v>
      </c>
      <c r="G24">
        <v>42.741066673710499</v>
      </c>
      <c r="H24">
        <v>6.7375761976336799</v>
      </c>
      <c r="I24">
        <v>0</v>
      </c>
      <c r="J24">
        <v>0</v>
      </c>
    </row>
    <row r="25" spans="1:10">
      <c r="A25">
        <v>24</v>
      </c>
      <c r="B25">
        <v>-36.35</v>
      </c>
      <c r="C25" s="65">
        <v>35088</v>
      </c>
      <c r="D25">
        <v>19</v>
      </c>
      <c r="E25">
        <v>29.690000534057599</v>
      </c>
      <c r="F25">
        <v>0.30000001192092901</v>
      </c>
      <c r="G25">
        <v>42.6282348624772</v>
      </c>
      <c r="H25">
        <v>5.5143461687787898</v>
      </c>
      <c r="I25">
        <v>0</v>
      </c>
      <c r="J25">
        <v>0</v>
      </c>
    </row>
    <row r="26" spans="1:10">
      <c r="A26">
        <v>25</v>
      </c>
      <c r="B26">
        <v>145.53333333333299</v>
      </c>
      <c r="C26" s="65">
        <v>35089</v>
      </c>
      <c r="D26">
        <v>8.1700000762939506</v>
      </c>
      <c r="E26">
        <v>20.659999847412099</v>
      </c>
      <c r="F26">
        <v>13.8999996185303</v>
      </c>
      <c r="G26">
        <v>42.509213212316901</v>
      </c>
      <c r="H26">
        <v>4.5434334266659704</v>
      </c>
      <c r="I26">
        <v>10.265252877197501</v>
      </c>
      <c r="J26">
        <v>0.20530505754395001</v>
      </c>
    </row>
    <row r="27" spans="1:10">
      <c r="A27">
        <v>26</v>
      </c>
      <c r="B27">
        <v>-36.35</v>
      </c>
      <c r="C27" s="65">
        <v>35090</v>
      </c>
      <c r="D27">
        <v>10.550000190734901</v>
      </c>
      <c r="E27">
        <v>24.870000839233398</v>
      </c>
      <c r="F27">
        <v>0</v>
      </c>
      <c r="G27">
        <v>42.384181685808898</v>
      </c>
      <c r="H27">
        <v>5.3467238210943604</v>
      </c>
      <c r="I27">
        <v>5.9878738203220099</v>
      </c>
      <c r="J27">
        <v>0.11975747640643999</v>
      </c>
    </row>
    <row r="28" spans="1:10">
      <c r="A28">
        <v>27</v>
      </c>
      <c r="B28">
        <v>145.53333333333299</v>
      </c>
      <c r="C28" s="65">
        <v>35091</v>
      </c>
      <c r="D28">
        <v>9.3900003433227504</v>
      </c>
      <c r="E28">
        <v>25.649999618530298</v>
      </c>
      <c r="F28">
        <v>0</v>
      </c>
      <c r="G28">
        <v>42.253320245532201</v>
      </c>
      <c r="H28">
        <v>5.6494159084155404</v>
      </c>
      <c r="I28">
        <v>1.46834109358958</v>
      </c>
      <c r="J28">
        <v>2.9366821871791599E-2</v>
      </c>
    </row>
    <row r="29" spans="1:10">
      <c r="A29">
        <v>28</v>
      </c>
      <c r="B29">
        <v>-36.35</v>
      </c>
      <c r="C29" s="65">
        <v>35092</v>
      </c>
      <c r="D29">
        <v>10.75</v>
      </c>
      <c r="E29">
        <v>29.7399997711182</v>
      </c>
      <c r="F29">
        <v>0</v>
      </c>
      <c r="G29">
        <v>42.1168088540661</v>
      </c>
      <c r="H29">
        <v>6.5550691319091801</v>
      </c>
      <c r="I29">
        <v>0</v>
      </c>
      <c r="J29">
        <v>0</v>
      </c>
    </row>
    <row r="30" spans="1:10">
      <c r="A30">
        <v>29</v>
      </c>
      <c r="B30">
        <v>145.53333333333299</v>
      </c>
      <c r="C30" s="65">
        <v>35093</v>
      </c>
      <c r="D30">
        <v>14.300000190734901</v>
      </c>
      <c r="E30">
        <v>28.969999313354499</v>
      </c>
      <c r="F30">
        <v>0</v>
      </c>
      <c r="G30">
        <v>41.974827473989599</v>
      </c>
      <c r="H30">
        <v>5.9517894299869498</v>
      </c>
      <c r="I30">
        <v>0</v>
      </c>
      <c r="J30">
        <v>0</v>
      </c>
    </row>
    <row r="31" spans="1:10">
      <c r="A31">
        <v>30</v>
      </c>
      <c r="B31">
        <v>-36.35</v>
      </c>
      <c r="C31" s="65">
        <v>35094</v>
      </c>
      <c r="D31">
        <v>10.300000190734901</v>
      </c>
      <c r="E31">
        <v>30.930000305175799</v>
      </c>
      <c r="F31">
        <v>0</v>
      </c>
      <c r="G31">
        <v>41.827556067881901</v>
      </c>
      <c r="H31">
        <v>6.8513270188379902</v>
      </c>
      <c r="I31">
        <v>0</v>
      </c>
      <c r="J31">
        <v>0</v>
      </c>
    </row>
    <row r="32" spans="1:10">
      <c r="A32">
        <v>31</v>
      </c>
      <c r="B32">
        <v>145.53333333333299</v>
      </c>
      <c r="C32" s="65">
        <v>35095</v>
      </c>
      <c r="D32">
        <v>15.3599996566772</v>
      </c>
      <c r="E32">
        <v>26.329999923706101</v>
      </c>
      <c r="F32">
        <v>0</v>
      </c>
      <c r="G32">
        <v>41.675174598322201</v>
      </c>
      <c r="H32">
        <v>5.0076712265409098</v>
      </c>
      <c r="I32">
        <v>0</v>
      </c>
      <c r="J32">
        <v>0</v>
      </c>
    </row>
    <row r="33" spans="1:10">
      <c r="A33">
        <v>32</v>
      </c>
      <c r="B33">
        <v>-36.35</v>
      </c>
      <c r="C33" s="65">
        <v>35096</v>
      </c>
      <c r="D33">
        <v>14.3800001144409</v>
      </c>
      <c r="E33">
        <v>23.180000305175799</v>
      </c>
      <c r="F33">
        <v>0</v>
      </c>
      <c r="G33">
        <v>41.517863027889497</v>
      </c>
      <c r="H33">
        <v>4.2294294776736896</v>
      </c>
      <c r="I33">
        <v>0</v>
      </c>
      <c r="J33">
        <v>0</v>
      </c>
    </row>
    <row r="34" spans="1:10">
      <c r="A34">
        <v>33</v>
      </c>
      <c r="B34">
        <v>145.53333333333299</v>
      </c>
      <c r="C34" s="65">
        <v>35097</v>
      </c>
      <c r="D34">
        <v>12.6599998474121</v>
      </c>
      <c r="E34">
        <v>24.399999618530298</v>
      </c>
      <c r="F34">
        <v>0</v>
      </c>
      <c r="G34">
        <v>41.355801319163</v>
      </c>
      <c r="H34">
        <v>4.83278673611823</v>
      </c>
      <c r="I34">
        <v>0</v>
      </c>
      <c r="J34">
        <v>0</v>
      </c>
    </row>
    <row r="35" spans="1:10">
      <c r="A35">
        <v>34</v>
      </c>
      <c r="B35">
        <v>-36.35</v>
      </c>
      <c r="C35" s="65">
        <v>35098</v>
      </c>
      <c r="D35">
        <v>8.2100000381469709</v>
      </c>
      <c r="E35">
        <v>24.719999313354499</v>
      </c>
      <c r="F35">
        <v>0</v>
      </c>
      <c r="G35">
        <v>41.189169434721897</v>
      </c>
      <c r="H35">
        <v>5.3835536506803203</v>
      </c>
      <c r="I35">
        <v>0</v>
      </c>
      <c r="J35">
        <v>0</v>
      </c>
    </row>
    <row r="36" spans="1:10">
      <c r="A36">
        <v>35</v>
      </c>
      <c r="B36">
        <v>145.53333333333299</v>
      </c>
      <c r="C36" s="65">
        <v>35099</v>
      </c>
      <c r="D36">
        <v>9.3100004196166992</v>
      </c>
      <c r="E36">
        <v>29.200000762939499</v>
      </c>
      <c r="F36">
        <v>0</v>
      </c>
      <c r="G36">
        <v>41.018147337145201</v>
      </c>
      <c r="H36">
        <v>6.3635873849898399</v>
      </c>
      <c r="I36">
        <v>0</v>
      </c>
      <c r="J36">
        <v>0</v>
      </c>
    </row>
    <row r="37" spans="1:10">
      <c r="A37">
        <v>36</v>
      </c>
      <c r="B37">
        <v>-36.35</v>
      </c>
      <c r="C37" s="65">
        <v>35100</v>
      </c>
      <c r="D37">
        <v>15.449999809265099</v>
      </c>
      <c r="E37">
        <v>32.869998931884801</v>
      </c>
      <c r="F37">
        <v>0</v>
      </c>
      <c r="G37">
        <v>40.842914989012201</v>
      </c>
      <c r="H37">
        <v>6.7148763448152504</v>
      </c>
      <c r="I37">
        <v>0</v>
      </c>
      <c r="J37">
        <v>0</v>
      </c>
    </row>
    <row r="38" spans="1:10">
      <c r="A38">
        <v>37</v>
      </c>
      <c r="B38">
        <v>145.53333333333299</v>
      </c>
      <c r="C38" s="65">
        <v>35101</v>
      </c>
      <c r="D38">
        <v>15.1000003814697</v>
      </c>
      <c r="E38">
        <v>30.639999389648398</v>
      </c>
      <c r="F38">
        <v>0</v>
      </c>
      <c r="G38">
        <v>40.663652352901899</v>
      </c>
      <c r="H38">
        <v>6.1202307980189898</v>
      </c>
      <c r="I38">
        <v>0</v>
      </c>
      <c r="J38">
        <v>0</v>
      </c>
    </row>
    <row r="39" spans="1:10">
      <c r="A39">
        <v>38</v>
      </c>
      <c r="B39">
        <v>-36.35</v>
      </c>
      <c r="C39" s="65">
        <v>35102</v>
      </c>
      <c r="D39">
        <v>15.6199998855591</v>
      </c>
      <c r="E39">
        <v>36.430000305175803</v>
      </c>
      <c r="F39">
        <v>0</v>
      </c>
      <c r="G39">
        <v>40.480539391393599</v>
      </c>
      <c r="H39">
        <v>7.5974178458839798</v>
      </c>
      <c r="I39">
        <v>0</v>
      </c>
      <c r="J39">
        <v>0</v>
      </c>
    </row>
    <row r="40" spans="1:10">
      <c r="A40">
        <v>39</v>
      </c>
      <c r="B40">
        <v>145.53333333333299</v>
      </c>
      <c r="C40" s="65">
        <v>35103</v>
      </c>
      <c r="D40">
        <v>18.819999694824201</v>
      </c>
      <c r="E40">
        <v>20.069999694824201</v>
      </c>
      <c r="F40">
        <v>0</v>
      </c>
      <c r="G40">
        <v>40.293756067066198</v>
      </c>
      <c r="H40">
        <v>1.57515206234154</v>
      </c>
      <c r="I40">
        <v>0</v>
      </c>
      <c r="J40">
        <v>0</v>
      </c>
    </row>
    <row r="41" spans="1:10">
      <c r="A41">
        <v>40</v>
      </c>
      <c r="B41">
        <v>-36.35</v>
      </c>
      <c r="C41" s="65">
        <v>35104</v>
      </c>
      <c r="D41">
        <v>9.4399995803833008</v>
      </c>
      <c r="E41">
        <v>17.659999847412099</v>
      </c>
      <c r="F41">
        <v>8.5</v>
      </c>
      <c r="G41">
        <v>40.103482342499099</v>
      </c>
      <c r="H41">
        <v>3.3838982391772499</v>
      </c>
      <c r="I41">
        <v>5.7928814086582001</v>
      </c>
      <c r="J41">
        <v>0.115857628173164</v>
      </c>
    </row>
    <row r="42" spans="1:10">
      <c r="A42">
        <v>41</v>
      </c>
      <c r="B42">
        <v>145.53333333333299</v>
      </c>
      <c r="C42" s="65">
        <v>35105</v>
      </c>
      <c r="D42">
        <v>10.8999996185303</v>
      </c>
      <c r="E42">
        <v>22.319999694824201</v>
      </c>
      <c r="F42">
        <v>6</v>
      </c>
      <c r="G42">
        <v>39.909898180271298</v>
      </c>
      <c r="H42">
        <v>4.3567244518658601</v>
      </c>
      <c r="I42">
        <v>8.3075018471655095</v>
      </c>
      <c r="J42">
        <v>0.16615003694330999</v>
      </c>
    </row>
    <row r="43" spans="1:10">
      <c r="A43">
        <v>42</v>
      </c>
      <c r="B43">
        <v>-36.35</v>
      </c>
      <c r="C43" s="65">
        <v>35106</v>
      </c>
      <c r="D43">
        <v>11.439999580383301</v>
      </c>
      <c r="E43">
        <v>20.280000686645501</v>
      </c>
      <c r="F43">
        <v>0.40000000596046398</v>
      </c>
      <c r="G43">
        <v>39.7131835429619</v>
      </c>
      <c r="H43">
        <v>3.7310986135642201</v>
      </c>
      <c r="I43">
        <v>5.7226229622745999</v>
      </c>
      <c r="J43">
        <v>0.11445245924549199</v>
      </c>
    </row>
    <row r="44" spans="1:10">
      <c r="A44">
        <v>43</v>
      </c>
      <c r="B44">
        <v>145.53333333333299</v>
      </c>
      <c r="C44" s="65">
        <v>35107</v>
      </c>
      <c r="D44">
        <v>9.1199998855590803</v>
      </c>
      <c r="E44">
        <v>21.450000762939499</v>
      </c>
      <c r="F44">
        <v>0</v>
      </c>
      <c r="G44">
        <v>39.5135183931501</v>
      </c>
      <c r="H44">
        <v>4.3094331768986498</v>
      </c>
      <c r="I44">
        <v>2.27507642075568</v>
      </c>
      <c r="J44">
        <v>4.55015284151137E-2</v>
      </c>
    </row>
    <row r="45" spans="1:10">
      <c r="A45">
        <v>44</v>
      </c>
      <c r="B45">
        <v>-36.35</v>
      </c>
      <c r="C45" s="65">
        <v>35108</v>
      </c>
      <c r="D45">
        <v>7.5300002098083496</v>
      </c>
      <c r="E45">
        <v>26.030000686645501</v>
      </c>
      <c r="F45">
        <v>0</v>
      </c>
      <c r="G45">
        <v>39.311082693415102</v>
      </c>
      <c r="H45">
        <v>5.4889291016377397</v>
      </c>
      <c r="I45">
        <v>0</v>
      </c>
      <c r="J45">
        <v>0</v>
      </c>
    </row>
    <row r="46" spans="1:10">
      <c r="A46">
        <v>45</v>
      </c>
      <c r="B46">
        <v>145.53333333333299</v>
      </c>
      <c r="C46" s="65">
        <v>35109</v>
      </c>
      <c r="D46">
        <v>8.6000003814697301</v>
      </c>
      <c r="E46">
        <v>29.670000076293899</v>
      </c>
      <c r="F46">
        <v>0</v>
      </c>
      <c r="G46">
        <v>39.106056406335902</v>
      </c>
      <c r="H46">
        <v>6.2240940245801601</v>
      </c>
      <c r="I46">
        <v>0</v>
      </c>
      <c r="J46">
        <v>0</v>
      </c>
    </row>
    <row r="47" spans="1:10">
      <c r="A47">
        <v>46</v>
      </c>
      <c r="B47">
        <v>-36.35</v>
      </c>
      <c r="C47" s="65">
        <v>35110</v>
      </c>
      <c r="D47">
        <v>10.2799997329712</v>
      </c>
      <c r="E47">
        <v>29.379999160766602</v>
      </c>
      <c r="F47">
        <v>0</v>
      </c>
      <c r="G47">
        <v>38.898619494491697</v>
      </c>
      <c r="H47">
        <v>6.0054676139774399</v>
      </c>
      <c r="I47">
        <v>0</v>
      </c>
      <c r="J47">
        <v>0</v>
      </c>
    </row>
    <row r="48" spans="1:10">
      <c r="A48">
        <v>47</v>
      </c>
      <c r="B48">
        <v>145.53333333333299</v>
      </c>
      <c r="C48" s="65">
        <v>35111</v>
      </c>
      <c r="D48">
        <v>11.7600002288818</v>
      </c>
      <c r="E48">
        <v>29.299999237060501</v>
      </c>
      <c r="F48">
        <v>0</v>
      </c>
      <c r="G48">
        <v>38.688926699590603</v>
      </c>
      <c r="H48">
        <v>5.83044941679288</v>
      </c>
      <c r="I48">
        <v>0</v>
      </c>
      <c r="J48">
        <v>0</v>
      </c>
    </row>
    <row r="49" spans="1:10">
      <c r="A49">
        <v>48</v>
      </c>
      <c r="B49">
        <v>-36.35</v>
      </c>
      <c r="C49" s="65">
        <v>35112</v>
      </c>
      <c r="D49">
        <v>12.060000419616699</v>
      </c>
      <c r="E49">
        <v>32.029998779296903</v>
      </c>
      <c r="F49">
        <v>0</v>
      </c>
      <c r="G49">
        <v>38.477031879855801</v>
      </c>
      <c r="H49">
        <v>6.4317055863393797</v>
      </c>
      <c r="I49">
        <v>0</v>
      </c>
      <c r="J49">
        <v>0</v>
      </c>
    </row>
    <row r="50" spans="1:10">
      <c r="A50">
        <v>49</v>
      </c>
      <c r="B50">
        <v>145.53333333333299</v>
      </c>
      <c r="C50" s="65">
        <v>35113</v>
      </c>
      <c r="D50">
        <v>11.4099998474121</v>
      </c>
      <c r="E50">
        <v>31.9799995422363</v>
      </c>
      <c r="F50">
        <v>0</v>
      </c>
      <c r="G50">
        <v>38.262963672639799</v>
      </c>
      <c r="H50">
        <v>6.4342749389413703</v>
      </c>
      <c r="I50">
        <v>0</v>
      </c>
      <c r="J50">
        <v>0</v>
      </c>
    </row>
    <row r="51" spans="1:10">
      <c r="A51">
        <v>50</v>
      </c>
      <c r="B51">
        <v>-36.35</v>
      </c>
      <c r="C51" s="65">
        <v>35114</v>
      </c>
      <c r="D51">
        <v>11.7299995422363</v>
      </c>
      <c r="E51">
        <v>30.909999847412099</v>
      </c>
      <c r="F51">
        <v>0</v>
      </c>
      <c r="G51">
        <v>38.046750715294799</v>
      </c>
      <c r="H51">
        <v>6.1193102441987399</v>
      </c>
      <c r="I51">
        <v>0</v>
      </c>
      <c r="J51">
        <v>0</v>
      </c>
    </row>
    <row r="52" spans="1:10">
      <c r="A52">
        <v>51</v>
      </c>
      <c r="B52">
        <v>145.53333333333299</v>
      </c>
      <c r="C52" s="65">
        <v>35115</v>
      </c>
      <c r="D52">
        <v>14.819999694824199</v>
      </c>
      <c r="E52">
        <v>31.909999847412099</v>
      </c>
      <c r="F52">
        <v>0</v>
      </c>
      <c r="G52">
        <v>37.828421645173002</v>
      </c>
      <c r="H52">
        <v>6.0433691521838799</v>
      </c>
      <c r="I52">
        <v>0</v>
      </c>
      <c r="J52">
        <v>0</v>
      </c>
    </row>
    <row r="53" spans="1:10">
      <c r="A53">
        <v>52</v>
      </c>
      <c r="B53">
        <v>-36.35</v>
      </c>
      <c r="C53" s="65">
        <v>35116</v>
      </c>
      <c r="D53">
        <v>14.060000419616699</v>
      </c>
      <c r="E53">
        <v>30.120000839233398</v>
      </c>
      <c r="F53">
        <v>0</v>
      </c>
      <c r="G53">
        <v>37.608005099626702</v>
      </c>
      <c r="H53">
        <v>5.6438942535774501</v>
      </c>
      <c r="I53">
        <v>0</v>
      </c>
      <c r="J53">
        <v>0</v>
      </c>
    </row>
    <row r="54" spans="1:10">
      <c r="A54">
        <v>53</v>
      </c>
      <c r="B54">
        <v>145.53333333333299</v>
      </c>
      <c r="C54" s="65">
        <v>35117</v>
      </c>
      <c r="D54">
        <v>15.3999996185303</v>
      </c>
      <c r="E54">
        <v>29.870000839233398</v>
      </c>
      <c r="F54">
        <v>0</v>
      </c>
      <c r="G54">
        <v>37.3855297160082</v>
      </c>
      <c r="H54">
        <v>5.3983000997601502</v>
      </c>
      <c r="I54">
        <v>0</v>
      </c>
      <c r="J54">
        <v>0</v>
      </c>
    </row>
    <row r="55" spans="1:10">
      <c r="A55">
        <v>54</v>
      </c>
      <c r="B55">
        <v>-36.35</v>
      </c>
      <c r="C55" s="65">
        <v>35118</v>
      </c>
      <c r="D55">
        <v>16.700000762939499</v>
      </c>
      <c r="E55">
        <v>27.909999847412099</v>
      </c>
      <c r="F55">
        <v>0</v>
      </c>
      <c r="G55">
        <v>37.161024131669798</v>
      </c>
      <c r="H55">
        <v>4.6843651199333296</v>
      </c>
      <c r="I55">
        <v>0</v>
      </c>
      <c r="J55">
        <v>0</v>
      </c>
    </row>
    <row r="56" spans="1:10">
      <c r="A56">
        <v>55</v>
      </c>
      <c r="B56">
        <v>145.53333333333299</v>
      </c>
      <c r="C56" s="65">
        <v>35119</v>
      </c>
      <c r="D56">
        <v>13.949999809265099</v>
      </c>
      <c r="E56">
        <v>30.430000305175799</v>
      </c>
      <c r="F56">
        <v>0</v>
      </c>
      <c r="G56">
        <v>36.934516983963803</v>
      </c>
      <c r="H56">
        <v>5.6289085178095002</v>
      </c>
      <c r="I56">
        <v>0</v>
      </c>
      <c r="J56">
        <v>0</v>
      </c>
    </row>
    <row r="57" spans="1:10">
      <c r="A57">
        <v>56</v>
      </c>
      <c r="B57">
        <v>-36.35</v>
      </c>
      <c r="C57" s="65">
        <v>35120</v>
      </c>
      <c r="D57">
        <v>17.569999694824201</v>
      </c>
      <c r="E57">
        <v>30.389999389648398</v>
      </c>
      <c r="F57">
        <v>0</v>
      </c>
      <c r="G57">
        <v>36.706036910242403</v>
      </c>
      <c r="H57">
        <v>5.1547984225289101</v>
      </c>
      <c r="I57">
        <v>0</v>
      </c>
      <c r="J57">
        <v>0</v>
      </c>
    </row>
    <row r="58" spans="1:10">
      <c r="A58">
        <v>57</v>
      </c>
      <c r="B58">
        <v>145.53333333333299</v>
      </c>
      <c r="C58" s="65">
        <v>35121</v>
      </c>
      <c r="D58">
        <v>16.040000915527301</v>
      </c>
      <c r="E58">
        <v>33.130001068115199</v>
      </c>
      <c r="F58">
        <v>0</v>
      </c>
      <c r="G58">
        <v>36.475612547857899</v>
      </c>
      <c r="H58">
        <v>5.9999492435767898</v>
      </c>
      <c r="I58">
        <v>0</v>
      </c>
      <c r="J58">
        <v>0</v>
      </c>
    </row>
    <row r="59" spans="1:10">
      <c r="A59">
        <v>58</v>
      </c>
      <c r="B59">
        <v>-36.35</v>
      </c>
      <c r="C59" s="65">
        <v>35122</v>
      </c>
      <c r="D59">
        <v>17.389999389648398</v>
      </c>
      <c r="E59">
        <v>26.620000839233398</v>
      </c>
      <c r="F59">
        <v>1.8999999761581401</v>
      </c>
      <c r="G59">
        <v>36.2432725341626</v>
      </c>
      <c r="H59">
        <v>4.1146004622759502</v>
      </c>
      <c r="I59">
        <v>0</v>
      </c>
      <c r="J59">
        <v>0</v>
      </c>
    </row>
    <row r="60" spans="1:10">
      <c r="A60">
        <v>59</v>
      </c>
      <c r="B60">
        <v>145.53333333333299</v>
      </c>
      <c r="C60" s="65">
        <v>35123</v>
      </c>
      <c r="D60">
        <v>15.1300001144409</v>
      </c>
      <c r="E60">
        <v>17.870000839233398</v>
      </c>
      <c r="F60">
        <v>22.399999618530298</v>
      </c>
      <c r="G60">
        <v>36.009045506508798</v>
      </c>
      <c r="H60">
        <v>1.9192998362187099</v>
      </c>
      <c r="I60">
        <v>20.864559749555301</v>
      </c>
      <c r="J60">
        <v>0.41729119499110601</v>
      </c>
    </row>
    <row r="61" spans="1:10">
      <c r="A61">
        <v>60</v>
      </c>
      <c r="B61">
        <v>-36.35</v>
      </c>
      <c r="C61" s="65">
        <v>35124</v>
      </c>
      <c r="D61">
        <v>10.5100002288818</v>
      </c>
      <c r="E61">
        <v>22.4899997711182</v>
      </c>
      <c r="F61">
        <v>9.6000003814697301</v>
      </c>
      <c r="G61">
        <v>35.772960102248597</v>
      </c>
      <c r="H61">
        <v>3.9869349566980299</v>
      </c>
      <c r="I61">
        <v>27.275012165666599</v>
      </c>
      <c r="J61">
        <v>0.54550024331333202</v>
      </c>
    </row>
    <row r="62" spans="1:10">
      <c r="A62">
        <v>61</v>
      </c>
      <c r="B62">
        <v>145.53333333333299</v>
      </c>
      <c r="C62" s="65">
        <v>35125</v>
      </c>
      <c r="D62">
        <v>9.8000001907348597</v>
      </c>
      <c r="E62">
        <v>23.459999084472699</v>
      </c>
      <c r="F62">
        <v>0</v>
      </c>
      <c r="G62">
        <v>35.535044958734602</v>
      </c>
      <c r="H62">
        <v>4.2450320265671504</v>
      </c>
      <c r="I62">
        <v>23.8789865444129</v>
      </c>
      <c r="J62">
        <v>0.477579730888258</v>
      </c>
    </row>
    <row r="63" spans="1:10">
      <c r="A63">
        <v>62</v>
      </c>
      <c r="B63">
        <v>-36.35</v>
      </c>
      <c r="C63" s="65">
        <v>35126</v>
      </c>
      <c r="D63">
        <v>11.7600002288818</v>
      </c>
      <c r="E63">
        <v>26.139999389648398</v>
      </c>
      <c r="F63">
        <v>0</v>
      </c>
      <c r="G63">
        <v>35.295328713318703</v>
      </c>
      <c r="H63">
        <v>4.6175940957041597</v>
      </c>
      <c r="I63">
        <v>20.1849112678496</v>
      </c>
      <c r="J63">
        <v>0.40369822535699101</v>
      </c>
    </row>
    <row r="64" spans="1:10">
      <c r="A64">
        <v>63</v>
      </c>
      <c r="B64">
        <v>145.53333333333299</v>
      </c>
      <c r="C64" s="65">
        <v>35127</v>
      </c>
      <c r="D64">
        <v>10.9700002670288</v>
      </c>
      <c r="E64">
        <v>26.930000305175799</v>
      </c>
      <c r="F64">
        <v>0</v>
      </c>
      <c r="G64">
        <v>35.0538400033535</v>
      </c>
      <c r="H64">
        <v>4.8313793924752702</v>
      </c>
      <c r="I64">
        <v>16.319807753869298</v>
      </c>
      <c r="J64">
        <v>0.32639615507738701</v>
      </c>
    </row>
    <row r="65" spans="1:10">
      <c r="A65">
        <v>64</v>
      </c>
      <c r="B65">
        <v>-36.35</v>
      </c>
      <c r="C65" s="65">
        <v>35128</v>
      </c>
      <c r="D65">
        <v>11.289999961853001</v>
      </c>
      <c r="E65">
        <v>28.299999237060501</v>
      </c>
      <c r="F65">
        <v>0</v>
      </c>
      <c r="G65">
        <v>34.810607466191101</v>
      </c>
      <c r="H65">
        <v>5.0670546203191398</v>
      </c>
      <c r="I65">
        <v>12.266164057614001</v>
      </c>
      <c r="J65">
        <v>0.245323281152281</v>
      </c>
    </row>
    <row r="66" spans="1:10">
      <c r="A66">
        <v>65</v>
      </c>
      <c r="B66">
        <v>145.53333333333299</v>
      </c>
      <c r="C66" s="65">
        <v>35129</v>
      </c>
      <c r="D66">
        <v>12.8999996185303</v>
      </c>
      <c r="E66">
        <v>30.180000305175799</v>
      </c>
      <c r="F66">
        <v>0</v>
      </c>
      <c r="G66">
        <v>34.565659739183801</v>
      </c>
      <c r="H66">
        <v>5.3065570178693804</v>
      </c>
      <c r="I66">
        <v>8.0209184433185303</v>
      </c>
      <c r="J66">
        <v>0.16041836886637101</v>
      </c>
    </row>
    <row r="67" spans="1:10">
      <c r="A67">
        <v>66</v>
      </c>
      <c r="B67">
        <v>-36.35</v>
      </c>
      <c r="C67" s="65">
        <v>35130</v>
      </c>
      <c r="D67">
        <v>17.159999847412099</v>
      </c>
      <c r="E67">
        <v>32.200000762939503</v>
      </c>
      <c r="F67">
        <v>0</v>
      </c>
      <c r="G67">
        <v>34.3190254596839</v>
      </c>
      <c r="H67">
        <v>5.3076850074722701</v>
      </c>
      <c r="I67">
        <v>3.77477043734071</v>
      </c>
      <c r="J67">
        <v>7.5495408746814305E-2</v>
      </c>
    </row>
    <row r="68" spans="1:10">
      <c r="A68">
        <v>67</v>
      </c>
      <c r="B68">
        <v>145.53333333333299</v>
      </c>
      <c r="C68" s="65">
        <v>35131</v>
      </c>
      <c r="D68">
        <v>15.5200004577637</v>
      </c>
      <c r="E68">
        <v>23.430000305175799</v>
      </c>
      <c r="F68">
        <v>8.8000001907348597</v>
      </c>
      <c r="G68">
        <v>34.0707332650436</v>
      </c>
      <c r="H68">
        <v>3.3531202333291001</v>
      </c>
      <c r="I68">
        <v>9.8922744414122992</v>
      </c>
      <c r="J68">
        <v>0.19784548882824601</v>
      </c>
    </row>
    <row r="69" spans="1:10">
      <c r="A69">
        <v>68</v>
      </c>
      <c r="B69">
        <v>-36.35</v>
      </c>
      <c r="C69" s="65">
        <v>35132</v>
      </c>
      <c r="D69">
        <v>11.6199998855591</v>
      </c>
      <c r="E69">
        <v>24.5200004577637</v>
      </c>
      <c r="F69">
        <v>0</v>
      </c>
      <c r="G69">
        <v>33.820811792615302</v>
      </c>
      <c r="H69">
        <v>4.0904588012193503</v>
      </c>
      <c r="I69">
        <v>6.6199074004368201</v>
      </c>
      <c r="J69">
        <v>0.13239814800873601</v>
      </c>
    </row>
    <row r="70" spans="1:10">
      <c r="A70">
        <v>69</v>
      </c>
      <c r="B70">
        <v>145.53333333333299</v>
      </c>
      <c r="C70" s="65">
        <v>35133</v>
      </c>
      <c r="D70">
        <v>11.7700004577637</v>
      </c>
      <c r="E70">
        <v>25.670000076293899</v>
      </c>
      <c r="F70">
        <v>0</v>
      </c>
      <c r="G70">
        <v>33.5692896797513</v>
      </c>
      <c r="H70">
        <v>4.2908375207745504</v>
      </c>
      <c r="I70">
        <v>3.1872373838171799</v>
      </c>
      <c r="J70">
        <v>6.3744747676343597E-2</v>
      </c>
    </row>
    <row r="71" spans="1:10">
      <c r="A71">
        <v>70</v>
      </c>
      <c r="B71">
        <v>-36.35</v>
      </c>
      <c r="C71" s="65">
        <v>35134</v>
      </c>
      <c r="D71">
        <v>11.6199998855591</v>
      </c>
      <c r="E71">
        <v>26.909999847412099</v>
      </c>
      <c r="F71">
        <v>0</v>
      </c>
      <c r="G71">
        <v>33.316195563803703</v>
      </c>
      <c r="H71">
        <v>4.5329914448297099</v>
      </c>
      <c r="I71">
        <v>0</v>
      </c>
      <c r="J71">
        <v>0</v>
      </c>
    </row>
    <row r="72" spans="1:10">
      <c r="A72">
        <v>71</v>
      </c>
      <c r="B72">
        <v>145.53333333333299</v>
      </c>
      <c r="C72" s="65">
        <v>35135</v>
      </c>
      <c r="D72">
        <v>12.9899997711182</v>
      </c>
      <c r="E72">
        <v>26.870000839233398</v>
      </c>
      <c r="F72">
        <v>0</v>
      </c>
      <c r="G72">
        <v>33.061558082124897</v>
      </c>
      <c r="H72">
        <v>4.3628132830353703</v>
      </c>
      <c r="I72">
        <v>0</v>
      </c>
      <c r="J72">
        <v>0</v>
      </c>
    </row>
    <row r="73" spans="1:10">
      <c r="A73">
        <v>72</v>
      </c>
      <c r="B73">
        <v>-36.35</v>
      </c>
      <c r="C73" s="65">
        <v>35136</v>
      </c>
      <c r="D73">
        <v>12.3800001144409</v>
      </c>
      <c r="E73">
        <v>29.709999084472699</v>
      </c>
      <c r="F73">
        <v>0</v>
      </c>
      <c r="G73">
        <v>32.805405872067098</v>
      </c>
      <c r="H73">
        <v>4.9801400574024797</v>
      </c>
      <c r="I73">
        <v>0</v>
      </c>
      <c r="J73">
        <v>0</v>
      </c>
    </row>
    <row r="74" spans="1:10">
      <c r="A74">
        <v>73</v>
      </c>
      <c r="B74">
        <v>145.53333333333299</v>
      </c>
      <c r="C74" s="65">
        <v>35137</v>
      </c>
      <c r="D74">
        <v>13.960000038146999</v>
      </c>
      <c r="E74">
        <v>33.189998626708999</v>
      </c>
      <c r="F74">
        <v>0</v>
      </c>
      <c r="G74">
        <v>32.5477675709826</v>
      </c>
      <c r="H74">
        <v>5.5438386712071797</v>
      </c>
      <c r="I74">
        <v>0</v>
      </c>
      <c r="J74">
        <v>0</v>
      </c>
    </row>
    <row r="75" spans="1:10">
      <c r="A75">
        <v>74</v>
      </c>
      <c r="B75">
        <v>-36.35</v>
      </c>
      <c r="C75" s="65">
        <v>35138</v>
      </c>
      <c r="D75">
        <v>13.949999809265099</v>
      </c>
      <c r="E75">
        <v>29.090000152587901</v>
      </c>
      <c r="F75">
        <v>0</v>
      </c>
      <c r="G75">
        <v>32.288671816223797</v>
      </c>
      <c r="H75">
        <v>4.6375476391877104</v>
      </c>
      <c r="I75">
        <v>0</v>
      </c>
      <c r="J75">
        <v>0</v>
      </c>
    </row>
    <row r="76" spans="1:10">
      <c r="A76">
        <v>75</v>
      </c>
      <c r="B76">
        <v>145.53333333333299</v>
      </c>
      <c r="C76" s="65">
        <v>35139</v>
      </c>
      <c r="D76">
        <v>13.0200004577637</v>
      </c>
      <c r="E76">
        <v>32.380001068115199</v>
      </c>
      <c r="F76">
        <v>0</v>
      </c>
      <c r="G76">
        <v>32.028161834396897</v>
      </c>
      <c r="H76">
        <v>5.35798484230952</v>
      </c>
      <c r="I76">
        <v>0</v>
      </c>
      <c r="J76">
        <v>0</v>
      </c>
    </row>
    <row r="77" spans="1:10">
      <c r="A77">
        <v>76</v>
      </c>
      <c r="B77">
        <v>-36.35</v>
      </c>
      <c r="C77" s="65">
        <v>35140</v>
      </c>
      <c r="D77">
        <v>15.710000038146999</v>
      </c>
      <c r="E77">
        <v>22.139999389648398</v>
      </c>
      <c r="F77">
        <v>14.1000003814697</v>
      </c>
      <c r="G77">
        <v>31.766339209124801</v>
      </c>
      <c r="H77">
        <v>2.7771298493493699</v>
      </c>
      <c r="I77">
        <v>11.878296501990199</v>
      </c>
      <c r="J77">
        <v>0.237565930039805</v>
      </c>
    </row>
    <row r="78" spans="1:10">
      <c r="A78">
        <v>77</v>
      </c>
      <c r="B78">
        <v>145.53333333333299</v>
      </c>
      <c r="C78" s="65">
        <v>35141</v>
      </c>
      <c r="D78">
        <v>11.430000305175801</v>
      </c>
      <c r="E78">
        <v>19.950000762939499</v>
      </c>
      <c r="F78">
        <v>1</v>
      </c>
      <c r="G78">
        <v>31.5033201132842</v>
      </c>
      <c r="H78">
        <v>2.89103294920029</v>
      </c>
      <c r="I78">
        <v>10.56547014263</v>
      </c>
      <c r="J78">
        <v>0.2113094028526</v>
      </c>
    </row>
    <row r="79" spans="1:10">
      <c r="A79">
        <v>78</v>
      </c>
      <c r="B79">
        <v>-36.35</v>
      </c>
      <c r="C79" s="65">
        <v>35142</v>
      </c>
      <c r="D79">
        <v>7.7199997901916504</v>
      </c>
      <c r="E79">
        <v>19.4799995422363</v>
      </c>
      <c r="F79">
        <v>0</v>
      </c>
      <c r="G79">
        <v>31.239220719752101</v>
      </c>
      <c r="H79">
        <v>3.1578772390833501</v>
      </c>
      <c r="I79">
        <v>8.0391683513633208</v>
      </c>
      <c r="J79">
        <v>0.16078336702726601</v>
      </c>
    </row>
    <row r="80" spans="1:10">
      <c r="A80">
        <v>79</v>
      </c>
      <c r="B80">
        <v>145.53333333333299</v>
      </c>
      <c r="C80" s="65">
        <v>35143</v>
      </c>
      <c r="D80">
        <v>6.4899997711181596</v>
      </c>
      <c r="E80">
        <v>22.700000762939499</v>
      </c>
      <c r="F80">
        <v>0</v>
      </c>
      <c r="G80">
        <v>30.974157201405301</v>
      </c>
      <c r="H80">
        <v>3.7925451382931401</v>
      </c>
      <c r="I80">
        <v>5.0051322407288099</v>
      </c>
      <c r="J80">
        <v>0.10010264481457599</v>
      </c>
    </row>
    <row r="81" spans="1:10">
      <c r="A81">
        <v>80</v>
      </c>
      <c r="B81">
        <v>-36.35</v>
      </c>
      <c r="C81" s="65">
        <v>35144</v>
      </c>
      <c r="D81">
        <v>6.4200000762939498</v>
      </c>
      <c r="E81">
        <v>18.399999618530298</v>
      </c>
      <c r="F81">
        <v>0.10000000149011599</v>
      </c>
      <c r="G81">
        <v>30.708245731120599</v>
      </c>
      <c r="H81">
        <v>3.0143653065712299</v>
      </c>
      <c r="I81">
        <v>2.6936399969619398</v>
      </c>
      <c r="J81">
        <v>5.3872799939238797E-2</v>
      </c>
    </row>
    <row r="82" spans="1:10">
      <c r="A82">
        <v>81</v>
      </c>
      <c r="B82">
        <v>145.53333333333299</v>
      </c>
      <c r="C82" s="65">
        <v>35145</v>
      </c>
      <c r="D82">
        <v>9.0399999618530291</v>
      </c>
      <c r="E82">
        <v>19.379999160766602</v>
      </c>
      <c r="F82">
        <v>0</v>
      </c>
      <c r="G82">
        <v>30.441602481775</v>
      </c>
      <c r="H82">
        <v>2.9415428747622601</v>
      </c>
      <c r="I82">
        <v>0.34040569715213498</v>
      </c>
      <c r="J82">
        <v>6.8081139430426997E-3</v>
      </c>
    </row>
    <row r="83" spans="1:10">
      <c r="A83">
        <v>82</v>
      </c>
      <c r="B83">
        <v>-36.35</v>
      </c>
      <c r="C83" s="65">
        <v>35146</v>
      </c>
      <c r="D83">
        <v>7.25</v>
      </c>
      <c r="E83">
        <v>22.079999923706101</v>
      </c>
      <c r="F83">
        <v>0</v>
      </c>
      <c r="G83">
        <v>30.1743436262453</v>
      </c>
      <c r="H83">
        <v>3.5414862872775101</v>
      </c>
      <c r="I83">
        <v>0</v>
      </c>
      <c r="J83">
        <v>0</v>
      </c>
    </row>
    <row r="84" spans="1:10">
      <c r="A84">
        <v>83</v>
      </c>
      <c r="B84">
        <v>145.53333333333299</v>
      </c>
      <c r="C84" s="65">
        <v>35147</v>
      </c>
      <c r="D84">
        <v>8.1599998474121094</v>
      </c>
      <c r="E84">
        <v>24.870000839233398</v>
      </c>
      <c r="F84">
        <v>0</v>
      </c>
      <c r="G84">
        <v>29.906585337408298</v>
      </c>
      <c r="H84">
        <v>3.93822773352671</v>
      </c>
      <c r="I84">
        <v>0</v>
      </c>
      <c r="J84">
        <v>0</v>
      </c>
    </row>
    <row r="85" spans="1:10">
      <c r="A85">
        <v>84</v>
      </c>
      <c r="B85">
        <v>-36.35</v>
      </c>
      <c r="C85" s="65">
        <v>35148</v>
      </c>
      <c r="D85">
        <v>11.210000038146999</v>
      </c>
      <c r="E85">
        <v>27.690000534057599</v>
      </c>
      <c r="F85">
        <v>0</v>
      </c>
      <c r="G85">
        <v>29.638443788141</v>
      </c>
      <c r="H85">
        <v>4.2074797930322898</v>
      </c>
      <c r="I85">
        <v>0</v>
      </c>
      <c r="J85">
        <v>0</v>
      </c>
    </row>
    <row r="86" spans="1:10">
      <c r="A86">
        <v>85</v>
      </c>
      <c r="B86">
        <v>145.53333333333299</v>
      </c>
      <c r="C86" s="65">
        <v>35149</v>
      </c>
      <c r="D86">
        <v>13.3400001525879</v>
      </c>
      <c r="E86">
        <v>30.430000305175799</v>
      </c>
      <c r="F86">
        <v>0</v>
      </c>
      <c r="G86">
        <v>29.370035151320099</v>
      </c>
      <c r="H86">
        <v>4.5233858839619501</v>
      </c>
      <c r="I86">
        <v>0</v>
      </c>
      <c r="J86">
        <v>0</v>
      </c>
    </row>
    <row r="87" spans="1:10">
      <c r="A87">
        <v>86</v>
      </c>
      <c r="B87">
        <v>-36.35</v>
      </c>
      <c r="C87" s="65">
        <v>35150</v>
      </c>
      <c r="D87">
        <v>17.0200004577637</v>
      </c>
      <c r="E87">
        <v>28.670000076293899</v>
      </c>
      <c r="F87">
        <v>0</v>
      </c>
      <c r="G87">
        <v>29.1014755998225</v>
      </c>
      <c r="H87">
        <v>3.7900666609769802</v>
      </c>
      <c r="I87">
        <v>0</v>
      </c>
      <c r="J87">
        <v>0</v>
      </c>
    </row>
    <row r="88" spans="1:10">
      <c r="A88">
        <v>87</v>
      </c>
      <c r="B88">
        <v>145.53333333333299</v>
      </c>
      <c r="C88" s="65">
        <v>35151</v>
      </c>
      <c r="D88">
        <v>13.7399997711182</v>
      </c>
      <c r="E88">
        <v>29.159999847412099</v>
      </c>
      <c r="F88">
        <v>0</v>
      </c>
      <c r="G88">
        <v>28.832881306525099</v>
      </c>
      <c r="H88">
        <v>4.1718784133570601</v>
      </c>
      <c r="I88">
        <v>0</v>
      </c>
      <c r="J88">
        <v>0</v>
      </c>
    </row>
    <row r="89" spans="1:10">
      <c r="A89">
        <v>88</v>
      </c>
      <c r="B89">
        <v>-36.35</v>
      </c>
      <c r="C89" s="65">
        <v>35152</v>
      </c>
      <c r="D89">
        <v>13.6400003433228</v>
      </c>
      <c r="E89">
        <v>29.840000152587901</v>
      </c>
      <c r="F89">
        <v>0</v>
      </c>
      <c r="G89">
        <v>28.564368444304701</v>
      </c>
      <c r="H89">
        <v>4.2675689866738802</v>
      </c>
      <c r="I89">
        <v>0</v>
      </c>
      <c r="J89">
        <v>0</v>
      </c>
    </row>
    <row r="90" spans="1:10">
      <c r="A90">
        <v>89</v>
      </c>
      <c r="B90">
        <v>145.53333333333299</v>
      </c>
      <c r="C90" s="65">
        <v>35153</v>
      </c>
      <c r="D90">
        <v>15.8999996185303</v>
      </c>
      <c r="E90">
        <v>30.5</v>
      </c>
      <c r="F90">
        <v>0.10000000149011599</v>
      </c>
      <c r="G90">
        <v>28.296053186038201</v>
      </c>
      <c r="H90">
        <v>4.16148087461446</v>
      </c>
      <c r="I90">
        <v>0</v>
      </c>
      <c r="J90">
        <v>0</v>
      </c>
    </row>
    <row r="91" spans="1:10">
      <c r="A91">
        <v>90</v>
      </c>
      <c r="B91">
        <v>-36.35</v>
      </c>
      <c r="C91" s="65">
        <v>35154</v>
      </c>
      <c r="D91">
        <v>15.289999961853001</v>
      </c>
      <c r="E91">
        <v>21.620000839233398</v>
      </c>
      <c r="F91">
        <v>0.60000002384185802</v>
      </c>
      <c r="G91">
        <v>28.0280517046025</v>
      </c>
      <c r="H91">
        <v>2.40007305363206</v>
      </c>
      <c r="I91">
        <v>0</v>
      </c>
      <c r="J91">
        <v>0</v>
      </c>
    </row>
    <row r="92" spans="1:10">
      <c r="A92">
        <v>91</v>
      </c>
      <c r="B92">
        <v>145.53333333333299</v>
      </c>
      <c r="C92" s="65">
        <v>35155</v>
      </c>
      <c r="D92">
        <v>10.680000305175801</v>
      </c>
      <c r="E92">
        <v>18.629999160766602</v>
      </c>
      <c r="F92">
        <v>1.70000004768372</v>
      </c>
      <c r="G92">
        <v>27.760480172874399</v>
      </c>
      <c r="H92">
        <v>2.38481046312506</v>
      </c>
      <c r="I92">
        <v>0</v>
      </c>
      <c r="J92">
        <v>0</v>
      </c>
    </row>
    <row r="93" spans="1:10">
      <c r="A93">
        <v>92</v>
      </c>
      <c r="B93">
        <v>-36.35</v>
      </c>
      <c r="C93" s="65">
        <v>35155.958333333336</v>
      </c>
      <c r="D93">
        <v>9.2299995422363299</v>
      </c>
      <c r="E93">
        <v>20.579999923706101</v>
      </c>
      <c r="F93">
        <v>0.30000001192092901</v>
      </c>
      <c r="G93">
        <v>27.493454763730799</v>
      </c>
      <c r="H93">
        <v>2.8438268830960398</v>
      </c>
      <c r="I93">
        <v>0</v>
      </c>
      <c r="J93">
        <v>0</v>
      </c>
    </row>
    <row r="94" spans="1:10">
      <c r="A94">
        <v>93</v>
      </c>
      <c r="B94">
        <v>145.53333333333299</v>
      </c>
      <c r="C94" s="65">
        <v>35156.958333333336</v>
      </c>
      <c r="D94">
        <v>5.8699998855590803</v>
      </c>
      <c r="E94">
        <v>19.870000839233398</v>
      </c>
      <c r="F94">
        <v>0</v>
      </c>
      <c r="G94">
        <v>27.2270916500486</v>
      </c>
      <c r="H94">
        <v>2.9331942072903101</v>
      </c>
      <c r="I94">
        <v>0</v>
      </c>
      <c r="J94">
        <v>0</v>
      </c>
    </row>
    <row r="95" spans="1:10">
      <c r="A95">
        <v>94</v>
      </c>
      <c r="B95">
        <v>-36.35</v>
      </c>
      <c r="C95" s="65">
        <v>35157.958333333336</v>
      </c>
      <c r="D95">
        <v>9.4200000762939506</v>
      </c>
      <c r="E95">
        <v>20.149999618530298</v>
      </c>
      <c r="F95">
        <v>0</v>
      </c>
      <c r="G95">
        <v>26.961507004704501</v>
      </c>
      <c r="H95">
        <v>2.7016151929805701</v>
      </c>
      <c r="I95">
        <v>0</v>
      </c>
      <c r="J95">
        <v>0</v>
      </c>
    </row>
    <row r="96" spans="1:10">
      <c r="A96">
        <v>95</v>
      </c>
      <c r="B96">
        <v>145.53333333333299</v>
      </c>
      <c r="C96" s="65">
        <v>35158.958333333336</v>
      </c>
      <c r="D96">
        <v>6.0500001907348597</v>
      </c>
      <c r="E96">
        <v>20.909999847412099</v>
      </c>
      <c r="F96">
        <v>0</v>
      </c>
      <c r="G96">
        <v>26.6968170005754</v>
      </c>
      <c r="H96">
        <v>3.0220203223041602</v>
      </c>
      <c r="I96">
        <v>0</v>
      </c>
      <c r="J96">
        <v>0</v>
      </c>
    </row>
    <row r="97" spans="1:10">
      <c r="A97">
        <v>96</v>
      </c>
      <c r="B97">
        <v>-36.35</v>
      </c>
      <c r="C97" s="65">
        <v>35159.958333333336</v>
      </c>
      <c r="D97">
        <v>6.4699997901916504</v>
      </c>
      <c r="E97">
        <v>21.809999465942401</v>
      </c>
      <c r="F97">
        <v>0</v>
      </c>
      <c r="G97">
        <v>26.433137810538302</v>
      </c>
      <c r="H97">
        <v>3.1042597496659399</v>
      </c>
      <c r="I97">
        <v>0</v>
      </c>
      <c r="J97">
        <v>0</v>
      </c>
    </row>
    <row r="98" spans="1:10">
      <c r="A98">
        <v>97</v>
      </c>
      <c r="B98">
        <v>145.53333333333299</v>
      </c>
      <c r="C98" s="65">
        <v>35160.958333333336</v>
      </c>
      <c r="D98">
        <v>9.1800003051757795</v>
      </c>
      <c r="E98">
        <v>27.090000152587901</v>
      </c>
      <c r="F98">
        <v>0.5</v>
      </c>
      <c r="G98">
        <v>26.170585607469999</v>
      </c>
      <c r="H98">
        <v>3.7362904981466198</v>
      </c>
      <c r="I98">
        <v>0</v>
      </c>
      <c r="J98">
        <v>0</v>
      </c>
    </row>
    <row r="99" spans="1:10">
      <c r="A99">
        <v>98</v>
      </c>
      <c r="B99">
        <v>-36.35</v>
      </c>
      <c r="C99" s="65">
        <v>35161.958333333336</v>
      </c>
      <c r="D99">
        <v>13.319999694824199</v>
      </c>
      <c r="E99">
        <v>19.340000152587901</v>
      </c>
      <c r="F99">
        <v>5</v>
      </c>
      <c r="G99">
        <v>25.9092765642472</v>
      </c>
      <c r="H99">
        <v>2.0368150153884801</v>
      </c>
      <c r="I99">
        <v>3.3705479876892199</v>
      </c>
      <c r="J99">
        <v>6.7410959753784402E-2</v>
      </c>
    </row>
    <row r="100" spans="1:10">
      <c r="A100">
        <v>99</v>
      </c>
      <c r="B100">
        <v>145.53333333333299</v>
      </c>
      <c r="C100" s="65">
        <v>35162.958333333336</v>
      </c>
      <c r="D100">
        <v>7.4499998092651403</v>
      </c>
      <c r="E100">
        <v>17.920000076293899</v>
      </c>
      <c r="F100">
        <v>9.6000003814697301</v>
      </c>
      <c r="G100">
        <v>25.649326853746999</v>
      </c>
      <c r="H100">
        <v>2.37518405143773</v>
      </c>
      <c r="I100">
        <v>11.0704011280088</v>
      </c>
      <c r="J100">
        <v>0.221408022560175</v>
      </c>
    </row>
    <row r="101" spans="1:10">
      <c r="A101">
        <v>100</v>
      </c>
      <c r="B101">
        <v>-36.35</v>
      </c>
      <c r="C101" s="65">
        <v>35163.958333333336</v>
      </c>
      <c r="D101">
        <v>7.0500001907348597</v>
      </c>
      <c r="E101">
        <v>16.639999389648398</v>
      </c>
      <c r="F101">
        <v>0.40000000596046398</v>
      </c>
      <c r="G101">
        <v>25.390852648846099</v>
      </c>
      <c r="H101">
        <v>2.1882642931596101</v>
      </c>
      <c r="I101">
        <v>9.7197896994415292</v>
      </c>
      <c r="J101">
        <v>0.194395793988831</v>
      </c>
    </row>
    <row r="102" spans="1:10">
      <c r="A102">
        <v>101</v>
      </c>
      <c r="B102">
        <v>145.53333333333299</v>
      </c>
      <c r="C102" s="65">
        <v>35164.958333333336</v>
      </c>
      <c r="D102">
        <v>5.1300001144409197</v>
      </c>
      <c r="E102">
        <v>17.149999618530298</v>
      </c>
      <c r="F102">
        <v>0.10000000149011599</v>
      </c>
      <c r="G102">
        <v>25.133970122421498</v>
      </c>
      <c r="H102">
        <v>2.3674106434617999</v>
      </c>
      <c r="I102">
        <v>7.9258611861622104</v>
      </c>
      <c r="J102">
        <v>0.15851722372324401</v>
      </c>
    </row>
    <row r="103" spans="1:10">
      <c r="A103">
        <v>102</v>
      </c>
      <c r="B103">
        <v>-36.35</v>
      </c>
      <c r="C103" s="65">
        <v>35165.958333333336</v>
      </c>
      <c r="D103">
        <v>5.4499998092651403</v>
      </c>
      <c r="E103">
        <v>16.040000915527301</v>
      </c>
      <c r="F103">
        <v>1.20000004768372</v>
      </c>
      <c r="G103">
        <v>24.878795447349798</v>
      </c>
      <c r="H103">
        <v>2.1695474680801801</v>
      </c>
      <c r="I103">
        <v>7.3902232593817798</v>
      </c>
      <c r="J103">
        <v>0.14780446518763601</v>
      </c>
    </row>
    <row r="104" spans="1:10">
      <c r="A104">
        <v>103</v>
      </c>
      <c r="B104">
        <v>145.53333333333299</v>
      </c>
      <c r="C104" s="65">
        <v>35166.958333333336</v>
      </c>
      <c r="D104">
        <v>4.46000003814697</v>
      </c>
      <c r="E104">
        <v>20.819999694824201</v>
      </c>
      <c r="F104">
        <v>5.5999999046325701</v>
      </c>
      <c r="G104">
        <v>24.625444796508202</v>
      </c>
      <c r="H104">
        <v>2.8463095282328998</v>
      </c>
      <c r="I104">
        <v>10.713175541428001</v>
      </c>
      <c r="J104">
        <v>0.21426351082856099</v>
      </c>
    </row>
    <row r="105" spans="1:10">
      <c r="A105">
        <v>104</v>
      </c>
      <c r="B105">
        <v>-36.35</v>
      </c>
      <c r="C105" s="65">
        <v>35167.958333333336</v>
      </c>
      <c r="D105">
        <v>9.7600002288818395</v>
      </c>
      <c r="E105">
        <v>19.399999618530298</v>
      </c>
      <c r="F105">
        <v>0</v>
      </c>
      <c r="G105">
        <v>24.374034342773299</v>
      </c>
      <c r="H105">
        <v>2.30040613397543</v>
      </c>
      <c r="I105">
        <v>8.8728506342476905</v>
      </c>
      <c r="J105">
        <v>0.17745701268495401</v>
      </c>
    </row>
    <row r="106" spans="1:10">
      <c r="A106">
        <v>105</v>
      </c>
      <c r="B106">
        <v>145.53333333333299</v>
      </c>
      <c r="C106" s="65">
        <v>35168.958333333336</v>
      </c>
      <c r="D106">
        <v>10.6199998855591</v>
      </c>
      <c r="E106">
        <v>16.360000610351602</v>
      </c>
      <c r="F106">
        <v>9</v>
      </c>
      <c r="G106">
        <v>24.124680259022</v>
      </c>
      <c r="H106">
        <v>1.69779346620918</v>
      </c>
      <c r="I106">
        <v>16.514615861280301</v>
      </c>
      <c r="J106">
        <v>0.33029231722560698</v>
      </c>
    </row>
    <row r="107" spans="1:10">
      <c r="A107">
        <v>106</v>
      </c>
      <c r="B107">
        <v>-36.35</v>
      </c>
      <c r="C107" s="65">
        <v>35169.958333333336</v>
      </c>
      <c r="D107">
        <v>8.5399999618530291</v>
      </c>
      <c r="E107">
        <v>17.940000534057599</v>
      </c>
      <c r="F107">
        <v>3.4000000953674299</v>
      </c>
      <c r="G107">
        <v>23.8774882010953</v>
      </c>
      <c r="H107">
        <v>2.1332219652747901</v>
      </c>
      <c r="I107">
        <v>18.208038384428001</v>
      </c>
      <c r="J107">
        <v>0.36416076768855898</v>
      </c>
    </row>
    <row r="108" spans="1:10">
      <c r="A108">
        <v>107</v>
      </c>
      <c r="B108">
        <v>145.53333333333299</v>
      </c>
      <c r="C108" s="65">
        <v>35170.958333333336</v>
      </c>
      <c r="D108">
        <v>8.25</v>
      </c>
      <c r="E108">
        <v>17.219999313354499</v>
      </c>
      <c r="F108">
        <v>0</v>
      </c>
      <c r="G108">
        <v>23.632521756690402</v>
      </c>
      <c r="H108">
        <v>2.0289247613835601</v>
      </c>
      <c r="I108">
        <v>16.584898575321098</v>
      </c>
      <c r="J108">
        <v>0.331697971506422</v>
      </c>
    </row>
    <row r="109" spans="1:10">
      <c r="A109">
        <v>108</v>
      </c>
      <c r="B109">
        <v>-36.35</v>
      </c>
      <c r="C109" s="65">
        <v>35171.958333333336</v>
      </c>
      <c r="D109">
        <v>6.3800001144409197</v>
      </c>
      <c r="E109">
        <v>13.9700002670288</v>
      </c>
      <c r="F109">
        <v>0.10000000149011599</v>
      </c>
      <c r="G109">
        <v>23.3898339964685</v>
      </c>
      <c r="H109">
        <v>1.6923098477017999</v>
      </c>
      <c r="I109">
        <v>15.331050698649801</v>
      </c>
      <c r="J109">
        <v>0.30662101397299601</v>
      </c>
    </row>
    <row r="110" spans="1:10">
      <c r="A110">
        <v>109</v>
      </c>
      <c r="B110">
        <v>145.53333333333299</v>
      </c>
      <c r="C110" s="65">
        <v>35172.958333333336</v>
      </c>
      <c r="D110">
        <v>9.2399997711181605</v>
      </c>
      <c r="E110">
        <v>16.469999313354499</v>
      </c>
      <c r="F110">
        <v>0.30000001192092901</v>
      </c>
      <c r="G110">
        <v>23.149477991091</v>
      </c>
      <c r="H110">
        <v>1.7913209407140001</v>
      </c>
      <c r="I110">
        <v>14.1979939579995</v>
      </c>
      <c r="J110">
        <v>0.28395987915998999</v>
      </c>
    </row>
    <row r="111" spans="1:10">
      <c r="A111">
        <v>110</v>
      </c>
      <c r="B111">
        <v>-36.35</v>
      </c>
      <c r="C111" s="65">
        <v>35173.958333333336</v>
      </c>
      <c r="D111">
        <v>8.5799999237060494</v>
      </c>
      <c r="E111">
        <v>17.940000534057599</v>
      </c>
      <c r="F111">
        <v>0.60000002384185802</v>
      </c>
      <c r="G111">
        <v>22.911506811218999</v>
      </c>
      <c r="H111">
        <v>2.04387719034129</v>
      </c>
      <c r="I111">
        <v>13.1628922295683</v>
      </c>
      <c r="J111">
        <v>0.26325784459136697</v>
      </c>
    </row>
    <row r="112" spans="1:10">
      <c r="A112">
        <v>111</v>
      </c>
      <c r="B112">
        <v>145.53333333333299</v>
      </c>
      <c r="C112" s="65">
        <v>35174.958333333336</v>
      </c>
      <c r="D112">
        <v>4.5199999809265101</v>
      </c>
      <c r="E112">
        <v>19.2600002288818</v>
      </c>
      <c r="F112">
        <v>0</v>
      </c>
      <c r="G112">
        <v>22.675973527513801</v>
      </c>
      <c r="H112">
        <v>2.4265354336423699</v>
      </c>
      <c r="I112">
        <v>11.221663882654401</v>
      </c>
      <c r="J112">
        <v>0.22443327765308899</v>
      </c>
    </row>
    <row r="113" spans="1:10">
      <c r="A113">
        <v>112</v>
      </c>
      <c r="B113">
        <v>-36.35</v>
      </c>
      <c r="C113" s="65">
        <v>35175.958333333336</v>
      </c>
      <c r="D113">
        <v>7.0599999427795401</v>
      </c>
      <c r="E113">
        <v>19.7700004577637</v>
      </c>
      <c r="F113">
        <v>0</v>
      </c>
      <c r="G113">
        <v>22.4429312106368</v>
      </c>
      <c r="H113">
        <v>2.34464694408357</v>
      </c>
      <c r="I113">
        <v>9.3459463273875798</v>
      </c>
      <c r="J113">
        <v>0.186918926547752</v>
      </c>
    </row>
    <row r="114" spans="1:10">
      <c r="A114">
        <v>113</v>
      </c>
      <c r="B114">
        <v>145.53333333333299</v>
      </c>
      <c r="C114" s="65">
        <v>35176.958333333336</v>
      </c>
      <c r="D114">
        <v>4.5</v>
      </c>
      <c r="E114">
        <v>20.540000915527301</v>
      </c>
      <c r="F114">
        <v>0</v>
      </c>
      <c r="G114">
        <v>22.212432931249101</v>
      </c>
      <c r="H114">
        <v>2.5321491260396498</v>
      </c>
      <c r="I114">
        <v>7.3202270265558598</v>
      </c>
      <c r="J114">
        <v>0.14640454053111701</v>
      </c>
    </row>
    <row r="115" spans="1:10">
      <c r="A115">
        <v>114</v>
      </c>
      <c r="B115">
        <v>-36.35</v>
      </c>
      <c r="C115" s="65">
        <v>35177.958333333336</v>
      </c>
      <c r="D115">
        <v>4.25</v>
      </c>
      <c r="E115">
        <v>21.629999160766602</v>
      </c>
      <c r="F115">
        <v>0</v>
      </c>
      <c r="G115">
        <v>21.9845317600121</v>
      </c>
      <c r="H115">
        <v>2.6448905483813898</v>
      </c>
      <c r="I115">
        <v>5.2043145878507504</v>
      </c>
      <c r="J115">
        <v>0.104086291757015</v>
      </c>
    </row>
    <row r="116" spans="1:10">
      <c r="A116">
        <v>115</v>
      </c>
      <c r="B116">
        <v>145.53333333333299</v>
      </c>
      <c r="C116" s="65">
        <v>35178.958333333336</v>
      </c>
      <c r="D116">
        <v>5.6999998092651403</v>
      </c>
      <c r="E116">
        <v>22.459999084472699</v>
      </c>
      <c r="F116">
        <v>0</v>
      </c>
      <c r="G116">
        <v>21.7592807675871</v>
      </c>
      <c r="H116">
        <v>2.6660088740544401</v>
      </c>
      <c r="I116">
        <v>3.0715074886072</v>
      </c>
      <c r="J116">
        <v>6.1430149772143901E-2</v>
      </c>
    </row>
    <row r="117" spans="1:10">
      <c r="A117">
        <v>116</v>
      </c>
      <c r="B117">
        <v>-36.35</v>
      </c>
      <c r="C117" s="65">
        <v>35179.958333333336</v>
      </c>
      <c r="D117">
        <v>8.4300003051757795</v>
      </c>
      <c r="E117">
        <v>21.049999237060501</v>
      </c>
      <c r="F117">
        <v>0</v>
      </c>
      <c r="G117">
        <v>21.5367330246352</v>
      </c>
      <c r="H117">
        <v>2.3371618075497</v>
      </c>
      <c r="I117">
        <v>1.20177804256743</v>
      </c>
      <c r="J117">
        <v>2.4035560851348701E-2</v>
      </c>
    </row>
    <row r="118" spans="1:10">
      <c r="A118">
        <v>117</v>
      </c>
      <c r="B118">
        <v>145.53333333333299</v>
      </c>
      <c r="C118" s="65">
        <v>35180.958333333336</v>
      </c>
      <c r="D118">
        <v>11.2399997711182</v>
      </c>
      <c r="E118">
        <v>22.5</v>
      </c>
      <c r="F118">
        <v>0</v>
      </c>
      <c r="G118">
        <v>21.316941601817799</v>
      </c>
      <c r="H118">
        <v>2.32814318659418</v>
      </c>
      <c r="I118">
        <v>0</v>
      </c>
      <c r="J118">
        <v>0</v>
      </c>
    </row>
    <row r="119" spans="1:10">
      <c r="A119">
        <v>118</v>
      </c>
      <c r="B119">
        <v>-36.35</v>
      </c>
      <c r="C119" s="65">
        <v>35181.958333333336</v>
      </c>
      <c r="D119">
        <v>11.170000076293899</v>
      </c>
      <c r="E119">
        <v>17.940000534057599</v>
      </c>
      <c r="F119">
        <v>0</v>
      </c>
      <c r="G119">
        <v>21.099959569796098</v>
      </c>
      <c r="H119">
        <v>1.66755102654273</v>
      </c>
      <c r="I119">
        <v>0</v>
      </c>
      <c r="J119">
        <v>0</v>
      </c>
    </row>
    <row r="120" spans="1:10">
      <c r="A120">
        <v>119</v>
      </c>
      <c r="B120">
        <v>145.53333333333299</v>
      </c>
      <c r="C120" s="65">
        <v>35182.958333333336</v>
      </c>
      <c r="D120">
        <v>2.21000003814697</v>
      </c>
      <c r="E120">
        <v>17.879999160766602</v>
      </c>
      <c r="F120">
        <v>0</v>
      </c>
      <c r="G120">
        <v>20.885839999231401</v>
      </c>
      <c r="H120">
        <v>2.1612021971011499</v>
      </c>
      <c r="I120">
        <v>0</v>
      </c>
      <c r="J120">
        <v>0</v>
      </c>
    </row>
    <row r="121" spans="1:10">
      <c r="A121">
        <v>120</v>
      </c>
      <c r="B121">
        <v>-36.35</v>
      </c>
      <c r="C121" s="65">
        <v>35183.958333333336</v>
      </c>
      <c r="D121">
        <v>2.6900000572204599</v>
      </c>
      <c r="E121">
        <v>18.950000762939499</v>
      </c>
      <c r="F121">
        <v>0</v>
      </c>
      <c r="G121">
        <v>20.674635960784901</v>
      </c>
      <c r="H121">
        <v>2.2399046873419199</v>
      </c>
      <c r="I121">
        <v>0</v>
      </c>
      <c r="J121">
        <v>0</v>
      </c>
    </row>
    <row r="122" spans="1:10">
      <c r="A122">
        <v>121</v>
      </c>
      <c r="B122">
        <v>145.53333333333299</v>
      </c>
      <c r="C122" s="65">
        <v>35184.958333333336</v>
      </c>
      <c r="D122">
        <v>7.9800000190734899</v>
      </c>
      <c r="E122">
        <v>20.629999160766602</v>
      </c>
      <c r="F122">
        <v>0</v>
      </c>
      <c r="G122">
        <v>20.466400525118001</v>
      </c>
      <c r="H122">
        <v>2.1939217686632002</v>
      </c>
      <c r="I122">
        <v>0</v>
      </c>
      <c r="J122">
        <v>0</v>
      </c>
    </row>
    <row r="123" spans="1:10">
      <c r="A123">
        <v>122</v>
      </c>
      <c r="B123">
        <v>-36.35</v>
      </c>
      <c r="C123" s="65">
        <v>35185.958333333336</v>
      </c>
      <c r="D123">
        <v>8.0299997329711896</v>
      </c>
      <c r="E123">
        <v>22.889999389648398</v>
      </c>
      <c r="F123">
        <v>0</v>
      </c>
      <c r="G123">
        <v>20.261186762891899</v>
      </c>
      <c r="H123">
        <v>2.4386993936879202</v>
      </c>
      <c r="I123">
        <v>0</v>
      </c>
      <c r="J123">
        <v>0</v>
      </c>
    </row>
    <row r="124" spans="1:10">
      <c r="A124">
        <v>123</v>
      </c>
      <c r="B124">
        <v>145.53333333333299</v>
      </c>
      <c r="C124" s="65">
        <v>35186.958333333336</v>
      </c>
      <c r="D124">
        <v>9.1999998092651403</v>
      </c>
      <c r="E124">
        <v>24.319999694824201</v>
      </c>
      <c r="F124">
        <v>0</v>
      </c>
      <c r="G124">
        <v>20.059047744767899</v>
      </c>
      <c r="H124">
        <v>2.5305894221958001</v>
      </c>
      <c r="I124">
        <v>0</v>
      </c>
      <c r="J124">
        <v>0</v>
      </c>
    </row>
    <row r="125" spans="1:10">
      <c r="A125">
        <v>124</v>
      </c>
      <c r="B125">
        <v>-36.35</v>
      </c>
      <c r="C125" s="65">
        <v>35187.958333333336</v>
      </c>
      <c r="D125">
        <v>9.7399997711181605</v>
      </c>
      <c r="E125">
        <v>25.100000381469702</v>
      </c>
      <c r="F125">
        <v>0.30000001192092901</v>
      </c>
      <c r="G125">
        <v>19.860036541407201</v>
      </c>
      <c r="H125">
        <v>2.5735153556397199</v>
      </c>
      <c r="I125">
        <v>0</v>
      </c>
      <c r="J125">
        <v>0</v>
      </c>
    </row>
    <row r="126" spans="1:10">
      <c r="A126">
        <v>125</v>
      </c>
      <c r="B126">
        <v>145.53333333333299</v>
      </c>
      <c r="C126" s="65">
        <v>35188.958333333336</v>
      </c>
      <c r="D126">
        <v>8.4499998092651403</v>
      </c>
      <c r="E126">
        <v>22.659999847412099</v>
      </c>
      <c r="F126">
        <v>0</v>
      </c>
      <c r="G126">
        <v>19.664206223471101</v>
      </c>
      <c r="H126">
        <v>2.3211123058006198</v>
      </c>
      <c r="I126">
        <v>0</v>
      </c>
      <c r="J126">
        <v>0</v>
      </c>
    </row>
    <row r="127" spans="1:10">
      <c r="A127">
        <v>126</v>
      </c>
      <c r="B127">
        <v>-36.35</v>
      </c>
      <c r="C127" s="65">
        <v>35189.958333333336</v>
      </c>
      <c r="D127">
        <v>12.3900003433228</v>
      </c>
      <c r="E127">
        <v>18.030000686645501</v>
      </c>
      <c r="F127">
        <v>4.3000001907348597</v>
      </c>
      <c r="G127">
        <v>19.471609861620902</v>
      </c>
      <c r="H127">
        <v>1.4330083048126201</v>
      </c>
      <c r="I127">
        <v>3.1535935468847698</v>
      </c>
      <c r="J127">
        <v>6.3071870937695396E-2</v>
      </c>
    </row>
    <row r="128" spans="1:10">
      <c r="A128">
        <v>127</v>
      </c>
      <c r="B128">
        <v>145.53333333333299</v>
      </c>
      <c r="C128" s="65">
        <v>35190.958333333336</v>
      </c>
      <c r="D128">
        <v>16.049999237060501</v>
      </c>
      <c r="E128">
        <v>19.139999389648398</v>
      </c>
      <c r="F128">
        <v>7.8000001907348597</v>
      </c>
      <c r="G128">
        <v>19.282300526517901</v>
      </c>
      <c r="H128">
        <v>1.1262680329914201</v>
      </c>
      <c r="I128">
        <v>10.0525793112265</v>
      </c>
      <c r="J128">
        <v>0.20105158622453001</v>
      </c>
    </row>
    <row r="129" spans="1:10">
      <c r="A129">
        <v>128</v>
      </c>
      <c r="B129">
        <v>-36.35</v>
      </c>
      <c r="C129" s="65">
        <v>35191.958333333336</v>
      </c>
      <c r="D129">
        <v>9.0100002288818395</v>
      </c>
      <c r="E129">
        <v>18.920000076293899</v>
      </c>
      <c r="F129">
        <v>1.29999995231628</v>
      </c>
      <c r="G129">
        <v>19.096331288823301</v>
      </c>
      <c r="H129">
        <v>1.7926577279079901</v>
      </c>
      <c r="I129">
        <v>9.9184530812163896</v>
      </c>
      <c r="J129">
        <v>0.19836906162432799</v>
      </c>
    </row>
    <row r="130" spans="1:10">
      <c r="A130">
        <v>129</v>
      </c>
      <c r="B130">
        <v>145.53333333333299</v>
      </c>
      <c r="C130" s="65">
        <v>35192.958333333336</v>
      </c>
      <c r="D130">
        <v>8.7100000381469709</v>
      </c>
      <c r="E130">
        <v>17.9799995422363</v>
      </c>
      <c r="F130">
        <v>0</v>
      </c>
      <c r="G130">
        <v>18.9137552191983</v>
      </c>
      <c r="H130">
        <v>1.68371159813325</v>
      </c>
      <c r="I130">
        <v>8.5714838027097908</v>
      </c>
      <c r="J130">
        <v>0.17142967605419601</v>
      </c>
    </row>
    <row r="131" spans="1:10">
      <c r="A131">
        <v>130</v>
      </c>
      <c r="B131">
        <v>-36.35</v>
      </c>
      <c r="C131" s="65">
        <v>35193.958333333336</v>
      </c>
      <c r="D131">
        <v>5.3800001144409197</v>
      </c>
      <c r="E131">
        <v>20.280000686645501</v>
      </c>
      <c r="F131">
        <v>0</v>
      </c>
      <c r="G131">
        <v>18.734625388304298</v>
      </c>
      <c r="H131">
        <v>2.0794424725788101</v>
      </c>
      <c r="I131">
        <v>6.9079298246467404</v>
      </c>
      <c r="J131">
        <v>0.13815859649293499</v>
      </c>
    </row>
    <row r="132" spans="1:10">
      <c r="A132">
        <v>131</v>
      </c>
      <c r="B132">
        <v>145.53333333333299</v>
      </c>
      <c r="C132" s="65">
        <v>35194.958333333336</v>
      </c>
      <c r="D132">
        <v>10.420000076293899</v>
      </c>
      <c r="E132">
        <v>22.290000915527301</v>
      </c>
      <c r="F132">
        <v>0</v>
      </c>
      <c r="G132">
        <v>18.5589948668025</v>
      </c>
      <c r="H132">
        <v>2.0501983237618799</v>
      </c>
      <c r="I132">
        <v>5.2677711656372397</v>
      </c>
      <c r="J132">
        <v>0.105355423312745</v>
      </c>
    </row>
    <row r="133" spans="1:10">
      <c r="A133">
        <v>132</v>
      </c>
      <c r="B133">
        <v>-36.35</v>
      </c>
      <c r="C133" s="65">
        <v>35195.958333333336</v>
      </c>
      <c r="D133">
        <v>8.7600002288818395</v>
      </c>
      <c r="E133">
        <v>23.670000076293899</v>
      </c>
      <c r="F133">
        <v>0</v>
      </c>
      <c r="G133">
        <v>18.3869167253543</v>
      </c>
      <c r="H133">
        <v>2.26714844709258</v>
      </c>
      <c r="I133">
        <v>3.45405240796318</v>
      </c>
      <c r="J133">
        <v>6.9081048159263497E-2</v>
      </c>
    </row>
    <row r="134" spans="1:10">
      <c r="A134">
        <v>133</v>
      </c>
      <c r="B134">
        <v>145.53333333333299</v>
      </c>
      <c r="C134" s="65">
        <v>35196.958333333336</v>
      </c>
      <c r="D134">
        <v>11.939999580383301</v>
      </c>
      <c r="E134">
        <v>17.079999923706101</v>
      </c>
      <c r="F134">
        <v>0.5</v>
      </c>
      <c r="G134">
        <v>18.218444034620699</v>
      </c>
      <c r="H134">
        <v>1.2528283234489701</v>
      </c>
      <c r="I134">
        <v>2.9517897492039999</v>
      </c>
      <c r="J134">
        <v>5.9035794984080098E-2</v>
      </c>
    </row>
    <row r="135" spans="1:10">
      <c r="A135">
        <v>134</v>
      </c>
      <c r="B135">
        <v>-36.35</v>
      </c>
      <c r="C135" s="65">
        <v>35197.958333333336</v>
      </c>
      <c r="D135">
        <v>4.8600001335143999</v>
      </c>
      <c r="E135">
        <v>15.710000038146999</v>
      </c>
      <c r="F135">
        <v>0.69999998807907104</v>
      </c>
      <c r="G135">
        <v>18.053629865263201</v>
      </c>
      <c r="H135">
        <v>1.5678899729673601</v>
      </c>
      <c r="I135">
        <v>2.39747775890919</v>
      </c>
      <c r="J135">
        <v>4.7949555178183799E-2</v>
      </c>
    </row>
    <row r="136" spans="1:10">
      <c r="A136">
        <v>135</v>
      </c>
      <c r="B136">
        <v>145.53333333333299</v>
      </c>
      <c r="C136" s="65">
        <v>35198.958333333336</v>
      </c>
      <c r="D136">
        <v>1.83000004291534</v>
      </c>
      <c r="E136">
        <v>14.9799995422363</v>
      </c>
      <c r="F136">
        <v>0</v>
      </c>
      <c r="G136">
        <v>17.892527287943</v>
      </c>
      <c r="H136">
        <v>1.5961748684829</v>
      </c>
      <c r="I136">
        <v>1.12053786412287</v>
      </c>
      <c r="J136">
        <v>2.2410757282457301E-2</v>
      </c>
    </row>
    <row r="137" spans="1:10">
      <c r="A137">
        <v>136</v>
      </c>
      <c r="B137">
        <v>-36.35</v>
      </c>
      <c r="C137" s="65">
        <v>35199.958333333336</v>
      </c>
      <c r="D137">
        <v>0.38999998569488498</v>
      </c>
      <c r="E137">
        <v>15.819999694824199</v>
      </c>
      <c r="F137">
        <v>0</v>
      </c>
      <c r="G137">
        <v>17.735184872808802</v>
      </c>
      <c r="H137">
        <v>1.6941974529303601</v>
      </c>
      <c r="I137">
        <v>0</v>
      </c>
      <c r="J137">
        <v>0</v>
      </c>
    </row>
    <row r="138" spans="1:10">
      <c r="A138">
        <v>137</v>
      </c>
      <c r="B138">
        <v>145.53333333333299</v>
      </c>
      <c r="C138" s="65">
        <v>35200.958333333336</v>
      </c>
      <c r="D138">
        <v>2.3900001049041699</v>
      </c>
      <c r="E138">
        <v>17.620000839233398</v>
      </c>
      <c r="F138">
        <v>0</v>
      </c>
      <c r="G138">
        <v>17.581633187958602</v>
      </c>
      <c r="H138">
        <v>1.7909927818863101</v>
      </c>
      <c r="I138">
        <v>0</v>
      </c>
      <c r="J138">
        <v>0</v>
      </c>
    </row>
    <row r="139" spans="1:10">
      <c r="A139">
        <v>138</v>
      </c>
      <c r="B139">
        <v>-36.35</v>
      </c>
      <c r="C139" s="65">
        <v>35201.958333333336</v>
      </c>
      <c r="D139">
        <v>1.8400000333786</v>
      </c>
      <c r="E139">
        <v>18.7700004577637</v>
      </c>
      <c r="F139">
        <v>0</v>
      </c>
      <c r="G139">
        <v>17.431898300978201</v>
      </c>
      <c r="H139">
        <v>1.8924242872219801</v>
      </c>
      <c r="I139">
        <v>0</v>
      </c>
      <c r="J139">
        <v>0</v>
      </c>
    </row>
    <row r="140" spans="1:10">
      <c r="A140">
        <v>139</v>
      </c>
      <c r="B140">
        <v>145.53333333333299</v>
      </c>
      <c r="C140" s="65">
        <v>35202.958333333336</v>
      </c>
      <c r="D140">
        <v>4.7399997711181596</v>
      </c>
      <c r="E140">
        <v>18.649999618530298</v>
      </c>
      <c r="F140">
        <v>0</v>
      </c>
      <c r="G140">
        <v>17.286006279452899</v>
      </c>
      <c r="H140">
        <v>1.7851239499809901</v>
      </c>
      <c r="I140">
        <v>0</v>
      </c>
      <c r="J140">
        <v>0</v>
      </c>
    </row>
    <row r="141" spans="1:10">
      <c r="A141">
        <v>140</v>
      </c>
      <c r="B141">
        <v>-36.35</v>
      </c>
      <c r="C141" s="65">
        <v>35203.958333333336</v>
      </c>
      <c r="D141">
        <v>6.5599999427795401</v>
      </c>
      <c r="E141">
        <v>16.350000381469702</v>
      </c>
      <c r="F141">
        <v>0</v>
      </c>
      <c r="G141">
        <v>17.143983190968299</v>
      </c>
      <c r="H141">
        <v>1.47321097092452</v>
      </c>
      <c r="I141">
        <v>0</v>
      </c>
      <c r="J141">
        <v>0</v>
      </c>
    </row>
    <row r="142" spans="1:10">
      <c r="A142">
        <v>141</v>
      </c>
      <c r="B142">
        <v>145.53333333333299</v>
      </c>
      <c r="C142" s="65">
        <v>35204.958333333336</v>
      </c>
      <c r="D142">
        <v>4.9200000762939498</v>
      </c>
      <c r="E142">
        <v>16.059999465942401</v>
      </c>
      <c r="F142">
        <v>0</v>
      </c>
      <c r="G142">
        <v>17.0058551031101</v>
      </c>
      <c r="H142">
        <v>1.5074251385692199</v>
      </c>
      <c r="I142">
        <v>0</v>
      </c>
      <c r="J142">
        <v>0</v>
      </c>
    </row>
    <row r="143" spans="1:10">
      <c r="A143">
        <v>142</v>
      </c>
      <c r="B143">
        <v>-36.35</v>
      </c>
      <c r="C143" s="65">
        <v>35205.958333333336</v>
      </c>
      <c r="D143">
        <v>3.2400000095367401</v>
      </c>
      <c r="E143">
        <v>15.0900001525879</v>
      </c>
      <c r="F143">
        <v>0</v>
      </c>
      <c r="G143">
        <v>16.8716480834637</v>
      </c>
      <c r="H143">
        <v>1.4702082772462799</v>
      </c>
      <c r="I143">
        <v>0</v>
      </c>
      <c r="J143">
        <v>0</v>
      </c>
    </row>
    <row r="144" spans="1:10">
      <c r="A144">
        <v>143</v>
      </c>
      <c r="B144">
        <v>145.53333333333299</v>
      </c>
      <c r="C144" s="65">
        <v>35206.958333333336</v>
      </c>
      <c r="D144">
        <v>6.3600001335143999</v>
      </c>
      <c r="E144">
        <v>15.420000076293899</v>
      </c>
      <c r="F144">
        <v>0</v>
      </c>
      <c r="G144">
        <v>16.741388199614601</v>
      </c>
      <c r="H144">
        <v>1.3572125469762799</v>
      </c>
      <c r="I144">
        <v>0</v>
      </c>
      <c r="J144">
        <v>0</v>
      </c>
    </row>
    <row r="145" spans="1:10">
      <c r="A145">
        <v>144</v>
      </c>
      <c r="B145">
        <v>-36.35</v>
      </c>
      <c r="C145" s="65">
        <v>35207.958333333336</v>
      </c>
      <c r="D145">
        <v>8.1800003051757795</v>
      </c>
      <c r="E145">
        <v>15.7799997329712</v>
      </c>
      <c r="F145">
        <v>0.30000001192092901</v>
      </c>
      <c r="G145">
        <v>16.615101519148499</v>
      </c>
      <c r="H145">
        <v>1.2805490677978</v>
      </c>
      <c r="I145">
        <v>0</v>
      </c>
      <c r="J145">
        <v>0</v>
      </c>
    </row>
    <row r="146" spans="1:10">
      <c r="A146">
        <v>145</v>
      </c>
      <c r="B146">
        <v>145.53333333333299</v>
      </c>
      <c r="C146" s="65">
        <v>35208.958333333336</v>
      </c>
      <c r="D146">
        <v>9.4200000762939506</v>
      </c>
      <c r="E146">
        <v>15.6099996566772</v>
      </c>
      <c r="F146">
        <v>0.89999997615814198</v>
      </c>
      <c r="G146">
        <v>16.492814109650801</v>
      </c>
      <c r="H146">
        <v>1.1677755986548899</v>
      </c>
      <c r="I146">
        <v>0</v>
      </c>
      <c r="J146">
        <v>0</v>
      </c>
    </row>
    <row r="147" spans="1:10">
      <c r="A147">
        <v>146</v>
      </c>
      <c r="B147">
        <v>-36.35</v>
      </c>
      <c r="C147" s="65">
        <v>35209.958333333336</v>
      </c>
      <c r="D147">
        <v>3.25</v>
      </c>
      <c r="E147">
        <v>15.75</v>
      </c>
      <c r="F147">
        <v>0</v>
      </c>
      <c r="G147">
        <v>16.374552038707201</v>
      </c>
      <c r="H147">
        <v>1.4837093480799</v>
      </c>
      <c r="I147">
        <v>0</v>
      </c>
      <c r="J147">
        <v>0</v>
      </c>
    </row>
    <row r="148" spans="1:10">
      <c r="A148">
        <v>147</v>
      </c>
      <c r="B148">
        <v>145.53333333333299</v>
      </c>
      <c r="C148" s="65">
        <v>35210.958333333336</v>
      </c>
      <c r="D148">
        <v>0.56000000238418601</v>
      </c>
      <c r="E148">
        <v>14.689999580383301</v>
      </c>
      <c r="F148">
        <v>0</v>
      </c>
      <c r="G148">
        <v>16.260341373903099</v>
      </c>
      <c r="H148">
        <v>1.4588930090405501</v>
      </c>
      <c r="I148">
        <v>0</v>
      </c>
      <c r="J148">
        <v>0</v>
      </c>
    </row>
    <row r="149" spans="1:10">
      <c r="A149">
        <v>148</v>
      </c>
      <c r="B149">
        <v>-36.35</v>
      </c>
      <c r="C149" s="65">
        <v>35211.958333333336</v>
      </c>
      <c r="D149">
        <v>1.0299999713897701</v>
      </c>
      <c r="E149">
        <v>13.5200004577637</v>
      </c>
      <c r="F149">
        <v>0</v>
      </c>
      <c r="G149">
        <v>16.150208182824102</v>
      </c>
      <c r="H149">
        <v>1.34357541872418</v>
      </c>
      <c r="I149">
        <v>0</v>
      </c>
      <c r="J149">
        <v>0</v>
      </c>
    </row>
    <row r="150" spans="1:10">
      <c r="A150">
        <v>149</v>
      </c>
      <c r="B150">
        <v>145.53333333333299</v>
      </c>
      <c r="C150" s="65">
        <v>35212.958333333336</v>
      </c>
      <c r="D150">
        <v>0.230000004172325</v>
      </c>
      <c r="E150">
        <v>15.199999809265099</v>
      </c>
      <c r="F150">
        <v>0.10000000149011599</v>
      </c>
      <c r="G150">
        <v>16.044178533055799</v>
      </c>
      <c r="H150">
        <v>1.4869135052793201</v>
      </c>
      <c r="I150">
        <v>0</v>
      </c>
      <c r="J150">
        <v>0</v>
      </c>
    </row>
    <row r="151" spans="1:10">
      <c r="A151">
        <v>150</v>
      </c>
      <c r="B151">
        <v>-36.35</v>
      </c>
      <c r="C151" s="65">
        <v>35213.958333333336</v>
      </c>
      <c r="D151">
        <v>2.4400000572204599</v>
      </c>
      <c r="E151">
        <v>14.7799997329712</v>
      </c>
      <c r="F151">
        <v>0.10000000149011599</v>
      </c>
      <c r="G151">
        <v>15.9422784921837</v>
      </c>
      <c r="H151">
        <v>1.38847516691216</v>
      </c>
      <c r="I151">
        <v>0</v>
      </c>
      <c r="J151">
        <v>0</v>
      </c>
    </row>
    <row r="152" spans="1:10">
      <c r="A152">
        <v>151</v>
      </c>
      <c r="B152">
        <v>145.53333333333299</v>
      </c>
      <c r="C152" s="65">
        <v>35214.958333333336</v>
      </c>
      <c r="D152">
        <v>-0.20999999344348899</v>
      </c>
      <c r="E152">
        <v>15.2600002288818</v>
      </c>
      <c r="F152">
        <v>0</v>
      </c>
      <c r="G152">
        <v>15.844534127793301</v>
      </c>
      <c r="H152">
        <v>1.48161662307511</v>
      </c>
      <c r="I152">
        <v>0</v>
      </c>
      <c r="J152">
        <v>0</v>
      </c>
    </row>
    <row r="153" spans="1:10">
      <c r="A153">
        <v>152</v>
      </c>
      <c r="B153">
        <v>-36.35</v>
      </c>
      <c r="C153" s="65">
        <v>35215.958333333336</v>
      </c>
      <c r="D153">
        <v>0.43999999761581399</v>
      </c>
      <c r="E153">
        <v>15.2399997711182</v>
      </c>
      <c r="F153">
        <v>0</v>
      </c>
      <c r="G153">
        <v>15.7509715074701</v>
      </c>
      <c r="H153">
        <v>1.4585387466313999</v>
      </c>
      <c r="I153">
        <v>0</v>
      </c>
      <c r="J153">
        <v>0</v>
      </c>
    </row>
    <row r="154" spans="1:10">
      <c r="A154">
        <v>153</v>
      </c>
      <c r="B154">
        <v>145.53333333333299</v>
      </c>
      <c r="C154" s="65">
        <v>35216.958333333336</v>
      </c>
      <c r="D154">
        <v>4.1100001335143999</v>
      </c>
      <c r="E154">
        <v>17.670000076293899</v>
      </c>
      <c r="F154">
        <v>0</v>
      </c>
      <c r="G154">
        <v>15.661616698799801</v>
      </c>
      <c r="H154">
        <v>1.55331213890965</v>
      </c>
      <c r="I154">
        <v>0</v>
      </c>
      <c r="J154">
        <v>0</v>
      </c>
    </row>
    <row r="155" spans="1:10">
      <c r="A155">
        <v>154</v>
      </c>
      <c r="B155">
        <v>-36.35</v>
      </c>
      <c r="C155" s="65">
        <v>35217.958333333336</v>
      </c>
      <c r="D155">
        <v>7.4099998474121103</v>
      </c>
      <c r="E155">
        <v>16.600000381469702</v>
      </c>
      <c r="F155">
        <v>2.5</v>
      </c>
      <c r="G155">
        <v>15.5764957693679</v>
      </c>
      <c r="H155">
        <v>1.3212299482869401</v>
      </c>
      <c r="I155">
        <v>1.44301604137045</v>
      </c>
      <c r="J155">
        <v>2.88603208274089E-2</v>
      </c>
    </row>
    <row r="156" spans="1:10">
      <c r="A156">
        <v>155</v>
      </c>
      <c r="B156">
        <v>145.53333333333299</v>
      </c>
      <c r="C156" s="65">
        <v>35218.958333333336</v>
      </c>
      <c r="D156">
        <v>2.5</v>
      </c>
      <c r="E156">
        <v>16.889999389648398</v>
      </c>
      <c r="F156">
        <v>0.5</v>
      </c>
      <c r="G156">
        <v>15.495634786759901</v>
      </c>
      <c r="H156">
        <v>1.5172433079794401</v>
      </c>
      <c r="I156">
        <v>0.72922139498689098</v>
      </c>
      <c r="J156">
        <v>1.45844278997378E-2</v>
      </c>
    </row>
    <row r="157" spans="1:10">
      <c r="A157">
        <v>156</v>
      </c>
      <c r="B157">
        <v>-36.35</v>
      </c>
      <c r="C157" s="65">
        <v>35219.958333333336</v>
      </c>
      <c r="D157">
        <v>10.5900001525879</v>
      </c>
      <c r="E157">
        <v>14.810000419616699</v>
      </c>
      <c r="F157">
        <v>16.399999618530298</v>
      </c>
      <c r="G157">
        <v>15.419059818561299</v>
      </c>
      <c r="H157">
        <v>0.90693409218945498</v>
      </c>
      <c r="I157">
        <v>16.403673739765601</v>
      </c>
      <c r="J157">
        <v>0.32807347479531201</v>
      </c>
    </row>
    <row r="158" spans="1:10">
      <c r="A158">
        <v>157</v>
      </c>
      <c r="B158">
        <v>145.53333333333299</v>
      </c>
      <c r="C158" s="65">
        <v>35220.958333333336</v>
      </c>
      <c r="D158">
        <v>0.87000000476837203</v>
      </c>
      <c r="E158">
        <v>11.819999694824199</v>
      </c>
      <c r="F158">
        <v>0</v>
      </c>
      <c r="G158">
        <v>15.3467969323577</v>
      </c>
      <c r="H158">
        <v>1.1511018681189999</v>
      </c>
      <c r="I158">
        <v>15.482792245270399</v>
      </c>
      <c r="J158">
        <v>0.30965584490540798</v>
      </c>
    </row>
    <row r="159" spans="1:10">
      <c r="A159">
        <v>158</v>
      </c>
      <c r="B159">
        <v>-36.35</v>
      </c>
      <c r="C159" s="65">
        <v>35221.958333333336</v>
      </c>
      <c r="D159">
        <v>5.1700000762939498</v>
      </c>
      <c r="E159">
        <v>13.1400003433228</v>
      </c>
      <c r="F159">
        <v>0</v>
      </c>
      <c r="G159">
        <v>15.278872195734699</v>
      </c>
      <c r="H159">
        <v>1.0914945142042201</v>
      </c>
      <c r="I159">
        <v>14.609596633907</v>
      </c>
      <c r="J159">
        <v>0.29219193267813998</v>
      </c>
    </row>
    <row r="160" spans="1:10">
      <c r="A160">
        <v>159</v>
      </c>
      <c r="B160">
        <v>145.53333333333299</v>
      </c>
      <c r="C160" s="65">
        <v>35222.958333333336</v>
      </c>
      <c r="D160">
        <v>7.3800001144409197</v>
      </c>
      <c r="E160">
        <v>13.819999694824199</v>
      </c>
      <c r="F160">
        <v>2.7000000476837198</v>
      </c>
      <c r="G160">
        <v>15.2153116762778</v>
      </c>
      <c r="H160">
        <v>1.0294466929859201</v>
      </c>
      <c r="I160">
        <v>16.486039327202</v>
      </c>
      <c r="J160">
        <v>0.32972078654404002</v>
      </c>
    </row>
    <row r="161" spans="1:10">
      <c r="A161">
        <v>160</v>
      </c>
      <c r="B161">
        <v>-36.35</v>
      </c>
      <c r="C161" s="65">
        <v>35223.958333333336</v>
      </c>
      <c r="D161">
        <v>0.68999999761581399</v>
      </c>
      <c r="E161">
        <v>11.5</v>
      </c>
      <c r="F161">
        <v>0.10000000149011599</v>
      </c>
      <c r="G161">
        <v>15.156141441572499</v>
      </c>
      <c r="H161">
        <v>1.11781590076572</v>
      </c>
      <c r="I161">
        <v>15.6917866080795</v>
      </c>
      <c r="J161">
        <v>0.313835732161591</v>
      </c>
    </row>
    <row r="162" spans="1:10">
      <c r="A162">
        <v>161</v>
      </c>
      <c r="B162">
        <v>145.53333333333299</v>
      </c>
      <c r="C162" s="65">
        <v>35224.958333333336</v>
      </c>
      <c r="D162">
        <v>3.2599999904632599</v>
      </c>
      <c r="E162">
        <v>14.1599998474121</v>
      </c>
      <c r="F162">
        <v>0</v>
      </c>
      <c r="G162">
        <v>15.101387559204399</v>
      </c>
      <c r="H162">
        <v>1.24079940783083</v>
      </c>
      <c r="I162">
        <v>14.6991470818149</v>
      </c>
      <c r="J162">
        <v>0.29398294163629701</v>
      </c>
    </row>
    <row r="163" spans="1:10">
      <c r="A163">
        <v>162</v>
      </c>
      <c r="B163">
        <v>-36.35</v>
      </c>
      <c r="C163" s="65">
        <v>35225.958333333336</v>
      </c>
      <c r="D163">
        <v>1.0099999904632599</v>
      </c>
      <c r="E163">
        <v>14.300000190734901</v>
      </c>
      <c r="F163">
        <v>0</v>
      </c>
      <c r="G163">
        <v>15.051076096758999</v>
      </c>
      <c r="H163">
        <v>1.3111878004475901</v>
      </c>
      <c r="I163">
        <v>13.6501968414568</v>
      </c>
      <c r="J163">
        <v>0.27300393682913598</v>
      </c>
    </row>
    <row r="164" spans="1:10">
      <c r="A164">
        <v>163</v>
      </c>
      <c r="B164">
        <v>145.53333333333299</v>
      </c>
      <c r="C164" s="65">
        <v>35226.958333333336</v>
      </c>
      <c r="D164">
        <v>0.50999999046325695</v>
      </c>
      <c r="E164">
        <v>14.829999923706101</v>
      </c>
      <c r="F164">
        <v>0</v>
      </c>
      <c r="G164">
        <v>15.005233121821901</v>
      </c>
      <c r="H164">
        <v>1.3577035416488099</v>
      </c>
      <c r="I164">
        <v>12.5640340081377</v>
      </c>
      <c r="J164">
        <v>0.25128068016275501</v>
      </c>
    </row>
    <row r="165" spans="1:10">
      <c r="A165">
        <v>164</v>
      </c>
      <c r="B165">
        <v>-36.35</v>
      </c>
      <c r="C165" s="65">
        <v>35227.958333333336</v>
      </c>
      <c r="D165">
        <v>-1.4400000572204601</v>
      </c>
      <c r="E165">
        <v>14.5100002288818</v>
      </c>
      <c r="F165">
        <v>0</v>
      </c>
      <c r="G165">
        <v>14.9638847019786</v>
      </c>
      <c r="H165">
        <v>1.36526766531915</v>
      </c>
      <c r="I165">
        <v>11.471819875882399</v>
      </c>
      <c r="J165">
        <v>0.22943639751764899</v>
      </c>
    </row>
    <row r="166" spans="1:10">
      <c r="A166">
        <v>165</v>
      </c>
      <c r="B166">
        <v>145.53333333333299</v>
      </c>
      <c r="C166" s="65">
        <v>35228.958333333336</v>
      </c>
      <c r="D166">
        <v>-1.75</v>
      </c>
      <c r="E166">
        <v>15.300000190734901</v>
      </c>
      <c r="F166">
        <v>0</v>
      </c>
      <c r="G166">
        <v>14.9270569048147</v>
      </c>
      <c r="H166">
        <v>1.4219740220580599</v>
      </c>
      <c r="I166">
        <v>10.334240658236</v>
      </c>
      <c r="J166">
        <v>0.20668481316472001</v>
      </c>
    </row>
    <row r="167" spans="1:10">
      <c r="A167">
        <v>166</v>
      </c>
      <c r="B167">
        <v>-36.35</v>
      </c>
      <c r="C167" s="65">
        <v>35229.958333333336</v>
      </c>
      <c r="D167">
        <v>-0.129999995231628</v>
      </c>
      <c r="E167">
        <v>15.550000190734901</v>
      </c>
      <c r="F167">
        <v>0</v>
      </c>
      <c r="G167">
        <v>14.894775797915599</v>
      </c>
      <c r="H167">
        <v>1.4124699403646901</v>
      </c>
      <c r="I167">
        <v>9.2042647059442295</v>
      </c>
      <c r="J167">
        <v>0.184085294118885</v>
      </c>
    </row>
    <row r="168" spans="1:10">
      <c r="A168">
        <v>167</v>
      </c>
      <c r="B168">
        <v>145.53333333333299</v>
      </c>
      <c r="C168" s="65">
        <v>35230.958333333336</v>
      </c>
      <c r="D168">
        <v>-0.37999999523162797</v>
      </c>
      <c r="E168">
        <v>14.3599996566772</v>
      </c>
      <c r="F168">
        <v>0</v>
      </c>
      <c r="G168">
        <v>14.8670612814769</v>
      </c>
      <c r="H168">
        <v>1.32834884864491</v>
      </c>
      <c r="I168">
        <v>8.1415856270283005</v>
      </c>
      <c r="J168">
        <v>0.162831712540566</v>
      </c>
    </row>
    <row r="169" spans="1:10">
      <c r="A169">
        <v>168</v>
      </c>
      <c r="B169">
        <v>-36.35</v>
      </c>
      <c r="C169" s="65">
        <v>35231.958333333336</v>
      </c>
      <c r="D169">
        <v>-0.81999999284744296</v>
      </c>
      <c r="E169">
        <v>16.2700004577637</v>
      </c>
      <c r="F169">
        <v>0.10000000149011599</v>
      </c>
      <c r="G169">
        <v>14.8439085861332</v>
      </c>
      <c r="H169">
        <v>1.4704383287654199</v>
      </c>
      <c r="I169">
        <v>7.0652349655060798</v>
      </c>
      <c r="J169">
        <v>0.14130469931012199</v>
      </c>
    </row>
    <row r="170" spans="1:10">
      <c r="A170">
        <v>169</v>
      </c>
      <c r="B170">
        <v>145.53333333333299</v>
      </c>
      <c r="C170" s="65">
        <v>35232.958333333336</v>
      </c>
      <c r="D170">
        <v>3.5899999141693102</v>
      </c>
      <c r="E170">
        <v>14.6300001144409</v>
      </c>
      <c r="F170">
        <v>0.60000002384185802</v>
      </c>
      <c r="G170">
        <v>14.825306775129</v>
      </c>
      <c r="H170">
        <v>1.2444105349913099</v>
      </c>
      <c r="I170">
        <v>6.6697065613548903</v>
      </c>
      <c r="J170">
        <v>0.13339413122709801</v>
      </c>
    </row>
    <row r="171" spans="1:10">
      <c r="A171">
        <v>170</v>
      </c>
      <c r="B171">
        <v>-36.35</v>
      </c>
      <c r="C171" s="65">
        <v>35233.958333333336</v>
      </c>
      <c r="D171">
        <v>10.4700002670288</v>
      </c>
      <c r="E171">
        <v>14.4799995422363</v>
      </c>
      <c r="F171">
        <v>3.7000000476837198</v>
      </c>
      <c r="G171">
        <v>14.8112449117091</v>
      </c>
      <c r="H171">
        <v>0.84296513471164303</v>
      </c>
      <c r="I171">
        <v>9.69533450126929</v>
      </c>
      <c r="J171">
        <v>0.19390669002538599</v>
      </c>
    </row>
    <row r="172" spans="1:10">
      <c r="A172">
        <v>171</v>
      </c>
      <c r="B172">
        <v>145.53333333333299</v>
      </c>
      <c r="C172" s="65">
        <v>35234.958333333336</v>
      </c>
      <c r="D172">
        <v>8.1700000762939506</v>
      </c>
      <c r="E172">
        <v>12.9799995422363</v>
      </c>
      <c r="F172">
        <v>0.69999998807907104</v>
      </c>
      <c r="G172">
        <v>14.8017120591179</v>
      </c>
      <c r="H172">
        <v>0.86473310289312399</v>
      </c>
      <c r="I172">
        <v>9.7035480070338593</v>
      </c>
      <c r="J172">
        <v>0.19407096014067701</v>
      </c>
    </row>
    <row r="173" spans="1:10">
      <c r="A173">
        <v>172</v>
      </c>
      <c r="B173">
        <v>-36.35</v>
      </c>
      <c r="C173" s="65">
        <v>35235.958333333336</v>
      </c>
      <c r="D173">
        <v>4.1199998855590803</v>
      </c>
      <c r="E173">
        <v>16.690000534057599</v>
      </c>
      <c r="F173">
        <v>1.3999999761581401</v>
      </c>
      <c r="G173">
        <v>14.7966972806</v>
      </c>
      <c r="H173">
        <v>1.38905773707125</v>
      </c>
      <c r="I173">
        <v>9.9923017935350096</v>
      </c>
      <c r="J173">
        <v>0.19984603587069999</v>
      </c>
    </row>
    <row r="174" spans="1:10">
      <c r="A174">
        <v>173</v>
      </c>
      <c r="B174">
        <v>145.53333333333299</v>
      </c>
      <c r="C174" s="65">
        <v>35236.958333333336</v>
      </c>
      <c r="D174">
        <v>0.54000002145767201</v>
      </c>
      <c r="E174">
        <v>16.049999237060501</v>
      </c>
      <c r="F174">
        <v>0.20000000298023199</v>
      </c>
      <c r="G174">
        <v>14.7961896394</v>
      </c>
      <c r="H174">
        <v>1.42749574872406</v>
      </c>
      <c r="I174">
        <v>9.0503051975359892</v>
      </c>
      <c r="J174">
        <v>0.18100610395072</v>
      </c>
    </row>
    <row r="175" spans="1:10">
      <c r="A175">
        <v>174</v>
      </c>
      <c r="B175">
        <v>-36.35</v>
      </c>
      <c r="C175" s="65">
        <v>35237.958333333336</v>
      </c>
      <c r="D175">
        <v>0.479999989271164</v>
      </c>
      <c r="E175">
        <v>16.170000076293899</v>
      </c>
      <c r="F175">
        <v>3.7000000476837198</v>
      </c>
      <c r="G175">
        <v>14.800178198762501</v>
      </c>
      <c r="H175">
        <v>1.4377933439628301</v>
      </c>
      <c r="I175">
        <v>11.6000705700494</v>
      </c>
      <c r="J175">
        <v>0.23200141140098901</v>
      </c>
    </row>
    <row r="176" spans="1:10">
      <c r="A176">
        <v>175</v>
      </c>
      <c r="B176">
        <v>145.53333333333299</v>
      </c>
      <c r="C176" s="65">
        <v>35238.958333333336</v>
      </c>
      <c r="D176">
        <v>5.21000003814697</v>
      </c>
      <c r="E176">
        <v>12.539999961853001</v>
      </c>
      <c r="F176">
        <v>24.899999618530298</v>
      </c>
      <c r="G176">
        <v>14.808652021932</v>
      </c>
      <c r="H176">
        <v>1.0039999539128901</v>
      </c>
      <c r="I176">
        <v>35.696870225449402</v>
      </c>
      <c r="J176">
        <v>0.71393740450898802</v>
      </c>
    </row>
    <row r="177" spans="1:10">
      <c r="A177">
        <v>176</v>
      </c>
      <c r="B177">
        <v>-36.35</v>
      </c>
      <c r="C177" s="65">
        <v>35239.958333333336</v>
      </c>
      <c r="D177">
        <v>7.6100001335143999</v>
      </c>
      <c r="E177">
        <v>13.8800001144409</v>
      </c>
      <c r="F177">
        <v>9</v>
      </c>
      <c r="G177">
        <v>14.8216001721532</v>
      </c>
      <c r="H177">
        <v>0.99453635711221999</v>
      </c>
      <c r="I177">
        <v>43.901241139759598</v>
      </c>
      <c r="J177">
        <v>0.87802482279519301</v>
      </c>
    </row>
    <row r="178" spans="1:10">
      <c r="A178">
        <v>177</v>
      </c>
      <c r="B178">
        <v>145.53333333333299</v>
      </c>
      <c r="C178" s="65">
        <v>35240.958333333336</v>
      </c>
      <c r="D178">
        <v>7.8099999427795401</v>
      </c>
      <c r="E178">
        <v>14.430000305175801</v>
      </c>
      <c r="F178">
        <v>1.20000004768372</v>
      </c>
      <c r="G178">
        <v>14.8390117126705</v>
      </c>
      <c r="H178">
        <v>1.03655899901683</v>
      </c>
      <c r="I178">
        <v>44.271993988229902</v>
      </c>
      <c r="J178">
        <v>0.88543987976459804</v>
      </c>
    </row>
    <row r="179" spans="1:10">
      <c r="A179">
        <v>178</v>
      </c>
      <c r="B179">
        <v>-36.35</v>
      </c>
      <c r="C179" s="65">
        <v>35241.958333333336</v>
      </c>
      <c r="D179">
        <v>7.2600002288818404</v>
      </c>
      <c r="E179">
        <v>11.7399997711182</v>
      </c>
      <c r="F179">
        <v>3.9000000953674299</v>
      </c>
      <c r="G179">
        <v>14.860875706728599</v>
      </c>
      <c r="H179">
        <v>0.80613501486113104</v>
      </c>
      <c r="I179">
        <v>47.527086071708403</v>
      </c>
      <c r="J179">
        <v>0.95054172143416804</v>
      </c>
    </row>
    <row r="180" spans="1:10">
      <c r="A180">
        <v>179</v>
      </c>
      <c r="B180">
        <v>145.53333333333299</v>
      </c>
      <c r="C180" s="65">
        <v>35242.958333333336</v>
      </c>
      <c r="D180">
        <v>5.7600002288818404</v>
      </c>
      <c r="E180">
        <v>12.9700002670288</v>
      </c>
      <c r="F180">
        <v>3.9000000953674299</v>
      </c>
      <c r="G180">
        <v>14.887181217572101</v>
      </c>
      <c r="H180">
        <v>1.01941629992064</v>
      </c>
      <c r="I180">
        <v>50</v>
      </c>
      <c r="J180">
        <v>1</v>
      </c>
    </row>
    <row r="181" spans="1:10">
      <c r="A181">
        <v>180</v>
      </c>
      <c r="B181">
        <v>-36.35</v>
      </c>
      <c r="C181" s="65">
        <v>35243.958333333336</v>
      </c>
      <c r="D181">
        <v>1.1499999761581401</v>
      </c>
      <c r="E181">
        <v>10</v>
      </c>
      <c r="F181">
        <v>0.20000000298023199</v>
      </c>
      <c r="G181">
        <v>14.917917308445499</v>
      </c>
      <c r="H181">
        <v>0.97385254240373398</v>
      </c>
      <c r="I181">
        <v>49.4209179690572</v>
      </c>
      <c r="J181">
        <v>0.98841835938114497</v>
      </c>
    </row>
    <row r="182" spans="1:10">
      <c r="A182">
        <v>181</v>
      </c>
      <c r="B182">
        <v>145.53333333333299</v>
      </c>
      <c r="C182" s="65">
        <v>35244.958333333336</v>
      </c>
      <c r="D182">
        <v>4.1100001335143999</v>
      </c>
      <c r="E182">
        <v>12.800000190734901</v>
      </c>
      <c r="F182">
        <v>4.0999999046325701</v>
      </c>
      <c r="G182">
        <v>14.953073042593401</v>
      </c>
      <c r="H182">
        <v>1.08646095002246</v>
      </c>
      <c r="I182">
        <v>50</v>
      </c>
      <c r="J182">
        <v>1</v>
      </c>
    </row>
    <row r="183" spans="1:10">
      <c r="A183">
        <v>182</v>
      </c>
      <c r="B183">
        <v>-36.35</v>
      </c>
      <c r="C183" s="65">
        <v>35245.958333333336</v>
      </c>
      <c r="D183">
        <v>8.8599996566772496</v>
      </c>
      <c r="E183">
        <v>14.819999694824199</v>
      </c>
      <c r="F183">
        <v>4.3000001907348597</v>
      </c>
      <c r="G183">
        <v>14.9926374832603</v>
      </c>
      <c r="H183">
        <v>1.0184532947926599</v>
      </c>
      <c r="I183">
        <v>50</v>
      </c>
      <c r="J183">
        <v>1</v>
      </c>
    </row>
    <row r="184" spans="1:10">
      <c r="A184">
        <v>183</v>
      </c>
      <c r="B184">
        <v>145.53333333333299</v>
      </c>
      <c r="C184" s="65">
        <v>35246.958333333336</v>
      </c>
      <c r="D184">
        <v>2.25</v>
      </c>
      <c r="E184">
        <v>11.810000419616699</v>
      </c>
      <c r="F184">
        <v>0.10000000149011599</v>
      </c>
      <c r="G184">
        <v>15.036599693690899</v>
      </c>
      <c r="H184">
        <v>1.08371995073462</v>
      </c>
      <c r="I184">
        <v>49.2330240409024</v>
      </c>
      <c r="J184">
        <v>0.98466048081804802</v>
      </c>
    </row>
    <row r="185" spans="1:10">
      <c r="A185">
        <v>184</v>
      </c>
      <c r="B185">
        <v>-36.35</v>
      </c>
      <c r="C185" s="65">
        <v>35247.958333333336</v>
      </c>
      <c r="D185">
        <v>4.9899997711181596</v>
      </c>
      <c r="E185">
        <v>13.1300001144409</v>
      </c>
      <c r="F185">
        <v>2</v>
      </c>
      <c r="G185">
        <v>15.0849487371298</v>
      </c>
      <c r="H185">
        <v>1.0852350438352301</v>
      </c>
      <c r="I185">
        <v>50</v>
      </c>
      <c r="J185">
        <v>1</v>
      </c>
    </row>
    <row r="186" spans="1:10">
      <c r="A186">
        <v>185</v>
      </c>
      <c r="B186">
        <v>145.53333333333299</v>
      </c>
      <c r="C186" s="65">
        <v>35248.958333333336</v>
      </c>
      <c r="D186">
        <v>0.40000000596046398</v>
      </c>
      <c r="E186">
        <v>13.5</v>
      </c>
      <c r="F186">
        <v>0</v>
      </c>
      <c r="G186">
        <v>15.1376736768214</v>
      </c>
      <c r="H186">
        <v>1.2730097842247301</v>
      </c>
      <c r="I186">
        <v>48.981592172620203</v>
      </c>
      <c r="J186">
        <v>0.97963184345240395</v>
      </c>
    </row>
    <row r="187" spans="1:10">
      <c r="A187">
        <v>186</v>
      </c>
      <c r="B187">
        <v>-36.35</v>
      </c>
      <c r="C187" s="65">
        <v>35249.958333333336</v>
      </c>
      <c r="D187">
        <v>1.9099999666214</v>
      </c>
      <c r="E187">
        <v>13.75</v>
      </c>
      <c r="F187">
        <v>0</v>
      </c>
      <c r="G187">
        <v>15.1947635760104</v>
      </c>
      <c r="H187">
        <v>1.2579985959470601</v>
      </c>
      <c r="I187">
        <v>47.975193295862603</v>
      </c>
      <c r="J187">
        <v>0.95950386591725101</v>
      </c>
    </row>
    <row r="188" spans="1:10">
      <c r="A188">
        <v>187</v>
      </c>
      <c r="B188">
        <v>145.53333333333299</v>
      </c>
      <c r="C188" s="65">
        <v>35250.958333333336</v>
      </c>
      <c r="D188">
        <v>6.9000000953674299</v>
      </c>
      <c r="E188">
        <v>12.3900003433228</v>
      </c>
      <c r="F188">
        <v>11.800000190734901</v>
      </c>
      <c r="G188">
        <v>15.2562074979413</v>
      </c>
      <c r="H188">
        <v>0.92099603209843195</v>
      </c>
      <c r="I188">
        <v>50</v>
      </c>
      <c r="J188">
        <v>1</v>
      </c>
    </row>
    <row r="189" spans="1:10">
      <c r="A189">
        <v>188</v>
      </c>
      <c r="B189">
        <v>-36.35</v>
      </c>
      <c r="C189" s="65">
        <v>35251.958333333336</v>
      </c>
      <c r="D189">
        <v>7.1100001335143999</v>
      </c>
      <c r="E189">
        <v>11.300000190734901</v>
      </c>
      <c r="F189">
        <v>3</v>
      </c>
      <c r="G189">
        <v>15.321994505858701</v>
      </c>
      <c r="H189">
        <v>0.79511189862583798</v>
      </c>
      <c r="I189">
        <v>50</v>
      </c>
      <c r="J189">
        <v>1</v>
      </c>
    </row>
    <row r="190" spans="1:10">
      <c r="A190">
        <v>189</v>
      </c>
      <c r="B190">
        <v>145.53333333333299</v>
      </c>
      <c r="C190" s="65">
        <v>35252.958333333336</v>
      </c>
      <c r="D190">
        <v>2.96000003814697</v>
      </c>
      <c r="E190">
        <v>12.7799997329712</v>
      </c>
      <c r="F190">
        <v>0.80000001192092896</v>
      </c>
      <c r="G190">
        <v>15.392113663007301</v>
      </c>
      <c r="H190">
        <v>1.1623625720653099</v>
      </c>
      <c r="I190">
        <v>49.870109954268699</v>
      </c>
      <c r="J190">
        <v>0.99740219908537397</v>
      </c>
    </row>
    <row r="191" spans="1:10">
      <c r="A191">
        <v>190</v>
      </c>
      <c r="B191">
        <v>-36.35</v>
      </c>
      <c r="C191" s="65">
        <v>35253.958333333336</v>
      </c>
      <c r="D191">
        <v>-0.20000000298023199</v>
      </c>
      <c r="E191">
        <v>12.1499996185303</v>
      </c>
      <c r="F191">
        <v>0</v>
      </c>
      <c r="G191">
        <v>15.4665540326315</v>
      </c>
      <c r="H191">
        <v>1.21313549258141</v>
      </c>
      <c r="I191">
        <v>48.8996015602035</v>
      </c>
      <c r="J191">
        <v>0.97799203120407097</v>
      </c>
    </row>
    <row r="192" spans="1:10">
      <c r="A192">
        <v>191</v>
      </c>
      <c r="B192">
        <v>145.53333333333299</v>
      </c>
      <c r="C192" s="65">
        <v>35254.958333333336</v>
      </c>
      <c r="D192">
        <v>-1.6000000238418599</v>
      </c>
      <c r="E192">
        <v>10.3599996566772</v>
      </c>
      <c r="F192">
        <v>2.2999999523162802</v>
      </c>
      <c r="G192">
        <v>15.545304677975899</v>
      </c>
      <c r="H192">
        <v>1.11940724201676</v>
      </c>
      <c r="I192">
        <v>50</v>
      </c>
      <c r="J192">
        <v>1</v>
      </c>
    </row>
    <row r="193" spans="1:10">
      <c r="A193">
        <v>192</v>
      </c>
      <c r="B193">
        <v>-36.35</v>
      </c>
      <c r="C193" s="65">
        <v>35255.958333333336</v>
      </c>
      <c r="D193">
        <v>1.5900000333786</v>
      </c>
      <c r="E193">
        <v>8.8500003814697301</v>
      </c>
      <c r="F193">
        <v>0</v>
      </c>
      <c r="G193">
        <v>15.628354662285201</v>
      </c>
      <c r="H193">
        <v>0.91001521580750899</v>
      </c>
      <c r="I193">
        <v>49.271987827354003</v>
      </c>
      <c r="J193">
        <v>0.98543975654708005</v>
      </c>
    </row>
    <row r="194" spans="1:10">
      <c r="A194">
        <v>193</v>
      </c>
      <c r="B194">
        <v>145.53333333333299</v>
      </c>
      <c r="C194" s="65">
        <v>35256.958333333336</v>
      </c>
      <c r="D194">
        <v>3.2000000476837198</v>
      </c>
      <c r="E194">
        <v>7.21000003814697</v>
      </c>
      <c r="F194">
        <v>0.10000000149011599</v>
      </c>
      <c r="G194">
        <v>15.7156930488039</v>
      </c>
      <c r="H194">
        <v>0.67965687395943797</v>
      </c>
      <c r="I194">
        <v>48.828262329676598</v>
      </c>
      <c r="J194">
        <v>0.97656524659353094</v>
      </c>
    </row>
    <row r="195" spans="1:10">
      <c r="A195">
        <v>194</v>
      </c>
      <c r="B195">
        <v>-36.35</v>
      </c>
      <c r="C195" s="65">
        <v>35257.958333333336</v>
      </c>
      <c r="D195">
        <v>4.25</v>
      </c>
      <c r="E195">
        <v>8.5799999237060494</v>
      </c>
      <c r="F195">
        <v>2.9000000953674299</v>
      </c>
      <c r="G195">
        <v>15.8073089007765</v>
      </c>
      <c r="H195">
        <v>0.74773568750959696</v>
      </c>
      <c r="I195">
        <v>50</v>
      </c>
      <c r="J195">
        <v>1</v>
      </c>
    </row>
    <row r="196" spans="1:10">
      <c r="A196">
        <v>195</v>
      </c>
      <c r="B196">
        <v>145.53333333333299</v>
      </c>
      <c r="C196" s="65">
        <v>35258.958333333336</v>
      </c>
      <c r="D196">
        <v>-0.34000000357627902</v>
      </c>
      <c r="E196">
        <v>11.710000038146999</v>
      </c>
      <c r="F196">
        <v>1.1000000238418599</v>
      </c>
      <c r="G196">
        <v>15.9031912814477</v>
      </c>
      <c r="H196">
        <v>1.2171108200966201</v>
      </c>
      <c r="I196">
        <v>50</v>
      </c>
      <c r="J196">
        <v>1</v>
      </c>
    </row>
    <row r="197" spans="1:10">
      <c r="A197">
        <v>196</v>
      </c>
      <c r="B197">
        <v>-36.35</v>
      </c>
      <c r="C197" s="65">
        <v>35259.958333333336</v>
      </c>
      <c r="D197">
        <v>1.5099999904632599</v>
      </c>
      <c r="E197">
        <v>12.810000419616699</v>
      </c>
      <c r="F197">
        <v>0</v>
      </c>
      <c r="G197">
        <v>16.003329254061999</v>
      </c>
      <c r="H197">
        <v>1.26053789660475</v>
      </c>
      <c r="I197">
        <v>48.991569682716197</v>
      </c>
      <c r="J197">
        <v>0.97983139365432403</v>
      </c>
    </row>
    <row r="198" spans="1:10">
      <c r="A198">
        <v>197</v>
      </c>
      <c r="B198">
        <v>145.53333333333299</v>
      </c>
      <c r="C198" s="65">
        <v>35260.958333333336</v>
      </c>
      <c r="D198">
        <v>1.1799999475479099</v>
      </c>
      <c r="E198">
        <v>12.7299995422363</v>
      </c>
      <c r="F198">
        <v>0.20000000298023199</v>
      </c>
      <c r="G198">
        <v>16.107707227745198</v>
      </c>
      <c r="H198">
        <v>1.2721824193645701</v>
      </c>
      <c r="I198">
        <v>48.173823750204797</v>
      </c>
      <c r="J198">
        <v>0.96347647500409495</v>
      </c>
    </row>
    <row r="199" spans="1:10">
      <c r="A199">
        <v>198</v>
      </c>
      <c r="B199">
        <v>-36.35</v>
      </c>
      <c r="C199" s="65">
        <v>35261.958333333336</v>
      </c>
      <c r="D199">
        <v>2.6300001144409202</v>
      </c>
      <c r="E199">
        <v>13.680000305175801</v>
      </c>
      <c r="F199">
        <v>0.10000000149011599</v>
      </c>
      <c r="G199">
        <v>16.216290995148</v>
      </c>
      <c r="H199">
        <v>1.31345579248037</v>
      </c>
      <c r="I199">
        <v>47.223059117710598</v>
      </c>
      <c r="J199">
        <v>0.94446118235421195</v>
      </c>
    </row>
    <row r="200" spans="1:10">
      <c r="A200">
        <v>199</v>
      </c>
      <c r="B200">
        <v>145.53333333333299</v>
      </c>
      <c r="C200" s="65">
        <v>35262.958333333336</v>
      </c>
      <c r="D200">
        <v>4.4699997901916504</v>
      </c>
      <c r="E200">
        <v>9.6700000762939506</v>
      </c>
      <c r="F200">
        <v>1</v>
      </c>
      <c r="G200">
        <v>16.3290416948022</v>
      </c>
      <c r="H200">
        <v>0.86936052735029001</v>
      </c>
      <c r="I200">
        <v>47.527570695830399</v>
      </c>
      <c r="J200">
        <v>0.95055141391660702</v>
      </c>
    </row>
    <row r="201" spans="1:10">
      <c r="A201">
        <v>200</v>
      </c>
      <c r="B201">
        <v>-36.35</v>
      </c>
      <c r="C201" s="65">
        <v>35263.958333333336</v>
      </c>
      <c r="D201">
        <v>6.8699998855590803</v>
      </c>
      <c r="E201">
        <v>12.7200002670288</v>
      </c>
      <c r="F201">
        <v>2.2000000476837198</v>
      </c>
      <c r="G201">
        <v>16.445920465239698</v>
      </c>
      <c r="H201">
        <v>1.03045322805923</v>
      </c>
      <c r="I201">
        <v>48.903208161066701</v>
      </c>
      <c r="J201">
        <v>0.97806416322133405</v>
      </c>
    </row>
    <row r="202" spans="1:10">
      <c r="A202">
        <v>201</v>
      </c>
      <c r="B202">
        <v>145.53333333333299</v>
      </c>
      <c r="C202" s="65">
        <v>35264.958333333336</v>
      </c>
      <c r="D202">
        <v>8.6700000762939506</v>
      </c>
      <c r="E202">
        <v>14.8500003814697</v>
      </c>
      <c r="F202">
        <v>7.5999999046325701</v>
      </c>
      <c r="G202">
        <v>16.566888444992401</v>
      </c>
      <c r="H202">
        <v>1.1428819687115901</v>
      </c>
      <c r="I202">
        <v>50</v>
      </c>
      <c r="J202">
        <v>1</v>
      </c>
    </row>
    <row r="203" spans="1:10">
      <c r="A203">
        <v>202</v>
      </c>
      <c r="B203">
        <v>-36.35</v>
      </c>
      <c r="C203" s="65">
        <v>35265.958333333336</v>
      </c>
      <c r="D203">
        <v>8.3599996566772496</v>
      </c>
      <c r="E203">
        <v>11.930000305175801</v>
      </c>
      <c r="F203">
        <v>4.6999998092651403</v>
      </c>
      <c r="G203">
        <v>16.691906772592301</v>
      </c>
      <c r="H203">
        <v>0.82738179961004499</v>
      </c>
      <c r="I203">
        <v>50</v>
      </c>
      <c r="J203">
        <v>1</v>
      </c>
    </row>
    <row r="204" spans="1:10">
      <c r="A204">
        <v>203</v>
      </c>
      <c r="B204">
        <v>145.53333333333299</v>
      </c>
      <c r="C204" s="65">
        <v>35266.958333333336</v>
      </c>
      <c r="D204">
        <v>3.5599999427795401</v>
      </c>
      <c r="E204">
        <v>12.180000305175801</v>
      </c>
      <c r="F204">
        <v>0.20000000298023199</v>
      </c>
      <c r="G204">
        <v>16.820936586571001</v>
      </c>
      <c r="H204">
        <v>1.1901218756282499</v>
      </c>
      <c r="I204">
        <v>49.247902502477601</v>
      </c>
      <c r="J204">
        <v>0.98495805004955295</v>
      </c>
    </row>
    <row r="205" spans="1:10">
      <c r="A205">
        <v>204</v>
      </c>
      <c r="B205">
        <v>-36.35</v>
      </c>
      <c r="C205" s="65">
        <v>35267.958333333336</v>
      </c>
      <c r="D205">
        <v>5.9299998283386204</v>
      </c>
      <c r="E205">
        <v>13.3500003814697</v>
      </c>
      <c r="F205">
        <v>2.2999999523162802</v>
      </c>
      <c r="G205">
        <v>16.953939025460599</v>
      </c>
      <c r="H205">
        <v>1.18964791030416</v>
      </c>
      <c r="I205">
        <v>50</v>
      </c>
      <c r="J205">
        <v>1</v>
      </c>
    </row>
    <row r="206" spans="1:10">
      <c r="A206">
        <v>205</v>
      </c>
      <c r="B206">
        <v>145.53333333333299</v>
      </c>
      <c r="C206" s="65">
        <v>35268.958333333336</v>
      </c>
      <c r="D206">
        <v>7.3800001144409197</v>
      </c>
      <c r="E206">
        <v>12.449999809265099</v>
      </c>
      <c r="F206">
        <v>1.6000000238418599</v>
      </c>
      <c r="G206">
        <v>17.0908752277929</v>
      </c>
      <c r="H206">
        <v>1.0012554757247201</v>
      </c>
      <c r="I206">
        <v>50</v>
      </c>
      <c r="J206">
        <v>1</v>
      </c>
    </row>
    <row r="207" spans="1:10">
      <c r="A207">
        <v>206</v>
      </c>
      <c r="B207">
        <v>-36.35</v>
      </c>
      <c r="C207" s="65">
        <v>35269.958333333336</v>
      </c>
      <c r="D207">
        <v>9.1099996566772496</v>
      </c>
      <c r="E207">
        <v>13.3599996566772</v>
      </c>
      <c r="F207">
        <v>7.9000000953674299</v>
      </c>
      <c r="G207">
        <v>17.231706332099801</v>
      </c>
      <c r="H207">
        <v>0.96829196167974596</v>
      </c>
      <c r="I207">
        <v>50</v>
      </c>
      <c r="J207">
        <v>1</v>
      </c>
    </row>
    <row r="208" spans="1:10">
      <c r="A208">
        <v>207</v>
      </c>
      <c r="B208">
        <v>145.53333333333299</v>
      </c>
      <c r="C208" s="65">
        <v>35270.958333333336</v>
      </c>
      <c r="D208">
        <v>0.87999999523162797</v>
      </c>
      <c r="E208">
        <v>11.329999923706101</v>
      </c>
      <c r="F208">
        <v>0.10000000149011599</v>
      </c>
      <c r="G208">
        <v>17.376393476913101</v>
      </c>
      <c r="H208">
        <v>1.26057382493416</v>
      </c>
      <c r="I208">
        <v>49.091540941542803</v>
      </c>
      <c r="J208">
        <v>0.98183081883085599</v>
      </c>
    </row>
    <row r="209" spans="1:10">
      <c r="A209">
        <v>208</v>
      </c>
      <c r="B209">
        <v>-36.35</v>
      </c>
      <c r="C209" s="65">
        <v>35271.958333333336</v>
      </c>
      <c r="D209">
        <v>4.0700001716613796</v>
      </c>
      <c r="E209">
        <v>12.6499996185303</v>
      </c>
      <c r="F209">
        <v>0.30000001192092901</v>
      </c>
      <c r="G209">
        <v>17.524897800764801</v>
      </c>
      <c r="H209">
        <v>1.2606618587472</v>
      </c>
      <c r="I209">
        <v>48.383011466466002</v>
      </c>
      <c r="J209">
        <v>0.96766022932931905</v>
      </c>
    </row>
    <row r="210" spans="1:10">
      <c r="A210">
        <v>209</v>
      </c>
      <c r="B210">
        <v>145.53333333333299</v>
      </c>
      <c r="C210" s="65">
        <v>35272.958333333336</v>
      </c>
      <c r="D210">
        <v>7.03999996185303</v>
      </c>
      <c r="E210">
        <v>11.180000305175801</v>
      </c>
      <c r="F210">
        <v>2.2999999523162802</v>
      </c>
      <c r="G210">
        <v>17.6771804421867</v>
      </c>
      <c r="H210">
        <v>0.90863327115695502</v>
      </c>
      <c r="I210">
        <v>49.956104801856704</v>
      </c>
      <c r="J210">
        <v>0.99912209603713398</v>
      </c>
    </row>
    <row r="211" spans="1:10">
      <c r="A211">
        <v>210</v>
      </c>
      <c r="B211">
        <v>-36.35</v>
      </c>
      <c r="C211" s="65">
        <v>35273.958333333336</v>
      </c>
      <c r="D211">
        <v>7.6599998474121103</v>
      </c>
      <c r="E211">
        <v>12.8999996185303</v>
      </c>
      <c r="F211">
        <v>4.9000000953674299</v>
      </c>
      <c r="G211">
        <v>17.833202539710701</v>
      </c>
      <c r="H211">
        <v>1.0761029626492999</v>
      </c>
      <c r="I211">
        <v>50</v>
      </c>
      <c r="J211">
        <v>1</v>
      </c>
    </row>
    <row r="212" spans="1:10">
      <c r="A212">
        <v>211</v>
      </c>
      <c r="B212">
        <v>145.53333333333299</v>
      </c>
      <c r="C212" s="65">
        <v>35274.958333333336</v>
      </c>
      <c r="D212">
        <v>9.3800001144409197</v>
      </c>
      <c r="E212">
        <v>13</v>
      </c>
      <c r="F212">
        <v>11.6000003814697</v>
      </c>
      <c r="G212">
        <v>17.9929252318686</v>
      </c>
      <c r="H212">
        <v>0.93167838844634898</v>
      </c>
      <c r="I212">
        <v>50</v>
      </c>
      <c r="J212">
        <v>1</v>
      </c>
    </row>
    <row r="213" spans="1:10">
      <c r="A213">
        <v>212</v>
      </c>
      <c r="B213">
        <v>-36.35</v>
      </c>
      <c r="C213" s="65">
        <v>35275.958333333336</v>
      </c>
      <c r="D213">
        <v>9.3100004196166992</v>
      </c>
      <c r="E213">
        <v>12.569999694824199</v>
      </c>
      <c r="F213">
        <v>0.69999998807907104</v>
      </c>
      <c r="G213">
        <v>18.156309657192399</v>
      </c>
      <c r="H213">
        <v>0.88447354832471703</v>
      </c>
      <c r="I213">
        <v>49.9924211494193</v>
      </c>
      <c r="J213">
        <v>0.99984842298838605</v>
      </c>
    </row>
    <row r="214" spans="1:10">
      <c r="A214">
        <v>213</v>
      </c>
      <c r="B214">
        <v>145.53333333333299</v>
      </c>
      <c r="C214" s="65">
        <v>35276.958333333336</v>
      </c>
      <c r="D214">
        <v>4.5500001907348597</v>
      </c>
      <c r="E214">
        <v>11.6000003814697</v>
      </c>
      <c r="F214">
        <v>0.69999998807907104</v>
      </c>
      <c r="G214">
        <v>18.323316954213901</v>
      </c>
      <c r="H214">
        <v>1.18179125868184</v>
      </c>
      <c r="I214">
        <v>49.7469881305529</v>
      </c>
      <c r="J214">
        <v>0.99493976261105799</v>
      </c>
    </row>
    <row r="215" spans="1:10">
      <c r="A215">
        <v>214</v>
      </c>
      <c r="B215">
        <v>-36.35</v>
      </c>
      <c r="C215" s="65">
        <v>35277.958333333336</v>
      </c>
      <c r="D215">
        <v>7</v>
      </c>
      <c r="E215">
        <v>14.8999996185303</v>
      </c>
      <c r="F215">
        <v>13</v>
      </c>
      <c r="G215">
        <v>18.493908261464998</v>
      </c>
      <c r="H215">
        <v>1.4029488323621799</v>
      </c>
      <c r="I215">
        <v>50</v>
      </c>
      <c r="J215">
        <v>1</v>
      </c>
    </row>
    <row r="216" spans="1:10">
      <c r="A216">
        <v>215</v>
      </c>
      <c r="B216">
        <v>145.53333333333299</v>
      </c>
      <c r="C216" s="65">
        <v>35278.958333333336</v>
      </c>
      <c r="D216">
        <v>8.2700004577636701</v>
      </c>
      <c r="E216">
        <v>14.430000305175801</v>
      </c>
      <c r="F216">
        <v>0.10000000149011599</v>
      </c>
      <c r="G216">
        <v>18.668044717477599</v>
      </c>
      <c r="H216">
        <v>1.2679131312107701</v>
      </c>
      <c r="I216">
        <v>49.085669496521497</v>
      </c>
      <c r="J216">
        <v>0.98171338993043</v>
      </c>
    </row>
    <row r="217" spans="1:10">
      <c r="A217">
        <v>216</v>
      </c>
      <c r="B217">
        <v>-36.35</v>
      </c>
      <c r="C217" s="65">
        <v>35279.958333333336</v>
      </c>
      <c r="D217">
        <v>9.3000001907348597</v>
      </c>
      <c r="E217">
        <v>15.3800001144409</v>
      </c>
      <c r="F217">
        <v>1.3999999761581401</v>
      </c>
      <c r="G217">
        <v>18.845687460783498</v>
      </c>
      <c r="H217">
        <v>1.31482748271331</v>
      </c>
      <c r="I217">
        <v>49.433807486508996</v>
      </c>
      <c r="J217">
        <v>0.98867614973018003</v>
      </c>
    </row>
    <row r="218" spans="1:10">
      <c r="A218">
        <v>217</v>
      </c>
      <c r="B218">
        <v>145.53333333333299</v>
      </c>
      <c r="C218" s="65">
        <v>35280.958333333336</v>
      </c>
      <c r="D218">
        <v>7.0700001716613796</v>
      </c>
      <c r="E218">
        <v>13.0900001525879</v>
      </c>
      <c r="F218">
        <v>1.3999999761581401</v>
      </c>
      <c r="G218">
        <v>19.026797629914601</v>
      </c>
      <c r="H218">
        <v>1.22185161603762</v>
      </c>
      <c r="I218">
        <v>49.856326169836997</v>
      </c>
      <c r="J218">
        <v>0.99712652339674102</v>
      </c>
    </row>
    <row r="219" spans="1:10">
      <c r="A219">
        <v>218</v>
      </c>
      <c r="B219">
        <v>-36.35</v>
      </c>
      <c r="C219" s="65">
        <v>35281.958333333336</v>
      </c>
      <c r="D219">
        <v>3.2000000476837198</v>
      </c>
      <c r="E219">
        <v>12.8699998855591</v>
      </c>
      <c r="F219">
        <v>1.79999995231628</v>
      </c>
      <c r="G219">
        <v>19.2113363634029</v>
      </c>
      <c r="H219">
        <v>1.4489087205754501</v>
      </c>
      <c r="I219">
        <v>50</v>
      </c>
      <c r="J219">
        <v>1</v>
      </c>
    </row>
    <row r="220" spans="1:10">
      <c r="A220">
        <v>219</v>
      </c>
      <c r="B220">
        <v>145.53333333333299</v>
      </c>
      <c r="C220" s="65">
        <v>35282.958333333336</v>
      </c>
      <c r="D220">
        <v>6.0500001907348597</v>
      </c>
      <c r="E220">
        <v>12.689999580383301</v>
      </c>
      <c r="F220">
        <v>0.40000000596046398</v>
      </c>
      <c r="G220">
        <v>19.399264799780099</v>
      </c>
      <c r="H220">
        <v>1.2750308097639</v>
      </c>
      <c r="I220">
        <v>49.379975358149302</v>
      </c>
      <c r="J220">
        <v>0.98759950716298694</v>
      </c>
    </row>
    <row r="221" spans="1:10">
      <c r="A221">
        <v>220</v>
      </c>
      <c r="B221">
        <v>-36.35</v>
      </c>
      <c r="C221" s="65">
        <v>35283.958333333336</v>
      </c>
      <c r="D221">
        <v>4.9000000953674299</v>
      </c>
      <c r="E221">
        <v>11.2299995422363</v>
      </c>
      <c r="F221">
        <v>9.1000003814697301</v>
      </c>
      <c r="G221">
        <v>19.590544077578201</v>
      </c>
      <c r="H221">
        <v>1.1968027129044201</v>
      </c>
      <c r="I221">
        <v>50</v>
      </c>
      <c r="J221">
        <v>1</v>
      </c>
    </row>
    <row r="222" spans="1:10">
      <c r="A222">
        <v>221</v>
      </c>
      <c r="B222">
        <v>145.53333333333299</v>
      </c>
      <c r="C222" s="65">
        <v>35284.958333333336</v>
      </c>
      <c r="D222">
        <v>1.5099999904632599</v>
      </c>
      <c r="E222">
        <v>11</v>
      </c>
      <c r="F222">
        <v>0.40000000596046398</v>
      </c>
      <c r="G222">
        <v>19.785135335328999</v>
      </c>
      <c r="H222">
        <v>1.3763828244731799</v>
      </c>
      <c r="I222">
        <v>49.2988937463819</v>
      </c>
      <c r="J222">
        <v>0.985977874927638</v>
      </c>
    </row>
    <row r="223" spans="1:10">
      <c r="A223">
        <v>222</v>
      </c>
      <c r="B223">
        <v>-36.35</v>
      </c>
      <c r="C223" s="65">
        <v>35285.958333333336</v>
      </c>
      <c r="D223">
        <v>3.8599998950958301</v>
      </c>
      <c r="E223">
        <v>12.7299995422363</v>
      </c>
      <c r="F223">
        <v>1</v>
      </c>
      <c r="G223">
        <v>19.9829997115644</v>
      </c>
      <c r="H223">
        <v>1.45794631168302</v>
      </c>
      <c r="I223">
        <v>49.132536697035498</v>
      </c>
      <c r="J223">
        <v>0.98265073394071001</v>
      </c>
    </row>
    <row r="224" spans="1:10">
      <c r="A224">
        <v>223</v>
      </c>
      <c r="B224">
        <v>145.53333333333299</v>
      </c>
      <c r="C224" s="65">
        <v>35286.958333333336</v>
      </c>
      <c r="D224">
        <v>6.1199998855590803</v>
      </c>
      <c r="E224">
        <v>13.960000038146999</v>
      </c>
      <c r="F224">
        <v>0</v>
      </c>
      <c r="G224">
        <v>20.184098344816299</v>
      </c>
      <c r="H224">
        <v>1.4770607954531001</v>
      </c>
      <c r="I224">
        <v>47.950888060673002</v>
      </c>
      <c r="J224">
        <v>0.95901776121346005</v>
      </c>
    </row>
    <row r="225" spans="1:10">
      <c r="A225">
        <v>224</v>
      </c>
      <c r="B225">
        <v>-36.35</v>
      </c>
      <c r="C225" s="65">
        <v>35287.958333333336</v>
      </c>
      <c r="D225">
        <v>5.2600002288818404</v>
      </c>
      <c r="E225">
        <v>13.569999694824199</v>
      </c>
      <c r="F225">
        <v>0</v>
      </c>
      <c r="G225">
        <v>20.3883923736166</v>
      </c>
      <c r="H225">
        <v>1.5015976177211301</v>
      </c>
      <c r="I225">
        <v>46.749609966496102</v>
      </c>
      <c r="J225">
        <v>0.93499219932992295</v>
      </c>
    </row>
    <row r="226" spans="1:10">
      <c r="A226">
        <v>225</v>
      </c>
      <c r="B226">
        <v>145.53333333333299</v>
      </c>
      <c r="C226" s="65">
        <v>35288.958333333336</v>
      </c>
      <c r="D226">
        <v>6.3400001525878897</v>
      </c>
      <c r="E226">
        <v>14.6300001144409</v>
      </c>
      <c r="F226">
        <v>0.20000000298023199</v>
      </c>
      <c r="G226">
        <v>20.5958429364971</v>
      </c>
      <c r="H226">
        <v>1.57461640686405</v>
      </c>
      <c r="I226">
        <v>45.689916843985102</v>
      </c>
      <c r="J226">
        <v>0.91379833687970202</v>
      </c>
    </row>
    <row r="227" spans="1:10">
      <c r="A227">
        <v>226</v>
      </c>
      <c r="B227">
        <v>-36.35</v>
      </c>
      <c r="C227" s="65">
        <v>35289.958333333336</v>
      </c>
      <c r="D227">
        <v>8.8100004196166992</v>
      </c>
      <c r="E227">
        <v>18.379999160766602</v>
      </c>
      <c r="F227">
        <v>0.20000000298023199</v>
      </c>
      <c r="G227">
        <v>20.806411171989701</v>
      </c>
      <c r="H227">
        <v>1.8970350415660799</v>
      </c>
      <c r="I227">
        <v>44.372288813712501</v>
      </c>
      <c r="J227">
        <v>0.88744577627425003</v>
      </c>
    </row>
    <row r="228" spans="1:10">
      <c r="A228">
        <v>227</v>
      </c>
      <c r="B228">
        <v>145.53333333333299</v>
      </c>
      <c r="C228" s="65">
        <v>35290.958333333336</v>
      </c>
      <c r="D228">
        <v>9.6800003051757795</v>
      </c>
      <c r="E228">
        <v>15.170000076293899</v>
      </c>
      <c r="F228">
        <v>1</v>
      </c>
      <c r="G228">
        <v>21.0200582186263</v>
      </c>
      <c r="H228">
        <v>1.3974881746826699</v>
      </c>
      <c r="I228">
        <v>44.254298273966299</v>
      </c>
      <c r="J228">
        <v>0.88508596547932705</v>
      </c>
    </row>
    <row r="229" spans="1:10">
      <c r="A229">
        <v>228</v>
      </c>
      <c r="B229">
        <v>-36.35</v>
      </c>
      <c r="C229" s="65">
        <v>35291.958333333336</v>
      </c>
      <c r="D229">
        <v>2.9100000858306898</v>
      </c>
      <c r="E229">
        <v>13.789999961853001</v>
      </c>
      <c r="F229">
        <v>0.80000001192092896</v>
      </c>
      <c r="G229">
        <v>21.2367353614761</v>
      </c>
      <c r="H229">
        <v>1.7196325048347101</v>
      </c>
      <c r="I229">
        <v>43.678592282019501</v>
      </c>
      <c r="J229">
        <v>0.87357184564039003</v>
      </c>
    </row>
    <row r="230" spans="1:10">
      <c r="A230">
        <v>229</v>
      </c>
      <c r="B230">
        <v>145.53333333333299</v>
      </c>
      <c r="C230" s="65">
        <v>35292.958333333336</v>
      </c>
      <c r="D230">
        <v>4.6300001144409197</v>
      </c>
      <c r="E230">
        <v>14.2799997329712</v>
      </c>
      <c r="F230">
        <v>0</v>
      </c>
      <c r="G230">
        <v>21.4563544717574</v>
      </c>
      <c r="H230">
        <v>1.7054049541416101</v>
      </c>
      <c r="I230">
        <v>42.314268318706198</v>
      </c>
      <c r="J230">
        <v>0.84628536637412399</v>
      </c>
    </row>
    <row r="231" spans="1:10">
      <c r="A231">
        <v>230</v>
      </c>
      <c r="B231">
        <v>-36.35</v>
      </c>
      <c r="C231" s="65">
        <v>35293.958333333336</v>
      </c>
      <c r="D231">
        <v>6.3899998664856001</v>
      </c>
      <c r="E231">
        <v>14.8800001144409</v>
      </c>
      <c r="F231">
        <v>3.2000000476837198</v>
      </c>
      <c r="G231">
        <v>21.678817567226101</v>
      </c>
      <c r="H231">
        <v>1.6861819120688499</v>
      </c>
      <c r="I231">
        <v>44.165322836734902</v>
      </c>
      <c r="J231">
        <v>0.88330645673469699</v>
      </c>
    </row>
    <row r="232" spans="1:10">
      <c r="A232">
        <v>231</v>
      </c>
      <c r="B232">
        <v>145.53333333333299</v>
      </c>
      <c r="C232" s="65">
        <v>35294.958333333336</v>
      </c>
      <c r="D232">
        <v>5.9000000953674299</v>
      </c>
      <c r="E232">
        <v>11.0200004577637</v>
      </c>
      <c r="F232">
        <v>4.6999998092651403</v>
      </c>
      <c r="G232">
        <v>21.904026665637801</v>
      </c>
      <c r="H232">
        <v>1.2218430794936701</v>
      </c>
      <c r="I232">
        <v>47.887848182405101</v>
      </c>
      <c r="J232">
        <v>0.95775696364810103</v>
      </c>
    </row>
    <row r="233" spans="1:10">
      <c r="A233">
        <v>232</v>
      </c>
      <c r="B233">
        <v>-36.35</v>
      </c>
      <c r="C233" s="65">
        <v>35295.958333333336</v>
      </c>
      <c r="D233">
        <v>1.5</v>
      </c>
      <c r="E233">
        <v>11.8800001144409</v>
      </c>
      <c r="F233">
        <v>0.30000001192092901</v>
      </c>
      <c r="G233">
        <v>22.131883784748101</v>
      </c>
      <c r="H233">
        <v>1.6393345726191499</v>
      </c>
      <c r="I233">
        <v>46.876380536230698</v>
      </c>
      <c r="J233">
        <v>0.93752761072461399</v>
      </c>
    </row>
    <row r="234" spans="1:10">
      <c r="A234">
        <v>233</v>
      </c>
      <c r="B234">
        <v>145.53333333333299</v>
      </c>
      <c r="C234" s="65">
        <v>35296.958333333336</v>
      </c>
      <c r="D234">
        <v>2.6800000667571999</v>
      </c>
      <c r="E234">
        <v>13.3800001144409</v>
      </c>
      <c r="F234">
        <v>0</v>
      </c>
      <c r="G234">
        <v>22.362290942312899</v>
      </c>
      <c r="H234">
        <v>1.77375789974982</v>
      </c>
      <c r="I234">
        <v>45.4573742164308</v>
      </c>
      <c r="J234">
        <v>0.90914748432861603</v>
      </c>
    </row>
    <row r="235" spans="1:10">
      <c r="A235">
        <v>234</v>
      </c>
      <c r="B235">
        <v>-36.35</v>
      </c>
      <c r="C235" s="65">
        <v>35297.958333333336</v>
      </c>
      <c r="D235">
        <v>1.45000004768372</v>
      </c>
      <c r="E235">
        <v>12.670000076293899</v>
      </c>
      <c r="F235">
        <v>0</v>
      </c>
      <c r="G235">
        <v>22.5951501560879</v>
      </c>
      <c r="H235">
        <v>1.7663409512596999</v>
      </c>
      <c r="I235">
        <v>44.044301455423103</v>
      </c>
      <c r="J235">
        <v>0.88088602910846103</v>
      </c>
    </row>
    <row r="236" spans="1:10">
      <c r="A236">
        <v>235</v>
      </c>
      <c r="B236">
        <v>145.53333333333299</v>
      </c>
      <c r="C236" s="65">
        <v>35298.958333333336</v>
      </c>
      <c r="D236">
        <v>6.8800001144409197</v>
      </c>
      <c r="E236">
        <v>10.939999580383301</v>
      </c>
      <c r="F236">
        <v>0.10000000149011599</v>
      </c>
      <c r="G236">
        <v>22.830363443828698</v>
      </c>
      <c r="H236">
        <v>1.1534836702432401</v>
      </c>
      <c r="I236">
        <v>43.2215145207186</v>
      </c>
      <c r="J236">
        <v>0.86443029041437203</v>
      </c>
    </row>
    <row r="237" spans="1:10">
      <c r="A237">
        <v>236</v>
      </c>
      <c r="B237">
        <v>-36.35</v>
      </c>
      <c r="C237" s="65">
        <v>35299.958333333336</v>
      </c>
      <c r="D237">
        <v>8.1499996185302699</v>
      </c>
      <c r="E237">
        <v>12.6400003433228</v>
      </c>
      <c r="F237">
        <v>9.3999996185302699</v>
      </c>
      <c r="G237">
        <v>23.067832823290999</v>
      </c>
      <c r="H237">
        <v>1.2937901820887401</v>
      </c>
      <c r="I237">
        <v>50</v>
      </c>
      <c r="J237">
        <v>1</v>
      </c>
    </row>
    <row r="238" spans="1:10">
      <c r="A238">
        <v>237</v>
      </c>
      <c r="B238">
        <v>145.53333333333299</v>
      </c>
      <c r="C238" s="65">
        <v>35300.958333333336</v>
      </c>
      <c r="D238">
        <v>2.53999996185303</v>
      </c>
      <c r="E238">
        <v>15.460000038146999</v>
      </c>
      <c r="F238">
        <v>0.10000000149011599</v>
      </c>
      <c r="G238">
        <v>23.307460312230699</v>
      </c>
      <c r="H238">
        <v>2.1077677591751698</v>
      </c>
      <c r="I238">
        <v>48.413785794150002</v>
      </c>
      <c r="J238">
        <v>0.96827571588299999</v>
      </c>
    </row>
    <row r="239" spans="1:10">
      <c r="A239">
        <v>238</v>
      </c>
      <c r="B239">
        <v>-36.35</v>
      </c>
      <c r="C239" s="65">
        <v>35301.958333333336</v>
      </c>
      <c r="D239">
        <v>4.6799998283386204</v>
      </c>
      <c r="E239">
        <v>16.340000152587901</v>
      </c>
      <c r="F239">
        <v>0</v>
      </c>
      <c r="G239">
        <v>23.549147928403301</v>
      </c>
      <c r="H239">
        <v>2.1371061787037502</v>
      </c>
      <c r="I239">
        <v>46.704100851187</v>
      </c>
      <c r="J239">
        <v>0.93408201702374005</v>
      </c>
    </row>
    <row r="240" spans="1:10">
      <c r="A240">
        <v>239</v>
      </c>
      <c r="B240">
        <v>145.53333333333299</v>
      </c>
      <c r="C240" s="65">
        <v>35302.958333333336</v>
      </c>
      <c r="D240">
        <v>5.46000003814697</v>
      </c>
      <c r="E240">
        <v>18.579999923706101</v>
      </c>
      <c r="F240">
        <v>0.10000000149011599</v>
      </c>
      <c r="G240">
        <v>23.792797689564601</v>
      </c>
      <c r="H240">
        <v>2.4125805258962001</v>
      </c>
      <c r="I240">
        <v>44.8740364319601</v>
      </c>
      <c r="J240">
        <v>0.89748072863920303</v>
      </c>
    </row>
    <row r="241" spans="1:10">
      <c r="A241">
        <v>240</v>
      </c>
      <c r="B241">
        <v>-36.35</v>
      </c>
      <c r="C241" s="65">
        <v>35303.958333333336</v>
      </c>
      <c r="D241">
        <v>10.2700004577637</v>
      </c>
      <c r="E241">
        <v>18.399999618530298</v>
      </c>
      <c r="F241">
        <v>6</v>
      </c>
      <c r="G241">
        <v>24.038311613470299</v>
      </c>
      <c r="H241">
        <v>2.0677082831491802</v>
      </c>
      <c r="I241">
        <v>49.219869805440801</v>
      </c>
      <c r="J241">
        <v>0.98439739610881605</v>
      </c>
    </row>
    <row r="242" spans="1:10">
      <c r="A242">
        <v>241</v>
      </c>
      <c r="B242">
        <v>145.53333333333299</v>
      </c>
      <c r="C242" s="65">
        <v>35304.958333333336</v>
      </c>
      <c r="D242">
        <v>10.6300001144409</v>
      </c>
      <c r="E242">
        <v>16.090000152587901</v>
      </c>
      <c r="F242">
        <v>1.29999995231628</v>
      </c>
      <c r="G242">
        <v>24.285591717876201</v>
      </c>
      <c r="H242">
        <v>1.6599851957845899</v>
      </c>
      <c r="I242">
        <v>49.191881601129403</v>
      </c>
      <c r="J242">
        <v>0.983837632022588</v>
      </c>
    </row>
    <row r="243" spans="1:10">
      <c r="A243">
        <v>242</v>
      </c>
      <c r="B243">
        <v>-36.35</v>
      </c>
      <c r="C243" s="65">
        <v>35305.958333333336</v>
      </c>
      <c r="D243">
        <v>6.1599998474121103</v>
      </c>
      <c r="E243">
        <v>17.649999618530298</v>
      </c>
      <c r="F243">
        <v>0.40000000596046398</v>
      </c>
      <c r="G243">
        <v>24.5345400205379</v>
      </c>
      <c r="H243">
        <v>2.3191521114184099</v>
      </c>
      <c r="I243">
        <v>47.736559917955098</v>
      </c>
      <c r="J243">
        <v>0.95473119835910303</v>
      </c>
    </row>
    <row r="244" spans="1:10">
      <c r="A244">
        <v>243</v>
      </c>
      <c r="B244">
        <v>145.53333333333299</v>
      </c>
      <c r="C244" s="65">
        <v>35306.958333333336</v>
      </c>
      <c r="D244">
        <v>8.4600000381469709</v>
      </c>
      <c r="E244">
        <v>16.780000686645501</v>
      </c>
      <c r="F244">
        <v>0.20000000298023199</v>
      </c>
      <c r="G244">
        <v>24.7850585392111</v>
      </c>
      <c r="H244">
        <v>2.0416091131335898</v>
      </c>
      <c r="I244">
        <v>46.303272630428502</v>
      </c>
      <c r="J244">
        <v>0.92606545260856998</v>
      </c>
    </row>
    <row r="245" spans="1:10">
      <c r="A245">
        <v>244</v>
      </c>
      <c r="B245">
        <v>-36.35</v>
      </c>
      <c r="C245" s="65">
        <v>35307.958333333336</v>
      </c>
      <c r="D245">
        <v>5.1799998283386204</v>
      </c>
      <c r="E245">
        <v>16.399999618530298</v>
      </c>
      <c r="F245">
        <v>0.69999998807907104</v>
      </c>
      <c r="G245">
        <v>25.037049291651599</v>
      </c>
      <c r="H245">
        <v>2.2508962185246899</v>
      </c>
      <c r="I245">
        <v>45.202555643687802</v>
      </c>
      <c r="J245">
        <v>0.90405111287375595</v>
      </c>
    </row>
    <row r="246" spans="1:10">
      <c r="A246">
        <v>245</v>
      </c>
      <c r="B246">
        <v>145.53333333333299</v>
      </c>
      <c r="C246" s="65">
        <v>35308.958333333336</v>
      </c>
      <c r="D246">
        <v>3.3699998855590798</v>
      </c>
      <c r="E246">
        <v>17.129999160766602</v>
      </c>
      <c r="F246">
        <v>0</v>
      </c>
      <c r="G246">
        <v>25.290414295615101</v>
      </c>
      <c r="H246">
        <v>2.47035722731207</v>
      </c>
      <c r="I246">
        <v>43.226269861838198</v>
      </c>
      <c r="J246">
        <v>0.86452539723676303</v>
      </c>
    </row>
    <row r="247" spans="1:10">
      <c r="A247">
        <v>246</v>
      </c>
      <c r="B247">
        <v>-36.35</v>
      </c>
      <c r="C247" s="65">
        <v>35309.958333333336</v>
      </c>
      <c r="D247">
        <v>2.6600000858306898</v>
      </c>
      <c r="E247">
        <v>13.1499996185303</v>
      </c>
      <c r="F247">
        <v>0.60000002384185802</v>
      </c>
      <c r="G247">
        <v>25.545055568857201</v>
      </c>
      <c r="H247">
        <v>1.9965212801580099</v>
      </c>
      <c r="I247">
        <v>42.229052861553598</v>
      </c>
      <c r="J247">
        <v>0.84458105723107202</v>
      </c>
    </row>
    <row r="248" spans="1:10">
      <c r="A248">
        <v>247</v>
      </c>
      <c r="B248">
        <v>145.53333333333299</v>
      </c>
      <c r="C248" s="65">
        <v>35310.958333333336</v>
      </c>
      <c r="D248">
        <v>4.78999996185303</v>
      </c>
      <c r="E248">
        <v>15.3900003433228</v>
      </c>
      <c r="F248">
        <v>1.20000004768372</v>
      </c>
      <c r="G248">
        <v>25.8008751291338</v>
      </c>
      <c r="H248">
        <v>2.19936670188841</v>
      </c>
      <c r="I248">
        <v>41.6695595477266</v>
      </c>
      <c r="J248">
        <v>0.83339119095453196</v>
      </c>
    </row>
    <row r="249" spans="1:10">
      <c r="A249">
        <v>248</v>
      </c>
      <c r="B249">
        <v>-36.35</v>
      </c>
      <c r="C249" s="65">
        <v>35311.958333333336</v>
      </c>
      <c r="D249">
        <v>6.8699998855590803</v>
      </c>
      <c r="E249">
        <v>16.819999694824201</v>
      </c>
      <c r="F249">
        <v>0</v>
      </c>
      <c r="G249">
        <v>26.0577749942004</v>
      </c>
      <c r="H249">
        <v>2.2875050902601299</v>
      </c>
      <c r="I249">
        <v>39.839555475518502</v>
      </c>
      <c r="J249">
        <v>0.79679110951037002</v>
      </c>
    </row>
    <row r="250" spans="1:10">
      <c r="A250">
        <v>249</v>
      </c>
      <c r="B250">
        <v>145.53333333333299</v>
      </c>
      <c r="C250" s="65">
        <v>35312.958333333336</v>
      </c>
      <c r="D250">
        <v>5.8899998664856001</v>
      </c>
      <c r="E250">
        <v>15.3400001525879</v>
      </c>
      <c r="F250">
        <v>0.80000001192092896</v>
      </c>
      <c r="G250">
        <v>26.315657181812899</v>
      </c>
      <c r="H250">
        <v>2.1579408838836001</v>
      </c>
      <c r="I250">
        <v>38.913202780332497</v>
      </c>
      <c r="J250">
        <v>0.77826405560665102</v>
      </c>
    </row>
    <row r="251" spans="1:10">
      <c r="A251">
        <v>250</v>
      </c>
      <c r="B251">
        <v>-36.35</v>
      </c>
      <c r="C251" s="65">
        <v>35313.958333333336</v>
      </c>
      <c r="D251">
        <v>5.2199997901916504</v>
      </c>
      <c r="E251">
        <v>14.810000419616699</v>
      </c>
      <c r="F251">
        <v>2</v>
      </c>
      <c r="G251">
        <v>26.574423709726901</v>
      </c>
      <c r="H251">
        <v>2.1488890389555699</v>
      </c>
      <c r="I251">
        <v>39.1940915491681</v>
      </c>
      <c r="J251">
        <v>0.78388183098336195</v>
      </c>
    </row>
    <row r="252" spans="1:10">
      <c r="A252">
        <v>251</v>
      </c>
      <c r="B252">
        <v>145.53333333333299</v>
      </c>
      <c r="C252" s="65">
        <v>35314.958333333336</v>
      </c>
      <c r="D252">
        <v>5.6799998283386204</v>
      </c>
      <c r="E252">
        <v>18.159999847412099</v>
      </c>
      <c r="F252">
        <v>0.20000000298023199</v>
      </c>
      <c r="G252">
        <v>26.8339765956981</v>
      </c>
      <c r="H252">
        <v>2.6448611905905501</v>
      </c>
      <c r="I252">
        <v>37.2782025996759</v>
      </c>
      <c r="J252">
        <v>0.74556405199351805</v>
      </c>
    </row>
    <row r="253" spans="1:10">
      <c r="A253">
        <v>252</v>
      </c>
      <c r="B253">
        <v>-36.35</v>
      </c>
      <c r="C253" s="65">
        <v>35315.958333333336</v>
      </c>
      <c r="D253">
        <v>3.6700000762939502</v>
      </c>
      <c r="E253">
        <v>15.460000038146999</v>
      </c>
      <c r="F253">
        <v>1.1000000238418599</v>
      </c>
      <c r="G253">
        <v>27.094217857482299</v>
      </c>
      <c r="H253">
        <v>2.3899605120880798</v>
      </c>
      <c r="I253">
        <v>36.466234213847301</v>
      </c>
      <c r="J253">
        <v>0.72932468427694597</v>
      </c>
    </row>
    <row r="254" spans="1:10">
      <c r="A254">
        <v>253</v>
      </c>
      <c r="B254">
        <v>145.53333333333299</v>
      </c>
      <c r="C254" s="65">
        <v>35316.958333333336</v>
      </c>
      <c r="D254">
        <v>4.2399997711181596</v>
      </c>
      <c r="E254">
        <v>16.840000152587901</v>
      </c>
      <c r="F254">
        <v>1.20000004768372</v>
      </c>
      <c r="G254">
        <v>27.355049512835201</v>
      </c>
      <c r="H254">
        <v>2.58335673135231</v>
      </c>
      <c r="I254">
        <v>35.599548876449099</v>
      </c>
      <c r="J254">
        <v>0.71199097752898299</v>
      </c>
    </row>
    <row r="255" spans="1:10">
      <c r="A255">
        <v>254</v>
      </c>
      <c r="B255">
        <v>-36.35</v>
      </c>
      <c r="C255" s="65">
        <v>35317.958333333336</v>
      </c>
      <c r="D255">
        <v>6.5300002098083496</v>
      </c>
      <c r="E255">
        <v>15.670000076293899</v>
      </c>
      <c r="F255">
        <v>1.70000004768372</v>
      </c>
      <c r="G255">
        <v>27.616373579512398</v>
      </c>
      <c r="H255">
        <v>2.26516238008199</v>
      </c>
      <c r="I255">
        <v>35.4874190200673</v>
      </c>
      <c r="J255">
        <v>0.70974838040134502</v>
      </c>
    </row>
    <row r="256" spans="1:10">
      <c r="A256">
        <v>255</v>
      </c>
      <c r="B256">
        <v>145.53333333333299</v>
      </c>
      <c r="C256" s="65">
        <v>35318.958333333336</v>
      </c>
      <c r="D256">
        <v>3.03999996185303</v>
      </c>
      <c r="E256">
        <v>16.309999465942401</v>
      </c>
      <c r="F256">
        <v>0.5</v>
      </c>
      <c r="G256">
        <v>27.878092075269699</v>
      </c>
      <c r="H256">
        <v>2.6193766375231098</v>
      </c>
      <c r="I256">
        <v>33.891917710048801</v>
      </c>
      <c r="J256">
        <v>0.67783835420097605</v>
      </c>
    </row>
    <row r="257" spans="1:10">
      <c r="A257">
        <v>256</v>
      </c>
      <c r="B257">
        <v>-36.35</v>
      </c>
      <c r="C257" s="65">
        <v>35319.958333333336</v>
      </c>
      <c r="D257">
        <v>8.1000003814697301</v>
      </c>
      <c r="E257">
        <v>12.4899997711182</v>
      </c>
      <c r="F257">
        <v>7</v>
      </c>
      <c r="G257">
        <v>28.140107017862899</v>
      </c>
      <c r="H257">
        <v>1.5550657775841701</v>
      </c>
      <c r="I257">
        <v>39.647865087981401</v>
      </c>
      <c r="J257">
        <v>0.79295730175962897</v>
      </c>
    </row>
    <row r="258" spans="1:10">
      <c r="A258">
        <v>257</v>
      </c>
      <c r="B258">
        <v>145.53333333333299</v>
      </c>
      <c r="C258" s="65">
        <v>35320.958333333336</v>
      </c>
      <c r="D258">
        <v>4.0300002098083496</v>
      </c>
      <c r="E258">
        <v>12.7700004577637</v>
      </c>
      <c r="F258">
        <v>3.0999999046325701</v>
      </c>
      <c r="G258">
        <v>28.402320425047499</v>
      </c>
      <c r="H258">
        <v>2.0652498232113499</v>
      </c>
      <c r="I258">
        <v>41.0956651340449</v>
      </c>
      <c r="J258">
        <v>0.82191330268089902</v>
      </c>
    </row>
    <row r="259" spans="1:10">
      <c r="A259">
        <v>258</v>
      </c>
      <c r="B259">
        <v>-36.35</v>
      </c>
      <c r="C259" s="65">
        <v>35321.958333333336</v>
      </c>
      <c r="D259">
        <v>7.1900000572204599</v>
      </c>
      <c r="E259">
        <v>15.560000419616699</v>
      </c>
      <c r="F259">
        <v>0.40000000596046398</v>
      </c>
      <c r="G259">
        <v>28.664634314579398</v>
      </c>
      <c r="H259">
        <v>2.2713379853436302</v>
      </c>
      <c r="I259">
        <v>39.6785947517305</v>
      </c>
      <c r="J259">
        <v>0.79357189503461001</v>
      </c>
    </row>
    <row r="260" spans="1:10">
      <c r="A260">
        <v>259</v>
      </c>
      <c r="B260">
        <v>145.53333333333299</v>
      </c>
      <c r="C260" s="65">
        <v>35322.958333333336</v>
      </c>
      <c r="D260">
        <v>8.5200004577636701</v>
      </c>
      <c r="E260">
        <v>18.280000686645501</v>
      </c>
      <c r="F260">
        <v>0.20000000298023199</v>
      </c>
      <c r="G260">
        <v>28.926955266221999</v>
      </c>
      <c r="H260">
        <v>2.6469393574875602</v>
      </c>
      <c r="I260">
        <v>37.761043268720698</v>
      </c>
      <c r="J260">
        <v>0.75522086537441302</v>
      </c>
    </row>
    <row r="261" spans="1:10">
      <c r="A261">
        <v>260</v>
      </c>
      <c r="B261">
        <v>-36.35</v>
      </c>
      <c r="C261" s="65">
        <v>35323.958333333336</v>
      </c>
      <c r="D261">
        <v>9.7299995422363299</v>
      </c>
      <c r="E261">
        <v>27.899999618530298</v>
      </c>
      <c r="F261">
        <v>0.30000001192092901</v>
      </c>
      <c r="G261">
        <v>29.189208107770199</v>
      </c>
      <c r="H261">
        <v>4.27681596515525</v>
      </c>
      <c r="I261">
        <v>34.639590508517401</v>
      </c>
      <c r="J261">
        <v>0.69279181017034797</v>
      </c>
    </row>
    <row r="262" spans="1:10">
      <c r="A262">
        <v>261</v>
      </c>
      <c r="B262">
        <v>145.53333333333299</v>
      </c>
      <c r="C262" s="65">
        <v>35324.958333333336</v>
      </c>
      <c r="D262">
        <v>8.5399999618530291</v>
      </c>
      <c r="E262">
        <v>18.430000305175799</v>
      </c>
      <c r="F262">
        <v>0</v>
      </c>
      <c r="G262">
        <v>29.451322229026498</v>
      </c>
      <c r="H262">
        <v>2.72020017078012</v>
      </c>
      <c r="I262">
        <v>32.463430371893303</v>
      </c>
      <c r="J262">
        <v>0.64926860743786596</v>
      </c>
    </row>
    <row r="263" spans="1:10">
      <c r="A263">
        <v>262</v>
      </c>
      <c r="B263">
        <v>-36.35</v>
      </c>
      <c r="C263" s="65">
        <v>35325.958333333336</v>
      </c>
      <c r="D263">
        <v>5.7800002098083496</v>
      </c>
      <c r="E263">
        <v>24.5</v>
      </c>
      <c r="F263">
        <v>0</v>
      </c>
      <c r="G263">
        <v>29.7132270197935</v>
      </c>
      <c r="H263">
        <v>3.9754664141705298</v>
      </c>
      <c r="I263">
        <v>29.2830572405569</v>
      </c>
      <c r="J263">
        <v>0.58566114481113796</v>
      </c>
    </row>
    <row r="264" spans="1:10">
      <c r="A264">
        <v>263</v>
      </c>
      <c r="B264">
        <v>145.53333333333299</v>
      </c>
      <c r="C264" s="65">
        <v>35326.958333333336</v>
      </c>
      <c r="D264">
        <v>14.5299997329712</v>
      </c>
      <c r="E264">
        <v>19.219999313354499</v>
      </c>
      <c r="F264">
        <v>0.69999998807907104</v>
      </c>
      <c r="G264">
        <v>29.974851869873898</v>
      </c>
      <c r="H264">
        <v>2.1131078477743501</v>
      </c>
      <c r="I264">
        <v>28.292570950416501</v>
      </c>
      <c r="J264">
        <v>0.56585141900833003</v>
      </c>
    </row>
    <row r="265" spans="1:10">
      <c r="A265">
        <v>264</v>
      </c>
      <c r="B265">
        <v>-36.35</v>
      </c>
      <c r="C265" s="65">
        <v>35327.958333333336</v>
      </c>
      <c r="D265">
        <v>7.1999998092651403</v>
      </c>
      <c r="E265">
        <v>14.439999580383301</v>
      </c>
      <c r="F265">
        <v>4.5</v>
      </c>
      <c r="G265">
        <v>30.2361261690703</v>
      </c>
      <c r="H265">
        <v>2.1858824416771698</v>
      </c>
      <c r="I265">
        <v>31.043864997074699</v>
      </c>
      <c r="J265">
        <v>0.62087729994149499</v>
      </c>
    </row>
    <row r="266" spans="1:10">
      <c r="A266">
        <v>265</v>
      </c>
      <c r="B266">
        <v>145.53333333333299</v>
      </c>
      <c r="C266" s="65">
        <v>35328.958333333336</v>
      </c>
      <c r="D266">
        <v>1.7400000095367401</v>
      </c>
      <c r="E266">
        <v>14.310000419616699</v>
      </c>
      <c r="F266">
        <v>0.10000000149011599</v>
      </c>
      <c r="G266">
        <v>30.4969793071852</v>
      </c>
      <c r="H266">
        <v>2.6213593259405199</v>
      </c>
      <c r="I266">
        <v>29.0467775378124</v>
      </c>
      <c r="J266">
        <v>0.58093555075624903</v>
      </c>
    </row>
    <row r="267" spans="1:10">
      <c r="A267">
        <v>266</v>
      </c>
      <c r="B267">
        <v>-36.35</v>
      </c>
      <c r="C267" s="65">
        <v>35329.958333333336</v>
      </c>
      <c r="D267">
        <v>2.5599999427795401</v>
      </c>
      <c r="E267">
        <v>16.670000076293899</v>
      </c>
      <c r="F267">
        <v>0</v>
      </c>
      <c r="G267">
        <v>30.7573406740213</v>
      </c>
      <c r="H267">
        <v>2.9734613238443099</v>
      </c>
      <c r="I267">
        <v>26.668008478737001</v>
      </c>
      <c r="J267">
        <v>0.53336016957473997</v>
      </c>
    </row>
    <row r="268" spans="1:10">
      <c r="A268">
        <v>267</v>
      </c>
      <c r="B268">
        <v>145.53333333333299</v>
      </c>
      <c r="C268" s="65">
        <v>35330.958333333336</v>
      </c>
      <c r="D268">
        <v>7.5300002098083496</v>
      </c>
      <c r="E268">
        <v>16.7600002288818</v>
      </c>
      <c r="F268">
        <v>0</v>
      </c>
      <c r="G268">
        <v>31.017139659381101</v>
      </c>
      <c r="H268">
        <v>2.64904093100334</v>
      </c>
      <c r="I268">
        <v>24.548775733934299</v>
      </c>
      <c r="J268">
        <v>0.490975514678686</v>
      </c>
    </row>
    <row r="269" spans="1:10">
      <c r="A269">
        <v>268</v>
      </c>
      <c r="B269">
        <v>-36.35</v>
      </c>
      <c r="C269" s="65">
        <v>35331.958333333336</v>
      </c>
      <c r="D269">
        <v>8.2100000381469709</v>
      </c>
      <c r="E269">
        <v>18.309999465942401</v>
      </c>
      <c r="F269">
        <v>0.10000000149011599</v>
      </c>
      <c r="G269">
        <v>31.2763056530673</v>
      </c>
      <c r="H269">
        <v>2.8982732125938702</v>
      </c>
      <c r="I269">
        <v>22.330157165349299</v>
      </c>
      <c r="J269">
        <v>0.44660314330698703</v>
      </c>
    </row>
    <row r="270" spans="1:10">
      <c r="A270">
        <v>269</v>
      </c>
      <c r="B270">
        <v>145.53333333333299</v>
      </c>
      <c r="C270" s="65">
        <v>35332.958333333336</v>
      </c>
      <c r="D270">
        <v>0.18000000715255701</v>
      </c>
      <c r="E270">
        <v>15.3800001144409</v>
      </c>
      <c r="F270">
        <v>1.79999995231628</v>
      </c>
      <c r="G270">
        <v>31.534768044882501</v>
      </c>
      <c r="H270">
        <v>2.9523900240702101</v>
      </c>
      <c r="I270">
        <v>21.768245098409501</v>
      </c>
      <c r="J270">
        <v>0.435364901968189</v>
      </c>
    </row>
    <row r="271" spans="1:10">
      <c r="A271">
        <v>270</v>
      </c>
      <c r="B271">
        <v>-36.35</v>
      </c>
      <c r="C271" s="65">
        <v>35333.958333333336</v>
      </c>
      <c r="D271">
        <v>5.3499999046325701</v>
      </c>
      <c r="E271">
        <v>16.299999237060501</v>
      </c>
      <c r="F271">
        <v>0.30000001192092901</v>
      </c>
      <c r="G271">
        <v>31.792456224629198</v>
      </c>
      <c r="H271">
        <v>2.82708176146736</v>
      </c>
      <c r="I271">
        <v>19.806579701156501</v>
      </c>
      <c r="J271">
        <v>0.39613159402312997</v>
      </c>
    </row>
    <row r="272" spans="1:10">
      <c r="A272">
        <v>271</v>
      </c>
      <c r="B272">
        <v>145.53333333333299</v>
      </c>
      <c r="C272" s="65">
        <v>35334.958333333336</v>
      </c>
      <c r="D272">
        <v>0.140000000596046</v>
      </c>
      <c r="E272">
        <v>14.8599996566772</v>
      </c>
      <c r="F272">
        <v>6.8000001907348597</v>
      </c>
      <c r="G272">
        <v>32.049299582110102</v>
      </c>
      <c r="H272">
        <v>2.9204832014556201</v>
      </c>
      <c r="I272">
        <v>24.270193330726901</v>
      </c>
      <c r="J272">
        <v>0.48540386661453699</v>
      </c>
    </row>
    <row r="273" spans="1:10">
      <c r="A273">
        <v>272</v>
      </c>
      <c r="B273">
        <v>-36.35</v>
      </c>
      <c r="C273" s="65">
        <v>35335.958333333336</v>
      </c>
      <c r="D273">
        <v>1.58000004291534</v>
      </c>
      <c r="E273">
        <v>17.959999084472699</v>
      </c>
      <c r="F273">
        <v>1</v>
      </c>
      <c r="G273">
        <v>32.305227507127803</v>
      </c>
      <c r="H273">
        <v>3.3839836088848898</v>
      </c>
      <c r="I273">
        <v>22.5630064436189</v>
      </c>
      <c r="J273">
        <v>0.45126012887237898</v>
      </c>
    </row>
    <row r="274" spans="1:10">
      <c r="A274">
        <v>273</v>
      </c>
      <c r="B274">
        <v>145.53333333333299</v>
      </c>
      <c r="C274" s="65">
        <v>35336.958333333336</v>
      </c>
      <c r="D274">
        <v>10.2399997711182</v>
      </c>
      <c r="E274">
        <v>17.5</v>
      </c>
      <c r="F274">
        <v>12</v>
      </c>
      <c r="G274">
        <v>32.560169389484898</v>
      </c>
      <c r="H274">
        <v>2.60834351174113</v>
      </c>
      <c r="I274">
        <v>32.476331634226</v>
      </c>
      <c r="J274">
        <v>0.64952663268452104</v>
      </c>
    </row>
    <row r="275" spans="1:10">
      <c r="A275">
        <v>274</v>
      </c>
      <c r="B275">
        <v>-36.35</v>
      </c>
      <c r="C275" s="65">
        <v>35337.958333333336</v>
      </c>
      <c r="D275">
        <v>10.2200002670288</v>
      </c>
      <c r="E275">
        <v>13.4700002670288</v>
      </c>
      <c r="F275">
        <v>12.800000190734901</v>
      </c>
      <c r="G275">
        <v>32.814054618983903</v>
      </c>
      <c r="H275">
        <v>1.64632202131285</v>
      </c>
      <c r="I275">
        <v>43.959274207910603</v>
      </c>
      <c r="J275">
        <v>0.87918548415821296</v>
      </c>
    </row>
    <row r="276" spans="1:10">
      <c r="A276">
        <v>275</v>
      </c>
      <c r="B276">
        <v>145.53333333333299</v>
      </c>
      <c r="C276" s="65">
        <v>35338.958333333336</v>
      </c>
      <c r="D276">
        <v>8.8100004196166992</v>
      </c>
      <c r="E276">
        <v>15.689999580383301</v>
      </c>
      <c r="F276">
        <v>6.6999998092651403</v>
      </c>
      <c r="G276">
        <v>33.066812585427598</v>
      </c>
      <c r="H276">
        <v>2.4467677891955599</v>
      </c>
      <c r="I276">
        <v>48.701859785819302</v>
      </c>
      <c r="J276">
        <v>0.97403719571638603</v>
      </c>
    </row>
    <row r="277" spans="1:10">
      <c r="A277">
        <v>276</v>
      </c>
      <c r="B277">
        <v>-36.35</v>
      </c>
      <c r="C277" s="65">
        <v>35339.958333333336</v>
      </c>
      <c r="D277">
        <v>9.3000001907348597</v>
      </c>
      <c r="E277">
        <v>18.309999465942401</v>
      </c>
      <c r="F277">
        <v>1.6000000238418599</v>
      </c>
      <c r="G277">
        <v>33.318372678618402</v>
      </c>
      <c r="H277">
        <v>2.96731535277508</v>
      </c>
      <c r="I277">
        <v>47.928007527441103</v>
      </c>
      <c r="J277">
        <v>0.95856015054882204</v>
      </c>
    </row>
    <row r="278" spans="1:10">
      <c r="A278">
        <v>277</v>
      </c>
      <c r="B278">
        <v>145.53333333333299</v>
      </c>
      <c r="C278" s="65">
        <v>35340.958333333336</v>
      </c>
      <c r="D278">
        <v>9.0200004577636701</v>
      </c>
      <c r="E278">
        <v>19.9799995422363</v>
      </c>
      <c r="F278">
        <v>3</v>
      </c>
      <c r="G278">
        <v>33.568664288359003</v>
      </c>
      <c r="H278">
        <v>3.36979587047407</v>
      </c>
      <c r="I278">
        <v>48.2321708310619</v>
      </c>
      <c r="J278">
        <v>0.96464341662123698</v>
      </c>
    </row>
    <row r="279" spans="1:10">
      <c r="A279">
        <v>278</v>
      </c>
      <c r="B279">
        <v>-36.35</v>
      </c>
      <c r="C279" s="65">
        <v>35341.958333333336</v>
      </c>
      <c r="D279">
        <v>7.3000001907348597</v>
      </c>
      <c r="E279">
        <v>23.879999160766602</v>
      </c>
      <c r="F279">
        <v>1</v>
      </c>
      <c r="G279">
        <v>33.817616804452001</v>
      </c>
      <c r="H279">
        <v>4.3163178159500104</v>
      </c>
      <c r="I279">
        <v>45.779116578301803</v>
      </c>
      <c r="J279">
        <v>0.91558233156603697</v>
      </c>
    </row>
    <row r="280" spans="1:10">
      <c r="A280">
        <v>279</v>
      </c>
      <c r="B280">
        <v>145.53333333333299</v>
      </c>
      <c r="C280" s="65">
        <v>35342.958333333336</v>
      </c>
      <c r="D280">
        <v>13.0900001525879</v>
      </c>
      <c r="E280">
        <v>16.079999923706101</v>
      </c>
      <c r="F280">
        <v>1</v>
      </c>
      <c r="G280">
        <v>34.065159616700001</v>
      </c>
      <c r="H280">
        <v>1.7908188592233001</v>
      </c>
      <c r="I280">
        <v>45.346461490923197</v>
      </c>
      <c r="J280">
        <v>0.90692922981846402</v>
      </c>
    </row>
    <row r="281" spans="1:10">
      <c r="A281">
        <v>280</v>
      </c>
      <c r="B281">
        <v>-36.35</v>
      </c>
      <c r="C281" s="65">
        <v>35343.958333333336</v>
      </c>
      <c r="D281">
        <v>10.210000038146999</v>
      </c>
      <c r="E281">
        <v>18.540000915527301</v>
      </c>
      <c r="F281">
        <v>11.3999996185303</v>
      </c>
      <c r="G281">
        <v>34.311222114905597</v>
      </c>
      <c r="H281">
        <v>2.9911557299529599</v>
      </c>
      <c r="I281">
        <v>50</v>
      </c>
      <c r="J281">
        <v>1</v>
      </c>
    </row>
    <row r="282" spans="1:10">
      <c r="A282">
        <v>281</v>
      </c>
      <c r="B282">
        <v>145.53333333333299</v>
      </c>
      <c r="C282" s="65">
        <v>35344.958333333336</v>
      </c>
      <c r="D282">
        <v>6.1399998664856001</v>
      </c>
      <c r="E282">
        <v>18.559999465942401</v>
      </c>
      <c r="F282">
        <v>0</v>
      </c>
      <c r="G282">
        <v>34.555733688871399</v>
      </c>
      <c r="H282">
        <v>3.4469102271729999</v>
      </c>
      <c r="I282">
        <v>47.242471818261599</v>
      </c>
      <c r="J282">
        <v>0.944849436365232</v>
      </c>
    </row>
    <row r="283" spans="1:10">
      <c r="A283">
        <v>282</v>
      </c>
      <c r="B283">
        <v>-36.35</v>
      </c>
      <c r="C283" s="65">
        <v>35345.958333333336</v>
      </c>
      <c r="D283">
        <v>6.28999996185303</v>
      </c>
      <c r="E283">
        <v>19.780000686645501</v>
      </c>
      <c r="F283">
        <v>0</v>
      </c>
      <c r="G283">
        <v>34.798623728400102</v>
      </c>
      <c r="H283">
        <v>3.69976179664723</v>
      </c>
      <c r="I283">
        <v>44.282662380943798</v>
      </c>
      <c r="J283">
        <v>0.88565324761887598</v>
      </c>
    </row>
    <row r="284" spans="1:10">
      <c r="A284">
        <v>283</v>
      </c>
      <c r="B284">
        <v>145.53333333333299</v>
      </c>
      <c r="C284" s="65">
        <v>35346.958333333336</v>
      </c>
      <c r="D284">
        <v>8.7200002670288104</v>
      </c>
      <c r="E284">
        <v>20.2600002288818</v>
      </c>
      <c r="F284">
        <v>0</v>
      </c>
      <c r="G284">
        <v>35.039821623294102</v>
      </c>
      <c r="H284">
        <v>3.6082331345844798</v>
      </c>
      <c r="I284">
        <v>41.396075873276203</v>
      </c>
      <c r="J284">
        <v>0.827921517465524</v>
      </c>
    </row>
    <row r="285" spans="1:10">
      <c r="A285">
        <v>284</v>
      </c>
      <c r="B285">
        <v>-36.35</v>
      </c>
      <c r="C285" s="65">
        <v>35347.958333333336</v>
      </c>
      <c r="D285">
        <v>13.1300001144409</v>
      </c>
      <c r="E285">
        <v>27.969999313354499</v>
      </c>
      <c r="F285">
        <v>0</v>
      </c>
      <c r="G285">
        <v>35.279256763356102</v>
      </c>
      <c r="H285">
        <v>4.8928678097553204</v>
      </c>
      <c r="I285">
        <v>37.481781625472003</v>
      </c>
      <c r="J285">
        <v>0.74963563250943899</v>
      </c>
    </row>
    <row r="286" spans="1:10">
      <c r="A286">
        <v>285</v>
      </c>
      <c r="B286">
        <v>145.53333333333299</v>
      </c>
      <c r="C286" s="65">
        <v>35348.958333333336</v>
      </c>
      <c r="D286">
        <v>14.949999809265099</v>
      </c>
      <c r="E286">
        <v>30.829999923706101</v>
      </c>
      <c r="F286">
        <v>0</v>
      </c>
      <c r="G286">
        <v>35.516858538388803</v>
      </c>
      <c r="H286">
        <v>5.4064132177259197</v>
      </c>
      <c r="I286">
        <v>33.156651051291199</v>
      </c>
      <c r="J286">
        <v>0.66313302102582505</v>
      </c>
    </row>
    <row r="287" spans="1:10">
      <c r="A287">
        <v>286</v>
      </c>
      <c r="B287">
        <v>-36.35</v>
      </c>
      <c r="C287" s="65">
        <v>35349.958333333336</v>
      </c>
      <c r="D287">
        <v>9.4600000381469709</v>
      </c>
      <c r="E287">
        <v>17.059999465942401</v>
      </c>
      <c r="F287">
        <v>1</v>
      </c>
      <c r="G287">
        <v>35.752556338194701</v>
      </c>
      <c r="H287">
        <v>2.8739359105867601</v>
      </c>
      <c r="I287">
        <v>31.857502322821801</v>
      </c>
      <c r="J287">
        <v>0.63715004645643702</v>
      </c>
    </row>
    <row r="288" spans="1:10">
      <c r="A288">
        <v>287</v>
      </c>
      <c r="B288">
        <v>145.53333333333299</v>
      </c>
      <c r="C288" s="65">
        <v>35350.958333333336</v>
      </c>
      <c r="D288">
        <v>6.5300002098083496</v>
      </c>
      <c r="E288">
        <v>17.459999084472699</v>
      </c>
      <c r="F288">
        <v>0.10000000149011599</v>
      </c>
      <c r="G288">
        <v>35.986279552576399</v>
      </c>
      <c r="H288">
        <v>3.3277611269926699</v>
      </c>
      <c r="I288">
        <v>29.295293422717801</v>
      </c>
      <c r="J288">
        <v>0.58590586845435599</v>
      </c>
    </row>
    <row r="289" spans="1:10">
      <c r="A289">
        <v>288</v>
      </c>
      <c r="B289">
        <v>-36.35</v>
      </c>
      <c r="C289" s="65">
        <v>35351.958333333336</v>
      </c>
      <c r="D289">
        <v>5.2199997901916504</v>
      </c>
      <c r="E289">
        <v>21.7299995422363</v>
      </c>
      <c r="F289">
        <v>0</v>
      </c>
      <c r="G289">
        <v>36.217957571336498</v>
      </c>
      <c r="H289">
        <v>4.3207242897709301</v>
      </c>
      <c r="I289">
        <v>25.838713990901098</v>
      </c>
      <c r="J289">
        <v>0.51677427981802104</v>
      </c>
    </row>
    <row r="290" spans="1:10">
      <c r="A290">
        <v>289</v>
      </c>
      <c r="B290">
        <v>145.53333333333299</v>
      </c>
      <c r="C290" s="65">
        <v>35352.958333333336</v>
      </c>
      <c r="D290">
        <v>7.7300000190734899</v>
      </c>
      <c r="E290">
        <v>24.579999923706101</v>
      </c>
      <c r="F290">
        <v>0</v>
      </c>
      <c r="G290">
        <v>36.447519368266299</v>
      </c>
      <c r="H290">
        <v>4.7690668798336802</v>
      </c>
      <c r="I290">
        <v>22.0234604870341</v>
      </c>
      <c r="J290">
        <v>0.44046920974068199</v>
      </c>
    </row>
    <row r="291" spans="1:10">
      <c r="A291">
        <v>290</v>
      </c>
      <c r="B291">
        <v>-36.35</v>
      </c>
      <c r="C291" s="65">
        <v>35353.958333333336</v>
      </c>
      <c r="D291">
        <v>16.219999313354499</v>
      </c>
      <c r="E291">
        <v>21.649999618530298</v>
      </c>
      <c r="F291">
        <v>0</v>
      </c>
      <c r="G291">
        <v>36.674892253111501</v>
      </c>
      <c r="H291">
        <v>2.9472064781482801</v>
      </c>
      <c r="I291">
        <v>19.665695304515499</v>
      </c>
      <c r="J291">
        <v>0.39331390609030997</v>
      </c>
    </row>
    <row r="292" spans="1:10">
      <c r="A292">
        <v>291</v>
      </c>
      <c r="B292">
        <v>145.53333333333299</v>
      </c>
      <c r="C292" s="65">
        <v>35354.958333333336</v>
      </c>
      <c r="D292">
        <v>5.6900000572204599</v>
      </c>
      <c r="E292">
        <v>20.120000839233398</v>
      </c>
      <c r="F292">
        <v>2.2000000476837198</v>
      </c>
      <c r="G292">
        <v>36.900003119606602</v>
      </c>
      <c r="H292">
        <v>4.0404565412723104</v>
      </c>
      <c r="I292">
        <v>18.633330119181402</v>
      </c>
      <c r="J292">
        <v>0.37266660238362698</v>
      </c>
    </row>
    <row r="293" spans="1:10">
      <c r="A293">
        <v>292</v>
      </c>
      <c r="B293">
        <v>-36.35</v>
      </c>
      <c r="C293" s="65">
        <v>35355.958333333336</v>
      </c>
      <c r="D293">
        <v>4.5300002098083496</v>
      </c>
      <c r="E293">
        <v>20.299999237060501</v>
      </c>
      <c r="F293">
        <v>0</v>
      </c>
      <c r="G293">
        <v>37.122778861485898</v>
      </c>
      <c r="H293">
        <v>4.1815823870207796</v>
      </c>
      <c r="I293">
        <v>15.2880642095647</v>
      </c>
      <c r="J293">
        <v>0.305761284191295</v>
      </c>
    </row>
    <row r="294" spans="1:10">
      <c r="A294">
        <v>293</v>
      </c>
      <c r="B294">
        <v>145.53333333333299</v>
      </c>
      <c r="C294" s="65">
        <v>35356.958333333336</v>
      </c>
      <c r="D294">
        <v>7.4800000190734899</v>
      </c>
      <c r="E294">
        <v>17.299999237060501</v>
      </c>
      <c r="F294">
        <v>0</v>
      </c>
      <c r="G294">
        <v>37.343146372483801</v>
      </c>
      <c r="H294">
        <v>3.3165877541882902</v>
      </c>
      <c r="I294">
        <v>12.634794006214101</v>
      </c>
      <c r="J294">
        <v>0.25269588012428201</v>
      </c>
    </row>
    <row r="295" spans="1:10">
      <c r="A295">
        <v>294</v>
      </c>
      <c r="B295">
        <v>-36.35</v>
      </c>
      <c r="C295" s="65">
        <v>35357.958333333336</v>
      </c>
      <c r="D295">
        <v>1.8600000143051101</v>
      </c>
      <c r="E295">
        <v>16.370000839233398</v>
      </c>
      <c r="F295">
        <v>1.70000004768372</v>
      </c>
      <c r="G295">
        <v>37.5610325463348</v>
      </c>
      <c r="H295">
        <v>3.61515883963121</v>
      </c>
      <c r="I295">
        <v>11.442666982192801</v>
      </c>
      <c r="J295">
        <v>0.22885333964385701</v>
      </c>
    </row>
    <row r="296" spans="1:10">
      <c r="A296">
        <v>295</v>
      </c>
      <c r="B296">
        <v>145.53333333333299</v>
      </c>
      <c r="C296" s="65">
        <v>35358.958333333336</v>
      </c>
      <c r="D296">
        <v>3.3800001144409202</v>
      </c>
      <c r="E296">
        <v>19.450000762939499</v>
      </c>
      <c r="F296">
        <v>0.10000000149011599</v>
      </c>
      <c r="G296">
        <v>37.7763642767733</v>
      </c>
      <c r="H296">
        <v>4.15332344488308</v>
      </c>
      <c r="I296">
        <v>8.2200082277764999</v>
      </c>
      <c r="J296">
        <v>0.16440016455553</v>
      </c>
    </row>
    <row r="297" spans="1:10">
      <c r="A297">
        <v>296</v>
      </c>
      <c r="B297">
        <v>-36.35</v>
      </c>
      <c r="C297" s="65">
        <v>35359.958333333336</v>
      </c>
      <c r="D297">
        <v>5.8000001907348597</v>
      </c>
      <c r="E297">
        <v>22.950000762939499</v>
      </c>
      <c r="F297">
        <v>0</v>
      </c>
      <c r="G297">
        <v>37.989068457533598</v>
      </c>
      <c r="H297">
        <v>4.7519408631405398</v>
      </c>
      <c r="I297">
        <v>4.4184555372640704</v>
      </c>
      <c r="J297">
        <v>8.8369110745281296E-2</v>
      </c>
    </row>
    <row r="298" spans="1:10">
      <c r="A298">
        <v>297</v>
      </c>
      <c r="B298">
        <v>145.53333333333299</v>
      </c>
      <c r="C298" s="65">
        <v>35360.958333333336</v>
      </c>
      <c r="D298">
        <v>7.3200001716613796</v>
      </c>
      <c r="E298">
        <v>24.829999923706101</v>
      </c>
      <c r="F298">
        <v>0</v>
      </c>
      <c r="G298">
        <v>38.199071982350297</v>
      </c>
      <c r="H298">
        <v>5.0831969663516601</v>
      </c>
      <c r="I298">
        <v>0.351897964182736</v>
      </c>
      <c r="J298">
        <v>7.0379592836547098E-3</v>
      </c>
    </row>
    <row r="299" spans="1:10">
      <c r="A299">
        <v>298</v>
      </c>
      <c r="B299">
        <v>-36.35</v>
      </c>
      <c r="C299" s="65">
        <v>35361.958333333336</v>
      </c>
      <c r="D299">
        <v>12.1000003814697</v>
      </c>
      <c r="E299">
        <v>27.799999237060501</v>
      </c>
      <c r="F299">
        <v>0</v>
      </c>
      <c r="G299">
        <v>38.406301744957503</v>
      </c>
      <c r="H299">
        <v>5.3930072669953901</v>
      </c>
      <c r="I299">
        <v>0</v>
      </c>
      <c r="J299">
        <v>0</v>
      </c>
    </row>
    <row r="300" spans="1:10">
      <c r="A300">
        <v>299</v>
      </c>
      <c r="B300">
        <v>145.53333333333299</v>
      </c>
      <c r="C300" s="65">
        <v>35362.958333333336</v>
      </c>
      <c r="D300">
        <v>15.1599998474121</v>
      </c>
      <c r="E300">
        <v>25.7399997711182</v>
      </c>
      <c r="F300">
        <v>0</v>
      </c>
      <c r="G300">
        <v>38.610684639089897</v>
      </c>
      <c r="H300">
        <v>4.5096571315630296</v>
      </c>
      <c r="I300">
        <v>0</v>
      </c>
      <c r="J300">
        <v>0</v>
      </c>
    </row>
    <row r="301" spans="1:10">
      <c r="A301">
        <v>300</v>
      </c>
      <c r="B301">
        <v>-36.35</v>
      </c>
      <c r="C301" s="65">
        <v>35363.958333333336</v>
      </c>
      <c r="D301">
        <v>8.4200000762939506</v>
      </c>
      <c r="E301">
        <v>21.620000839233398</v>
      </c>
      <c r="F301">
        <v>0</v>
      </c>
      <c r="G301">
        <v>38.812147558481797</v>
      </c>
      <c r="H301">
        <v>4.3446519056560096</v>
      </c>
      <c r="I301">
        <v>0</v>
      </c>
      <c r="J301">
        <v>0</v>
      </c>
    </row>
    <row r="302" spans="1:10">
      <c r="A302">
        <v>301</v>
      </c>
      <c r="B302">
        <v>145.53333333333299</v>
      </c>
      <c r="C302" s="65">
        <v>35364.958333333336</v>
      </c>
      <c r="D302">
        <v>6.75</v>
      </c>
      <c r="E302">
        <v>22.969999313354499</v>
      </c>
      <c r="F302">
        <v>0</v>
      </c>
      <c r="G302">
        <v>39.010617396867502</v>
      </c>
      <c r="H302">
        <v>4.8171055993335301</v>
      </c>
      <c r="I302">
        <v>0</v>
      </c>
      <c r="J302">
        <v>0</v>
      </c>
    </row>
    <row r="303" spans="1:10">
      <c r="A303">
        <v>302</v>
      </c>
      <c r="B303">
        <v>-36.35</v>
      </c>
      <c r="C303" s="65">
        <v>35366</v>
      </c>
      <c r="D303">
        <v>7.3499999046325701</v>
      </c>
      <c r="E303">
        <v>20.850000381469702</v>
      </c>
      <c r="F303">
        <v>0</v>
      </c>
      <c r="G303">
        <v>39.206021047981601</v>
      </c>
      <c r="H303">
        <v>4.3139201022311804</v>
      </c>
      <c r="I303">
        <v>0</v>
      </c>
      <c r="J303">
        <v>0</v>
      </c>
    </row>
    <row r="304" spans="1:10">
      <c r="A304">
        <v>303</v>
      </c>
      <c r="B304">
        <v>145.53333333333299</v>
      </c>
      <c r="C304" s="65">
        <v>35367</v>
      </c>
      <c r="D304">
        <v>4.5999999046325701</v>
      </c>
      <c r="E304">
        <v>21.469999313354499</v>
      </c>
      <c r="F304">
        <v>0</v>
      </c>
      <c r="G304">
        <v>39.398285405558298</v>
      </c>
      <c r="H304">
        <v>4.6842552751647304</v>
      </c>
      <c r="I304">
        <v>0</v>
      </c>
      <c r="J304">
        <v>0</v>
      </c>
    </row>
    <row r="305" spans="1:10">
      <c r="A305">
        <v>304</v>
      </c>
      <c r="B305">
        <v>-36.35</v>
      </c>
      <c r="C305" s="65">
        <v>35368</v>
      </c>
      <c r="D305">
        <v>7.1300001144409197</v>
      </c>
      <c r="E305">
        <v>18.680000305175799</v>
      </c>
      <c r="F305">
        <v>0</v>
      </c>
      <c r="G305">
        <v>39.587337363332203</v>
      </c>
      <c r="H305">
        <v>3.8780923265996998</v>
      </c>
      <c r="I305">
        <v>0</v>
      </c>
      <c r="J305">
        <v>0</v>
      </c>
    </row>
    <row r="306" spans="1:10">
      <c r="A306">
        <v>305</v>
      </c>
      <c r="B306">
        <v>145.53333333333299</v>
      </c>
      <c r="C306" s="65">
        <v>35369</v>
      </c>
      <c r="D306">
        <v>4.2600002288818404</v>
      </c>
      <c r="E306">
        <v>22.610000610351602</v>
      </c>
      <c r="F306">
        <v>0</v>
      </c>
      <c r="G306">
        <v>39.773103815037601</v>
      </c>
      <c r="H306">
        <v>4.9958661063027501</v>
      </c>
      <c r="I306">
        <v>0</v>
      </c>
      <c r="J306">
        <v>0</v>
      </c>
    </row>
    <row r="307" spans="1:10">
      <c r="A307">
        <v>306</v>
      </c>
      <c r="B307">
        <v>-36.35</v>
      </c>
      <c r="C307" s="65">
        <v>35370</v>
      </c>
      <c r="D307">
        <v>7.0799999237060502</v>
      </c>
      <c r="E307">
        <v>25.5</v>
      </c>
      <c r="F307">
        <v>0</v>
      </c>
      <c r="G307">
        <v>39.955511654408902</v>
      </c>
      <c r="H307">
        <v>5.48795147531429</v>
      </c>
      <c r="I307">
        <v>0</v>
      </c>
      <c r="J307">
        <v>0</v>
      </c>
    </row>
    <row r="308" spans="1:10">
      <c r="A308">
        <v>307</v>
      </c>
      <c r="B308">
        <v>145.53333333333299</v>
      </c>
      <c r="C308" s="65">
        <v>35371</v>
      </c>
      <c r="D308">
        <v>11.420000076293899</v>
      </c>
      <c r="E308">
        <v>27.559999465942401</v>
      </c>
      <c r="F308">
        <v>0</v>
      </c>
      <c r="G308">
        <v>40.134487775180503</v>
      </c>
      <c r="H308">
        <v>5.6444757806187997</v>
      </c>
      <c r="I308">
        <v>0</v>
      </c>
      <c r="J308">
        <v>0</v>
      </c>
    </row>
    <row r="309" spans="1:10">
      <c r="A309">
        <v>308</v>
      </c>
      <c r="B309">
        <v>-36.35</v>
      </c>
      <c r="C309" s="65">
        <v>35372</v>
      </c>
      <c r="D309">
        <v>16.950000762939499</v>
      </c>
      <c r="E309">
        <v>21</v>
      </c>
      <c r="F309">
        <v>1</v>
      </c>
      <c r="G309">
        <v>40.309959071086801</v>
      </c>
      <c r="H309">
        <v>2.8006205129612902</v>
      </c>
      <c r="I309">
        <v>0</v>
      </c>
      <c r="J309">
        <v>0</v>
      </c>
    </row>
    <row r="310" spans="1:10">
      <c r="A310">
        <v>309</v>
      </c>
      <c r="B310">
        <v>145.53333333333299</v>
      </c>
      <c r="C310" s="65">
        <v>35373</v>
      </c>
      <c r="D310">
        <v>11.4099998474121</v>
      </c>
      <c r="E310">
        <v>19.399999618530298</v>
      </c>
      <c r="F310">
        <v>18.5</v>
      </c>
      <c r="G310">
        <v>40.481852435862301</v>
      </c>
      <c r="H310">
        <v>3.56696619650078</v>
      </c>
      <c r="I310">
        <v>15.646427042799401</v>
      </c>
      <c r="J310">
        <v>0.31292854085598798</v>
      </c>
    </row>
    <row r="311" spans="1:10">
      <c r="A311">
        <v>310</v>
      </c>
      <c r="B311">
        <v>-36.35</v>
      </c>
      <c r="C311" s="65">
        <v>35374</v>
      </c>
      <c r="D311">
        <v>8.2299995422363299</v>
      </c>
      <c r="E311">
        <v>20.719999313354499</v>
      </c>
      <c r="F311">
        <v>0.10000000149011599</v>
      </c>
      <c r="G311">
        <v>40.650094763241398</v>
      </c>
      <c r="H311">
        <v>4.3528206423616203</v>
      </c>
      <c r="I311">
        <v>12.2641705304002</v>
      </c>
      <c r="J311">
        <v>0.24528341060800399</v>
      </c>
    </row>
    <row r="312" spans="1:10">
      <c r="A312">
        <v>311</v>
      </c>
      <c r="B312">
        <v>145.53333333333299</v>
      </c>
      <c r="C312" s="65">
        <v>35375</v>
      </c>
      <c r="D312">
        <v>6.1700000762939498</v>
      </c>
      <c r="E312">
        <v>21.399999618530298</v>
      </c>
      <c r="F312">
        <v>0</v>
      </c>
      <c r="G312">
        <v>40.814612946958299</v>
      </c>
      <c r="H312">
        <v>4.7228946507767198</v>
      </c>
      <c r="I312">
        <v>8.4858548097788198</v>
      </c>
      <c r="J312">
        <v>0.16971709619557601</v>
      </c>
    </row>
    <row r="313" spans="1:10">
      <c r="A313">
        <v>312</v>
      </c>
      <c r="B313">
        <v>-36.35</v>
      </c>
      <c r="C313" s="65">
        <v>35376</v>
      </c>
      <c r="D313">
        <v>9.1000003814697301</v>
      </c>
      <c r="E313">
        <v>22.9799995422363</v>
      </c>
      <c r="F313">
        <v>0</v>
      </c>
      <c r="G313">
        <v>40.975333880747698</v>
      </c>
      <c r="H313">
        <v>4.8496380500689602</v>
      </c>
      <c r="I313">
        <v>4.6061443697236504</v>
      </c>
      <c r="J313">
        <v>9.2122887394473094E-2</v>
      </c>
    </row>
    <row r="314" spans="1:10">
      <c r="A314">
        <v>313</v>
      </c>
      <c r="B314">
        <v>145.53333333333299</v>
      </c>
      <c r="C314" s="65">
        <v>35377</v>
      </c>
      <c r="D314">
        <v>8.8400001525878906</v>
      </c>
      <c r="E314">
        <v>25.920000076293899</v>
      </c>
      <c r="F314">
        <v>0</v>
      </c>
      <c r="G314">
        <v>41.132184458343801</v>
      </c>
      <c r="H314">
        <v>5.6141407327786901</v>
      </c>
      <c r="I314">
        <v>0.114831783500702</v>
      </c>
      <c r="J314">
        <v>2.2966356700140399E-3</v>
      </c>
    </row>
    <row r="315" spans="1:10">
      <c r="A315">
        <v>314</v>
      </c>
      <c r="B315">
        <v>-36.35</v>
      </c>
      <c r="C315" s="65">
        <v>35378</v>
      </c>
      <c r="D315">
        <v>14.670000076293899</v>
      </c>
      <c r="E315">
        <v>21.790000915527301</v>
      </c>
      <c r="F315">
        <v>0</v>
      </c>
      <c r="G315">
        <v>41.285091573480997</v>
      </c>
      <c r="H315">
        <v>3.7261410814598199</v>
      </c>
      <c r="I315">
        <v>0</v>
      </c>
      <c r="J315">
        <v>0</v>
      </c>
    </row>
    <row r="316" spans="1:10">
      <c r="A316">
        <v>315</v>
      </c>
      <c r="B316">
        <v>145.53333333333299</v>
      </c>
      <c r="C316" s="65">
        <v>35379</v>
      </c>
      <c r="D316">
        <v>6.9899997711181596</v>
      </c>
      <c r="E316">
        <v>17.350000381469702</v>
      </c>
      <c r="F316">
        <v>0</v>
      </c>
      <c r="G316">
        <v>41.433982119893898</v>
      </c>
      <c r="H316">
        <v>3.7521920633826298</v>
      </c>
      <c r="I316">
        <v>0</v>
      </c>
      <c r="J316">
        <v>0</v>
      </c>
    </row>
    <row r="317" spans="1:10">
      <c r="A317">
        <v>316</v>
      </c>
      <c r="B317">
        <v>-36.35</v>
      </c>
      <c r="C317" s="65">
        <v>35380</v>
      </c>
      <c r="D317">
        <v>3.8299999237060498</v>
      </c>
      <c r="E317">
        <v>17.799999237060501</v>
      </c>
      <c r="F317">
        <v>0</v>
      </c>
      <c r="G317">
        <v>41.5787829913167</v>
      </c>
      <c r="H317">
        <v>4.1747018207194104</v>
      </c>
      <c r="I317">
        <v>0</v>
      </c>
      <c r="J317">
        <v>0</v>
      </c>
    </row>
    <row r="318" spans="1:10">
      <c r="A318">
        <v>317</v>
      </c>
      <c r="B318">
        <v>145.53333333333299</v>
      </c>
      <c r="C318" s="65">
        <v>35381</v>
      </c>
      <c r="D318">
        <v>11.300000190734901</v>
      </c>
      <c r="E318">
        <v>20.7600002288818</v>
      </c>
      <c r="F318">
        <v>0</v>
      </c>
      <c r="G318">
        <v>41.719421081483901</v>
      </c>
      <c r="H318">
        <v>4.0751874909866102</v>
      </c>
      <c r="I318">
        <v>0</v>
      </c>
      <c r="J318">
        <v>0</v>
      </c>
    </row>
    <row r="319" spans="1:10">
      <c r="A319">
        <v>318</v>
      </c>
      <c r="B319">
        <v>-36.35</v>
      </c>
      <c r="C319" s="65">
        <v>35382</v>
      </c>
      <c r="D319">
        <v>11.789999961853001</v>
      </c>
      <c r="E319">
        <v>31.360000610351602</v>
      </c>
      <c r="F319">
        <v>0</v>
      </c>
      <c r="G319">
        <v>41.855823284129798</v>
      </c>
      <c r="H319">
        <v>6.8443723845095299</v>
      </c>
      <c r="I319">
        <v>0</v>
      </c>
      <c r="J319">
        <v>0</v>
      </c>
    </row>
    <row r="320" spans="1:10">
      <c r="A320">
        <v>319</v>
      </c>
      <c r="B320">
        <v>145.53333333333299</v>
      </c>
      <c r="C320" s="65">
        <v>35383</v>
      </c>
      <c r="D320">
        <v>11.2399997711182</v>
      </c>
      <c r="E320">
        <v>21.7600002288818</v>
      </c>
      <c r="F320">
        <v>0.10000000149011599</v>
      </c>
      <c r="G320">
        <v>41.987916492989001</v>
      </c>
      <c r="H320">
        <v>4.38518657474284</v>
      </c>
      <c r="I320">
        <v>0</v>
      </c>
      <c r="J320">
        <v>0</v>
      </c>
    </row>
    <row r="321" spans="1:10">
      <c r="A321">
        <v>320</v>
      </c>
      <c r="B321">
        <v>-36.35</v>
      </c>
      <c r="C321" s="65">
        <v>35384</v>
      </c>
      <c r="D321">
        <v>8.1899995803833008</v>
      </c>
      <c r="E321">
        <v>20.879999160766602</v>
      </c>
      <c r="F321">
        <v>0</v>
      </c>
      <c r="G321">
        <v>42.115620745050599</v>
      </c>
      <c r="H321">
        <v>4.5541635027496197</v>
      </c>
      <c r="I321">
        <v>0</v>
      </c>
      <c r="J321">
        <v>0</v>
      </c>
    </row>
    <row r="322" spans="1:10">
      <c r="A322">
        <v>321</v>
      </c>
      <c r="B322">
        <v>145.53333333333299</v>
      </c>
      <c r="C322" s="65">
        <v>35385</v>
      </c>
      <c r="D322">
        <v>6.7399997711181596</v>
      </c>
      <c r="E322">
        <v>26.75</v>
      </c>
      <c r="F322">
        <v>0</v>
      </c>
      <c r="G322">
        <v>42.238828650323697</v>
      </c>
      <c r="H322">
        <v>6.1274864571275698</v>
      </c>
      <c r="I322">
        <v>0</v>
      </c>
      <c r="J322">
        <v>0</v>
      </c>
    </row>
    <row r="323" spans="1:10">
      <c r="A323">
        <v>322</v>
      </c>
      <c r="B323">
        <v>-36.35</v>
      </c>
      <c r="C323" s="65">
        <v>35386</v>
      </c>
      <c r="D323">
        <v>15.4700002670288</v>
      </c>
      <c r="E323">
        <v>19.569999694824201</v>
      </c>
      <c r="F323">
        <v>0.60000002384185802</v>
      </c>
      <c r="G323">
        <v>42.357425962071801</v>
      </c>
      <c r="H323">
        <v>2.8438317904633701</v>
      </c>
      <c r="I323">
        <v>0</v>
      </c>
      <c r="J323">
        <v>0</v>
      </c>
    </row>
    <row r="324" spans="1:10">
      <c r="A324">
        <v>323</v>
      </c>
      <c r="B324">
        <v>145.53333333333299</v>
      </c>
      <c r="C324" s="65">
        <v>35387</v>
      </c>
      <c r="D324">
        <v>9.8199996948242205</v>
      </c>
      <c r="E324">
        <v>19.200000762939499</v>
      </c>
      <c r="F324">
        <v>2</v>
      </c>
      <c r="G324">
        <v>42.4712984335589</v>
      </c>
      <c r="H324">
        <v>3.9454422880120998</v>
      </c>
      <c r="I324">
        <v>0</v>
      </c>
      <c r="J324">
        <v>0</v>
      </c>
    </row>
    <row r="325" spans="1:10">
      <c r="A325">
        <v>324</v>
      </c>
      <c r="B325">
        <v>-36.35</v>
      </c>
      <c r="C325" s="65">
        <v>35388</v>
      </c>
      <c r="D325">
        <v>4.2800002098083496</v>
      </c>
      <c r="E325">
        <v>20.899999618530298</v>
      </c>
      <c r="F325">
        <v>0</v>
      </c>
      <c r="G325">
        <v>42.580331818048698</v>
      </c>
      <c r="H325">
        <v>4.9524145853915202</v>
      </c>
      <c r="I325">
        <v>0</v>
      </c>
      <c r="J325">
        <v>0</v>
      </c>
    </row>
    <row r="326" spans="1:10">
      <c r="A326">
        <v>325</v>
      </c>
      <c r="B326">
        <v>145.53333333333299</v>
      </c>
      <c r="C326" s="65">
        <v>35389</v>
      </c>
      <c r="D326">
        <v>6.6799998283386204</v>
      </c>
      <c r="E326">
        <v>20.719999313354499</v>
      </c>
      <c r="F326">
        <v>0</v>
      </c>
      <c r="G326">
        <v>42.684411868805</v>
      </c>
      <c r="H326">
        <v>4.7296080034080896</v>
      </c>
      <c r="I326">
        <v>0</v>
      </c>
      <c r="J326">
        <v>0</v>
      </c>
    </row>
    <row r="327" spans="1:10">
      <c r="A327">
        <v>326</v>
      </c>
      <c r="B327">
        <v>-36.35</v>
      </c>
      <c r="C327" s="65">
        <v>35390</v>
      </c>
      <c r="D327">
        <v>5.4800000190734899</v>
      </c>
      <c r="E327">
        <v>18.2700004577637</v>
      </c>
      <c r="F327">
        <v>0</v>
      </c>
      <c r="G327">
        <v>42.783424339091503</v>
      </c>
      <c r="H327">
        <v>4.2624893268826796</v>
      </c>
      <c r="I327">
        <v>0</v>
      </c>
      <c r="J327">
        <v>0</v>
      </c>
    </row>
    <row r="328" spans="1:10">
      <c r="A328">
        <v>327</v>
      </c>
      <c r="B328">
        <v>145.53333333333299</v>
      </c>
      <c r="C328" s="65">
        <v>35391</v>
      </c>
      <c r="D328">
        <v>4.75</v>
      </c>
      <c r="E328">
        <v>19.819999694824201</v>
      </c>
      <c r="F328">
        <v>0.10000000149011599</v>
      </c>
      <c r="G328">
        <v>42.877254982171998</v>
      </c>
      <c r="H328">
        <v>4.7010553103551898</v>
      </c>
      <c r="I328">
        <v>0</v>
      </c>
      <c r="J328">
        <v>0</v>
      </c>
    </row>
    <row r="329" spans="1:10">
      <c r="A329">
        <v>328</v>
      </c>
      <c r="B329">
        <v>-36.35</v>
      </c>
      <c r="C329" s="65">
        <v>35392</v>
      </c>
      <c r="D329">
        <v>3.1800000667571999</v>
      </c>
      <c r="E329">
        <v>22.860000610351602</v>
      </c>
      <c r="F329">
        <v>0</v>
      </c>
      <c r="G329">
        <v>42.965789551310401</v>
      </c>
      <c r="H329">
        <v>5.5147996679714</v>
      </c>
      <c r="I329">
        <v>0</v>
      </c>
      <c r="J329">
        <v>0</v>
      </c>
    </row>
    <row r="330" spans="1:10">
      <c r="A330">
        <v>329</v>
      </c>
      <c r="B330">
        <v>145.53333333333299</v>
      </c>
      <c r="C330" s="65">
        <v>35393</v>
      </c>
      <c r="D330">
        <v>6.5799999237060502</v>
      </c>
      <c r="E330">
        <v>26.540000915527301</v>
      </c>
      <c r="F330">
        <v>0</v>
      </c>
      <c r="G330">
        <v>43.048913799770297</v>
      </c>
      <c r="H330">
        <v>6.2037942981318697</v>
      </c>
      <c r="I330">
        <v>0</v>
      </c>
      <c r="J330">
        <v>0</v>
      </c>
    </row>
    <row r="331" spans="1:10">
      <c r="A331">
        <v>330</v>
      </c>
      <c r="B331">
        <v>-36.35</v>
      </c>
      <c r="C331" s="65">
        <v>35394</v>
      </c>
      <c r="D331">
        <v>10.3800001144409</v>
      </c>
      <c r="E331">
        <v>31.4899997711182</v>
      </c>
      <c r="F331">
        <v>0</v>
      </c>
      <c r="G331">
        <v>43.126513480815497</v>
      </c>
      <c r="H331">
        <v>7.2053283054146604</v>
      </c>
      <c r="I331">
        <v>0</v>
      </c>
      <c r="J331">
        <v>0</v>
      </c>
    </row>
    <row r="332" spans="1:10">
      <c r="A332">
        <v>331</v>
      </c>
      <c r="B332">
        <v>145.53333333333299</v>
      </c>
      <c r="C332" s="65">
        <v>35395</v>
      </c>
      <c r="D332">
        <v>10.7600002288818</v>
      </c>
      <c r="E332">
        <v>25.409999847412099</v>
      </c>
      <c r="F332">
        <v>0</v>
      </c>
      <c r="G332">
        <v>43.198474347709897</v>
      </c>
      <c r="H332">
        <v>5.5700862282528103</v>
      </c>
      <c r="I332">
        <v>0</v>
      </c>
      <c r="J332">
        <v>0</v>
      </c>
    </row>
    <row r="333" spans="1:10">
      <c r="A333">
        <v>332</v>
      </c>
      <c r="B333">
        <v>-36.35</v>
      </c>
      <c r="C333" s="65">
        <v>35396</v>
      </c>
      <c r="D333">
        <v>7.4400000572204599</v>
      </c>
      <c r="E333">
        <v>26.7600002288818</v>
      </c>
      <c r="F333">
        <v>0</v>
      </c>
      <c r="G333">
        <v>43.264682153717203</v>
      </c>
      <c r="H333">
        <v>6.2305195181323496</v>
      </c>
      <c r="I333">
        <v>0</v>
      </c>
      <c r="J333">
        <v>0</v>
      </c>
    </row>
    <row r="334" spans="1:10">
      <c r="A334">
        <v>333</v>
      </c>
      <c r="B334">
        <v>145.53333333333299</v>
      </c>
      <c r="C334" s="65">
        <v>35397</v>
      </c>
      <c r="D334">
        <v>8.4499998092651403</v>
      </c>
      <c r="E334">
        <v>22.840000152587901</v>
      </c>
      <c r="F334">
        <v>0</v>
      </c>
      <c r="G334">
        <v>43.325022652101097</v>
      </c>
      <c r="H334">
        <v>5.1601479327397701</v>
      </c>
      <c r="I334">
        <v>0</v>
      </c>
      <c r="J334">
        <v>0</v>
      </c>
    </row>
    <row r="335" spans="1:10">
      <c r="A335">
        <v>334</v>
      </c>
      <c r="B335">
        <v>-36.35</v>
      </c>
      <c r="C335" s="65">
        <v>35398</v>
      </c>
      <c r="D335">
        <v>6.9499998092651403</v>
      </c>
      <c r="E335">
        <v>23.549999237060501</v>
      </c>
      <c r="F335">
        <v>0</v>
      </c>
      <c r="G335">
        <v>43.379381596125498</v>
      </c>
      <c r="H335">
        <v>5.4836610433549096</v>
      </c>
      <c r="I335">
        <v>0</v>
      </c>
      <c r="J335">
        <v>0</v>
      </c>
    </row>
    <row r="336" spans="1:10">
      <c r="A336">
        <v>335</v>
      </c>
      <c r="B336">
        <v>145.53333333333299</v>
      </c>
      <c r="C336" s="65">
        <v>35399</v>
      </c>
      <c r="D336">
        <v>5.0199999809265101</v>
      </c>
      <c r="E336">
        <v>21.459999084472699</v>
      </c>
      <c r="F336">
        <v>0.20000000298023199</v>
      </c>
      <c r="G336">
        <v>43.427644739054102</v>
      </c>
      <c r="H336">
        <v>5.13098362764201</v>
      </c>
      <c r="I336">
        <v>0</v>
      </c>
      <c r="J336">
        <v>0</v>
      </c>
    </row>
    <row r="337" spans="1:10">
      <c r="A337">
        <v>336</v>
      </c>
      <c r="B337">
        <v>-36.35</v>
      </c>
      <c r="C337" s="65">
        <v>35400</v>
      </c>
      <c r="D337">
        <v>7.5500001907348597</v>
      </c>
      <c r="E337">
        <v>17.030000686645501</v>
      </c>
      <c r="F337">
        <v>0</v>
      </c>
      <c r="G337">
        <v>43.4696978341508</v>
      </c>
      <c r="H337">
        <v>3.78072202292865</v>
      </c>
      <c r="I337">
        <v>0</v>
      </c>
      <c r="J337">
        <v>0</v>
      </c>
    </row>
    <row r="338" spans="1:10">
      <c r="A338">
        <v>337</v>
      </c>
      <c r="B338">
        <v>145.53333333333299</v>
      </c>
      <c r="C338" s="65">
        <v>35401</v>
      </c>
      <c r="D338">
        <v>9.5600004196166992</v>
      </c>
      <c r="E338">
        <v>26.4799995422363</v>
      </c>
      <c r="F338">
        <v>0.80000001192092896</v>
      </c>
      <c r="G338">
        <v>43.505426634679097</v>
      </c>
      <c r="H338">
        <v>6.0177055403665403</v>
      </c>
      <c r="I338">
        <v>0</v>
      </c>
      <c r="J338">
        <v>0</v>
      </c>
    </row>
    <row r="339" spans="1:10">
      <c r="A339">
        <v>338</v>
      </c>
      <c r="B339">
        <v>-36.35</v>
      </c>
      <c r="C339" s="65">
        <v>35402</v>
      </c>
      <c r="D339">
        <v>8.8999996185302699</v>
      </c>
      <c r="E339">
        <v>26.0100002288818</v>
      </c>
      <c r="F339">
        <v>0</v>
      </c>
      <c r="G339">
        <v>43.534716893903102</v>
      </c>
      <c r="H339">
        <v>5.9599581038488703</v>
      </c>
      <c r="I339">
        <v>0</v>
      </c>
      <c r="J339">
        <v>0</v>
      </c>
    </row>
    <row r="340" spans="1:10">
      <c r="A340">
        <v>339</v>
      </c>
      <c r="B340">
        <v>145.53333333333299</v>
      </c>
      <c r="C340" s="65">
        <v>35403</v>
      </c>
      <c r="D340">
        <v>9.4399995803833008</v>
      </c>
      <c r="E340">
        <v>26.840000152587901</v>
      </c>
      <c r="F340">
        <v>0</v>
      </c>
      <c r="G340">
        <v>43.557454365086301</v>
      </c>
      <c r="H340">
        <v>6.13023247400647</v>
      </c>
      <c r="I340">
        <v>0</v>
      </c>
      <c r="J340">
        <v>0</v>
      </c>
    </row>
    <row r="341" spans="1:10">
      <c r="A341">
        <v>340</v>
      </c>
      <c r="B341">
        <v>-36.35</v>
      </c>
      <c r="C341" s="65">
        <v>35404</v>
      </c>
      <c r="D341">
        <v>7.4099998474121103</v>
      </c>
      <c r="E341">
        <v>27.0200004577637</v>
      </c>
      <c r="F341">
        <v>0</v>
      </c>
      <c r="G341">
        <v>43.573524801492702</v>
      </c>
      <c r="H341">
        <v>6.3427468842688599</v>
      </c>
      <c r="I341">
        <v>0</v>
      </c>
      <c r="J341">
        <v>0</v>
      </c>
    </row>
    <row r="342" spans="1:10">
      <c r="A342">
        <v>341</v>
      </c>
      <c r="B342">
        <v>145.53333333333299</v>
      </c>
      <c r="C342" s="65">
        <v>35405</v>
      </c>
      <c r="D342">
        <v>11.7299995422363</v>
      </c>
      <c r="E342">
        <v>21.680000305175799</v>
      </c>
      <c r="F342">
        <v>0.10000000149011599</v>
      </c>
      <c r="G342">
        <v>43.582813956385898</v>
      </c>
      <c r="H342">
        <v>4.4531836596561902</v>
      </c>
      <c r="I342">
        <v>0</v>
      </c>
      <c r="J342">
        <v>0</v>
      </c>
    </row>
    <row r="343" spans="1:10">
      <c r="A343">
        <v>342</v>
      </c>
      <c r="B343">
        <v>-36.35</v>
      </c>
      <c r="C343" s="65">
        <v>35406</v>
      </c>
      <c r="D343">
        <v>13.1199998855591</v>
      </c>
      <c r="E343">
        <v>21.280000686645501</v>
      </c>
      <c r="F343">
        <v>5.5999999046325701</v>
      </c>
      <c r="G343">
        <v>43.585207583029799</v>
      </c>
      <c r="H343">
        <v>4.0908543664958898</v>
      </c>
      <c r="I343">
        <v>2.3273164114358602</v>
      </c>
      <c r="J343">
        <v>4.6546328228717203E-2</v>
      </c>
    </row>
    <row r="344" spans="1:10">
      <c r="A344">
        <v>343</v>
      </c>
      <c r="B344">
        <v>145.53333333333299</v>
      </c>
      <c r="C344" s="65">
        <v>35407</v>
      </c>
      <c r="D344">
        <v>4.9699997901916504</v>
      </c>
      <c r="E344">
        <v>22.850000381469702</v>
      </c>
      <c r="F344">
        <v>0</v>
      </c>
      <c r="G344">
        <v>43.580591434688102</v>
      </c>
      <c r="H344">
        <v>5.4857356920432601</v>
      </c>
      <c r="I344">
        <v>0</v>
      </c>
      <c r="J344">
        <v>0</v>
      </c>
    </row>
    <row r="345" spans="1:10">
      <c r="A345">
        <v>344</v>
      </c>
      <c r="B345">
        <v>-36.35</v>
      </c>
      <c r="C345" s="65">
        <v>35408</v>
      </c>
      <c r="D345">
        <v>8.2899999618530291</v>
      </c>
      <c r="E345">
        <v>22.040000915527301</v>
      </c>
      <c r="F345">
        <v>0</v>
      </c>
      <c r="G345">
        <v>43.568851264624598</v>
      </c>
      <c r="H345">
        <v>4.9996811805125096</v>
      </c>
      <c r="I345">
        <v>0</v>
      </c>
      <c r="J345">
        <v>0</v>
      </c>
    </row>
    <row r="346" spans="1:10">
      <c r="A346">
        <v>345</v>
      </c>
      <c r="B346">
        <v>145.53333333333299</v>
      </c>
      <c r="C346" s="65">
        <v>35409</v>
      </c>
      <c r="D346">
        <v>6.4000000953674299</v>
      </c>
      <c r="E346">
        <v>23.450000762939499</v>
      </c>
      <c r="F346">
        <v>0</v>
      </c>
      <c r="G346">
        <v>43.549872826103098</v>
      </c>
      <c r="H346">
        <v>5.5244685286136299</v>
      </c>
      <c r="I346">
        <v>0</v>
      </c>
      <c r="J346">
        <v>0</v>
      </c>
    </row>
    <row r="347" spans="1:10">
      <c r="A347">
        <v>346</v>
      </c>
      <c r="B347">
        <v>-36.35</v>
      </c>
      <c r="C347" s="65">
        <v>35410</v>
      </c>
      <c r="D347">
        <v>9.6099996566772496</v>
      </c>
      <c r="E347">
        <v>26.2600002288818</v>
      </c>
      <c r="F347">
        <v>0</v>
      </c>
      <c r="G347">
        <v>43.523541872387298</v>
      </c>
      <c r="H347">
        <v>5.9578133610899302</v>
      </c>
      <c r="I347">
        <v>0</v>
      </c>
      <c r="J347">
        <v>0</v>
      </c>
    </row>
    <row r="348" spans="1:10">
      <c r="A348">
        <v>347</v>
      </c>
      <c r="B348">
        <v>145.53333333333299</v>
      </c>
      <c r="C348" s="65">
        <v>35411</v>
      </c>
      <c r="D348">
        <v>9.0100002288818395</v>
      </c>
      <c r="E348">
        <v>26.450000762939499</v>
      </c>
      <c r="F348">
        <v>0</v>
      </c>
      <c r="G348">
        <v>43.489744156740997</v>
      </c>
      <c r="H348">
        <v>6.0578297672552797</v>
      </c>
      <c r="I348">
        <v>0</v>
      </c>
      <c r="J348">
        <v>0</v>
      </c>
    </row>
    <row r="349" spans="1:10">
      <c r="A349">
        <v>348</v>
      </c>
      <c r="B349">
        <v>-36.35</v>
      </c>
      <c r="C349" s="65">
        <v>35412</v>
      </c>
      <c r="D349">
        <v>8.2100000381469709</v>
      </c>
      <c r="E349">
        <v>27.540000915527301</v>
      </c>
      <c r="F349">
        <v>0</v>
      </c>
      <c r="G349">
        <v>43.448365432428098</v>
      </c>
      <c r="H349">
        <v>6.3975710630276001</v>
      </c>
      <c r="I349">
        <v>0</v>
      </c>
      <c r="J349">
        <v>0</v>
      </c>
    </row>
    <row r="350" spans="1:10">
      <c r="A350">
        <v>349</v>
      </c>
      <c r="B350">
        <v>145.53333333333299</v>
      </c>
      <c r="C350" s="65">
        <v>35413</v>
      </c>
      <c r="D350">
        <v>10.0200004577637</v>
      </c>
      <c r="E350">
        <v>29.420000076293899</v>
      </c>
      <c r="F350">
        <v>0</v>
      </c>
      <c r="G350">
        <v>43.399291452712198</v>
      </c>
      <c r="H350">
        <v>6.7329917809635598</v>
      </c>
      <c r="I350">
        <v>0</v>
      </c>
      <c r="J350">
        <v>0</v>
      </c>
    </row>
    <row r="351" spans="1:10">
      <c r="A351">
        <v>350</v>
      </c>
      <c r="B351">
        <v>-36.35</v>
      </c>
      <c r="C351" s="65">
        <v>35414</v>
      </c>
      <c r="D351">
        <v>11.7799997329712</v>
      </c>
      <c r="E351">
        <v>33.240001678466797</v>
      </c>
      <c r="F351">
        <v>0</v>
      </c>
      <c r="G351">
        <v>43.3424570057431</v>
      </c>
      <c r="H351">
        <v>7.5980642725823904</v>
      </c>
      <c r="I351">
        <v>0</v>
      </c>
      <c r="J351">
        <v>0</v>
      </c>
    </row>
    <row r="352" spans="1:10">
      <c r="A352">
        <v>351</v>
      </c>
      <c r="B352">
        <v>145.53333333333299</v>
      </c>
      <c r="C352" s="65">
        <v>35415</v>
      </c>
      <c r="D352">
        <v>18.659999847412099</v>
      </c>
      <c r="E352">
        <v>29.290000915527301</v>
      </c>
      <c r="F352">
        <v>0</v>
      </c>
      <c r="G352">
        <v>43.277993019213902</v>
      </c>
      <c r="H352">
        <v>5.5336537457447603</v>
      </c>
      <c r="I352">
        <v>0</v>
      </c>
      <c r="J352">
        <v>0</v>
      </c>
    </row>
    <row r="353" spans="1:10">
      <c r="A353">
        <v>352</v>
      </c>
      <c r="B353">
        <v>-36.35</v>
      </c>
      <c r="C353" s="65">
        <v>35416</v>
      </c>
      <c r="D353">
        <v>11.9799995422363</v>
      </c>
      <c r="E353">
        <v>21.610000610351602</v>
      </c>
      <c r="F353">
        <v>0</v>
      </c>
      <c r="G353">
        <v>43.2060794557039</v>
      </c>
      <c r="H353">
        <v>4.3544480652968103</v>
      </c>
      <c r="I353">
        <v>0</v>
      </c>
      <c r="J353">
        <v>0</v>
      </c>
    </row>
    <row r="354" spans="1:10">
      <c r="A354">
        <v>353</v>
      </c>
      <c r="B354">
        <v>145.53333333333299</v>
      </c>
      <c r="C354" s="65">
        <v>35417</v>
      </c>
      <c r="D354">
        <v>8.2299995422363299</v>
      </c>
      <c r="E354">
        <v>23.930000305175799</v>
      </c>
      <c r="F354">
        <v>0</v>
      </c>
      <c r="G354">
        <v>43.126896277792099</v>
      </c>
      <c r="H354">
        <v>5.4350456154585496</v>
      </c>
      <c r="I354">
        <v>0</v>
      </c>
      <c r="J354">
        <v>0</v>
      </c>
    </row>
    <row r="355" spans="1:10">
      <c r="A355">
        <v>354</v>
      </c>
      <c r="B355">
        <v>-36.35</v>
      </c>
      <c r="C355" s="65">
        <v>35418</v>
      </c>
      <c r="D355">
        <v>10.6400003433228</v>
      </c>
      <c r="E355">
        <v>23.049999237060501</v>
      </c>
      <c r="F355">
        <v>0</v>
      </c>
      <c r="G355">
        <v>43.040623448057801</v>
      </c>
      <c r="H355">
        <v>4.9313603572371303</v>
      </c>
      <c r="I355">
        <v>0</v>
      </c>
      <c r="J355">
        <v>0</v>
      </c>
    </row>
    <row r="356" spans="1:10">
      <c r="A356">
        <v>355</v>
      </c>
      <c r="B356">
        <v>145.53333333333299</v>
      </c>
      <c r="C356" s="65">
        <v>35419</v>
      </c>
      <c r="D356">
        <v>10.180000305175801</v>
      </c>
      <c r="E356">
        <v>26.299999237060501</v>
      </c>
      <c r="F356">
        <v>0</v>
      </c>
      <c r="G356">
        <v>42.947440929080003</v>
      </c>
      <c r="H356">
        <v>5.83399868061292</v>
      </c>
      <c r="I356">
        <v>0</v>
      </c>
      <c r="J356">
        <v>0</v>
      </c>
    </row>
    <row r="357" spans="1:10">
      <c r="A357">
        <v>356</v>
      </c>
      <c r="B357">
        <v>-36.35</v>
      </c>
      <c r="C357" s="65">
        <v>35420</v>
      </c>
      <c r="D357">
        <v>9.2600002288818395</v>
      </c>
      <c r="E357">
        <v>32.509998321533203</v>
      </c>
      <c r="F357">
        <v>0</v>
      </c>
      <c r="G357">
        <v>42.847528683437801</v>
      </c>
      <c r="H357">
        <v>7.5031146678149803</v>
      </c>
      <c r="I357">
        <v>0</v>
      </c>
      <c r="J357">
        <v>0</v>
      </c>
    </row>
    <row r="358" spans="1:10">
      <c r="A358">
        <v>357</v>
      </c>
      <c r="B358">
        <v>145.53333333333299</v>
      </c>
      <c r="C358" s="65">
        <v>35421</v>
      </c>
      <c r="D358">
        <v>16.629999160766602</v>
      </c>
      <c r="E358">
        <v>33.810001373291001</v>
      </c>
      <c r="F358">
        <v>0</v>
      </c>
      <c r="G358">
        <v>42.741066673710499</v>
      </c>
      <c r="H358">
        <v>7.1546620483854797</v>
      </c>
      <c r="I358">
        <v>0</v>
      </c>
      <c r="J358">
        <v>0</v>
      </c>
    </row>
    <row r="359" spans="1:10">
      <c r="A359">
        <v>358</v>
      </c>
      <c r="B359">
        <v>-36.35</v>
      </c>
      <c r="C359" s="65">
        <v>35422</v>
      </c>
      <c r="D359">
        <v>15.4899997711182</v>
      </c>
      <c r="E359">
        <v>31.799999237060501</v>
      </c>
      <c r="F359">
        <v>0</v>
      </c>
      <c r="G359">
        <v>42.6282348624772</v>
      </c>
      <c r="H359">
        <v>6.6982015858576904</v>
      </c>
      <c r="I359">
        <v>0</v>
      </c>
      <c r="J359">
        <v>0</v>
      </c>
    </row>
    <row r="360" spans="1:10">
      <c r="A360">
        <v>359</v>
      </c>
      <c r="B360">
        <v>145.53333333333299</v>
      </c>
      <c r="C360" s="65">
        <v>35423</v>
      </c>
      <c r="D360">
        <v>12.2600002288818</v>
      </c>
      <c r="E360">
        <v>35</v>
      </c>
      <c r="F360">
        <v>0.10000000149011599</v>
      </c>
      <c r="G360">
        <v>42.509213212316901</v>
      </c>
      <c r="H360">
        <v>7.8841518629838401</v>
      </c>
      <c r="I360">
        <v>0</v>
      </c>
      <c r="J360">
        <v>0</v>
      </c>
    </row>
    <row r="361" spans="1:10">
      <c r="A361">
        <v>360</v>
      </c>
      <c r="B361">
        <v>-36.35</v>
      </c>
      <c r="C361" s="65">
        <v>35424</v>
      </c>
      <c r="D361">
        <v>18.280000686645501</v>
      </c>
      <c r="E361">
        <v>22.840000152587901</v>
      </c>
      <c r="F361">
        <v>3.2999999523162802</v>
      </c>
      <c r="G361">
        <v>42.384181685808898</v>
      </c>
      <c r="H361">
        <v>3.25931663661691</v>
      </c>
      <c r="I361">
        <v>0.69254664302275804</v>
      </c>
      <c r="J361">
        <v>1.38509328604552E-2</v>
      </c>
    </row>
    <row r="362" spans="1:10">
      <c r="A362">
        <v>361</v>
      </c>
      <c r="B362">
        <v>145.53333333333299</v>
      </c>
      <c r="C362" s="65">
        <v>35425</v>
      </c>
      <c r="D362">
        <v>12.670000076293899</v>
      </c>
      <c r="E362">
        <v>21.7600002288818</v>
      </c>
      <c r="F362">
        <v>8.6999998092651403</v>
      </c>
      <c r="G362">
        <v>42.253320245532201</v>
      </c>
      <c r="H362">
        <v>4.1875371290807504</v>
      </c>
      <c r="I362">
        <v>6.0425167490233003</v>
      </c>
      <c r="J362">
        <v>0.120850334980466</v>
      </c>
    </row>
    <row r="363" spans="1:10">
      <c r="A363">
        <v>362</v>
      </c>
      <c r="B363">
        <v>-36.35</v>
      </c>
      <c r="C363" s="65">
        <v>35426</v>
      </c>
      <c r="D363">
        <v>8.2299995422363299</v>
      </c>
      <c r="E363">
        <v>29.889999389648398</v>
      </c>
      <c r="F363">
        <v>0</v>
      </c>
      <c r="G363">
        <v>42.1168088540661</v>
      </c>
      <c r="H363">
        <v>6.7826867251962097</v>
      </c>
      <c r="I363">
        <v>0.61636736886632804</v>
      </c>
      <c r="J363">
        <v>1.2327347377326599E-2</v>
      </c>
    </row>
    <row r="364" spans="1:10">
      <c r="A364">
        <v>363</v>
      </c>
      <c r="B364">
        <v>145.53333333333299</v>
      </c>
      <c r="C364" s="65">
        <v>35427</v>
      </c>
      <c r="D364">
        <v>16.079999923706101</v>
      </c>
      <c r="E364">
        <v>32.599998474121101</v>
      </c>
      <c r="F364">
        <v>0</v>
      </c>
      <c r="G364">
        <v>41.974827473989599</v>
      </c>
      <c r="H364">
        <v>6.7491673497403202</v>
      </c>
      <c r="I364">
        <v>0</v>
      </c>
      <c r="J364">
        <v>0</v>
      </c>
    </row>
    <row r="365" spans="1:10">
      <c r="A365">
        <v>364</v>
      </c>
      <c r="B365">
        <v>-36.35</v>
      </c>
      <c r="C365" s="65">
        <v>35428</v>
      </c>
      <c r="D365">
        <v>11.180000305175801</v>
      </c>
      <c r="E365">
        <v>25.969999313354499</v>
      </c>
      <c r="F365">
        <v>0</v>
      </c>
      <c r="G365">
        <v>41.827556067881901</v>
      </c>
      <c r="H365">
        <v>5.49302168925741</v>
      </c>
      <c r="I365">
        <v>0</v>
      </c>
      <c r="J365">
        <v>0</v>
      </c>
    </row>
    <row r="366" spans="1:10">
      <c r="A366">
        <v>365</v>
      </c>
      <c r="B366">
        <v>145.53333333333299</v>
      </c>
      <c r="C366" s="65">
        <v>35429</v>
      </c>
      <c r="D366">
        <v>9.4600000381469709</v>
      </c>
      <c r="E366">
        <v>25.379999160766602</v>
      </c>
      <c r="F366">
        <v>0</v>
      </c>
      <c r="G366">
        <v>41.675174598322201</v>
      </c>
      <c r="H366">
        <v>5.4979406337458396</v>
      </c>
      <c r="I366">
        <v>0</v>
      </c>
      <c r="J366">
        <v>0</v>
      </c>
    </row>
    <row r="367" spans="1:10">
      <c r="A367">
        <v>366</v>
      </c>
      <c r="B367">
        <v>-36.35</v>
      </c>
      <c r="C367" s="65">
        <v>35430</v>
      </c>
      <c r="D367">
        <v>11.6400003433228</v>
      </c>
      <c r="E367">
        <v>24.850000381469702</v>
      </c>
      <c r="F367">
        <v>0</v>
      </c>
      <c r="G367">
        <v>43.427644739054102</v>
      </c>
      <c r="H367">
        <v>5.3410232896842302</v>
      </c>
      <c r="I367">
        <v>0</v>
      </c>
      <c r="J367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366"/>
  <sheetViews>
    <sheetView workbookViewId="0">
      <selection activeCell="C32" sqref="C32"/>
    </sheetView>
  </sheetViews>
  <sheetFormatPr defaultColWidth="8.77734375" defaultRowHeight="14.4"/>
  <cols>
    <col min="2" max="2" width="12" bestFit="1" customWidth="1"/>
  </cols>
  <sheetData>
    <row r="1" spans="1:10">
      <c r="B1" t="s">
        <v>30</v>
      </c>
      <c r="C1" t="s">
        <v>29</v>
      </c>
      <c r="D1" t="s">
        <v>19</v>
      </c>
      <c r="E1" t="s">
        <v>20</v>
      </c>
      <c r="F1" t="s">
        <v>28</v>
      </c>
      <c r="G1" t="s">
        <v>16</v>
      </c>
      <c r="H1" t="s">
        <v>27</v>
      </c>
      <c r="I1" t="s">
        <v>18</v>
      </c>
      <c r="J1" t="s">
        <v>2</v>
      </c>
    </row>
    <row r="2" spans="1:10">
      <c r="A2">
        <v>1</v>
      </c>
      <c r="B2">
        <v>145.53333333333299</v>
      </c>
      <c r="C2" s="65">
        <v>34700</v>
      </c>
      <c r="D2">
        <v>13.4899997711182</v>
      </c>
      <c r="E2">
        <v>31.340000152587901</v>
      </c>
      <c r="F2">
        <v>0</v>
      </c>
      <c r="G2">
        <v>43.427644739054102</v>
      </c>
      <c r="H2">
        <v>6.9268409470954397</v>
      </c>
      <c r="I2">
        <v>0</v>
      </c>
      <c r="J2">
        <v>0</v>
      </c>
    </row>
    <row r="3" spans="1:10">
      <c r="A3">
        <v>2</v>
      </c>
      <c r="B3">
        <v>-36.35</v>
      </c>
      <c r="C3" s="65">
        <v>34701</v>
      </c>
      <c r="D3">
        <v>11.2200002670288</v>
      </c>
      <c r="E3">
        <v>31.659999847412099</v>
      </c>
      <c r="F3">
        <v>0</v>
      </c>
      <c r="G3">
        <v>43.4696978341508</v>
      </c>
      <c r="H3">
        <v>7.23965404775105</v>
      </c>
      <c r="I3">
        <v>0</v>
      </c>
      <c r="J3">
        <v>0</v>
      </c>
    </row>
    <row r="4" spans="1:10">
      <c r="A4">
        <v>3</v>
      </c>
      <c r="B4">
        <v>145.53333333333299</v>
      </c>
      <c r="C4" s="65">
        <v>34702</v>
      </c>
      <c r="D4">
        <v>14.5299997329712</v>
      </c>
      <c r="E4">
        <v>31.040000915527301</v>
      </c>
      <c r="F4">
        <v>0.40000000596046398</v>
      </c>
      <c r="G4">
        <v>43.505426634679097</v>
      </c>
      <c r="H4">
        <v>6.7351037403566201</v>
      </c>
      <c r="I4">
        <v>0</v>
      </c>
      <c r="J4">
        <v>0</v>
      </c>
    </row>
    <row r="5" spans="1:10">
      <c r="A5">
        <v>4</v>
      </c>
      <c r="B5">
        <v>-36.35</v>
      </c>
      <c r="C5" s="65">
        <v>34703</v>
      </c>
      <c r="D5">
        <v>18.659999847412099</v>
      </c>
      <c r="E5">
        <v>32.459999084472699</v>
      </c>
      <c r="F5">
        <v>0</v>
      </c>
      <c r="G5">
        <v>43.534716893903102</v>
      </c>
      <c r="H5">
        <v>6.58303669025236</v>
      </c>
      <c r="I5">
        <v>0</v>
      </c>
      <c r="J5">
        <v>0</v>
      </c>
    </row>
    <row r="6" spans="1:10">
      <c r="A6">
        <v>5</v>
      </c>
      <c r="B6">
        <v>145.53333333333299</v>
      </c>
      <c r="C6" s="65">
        <v>34704</v>
      </c>
      <c r="D6">
        <v>20.299999237060501</v>
      </c>
      <c r="E6">
        <v>27.860000610351602</v>
      </c>
      <c r="F6">
        <v>2.4000000953674299</v>
      </c>
      <c r="G6">
        <v>43.557454365086301</v>
      </c>
      <c r="H6">
        <v>4.7086005753478597</v>
      </c>
      <c r="I6">
        <v>0</v>
      </c>
      <c r="J6">
        <v>0</v>
      </c>
    </row>
    <row r="7" spans="1:10">
      <c r="A7">
        <v>6</v>
      </c>
      <c r="B7">
        <v>-36.35</v>
      </c>
      <c r="C7" s="65">
        <v>34705</v>
      </c>
      <c r="D7">
        <v>18.840000152587901</v>
      </c>
      <c r="E7">
        <v>27.569999694824201</v>
      </c>
      <c r="F7">
        <v>13.1000003814697</v>
      </c>
      <c r="G7">
        <v>43.573524801492702</v>
      </c>
      <c r="H7">
        <v>4.9559665944827502</v>
      </c>
      <c r="I7">
        <v>9.1352271058835193</v>
      </c>
      <c r="J7">
        <v>0.18270454211767001</v>
      </c>
    </row>
    <row r="8" spans="1:10">
      <c r="A8">
        <v>7</v>
      </c>
      <c r="B8">
        <v>145.53333333333299</v>
      </c>
      <c r="C8" s="65">
        <v>34706</v>
      </c>
      <c r="D8">
        <v>10.960000038146999</v>
      </c>
      <c r="E8">
        <v>23.139999389648398</v>
      </c>
      <c r="F8">
        <v>0.30000001192092901</v>
      </c>
      <c r="G8">
        <v>43.582813956385898</v>
      </c>
      <c r="H8">
        <v>4.9762642067940002</v>
      </c>
      <c r="I8">
        <v>5.45421575236925</v>
      </c>
      <c r="J8">
        <v>0.109084315047385</v>
      </c>
    </row>
    <row r="9" spans="1:10">
      <c r="A9">
        <v>8</v>
      </c>
      <c r="B9">
        <v>-36.35</v>
      </c>
      <c r="C9" s="65">
        <v>34707</v>
      </c>
      <c r="D9">
        <v>9.7899999618530291</v>
      </c>
      <c r="E9">
        <v>28.700000762939499</v>
      </c>
      <c r="F9">
        <v>0</v>
      </c>
      <c r="G9">
        <v>43.585207583029799</v>
      </c>
      <c r="H9">
        <v>6.5913784440909797</v>
      </c>
      <c r="I9">
        <v>0.181112997096466</v>
      </c>
      <c r="J9">
        <v>3.6222599419293302E-3</v>
      </c>
    </row>
    <row r="10" spans="1:10">
      <c r="A10">
        <v>9</v>
      </c>
      <c r="B10">
        <v>145.53333333333299</v>
      </c>
      <c r="C10" s="65">
        <v>34708</v>
      </c>
      <c r="D10">
        <v>14.579999923706101</v>
      </c>
      <c r="E10">
        <v>31.370000839233398</v>
      </c>
      <c r="F10">
        <v>0</v>
      </c>
      <c r="G10">
        <v>43.580591434688102</v>
      </c>
      <c r="H10">
        <v>6.8355616588345596</v>
      </c>
      <c r="I10">
        <v>0</v>
      </c>
      <c r="J10">
        <v>0</v>
      </c>
    </row>
    <row r="11" spans="1:10">
      <c r="A11">
        <v>10</v>
      </c>
      <c r="B11">
        <v>-36.35</v>
      </c>
      <c r="C11" s="65">
        <v>34709</v>
      </c>
      <c r="D11">
        <v>18.920000076293899</v>
      </c>
      <c r="E11">
        <v>27.4899997711182</v>
      </c>
      <c r="F11">
        <v>1</v>
      </c>
      <c r="G11">
        <v>43.568851264624598</v>
      </c>
      <c r="H11">
        <v>4.9098144507591801</v>
      </c>
      <c r="I11">
        <v>0</v>
      </c>
      <c r="J11">
        <v>0</v>
      </c>
    </row>
    <row r="12" spans="1:10">
      <c r="A12">
        <v>11</v>
      </c>
      <c r="B12">
        <v>145.53333333333299</v>
      </c>
      <c r="C12" s="65">
        <v>34710</v>
      </c>
      <c r="D12">
        <v>18.309999465942401</v>
      </c>
      <c r="E12">
        <v>34.220001220703097</v>
      </c>
      <c r="F12">
        <v>2.5</v>
      </c>
      <c r="G12">
        <v>43.549872826103098</v>
      </c>
      <c r="H12">
        <v>7.18583985805311</v>
      </c>
      <c r="I12">
        <v>0</v>
      </c>
      <c r="J12">
        <v>0</v>
      </c>
    </row>
    <row r="13" spans="1:10">
      <c r="A13">
        <v>12</v>
      </c>
      <c r="B13">
        <v>-36.35</v>
      </c>
      <c r="C13" s="65">
        <v>34711</v>
      </c>
      <c r="D13">
        <v>18.700000762939499</v>
      </c>
      <c r="E13">
        <v>36.599998474121101</v>
      </c>
      <c r="F13">
        <v>0</v>
      </c>
      <c r="G13">
        <v>43.523541872387298</v>
      </c>
      <c r="H13">
        <v>7.8568118592716898</v>
      </c>
      <c r="I13">
        <v>0</v>
      </c>
      <c r="J13">
        <v>0</v>
      </c>
    </row>
    <row r="14" spans="1:10">
      <c r="A14">
        <v>13</v>
      </c>
      <c r="B14">
        <v>145.53333333333299</v>
      </c>
      <c r="C14" s="65">
        <v>34712</v>
      </c>
      <c r="D14">
        <v>20.940000534057599</v>
      </c>
      <c r="E14">
        <v>37.639999389648402</v>
      </c>
      <c r="F14">
        <v>0.10000000149011599</v>
      </c>
      <c r="G14">
        <v>43.489744156740997</v>
      </c>
      <c r="H14">
        <v>7.8566157854477003</v>
      </c>
      <c r="I14">
        <v>0</v>
      </c>
      <c r="J14">
        <v>0</v>
      </c>
    </row>
    <row r="15" spans="1:10">
      <c r="A15">
        <v>14</v>
      </c>
      <c r="B15">
        <v>-36.35</v>
      </c>
      <c r="C15" s="65">
        <v>34713</v>
      </c>
      <c r="D15">
        <v>25.0200004577637</v>
      </c>
      <c r="E15">
        <v>36.5</v>
      </c>
      <c r="F15">
        <v>0</v>
      </c>
      <c r="G15">
        <v>43.448365432428098</v>
      </c>
      <c r="H15">
        <v>6.7109624634019598</v>
      </c>
      <c r="I15">
        <v>0</v>
      </c>
      <c r="J15">
        <v>0</v>
      </c>
    </row>
    <row r="16" spans="1:10">
      <c r="A16">
        <v>15</v>
      </c>
      <c r="B16">
        <v>145.53333333333299</v>
      </c>
      <c r="C16" s="65">
        <v>34714</v>
      </c>
      <c r="D16">
        <v>23.25</v>
      </c>
      <c r="E16">
        <v>28.930000305175799</v>
      </c>
      <c r="F16">
        <v>0.10000000149011599</v>
      </c>
      <c r="G16">
        <v>43.399291452712198</v>
      </c>
      <c r="H16">
        <v>4.2617125425932798</v>
      </c>
      <c r="I16">
        <v>0</v>
      </c>
      <c r="J16">
        <v>0</v>
      </c>
    </row>
    <row r="17" spans="1:10">
      <c r="A17">
        <v>16</v>
      </c>
      <c r="B17">
        <v>-36.35</v>
      </c>
      <c r="C17" s="65">
        <v>34715</v>
      </c>
      <c r="D17">
        <v>18.909999847412099</v>
      </c>
      <c r="E17">
        <v>34.220001220703097</v>
      </c>
      <c r="F17">
        <v>1</v>
      </c>
      <c r="G17">
        <v>43.3424570057431</v>
      </c>
      <c r="H17">
        <v>7.0632305887553004</v>
      </c>
      <c r="I17">
        <v>0</v>
      </c>
      <c r="J17">
        <v>0</v>
      </c>
    </row>
    <row r="18" spans="1:10">
      <c r="A18">
        <v>17</v>
      </c>
      <c r="B18">
        <v>145.53333333333299</v>
      </c>
      <c r="C18" s="65">
        <v>34716</v>
      </c>
      <c r="D18">
        <v>18.809999465942401</v>
      </c>
      <c r="E18">
        <v>33.080001831054702</v>
      </c>
      <c r="F18">
        <v>10.1000003814697</v>
      </c>
      <c r="G18">
        <v>43.277993019213902</v>
      </c>
      <c r="H18">
        <v>6.7138141341050801</v>
      </c>
      <c r="I18">
        <v>4.7289490741856604</v>
      </c>
      <c r="J18">
        <v>9.4578981483713298E-2</v>
      </c>
    </row>
    <row r="19" spans="1:10">
      <c r="A19">
        <v>18</v>
      </c>
      <c r="B19">
        <v>-36.35</v>
      </c>
      <c r="C19" s="65">
        <v>34717</v>
      </c>
      <c r="D19">
        <v>18.420000076293899</v>
      </c>
      <c r="E19">
        <v>33.139999389648402</v>
      </c>
      <c r="F19">
        <v>15</v>
      </c>
      <c r="G19">
        <v>43.2060794557039</v>
      </c>
      <c r="H19">
        <v>6.7818429707044396</v>
      </c>
      <c r="I19">
        <v>14.3034746976221</v>
      </c>
      <c r="J19">
        <v>0.28606949395244202</v>
      </c>
    </row>
    <row r="20" spans="1:10">
      <c r="A20">
        <v>19</v>
      </c>
      <c r="B20">
        <v>145.53333333333299</v>
      </c>
      <c r="C20" s="65">
        <v>34718</v>
      </c>
      <c r="D20">
        <v>19.610000610351602</v>
      </c>
      <c r="E20">
        <v>33.930000305175803</v>
      </c>
      <c r="F20">
        <v>0</v>
      </c>
      <c r="G20">
        <v>43.126896277792099</v>
      </c>
      <c r="H20">
        <v>6.8284808982781202</v>
      </c>
      <c r="I20">
        <v>8.8406899789996096</v>
      </c>
      <c r="J20">
        <v>0.17681379957999199</v>
      </c>
    </row>
    <row r="21" spans="1:10">
      <c r="A21">
        <v>20</v>
      </c>
      <c r="B21">
        <v>-36.35</v>
      </c>
      <c r="C21" s="65">
        <v>34719</v>
      </c>
      <c r="D21">
        <v>18.879999160766602</v>
      </c>
      <c r="E21">
        <v>22.440000534057599</v>
      </c>
      <c r="F21">
        <v>14.199999809265099</v>
      </c>
      <c r="G21">
        <v>43.040623448057801</v>
      </c>
      <c r="H21">
        <v>2.9320722393327601</v>
      </c>
      <c r="I21">
        <v>20.695031996798502</v>
      </c>
      <c r="J21">
        <v>0.41390063993597098</v>
      </c>
    </row>
    <row r="22" spans="1:10">
      <c r="A22">
        <v>21</v>
      </c>
      <c r="B22">
        <v>145.53333333333299</v>
      </c>
      <c r="C22" s="65">
        <v>34720</v>
      </c>
      <c r="D22">
        <v>11.689999580383301</v>
      </c>
      <c r="E22">
        <v>20.819999694824201</v>
      </c>
      <c r="F22">
        <v>14.8999996185303</v>
      </c>
      <c r="G22">
        <v>42.947440929080003</v>
      </c>
      <c r="H22">
        <v>4.14873135996827</v>
      </c>
      <c r="I22">
        <v>32.276046527354197</v>
      </c>
      <c r="J22">
        <v>0.64552093054708404</v>
      </c>
    </row>
    <row r="23" spans="1:10">
      <c r="A23">
        <v>22</v>
      </c>
      <c r="B23">
        <v>-36.35</v>
      </c>
      <c r="C23" s="65">
        <v>34721</v>
      </c>
      <c r="D23">
        <v>8.4600000381469709</v>
      </c>
      <c r="E23">
        <v>25.610000610351602</v>
      </c>
      <c r="F23">
        <v>0</v>
      </c>
      <c r="G23">
        <v>42.847528683437801</v>
      </c>
      <c r="H23">
        <v>5.80277081609474</v>
      </c>
      <c r="I23">
        <v>27.633829874478401</v>
      </c>
      <c r="J23">
        <v>0.55267659748956799</v>
      </c>
    </row>
    <row r="24" spans="1:10">
      <c r="A24">
        <v>23</v>
      </c>
      <c r="B24">
        <v>145.53333333333299</v>
      </c>
      <c r="C24" s="65">
        <v>34722</v>
      </c>
      <c r="D24">
        <v>14.329999923706101</v>
      </c>
      <c r="E24">
        <v>26.2700004577637</v>
      </c>
      <c r="F24">
        <v>0</v>
      </c>
      <c r="G24">
        <v>42.741066673710499</v>
      </c>
      <c r="H24">
        <v>5.2824361836803497</v>
      </c>
      <c r="I24">
        <v>23.407880927534102</v>
      </c>
      <c r="J24">
        <v>0.468157618550683</v>
      </c>
    </row>
    <row r="25" spans="1:10">
      <c r="A25">
        <v>24</v>
      </c>
      <c r="B25">
        <v>-36.35</v>
      </c>
      <c r="C25" s="65">
        <v>34723</v>
      </c>
      <c r="D25">
        <v>13.3800001144409</v>
      </c>
      <c r="E25">
        <v>31.549999237060501</v>
      </c>
      <c r="F25">
        <v>0</v>
      </c>
      <c r="G25">
        <v>42.6282348624772</v>
      </c>
      <c r="H25">
        <v>6.8685371984826498</v>
      </c>
      <c r="I25">
        <v>17.913051168748002</v>
      </c>
      <c r="J25">
        <v>0.35826102337496002</v>
      </c>
    </row>
    <row r="26" spans="1:10">
      <c r="A26">
        <v>25</v>
      </c>
      <c r="B26">
        <v>145.53333333333299</v>
      </c>
      <c r="C26" s="65">
        <v>34724</v>
      </c>
      <c r="D26">
        <v>16.069999694824201</v>
      </c>
      <c r="E26">
        <v>30.860000610351602</v>
      </c>
      <c r="F26">
        <v>0</v>
      </c>
      <c r="G26">
        <v>42.509213212316901</v>
      </c>
      <c r="H26">
        <v>6.3330186939013</v>
      </c>
      <c r="I26">
        <v>12.846636213627001</v>
      </c>
      <c r="J26">
        <v>0.25693272427253899</v>
      </c>
    </row>
    <row r="27" spans="1:10">
      <c r="A27">
        <v>26</v>
      </c>
      <c r="B27">
        <v>-36.35</v>
      </c>
      <c r="C27" s="65">
        <v>34725</v>
      </c>
      <c r="D27">
        <v>14.920000076293899</v>
      </c>
      <c r="E27">
        <v>29.280000686645501</v>
      </c>
      <c r="F27">
        <v>0</v>
      </c>
      <c r="G27">
        <v>42.384181685808898</v>
      </c>
      <c r="H27">
        <v>6.0161088210866804</v>
      </c>
      <c r="I27">
        <v>8.0337491567576205</v>
      </c>
      <c r="J27">
        <v>0.16067498313515199</v>
      </c>
    </row>
    <row r="28" spans="1:10">
      <c r="A28">
        <v>27</v>
      </c>
      <c r="B28">
        <v>145.53333333333299</v>
      </c>
      <c r="C28" s="65">
        <v>34726</v>
      </c>
      <c r="D28">
        <v>18.430000305175799</v>
      </c>
      <c r="E28">
        <v>31.659999847412099</v>
      </c>
      <c r="F28">
        <v>4.1999998092651403</v>
      </c>
      <c r="G28">
        <v>42.253320245532201</v>
      </c>
      <c r="H28">
        <v>6.1816249974064501</v>
      </c>
      <c r="I28">
        <v>7.2884489680975904</v>
      </c>
      <c r="J28">
        <v>0.14576897936195199</v>
      </c>
    </row>
    <row r="29" spans="1:10">
      <c r="A29">
        <v>28</v>
      </c>
      <c r="B29">
        <v>-36.35</v>
      </c>
      <c r="C29" s="65">
        <v>34727</v>
      </c>
      <c r="D29">
        <v>17.959999084472699</v>
      </c>
      <c r="E29">
        <v>26.809999465942401</v>
      </c>
      <c r="F29">
        <v>17.299999237060501</v>
      </c>
      <c r="G29">
        <v>42.1168088540661</v>
      </c>
      <c r="H29">
        <v>4.7266431886504297</v>
      </c>
      <c r="I29">
        <v>20.807133654237798</v>
      </c>
      <c r="J29">
        <v>0.416142673084756</v>
      </c>
    </row>
    <row r="30" spans="1:10">
      <c r="A30">
        <v>29</v>
      </c>
      <c r="B30">
        <v>145.53333333333299</v>
      </c>
      <c r="C30" s="65">
        <v>34728</v>
      </c>
      <c r="D30">
        <v>16.7299995422363</v>
      </c>
      <c r="E30">
        <v>28.549999237060501</v>
      </c>
      <c r="F30">
        <v>18.200000762939499</v>
      </c>
      <c r="G30">
        <v>41.974827473989599</v>
      </c>
      <c r="H30">
        <v>5.4786120004139303</v>
      </c>
      <c r="I30">
        <v>34.624244816846101</v>
      </c>
      <c r="J30">
        <v>0.69248489633692201</v>
      </c>
    </row>
    <row r="31" spans="1:10">
      <c r="A31">
        <v>30</v>
      </c>
      <c r="B31">
        <v>-36.35</v>
      </c>
      <c r="C31" s="65">
        <v>34729</v>
      </c>
      <c r="D31">
        <v>16.379999160766602</v>
      </c>
      <c r="E31">
        <v>29.459999084472699</v>
      </c>
      <c r="F31">
        <v>0</v>
      </c>
      <c r="G31">
        <v>41.827556067881901</v>
      </c>
      <c r="H31">
        <v>5.7827693751915001</v>
      </c>
      <c r="I31">
        <v>29.9980293166929</v>
      </c>
      <c r="J31">
        <v>0.59996058633385796</v>
      </c>
    </row>
    <row r="32" spans="1:10">
      <c r="A32">
        <v>31</v>
      </c>
      <c r="B32">
        <v>145.53333333333299</v>
      </c>
      <c r="C32" s="65">
        <v>34730</v>
      </c>
      <c r="D32">
        <v>12.5100002288818</v>
      </c>
      <c r="E32">
        <v>24.049999237060501</v>
      </c>
      <c r="F32">
        <v>0.89999997615814198</v>
      </c>
      <c r="G32">
        <v>41.675174598322201</v>
      </c>
      <c r="H32">
        <v>4.7952205969922597</v>
      </c>
      <c r="I32">
        <v>27.0618528152572</v>
      </c>
      <c r="J32">
        <v>0.54123705630514496</v>
      </c>
    </row>
    <row r="33" spans="1:10">
      <c r="A33">
        <v>32</v>
      </c>
      <c r="B33">
        <v>-36.35</v>
      </c>
      <c r="C33" s="65">
        <v>34731</v>
      </c>
      <c r="D33">
        <v>11.1199998855591</v>
      </c>
      <c r="E33">
        <v>29.159999847412099</v>
      </c>
      <c r="F33">
        <v>0</v>
      </c>
      <c r="G33">
        <v>41.517863027889497</v>
      </c>
      <c r="H33">
        <v>6.28076196846086</v>
      </c>
      <c r="I33">
        <v>22.0372432404886</v>
      </c>
      <c r="J33">
        <v>0.44074486480977099</v>
      </c>
    </row>
    <row r="34" spans="1:10">
      <c r="A34">
        <v>33</v>
      </c>
      <c r="B34">
        <v>145.53333333333299</v>
      </c>
      <c r="C34" s="65">
        <v>34732</v>
      </c>
      <c r="D34">
        <v>14.460000038146999</v>
      </c>
      <c r="E34">
        <v>32.2700004577637</v>
      </c>
      <c r="F34">
        <v>0</v>
      </c>
      <c r="G34">
        <v>41.355801319163</v>
      </c>
      <c r="H34">
        <v>6.7446323164280804</v>
      </c>
      <c r="I34">
        <v>16.641537387346101</v>
      </c>
      <c r="J34">
        <v>0.33283074774692201</v>
      </c>
    </row>
    <row r="35" spans="1:10">
      <c r="A35">
        <v>34</v>
      </c>
      <c r="B35">
        <v>-36.35</v>
      </c>
      <c r="C35" s="65">
        <v>34733</v>
      </c>
      <c r="D35">
        <v>19.4799995422363</v>
      </c>
      <c r="E35">
        <v>26.620000839233398</v>
      </c>
      <c r="F35">
        <v>0</v>
      </c>
      <c r="G35">
        <v>41.189169434721897</v>
      </c>
      <c r="H35">
        <v>4.2207146766793899</v>
      </c>
      <c r="I35">
        <v>13.264965646002601</v>
      </c>
      <c r="J35">
        <v>0.26529931292005199</v>
      </c>
    </row>
    <row r="36" spans="1:10">
      <c r="A36">
        <v>35</v>
      </c>
      <c r="B36">
        <v>145.53333333333299</v>
      </c>
      <c r="C36" s="65">
        <v>34734</v>
      </c>
      <c r="D36">
        <v>10.939999580383301</v>
      </c>
      <c r="E36">
        <v>27.4799995422363</v>
      </c>
      <c r="F36">
        <v>0</v>
      </c>
      <c r="G36">
        <v>41.018147337145201</v>
      </c>
      <c r="H36">
        <v>5.7959499221056703</v>
      </c>
      <c r="I36">
        <v>8.6282057083180401</v>
      </c>
      <c r="J36">
        <v>0.172564114166361</v>
      </c>
    </row>
    <row r="37" spans="1:10">
      <c r="A37">
        <v>36</v>
      </c>
      <c r="B37">
        <v>-36.35</v>
      </c>
      <c r="C37" s="65">
        <v>34735</v>
      </c>
      <c r="D37">
        <v>14.6199998855591</v>
      </c>
      <c r="E37">
        <v>21.069999694824201</v>
      </c>
      <c r="F37">
        <v>4.1999998092651403</v>
      </c>
      <c r="G37">
        <v>40.842914989012201</v>
      </c>
      <c r="H37">
        <v>3.4710186684785498</v>
      </c>
      <c r="I37">
        <v>10.0513905828003</v>
      </c>
      <c r="J37">
        <v>0.201027811656007</v>
      </c>
    </row>
    <row r="38" spans="1:10">
      <c r="A38">
        <v>37</v>
      </c>
      <c r="B38">
        <v>145.53333333333299</v>
      </c>
      <c r="C38" s="65">
        <v>34736</v>
      </c>
      <c r="D38">
        <v>10.2700004577637</v>
      </c>
      <c r="E38">
        <v>21.850000381469702</v>
      </c>
      <c r="F38">
        <v>7.6999998092651403</v>
      </c>
      <c r="G38">
        <v>40.663652352901899</v>
      </c>
      <c r="H38">
        <v>4.3985483767722098</v>
      </c>
      <c r="I38">
        <v>14.2325516906477</v>
      </c>
      <c r="J38">
        <v>0.28465103381295398</v>
      </c>
    </row>
    <row r="39" spans="1:10">
      <c r="A39">
        <v>38</v>
      </c>
      <c r="B39">
        <v>-36.35</v>
      </c>
      <c r="C39" s="65">
        <v>34737</v>
      </c>
      <c r="D39">
        <v>9.1599998474121094</v>
      </c>
      <c r="E39">
        <v>25.799999237060501</v>
      </c>
      <c r="F39">
        <v>0</v>
      </c>
      <c r="G39">
        <v>40.480539391393599</v>
      </c>
      <c r="H39">
        <v>5.4690672818479102</v>
      </c>
      <c r="I39">
        <v>9.8572978651693806</v>
      </c>
      <c r="J39">
        <v>0.19714595730338799</v>
      </c>
    </row>
    <row r="40" spans="1:10">
      <c r="A40">
        <v>39</v>
      </c>
      <c r="B40">
        <v>145.53333333333299</v>
      </c>
      <c r="C40" s="65">
        <v>34738</v>
      </c>
      <c r="D40">
        <v>12.1599998474121</v>
      </c>
      <c r="E40">
        <v>27.0100002288818</v>
      </c>
      <c r="F40">
        <v>0</v>
      </c>
      <c r="G40">
        <v>40.293756067066198</v>
      </c>
      <c r="H40">
        <v>5.4495434852080402</v>
      </c>
      <c r="I40">
        <v>5.4976630770029402</v>
      </c>
      <c r="J40">
        <v>0.10995326154005899</v>
      </c>
    </row>
    <row r="41" spans="1:10">
      <c r="A41">
        <v>40</v>
      </c>
      <c r="B41">
        <v>-36.35</v>
      </c>
      <c r="C41" s="65">
        <v>34739</v>
      </c>
      <c r="D41">
        <v>10.560000419616699</v>
      </c>
      <c r="E41">
        <v>24.9799995422363</v>
      </c>
      <c r="F41">
        <v>0</v>
      </c>
      <c r="G41">
        <v>40.103482342499099</v>
      </c>
      <c r="H41">
        <v>5.0852267087281904</v>
      </c>
      <c r="I41">
        <v>1.42948171002039</v>
      </c>
      <c r="J41">
        <v>2.8589634200407801E-2</v>
      </c>
    </row>
    <row r="42" spans="1:10">
      <c r="A42">
        <v>41</v>
      </c>
      <c r="B42">
        <v>145.53333333333299</v>
      </c>
      <c r="C42" s="65">
        <v>34740</v>
      </c>
      <c r="D42">
        <v>11.0299997329712</v>
      </c>
      <c r="E42">
        <v>27.690000534057599</v>
      </c>
      <c r="F42">
        <v>0</v>
      </c>
      <c r="G42">
        <v>39.909898180271298</v>
      </c>
      <c r="H42">
        <v>5.68271122487036</v>
      </c>
      <c r="I42">
        <v>0</v>
      </c>
      <c r="J42">
        <v>0</v>
      </c>
    </row>
    <row r="43" spans="1:10">
      <c r="A43">
        <v>42</v>
      </c>
      <c r="B43">
        <v>-36.35</v>
      </c>
      <c r="C43" s="65">
        <v>34741</v>
      </c>
      <c r="D43">
        <v>12.6599998474121</v>
      </c>
      <c r="E43">
        <v>31.559999465942401</v>
      </c>
      <c r="F43">
        <v>0</v>
      </c>
      <c r="G43">
        <v>39.7131835429619</v>
      </c>
      <c r="H43">
        <v>6.4685818280426197</v>
      </c>
      <c r="I43">
        <v>0</v>
      </c>
      <c r="J43">
        <v>0</v>
      </c>
    </row>
    <row r="44" spans="1:10">
      <c r="A44">
        <v>43</v>
      </c>
      <c r="B44">
        <v>145.53333333333299</v>
      </c>
      <c r="C44" s="65">
        <v>34742</v>
      </c>
      <c r="D44">
        <v>17.680000305175799</v>
      </c>
      <c r="E44">
        <v>31.450000762939499</v>
      </c>
      <c r="F44">
        <v>0</v>
      </c>
      <c r="G44">
        <v>39.5135183931501</v>
      </c>
      <c r="H44">
        <v>5.8315183614064496</v>
      </c>
      <c r="I44">
        <v>0</v>
      </c>
      <c r="J44">
        <v>0</v>
      </c>
    </row>
    <row r="45" spans="1:10">
      <c r="A45">
        <v>44</v>
      </c>
      <c r="B45">
        <v>-36.35</v>
      </c>
      <c r="C45" s="65">
        <v>34743</v>
      </c>
      <c r="D45">
        <v>18.819999694824201</v>
      </c>
      <c r="E45">
        <v>31.5</v>
      </c>
      <c r="F45">
        <v>0</v>
      </c>
      <c r="G45">
        <v>39.311082693415102</v>
      </c>
      <c r="H45">
        <v>5.64547722859378</v>
      </c>
      <c r="I45">
        <v>0</v>
      </c>
      <c r="J45">
        <v>0</v>
      </c>
    </row>
    <row r="46" spans="1:10">
      <c r="A46">
        <v>45</v>
      </c>
      <c r="B46">
        <v>145.53333333333299</v>
      </c>
      <c r="C46" s="65">
        <v>34744</v>
      </c>
      <c r="D46">
        <v>17.700000762939499</v>
      </c>
      <c r="E46">
        <v>32.279998779296903</v>
      </c>
      <c r="F46">
        <v>0</v>
      </c>
      <c r="G46">
        <v>39.106056406335902</v>
      </c>
      <c r="H46">
        <v>5.9982807712261703</v>
      </c>
      <c r="I46">
        <v>0</v>
      </c>
      <c r="J46">
        <v>0</v>
      </c>
    </row>
    <row r="47" spans="1:10">
      <c r="A47">
        <v>46</v>
      </c>
      <c r="B47">
        <v>-36.35</v>
      </c>
      <c r="C47" s="65">
        <v>34745</v>
      </c>
      <c r="D47">
        <v>19.879999160766602</v>
      </c>
      <c r="E47">
        <v>31.200000762939499</v>
      </c>
      <c r="F47">
        <v>0</v>
      </c>
      <c r="G47">
        <v>38.898619494491697</v>
      </c>
      <c r="H47">
        <v>5.3248587381699899</v>
      </c>
      <c r="I47">
        <v>0</v>
      </c>
      <c r="J47">
        <v>0</v>
      </c>
    </row>
    <row r="48" spans="1:10">
      <c r="A48">
        <v>47</v>
      </c>
      <c r="B48">
        <v>145.53333333333299</v>
      </c>
      <c r="C48" s="65">
        <v>34746</v>
      </c>
      <c r="D48">
        <v>20.0200004577637</v>
      </c>
      <c r="E48">
        <v>28.110000610351602</v>
      </c>
      <c r="F48">
        <v>0</v>
      </c>
      <c r="G48">
        <v>38.688926699590603</v>
      </c>
      <c r="H48">
        <v>4.3248773866477199</v>
      </c>
      <c r="I48">
        <v>0</v>
      </c>
      <c r="J48">
        <v>0</v>
      </c>
    </row>
    <row r="49" spans="1:10">
      <c r="A49">
        <v>48</v>
      </c>
      <c r="B49">
        <v>-36.35</v>
      </c>
      <c r="C49" s="65">
        <v>34747</v>
      </c>
      <c r="D49">
        <v>14.6099996566772</v>
      </c>
      <c r="E49">
        <v>28.920000076293899</v>
      </c>
      <c r="F49">
        <v>0</v>
      </c>
      <c r="G49">
        <v>38.477031879855801</v>
      </c>
      <c r="H49">
        <v>5.4062273670729004</v>
      </c>
      <c r="I49">
        <v>0</v>
      </c>
      <c r="J49">
        <v>0</v>
      </c>
    </row>
    <row r="50" spans="1:10">
      <c r="A50">
        <v>49</v>
      </c>
      <c r="B50">
        <v>145.53333333333299</v>
      </c>
      <c r="C50" s="65">
        <v>34748</v>
      </c>
      <c r="D50">
        <v>13.710000038146999</v>
      </c>
      <c r="E50">
        <v>30.2600002288818</v>
      </c>
      <c r="F50">
        <v>0</v>
      </c>
      <c r="G50">
        <v>38.262963672639799</v>
      </c>
      <c r="H50">
        <v>5.81378172628951</v>
      </c>
      <c r="I50">
        <v>0</v>
      </c>
      <c r="J50">
        <v>0</v>
      </c>
    </row>
    <row r="51" spans="1:10">
      <c r="A51">
        <v>50</v>
      </c>
      <c r="B51">
        <v>-36.35</v>
      </c>
      <c r="C51" s="65">
        <v>34749</v>
      </c>
      <c r="D51">
        <v>14.199999809265099</v>
      </c>
      <c r="E51">
        <v>29.200000762939499</v>
      </c>
      <c r="F51">
        <v>0</v>
      </c>
      <c r="G51">
        <v>38.046750715294799</v>
      </c>
      <c r="H51">
        <v>5.4641431267066096</v>
      </c>
      <c r="I51">
        <v>0</v>
      </c>
      <c r="J51">
        <v>0</v>
      </c>
    </row>
    <row r="52" spans="1:10">
      <c r="A52">
        <v>51</v>
      </c>
      <c r="B52">
        <v>145.53333333333299</v>
      </c>
      <c r="C52" s="65">
        <v>34750</v>
      </c>
      <c r="D52">
        <v>14.550000190734901</v>
      </c>
      <c r="E52">
        <v>29.889999389648398</v>
      </c>
      <c r="F52">
        <v>0</v>
      </c>
      <c r="G52">
        <v>37.828421645173002</v>
      </c>
      <c r="H52">
        <v>5.5663399122669803</v>
      </c>
      <c r="I52">
        <v>0</v>
      </c>
      <c r="J52">
        <v>0</v>
      </c>
    </row>
    <row r="53" spans="1:10">
      <c r="A53">
        <v>52</v>
      </c>
      <c r="B53">
        <v>-36.35</v>
      </c>
      <c r="C53" s="65">
        <v>34751</v>
      </c>
      <c r="D53">
        <v>16.069999694824201</v>
      </c>
      <c r="E53">
        <v>30.4899997711182</v>
      </c>
      <c r="F53">
        <v>0</v>
      </c>
      <c r="G53">
        <v>37.608005099626702</v>
      </c>
      <c r="H53">
        <v>5.5075076893415504</v>
      </c>
      <c r="I53">
        <v>0</v>
      </c>
      <c r="J53">
        <v>0</v>
      </c>
    </row>
    <row r="54" spans="1:10">
      <c r="A54">
        <v>53</v>
      </c>
      <c r="B54">
        <v>145.53333333333299</v>
      </c>
      <c r="C54" s="65">
        <v>34752</v>
      </c>
      <c r="D54">
        <v>17.110000610351602</v>
      </c>
      <c r="E54">
        <v>33.369998931884801</v>
      </c>
      <c r="F54">
        <v>0</v>
      </c>
      <c r="G54">
        <v>37.3855297160082</v>
      </c>
      <c r="H54">
        <v>6.0911290214648002</v>
      </c>
      <c r="I54">
        <v>0</v>
      </c>
      <c r="J54">
        <v>0</v>
      </c>
    </row>
    <row r="55" spans="1:10">
      <c r="A55">
        <v>54</v>
      </c>
      <c r="B55">
        <v>-36.35</v>
      </c>
      <c r="C55" s="65">
        <v>34753</v>
      </c>
      <c r="D55">
        <v>14.460000038146999</v>
      </c>
      <c r="E55">
        <v>33.529998779296903</v>
      </c>
      <c r="F55">
        <v>0</v>
      </c>
      <c r="G55">
        <v>37.161024131669798</v>
      </c>
      <c r="H55">
        <v>6.3672086486534996</v>
      </c>
      <c r="I55">
        <v>0</v>
      </c>
      <c r="J55">
        <v>0</v>
      </c>
    </row>
    <row r="56" spans="1:10">
      <c r="A56">
        <v>55</v>
      </c>
      <c r="B56">
        <v>145.53333333333299</v>
      </c>
      <c r="C56" s="65">
        <v>34754</v>
      </c>
      <c r="D56">
        <v>16.840000152587901</v>
      </c>
      <c r="E56">
        <v>34.330001831054702</v>
      </c>
      <c r="F56">
        <v>0</v>
      </c>
      <c r="G56">
        <v>36.934516983963803</v>
      </c>
      <c r="H56">
        <v>6.2911307714167304</v>
      </c>
      <c r="I56">
        <v>0</v>
      </c>
      <c r="J56">
        <v>0</v>
      </c>
    </row>
    <row r="57" spans="1:10">
      <c r="A57">
        <v>56</v>
      </c>
      <c r="B57">
        <v>-36.35</v>
      </c>
      <c r="C57" s="65">
        <v>34755</v>
      </c>
      <c r="D57">
        <v>18.2299995422363</v>
      </c>
      <c r="E57">
        <v>36.689998626708999</v>
      </c>
      <c r="F57">
        <v>0</v>
      </c>
      <c r="G57">
        <v>36.706036910242403</v>
      </c>
      <c r="H57">
        <v>6.7008458460878</v>
      </c>
      <c r="I57">
        <v>0</v>
      </c>
      <c r="J57">
        <v>0</v>
      </c>
    </row>
    <row r="58" spans="1:10">
      <c r="A58">
        <v>57</v>
      </c>
      <c r="B58">
        <v>145.53333333333299</v>
      </c>
      <c r="C58" s="65">
        <v>34756</v>
      </c>
      <c r="D58">
        <v>18.110000610351602</v>
      </c>
      <c r="E58">
        <v>37.2299995422363</v>
      </c>
      <c r="F58">
        <v>0</v>
      </c>
      <c r="G58">
        <v>36.475612547857899</v>
      </c>
      <c r="H58">
        <v>6.8082145331495099</v>
      </c>
      <c r="I58">
        <v>0</v>
      </c>
      <c r="J58">
        <v>0</v>
      </c>
    </row>
    <row r="59" spans="1:10">
      <c r="A59">
        <v>58</v>
      </c>
      <c r="B59">
        <v>-36.35</v>
      </c>
      <c r="C59" s="65">
        <v>34757</v>
      </c>
      <c r="D59">
        <v>18.75</v>
      </c>
      <c r="E59">
        <v>35.040000915527301</v>
      </c>
      <c r="F59">
        <v>0</v>
      </c>
      <c r="G59">
        <v>36.2432725341626</v>
      </c>
      <c r="H59">
        <v>6.1377423947829799</v>
      </c>
      <c r="I59">
        <v>0</v>
      </c>
      <c r="J59">
        <v>0</v>
      </c>
    </row>
    <row r="60" spans="1:10">
      <c r="A60">
        <v>59</v>
      </c>
      <c r="B60">
        <v>145.53333333333299</v>
      </c>
      <c r="C60" s="65">
        <v>34758</v>
      </c>
      <c r="D60">
        <v>19.840000152587901</v>
      </c>
      <c r="E60">
        <v>28.209999084472699</v>
      </c>
      <c r="F60">
        <v>0.60000002384185802</v>
      </c>
      <c r="G60">
        <v>36.009045506508798</v>
      </c>
      <c r="H60">
        <v>4.0904586640119804</v>
      </c>
      <c r="I60">
        <v>0</v>
      </c>
      <c r="J60">
        <v>0</v>
      </c>
    </row>
    <row r="61" spans="1:10">
      <c r="A61">
        <v>60</v>
      </c>
      <c r="B61">
        <v>-36.35</v>
      </c>
      <c r="C61" s="65">
        <v>34759</v>
      </c>
      <c r="D61">
        <v>15.710000038146999</v>
      </c>
      <c r="E61">
        <v>29.870000839233398</v>
      </c>
      <c r="F61">
        <v>0</v>
      </c>
      <c r="G61">
        <v>35.772960102248597</v>
      </c>
      <c r="H61">
        <v>5.1294089447104803</v>
      </c>
      <c r="I61">
        <v>0</v>
      </c>
      <c r="J61">
        <v>0</v>
      </c>
    </row>
    <row r="62" spans="1:10">
      <c r="A62">
        <v>61</v>
      </c>
      <c r="B62">
        <v>145.53333333333299</v>
      </c>
      <c r="C62" s="65">
        <v>34760</v>
      </c>
      <c r="D62">
        <v>16.2299995422363</v>
      </c>
      <c r="E62">
        <v>29.860000610351602</v>
      </c>
      <c r="F62">
        <v>0</v>
      </c>
      <c r="G62">
        <v>35.535044958734602</v>
      </c>
      <c r="H62">
        <v>5.0304341351827802</v>
      </c>
      <c r="I62">
        <v>0</v>
      </c>
      <c r="J62">
        <v>0</v>
      </c>
    </row>
    <row r="63" spans="1:10">
      <c r="A63">
        <v>62</v>
      </c>
      <c r="B63">
        <v>-36.35</v>
      </c>
      <c r="C63" s="65">
        <v>34761</v>
      </c>
      <c r="D63">
        <v>13.7200002670288</v>
      </c>
      <c r="E63">
        <v>30.110000610351602</v>
      </c>
      <c r="F63">
        <v>0</v>
      </c>
      <c r="G63">
        <v>35.295328713318703</v>
      </c>
      <c r="H63">
        <v>5.3274948136995297</v>
      </c>
      <c r="I63">
        <v>0</v>
      </c>
      <c r="J63">
        <v>0</v>
      </c>
    </row>
    <row r="64" spans="1:10">
      <c r="A64">
        <v>63</v>
      </c>
      <c r="B64">
        <v>145.53333333333299</v>
      </c>
      <c r="C64" s="65">
        <v>34762</v>
      </c>
      <c r="D64">
        <v>11.9899997711182</v>
      </c>
      <c r="E64">
        <v>28.319999694824201</v>
      </c>
      <c r="F64">
        <v>0</v>
      </c>
      <c r="G64">
        <v>35.0538400033535</v>
      </c>
      <c r="H64">
        <v>5.0473036819607797</v>
      </c>
      <c r="I64">
        <v>0</v>
      </c>
      <c r="J64">
        <v>0</v>
      </c>
    </row>
    <row r="65" spans="1:10">
      <c r="A65">
        <v>64</v>
      </c>
      <c r="B65">
        <v>-36.35</v>
      </c>
      <c r="C65" s="65">
        <v>34763</v>
      </c>
      <c r="D65">
        <v>12.8400001525879</v>
      </c>
      <c r="E65">
        <v>31.139999389648398</v>
      </c>
      <c r="F65">
        <v>0</v>
      </c>
      <c r="G65">
        <v>34.810607466191101</v>
      </c>
      <c r="H65">
        <v>5.5625358907586104</v>
      </c>
      <c r="I65">
        <v>0</v>
      </c>
      <c r="J65">
        <v>0</v>
      </c>
    </row>
    <row r="66" spans="1:10">
      <c r="A66">
        <v>65</v>
      </c>
      <c r="B66">
        <v>145.53333333333299</v>
      </c>
      <c r="C66" s="65">
        <v>34763.958333333336</v>
      </c>
      <c r="D66">
        <v>16.360000610351602</v>
      </c>
      <c r="E66">
        <v>34.439998626708999</v>
      </c>
      <c r="F66">
        <v>0</v>
      </c>
      <c r="G66">
        <v>34.565659739183801</v>
      </c>
      <c r="H66">
        <v>5.9605939048046297</v>
      </c>
      <c r="I66">
        <v>0</v>
      </c>
      <c r="J66">
        <v>0</v>
      </c>
    </row>
    <row r="67" spans="1:10">
      <c r="A67">
        <v>66</v>
      </c>
      <c r="B67">
        <v>-36.35</v>
      </c>
      <c r="C67" s="65">
        <v>34764.958333333336</v>
      </c>
      <c r="D67">
        <v>20.110000610351602</v>
      </c>
      <c r="E67">
        <v>33.209999084472699</v>
      </c>
      <c r="F67">
        <v>0</v>
      </c>
      <c r="G67">
        <v>34.3190254596839</v>
      </c>
      <c r="H67">
        <v>5.1844391077196796</v>
      </c>
      <c r="I67">
        <v>0</v>
      </c>
      <c r="J67">
        <v>0</v>
      </c>
    </row>
    <row r="68" spans="1:10">
      <c r="A68">
        <v>67</v>
      </c>
      <c r="B68">
        <v>145.53333333333299</v>
      </c>
      <c r="C68" s="65">
        <v>34765.958333333336</v>
      </c>
      <c r="D68">
        <v>20.7299995422363</v>
      </c>
      <c r="E68">
        <v>29.450000762939499</v>
      </c>
      <c r="F68">
        <v>0</v>
      </c>
      <c r="G68">
        <v>34.0707332650436</v>
      </c>
      <c r="H68">
        <v>4.0509562493012599</v>
      </c>
      <c r="I68">
        <v>0</v>
      </c>
      <c r="J68">
        <v>0</v>
      </c>
    </row>
    <row r="69" spans="1:10">
      <c r="A69">
        <v>68</v>
      </c>
      <c r="B69">
        <v>-36.35</v>
      </c>
      <c r="C69" s="65">
        <v>34766.958333333336</v>
      </c>
      <c r="D69">
        <v>16.75</v>
      </c>
      <c r="E69">
        <v>24.309999465942401</v>
      </c>
      <c r="F69">
        <v>0</v>
      </c>
      <c r="G69">
        <v>33.820811792615302</v>
      </c>
      <c r="H69">
        <v>3.3461505584782301</v>
      </c>
      <c r="I69">
        <v>0</v>
      </c>
      <c r="J69">
        <v>0</v>
      </c>
    </row>
    <row r="70" spans="1:10">
      <c r="A70">
        <v>69</v>
      </c>
      <c r="B70">
        <v>145.53333333333299</v>
      </c>
      <c r="C70" s="65">
        <v>34767.958333333336</v>
      </c>
      <c r="D70">
        <v>11.3599996566772</v>
      </c>
      <c r="E70">
        <v>26.680000305175799</v>
      </c>
      <c r="F70">
        <v>0</v>
      </c>
      <c r="G70">
        <v>33.5692896797513</v>
      </c>
      <c r="H70">
        <v>4.5416857304231399</v>
      </c>
      <c r="I70">
        <v>0</v>
      </c>
      <c r="J70">
        <v>0</v>
      </c>
    </row>
    <row r="71" spans="1:10">
      <c r="A71">
        <v>70</v>
      </c>
      <c r="B71">
        <v>-36.35</v>
      </c>
      <c r="C71" s="65">
        <v>34768.958333333336</v>
      </c>
      <c r="D71">
        <v>11.930000305175801</v>
      </c>
      <c r="E71">
        <v>28.860000610351602</v>
      </c>
      <c r="F71">
        <v>0</v>
      </c>
      <c r="G71">
        <v>33.316195563803703</v>
      </c>
      <c r="H71">
        <v>4.9153240757195302</v>
      </c>
      <c r="I71">
        <v>0</v>
      </c>
      <c r="J71">
        <v>0</v>
      </c>
    </row>
    <row r="72" spans="1:10">
      <c r="A72">
        <v>71</v>
      </c>
      <c r="B72">
        <v>145.53333333333299</v>
      </c>
      <c r="C72" s="65">
        <v>34769.958333333336</v>
      </c>
      <c r="D72">
        <v>14.0299997329712</v>
      </c>
      <c r="E72">
        <v>21.7399997711182</v>
      </c>
      <c r="F72">
        <v>0</v>
      </c>
      <c r="G72">
        <v>33.061558082124897</v>
      </c>
      <c r="H72">
        <v>3.0753741274949902</v>
      </c>
      <c r="I72">
        <v>0</v>
      </c>
      <c r="J72">
        <v>0</v>
      </c>
    </row>
    <row r="73" spans="1:10">
      <c r="A73">
        <v>72</v>
      </c>
      <c r="B73">
        <v>-36.35</v>
      </c>
      <c r="C73" s="65">
        <v>34770.958333333336</v>
      </c>
      <c r="D73">
        <v>7.4200000762939498</v>
      </c>
      <c r="E73">
        <v>22.909999847412099</v>
      </c>
      <c r="F73">
        <v>0</v>
      </c>
      <c r="G73">
        <v>32.805405872067098</v>
      </c>
      <c r="H73">
        <v>3.9956363199195599</v>
      </c>
      <c r="I73">
        <v>0</v>
      </c>
      <c r="J73">
        <v>0</v>
      </c>
    </row>
    <row r="74" spans="1:10">
      <c r="A74">
        <v>73</v>
      </c>
      <c r="B74">
        <v>145.53333333333299</v>
      </c>
      <c r="C74" s="65">
        <v>34771.958333333336</v>
      </c>
      <c r="D74">
        <v>8.3400001525878906</v>
      </c>
      <c r="E74">
        <v>23.610000610351602</v>
      </c>
      <c r="F74">
        <v>0</v>
      </c>
      <c r="G74">
        <v>32.5477675709826</v>
      </c>
      <c r="H74">
        <v>4.0327179214533704</v>
      </c>
      <c r="I74">
        <v>0</v>
      </c>
      <c r="J74">
        <v>0</v>
      </c>
    </row>
    <row r="75" spans="1:10">
      <c r="A75">
        <v>74</v>
      </c>
      <c r="B75">
        <v>-36.35</v>
      </c>
      <c r="C75" s="65">
        <v>34772.958333333336</v>
      </c>
      <c r="D75">
        <v>11.289999961853001</v>
      </c>
      <c r="E75">
        <v>22.180000305175799</v>
      </c>
      <c r="F75">
        <v>0</v>
      </c>
      <c r="G75">
        <v>32.288671816223797</v>
      </c>
      <c r="H75">
        <v>3.4545011470359799</v>
      </c>
      <c r="I75">
        <v>0</v>
      </c>
      <c r="J75">
        <v>0</v>
      </c>
    </row>
    <row r="76" spans="1:10">
      <c r="A76">
        <v>75</v>
      </c>
      <c r="B76">
        <v>145.53333333333299</v>
      </c>
      <c r="C76" s="65">
        <v>34773.958333333336</v>
      </c>
      <c r="D76">
        <v>8.2899999618530291</v>
      </c>
      <c r="E76">
        <v>26.600000381469702</v>
      </c>
      <c r="F76">
        <v>0</v>
      </c>
      <c r="G76">
        <v>32.028161834396897</v>
      </c>
      <c r="H76">
        <v>4.5345632090594101</v>
      </c>
      <c r="I76">
        <v>0</v>
      </c>
      <c r="J76">
        <v>0</v>
      </c>
    </row>
    <row r="77" spans="1:10">
      <c r="A77">
        <v>76</v>
      </c>
      <c r="B77">
        <v>-36.35</v>
      </c>
      <c r="C77" s="65">
        <v>34774.958333333336</v>
      </c>
      <c r="D77">
        <v>11.069999694824199</v>
      </c>
      <c r="E77">
        <v>28.049999237060501</v>
      </c>
      <c r="F77">
        <v>0</v>
      </c>
      <c r="G77">
        <v>31.766339209124801</v>
      </c>
      <c r="H77">
        <v>4.5909717373573997</v>
      </c>
      <c r="I77">
        <v>0</v>
      </c>
      <c r="J77">
        <v>0</v>
      </c>
    </row>
    <row r="78" spans="1:10">
      <c r="A78">
        <v>77</v>
      </c>
      <c r="B78">
        <v>145.53333333333299</v>
      </c>
      <c r="C78" s="65">
        <v>34775.958333333336</v>
      </c>
      <c r="D78">
        <v>12.2200002670288</v>
      </c>
      <c r="E78">
        <v>24.049999237060501</v>
      </c>
      <c r="F78">
        <v>0</v>
      </c>
      <c r="G78">
        <v>31.5033201132842</v>
      </c>
      <c r="H78">
        <v>3.6553425128557202</v>
      </c>
      <c r="I78">
        <v>0</v>
      </c>
      <c r="J78">
        <v>0</v>
      </c>
    </row>
    <row r="79" spans="1:10">
      <c r="A79">
        <v>78</v>
      </c>
      <c r="B79">
        <v>-36.35</v>
      </c>
      <c r="C79" s="65">
        <v>34776.958333333336</v>
      </c>
      <c r="D79">
        <v>10.6599998474121</v>
      </c>
      <c r="E79">
        <v>22.440000534057599</v>
      </c>
      <c r="F79">
        <v>0</v>
      </c>
      <c r="G79">
        <v>31.239220719752101</v>
      </c>
      <c r="H79">
        <v>3.4574932821770501</v>
      </c>
      <c r="I79">
        <v>0</v>
      </c>
      <c r="J79">
        <v>0</v>
      </c>
    </row>
    <row r="80" spans="1:10">
      <c r="A80">
        <v>79</v>
      </c>
      <c r="B80">
        <v>145.53333333333299</v>
      </c>
      <c r="C80" s="65">
        <v>34777.958333333336</v>
      </c>
      <c r="D80">
        <v>8.2100000381469709</v>
      </c>
      <c r="E80">
        <v>24.129999160766602</v>
      </c>
      <c r="F80">
        <v>0</v>
      </c>
      <c r="G80">
        <v>30.974157201405301</v>
      </c>
      <c r="H80">
        <v>3.9411985225019799</v>
      </c>
      <c r="I80">
        <v>0</v>
      </c>
      <c r="J80">
        <v>0</v>
      </c>
    </row>
    <row r="81" spans="1:10">
      <c r="A81">
        <v>80</v>
      </c>
      <c r="B81">
        <v>-36.35</v>
      </c>
      <c r="C81" s="65">
        <v>34778.958333333336</v>
      </c>
      <c r="D81">
        <v>9.6400003433227504</v>
      </c>
      <c r="E81">
        <v>26.2600002288818</v>
      </c>
      <c r="F81">
        <v>0</v>
      </c>
      <c r="G81">
        <v>30.708245731120599</v>
      </c>
      <c r="H81">
        <v>4.2015382024942003</v>
      </c>
      <c r="I81">
        <v>0</v>
      </c>
      <c r="J81">
        <v>0</v>
      </c>
    </row>
    <row r="82" spans="1:10">
      <c r="A82">
        <v>81</v>
      </c>
      <c r="B82">
        <v>145.53333333333299</v>
      </c>
      <c r="C82" s="65">
        <v>34779.958333333336</v>
      </c>
      <c r="D82">
        <v>11.5299997329712</v>
      </c>
      <c r="E82">
        <v>24.889999389648398</v>
      </c>
      <c r="F82">
        <v>0</v>
      </c>
      <c r="G82">
        <v>30.441602481775</v>
      </c>
      <c r="H82">
        <v>3.7614526716665</v>
      </c>
      <c r="I82">
        <v>0</v>
      </c>
      <c r="J82">
        <v>0</v>
      </c>
    </row>
    <row r="83" spans="1:10">
      <c r="A83">
        <v>82</v>
      </c>
      <c r="B83">
        <v>-36.35</v>
      </c>
      <c r="C83" s="65">
        <v>34780.958333333336</v>
      </c>
      <c r="D83">
        <v>10.0200004577637</v>
      </c>
      <c r="E83">
        <v>24.559999465942401</v>
      </c>
      <c r="F83">
        <v>0</v>
      </c>
      <c r="G83">
        <v>30.1743436262453</v>
      </c>
      <c r="H83">
        <v>3.79022628971321</v>
      </c>
      <c r="I83">
        <v>0</v>
      </c>
      <c r="J83">
        <v>0</v>
      </c>
    </row>
    <row r="84" spans="1:10">
      <c r="A84">
        <v>83</v>
      </c>
      <c r="B84">
        <v>145.53333333333299</v>
      </c>
      <c r="C84" s="65">
        <v>34781.958333333336</v>
      </c>
      <c r="D84">
        <v>10.289999961853001</v>
      </c>
      <c r="E84">
        <v>22.790000915527301</v>
      </c>
      <c r="F84">
        <v>0</v>
      </c>
      <c r="G84">
        <v>29.906585337408298</v>
      </c>
      <c r="H84">
        <v>3.4086616951177602</v>
      </c>
      <c r="I84">
        <v>0</v>
      </c>
      <c r="J84">
        <v>0</v>
      </c>
    </row>
    <row r="85" spans="1:10">
      <c r="A85">
        <v>84</v>
      </c>
      <c r="B85">
        <v>-36.35</v>
      </c>
      <c r="C85" s="65">
        <v>34782.958333333336</v>
      </c>
      <c r="D85">
        <v>6.1399998664856001</v>
      </c>
      <c r="E85">
        <v>20.200000762939499</v>
      </c>
      <c r="F85">
        <v>0</v>
      </c>
      <c r="G85">
        <v>29.638443788141</v>
      </c>
      <c r="H85">
        <v>3.23110470886669</v>
      </c>
      <c r="I85">
        <v>0</v>
      </c>
      <c r="J85">
        <v>0</v>
      </c>
    </row>
    <row r="86" spans="1:10">
      <c r="A86">
        <v>85</v>
      </c>
      <c r="B86">
        <v>145.53333333333299</v>
      </c>
      <c r="C86" s="65">
        <v>34783.958333333336</v>
      </c>
      <c r="D86">
        <v>6.5300002098083496</v>
      </c>
      <c r="E86">
        <v>21.530000686645501</v>
      </c>
      <c r="F86">
        <v>0</v>
      </c>
      <c r="G86">
        <v>29.370035151320099</v>
      </c>
      <c r="H86">
        <v>3.3989791388991599</v>
      </c>
      <c r="I86">
        <v>0</v>
      </c>
      <c r="J86">
        <v>0</v>
      </c>
    </row>
    <row r="87" spans="1:10">
      <c r="A87">
        <v>86</v>
      </c>
      <c r="B87">
        <v>-36.35</v>
      </c>
      <c r="C87" s="65">
        <v>34784.958333333336</v>
      </c>
      <c r="D87">
        <v>8.0900001525878906</v>
      </c>
      <c r="E87">
        <v>20.819999694824201</v>
      </c>
      <c r="F87">
        <v>0</v>
      </c>
      <c r="G87">
        <v>29.1014755998225</v>
      </c>
      <c r="H87">
        <v>3.1440395566190902</v>
      </c>
      <c r="I87">
        <v>0</v>
      </c>
      <c r="J87">
        <v>0</v>
      </c>
    </row>
    <row r="88" spans="1:10">
      <c r="A88">
        <v>87</v>
      </c>
      <c r="B88">
        <v>145.53333333333299</v>
      </c>
      <c r="C88" s="65">
        <v>34785.958333333336</v>
      </c>
      <c r="D88">
        <v>8.3500003814697301</v>
      </c>
      <c r="E88">
        <v>20.629999160766602</v>
      </c>
      <c r="F88">
        <v>0</v>
      </c>
      <c r="G88">
        <v>28.832881306525099</v>
      </c>
      <c r="H88">
        <v>3.06278844222274</v>
      </c>
      <c r="I88">
        <v>0</v>
      </c>
      <c r="J88">
        <v>0</v>
      </c>
    </row>
    <row r="89" spans="1:10">
      <c r="A89">
        <v>88</v>
      </c>
      <c r="B89">
        <v>-36.35</v>
      </c>
      <c r="C89" s="65">
        <v>34786.958333333336</v>
      </c>
      <c r="D89">
        <v>12.460000038146999</v>
      </c>
      <c r="E89">
        <v>21.120000839233398</v>
      </c>
      <c r="F89">
        <v>0</v>
      </c>
      <c r="G89">
        <v>28.564368444304701</v>
      </c>
      <c r="H89">
        <v>2.7295805291777699</v>
      </c>
      <c r="I89">
        <v>0</v>
      </c>
      <c r="J89">
        <v>0</v>
      </c>
    </row>
    <row r="90" spans="1:10">
      <c r="A90">
        <v>89</v>
      </c>
      <c r="B90">
        <v>145.53333333333299</v>
      </c>
      <c r="C90" s="65">
        <v>34787.958333333336</v>
      </c>
      <c r="D90">
        <v>8.1099996566772496</v>
      </c>
      <c r="E90">
        <v>21.129999160766602</v>
      </c>
      <c r="F90">
        <v>0</v>
      </c>
      <c r="G90">
        <v>28.296053186038201</v>
      </c>
      <c r="H90">
        <v>3.1074639654570899</v>
      </c>
      <c r="I90">
        <v>0</v>
      </c>
      <c r="J90">
        <v>0</v>
      </c>
    </row>
    <row r="91" spans="1:10">
      <c r="A91">
        <v>90</v>
      </c>
      <c r="B91">
        <v>-36.35</v>
      </c>
      <c r="C91" s="65">
        <v>34788.958333333336</v>
      </c>
      <c r="D91">
        <v>9.5600004196166992</v>
      </c>
      <c r="E91">
        <v>17.180000305175799</v>
      </c>
      <c r="F91">
        <v>0</v>
      </c>
      <c r="G91">
        <v>28.0280517046025</v>
      </c>
      <c r="H91">
        <v>2.26396105286956</v>
      </c>
      <c r="I91">
        <v>0</v>
      </c>
      <c r="J91">
        <v>0</v>
      </c>
    </row>
    <row r="92" spans="1:10">
      <c r="A92">
        <v>91</v>
      </c>
      <c r="B92">
        <v>145.53333333333299</v>
      </c>
      <c r="C92" s="65">
        <v>34789.958333333336</v>
      </c>
      <c r="D92">
        <v>1.95000004768372</v>
      </c>
      <c r="E92">
        <v>17.7700004577637</v>
      </c>
      <c r="F92">
        <v>0</v>
      </c>
      <c r="G92">
        <v>27.760480172874399</v>
      </c>
      <c r="H92">
        <v>2.8671086463980302</v>
      </c>
      <c r="I92">
        <v>0</v>
      </c>
      <c r="J92">
        <v>0</v>
      </c>
    </row>
    <row r="93" spans="1:10">
      <c r="A93">
        <v>92</v>
      </c>
      <c r="B93">
        <v>-36.35</v>
      </c>
      <c r="C93" s="65">
        <v>34790.958333333336</v>
      </c>
      <c r="D93">
        <v>9.8100004196166992</v>
      </c>
      <c r="E93">
        <v>18.610000610351602</v>
      </c>
      <c r="F93">
        <v>0.60000002384185802</v>
      </c>
      <c r="G93">
        <v>27.493454763730799</v>
      </c>
      <c r="H93">
        <v>2.4508576604749801</v>
      </c>
      <c r="I93">
        <v>0</v>
      </c>
      <c r="J93">
        <v>0</v>
      </c>
    </row>
    <row r="94" spans="1:10">
      <c r="A94">
        <v>93</v>
      </c>
      <c r="B94">
        <v>145.53333333333299</v>
      </c>
      <c r="C94" s="65">
        <v>34791.958333333336</v>
      </c>
      <c r="D94">
        <v>3.9100000858306898</v>
      </c>
      <c r="E94">
        <v>20.659999847412099</v>
      </c>
      <c r="F94">
        <v>0.10000000149011599</v>
      </c>
      <c r="G94">
        <v>27.2270916500486</v>
      </c>
      <c r="H94">
        <v>3.147171595004</v>
      </c>
      <c r="I94">
        <v>0</v>
      </c>
      <c r="J94">
        <v>0</v>
      </c>
    </row>
    <row r="95" spans="1:10">
      <c r="A95">
        <v>94</v>
      </c>
      <c r="B95">
        <v>-36.35</v>
      </c>
      <c r="C95" s="65">
        <v>34792.958333333336</v>
      </c>
      <c r="D95">
        <v>4.96000003814697</v>
      </c>
      <c r="E95">
        <v>24.219999313354499</v>
      </c>
      <c r="F95">
        <v>0</v>
      </c>
      <c r="G95">
        <v>26.961507004704501</v>
      </c>
      <c r="H95">
        <v>3.5978660622365601</v>
      </c>
      <c r="I95">
        <v>0</v>
      </c>
      <c r="J95">
        <v>0</v>
      </c>
    </row>
    <row r="96" spans="1:10">
      <c r="A96">
        <v>95</v>
      </c>
      <c r="B96">
        <v>145.53333333333299</v>
      </c>
      <c r="C96" s="65">
        <v>34793.958333333336</v>
      </c>
      <c r="D96">
        <v>10.689999580383301</v>
      </c>
      <c r="E96">
        <v>18.040000915527301</v>
      </c>
      <c r="F96">
        <v>4.1999998092651403</v>
      </c>
      <c r="G96">
        <v>26.6968170005754</v>
      </c>
      <c r="H96">
        <v>2.1854883926731898</v>
      </c>
      <c r="I96">
        <v>2.4516090951265799</v>
      </c>
      <c r="J96">
        <v>4.9032181902531599E-2</v>
      </c>
    </row>
    <row r="97" spans="1:10">
      <c r="A97">
        <v>96</v>
      </c>
      <c r="B97">
        <v>-36.35</v>
      </c>
      <c r="C97" s="65">
        <v>34794.958333333336</v>
      </c>
      <c r="D97">
        <v>5.5</v>
      </c>
      <c r="E97">
        <v>15.539999961853001</v>
      </c>
      <c r="F97">
        <v>0.10000000149011599</v>
      </c>
      <c r="G97">
        <v>26.433137810538302</v>
      </c>
      <c r="H97">
        <v>2.2267454631547801</v>
      </c>
      <c r="I97">
        <v>0.77021272609287295</v>
      </c>
      <c r="J97">
        <v>1.5404254521857501E-2</v>
      </c>
    </row>
    <row r="98" spans="1:10">
      <c r="A98">
        <v>97</v>
      </c>
      <c r="B98">
        <v>145.53333333333299</v>
      </c>
      <c r="C98" s="65">
        <v>34795.958333333336</v>
      </c>
      <c r="D98">
        <v>4.6700000762939498</v>
      </c>
      <c r="E98">
        <v>13.050000190734901</v>
      </c>
      <c r="F98">
        <v>6.3000001907348597</v>
      </c>
      <c r="G98">
        <v>26.170585607469999</v>
      </c>
      <c r="H98">
        <v>1.89608303285645</v>
      </c>
      <c r="I98">
        <v>5.5533464905425802</v>
      </c>
      <c r="J98">
        <v>0.11106692981085201</v>
      </c>
    </row>
    <row r="99" spans="1:10">
      <c r="A99">
        <v>98</v>
      </c>
      <c r="B99">
        <v>-36.35</v>
      </c>
      <c r="C99" s="65">
        <v>34796.958333333336</v>
      </c>
      <c r="D99">
        <v>6.96000003814697</v>
      </c>
      <c r="E99">
        <v>16.809999465942401</v>
      </c>
      <c r="F99">
        <v>2.5999999046325701</v>
      </c>
      <c r="G99">
        <v>25.9092765642472</v>
      </c>
      <c r="H99">
        <v>2.26606410103554</v>
      </c>
      <c r="I99">
        <v>6.3404951143467203</v>
      </c>
      <c r="J99">
        <v>0.12680990228693401</v>
      </c>
    </row>
    <row r="100" spans="1:10">
      <c r="A100">
        <v>99</v>
      </c>
      <c r="B100">
        <v>145.53333333333299</v>
      </c>
      <c r="C100" s="65">
        <v>34797.958333333336</v>
      </c>
      <c r="D100">
        <v>10.1599998474121</v>
      </c>
      <c r="E100">
        <v>17.159999847412099</v>
      </c>
      <c r="F100">
        <v>1.79999995231628</v>
      </c>
      <c r="G100">
        <v>25.649326853746999</v>
      </c>
      <c r="H100">
        <v>2.0042203143045501</v>
      </c>
      <c r="I100">
        <v>6.53711881521936</v>
      </c>
      <c r="J100">
        <v>0.13074237630438701</v>
      </c>
    </row>
    <row r="101" spans="1:10">
      <c r="A101">
        <v>100</v>
      </c>
      <c r="B101">
        <v>-36.35</v>
      </c>
      <c r="C101" s="65">
        <v>34798.958333333336</v>
      </c>
      <c r="D101">
        <v>6.5700001716613796</v>
      </c>
      <c r="E101">
        <v>16.409999847412099</v>
      </c>
      <c r="F101">
        <v>1.20000004768372</v>
      </c>
      <c r="G101">
        <v>25.390852648846099</v>
      </c>
      <c r="H101">
        <v>2.1900596849169802</v>
      </c>
      <c r="I101">
        <v>5.9850711149695002</v>
      </c>
      <c r="J101">
        <v>0.11970142229939</v>
      </c>
    </row>
    <row r="102" spans="1:10">
      <c r="A102">
        <v>101</v>
      </c>
      <c r="B102">
        <v>145.53333333333299</v>
      </c>
      <c r="C102" s="65">
        <v>34799.958333333336</v>
      </c>
      <c r="D102">
        <v>9.0399999618530291</v>
      </c>
      <c r="E102">
        <v>19.299999237060501</v>
      </c>
      <c r="F102">
        <v>0</v>
      </c>
      <c r="G102">
        <v>25.133970122421498</v>
      </c>
      <c r="H102">
        <v>2.41623483906876</v>
      </c>
      <c r="I102">
        <v>4.05208324371449</v>
      </c>
      <c r="J102">
        <v>8.1041664874289807E-2</v>
      </c>
    </row>
    <row r="103" spans="1:10">
      <c r="A103">
        <v>102</v>
      </c>
      <c r="B103">
        <v>-36.35</v>
      </c>
      <c r="C103" s="65">
        <v>34800.958333333336</v>
      </c>
      <c r="D103">
        <v>5.5300002098083496</v>
      </c>
      <c r="E103">
        <v>22.579999923706101</v>
      </c>
      <c r="F103">
        <v>0</v>
      </c>
      <c r="G103">
        <v>24.878795447349798</v>
      </c>
      <c r="H103">
        <v>3.07206852926014</v>
      </c>
      <c r="I103">
        <v>1.5944284203063801</v>
      </c>
      <c r="J103">
        <v>3.1888568406127499E-2</v>
      </c>
    </row>
    <row r="104" spans="1:10">
      <c r="A104">
        <v>103</v>
      </c>
      <c r="B104">
        <v>145.53333333333299</v>
      </c>
      <c r="C104" s="65">
        <v>34801.958333333336</v>
      </c>
      <c r="D104">
        <v>8.8400001525878906</v>
      </c>
      <c r="E104">
        <v>22.7600002288818</v>
      </c>
      <c r="F104">
        <v>0</v>
      </c>
      <c r="G104">
        <v>24.625444796508202</v>
      </c>
      <c r="H104">
        <v>2.8980423923543199</v>
      </c>
      <c r="I104">
        <v>0</v>
      </c>
      <c r="J104">
        <v>0</v>
      </c>
    </row>
    <row r="105" spans="1:10">
      <c r="A105">
        <v>104</v>
      </c>
      <c r="B105">
        <v>-36.35</v>
      </c>
      <c r="C105" s="65">
        <v>34802.958333333336</v>
      </c>
      <c r="D105">
        <v>7.2199997901916504</v>
      </c>
      <c r="E105">
        <v>23.639999389648398</v>
      </c>
      <c r="F105">
        <v>0</v>
      </c>
      <c r="G105">
        <v>24.374034342773299</v>
      </c>
      <c r="H105">
        <v>3.0811020105651399</v>
      </c>
      <c r="I105">
        <v>0</v>
      </c>
      <c r="J105">
        <v>0</v>
      </c>
    </row>
    <row r="106" spans="1:10">
      <c r="A106">
        <v>105</v>
      </c>
      <c r="B106">
        <v>145.53333333333299</v>
      </c>
      <c r="C106" s="65">
        <v>34803.958333333336</v>
      </c>
      <c r="D106">
        <v>8.4200000762939506</v>
      </c>
      <c r="E106">
        <v>24.2700004577637</v>
      </c>
      <c r="F106">
        <v>0</v>
      </c>
      <c r="G106">
        <v>24.124680259022</v>
      </c>
      <c r="H106">
        <v>3.07868373061264</v>
      </c>
      <c r="I106">
        <v>0</v>
      </c>
      <c r="J106">
        <v>0</v>
      </c>
    </row>
    <row r="107" spans="1:10">
      <c r="A107">
        <v>106</v>
      </c>
      <c r="B107">
        <v>-36.35</v>
      </c>
      <c r="C107" s="65">
        <v>34804.958333333336</v>
      </c>
      <c r="D107">
        <v>12.2299995422363</v>
      </c>
      <c r="E107">
        <v>19.360000610351602</v>
      </c>
      <c r="F107">
        <v>5.5</v>
      </c>
      <c r="G107">
        <v>23.8774882010953</v>
      </c>
      <c r="H107">
        <v>2.0108044360359099</v>
      </c>
      <c r="I107">
        <v>3.8913564511712702</v>
      </c>
      <c r="J107">
        <v>7.7827129023425395E-2</v>
      </c>
    </row>
    <row r="108" spans="1:10">
      <c r="A108">
        <v>107</v>
      </c>
      <c r="B108">
        <v>145.53333333333299</v>
      </c>
      <c r="C108" s="65">
        <v>34805.958333333336</v>
      </c>
      <c r="D108">
        <v>8.6400003433227504</v>
      </c>
      <c r="E108">
        <v>16.680000305175799</v>
      </c>
      <c r="F108">
        <v>22.100000381469702</v>
      </c>
      <c r="G108">
        <v>23.632521756690402</v>
      </c>
      <c r="H108">
        <v>1.9161510655518601</v>
      </c>
      <c r="I108">
        <v>24.4584359801995</v>
      </c>
      <c r="J108">
        <v>0.48916871960399</v>
      </c>
    </row>
    <row r="109" spans="1:10">
      <c r="A109">
        <v>108</v>
      </c>
      <c r="B109">
        <v>-36.35</v>
      </c>
      <c r="C109" s="65">
        <v>34806.958333333336</v>
      </c>
      <c r="D109">
        <v>7.4899997711181596</v>
      </c>
      <c r="E109">
        <v>18.649999618530298</v>
      </c>
      <c r="F109">
        <v>0.20000000298023199</v>
      </c>
      <c r="G109">
        <v>23.3898339964685</v>
      </c>
      <c r="H109">
        <v>2.2644232778217201</v>
      </c>
      <c r="I109">
        <v>22.846897360922402</v>
      </c>
      <c r="J109">
        <v>0.45693794721844699</v>
      </c>
    </row>
    <row r="110" spans="1:10">
      <c r="A110">
        <v>109</v>
      </c>
      <c r="B110">
        <v>145.53333333333299</v>
      </c>
      <c r="C110" s="65">
        <v>34807.958333333336</v>
      </c>
      <c r="D110">
        <v>6.3600001335143999</v>
      </c>
      <c r="E110">
        <v>16.590000152587901</v>
      </c>
      <c r="F110">
        <v>0</v>
      </c>
      <c r="G110">
        <v>23.149477991091</v>
      </c>
      <c r="H110">
        <v>2.0348747233202902</v>
      </c>
      <c r="I110">
        <v>21.218997582266098</v>
      </c>
      <c r="J110">
        <v>0.424379951645322</v>
      </c>
    </row>
    <row r="111" spans="1:10">
      <c r="A111">
        <v>110</v>
      </c>
      <c r="B111">
        <v>-36.35</v>
      </c>
      <c r="C111" s="65">
        <v>34808.958333333336</v>
      </c>
      <c r="D111">
        <v>4.3099999427795401</v>
      </c>
      <c r="E111">
        <v>14.789999961853001</v>
      </c>
      <c r="F111">
        <v>0</v>
      </c>
      <c r="G111">
        <v>22.911506811218999</v>
      </c>
      <c r="H111">
        <v>1.9043789636135</v>
      </c>
      <c r="I111">
        <v>19.6954944113753</v>
      </c>
      <c r="J111">
        <v>0.393909888227506</v>
      </c>
    </row>
    <row r="112" spans="1:10">
      <c r="A112">
        <v>111</v>
      </c>
      <c r="B112">
        <v>145.53333333333299</v>
      </c>
      <c r="C112" s="65">
        <v>34809.958333333336</v>
      </c>
      <c r="D112">
        <v>6.5199999809265101</v>
      </c>
      <c r="E112">
        <v>17.659999847412099</v>
      </c>
      <c r="F112">
        <v>0</v>
      </c>
      <c r="G112">
        <v>22.675973527513801</v>
      </c>
      <c r="H112">
        <v>2.12371482910513</v>
      </c>
      <c r="I112">
        <v>17.9965225480912</v>
      </c>
      <c r="J112">
        <v>0.35993045096182402</v>
      </c>
    </row>
    <row r="113" spans="1:10">
      <c r="A113">
        <v>112</v>
      </c>
      <c r="B113">
        <v>-36.35</v>
      </c>
      <c r="C113" s="65">
        <v>34810.958333333336</v>
      </c>
      <c r="D113">
        <v>3.3399999141693102</v>
      </c>
      <c r="E113">
        <v>18.930000305175799</v>
      </c>
      <c r="F113">
        <v>0</v>
      </c>
      <c r="G113">
        <v>22.4429312106368</v>
      </c>
      <c r="H113">
        <v>2.4070653508660098</v>
      </c>
      <c r="I113">
        <v>16.070870267398401</v>
      </c>
      <c r="J113">
        <v>0.32141740534796798</v>
      </c>
    </row>
    <row r="114" spans="1:10">
      <c r="A114">
        <v>113</v>
      </c>
      <c r="B114">
        <v>145.53333333333299</v>
      </c>
      <c r="C114" s="65">
        <v>34811.958333333336</v>
      </c>
      <c r="D114">
        <v>6.3299999237060502</v>
      </c>
      <c r="E114">
        <v>19.7299995422363</v>
      </c>
      <c r="F114">
        <v>0</v>
      </c>
      <c r="G114">
        <v>22.212432931249101</v>
      </c>
      <c r="H114">
        <v>2.3533352233006499</v>
      </c>
      <c r="I114">
        <v>14.188202088757899</v>
      </c>
      <c r="J114">
        <v>0.28376404177515802</v>
      </c>
    </row>
    <row r="115" spans="1:10">
      <c r="A115">
        <v>114</v>
      </c>
      <c r="B115">
        <v>-36.35</v>
      </c>
      <c r="C115" s="65">
        <v>34812.958333333336</v>
      </c>
      <c r="D115">
        <v>9.3100004196166992</v>
      </c>
      <c r="E115">
        <v>16.170000076293899</v>
      </c>
      <c r="F115">
        <v>0</v>
      </c>
      <c r="G115">
        <v>21.9845317600121</v>
      </c>
      <c r="H115">
        <v>1.65085927882207</v>
      </c>
      <c r="I115">
        <v>12.867514665700201</v>
      </c>
      <c r="J115">
        <v>0.257350293314005</v>
      </c>
    </row>
    <row r="116" spans="1:10">
      <c r="A116">
        <v>115</v>
      </c>
      <c r="B116">
        <v>145.53333333333299</v>
      </c>
      <c r="C116" s="65">
        <v>34813.958333333336</v>
      </c>
      <c r="D116">
        <v>2.6500000953674299</v>
      </c>
      <c r="E116">
        <v>18.860000610351602</v>
      </c>
      <c r="F116">
        <v>0</v>
      </c>
      <c r="G116">
        <v>21.7592807675871</v>
      </c>
      <c r="H116">
        <v>2.34844271990361</v>
      </c>
      <c r="I116">
        <v>10.9887604897774</v>
      </c>
      <c r="J116">
        <v>0.21977520979554699</v>
      </c>
    </row>
    <row r="117" spans="1:10">
      <c r="A117">
        <v>116</v>
      </c>
      <c r="B117">
        <v>-36.35</v>
      </c>
      <c r="C117" s="65">
        <v>34814.958333333336</v>
      </c>
      <c r="D117">
        <v>6.4899997711181596</v>
      </c>
      <c r="E117">
        <v>19.079999923706101</v>
      </c>
      <c r="F117">
        <v>0</v>
      </c>
      <c r="G117">
        <v>21.5367330246352</v>
      </c>
      <c r="H117">
        <v>2.19413288450402</v>
      </c>
      <c r="I117">
        <v>9.2334541821741407</v>
      </c>
      <c r="J117">
        <v>0.184669083643483</v>
      </c>
    </row>
    <row r="118" spans="1:10">
      <c r="A118">
        <v>117</v>
      </c>
      <c r="B118">
        <v>145.53333333333299</v>
      </c>
      <c r="C118" s="65">
        <v>34815.958333333336</v>
      </c>
      <c r="D118">
        <v>5.03999996185303</v>
      </c>
      <c r="E118">
        <v>17.9799995422363</v>
      </c>
      <c r="F118">
        <v>0</v>
      </c>
      <c r="G118">
        <v>21.316941601817799</v>
      </c>
      <c r="H118">
        <v>2.1099375099603899</v>
      </c>
      <c r="I118">
        <v>7.5455041742058304</v>
      </c>
      <c r="J118">
        <v>0.150910083484117</v>
      </c>
    </row>
    <row r="119" spans="1:10">
      <c r="A119">
        <v>118</v>
      </c>
      <c r="B119">
        <v>-36.35</v>
      </c>
      <c r="C119" s="65">
        <v>34816.958333333336</v>
      </c>
      <c r="D119">
        <v>3.21000003814697</v>
      </c>
      <c r="E119">
        <v>20.7399997711182</v>
      </c>
      <c r="F119">
        <v>0</v>
      </c>
      <c r="G119">
        <v>21.099959569796098</v>
      </c>
      <c r="H119">
        <v>2.4693696055531098</v>
      </c>
      <c r="I119">
        <v>5.5700084897633397</v>
      </c>
      <c r="J119">
        <v>0.111400169795267</v>
      </c>
    </row>
    <row r="120" spans="1:10">
      <c r="A120">
        <v>119</v>
      </c>
      <c r="B120">
        <v>145.53333333333299</v>
      </c>
      <c r="C120" s="65">
        <v>34817.958333333336</v>
      </c>
      <c r="D120">
        <v>5.9299998283386204</v>
      </c>
      <c r="E120">
        <v>25.2600002288818</v>
      </c>
      <c r="F120">
        <v>0</v>
      </c>
      <c r="G120">
        <v>20.885839999231401</v>
      </c>
      <c r="H120">
        <v>2.87879724241958</v>
      </c>
      <c r="I120">
        <v>3.2669706958276801</v>
      </c>
      <c r="J120">
        <v>6.5339413916553596E-2</v>
      </c>
    </row>
    <row r="121" spans="1:10">
      <c r="A121">
        <v>120</v>
      </c>
      <c r="B121">
        <v>-36.35</v>
      </c>
      <c r="C121" s="65">
        <v>34818.958333333336</v>
      </c>
      <c r="D121">
        <v>14.1300001144409</v>
      </c>
      <c r="E121">
        <v>22.940000534057599</v>
      </c>
      <c r="F121">
        <v>0.20000000298023199</v>
      </c>
      <c r="G121">
        <v>20.674635960784901</v>
      </c>
      <c r="H121">
        <v>2.0932097830444101</v>
      </c>
      <c r="I121">
        <v>1.7924028723723799</v>
      </c>
      <c r="J121">
        <v>3.58480574474477E-2</v>
      </c>
    </row>
    <row r="122" spans="1:10">
      <c r="A122">
        <v>121</v>
      </c>
      <c r="B122">
        <v>145.53333333333299</v>
      </c>
      <c r="C122" s="65">
        <v>34819.958333333336</v>
      </c>
      <c r="D122">
        <v>14.430000305175801</v>
      </c>
      <c r="E122">
        <v>18.379999160766602</v>
      </c>
      <c r="F122">
        <v>13.6000003814697</v>
      </c>
      <c r="G122">
        <v>20.466400525118001</v>
      </c>
      <c r="H122">
        <v>1.3061447131886901</v>
      </c>
      <c r="I122">
        <v>14.3474874832912</v>
      </c>
      <c r="J122">
        <v>0.28694974966582298</v>
      </c>
    </row>
    <row r="123" spans="1:10">
      <c r="A123">
        <v>122</v>
      </c>
      <c r="B123">
        <v>-36.35</v>
      </c>
      <c r="C123" s="65">
        <v>34820.958333333336</v>
      </c>
      <c r="D123">
        <v>13.689999580383301</v>
      </c>
      <c r="E123">
        <v>18.5200004577637</v>
      </c>
      <c r="F123">
        <v>3.5999999046325701</v>
      </c>
      <c r="G123">
        <v>20.261186762891899</v>
      </c>
      <c r="H123">
        <v>1.4173071734206</v>
      </c>
      <c r="I123">
        <v>16.8136416491872</v>
      </c>
      <c r="J123">
        <v>0.336272832983745</v>
      </c>
    </row>
    <row r="124" spans="1:10">
      <c r="A124">
        <v>123</v>
      </c>
      <c r="B124">
        <v>145.53333333333299</v>
      </c>
      <c r="C124" s="65">
        <v>34821.958333333336</v>
      </c>
      <c r="D124">
        <v>8.9099998474121094</v>
      </c>
      <c r="E124">
        <v>13.9099998474121</v>
      </c>
      <c r="F124">
        <v>2.2999999523162802</v>
      </c>
      <c r="G124">
        <v>20.059047744767899</v>
      </c>
      <c r="H124">
        <v>1.2299532958942001</v>
      </c>
      <c r="I124">
        <v>18.129678964788202</v>
      </c>
      <c r="J124">
        <v>0.36259357929576302</v>
      </c>
    </row>
    <row r="125" spans="1:10">
      <c r="A125">
        <v>124</v>
      </c>
      <c r="B125">
        <v>-36.35</v>
      </c>
      <c r="C125" s="65">
        <v>34822.958333333336</v>
      </c>
      <c r="D125">
        <v>8.6300001144409197</v>
      </c>
      <c r="E125">
        <v>16.049999237060501</v>
      </c>
      <c r="F125">
        <v>19.5</v>
      </c>
      <c r="G125">
        <v>19.860036541407201</v>
      </c>
      <c r="H125">
        <v>1.53068901382801</v>
      </c>
      <c r="I125">
        <v>36.4051277537258</v>
      </c>
      <c r="J125">
        <v>0.72810255507451505</v>
      </c>
    </row>
    <row r="126" spans="1:10">
      <c r="A126">
        <v>125</v>
      </c>
      <c r="B126">
        <v>145.53333333333299</v>
      </c>
      <c r="C126" s="65">
        <v>34823.958333333336</v>
      </c>
      <c r="D126">
        <v>5.3499999046325701</v>
      </c>
      <c r="E126">
        <v>16.379999160766602</v>
      </c>
      <c r="F126">
        <v>2</v>
      </c>
      <c r="G126">
        <v>19.664206223471101</v>
      </c>
      <c r="H126">
        <v>1.7574292581723601</v>
      </c>
      <c r="I126">
        <v>36.999184347187899</v>
      </c>
      <c r="J126">
        <v>0.73998368694375705</v>
      </c>
    </row>
    <row r="127" spans="1:10">
      <c r="A127">
        <v>126</v>
      </c>
      <c r="B127">
        <v>-36.35</v>
      </c>
      <c r="C127" s="65">
        <v>34824.958333333336</v>
      </c>
      <c r="D127">
        <v>5</v>
      </c>
      <c r="E127">
        <v>18.0100002288818</v>
      </c>
      <c r="F127">
        <v>0</v>
      </c>
      <c r="G127">
        <v>19.471609861620902</v>
      </c>
      <c r="H127">
        <v>1.9321640196134999</v>
      </c>
      <c r="I127">
        <v>35.453453131497099</v>
      </c>
      <c r="J127">
        <v>0.70906906262994096</v>
      </c>
    </row>
    <row r="128" spans="1:10">
      <c r="A128">
        <v>127</v>
      </c>
      <c r="B128">
        <v>145.53333333333299</v>
      </c>
      <c r="C128" s="65">
        <v>34825.958333333336</v>
      </c>
      <c r="D128">
        <v>5.6100001335143999</v>
      </c>
      <c r="E128">
        <v>19.190000534057599</v>
      </c>
      <c r="F128">
        <v>0</v>
      </c>
      <c r="G128">
        <v>19.282300526517901</v>
      </c>
      <c r="H128">
        <v>2.0145471579263701</v>
      </c>
      <c r="I128">
        <v>33.841815405155998</v>
      </c>
      <c r="J128">
        <v>0.67683630810312001</v>
      </c>
    </row>
    <row r="129" spans="1:10">
      <c r="A129">
        <v>128</v>
      </c>
      <c r="B129">
        <v>-36.35</v>
      </c>
      <c r="C129" s="65">
        <v>34826.958333333336</v>
      </c>
      <c r="D129">
        <v>5.4499998092651403</v>
      </c>
      <c r="E129">
        <v>18.7299995422363</v>
      </c>
      <c r="F129">
        <v>0</v>
      </c>
      <c r="G129">
        <v>19.096331288823301</v>
      </c>
      <c r="H129">
        <v>1.9527049872684701</v>
      </c>
      <c r="I129">
        <v>32.279651415341199</v>
      </c>
      <c r="J129">
        <v>0.64559302830682397</v>
      </c>
    </row>
    <row r="130" spans="1:10">
      <c r="A130">
        <v>129</v>
      </c>
      <c r="B130">
        <v>145.53333333333299</v>
      </c>
      <c r="C130" s="65">
        <v>34827.958333333336</v>
      </c>
      <c r="D130">
        <v>8.0900001525878906</v>
      </c>
      <c r="E130">
        <v>15.8599996566772</v>
      </c>
      <c r="F130">
        <v>0</v>
      </c>
      <c r="G130">
        <v>18.9137552191983</v>
      </c>
      <c r="H130">
        <v>1.47367521729978</v>
      </c>
      <c r="I130">
        <v>31.100711241501401</v>
      </c>
      <c r="J130">
        <v>0.622014224830028</v>
      </c>
    </row>
    <row r="131" spans="1:10">
      <c r="A131">
        <v>130</v>
      </c>
      <c r="B131">
        <v>-36.35</v>
      </c>
      <c r="C131" s="65">
        <v>34828.958333333336</v>
      </c>
      <c r="D131">
        <v>10.550000190734901</v>
      </c>
      <c r="E131">
        <v>19.280000686645501</v>
      </c>
      <c r="F131">
        <v>0.20000000298023199</v>
      </c>
      <c r="G131">
        <v>18.734625388304298</v>
      </c>
      <c r="H131">
        <v>1.70004661489888</v>
      </c>
      <c r="I131">
        <v>29.940673952562499</v>
      </c>
      <c r="J131">
        <v>0.59881347905125004</v>
      </c>
    </row>
    <row r="132" spans="1:10">
      <c r="A132">
        <v>131</v>
      </c>
      <c r="B132">
        <v>145.53333333333299</v>
      </c>
      <c r="C132" s="65">
        <v>34829.958333333336</v>
      </c>
      <c r="D132">
        <v>13.050000190734901</v>
      </c>
      <c r="E132">
        <v>19.5200004577637</v>
      </c>
      <c r="F132">
        <v>3.0999999046325701</v>
      </c>
      <c r="G132">
        <v>18.5589948668025</v>
      </c>
      <c r="H132">
        <v>1.5105379997939601</v>
      </c>
      <c r="I132">
        <v>31.832243457359901</v>
      </c>
      <c r="J132">
        <v>0.63664486914719798</v>
      </c>
    </row>
    <row r="133" spans="1:10">
      <c r="A133">
        <v>132</v>
      </c>
      <c r="B133">
        <v>-36.35</v>
      </c>
      <c r="C133" s="65">
        <v>34830.958333333336</v>
      </c>
      <c r="D133">
        <v>14.329999923706101</v>
      </c>
      <c r="E133">
        <v>23.920000076293899</v>
      </c>
      <c r="F133">
        <v>4</v>
      </c>
      <c r="G133">
        <v>18.3869167253543</v>
      </c>
      <c r="H133">
        <v>1.9737878525357599</v>
      </c>
      <c r="I133">
        <v>34.253213175331297</v>
      </c>
      <c r="J133">
        <v>0.68506426350662597</v>
      </c>
    </row>
    <row r="134" spans="1:10">
      <c r="A134">
        <v>133</v>
      </c>
      <c r="B134">
        <v>145.53333333333299</v>
      </c>
      <c r="C134" s="65">
        <v>34831.958333333336</v>
      </c>
      <c r="D134">
        <v>15.819999694824199</v>
      </c>
      <c r="E134">
        <v>18.809999465942401</v>
      </c>
      <c r="F134">
        <v>24.100000381469702</v>
      </c>
      <c r="G134">
        <v>18.218444034620699</v>
      </c>
      <c r="H134">
        <v>1.0384875147886701</v>
      </c>
      <c r="I134">
        <v>50</v>
      </c>
      <c r="J134">
        <v>1</v>
      </c>
    </row>
    <row r="135" spans="1:10">
      <c r="A135">
        <v>134</v>
      </c>
      <c r="B135">
        <v>-36.35</v>
      </c>
      <c r="C135" s="65">
        <v>34832.958333333336</v>
      </c>
      <c r="D135">
        <v>11.6599998474121</v>
      </c>
      <c r="E135">
        <v>16.7399997711182</v>
      </c>
      <c r="F135">
        <v>6.1999998092651403</v>
      </c>
      <c r="G135">
        <v>18.053629865263201</v>
      </c>
      <c r="H135">
        <v>1.2223852887745601</v>
      </c>
      <c r="I135">
        <v>50</v>
      </c>
      <c r="J135">
        <v>1</v>
      </c>
    </row>
    <row r="136" spans="1:10">
      <c r="A136">
        <v>135</v>
      </c>
      <c r="B136">
        <v>145.53333333333299</v>
      </c>
      <c r="C136" s="65">
        <v>34833.958333333336</v>
      </c>
      <c r="D136">
        <v>3.0299999713897701</v>
      </c>
      <c r="E136">
        <v>13.420000076293899</v>
      </c>
      <c r="F136">
        <v>0.10000000149011599</v>
      </c>
      <c r="G136">
        <v>17.892527287943</v>
      </c>
      <c r="H136">
        <v>1.4090680073578301</v>
      </c>
      <c r="I136">
        <v>48.972745595603797</v>
      </c>
      <c r="J136">
        <v>0.97945491191207701</v>
      </c>
    </row>
    <row r="137" spans="1:10">
      <c r="A137">
        <v>136</v>
      </c>
      <c r="B137">
        <v>-36.35</v>
      </c>
      <c r="C137" s="65">
        <v>34834.958333333336</v>
      </c>
      <c r="D137">
        <v>4.7300000190734899</v>
      </c>
      <c r="E137">
        <v>16.4799995422363</v>
      </c>
      <c r="F137">
        <v>0</v>
      </c>
      <c r="G137">
        <v>17.735184872808802</v>
      </c>
      <c r="H137">
        <v>1.6211051532776599</v>
      </c>
      <c r="I137">
        <v>47.675861472981701</v>
      </c>
      <c r="J137">
        <v>0.95351722945963402</v>
      </c>
    </row>
    <row r="138" spans="1:10">
      <c r="A138">
        <v>137</v>
      </c>
      <c r="B138">
        <v>145.53333333333299</v>
      </c>
      <c r="C138" s="65">
        <v>34835.958333333336</v>
      </c>
      <c r="D138">
        <v>7.0500001907348597</v>
      </c>
      <c r="E138">
        <v>17.159999847412099</v>
      </c>
      <c r="F138">
        <v>0</v>
      </c>
      <c r="G138">
        <v>17.581633187958602</v>
      </c>
      <c r="H138">
        <v>1.56942419662643</v>
      </c>
      <c r="I138">
        <v>46.420322115680598</v>
      </c>
      <c r="J138">
        <v>0.92840644231361202</v>
      </c>
    </row>
    <row r="139" spans="1:10">
      <c r="A139">
        <v>138</v>
      </c>
      <c r="B139">
        <v>-36.35</v>
      </c>
      <c r="C139" s="65">
        <v>34836.958333333336</v>
      </c>
      <c r="D139">
        <v>5.8800001144409197</v>
      </c>
      <c r="E139">
        <v>19.180000305175799</v>
      </c>
      <c r="F139">
        <v>0</v>
      </c>
      <c r="G139">
        <v>17.431898300978201</v>
      </c>
      <c r="H139">
        <v>1.81010876816647</v>
      </c>
      <c r="I139">
        <v>44.972235101147398</v>
      </c>
      <c r="J139">
        <v>0.89944470202294802</v>
      </c>
    </row>
    <row r="140" spans="1:10">
      <c r="A140">
        <v>139</v>
      </c>
      <c r="B140">
        <v>145.53333333333299</v>
      </c>
      <c r="C140" s="65">
        <v>34837.958333333336</v>
      </c>
      <c r="D140">
        <v>5.0199999809265101</v>
      </c>
      <c r="E140">
        <v>16.719999313354499</v>
      </c>
      <c r="F140">
        <v>0</v>
      </c>
      <c r="G140">
        <v>17.286006279452899</v>
      </c>
      <c r="H140">
        <v>1.5913914637442801</v>
      </c>
      <c r="I140">
        <v>43.699121930152003</v>
      </c>
      <c r="J140">
        <v>0.87398243860304003</v>
      </c>
    </row>
    <row r="141" spans="1:10">
      <c r="A141">
        <v>140</v>
      </c>
      <c r="B141">
        <v>-36.35</v>
      </c>
      <c r="C141" s="65">
        <v>34838.958333333336</v>
      </c>
      <c r="D141">
        <v>4.0900001525878897</v>
      </c>
      <c r="E141">
        <v>17.2700004577637</v>
      </c>
      <c r="F141">
        <v>0</v>
      </c>
      <c r="G141">
        <v>17.143983190968299</v>
      </c>
      <c r="H141">
        <v>1.6640684385329001</v>
      </c>
      <c r="I141">
        <v>42.3678671793257</v>
      </c>
      <c r="J141">
        <v>0.84735734358651305</v>
      </c>
    </row>
    <row r="142" spans="1:10">
      <c r="A142">
        <v>141</v>
      </c>
      <c r="B142">
        <v>145.53333333333299</v>
      </c>
      <c r="C142" s="65">
        <v>34839.958333333336</v>
      </c>
      <c r="D142">
        <v>3.5599999427795401</v>
      </c>
      <c r="E142">
        <v>17.190000534057599</v>
      </c>
      <c r="F142">
        <v>0</v>
      </c>
      <c r="G142">
        <v>17.0058551031101</v>
      </c>
      <c r="H142">
        <v>1.6606269884084</v>
      </c>
      <c r="I142">
        <v>41.039365588598898</v>
      </c>
      <c r="J142">
        <v>0.82078731177197894</v>
      </c>
    </row>
    <row r="143" spans="1:10">
      <c r="A143">
        <v>142</v>
      </c>
      <c r="B143">
        <v>-36.35</v>
      </c>
      <c r="C143" s="65">
        <v>34840.958333333336</v>
      </c>
      <c r="D143">
        <v>2.03999996185303</v>
      </c>
      <c r="E143">
        <v>17.930000305175799</v>
      </c>
      <c r="F143">
        <v>0</v>
      </c>
      <c r="G143">
        <v>16.8716480834637</v>
      </c>
      <c r="H143">
        <v>1.75425052942962</v>
      </c>
      <c r="I143">
        <v>39.635965165055197</v>
      </c>
      <c r="J143">
        <v>0.79271930330110496</v>
      </c>
    </row>
    <row r="144" spans="1:10">
      <c r="A144">
        <v>143</v>
      </c>
      <c r="B144">
        <v>145.53333333333299</v>
      </c>
      <c r="C144" s="65">
        <v>34841.958333333336</v>
      </c>
      <c r="D144">
        <v>1.5</v>
      </c>
      <c r="E144">
        <v>16.629999160766602</v>
      </c>
      <c r="F144">
        <v>0</v>
      </c>
      <c r="G144">
        <v>16.741388199614601</v>
      </c>
      <c r="H144">
        <v>1.6423265307218</v>
      </c>
      <c r="I144">
        <v>38.322103940477803</v>
      </c>
      <c r="J144">
        <v>0.76644207880955595</v>
      </c>
    </row>
    <row r="145" spans="1:10">
      <c r="A145">
        <v>144</v>
      </c>
      <c r="B145">
        <v>-36.35</v>
      </c>
      <c r="C145" s="65">
        <v>34842.958333333336</v>
      </c>
      <c r="D145">
        <v>5.4400000572204599</v>
      </c>
      <c r="E145">
        <v>17.030000686645501</v>
      </c>
      <c r="F145">
        <v>0</v>
      </c>
      <c r="G145">
        <v>16.615101519148499</v>
      </c>
      <c r="H145">
        <v>1.5418009770310199</v>
      </c>
      <c r="I145">
        <v>37.088663158853002</v>
      </c>
      <c r="J145">
        <v>0.74177326317706005</v>
      </c>
    </row>
    <row r="146" spans="1:10">
      <c r="A146">
        <v>145</v>
      </c>
      <c r="B146">
        <v>145.53333333333299</v>
      </c>
      <c r="C146" s="65">
        <v>34843.958333333336</v>
      </c>
      <c r="D146">
        <v>7.4299998283386204</v>
      </c>
      <c r="E146">
        <v>13.6000003814697</v>
      </c>
      <c r="F146">
        <v>12.1000003814697</v>
      </c>
      <c r="G146">
        <v>16.492814109650801</v>
      </c>
      <c r="H146">
        <v>1.08896942135094</v>
      </c>
      <c r="I146">
        <v>48.317488003241998</v>
      </c>
      <c r="J146">
        <v>0.96634976006483897</v>
      </c>
    </row>
    <row r="147" spans="1:10">
      <c r="A147">
        <v>146</v>
      </c>
      <c r="B147">
        <v>-36.35</v>
      </c>
      <c r="C147" s="65">
        <v>34844.958333333336</v>
      </c>
      <c r="D147">
        <v>9.5299997329711896</v>
      </c>
      <c r="E147">
        <v>13.2700004577637</v>
      </c>
      <c r="F147">
        <v>6.4000000953674299</v>
      </c>
      <c r="G147">
        <v>16.374552038707201</v>
      </c>
      <c r="H147">
        <v>0.86806026177766304</v>
      </c>
      <c r="I147">
        <v>50</v>
      </c>
      <c r="J147">
        <v>1</v>
      </c>
    </row>
    <row r="148" spans="1:10">
      <c r="A148">
        <v>147</v>
      </c>
      <c r="B148">
        <v>145.53333333333299</v>
      </c>
      <c r="C148" s="65">
        <v>34845.958333333336</v>
      </c>
      <c r="D148">
        <v>5.9899997711181596</v>
      </c>
      <c r="E148">
        <v>13.199999809265099</v>
      </c>
      <c r="F148">
        <v>1.20000004768372</v>
      </c>
      <c r="G148">
        <v>16.260341373903099</v>
      </c>
      <c r="H148">
        <v>1.1228722411657199</v>
      </c>
      <c r="I148">
        <v>50</v>
      </c>
      <c r="J148">
        <v>1</v>
      </c>
    </row>
    <row r="149" spans="1:10">
      <c r="A149">
        <v>148</v>
      </c>
      <c r="B149">
        <v>-36.35</v>
      </c>
      <c r="C149" s="65">
        <v>34846.958333333336</v>
      </c>
      <c r="D149">
        <v>7.3099999427795401</v>
      </c>
      <c r="E149">
        <v>15.7399997711182</v>
      </c>
      <c r="F149">
        <v>0.10000000149011599</v>
      </c>
      <c r="G149">
        <v>16.150208182824102</v>
      </c>
      <c r="H149">
        <v>1.29089725750581</v>
      </c>
      <c r="I149">
        <v>49.067282195485497</v>
      </c>
      <c r="J149">
        <v>0.98134564390970902</v>
      </c>
    </row>
    <row r="150" spans="1:10">
      <c r="A150">
        <v>149</v>
      </c>
      <c r="B150">
        <v>145.53333333333299</v>
      </c>
      <c r="C150" s="65">
        <v>34847.958333333336</v>
      </c>
      <c r="D150">
        <v>2.2999999523162802</v>
      </c>
      <c r="E150">
        <v>13.6099996566772</v>
      </c>
      <c r="F150">
        <v>0.20000000298023199</v>
      </c>
      <c r="G150">
        <v>16.044178533055799</v>
      </c>
      <c r="H150">
        <v>1.3045841126753399</v>
      </c>
      <c r="I150">
        <v>48.223614908325402</v>
      </c>
      <c r="J150">
        <v>0.96447229816650903</v>
      </c>
    </row>
    <row r="151" spans="1:10">
      <c r="A151">
        <v>150</v>
      </c>
      <c r="B151">
        <v>-36.35</v>
      </c>
      <c r="C151" s="65">
        <v>34848.958333333336</v>
      </c>
      <c r="D151">
        <v>3.2599999904632599</v>
      </c>
      <c r="E151">
        <v>12.3900003433228</v>
      </c>
      <c r="F151">
        <v>0.10000000149011599</v>
      </c>
      <c r="G151">
        <v>15.9422784921837</v>
      </c>
      <c r="H151">
        <v>1.15880781963477</v>
      </c>
      <c r="I151">
        <v>47.396568654107703</v>
      </c>
      <c r="J151">
        <v>0.94793137308215503</v>
      </c>
    </row>
    <row r="152" spans="1:10">
      <c r="A152">
        <v>151</v>
      </c>
      <c r="B152">
        <v>145.53333333333299</v>
      </c>
      <c r="C152" s="65">
        <v>34849.958333333336</v>
      </c>
      <c r="D152">
        <v>4.21000003814697</v>
      </c>
      <c r="E152">
        <v>15.2700004577637</v>
      </c>
      <c r="F152">
        <v>0.10000000149011599</v>
      </c>
      <c r="G152">
        <v>15.844534127793301</v>
      </c>
      <c r="H152">
        <v>1.3623313084589399</v>
      </c>
      <c r="I152">
        <v>46.406703608830703</v>
      </c>
      <c r="J152">
        <v>0.92813407217661403</v>
      </c>
    </row>
    <row r="153" spans="1:10">
      <c r="A153">
        <v>152</v>
      </c>
      <c r="B153">
        <v>-36.35</v>
      </c>
      <c r="C153" s="65">
        <v>34850.958333333336</v>
      </c>
      <c r="D153">
        <v>2.5</v>
      </c>
      <c r="E153">
        <v>15.569999694824199</v>
      </c>
      <c r="F153">
        <v>0</v>
      </c>
      <c r="G153">
        <v>15.7509715074701</v>
      </c>
      <c r="H153">
        <v>1.4345261962553399</v>
      </c>
      <c r="I153">
        <v>45.259082651826397</v>
      </c>
      <c r="J153">
        <v>0.90518165303652798</v>
      </c>
    </row>
    <row r="154" spans="1:10">
      <c r="A154">
        <v>153</v>
      </c>
      <c r="B154">
        <v>145.53333333333299</v>
      </c>
      <c r="C154" s="65">
        <v>34851.958333333336</v>
      </c>
      <c r="D154">
        <v>3.3099999427795401</v>
      </c>
      <c r="E154">
        <v>16</v>
      </c>
      <c r="F154">
        <v>0</v>
      </c>
      <c r="G154">
        <v>15.661616698799801</v>
      </c>
      <c r="H154">
        <v>1.4379725712876501</v>
      </c>
      <c r="I154">
        <v>44.108704594796301</v>
      </c>
      <c r="J154">
        <v>0.88217409189592599</v>
      </c>
    </row>
    <row r="155" spans="1:10">
      <c r="A155">
        <v>154</v>
      </c>
      <c r="B155">
        <v>-36.35</v>
      </c>
      <c r="C155" s="65">
        <v>34852.958333333336</v>
      </c>
      <c r="D155">
        <v>3.96000003814697</v>
      </c>
      <c r="E155">
        <v>16.440000534057599</v>
      </c>
      <c r="F155">
        <v>0</v>
      </c>
      <c r="G155">
        <v>15.5764957693679</v>
      </c>
      <c r="H155">
        <v>1.44642809961792</v>
      </c>
      <c r="I155">
        <v>42.951562115102</v>
      </c>
      <c r="J155">
        <v>0.85903124230203898</v>
      </c>
    </row>
    <row r="156" spans="1:10">
      <c r="A156">
        <v>155</v>
      </c>
      <c r="B156">
        <v>145.53333333333299</v>
      </c>
      <c r="C156" s="65">
        <v>34853.958333333336</v>
      </c>
      <c r="D156">
        <v>2.5099999904632599</v>
      </c>
      <c r="E156">
        <v>16.090000152587901</v>
      </c>
      <c r="F156">
        <v>0</v>
      </c>
      <c r="G156">
        <v>15.495634786759901</v>
      </c>
      <c r="H156">
        <v>1.45274805706884</v>
      </c>
      <c r="I156">
        <v>41.7893636694469</v>
      </c>
      <c r="J156">
        <v>0.83578727338893799</v>
      </c>
    </row>
    <row r="157" spans="1:10">
      <c r="A157">
        <v>156</v>
      </c>
      <c r="B157">
        <v>-36.35</v>
      </c>
      <c r="C157" s="65">
        <v>34854.958333333336</v>
      </c>
      <c r="D157">
        <v>2.7799999713897701</v>
      </c>
      <c r="E157">
        <v>15.2799997329712</v>
      </c>
      <c r="F157">
        <v>0</v>
      </c>
      <c r="G157">
        <v>15.419059818561299</v>
      </c>
      <c r="H157">
        <v>1.37307834406819</v>
      </c>
      <c r="I157">
        <v>40.690900994192297</v>
      </c>
      <c r="J157">
        <v>0.81381801988384705</v>
      </c>
    </row>
    <row r="158" spans="1:10">
      <c r="A158">
        <v>157</v>
      </c>
      <c r="B158">
        <v>145.53333333333299</v>
      </c>
      <c r="C158" s="65">
        <v>34855.958333333336</v>
      </c>
      <c r="D158">
        <v>7.4499998092651403</v>
      </c>
      <c r="E158">
        <v>14.449999809265099</v>
      </c>
      <c r="F158">
        <v>14.699999809265099</v>
      </c>
      <c r="G158">
        <v>15.3467969323577</v>
      </c>
      <c r="H158">
        <v>1.0958884869766401</v>
      </c>
      <c r="I158">
        <v>50</v>
      </c>
      <c r="J158">
        <v>1</v>
      </c>
    </row>
    <row r="159" spans="1:10">
      <c r="A159">
        <v>158</v>
      </c>
      <c r="B159">
        <v>-36.35</v>
      </c>
      <c r="C159" s="65">
        <v>34856.958333333336</v>
      </c>
      <c r="D159">
        <v>9.9200000762939506</v>
      </c>
      <c r="E159">
        <v>15.4899997711182</v>
      </c>
      <c r="F159">
        <v>3.2000000476837198</v>
      </c>
      <c r="G159">
        <v>15.278872195734699</v>
      </c>
      <c r="H159">
        <v>1.0326464674728</v>
      </c>
      <c r="I159">
        <v>50</v>
      </c>
      <c r="J159">
        <v>1</v>
      </c>
    </row>
    <row r="160" spans="1:10">
      <c r="A160">
        <v>159</v>
      </c>
      <c r="B160">
        <v>145.53333333333299</v>
      </c>
      <c r="C160" s="65">
        <v>34857.958333333336</v>
      </c>
      <c r="D160">
        <v>13.170000076293899</v>
      </c>
      <c r="E160">
        <v>16.120000839233398</v>
      </c>
      <c r="F160">
        <v>9.6999998092651403</v>
      </c>
      <c r="G160">
        <v>15.2153116762778</v>
      </c>
      <c r="H160">
        <v>0.79597871297276102</v>
      </c>
      <c r="I160">
        <v>50</v>
      </c>
      <c r="J160">
        <v>1</v>
      </c>
    </row>
    <row r="161" spans="1:10">
      <c r="A161">
        <v>160</v>
      </c>
      <c r="B161">
        <v>-36.35</v>
      </c>
      <c r="C161" s="65">
        <v>34858.958333333336</v>
      </c>
      <c r="D161">
        <v>13.3500003814697</v>
      </c>
      <c r="E161">
        <v>16.959999084472699</v>
      </c>
      <c r="F161">
        <v>21.799999237060501</v>
      </c>
      <c r="G161">
        <v>15.156141441572499</v>
      </c>
      <c r="H161">
        <v>0.89089236420081597</v>
      </c>
      <c r="I161">
        <v>50</v>
      </c>
      <c r="J161">
        <v>1</v>
      </c>
    </row>
    <row r="162" spans="1:10">
      <c r="A162">
        <v>161</v>
      </c>
      <c r="B162">
        <v>145.53333333333299</v>
      </c>
      <c r="C162" s="65">
        <v>34859.958333333336</v>
      </c>
      <c r="D162">
        <v>12.3400001525879</v>
      </c>
      <c r="E162">
        <v>15.4799995422363</v>
      </c>
      <c r="F162">
        <v>14</v>
      </c>
      <c r="G162">
        <v>15.101387559204399</v>
      </c>
      <c r="H162">
        <v>0.79659876134906205</v>
      </c>
      <c r="I162">
        <v>50</v>
      </c>
      <c r="J162">
        <v>1</v>
      </c>
    </row>
    <row r="163" spans="1:10">
      <c r="A163">
        <v>162</v>
      </c>
      <c r="B163">
        <v>-36.35</v>
      </c>
      <c r="C163" s="65">
        <v>34860.958333333336</v>
      </c>
      <c r="D163">
        <v>10.039999961853001</v>
      </c>
      <c r="E163">
        <v>14.449999809265099</v>
      </c>
      <c r="F163">
        <v>0.40000000596046398</v>
      </c>
      <c r="G163">
        <v>15.051076096758999</v>
      </c>
      <c r="H163">
        <v>0.89149887008321804</v>
      </c>
      <c r="I163">
        <v>49.686800909893897</v>
      </c>
      <c r="J163">
        <v>0.99373601819787805</v>
      </c>
    </row>
    <row r="164" spans="1:10">
      <c r="A164">
        <v>163</v>
      </c>
      <c r="B164">
        <v>145.53333333333299</v>
      </c>
      <c r="C164" s="65">
        <v>34861.958333333336</v>
      </c>
      <c r="D164">
        <v>6.4099998474121103</v>
      </c>
      <c r="E164">
        <v>13.2799997329712</v>
      </c>
      <c r="F164">
        <v>0.10000000149011599</v>
      </c>
      <c r="G164">
        <v>15.005233121821901</v>
      </c>
      <c r="H164">
        <v>1.02070314886977</v>
      </c>
      <c r="I164">
        <v>48.970238392288202</v>
      </c>
      <c r="J164">
        <v>0.97940476784576402</v>
      </c>
    </row>
    <row r="165" spans="1:10">
      <c r="A165">
        <v>164</v>
      </c>
      <c r="B165">
        <v>-36.35</v>
      </c>
      <c r="C165" s="65">
        <v>34862.958333333336</v>
      </c>
      <c r="D165">
        <v>4.4499998092651403</v>
      </c>
      <c r="E165">
        <v>11.9799995422363</v>
      </c>
      <c r="F165">
        <v>0</v>
      </c>
      <c r="G165">
        <v>14.9638847019786</v>
      </c>
      <c r="H165">
        <v>1.0028302137932501</v>
      </c>
      <c r="I165">
        <v>48.167974221253601</v>
      </c>
      <c r="J165">
        <v>0.96335948442507202</v>
      </c>
    </row>
    <row r="166" spans="1:10">
      <c r="A166">
        <v>165</v>
      </c>
      <c r="B166">
        <v>145.53333333333299</v>
      </c>
      <c r="C166" s="65">
        <v>34863.958333333336</v>
      </c>
      <c r="D166">
        <v>6.0500001907348597</v>
      </c>
      <c r="E166">
        <v>11.170000076293899</v>
      </c>
      <c r="F166">
        <v>0</v>
      </c>
      <c r="G166">
        <v>14.9270569048147</v>
      </c>
      <c r="H166">
        <v>0.837412268300192</v>
      </c>
      <c r="I166">
        <v>47.498044406613403</v>
      </c>
      <c r="J166">
        <v>0.94996088813226898</v>
      </c>
    </row>
    <row r="167" spans="1:10">
      <c r="A167">
        <v>166</v>
      </c>
      <c r="B167">
        <v>-36.35</v>
      </c>
      <c r="C167" s="65">
        <v>34864.958333333336</v>
      </c>
      <c r="D167">
        <v>3.9800000190734899</v>
      </c>
      <c r="E167">
        <v>13.3699998855591</v>
      </c>
      <c r="F167">
        <v>0</v>
      </c>
      <c r="G167">
        <v>14.894775797915599</v>
      </c>
      <c r="H167">
        <v>1.1343954688397599</v>
      </c>
      <c r="I167">
        <v>46.590528031541602</v>
      </c>
      <c r="J167">
        <v>0.93181056063083301</v>
      </c>
    </row>
    <row r="168" spans="1:10">
      <c r="A168">
        <v>167</v>
      </c>
      <c r="B168">
        <v>145.53333333333299</v>
      </c>
      <c r="C168" s="65">
        <v>34865.958333333336</v>
      </c>
      <c r="D168">
        <v>3.4300000667571999</v>
      </c>
      <c r="E168">
        <v>12.579999923706101</v>
      </c>
      <c r="F168">
        <v>0.10000000149011599</v>
      </c>
      <c r="G168">
        <v>14.8670612814769</v>
      </c>
      <c r="H168">
        <v>1.0894349161282999</v>
      </c>
      <c r="I168">
        <v>45.818980100129103</v>
      </c>
      <c r="J168">
        <v>0.91637960200258195</v>
      </c>
    </row>
    <row r="169" spans="1:10">
      <c r="A169">
        <v>168</v>
      </c>
      <c r="B169">
        <v>-36.35</v>
      </c>
      <c r="C169" s="65">
        <v>34866.958333333336</v>
      </c>
      <c r="D169">
        <v>4.5999999046325701</v>
      </c>
      <c r="E169">
        <v>9.8500003814697301</v>
      </c>
      <c r="F169">
        <v>0</v>
      </c>
      <c r="G169">
        <v>14.8439085861332</v>
      </c>
      <c r="H169">
        <v>0.799031283156173</v>
      </c>
      <c r="I169">
        <v>45.179755073604198</v>
      </c>
      <c r="J169">
        <v>0.903595101472083</v>
      </c>
    </row>
    <row r="170" spans="1:10">
      <c r="A170">
        <v>169</v>
      </c>
      <c r="B170">
        <v>145.53333333333299</v>
      </c>
      <c r="C170" s="65">
        <v>34867.958333333336</v>
      </c>
      <c r="D170">
        <v>4.3899998664856001</v>
      </c>
      <c r="E170">
        <v>13.829999923706101</v>
      </c>
      <c r="F170">
        <v>0.20000000298023199</v>
      </c>
      <c r="G170">
        <v>14.825306775129</v>
      </c>
      <c r="H170">
        <v>1.1507080069015301</v>
      </c>
      <c r="I170">
        <v>44.459188671063202</v>
      </c>
      <c r="J170">
        <v>0.88918377342126398</v>
      </c>
    </row>
    <row r="171" spans="1:10">
      <c r="A171">
        <v>170</v>
      </c>
      <c r="B171">
        <v>-36.35</v>
      </c>
      <c r="C171" s="65">
        <v>34868.958333333336</v>
      </c>
      <c r="D171">
        <v>6.2699999809265101</v>
      </c>
      <c r="E171">
        <v>13.939999580383301</v>
      </c>
      <c r="F171">
        <v>0.20000000298023199</v>
      </c>
      <c r="G171">
        <v>14.8112449117091</v>
      </c>
      <c r="H171">
        <v>1.0745657870523599</v>
      </c>
      <c r="I171">
        <v>43.799536044401499</v>
      </c>
      <c r="J171">
        <v>0.87599072088802998</v>
      </c>
    </row>
    <row r="172" spans="1:10">
      <c r="A172">
        <v>171</v>
      </c>
      <c r="B172">
        <v>145.53333333333299</v>
      </c>
      <c r="C172" s="65">
        <v>34869.958333333336</v>
      </c>
      <c r="D172">
        <v>1.9099999666214</v>
      </c>
      <c r="E172">
        <v>12.329999923706101</v>
      </c>
      <c r="F172">
        <v>0</v>
      </c>
      <c r="G172">
        <v>14.8017120591179</v>
      </c>
      <c r="H172">
        <v>1.1177781059941201</v>
      </c>
      <c r="I172">
        <v>42.905313559606199</v>
      </c>
      <c r="J172">
        <v>0.85810627119212401</v>
      </c>
    </row>
    <row r="173" spans="1:10">
      <c r="A173">
        <v>172</v>
      </c>
      <c r="B173">
        <v>-36.35</v>
      </c>
      <c r="C173" s="65">
        <v>34870.958333333336</v>
      </c>
      <c r="D173">
        <v>3.1700000762939502</v>
      </c>
      <c r="E173">
        <v>10.9799995422363</v>
      </c>
      <c r="F173">
        <v>0.10000000149011599</v>
      </c>
      <c r="G173">
        <v>14.7966972806</v>
      </c>
      <c r="H173">
        <v>0.96563973608599396</v>
      </c>
      <c r="I173">
        <v>42.232801772227504</v>
      </c>
      <c r="J173">
        <v>0.84465603544455103</v>
      </c>
    </row>
    <row r="174" spans="1:10">
      <c r="A174">
        <v>173</v>
      </c>
      <c r="B174">
        <v>145.53333333333299</v>
      </c>
      <c r="C174" s="65">
        <v>34871.958333333336</v>
      </c>
      <c r="D174">
        <v>-2.0899999141693102</v>
      </c>
      <c r="E174">
        <v>10.8699998855591</v>
      </c>
      <c r="F174">
        <v>0</v>
      </c>
      <c r="G174">
        <v>14.7961896394</v>
      </c>
      <c r="H174">
        <v>1.1096127540801199</v>
      </c>
      <c r="I174">
        <v>41.345111568963397</v>
      </c>
      <c r="J174">
        <v>0.82690223137926899</v>
      </c>
    </row>
    <row r="175" spans="1:10">
      <c r="A175">
        <v>174</v>
      </c>
      <c r="B175">
        <v>-36.35</v>
      </c>
      <c r="C175" s="65">
        <v>34872.958333333336</v>
      </c>
      <c r="D175">
        <v>-2.3900001049041699</v>
      </c>
      <c r="E175">
        <v>12.75</v>
      </c>
      <c r="F175">
        <v>0</v>
      </c>
      <c r="G175">
        <v>14.800178198762501</v>
      </c>
      <c r="H175">
        <v>1.2423434041369401</v>
      </c>
      <c r="I175">
        <v>40.351236845653901</v>
      </c>
      <c r="J175">
        <v>0.80702473691307797</v>
      </c>
    </row>
    <row r="176" spans="1:10">
      <c r="A176">
        <v>175</v>
      </c>
      <c r="B176">
        <v>145.53333333333299</v>
      </c>
      <c r="C176" s="65">
        <v>34873.958333333336</v>
      </c>
      <c r="D176">
        <v>7.9999998211860698E-2</v>
      </c>
      <c r="E176">
        <v>11.210000038146999</v>
      </c>
      <c r="F176">
        <v>0</v>
      </c>
      <c r="G176">
        <v>14.808652021932</v>
      </c>
      <c r="H176">
        <v>1.0873643745956401</v>
      </c>
      <c r="I176">
        <v>39.481345345977402</v>
      </c>
      <c r="J176">
        <v>0.78962690691954796</v>
      </c>
    </row>
    <row r="177" spans="1:10">
      <c r="A177">
        <v>176</v>
      </c>
      <c r="B177">
        <v>-36.35</v>
      </c>
      <c r="C177" s="65">
        <v>34874.958333333336</v>
      </c>
      <c r="D177">
        <v>3.1300001144409202</v>
      </c>
      <c r="E177">
        <v>15.2799997329712</v>
      </c>
      <c r="F177">
        <v>0</v>
      </c>
      <c r="G177">
        <v>14.8216001721532</v>
      </c>
      <c r="H177">
        <v>1.30975226373906</v>
      </c>
      <c r="I177">
        <v>38.4335435349861</v>
      </c>
      <c r="J177">
        <v>0.76867087069972295</v>
      </c>
    </row>
    <row r="178" spans="1:10">
      <c r="A178">
        <v>177</v>
      </c>
      <c r="B178">
        <v>145.53333333333299</v>
      </c>
      <c r="C178" s="65">
        <v>34875.958333333336</v>
      </c>
      <c r="D178">
        <v>5.0700001716613796</v>
      </c>
      <c r="E178">
        <v>15.0100002288818</v>
      </c>
      <c r="F178">
        <v>0.20000000298023199</v>
      </c>
      <c r="G178">
        <v>14.8390117126705</v>
      </c>
      <c r="H178">
        <v>1.22272602720857</v>
      </c>
      <c r="I178">
        <v>37.655362716199498</v>
      </c>
      <c r="J178">
        <v>0.75310725432398995</v>
      </c>
    </row>
    <row r="179" spans="1:10">
      <c r="A179">
        <v>178</v>
      </c>
      <c r="B179">
        <v>-36.35</v>
      </c>
      <c r="C179" s="65">
        <v>34876.958333333336</v>
      </c>
      <c r="D179">
        <v>6.1199998855590803</v>
      </c>
      <c r="E179">
        <v>12.7799997329712</v>
      </c>
      <c r="F179">
        <v>7.5</v>
      </c>
      <c r="G179">
        <v>14.860875706728599</v>
      </c>
      <c r="H179">
        <v>0.98109207290009504</v>
      </c>
      <c r="I179">
        <v>44.370489057879396</v>
      </c>
      <c r="J179">
        <v>0.88740978115758895</v>
      </c>
    </row>
    <row r="180" spans="1:10">
      <c r="A180">
        <v>179</v>
      </c>
      <c r="B180">
        <v>145.53333333333299</v>
      </c>
      <c r="C180" s="65">
        <v>34877.958333333336</v>
      </c>
      <c r="D180">
        <v>4.9899997711181596</v>
      </c>
      <c r="E180">
        <v>9.0200004577636701</v>
      </c>
      <c r="F180">
        <v>0.89999997615814198</v>
      </c>
      <c r="G180">
        <v>14.887181217572101</v>
      </c>
      <c r="H180">
        <v>0.69593073980666698</v>
      </c>
      <c r="I180">
        <v>44.713744442192201</v>
      </c>
      <c r="J180">
        <v>0.89427488884384498</v>
      </c>
    </row>
    <row r="181" spans="1:10">
      <c r="A181">
        <v>180</v>
      </c>
      <c r="B181">
        <v>-36.35</v>
      </c>
      <c r="C181" s="65">
        <v>34878.958333333336</v>
      </c>
      <c r="D181">
        <v>5.4299998283386204</v>
      </c>
      <c r="E181">
        <v>11.3599996566772</v>
      </c>
      <c r="F181">
        <v>3.5</v>
      </c>
      <c r="G181">
        <v>14.917917308445499</v>
      </c>
      <c r="H181">
        <v>0.893337749133847</v>
      </c>
      <c r="I181">
        <v>47.4990742428852</v>
      </c>
      <c r="J181">
        <v>0.94998148485770295</v>
      </c>
    </row>
    <row r="182" spans="1:10">
      <c r="A182">
        <v>181</v>
      </c>
      <c r="B182">
        <v>145.53333333333299</v>
      </c>
      <c r="C182" s="65">
        <v>34879.958333333336</v>
      </c>
      <c r="D182">
        <v>4.3800001144409197</v>
      </c>
      <c r="E182">
        <v>12.0299997329712</v>
      </c>
      <c r="F182">
        <v>0.40000000596046398</v>
      </c>
      <c r="G182">
        <v>14.953073042593401</v>
      </c>
      <c r="H182">
        <v>1.0096707383565</v>
      </c>
      <c r="I182">
        <v>47.091337658160398</v>
      </c>
      <c r="J182">
        <v>0.94182675316320896</v>
      </c>
    </row>
    <row r="183" spans="1:10">
      <c r="A183">
        <v>182</v>
      </c>
      <c r="B183">
        <v>-36.35</v>
      </c>
      <c r="C183" s="65">
        <v>34880.958333333336</v>
      </c>
      <c r="D183">
        <v>5.8699998855590803</v>
      </c>
      <c r="E183">
        <v>12.329999923706101</v>
      </c>
      <c r="F183">
        <v>8.5</v>
      </c>
      <c r="G183">
        <v>14.9926374832603</v>
      </c>
      <c r="H183">
        <v>0.96229522419652902</v>
      </c>
      <c r="I183">
        <v>50</v>
      </c>
      <c r="J183">
        <v>1</v>
      </c>
    </row>
    <row r="184" spans="1:10">
      <c r="A184">
        <v>183</v>
      </c>
      <c r="B184">
        <v>145.53333333333299</v>
      </c>
      <c r="C184" s="65">
        <v>34881.958333333336</v>
      </c>
      <c r="D184">
        <v>2.8499999046325701</v>
      </c>
      <c r="E184">
        <v>10.920000076293899</v>
      </c>
      <c r="F184">
        <v>3.4000000953674299</v>
      </c>
      <c r="G184">
        <v>15.036599693690899</v>
      </c>
      <c r="H184">
        <v>0.98987713586926196</v>
      </c>
      <c r="I184">
        <v>50</v>
      </c>
      <c r="J184">
        <v>1</v>
      </c>
    </row>
    <row r="185" spans="1:10">
      <c r="A185">
        <v>184</v>
      </c>
      <c r="B185">
        <v>-36.35</v>
      </c>
      <c r="C185" s="65">
        <v>34882.958333333336</v>
      </c>
      <c r="D185">
        <v>5.4499998092651403</v>
      </c>
      <c r="E185">
        <v>14.0900001525879</v>
      </c>
      <c r="F185">
        <v>0.60000002384185802</v>
      </c>
      <c r="G185">
        <v>15.0849487371298</v>
      </c>
      <c r="H185">
        <v>1.147622980035</v>
      </c>
      <c r="I185">
        <v>49.681901639813901</v>
      </c>
      <c r="J185">
        <v>0.99363803279627705</v>
      </c>
    </row>
    <row r="186" spans="1:10">
      <c r="A186">
        <v>185</v>
      </c>
      <c r="B186">
        <v>145.53333333333299</v>
      </c>
      <c r="C186" s="65">
        <v>34883.958333333336</v>
      </c>
      <c r="D186">
        <v>0.18999999761581399</v>
      </c>
      <c r="E186">
        <v>11.7399997711182</v>
      </c>
      <c r="F186">
        <v>0.5</v>
      </c>
      <c r="G186">
        <v>15.1376736768214</v>
      </c>
      <c r="H186">
        <v>1.1477563255254899</v>
      </c>
      <c r="I186">
        <v>49.263696579393503</v>
      </c>
      <c r="J186">
        <v>0.98527393158786902</v>
      </c>
    </row>
    <row r="187" spans="1:10">
      <c r="A187">
        <v>186</v>
      </c>
      <c r="B187">
        <v>-36.35</v>
      </c>
      <c r="C187" s="65">
        <v>34884.958333333336</v>
      </c>
      <c r="D187">
        <v>3.2200000286102299</v>
      </c>
      <c r="E187">
        <v>9.8299999237060494</v>
      </c>
      <c r="F187">
        <v>0</v>
      </c>
      <c r="G187">
        <v>15.1947635760104</v>
      </c>
      <c r="H187">
        <v>0.89209123736122198</v>
      </c>
      <c r="I187">
        <v>48.550023589504498</v>
      </c>
      <c r="J187">
        <v>0.97100047179008997</v>
      </c>
    </row>
    <row r="188" spans="1:10">
      <c r="A188">
        <v>187</v>
      </c>
      <c r="B188">
        <v>145.53333333333299</v>
      </c>
      <c r="C188" s="65">
        <v>34885.958333333336</v>
      </c>
      <c r="D188">
        <v>4.1900000572204599</v>
      </c>
      <c r="E188">
        <v>12.829999923706101</v>
      </c>
      <c r="F188">
        <v>0</v>
      </c>
      <c r="G188">
        <v>15.2562074979413</v>
      </c>
      <c r="H188">
        <v>1.10760792460686</v>
      </c>
      <c r="I188">
        <v>47.663937249819</v>
      </c>
      <c r="J188">
        <v>0.95327874499637999</v>
      </c>
    </row>
    <row r="189" spans="1:10">
      <c r="A189">
        <v>188</v>
      </c>
      <c r="B189">
        <v>-36.35</v>
      </c>
      <c r="C189" s="65">
        <v>34886.958333333336</v>
      </c>
      <c r="D189">
        <v>1.2699999809265099</v>
      </c>
      <c r="E189">
        <v>11.5</v>
      </c>
      <c r="F189">
        <v>0</v>
      </c>
      <c r="G189">
        <v>15.321994505858701</v>
      </c>
      <c r="H189">
        <v>1.1126561243505899</v>
      </c>
      <c r="I189">
        <v>46.773812350338503</v>
      </c>
      <c r="J189">
        <v>0.93547624700677101</v>
      </c>
    </row>
    <row r="190" spans="1:10">
      <c r="A190">
        <v>189</v>
      </c>
      <c r="B190">
        <v>145.53333333333299</v>
      </c>
      <c r="C190" s="65">
        <v>34887.958333333336</v>
      </c>
      <c r="D190">
        <v>-1.5700000524520901</v>
      </c>
      <c r="E190">
        <v>7.9400000572204599</v>
      </c>
      <c r="F190">
        <v>0</v>
      </c>
      <c r="G190">
        <v>15.392113663007301</v>
      </c>
      <c r="H190">
        <v>0.93510256435445505</v>
      </c>
      <c r="I190">
        <v>46.025730298855002</v>
      </c>
      <c r="J190">
        <v>0.920514605977099</v>
      </c>
    </row>
    <row r="191" spans="1:10">
      <c r="A191">
        <v>190</v>
      </c>
      <c r="B191">
        <v>-36.35</v>
      </c>
      <c r="C191" s="65">
        <v>34888.958333333336</v>
      </c>
      <c r="D191">
        <v>0.91000002622604403</v>
      </c>
      <c r="E191">
        <v>6.4299998283386204</v>
      </c>
      <c r="F191">
        <v>0</v>
      </c>
      <c r="G191">
        <v>15.4665540326315</v>
      </c>
      <c r="H191">
        <v>0.73241442436922699</v>
      </c>
      <c r="I191">
        <v>45.439798759359597</v>
      </c>
      <c r="J191">
        <v>0.90879597518719202</v>
      </c>
    </row>
    <row r="192" spans="1:10">
      <c r="A192">
        <v>191</v>
      </c>
      <c r="B192">
        <v>145.53333333333299</v>
      </c>
      <c r="C192" s="65">
        <v>34889.958333333336</v>
      </c>
      <c r="D192">
        <v>3.9500000476837198</v>
      </c>
      <c r="E192">
        <v>7.3400001525878897</v>
      </c>
      <c r="F192">
        <v>0</v>
      </c>
      <c r="G192">
        <v>15.545304677975899</v>
      </c>
      <c r="H192">
        <v>0.62995725912136602</v>
      </c>
      <c r="I192">
        <v>44.935832952062498</v>
      </c>
      <c r="J192">
        <v>0.89871665904124998</v>
      </c>
    </row>
    <row r="193" spans="1:10">
      <c r="A193">
        <v>192</v>
      </c>
      <c r="B193">
        <v>-36.35</v>
      </c>
      <c r="C193" s="65">
        <v>34890.958333333336</v>
      </c>
      <c r="D193">
        <v>4.1799998283386204</v>
      </c>
      <c r="E193">
        <v>9.5900001525878906</v>
      </c>
      <c r="F193">
        <v>7.3000001907348597</v>
      </c>
      <c r="G193">
        <v>15.628354662285201</v>
      </c>
      <c r="H193">
        <v>0.84237755559919203</v>
      </c>
      <c r="I193">
        <v>50</v>
      </c>
      <c r="J193">
        <v>1</v>
      </c>
    </row>
    <row r="194" spans="1:10">
      <c r="A194">
        <v>193</v>
      </c>
      <c r="B194">
        <v>145.53333333333299</v>
      </c>
      <c r="C194" s="65">
        <v>34891.958333333336</v>
      </c>
      <c r="D194">
        <v>6.0900001525878897</v>
      </c>
      <c r="E194">
        <v>13.3800001144409</v>
      </c>
      <c r="F194">
        <v>18.899999618530298</v>
      </c>
      <c r="G194">
        <v>15.7156930488039</v>
      </c>
      <c r="H194">
        <v>1.0968421601195799</v>
      </c>
      <c r="I194">
        <v>50</v>
      </c>
      <c r="J194">
        <v>1</v>
      </c>
    </row>
    <row r="195" spans="1:10">
      <c r="A195">
        <v>194</v>
      </c>
      <c r="B195">
        <v>-36.35</v>
      </c>
      <c r="C195" s="65">
        <v>34892.958333333336</v>
      </c>
      <c r="D195">
        <v>5.8400001525878897</v>
      </c>
      <c r="E195">
        <v>12.3500003814697</v>
      </c>
      <c r="F195">
        <v>6.6999998092651403</v>
      </c>
      <c r="G195">
        <v>15.8073089007765</v>
      </c>
      <c r="H195">
        <v>1.01831407531749</v>
      </c>
      <c r="I195">
        <v>50</v>
      </c>
      <c r="J195">
        <v>1</v>
      </c>
    </row>
    <row r="196" spans="1:10">
      <c r="A196">
        <v>195</v>
      </c>
      <c r="B196">
        <v>145.53333333333299</v>
      </c>
      <c r="C196" s="65">
        <v>34893.958333333336</v>
      </c>
      <c r="D196">
        <v>7.1900000572204599</v>
      </c>
      <c r="E196">
        <v>12.3500003814697</v>
      </c>
      <c r="F196">
        <v>10.5</v>
      </c>
      <c r="G196">
        <v>15.9031912814477</v>
      </c>
      <c r="H196">
        <v>0.93499151197705999</v>
      </c>
      <c r="I196">
        <v>50</v>
      </c>
      <c r="J196">
        <v>1</v>
      </c>
    </row>
    <row r="197" spans="1:10">
      <c r="A197">
        <v>196</v>
      </c>
      <c r="B197">
        <v>-36.35</v>
      </c>
      <c r="C197" s="65">
        <v>34894.958333333336</v>
      </c>
      <c r="D197">
        <v>4.4699997901916504</v>
      </c>
      <c r="E197">
        <v>12.689999580383301</v>
      </c>
      <c r="F197">
        <v>0.30000001192092901</v>
      </c>
      <c r="G197">
        <v>16.003329254061999</v>
      </c>
      <c r="H197">
        <v>1.1362732467666801</v>
      </c>
      <c r="I197">
        <v>49.3909814145076</v>
      </c>
      <c r="J197">
        <v>0.98781962829015202</v>
      </c>
    </row>
    <row r="198" spans="1:10">
      <c r="A198">
        <v>197</v>
      </c>
      <c r="B198">
        <v>145.53333333333299</v>
      </c>
      <c r="C198" s="65">
        <v>34895.958333333336</v>
      </c>
      <c r="D198">
        <v>5.0799999237060502</v>
      </c>
      <c r="E198">
        <v>13.6199998855591</v>
      </c>
      <c r="F198">
        <v>2.2999999523162802</v>
      </c>
      <c r="G198">
        <v>16.107707227745198</v>
      </c>
      <c r="H198">
        <v>1.1997596333323599</v>
      </c>
      <c r="I198">
        <v>50</v>
      </c>
      <c r="J198">
        <v>1</v>
      </c>
    </row>
    <row r="199" spans="1:10">
      <c r="A199">
        <v>198</v>
      </c>
      <c r="B199">
        <v>-36.35</v>
      </c>
      <c r="C199" s="65">
        <v>34896.958333333336</v>
      </c>
      <c r="D199">
        <v>7.5900001525878897</v>
      </c>
      <c r="E199">
        <v>13.6000003814697</v>
      </c>
      <c r="F199">
        <v>15.300000190734901</v>
      </c>
      <c r="G199">
        <v>16.216290995148</v>
      </c>
      <c r="H199">
        <v>1.05972310189748</v>
      </c>
      <c r="I199">
        <v>50</v>
      </c>
      <c r="J199">
        <v>1</v>
      </c>
    </row>
    <row r="200" spans="1:10">
      <c r="A200">
        <v>199</v>
      </c>
      <c r="B200">
        <v>145.53333333333299</v>
      </c>
      <c r="C200" s="65">
        <v>34897.958333333336</v>
      </c>
      <c r="D200">
        <v>6.4099998474121103</v>
      </c>
      <c r="E200">
        <v>11.7399997711182</v>
      </c>
      <c r="F200">
        <v>6.6999998092651403</v>
      </c>
      <c r="G200">
        <v>16.3290416948022</v>
      </c>
      <c r="H200">
        <v>0.95111826292174895</v>
      </c>
      <c r="I200">
        <v>50</v>
      </c>
      <c r="J200">
        <v>1</v>
      </c>
    </row>
    <row r="201" spans="1:10">
      <c r="A201">
        <v>200</v>
      </c>
      <c r="B201">
        <v>-36.35</v>
      </c>
      <c r="C201" s="65">
        <v>34898.958333333336</v>
      </c>
      <c r="D201">
        <v>3.3599998950958301</v>
      </c>
      <c r="E201">
        <v>11.2799997329712</v>
      </c>
      <c r="F201">
        <v>2.9000000953674299</v>
      </c>
      <c r="G201">
        <v>16.445920465239698</v>
      </c>
      <c r="H201">
        <v>1.09144575345377</v>
      </c>
      <c r="I201">
        <v>50</v>
      </c>
      <c r="J201">
        <v>1</v>
      </c>
    </row>
    <row r="202" spans="1:10">
      <c r="A202">
        <v>201</v>
      </c>
      <c r="B202">
        <v>145.53333333333299</v>
      </c>
      <c r="C202" s="65">
        <v>34899.958333333336</v>
      </c>
      <c r="D202">
        <v>3.5499999523162802</v>
      </c>
      <c r="E202">
        <v>11.689999580383301</v>
      </c>
      <c r="F202">
        <v>0.30000001192092901</v>
      </c>
      <c r="G202">
        <v>16.566888444992401</v>
      </c>
      <c r="H202">
        <v>1.1279515212012201</v>
      </c>
      <c r="I202">
        <v>49.397638794960002</v>
      </c>
      <c r="J202">
        <v>0.98795277589919905</v>
      </c>
    </row>
    <row r="203" spans="1:10">
      <c r="A203">
        <v>202</v>
      </c>
      <c r="B203">
        <v>-36.35</v>
      </c>
      <c r="C203" s="65">
        <v>34900.958333333336</v>
      </c>
      <c r="D203">
        <v>2.5099999904632599</v>
      </c>
      <c r="E203">
        <v>8.7399997711181605</v>
      </c>
      <c r="F203">
        <v>0</v>
      </c>
      <c r="G203">
        <v>16.691906772592301</v>
      </c>
      <c r="H203">
        <v>0.91620216802106103</v>
      </c>
      <c r="I203">
        <v>48.664677060543099</v>
      </c>
      <c r="J203">
        <v>0.97329354121086198</v>
      </c>
    </row>
    <row r="204" spans="1:10">
      <c r="A204">
        <v>203</v>
      </c>
      <c r="B204">
        <v>145.53333333333299</v>
      </c>
      <c r="C204" s="65">
        <v>34901.958333333336</v>
      </c>
      <c r="D204">
        <v>4.1900000572204599</v>
      </c>
      <c r="E204">
        <v>12.1300001144409</v>
      </c>
      <c r="F204">
        <v>4</v>
      </c>
      <c r="G204">
        <v>16.820936586571001</v>
      </c>
      <c r="H204">
        <v>1.1551193727660001</v>
      </c>
      <c r="I204">
        <v>50</v>
      </c>
      <c r="J204">
        <v>1</v>
      </c>
    </row>
    <row r="205" spans="1:10">
      <c r="A205">
        <v>204</v>
      </c>
      <c r="B205">
        <v>-36.35</v>
      </c>
      <c r="C205" s="65">
        <v>34902.958333333336</v>
      </c>
      <c r="D205">
        <v>7.1799998283386204</v>
      </c>
      <c r="E205">
        <v>13.3599996566772</v>
      </c>
      <c r="F205">
        <v>7.8000001907348597</v>
      </c>
      <c r="G205">
        <v>16.953939025460599</v>
      </c>
      <c r="H205">
        <v>1.1106289985092901</v>
      </c>
      <c r="I205">
        <v>50</v>
      </c>
      <c r="J205">
        <v>1</v>
      </c>
    </row>
    <row r="206" spans="1:10">
      <c r="A206">
        <v>205</v>
      </c>
      <c r="B206">
        <v>145.53333333333299</v>
      </c>
      <c r="C206" s="65">
        <v>34903.958333333336</v>
      </c>
      <c r="D206">
        <v>6.0500001907348597</v>
      </c>
      <c r="E206">
        <v>12.189999580383301</v>
      </c>
      <c r="F206">
        <v>0.40000000596046398</v>
      </c>
      <c r="G206">
        <v>17.0908752277929</v>
      </c>
      <c r="H206">
        <v>1.0702500898287499</v>
      </c>
      <c r="I206">
        <v>49.5437999340975</v>
      </c>
      <c r="J206">
        <v>0.99087599868194898</v>
      </c>
    </row>
    <row r="207" spans="1:10">
      <c r="A207">
        <v>206</v>
      </c>
      <c r="B207">
        <v>-36.35</v>
      </c>
      <c r="C207" s="65">
        <v>34904.958333333336</v>
      </c>
      <c r="D207">
        <v>2.0799999237060498</v>
      </c>
      <c r="E207">
        <v>10.579999923706101</v>
      </c>
      <c r="F207">
        <v>0</v>
      </c>
      <c r="G207">
        <v>17.231706332099801</v>
      </c>
      <c r="H207">
        <v>1.1380381465987499</v>
      </c>
      <c r="I207">
        <v>48.633369416818503</v>
      </c>
      <c r="J207">
        <v>0.97266738833636901</v>
      </c>
    </row>
    <row r="208" spans="1:10">
      <c r="A208">
        <v>207</v>
      </c>
      <c r="B208">
        <v>145.53333333333299</v>
      </c>
      <c r="C208" s="65">
        <v>34905.958333333336</v>
      </c>
      <c r="D208">
        <v>2.7200000286102299</v>
      </c>
      <c r="E208">
        <v>11.0100002288818</v>
      </c>
      <c r="F208">
        <v>0</v>
      </c>
      <c r="G208">
        <v>17.376393476913101</v>
      </c>
      <c r="H208">
        <v>1.15845664905684</v>
      </c>
      <c r="I208">
        <v>47.706604097572999</v>
      </c>
      <c r="J208">
        <v>0.95413208195146004</v>
      </c>
    </row>
    <row r="209" spans="1:10">
      <c r="A209">
        <v>208</v>
      </c>
      <c r="B209">
        <v>-36.35</v>
      </c>
      <c r="C209" s="65">
        <v>34906.958333333336</v>
      </c>
      <c r="D209">
        <v>4.9099998474121103</v>
      </c>
      <c r="E209">
        <v>13.1099996566772</v>
      </c>
      <c r="F209">
        <v>0.80000001192092896</v>
      </c>
      <c r="G209">
        <v>17.524897800764801</v>
      </c>
      <c r="H209">
        <v>1.2630512609187701</v>
      </c>
      <c r="I209">
        <v>47.496163100758899</v>
      </c>
      <c r="J209">
        <v>0.94992326201517796</v>
      </c>
    </row>
    <row r="210" spans="1:10">
      <c r="A210">
        <v>209</v>
      </c>
      <c r="B210">
        <v>145.53333333333299</v>
      </c>
      <c r="C210" s="65">
        <v>34907.958333333336</v>
      </c>
      <c r="D210">
        <v>5.9400000572204599</v>
      </c>
      <c r="E210">
        <v>10.1499996185303</v>
      </c>
      <c r="F210">
        <v>0.30000001192092901</v>
      </c>
      <c r="G210">
        <v>17.6771804421867</v>
      </c>
      <c r="H210">
        <v>0.88001952061163602</v>
      </c>
      <c r="I210">
        <v>47.092147496190499</v>
      </c>
      <c r="J210">
        <v>0.94184294992381101</v>
      </c>
    </row>
    <row r="211" spans="1:10">
      <c r="A211">
        <v>210</v>
      </c>
      <c r="B211">
        <v>-36.35</v>
      </c>
      <c r="C211" s="65">
        <v>34908.958333333336</v>
      </c>
      <c r="D211">
        <v>2.6800000667571999</v>
      </c>
      <c r="E211">
        <v>11.310000419616699</v>
      </c>
      <c r="F211">
        <v>7.5999999046325701</v>
      </c>
      <c r="G211">
        <v>17.833202539710701</v>
      </c>
      <c r="H211">
        <v>1.2194405074706101</v>
      </c>
      <c r="I211">
        <v>50</v>
      </c>
      <c r="J211">
        <v>1</v>
      </c>
    </row>
    <row r="212" spans="1:10">
      <c r="A212">
        <v>211</v>
      </c>
      <c r="B212">
        <v>145.53333333333299</v>
      </c>
      <c r="C212" s="65">
        <v>34909.958333333336</v>
      </c>
      <c r="D212">
        <v>2.5899999141693102</v>
      </c>
      <c r="E212">
        <v>9.8999996185302699</v>
      </c>
      <c r="F212">
        <v>1.29999995231628</v>
      </c>
      <c r="G212">
        <v>17.9929252318686</v>
      </c>
      <c r="H212">
        <v>1.0981128757451299</v>
      </c>
      <c r="I212">
        <v>50</v>
      </c>
      <c r="J212">
        <v>1</v>
      </c>
    </row>
    <row r="213" spans="1:10">
      <c r="A213">
        <v>212</v>
      </c>
      <c r="B213">
        <v>-36.35</v>
      </c>
      <c r="C213" s="65">
        <v>34910.958333333336</v>
      </c>
      <c r="D213">
        <v>4.78999996185303</v>
      </c>
      <c r="E213">
        <v>10.3999996185303</v>
      </c>
      <c r="F213">
        <v>6.4000000953674299</v>
      </c>
      <c r="G213">
        <v>18.156309657192399</v>
      </c>
      <c r="H213">
        <v>1.0252244706484099</v>
      </c>
      <c r="I213">
        <v>50</v>
      </c>
      <c r="J213">
        <v>1</v>
      </c>
    </row>
    <row r="214" spans="1:10">
      <c r="A214">
        <v>213</v>
      </c>
      <c r="B214">
        <v>145.53333333333299</v>
      </c>
      <c r="C214" s="65">
        <v>34911.958333333336</v>
      </c>
      <c r="D214">
        <v>1.1399999856948899</v>
      </c>
      <c r="E214">
        <v>10.8400001525879</v>
      </c>
      <c r="F214">
        <v>0.20000000298023199</v>
      </c>
      <c r="G214">
        <v>18.323316954213901</v>
      </c>
      <c r="H214">
        <v>1.2745185472335701</v>
      </c>
      <c r="I214">
        <v>49.1803851651934</v>
      </c>
      <c r="J214">
        <v>0.98360770330386804</v>
      </c>
    </row>
    <row r="215" spans="1:10">
      <c r="A215">
        <v>214</v>
      </c>
      <c r="B215">
        <v>-36.35</v>
      </c>
      <c r="C215" s="65">
        <v>34912.958333333336</v>
      </c>
      <c r="D215">
        <v>3.5699999332428001</v>
      </c>
      <c r="E215">
        <v>10.6499996185303</v>
      </c>
      <c r="F215">
        <v>2.4000000953674299</v>
      </c>
      <c r="G215">
        <v>18.493908261464998</v>
      </c>
      <c r="H215">
        <v>1.1507494962941101</v>
      </c>
      <c r="I215">
        <v>50</v>
      </c>
      <c r="J215">
        <v>1</v>
      </c>
    </row>
    <row r="216" spans="1:10">
      <c r="A216">
        <v>215</v>
      </c>
      <c r="B216">
        <v>145.53333333333299</v>
      </c>
      <c r="C216" s="65">
        <v>34913.958333333336</v>
      </c>
      <c r="D216">
        <v>0.15999999642372101</v>
      </c>
      <c r="E216">
        <v>8.6199998855590803</v>
      </c>
      <c r="F216">
        <v>3.2999999523162802</v>
      </c>
      <c r="G216">
        <v>18.668044717477599</v>
      </c>
      <c r="H216">
        <v>1.13110536920411</v>
      </c>
      <c r="I216">
        <v>50</v>
      </c>
      <c r="J216">
        <v>1</v>
      </c>
    </row>
    <row r="217" spans="1:10">
      <c r="A217">
        <v>216</v>
      </c>
      <c r="B217">
        <v>-36.35</v>
      </c>
      <c r="C217" s="65">
        <v>34914.958333333336</v>
      </c>
      <c r="D217">
        <v>2.7000000476837198</v>
      </c>
      <c r="E217">
        <v>12.75</v>
      </c>
      <c r="F217">
        <v>2.0999999046325701</v>
      </c>
      <c r="G217">
        <v>18.845687460783498</v>
      </c>
      <c r="H217">
        <v>1.4316027274149801</v>
      </c>
      <c r="I217">
        <v>50</v>
      </c>
      <c r="J217">
        <v>1</v>
      </c>
    </row>
    <row r="218" spans="1:10">
      <c r="A218">
        <v>217</v>
      </c>
      <c r="B218">
        <v>145.53333333333299</v>
      </c>
      <c r="C218" s="65">
        <v>34915.958333333336</v>
      </c>
      <c r="D218">
        <v>3.5899999141693102</v>
      </c>
      <c r="E218">
        <v>12.7700004577637</v>
      </c>
      <c r="F218">
        <v>0.10000000149011599</v>
      </c>
      <c r="G218">
        <v>19.026797629914601</v>
      </c>
      <c r="H218">
        <v>1.40600852515348</v>
      </c>
      <c r="I218">
        <v>48.975193181367302</v>
      </c>
      <c r="J218">
        <v>0.97950386362734698</v>
      </c>
    </row>
    <row r="219" spans="1:10">
      <c r="A219">
        <v>218</v>
      </c>
      <c r="B219">
        <v>-36.35</v>
      </c>
      <c r="C219" s="65">
        <v>34916.958333333336</v>
      </c>
      <c r="D219">
        <v>3.2599999904632599</v>
      </c>
      <c r="E219">
        <v>11.1400003433228</v>
      </c>
      <c r="F219">
        <v>0.20000000298023199</v>
      </c>
      <c r="G219">
        <v>19.2113363634029</v>
      </c>
      <c r="H219">
        <v>1.2656757454176999</v>
      </c>
      <c r="I219">
        <v>48.162652588013401</v>
      </c>
      <c r="J219">
        <v>0.96325305176026799</v>
      </c>
    </row>
    <row r="220" spans="1:10">
      <c r="A220">
        <v>219</v>
      </c>
      <c r="B220">
        <v>145.53333333333299</v>
      </c>
      <c r="C220" s="65">
        <v>34917.958333333336</v>
      </c>
      <c r="D220">
        <v>4.0799999237060502</v>
      </c>
      <c r="E220">
        <v>12.199999809265099</v>
      </c>
      <c r="F220">
        <v>1.1000000238418599</v>
      </c>
      <c r="G220">
        <v>19.399264799780099</v>
      </c>
      <c r="H220">
        <v>1.34615479942255</v>
      </c>
      <c r="I220">
        <v>48.185728772317198</v>
      </c>
      <c r="J220">
        <v>0.96371457544634398</v>
      </c>
    </row>
    <row r="221" spans="1:10">
      <c r="A221">
        <v>220</v>
      </c>
      <c r="B221">
        <v>-36.35</v>
      </c>
      <c r="C221" s="65">
        <v>34918.958333333336</v>
      </c>
      <c r="D221">
        <v>1.4400000572204601</v>
      </c>
      <c r="E221">
        <v>11.960000038146999</v>
      </c>
      <c r="F221">
        <v>0.20000000298023199</v>
      </c>
      <c r="G221">
        <v>19.590544077578201</v>
      </c>
      <c r="H221">
        <v>1.4614440853559201</v>
      </c>
      <c r="I221">
        <v>47.216573507012697</v>
      </c>
      <c r="J221">
        <v>0.94433147014025398</v>
      </c>
    </row>
    <row r="222" spans="1:10">
      <c r="A222">
        <v>221</v>
      </c>
      <c r="B222">
        <v>145.53333333333299</v>
      </c>
      <c r="C222" s="65">
        <v>34919.958333333336</v>
      </c>
      <c r="D222">
        <v>1.78999996185303</v>
      </c>
      <c r="E222">
        <v>13.460000038146999</v>
      </c>
      <c r="F222">
        <v>0</v>
      </c>
      <c r="G222">
        <v>19.785135335328999</v>
      </c>
      <c r="H222">
        <v>1.61323326266461</v>
      </c>
      <c r="I222">
        <v>45.925986896881</v>
      </c>
      <c r="J222">
        <v>0.91851973793761998</v>
      </c>
    </row>
    <row r="223" spans="1:10">
      <c r="A223">
        <v>222</v>
      </c>
      <c r="B223">
        <v>-36.35</v>
      </c>
      <c r="C223" s="65">
        <v>34920.958333333336</v>
      </c>
      <c r="D223">
        <v>-0.31999999284744302</v>
      </c>
      <c r="E223">
        <v>13.6199998855591</v>
      </c>
      <c r="F223">
        <v>0</v>
      </c>
      <c r="G223">
        <v>19.9829997115644</v>
      </c>
      <c r="H223">
        <v>1.7125082849904201</v>
      </c>
      <c r="I223">
        <v>44.555980268888703</v>
      </c>
      <c r="J223">
        <v>0.89111960537777402</v>
      </c>
    </row>
    <row r="224" spans="1:10">
      <c r="A224">
        <v>223</v>
      </c>
      <c r="B224">
        <v>145.53333333333299</v>
      </c>
      <c r="C224" s="65">
        <v>34921.958333333336</v>
      </c>
      <c r="D224">
        <v>0.38999998569488498</v>
      </c>
      <c r="E224">
        <v>13.5</v>
      </c>
      <c r="F224">
        <v>0</v>
      </c>
      <c r="G224">
        <v>20.184098344816299</v>
      </c>
      <c r="H224">
        <v>1.6976959371567399</v>
      </c>
      <c r="I224">
        <v>43.1978235191633</v>
      </c>
      <c r="J224">
        <v>0.86395647038326595</v>
      </c>
    </row>
    <row r="225" spans="1:10">
      <c r="A225">
        <v>224</v>
      </c>
      <c r="B225">
        <v>-36.35</v>
      </c>
      <c r="C225" s="65">
        <v>34922.958333333336</v>
      </c>
      <c r="D225">
        <v>-0.230000004172325</v>
      </c>
      <c r="E225">
        <v>13.6599998474121</v>
      </c>
      <c r="F225">
        <v>0</v>
      </c>
      <c r="G225">
        <v>20.3883923736166</v>
      </c>
      <c r="H225">
        <v>1.74875009611049</v>
      </c>
      <c r="I225">
        <v>41.798823442274902</v>
      </c>
      <c r="J225">
        <v>0.83597646884549803</v>
      </c>
    </row>
    <row r="226" spans="1:10">
      <c r="A226">
        <v>225</v>
      </c>
      <c r="B226">
        <v>145.53333333333299</v>
      </c>
      <c r="C226" s="65">
        <v>34923.958333333336</v>
      </c>
      <c r="D226">
        <v>-0.83999997377395597</v>
      </c>
      <c r="E226">
        <v>14.25</v>
      </c>
      <c r="F226">
        <v>0</v>
      </c>
      <c r="G226">
        <v>20.5958429364971</v>
      </c>
      <c r="H226">
        <v>1.8405204594965201</v>
      </c>
      <c r="I226">
        <v>40.326407074677697</v>
      </c>
      <c r="J226">
        <v>0.80652814149355401</v>
      </c>
    </row>
    <row r="227" spans="1:10">
      <c r="A227">
        <v>226</v>
      </c>
      <c r="B227">
        <v>-36.35</v>
      </c>
      <c r="C227" s="65">
        <v>34924.958333333336</v>
      </c>
      <c r="D227">
        <v>1.16999995708466</v>
      </c>
      <c r="E227">
        <v>16.840000152587901</v>
      </c>
      <c r="F227">
        <v>0</v>
      </c>
      <c r="G227">
        <v>20.806411171989701</v>
      </c>
      <c r="H227">
        <v>2.0725701630913398</v>
      </c>
      <c r="I227">
        <v>38.668350944204597</v>
      </c>
      <c r="J227">
        <v>0.77336701888409198</v>
      </c>
    </row>
    <row r="228" spans="1:10">
      <c r="A228">
        <v>227</v>
      </c>
      <c r="B228">
        <v>145.53333333333299</v>
      </c>
      <c r="C228" s="65">
        <v>34925.958333333336</v>
      </c>
      <c r="D228">
        <v>2.3800001144409202</v>
      </c>
      <c r="E228">
        <v>18.159999847412099</v>
      </c>
      <c r="F228">
        <v>0</v>
      </c>
      <c r="G228">
        <v>21.0200582186263</v>
      </c>
      <c r="H228">
        <v>2.2003490204956599</v>
      </c>
      <c r="I228">
        <v>36.9080717278081</v>
      </c>
      <c r="J228">
        <v>0.73816143455616201</v>
      </c>
    </row>
    <row r="229" spans="1:10">
      <c r="A229">
        <v>228</v>
      </c>
      <c r="B229">
        <v>-36.35</v>
      </c>
      <c r="C229" s="65">
        <v>34926.958333333336</v>
      </c>
      <c r="D229">
        <v>6.2300000190734899</v>
      </c>
      <c r="E229">
        <v>19.930000305175799</v>
      </c>
      <c r="F229">
        <v>0</v>
      </c>
      <c r="G229">
        <v>21.2367353614761</v>
      </c>
      <c r="H229">
        <v>2.2786996671445401</v>
      </c>
      <c r="I229">
        <v>35.0851119940925</v>
      </c>
      <c r="J229">
        <v>0.70170223988184899</v>
      </c>
    </row>
    <row r="230" spans="1:10">
      <c r="A230">
        <v>229</v>
      </c>
      <c r="B230">
        <v>145.53333333333299</v>
      </c>
      <c r="C230" s="65">
        <v>34927.958333333336</v>
      </c>
      <c r="D230">
        <v>6.8499999046325701</v>
      </c>
      <c r="E230">
        <v>21.219999313354499</v>
      </c>
      <c r="F230">
        <v>0</v>
      </c>
      <c r="G230">
        <v>21.4563544717574</v>
      </c>
      <c r="H230">
        <v>2.43080942191472</v>
      </c>
      <c r="I230">
        <v>33.1404644565607</v>
      </c>
      <c r="J230">
        <v>0.66280928913121395</v>
      </c>
    </row>
    <row r="231" spans="1:10">
      <c r="A231">
        <v>230</v>
      </c>
      <c r="B231">
        <v>-36.35</v>
      </c>
      <c r="C231" s="65">
        <v>34928.958333333336</v>
      </c>
      <c r="D231">
        <v>5.5300002098083496</v>
      </c>
      <c r="E231">
        <v>21.180000305175799</v>
      </c>
      <c r="F231">
        <v>0</v>
      </c>
      <c r="G231">
        <v>21.678817567226101</v>
      </c>
      <c r="H231">
        <v>2.5083161464364299</v>
      </c>
      <c r="I231">
        <v>31.1338115394115</v>
      </c>
      <c r="J231">
        <v>0.62267623078823098</v>
      </c>
    </row>
    <row r="232" spans="1:10">
      <c r="A232">
        <v>231</v>
      </c>
      <c r="B232">
        <v>145.53333333333299</v>
      </c>
      <c r="C232" s="65">
        <v>34929.958333333336</v>
      </c>
      <c r="D232">
        <v>4.1100001335143999</v>
      </c>
      <c r="E232">
        <v>20.719999313354499</v>
      </c>
      <c r="F232">
        <v>0</v>
      </c>
      <c r="G232">
        <v>21.904026665637801</v>
      </c>
      <c r="H232">
        <v>2.5321714698847799</v>
      </c>
      <c r="I232">
        <v>29.1080743635037</v>
      </c>
      <c r="J232">
        <v>0.582161487270074</v>
      </c>
    </row>
    <row r="233" spans="1:10">
      <c r="A233">
        <v>232</v>
      </c>
      <c r="B233">
        <v>-36.35</v>
      </c>
      <c r="C233" s="65">
        <v>34930.958333333336</v>
      </c>
      <c r="D233">
        <v>7.2399997711181596</v>
      </c>
      <c r="E233">
        <v>22.549999237060501</v>
      </c>
      <c r="F233">
        <v>0</v>
      </c>
      <c r="G233">
        <v>22.131883784748101</v>
      </c>
      <c r="H233">
        <v>2.6579637620338401</v>
      </c>
      <c r="I233">
        <v>26.9817033538766</v>
      </c>
      <c r="J233">
        <v>0.53963406707753303</v>
      </c>
    </row>
    <row r="234" spans="1:10">
      <c r="A234">
        <v>233</v>
      </c>
      <c r="B234">
        <v>145.53333333333299</v>
      </c>
      <c r="C234" s="65">
        <v>34931.958333333336</v>
      </c>
      <c r="D234">
        <v>11.3699998855591</v>
      </c>
      <c r="E234">
        <v>19.649999618530298</v>
      </c>
      <c r="F234">
        <v>1.5</v>
      </c>
      <c r="G234">
        <v>22.362290942312899</v>
      </c>
      <c r="H234">
        <v>2.01218467024156</v>
      </c>
      <c r="I234">
        <v>26.871955617683401</v>
      </c>
      <c r="J234">
        <v>0.53743911235366804</v>
      </c>
    </row>
    <row r="235" spans="1:10">
      <c r="A235">
        <v>234</v>
      </c>
      <c r="B235">
        <v>-36.35</v>
      </c>
      <c r="C235" s="65">
        <v>34932.958333333336</v>
      </c>
      <c r="D235">
        <v>5.1799998283386204</v>
      </c>
      <c r="E235">
        <v>17.700000762939499</v>
      </c>
      <c r="F235">
        <v>0.30000001192092901</v>
      </c>
      <c r="G235">
        <v>22.5951501560879</v>
      </c>
      <c r="H235">
        <v>2.19460587135403</v>
      </c>
      <c r="I235">
        <v>25.416270932521101</v>
      </c>
      <c r="J235">
        <v>0.50832541865042202</v>
      </c>
    </row>
    <row r="236" spans="1:10">
      <c r="A236">
        <v>235</v>
      </c>
      <c r="B236">
        <v>145.53333333333299</v>
      </c>
      <c r="C236" s="65">
        <v>34933.958333333336</v>
      </c>
      <c r="D236">
        <v>7.46000003814697</v>
      </c>
      <c r="E236">
        <v>18.549999237060501</v>
      </c>
      <c r="F236">
        <v>0</v>
      </c>
      <c r="G236">
        <v>22.830363443828698</v>
      </c>
      <c r="H236">
        <v>2.19867755145685</v>
      </c>
      <c r="I236">
        <v>23.657328891355601</v>
      </c>
      <c r="J236">
        <v>0.473146577827112</v>
      </c>
    </row>
    <row r="237" spans="1:10">
      <c r="A237">
        <v>236</v>
      </c>
      <c r="B237">
        <v>-36.35</v>
      </c>
      <c r="C237" s="65">
        <v>34934.958333333336</v>
      </c>
      <c r="D237">
        <v>3.3299999237060498</v>
      </c>
      <c r="E237">
        <v>19.120000839233398</v>
      </c>
      <c r="F237">
        <v>0</v>
      </c>
      <c r="G237">
        <v>23.067832823290999</v>
      </c>
      <c r="H237">
        <v>2.4976516036195</v>
      </c>
      <c r="I237">
        <v>21.659207608460001</v>
      </c>
      <c r="J237">
        <v>0.43318415216919998</v>
      </c>
    </row>
    <row r="238" spans="1:10">
      <c r="A238">
        <v>237</v>
      </c>
      <c r="B238">
        <v>145.53333333333299</v>
      </c>
      <c r="C238" s="65">
        <v>34935.958333333336</v>
      </c>
      <c r="D238">
        <v>8.9899997711181605</v>
      </c>
      <c r="E238">
        <v>25.030000686645501</v>
      </c>
      <c r="F238">
        <v>0</v>
      </c>
      <c r="G238">
        <v>23.307460312230699</v>
      </c>
      <c r="H238">
        <v>3.0504430792406101</v>
      </c>
      <c r="I238">
        <v>19.218853145067499</v>
      </c>
      <c r="J238">
        <v>0.38437706290135099</v>
      </c>
    </row>
    <row r="239" spans="1:10">
      <c r="A239">
        <v>238</v>
      </c>
      <c r="B239">
        <v>-36.35</v>
      </c>
      <c r="C239" s="65">
        <v>34936.958333333336</v>
      </c>
      <c r="D239">
        <v>2.4500000476837198</v>
      </c>
      <c r="E239">
        <v>17.370000839233398</v>
      </c>
      <c r="F239">
        <v>0</v>
      </c>
      <c r="G239">
        <v>23.549147928403301</v>
      </c>
      <c r="H239">
        <v>2.3662351709265801</v>
      </c>
      <c r="I239">
        <v>17.3258650083263</v>
      </c>
      <c r="J239">
        <v>0.34651730016652499</v>
      </c>
    </row>
    <row r="240" spans="1:10">
      <c r="A240">
        <v>239</v>
      </c>
      <c r="B240">
        <v>145.53333333333299</v>
      </c>
      <c r="C240" s="65">
        <v>34937.958333333336</v>
      </c>
      <c r="D240">
        <v>6.1599998474121103</v>
      </c>
      <c r="E240">
        <v>14.7399997711182</v>
      </c>
      <c r="F240">
        <v>0</v>
      </c>
      <c r="G240">
        <v>23.792797689564601</v>
      </c>
      <c r="H240">
        <v>1.8482867692289899</v>
      </c>
      <c r="I240">
        <v>15.8472355929431</v>
      </c>
      <c r="J240">
        <v>0.31694471185886097</v>
      </c>
    </row>
    <row r="241" spans="1:10">
      <c r="A241">
        <v>240</v>
      </c>
      <c r="B241">
        <v>-36.35</v>
      </c>
      <c r="C241" s="65">
        <v>34938.958333333336</v>
      </c>
      <c r="D241">
        <v>0.68999999761581399</v>
      </c>
      <c r="E241">
        <v>16.2600002288818</v>
      </c>
      <c r="F241">
        <v>0</v>
      </c>
      <c r="G241">
        <v>24.038311613470299</v>
      </c>
      <c r="H241">
        <v>2.33965999056546</v>
      </c>
      <c r="I241">
        <v>13.975507600490699</v>
      </c>
      <c r="J241">
        <v>0.27951015200981399</v>
      </c>
    </row>
    <row r="242" spans="1:10">
      <c r="A242">
        <v>241</v>
      </c>
      <c r="B242">
        <v>145.53333333333299</v>
      </c>
      <c r="C242" s="65">
        <v>34939.958333333336</v>
      </c>
      <c r="D242">
        <v>-0.56000000238418601</v>
      </c>
      <c r="E242">
        <v>17.579999923706101</v>
      </c>
      <c r="F242">
        <v>0</v>
      </c>
      <c r="G242">
        <v>24.285591717876201</v>
      </c>
      <c r="H242">
        <v>2.5547589488467599</v>
      </c>
      <c r="I242">
        <v>11.9317004414133</v>
      </c>
      <c r="J242">
        <v>0.23863400882826599</v>
      </c>
    </row>
    <row r="243" spans="1:10">
      <c r="A243">
        <v>242</v>
      </c>
      <c r="B243">
        <v>-36.35</v>
      </c>
      <c r="C243" s="65">
        <v>34940.958333333336</v>
      </c>
      <c r="D243">
        <v>5.5199999809265101</v>
      </c>
      <c r="E243">
        <v>19.7600002288818</v>
      </c>
      <c r="F243">
        <v>0</v>
      </c>
      <c r="G243">
        <v>24.5345400205379</v>
      </c>
      <c r="H243">
        <v>2.6456922175025501</v>
      </c>
      <c r="I243">
        <v>9.8151466674112609</v>
      </c>
      <c r="J243">
        <v>0.19630293334822499</v>
      </c>
    </row>
    <row r="244" spans="1:10">
      <c r="A244">
        <v>243</v>
      </c>
      <c r="B244">
        <v>145.53333333333299</v>
      </c>
      <c r="C244" s="65">
        <v>34941.958333333336</v>
      </c>
      <c r="D244">
        <v>9.5500001907348597</v>
      </c>
      <c r="E244">
        <v>11.1499996185303</v>
      </c>
      <c r="F244">
        <v>5.1999998092651403</v>
      </c>
      <c r="G244">
        <v>24.7850585392111</v>
      </c>
      <c r="H244">
        <v>0.82849522940219</v>
      </c>
      <c r="I244">
        <v>14.352350293154601</v>
      </c>
      <c r="J244">
        <v>0.28704700586309301</v>
      </c>
    </row>
    <row r="245" spans="1:10">
      <c r="A245">
        <v>244</v>
      </c>
      <c r="B245">
        <v>-36.35</v>
      </c>
      <c r="C245" s="65">
        <v>34942.958333333336</v>
      </c>
      <c r="D245">
        <v>3.0299999713897701</v>
      </c>
      <c r="E245">
        <v>14.0100002288818</v>
      </c>
      <c r="F245">
        <v>9.8000001907348597</v>
      </c>
      <c r="G245">
        <v>25.037049291651599</v>
      </c>
      <c r="H245">
        <v>2.0498966124394502</v>
      </c>
      <c r="I245">
        <v>22.512433193937898</v>
      </c>
      <c r="J245">
        <v>0.450248663878759</v>
      </c>
    </row>
    <row r="246" spans="1:10">
      <c r="A246">
        <v>245</v>
      </c>
      <c r="B246">
        <v>145.53333333333299</v>
      </c>
      <c r="C246" s="65">
        <v>34943.958333333336</v>
      </c>
      <c r="D246">
        <v>7.9999998211860698E-2</v>
      </c>
      <c r="E246">
        <v>15.689999580383301</v>
      </c>
      <c r="F246">
        <v>0</v>
      </c>
      <c r="G246">
        <v>25.290414295615101</v>
      </c>
      <c r="H246">
        <v>2.4093434218936101</v>
      </c>
      <c r="I246">
        <v>20.584958456423099</v>
      </c>
      <c r="J246">
        <v>0.411699169128461</v>
      </c>
    </row>
    <row r="247" spans="1:10">
      <c r="A247">
        <v>246</v>
      </c>
      <c r="B247">
        <v>-36.35</v>
      </c>
      <c r="C247" s="65">
        <v>34944.958333333336</v>
      </c>
      <c r="D247">
        <v>1.91999995708466</v>
      </c>
      <c r="E247">
        <v>16.2600002288818</v>
      </c>
      <c r="F247">
        <v>0</v>
      </c>
      <c r="G247">
        <v>25.545055568857201</v>
      </c>
      <c r="H247">
        <v>2.4419343663239199</v>
      </c>
      <c r="I247">
        <v>18.631410963363901</v>
      </c>
      <c r="J247">
        <v>0.37262821926727802</v>
      </c>
    </row>
    <row r="248" spans="1:10">
      <c r="A248">
        <v>247</v>
      </c>
      <c r="B248">
        <v>145.53333333333299</v>
      </c>
      <c r="C248" s="65">
        <v>34945.958333333336</v>
      </c>
      <c r="D248">
        <v>6.3000001907348597</v>
      </c>
      <c r="E248">
        <v>14.0299997329712</v>
      </c>
      <c r="F248">
        <v>0.10000000149011599</v>
      </c>
      <c r="G248">
        <v>25.8008751291338</v>
      </c>
      <c r="H248">
        <v>1.88321864670672</v>
      </c>
      <c r="I248">
        <v>17.224836047488701</v>
      </c>
      <c r="J248">
        <v>0.34449672094977302</v>
      </c>
    </row>
    <row r="249" spans="1:10">
      <c r="A249">
        <v>248</v>
      </c>
      <c r="B249">
        <v>-36.35</v>
      </c>
      <c r="C249" s="65">
        <v>34946.958333333336</v>
      </c>
      <c r="D249">
        <v>0.519999980926514</v>
      </c>
      <c r="E249">
        <v>10.4700002670288</v>
      </c>
      <c r="F249">
        <v>0.10000000149011599</v>
      </c>
      <c r="G249">
        <v>26.0577749942004</v>
      </c>
      <c r="H249">
        <v>1.7975184015921499</v>
      </c>
      <c r="I249">
        <v>15.8868213277051</v>
      </c>
      <c r="J249">
        <v>0.317736426554101</v>
      </c>
    </row>
    <row r="250" spans="1:10">
      <c r="A250">
        <v>249</v>
      </c>
      <c r="B250">
        <v>145.53333333333299</v>
      </c>
      <c r="C250" s="65">
        <v>34947.958333333336</v>
      </c>
      <c r="D250">
        <v>0.40000000596046398</v>
      </c>
      <c r="E250">
        <v>12.25</v>
      </c>
      <c r="F250">
        <v>0.20000000298023199</v>
      </c>
      <c r="G250">
        <v>26.315657181812899</v>
      </c>
      <c r="H250">
        <v>2.0516461941466799</v>
      </c>
      <c r="I250">
        <v>14.4455043753679</v>
      </c>
      <c r="J250">
        <v>0.28891008750735903</v>
      </c>
    </row>
    <row r="251" spans="1:10">
      <c r="A251">
        <v>250</v>
      </c>
      <c r="B251">
        <v>-36.35</v>
      </c>
      <c r="C251" s="65">
        <v>34948.958333333336</v>
      </c>
      <c r="D251">
        <v>-1</v>
      </c>
      <c r="E251">
        <v>13.439999580383301</v>
      </c>
      <c r="F251">
        <v>0.40000000596046398</v>
      </c>
      <c r="G251">
        <v>26.574423709726901</v>
      </c>
      <c r="H251">
        <v>2.2771004885008601</v>
      </c>
      <c r="I251">
        <v>13.023823990527699</v>
      </c>
      <c r="J251">
        <v>0.26047647981055499</v>
      </c>
    </row>
    <row r="252" spans="1:10">
      <c r="A252">
        <v>251</v>
      </c>
      <c r="B252">
        <v>145.53333333333299</v>
      </c>
      <c r="C252" s="65">
        <v>34949.958333333336</v>
      </c>
      <c r="D252">
        <v>1.0199999809265099</v>
      </c>
      <c r="E252">
        <v>12.3599996566772</v>
      </c>
      <c r="F252">
        <v>0</v>
      </c>
      <c r="G252">
        <v>26.8339765956981</v>
      </c>
      <c r="H252">
        <v>2.0775050650482698</v>
      </c>
      <c r="I252">
        <v>11.3618199384891</v>
      </c>
      <c r="J252">
        <v>0.22723639876978199</v>
      </c>
    </row>
    <row r="253" spans="1:10">
      <c r="A253">
        <v>252</v>
      </c>
      <c r="B253">
        <v>-36.35</v>
      </c>
      <c r="C253" s="65">
        <v>34950.958333333336</v>
      </c>
      <c r="D253">
        <v>6.1700000762939498</v>
      </c>
      <c r="E253">
        <v>16.360000610351602</v>
      </c>
      <c r="F253">
        <v>0.20000000298023199</v>
      </c>
      <c r="G253">
        <v>27.094217857482299</v>
      </c>
      <c r="H253">
        <v>2.3599119856173698</v>
      </c>
      <c r="I253">
        <v>9.6738903529754392</v>
      </c>
      <c r="J253">
        <v>0.19347780705950901</v>
      </c>
    </row>
    <row r="254" spans="1:10">
      <c r="A254">
        <v>253</v>
      </c>
      <c r="B254">
        <v>145.53333333333299</v>
      </c>
      <c r="C254" s="65">
        <v>34951.958333333336</v>
      </c>
      <c r="D254">
        <v>0.82999998331069902</v>
      </c>
      <c r="E254">
        <v>16.420000076293899</v>
      </c>
      <c r="F254">
        <v>0</v>
      </c>
      <c r="G254">
        <v>27.355049512835201</v>
      </c>
      <c r="H254">
        <v>2.6793985141693</v>
      </c>
      <c r="I254">
        <v>7.5303715416400099</v>
      </c>
      <c r="J254">
        <v>0.15060743083280001</v>
      </c>
    </row>
    <row r="255" spans="1:10">
      <c r="A255">
        <v>254</v>
      </c>
      <c r="B255">
        <v>-36.35</v>
      </c>
      <c r="C255" s="65">
        <v>34952.958333333336</v>
      </c>
      <c r="D255">
        <v>3.7999999523162802</v>
      </c>
      <c r="E255">
        <v>16.030000686645501</v>
      </c>
      <c r="F255">
        <v>0</v>
      </c>
      <c r="G255">
        <v>27.616373579512398</v>
      </c>
      <c r="H255">
        <v>2.5127919386523199</v>
      </c>
      <c r="I255">
        <v>5.5201379907181503</v>
      </c>
      <c r="J255">
        <v>0.110402759814363</v>
      </c>
    </row>
    <row r="256" spans="1:10">
      <c r="A256">
        <v>255</v>
      </c>
      <c r="B256">
        <v>145.53333333333299</v>
      </c>
      <c r="C256" s="65">
        <v>34953.958333333336</v>
      </c>
      <c r="D256">
        <v>0.91000002622604403</v>
      </c>
      <c r="E256">
        <v>17.100000381469702</v>
      </c>
      <c r="F256">
        <v>0</v>
      </c>
      <c r="G256">
        <v>27.878092075269699</v>
      </c>
      <c r="H256">
        <v>2.8226955838704302</v>
      </c>
      <c r="I256">
        <v>3.2619815236218002</v>
      </c>
      <c r="J256">
        <v>6.5239630472436097E-2</v>
      </c>
    </row>
    <row r="257" spans="1:10">
      <c r="A257">
        <v>256</v>
      </c>
      <c r="B257">
        <v>-36.35</v>
      </c>
      <c r="C257" s="65">
        <v>34954.958333333336</v>
      </c>
      <c r="D257">
        <v>4.0900001525878897</v>
      </c>
      <c r="E257">
        <v>19.850000381469702</v>
      </c>
      <c r="F257">
        <v>0</v>
      </c>
      <c r="G257">
        <v>28.140107017862899</v>
      </c>
      <c r="H257">
        <v>3.1220830010565899</v>
      </c>
      <c r="I257">
        <v>0.76431512277653202</v>
      </c>
      <c r="J257">
        <v>1.5286302455530599E-2</v>
      </c>
    </row>
    <row r="258" spans="1:10">
      <c r="A258">
        <v>257</v>
      </c>
      <c r="B258">
        <v>145.53333333333299</v>
      </c>
      <c r="C258" s="65">
        <v>34955.958333333336</v>
      </c>
      <c r="D258">
        <v>10.9700002670288</v>
      </c>
      <c r="E258">
        <v>15.6599998474121</v>
      </c>
      <c r="F258">
        <v>0.60000002384185802</v>
      </c>
      <c r="G258">
        <v>28.402320425047499</v>
      </c>
      <c r="H258">
        <v>1.79668433954728</v>
      </c>
      <c r="I258">
        <v>0</v>
      </c>
      <c r="J258">
        <v>0</v>
      </c>
    </row>
    <row r="259" spans="1:10">
      <c r="A259">
        <v>258</v>
      </c>
      <c r="B259">
        <v>-36.35</v>
      </c>
      <c r="C259" s="65">
        <v>34956.958333333336</v>
      </c>
      <c r="D259">
        <v>4.6199998855590803</v>
      </c>
      <c r="E259">
        <v>18.7299995422363</v>
      </c>
      <c r="F259">
        <v>2.7999999523162802</v>
      </c>
      <c r="G259">
        <v>28.664634314579398</v>
      </c>
      <c r="H259">
        <v>2.9793770527058898</v>
      </c>
      <c r="I259">
        <v>0.41649831015157401</v>
      </c>
      <c r="J259">
        <v>8.3299662030314903E-3</v>
      </c>
    </row>
    <row r="260" spans="1:10">
      <c r="A260">
        <v>259</v>
      </c>
      <c r="B260">
        <v>145.53333333333299</v>
      </c>
      <c r="C260" s="65">
        <v>34957.958333333336</v>
      </c>
      <c r="D260">
        <v>4.6500000953674299</v>
      </c>
      <c r="E260">
        <v>20.370000839233398</v>
      </c>
      <c r="F260">
        <v>0.10000000149011599</v>
      </c>
      <c r="G260">
        <v>28.926955266221999</v>
      </c>
      <c r="H260">
        <v>3.26344802115096</v>
      </c>
      <c r="I260">
        <v>0</v>
      </c>
      <c r="J260">
        <v>0</v>
      </c>
    </row>
    <row r="261" spans="1:10">
      <c r="A261">
        <v>260</v>
      </c>
      <c r="B261">
        <v>-36.35</v>
      </c>
      <c r="C261" s="65">
        <v>34958.958333333336</v>
      </c>
      <c r="D261">
        <v>6.0999999046325701</v>
      </c>
      <c r="E261">
        <v>20.399999618530298</v>
      </c>
      <c r="F261">
        <v>0</v>
      </c>
      <c r="G261">
        <v>29.189208107770199</v>
      </c>
      <c r="H261">
        <v>3.21746388006156</v>
      </c>
      <c r="I261">
        <v>0</v>
      </c>
      <c r="J261">
        <v>0</v>
      </c>
    </row>
    <row r="262" spans="1:10">
      <c r="A262">
        <v>261</v>
      </c>
      <c r="B262">
        <v>145.53333333333299</v>
      </c>
      <c r="C262" s="65">
        <v>34959.958333333336</v>
      </c>
      <c r="D262">
        <v>5.6999998092651403</v>
      </c>
      <c r="E262">
        <v>21.5100002288818</v>
      </c>
      <c r="F262">
        <v>0.30000001192092901</v>
      </c>
      <c r="G262">
        <v>29.451322229026498</v>
      </c>
      <c r="H262">
        <v>3.45248092499018</v>
      </c>
      <c r="I262">
        <v>0</v>
      </c>
      <c r="J262">
        <v>0</v>
      </c>
    </row>
    <row r="263" spans="1:10">
      <c r="A263">
        <v>262</v>
      </c>
      <c r="B263">
        <v>-36.35</v>
      </c>
      <c r="C263" s="65">
        <v>34960.958333333336</v>
      </c>
      <c r="D263">
        <v>14</v>
      </c>
      <c r="E263">
        <v>24.399999618530298</v>
      </c>
      <c r="F263">
        <v>1.8999999761581401</v>
      </c>
      <c r="G263">
        <v>29.7132270197935</v>
      </c>
      <c r="H263">
        <v>3.3283574115468801</v>
      </c>
      <c r="I263">
        <v>0</v>
      </c>
      <c r="J263">
        <v>0</v>
      </c>
    </row>
    <row r="264" spans="1:10">
      <c r="A264">
        <v>263</v>
      </c>
      <c r="B264">
        <v>145.53333333333299</v>
      </c>
      <c r="C264" s="65">
        <v>34961.958333333336</v>
      </c>
      <c r="D264">
        <v>7.75</v>
      </c>
      <c r="E264">
        <v>19.360000610351602</v>
      </c>
      <c r="F264">
        <v>0</v>
      </c>
      <c r="G264">
        <v>29.974851869873898</v>
      </c>
      <c r="H264">
        <v>3.0063651461049501</v>
      </c>
      <c r="I264">
        <v>0</v>
      </c>
      <c r="J264">
        <v>0</v>
      </c>
    </row>
    <row r="265" spans="1:10">
      <c r="A265">
        <v>264</v>
      </c>
      <c r="B265">
        <v>-36.35</v>
      </c>
      <c r="C265" s="65">
        <v>34962.958333333336</v>
      </c>
      <c r="D265">
        <v>4.8400001525878897</v>
      </c>
      <c r="E265">
        <v>14.6599998474121</v>
      </c>
      <c r="F265">
        <v>0.10000000149011599</v>
      </c>
      <c r="G265">
        <v>30.2361261690703</v>
      </c>
      <c r="H265">
        <v>2.45055943883168</v>
      </c>
      <c r="I265">
        <v>0</v>
      </c>
      <c r="J265">
        <v>0</v>
      </c>
    </row>
    <row r="266" spans="1:10">
      <c r="A266">
        <v>265</v>
      </c>
      <c r="B266">
        <v>145.53333333333299</v>
      </c>
      <c r="C266" s="65">
        <v>34963.958333333336</v>
      </c>
      <c r="D266">
        <v>5.8400001525878897</v>
      </c>
      <c r="E266">
        <v>16.110000610351602</v>
      </c>
      <c r="F266">
        <v>0</v>
      </c>
      <c r="G266">
        <v>30.4969793071852</v>
      </c>
      <c r="H266">
        <v>2.6400925176747099</v>
      </c>
      <c r="I266">
        <v>0</v>
      </c>
      <c r="J266">
        <v>0</v>
      </c>
    </row>
    <row r="267" spans="1:10">
      <c r="A267">
        <v>266</v>
      </c>
      <c r="B267">
        <v>-36.35</v>
      </c>
      <c r="C267" s="65">
        <v>34964.958333333336</v>
      </c>
      <c r="D267">
        <v>7.6399998664856001</v>
      </c>
      <c r="E267">
        <v>18.840000152587901</v>
      </c>
      <c r="F267">
        <v>5.8000001907348597</v>
      </c>
      <c r="G267">
        <v>30.7573406740213</v>
      </c>
      <c r="H267">
        <v>2.9994474963119302</v>
      </c>
      <c r="I267">
        <v>3.4004421936853202</v>
      </c>
      <c r="J267">
        <v>6.8008843873706301E-2</v>
      </c>
    </row>
    <row r="268" spans="1:10">
      <c r="A268">
        <v>267</v>
      </c>
      <c r="B268">
        <v>145.53333333333299</v>
      </c>
      <c r="C268" s="65">
        <v>34965.958333333336</v>
      </c>
      <c r="D268">
        <v>10.2299995422363</v>
      </c>
      <c r="E268">
        <v>15</v>
      </c>
      <c r="F268">
        <v>6.5</v>
      </c>
      <c r="G268">
        <v>31.017139659381101</v>
      </c>
      <c r="H268">
        <v>1.93424073412264</v>
      </c>
      <c r="I268">
        <v>8.3530496063872004</v>
      </c>
      <c r="J268">
        <v>0.167060992127744</v>
      </c>
    </row>
    <row r="269" spans="1:10">
      <c r="A269">
        <v>268</v>
      </c>
      <c r="B269">
        <v>-36.35</v>
      </c>
      <c r="C269" s="65">
        <v>34966.958333333336</v>
      </c>
      <c r="D269">
        <v>7.5599999427795401</v>
      </c>
      <c r="E269">
        <v>18.829999923706101</v>
      </c>
      <c r="F269">
        <v>4.1999998092651403</v>
      </c>
      <c r="G269">
        <v>31.2763056530673</v>
      </c>
      <c r="H269">
        <v>3.0551377589649</v>
      </c>
      <c r="I269">
        <v>10.1089392084804</v>
      </c>
      <c r="J269">
        <v>0.20217878416960799</v>
      </c>
    </row>
    <row r="270" spans="1:10">
      <c r="A270">
        <v>269</v>
      </c>
      <c r="B270">
        <v>145.53333333333299</v>
      </c>
      <c r="C270" s="65">
        <v>34967.958333333336</v>
      </c>
      <c r="D270">
        <v>2.8900001049041699</v>
      </c>
      <c r="E270">
        <v>18.030000686645501</v>
      </c>
      <c r="F270">
        <v>0</v>
      </c>
      <c r="G270">
        <v>31.534768044882501</v>
      </c>
      <c r="H270">
        <v>3.2552661488610002</v>
      </c>
      <c r="I270">
        <v>7.50472628939161</v>
      </c>
      <c r="J270">
        <v>0.150094525787832</v>
      </c>
    </row>
    <row r="271" spans="1:10">
      <c r="A271">
        <v>270</v>
      </c>
      <c r="B271">
        <v>-36.35</v>
      </c>
      <c r="C271" s="65">
        <v>34968.958333333336</v>
      </c>
      <c r="D271">
        <v>2.1600000858306898</v>
      </c>
      <c r="E271">
        <v>20.200000762939499</v>
      </c>
      <c r="F271">
        <v>0</v>
      </c>
      <c r="G271">
        <v>31.792456224629198</v>
      </c>
      <c r="H271">
        <v>3.67368991362514</v>
      </c>
      <c r="I271">
        <v>4.5657743584914998</v>
      </c>
      <c r="J271">
        <v>9.1315487169829998E-2</v>
      </c>
    </row>
    <row r="272" spans="1:10">
      <c r="A272">
        <v>271</v>
      </c>
      <c r="B272">
        <v>145.53333333333299</v>
      </c>
      <c r="C272" s="65">
        <v>34969.958333333336</v>
      </c>
      <c r="D272">
        <v>5.96000003814697</v>
      </c>
      <c r="E272">
        <v>18.969999313354499</v>
      </c>
      <c r="F272">
        <v>0</v>
      </c>
      <c r="G272">
        <v>32.049299582110102</v>
      </c>
      <c r="H272">
        <v>3.2844269282371901</v>
      </c>
      <c r="I272">
        <v>1.9382328159017399</v>
      </c>
      <c r="J272">
        <v>3.8764656318034899E-2</v>
      </c>
    </row>
    <row r="273" spans="1:10">
      <c r="A273">
        <v>272</v>
      </c>
      <c r="B273">
        <v>-36.35</v>
      </c>
      <c r="C273" s="65">
        <v>34970.958333333336</v>
      </c>
      <c r="D273">
        <v>3.9200000762939502</v>
      </c>
      <c r="E273">
        <v>16.799999237060501</v>
      </c>
      <c r="F273">
        <v>0.10000000149011599</v>
      </c>
      <c r="G273">
        <v>32.305227507127803</v>
      </c>
      <c r="H273">
        <v>3.0649621668690101</v>
      </c>
      <c r="I273">
        <v>0</v>
      </c>
      <c r="J273">
        <v>0</v>
      </c>
    </row>
    <row r="274" spans="1:10">
      <c r="A274">
        <v>273</v>
      </c>
      <c r="B274">
        <v>145.53333333333299</v>
      </c>
      <c r="C274" s="65">
        <v>34971.958333333336</v>
      </c>
      <c r="D274">
        <v>8.9200000762939506</v>
      </c>
      <c r="E274">
        <v>20.5200004577637</v>
      </c>
      <c r="F274">
        <v>0</v>
      </c>
      <c r="G274">
        <v>32.560169389484898</v>
      </c>
      <c r="H274">
        <v>3.3855400010799701</v>
      </c>
      <c r="I274">
        <v>0</v>
      </c>
      <c r="J274">
        <v>0</v>
      </c>
    </row>
    <row r="275" spans="1:10">
      <c r="A275">
        <v>274</v>
      </c>
      <c r="B275">
        <v>-36.35</v>
      </c>
      <c r="C275" s="65">
        <v>34972.958333333336</v>
      </c>
      <c r="D275">
        <v>10.199999809265099</v>
      </c>
      <c r="E275">
        <v>24.409999847412099</v>
      </c>
      <c r="F275">
        <v>0.20000000298023199</v>
      </c>
      <c r="G275">
        <v>32.814054618983903</v>
      </c>
      <c r="H275">
        <v>4.0765020315051599</v>
      </c>
      <c r="I275">
        <v>0</v>
      </c>
      <c r="J275">
        <v>0</v>
      </c>
    </row>
    <row r="276" spans="1:10">
      <c r="A276">
        <v>275</v>
      </c>
      <c r="B276">
        <v>145.53333333333299</v>
      </c>
      <c r="C276" s="65">
        <v>34973.958333333336</v>
      </c>
      <c r="D276">
        <v>9.9300003051757795</v>
      </c>
      <c r="E276">
        <v>18.469999313354499</v>
      </c>
      <c r="F276">
        <v>0.10000000149011599</v>
      </c>
      <c r="G276">
        <v>33.066812585427598</v>
      </c>
      <c r="H276">
        <v>2.90290598932719</v>
      </c>
      <c r="I276">
        <v>0</v>
      </c>
      <c r="J276">
        <v>0</v>
      </c>
    </row>
    <row r="277" spans="1:10">
      <c r="A277">
        <v>276</v>
      </c>
      <c r="B277">
        <v>-36.35</v>
      </c>
      <c r="C277" s="65">
        <v>34974.958333333336</v>
      </c>
      <c r="D277">
        <v>8.5299997329711896</v>
      </c>
      <c r="E277">
        <v>15.819999694824199</v>
      </c>
      <c r="F277">
        <v>0.30000001192092901</v>
      </c>
      <c r="G277">
        <v>33.318372678618402</v>
      </c>
      <c r="H277">
        <v>2.53144492948763</v>
      </c>
      <c r="I277">
        <v>0</v>
      </c>
      <c r="J277">
        <v>0</v>
      </c>
    </row>
    <row r="278" spans="1:10">
      <c r="A278">
        <v>277</v>
      </c>
      <c r="B278">
        <v>145.53333333333299</v>
      </c>
      <c r="C278" s="65">
        <v>34975.958333333336</v>
      </c>
      <c r="D278">
        <v>3.53999996185303</v>
      </c>
      <c r="E278">
        <v>17.360000610351602</v>
      </c>
      <c r="F278">
        <v>0</v>
      </c>
      <c r="G278">
        <v>33.568664288359003</v>
      </c>
      <c r="H278">
        <v>3.3095450774294402</v>
      </c>
      <c r="I278">
        <v>0</v>
      </c>
      <c r="J278">
        <v>0</v>
      </c>
    </row>
    <row r="279" spans="1:10">
      <c r="A279">
        <v>278</v>
      </c>
      <c r="B279">
        <v>-36.35</v>
      </c>
      <c r="C279" s="65">
        <v>34976.958333333336</v>
      </c>
      <c r="D279">
        <v>4.5300002098083496</v>
      </c>
      <c r="E279">
        <v>20.860000610351602</v>
      </c>
      <c r="F279">
        <v>0</v>
      </c>
      <c r="G279">
        <v>33.817616804452001</v>
      </c>
      <c r="H279">
        <v>3.9122490306472302</v>
      </c>
      <c r="I279">
        <v>0</v>
      </c>
      <c r="J279">
        <v>0</v>
      </c>
    </row>
    <row r="280" spans="1:10">
      <c r="A280">
        <v>279</v>
      </c>
      <c r="B280">
        <v>145.53333333333299</v>
      </c>
      <c r="C280" s="65">
        <v>34977.958333333336</v>
      </c>
      <c r="D280">
        <v>10.8599996566772</v>
      </c>
      <c r="E280">
        <v>18.399999618530298</v>
      </c>
      <c r="F280">
        <v>6.5</v>
      </c>
      <c r="G280">
        <v>34.065159616700001</v>
      </c>
      <c r="H280">
        <v>2.84776924541258</v>
      </c>
      <c r="I280">
        <v>4.2217846036699296</v>
      </c>
      <c r="J280">
        <v>8.4435692073398697E-2</v>
      </c>
    </row>
    <row r="281" spans="1:10">
      <c r="A281">
        <v>280</v>
      </c>
      <c r="B281">
        <v>-36.35</v>
      </c>
      <c r="C281" s="65">
        <v>34978.958333333336</v>
      </c>
      <c r="D281">
        <v>4.6399998664856001</v>
      </c>
      <c r="E281">
        <v>19.409999847412099</v>
      </c>
      <c r="F281">
        <v>0</v>
      </c>
      <c r="G281">
        <v>34.311222114905597</v>
      </c>
      <c r="H281">
        <v>3.6920590340482198</v>
      </c>
      <c r="I281">
        <v>1.2681373764313599</v>
      </c>
      <c r="J281">
        <v>2.5362747528627098E-2</v>
      </c>
    </row>
    <row r="282" spans="1:10">
      <c r="A282">
        <v>281</v>
      </c>
      <c r="B282">
        <v>145.53333333333299</v>
      </c>
      <c r="C282" s="65">
        <v>34979.958333333336</v>
      </c>
      <c r="D282">
        <v>3.5999999046325701</v>
      </c>
      <c r="E282">
        <v>17.590000152587901</v>
      </c>
      <c r="F282">
        <v>1.1000000238418599</v>
      </c>
      <c r="G282">
        <v>34.555733688871399</v>
      </c>
      <c r="H282">
        <v>3.4453441116444798</v>
      </c>
      <c r="I282">
        <v>0</v>
      </c>
      <c r="J282">
        <v>0</v>
      </c>
    </row>
    <row r="283" spans="1:10">
      <c r="A283">
        <v>282</v>
      </c>
      <c r="B283">
        <v>-36.35</v>
      </c>
      <c r="C283" s="65">
        <v>34980.958333333336</v>
      </c>
      <c r="D283">
        <v>1.7200000286102299</v>
      </c>
      <c r="E283">
        <v>20.540000915527301</v>
      </c>
      <c r="F283">
        <v>0.20000000298023199</v>
      </c>
      <c r="G283">
        <v>34.798623728400102</v>
      </c>
      <c r="H283">
        <v>4.0999832293836702</v>
      </c>
      <c r="I283">
        <v>0</v>
      </c>
      <c r="J283">
        <v>0</v>
      </c>
    </row>
    <row r="284" spans="1:10">
      <c r="A284">
        <v>283</v>
      </c>
      <c r="B284">
        <v>145.53333333333299</v>
      </c>
      <c r="C284" s="65">
        <v>34981.958333333336</v>
      </c>
      <c r="D284">
        <v>7.21000003814697</v>
      </c>
      <c r="E284">
        <v>23.629999160766602</v>
      </c>
      <c r="F284">
        <v>0</v>
      </c>
      <c r="G284">
        <v>35.039821623294102</v>
      </c>
      <c r="H284">
        <v>4.4280225712071797</v>
      </c>
      <c r="I284">
        <v>0</v>
      </c>
      <c r="J284">
        <v>0</v>
      </c>
    </row>
    <row r="285" spans="1:10">
      <c r="A285">
        <v>284</v>
      </c>
      <c r="B285">
        <v>-36.35</v>
      </c>
      <c r="C285" s="65">
        <v>34982.958333333336</v>
      </c>
      <c r="D285">
        <v>12.8699998855591</v>
      </c>
      <c r="E285">
        <v>21.200000762939499</v>
      </c>
      <c r="F285">
        <v>0</v>
      </c>
      <c r="G285">
        <v>35.279256763356102</v>
      </c>
      <c r="H285">
        <v>3.3298105219501801</v>
      </c>
      <c r="I285">
        <v>0</v>
      </c>
      <c r="J285">
        <v>0</v>
      </c>
    </row>
    <row r="286" spans="1:10">
      <c r="A286">
        <v>285</v>
      </c>
      <c r="B286">
        <v>145.53333333333299</v>
      </c>
      <c r="C286" s="65">
        <v>34983.958333333336</v>
      </c>
      <c r="D286">
        <v>13.1499996185303</v>
      </c>
      <c r="E286">
        <v>28.2399997711182</v>
      </c>
      <c r="F286">
        <v>11.3999996185303</v>
      </c>
      <c r="G286">
        <v>35.516858538388803</v>
      </c>
      <c r="H286">
        <v>4.9859192409460897</v>
      </c>
      <c r="I286">
        <v>7.4112642257734</v>
      </c>
      <c r="J286">
        <v>0.14822528451546799</v>
      </c>
    </row>
    <row r="287" spans="1:10">
      <c r="A287">
        <v>286</v>
      </c>
      <c r="B287">
        <v>-36.35</v>
      </c>
      <c r="C287" s="65">
        <v>34984.958333333336</v>
      </c>
      <c r="D287">
        <v>8.9499998092651403</v>
      </c>
      <c r="E287">
        <v>18.280000686645501</v>
      </c>
      <c r="F287">
        <v>0</v>
      </c>
      <c r="G287">
        <v>35.752556338194701</v>
      </c>
      <c r="H287">
        <v>3.2206739540002198</v>
      </c>
      <c r="I287">
        <v>4.8347250625732201</v>
      </c>
      <c r="J287">
        <v>9.6694501251464504E-2</v>
      </c>
    </row>
    <row r="288" spans="1:10">
      <c r="A288">
        <v>287</v>
      </c>
      <c r="B288">
        <v>145.53333333333299</v>
      </c>
      <c r="C288" s="65">
        <v>34985.958333333336</v>
      </c>
      <c r="D288">
        <v>5.7199997901916504</v>
      </c>
      <c r="E288">
        <v>16.620000839233398</v>
      </c>
      <c r="F288">
        <v>2.5999999046325701</v>
      </c>
      <c r="G288">
        <v>35.986279552576399</v>
      </c>
      <c r="H288">
        <v>3.2311749317470402</v>
      </c>
      <c r="I288">
        <v>4.8497850218081604</v>
      </c>
      <c r="J288">
        <v>9.6995700436163207E-2</v>
      </c>
    </row>
    <row r="289" spans="1:10">
      <c r="A289">
        <v>288</v>
      </c>
      <c r="B289">
        <v>-36.35</v>
      </c>
      <c r="C289" s="65">
        <v>34986.958333333336</v>
      </c>
      <c r="D289">
        <v>3.0499999523162802</v>
      </c>
      <c r="E289">
        <v>19.610000610351602</v>
      </c>
      <c r="F289">
        <v>0.40000000596046398</v>
      </c>
      <c r="G289">
        <v>36.217957571336498</v>
      </c>
      <c r="H289">
        <v>4.0304762925447601</v>
      </c>
      <c r="I289">
        <v>2.0254039937328101</v>
      </c>
      <c r="J289">
        <v>4.0508079874656301E-2</v>
      </c>
    </row>
    <row r="290" spans="1:10">
      <c r="A290">
        <v>289</v>
      </c>
      <c r="B290">
        <v>145.53333333333299</v>
      </c>
      <c r="C290" s="65">
        <v>34987.958333333336</v>
      </c>
      <c r="D290">
        <v>3.25</v>
      </c>
      <c r="E290">
        <v>23.129999160766602</v>
      </c>
      <c r="F290">
        <v>0</v>
      </c>
      <c r="G290">
        <v>36.447519368266299</v>
      </c>
      <c r="H290">
        <v>4.7278041582729102</v>
      </c>
      <c r="I290">
        <v>0</v>
      </c>
      <c r="J290">
        <v>0</v>
      </c>
    </row>
    <row r="291" spans="1:10">
      <c r="A291">
        <v>290</v>
      </c>
      <c r="B291">
        <v>-36.35</v>
      </c>
      <c r="C291" s="65">
        <v>34988.958333333336</v>
      </c>
      <c r="D291">
        <v>8.4200000762939506</v>
      </c>
      <c r="E291">
        <v>28.340000152587901</v>
      </c>
      <c r="F291">
        <v>0</v>
      </c>
      <c r="G291">
        <v>36.674892253111501</v>
      </c>
      <c r="H291">
        <v>5.5596036328232596</v>
      </c>
      <c r="I291">
        <v>0</v>
      </c>
      <c r="J291">
        <v>0</v>
      </c>
    </row>
    <row r="292" spans="1:10">
      <c r="A292">
        <v>291</v>
      </c>
      <c r="B292">
        <v>145.53333333333299</v>
      </c>
      <c r="C292" s="65">
        <v>34989.958333333336</v>
      </c>
      <c r="D292">
        <v>10.6199998855591</v>
      </c>
      <c r="E292">
        <v>24.049999237060501</v>
      </c>
      <c r="F292">
        <v>0</v>
      </c>
      <c r="G292">
        <v>36.900003119606602</v>
      </c>
      <c r="H292">
        <v>4.4603208739112903</v>
      </c>
      <c r="I292">
        <v>0</v>
      </c>
      <c r="J292">
        <v>0</v>
      </c>
    </row>
    <row r="293" spans="1:10">
      <c r="A293">
        <v>292</v>
      </c>
      <c r="B293">
        <v>-36.35</v>
      </c>
      <c r="C293" s="65">
        <v>34990.958333333336</v>
      </c>
      <c r="D293">
        <v>15.5100002288818</v>
      </c>
      <c r="E293">
        <v>32.900001525878899</v>
      </c>
      <c r="F293">
        <v>0</v>
      </c>
      <c r="G293">
        <v>37.122778861485898</v>
      </c>
      <c r="H293">
        <v>6.1045412856951504</v>
      </c>
      <c r="I293">
        <v>0</v>
      </c>
      <c r="J293">
        <v>0</v>
      </c>
    </row>
    <row r="294" spans="1:10">
      <c r="A294">
        <v>293</v>
      </c>
      <c r="B294">
        <v>145.53333333333299</v>
      </c>
      <c r="C294" s="65">
        <v>34991.958333333336</v>
      </c>
      <c r="D294">
        <v>8.5900001525878906</v>
      </c>
      <c r="E294">
        <v>13.319999694824199</v>
      </c>
      <c r="F294">
        <v>0.30000001192092901</v>
      </c>
      <c r="G294">
        <v>37.343146372483801</v>
      </c>
      <c r="H294">
        <v>2.1923837717675698</v>
      </c>
      <c r="I294">
        <v>0</v>
      </c>
      <c r="J294">
        <v>0</v>
      </c>
    </row>
    <row r="295" spans="1:10">
      <c r="A295">
        <v>294</v>
      </c>
      <c r="B295">
        <v>-36.35</v>
      </c>
      <c r="C295" s="65">
        <v>34992.958333333336</v>
      </c>
      <c r="D295">
        <v>8.1099996566772496</v>
      </c>
      <c r="E295">
        <v>13.960000038146999</v>
      </c>
      <c r="F295">
        <v>0.60000002384185802</v>
      </c>
      <c r="G295">
        <v>37.5610325463348</v>
      </c>
      <c r="H295">
        <v>2.4592188255974698</v>
      </c>
      <c r="I295">
        <v>0</v>
      </c>
      <c r="J295">
        <v>0</v>
      </c>
    </row>
    <row r="296" spans="1:10">
      <c r="A296">
        <v>295</v>
      </c>
      <c r="B296">
        <v>145.53333333333299</v>
      </c>
      <c r="C296" s="65">
        <v>34993.958333333336</v>
      </c>
      <c r="D296">
        <v>9</v>
      </c>
      <c r="E296">
        <v>16.819999694824201</v>
      </c>
      <c r="F296">
        <v>20.100000381469702</v>
      </c>
      <c r="G296">
        <v>37.7763642767733</v>
      </c>
      <c r="H296">
        <v>3.0455454962207398</v>
      </c>
      <c r="I296">
        <v>17.663563984493099</v>
      </c>
      <c r="J296">
        <v>0.35327127968986299</v>
      </c>
    </row>
    <row r="297" spans="1:10">
      <c r="A297">
        <v>296</v>
      </c>
      <c r="B297">
        <v>-36.35</v>
      </c>
      <c r="C297" s="65">
        <v>34994.958333333336</v>
      </c>
      <c r="D297">
        <v>7.9200000762939498</v>
      </c>
      <c r="E297">
        <v>19.9899997711182</v>
      </c>
      <c r="F297">
        <v>4.9000000953674299</v>
      </c>
      <c r="G297">
        <v>37.989068457533598</v>
      </c>
      <c r="H297">
        <v>3.9344691234998801</v>
      </c>
      <c r="I297">
        <v>19.415988781060701</v>
      </c>
      <c r="J297">
        <v>0.388319775621213</v>
      </c>
    </row>
    <row r="298" spans="1:10">
      <c r="A298">
        <v>297</v>
      </c>
      <c r="B298">
        <v>145.53333333333299</v>
      </c>
      <c r="C298" s="65">
        <v>34995.958333333336</v>
      </c>
      <c r="D298">
        <v>5.96000003814697</v>
      </c>
      <c r="E298">
        <v>20.819999694824201</v>
      </c>
      <c r="F298">
        <v>0.20000000298023199</v>
      </c>
      <c r="G298">
        <v>38.199071982350297</v>
      </c>
      <c r="H298">
        <v>4.31160866875907</v>
      </c>
      <c r="I298">
        <v>16.166701849033601</v>
      </c>
      <c r="J298">
        <v>0.32333403698067298</v>
      </c>
    </row>
    <row r="299" spans="1:10">
      <c r="A299">
        <v>298</v>
      </c>
      <c r="B299">
        <v>-36.35</v>
      </c>
      <c r="C299" s="65">
        <v>34996.958333333336</v>
      </c>
      <c r="D299">
        <v>5.4400000572204599</v>
      </c>
      <c r="E299">
        <v>21.9799995422363</v>
      </c>
      <c r="F299">
        <v>0</v>
      </c>
      <c r="G299">
        <v>38.406301744957503</v>
      </c>
      <c r="H299">
        <v>4.6204086432900899</v>
      </c>
      <c r="I299">
        <v>12.470374934401599</v>
      </c>
      <c r="J299">
        <v>0.249407498688031</v>
      </c>
    </row>
    <row r="300" spans="1:10">
      <c r="A300">
        <v>299</v>
      </c>
      <c r="B300">
        <v>145.53333333333299</v>
      </c>
      <c r="C300" s="65">
        <v>34997.958333333336</v>
      </c>
      <c r="D300">
        <v>5.1199998855590803</v>
      </c>
      <c r="E300">
        <v>21.110000610351602</v>
      </c>
      <c r="F300">
        <v>0</v>
      </c>
      <c r="G300">
        <v>38.610684639089897</v>
      </c>
      <c r="H300">
        <v>4.4808741887263501</v>
      </c>
      <c r="I300">
        <v>8.8856755834204897</v>
      </c>
      <c r="J300">
        <v>0.17771351166841001</v>
      </c>
    </row>
    <row r="301" spans="1:10">
      <c r="A301">
        <v>300</v>
      </c>
      <c r="B301">
        <v>-36.35</v>
      </c>
      <c r="C301" s="65">
        <v>34998.958333333336</v>
      </c>
      <c r="D301">
        <v>7.5199999809265101</v>
      </c>
      <c r="E301">
        <v>22.110000610351602</v>
      </c>
      <c r="F301">
        <v>0</v>
      </c>
      <c r="G301">
        <v>38.812147558481797</v>
      </c>
      <c r="H301">
        <v>4.5391492997244596</v>
      </c>
      <c r="I301">
        <v>5.2543561436409201</v>
      </c>
      <c r="J301">
        <v>0.105087122872818</v>
      </c>
    </row>
    <row r="302" spans="1:10">
      <c r="A302">
        <v>301</v>
      </c>
      <c r="B302">
        <v>145.53333333333299</v>
      </c>
      <c r="C302" s="65">
        <v>34999.958333333336</v>
      </c>
      <c r="D302">
        <v>10.0299997329712</v>
      </c>
      <c r="E302">
        <v>22.5</v>
      </c>
      <c r="F302">
        <v>7.8000001907348597</v>
      </c>
      <c r="G302">
        <v>39.010617396867502</v>
      </c>
      <c r="H302">
        <v>4.4054086306786404</v>
      </c>
      <c r="I302">
        <v>9.5300294298328705</v>
      </c>
      <c r="J302">
        <v>0.19060058859665699</v>
      </c>
    </row>
    <row r="303" spans="1:10">
      <c r="A303">
        <v>302</v>
      </c>
      <c r="B303">
        <v>-36.35</v>
      </c>
      <c r="C303" s="65">
        <v>35000.958333333336</v>
      </c>
      <c r="D303">
        <v>6.9200000762939498</v>
      </c>
      <c r="E303">
        <v>21.969999313354499</v>
      </c>
      <c r="F303">
        <v>0.10000000149011599</v>
      </c>
      <c r="G303">
        <v>39.206021047981601</v>
      </c>
      <c r="H303">
        <v>4.6041041204052497</v>
      </c>
      <c r="I303">
        <v>5.9467461349987802</v>
      </c>
      <c r="J303">
        <v>0.11893492269997601</v>
      </c>
    </row>
    <row r="304" spans="1:10">
      <c r="A304">
        <v>303</v>
      </c>
      <c r="B304">
        <v>145.53333333333299</v>
      </c>
      <c r="C304" s="65">
        <v>35002</v>
      </c>
      <c r="D304">
        <v>7.5700001716613796</v>
      </c>
      <c r="E304">
        <v>19.0100002288818</v>
      </c>
      <c r="F304">
        <v>0</v>
      </c>
      <c r="G304">
        <v>39.398285405558298</v>
      </c>
      <c r="H304">
        <v>3.8893122523464601</v>
      </c>
      <c r="I304">
        <v>2.8352963331216201</v>
      </c>
      <c r="J304">
        <v>5.67059266624323E-2</v>
      </c>
    </row>
    <row r="305" spans="1:10">
      <c r="A305">
        <v>304</v>
      </c>
      <c r="B305">
        <v>-36.35</v>
      </c>
      <c r="C305" s="65">
        <v>35003</v>
      </c>
      <c r="D305">
        <v>4.6500000953674299</v>
      </c>
      <c r="E305">
        <v>22.379999160766602</v>
      </c>
      <c r="F305">
        <v>0</v>
      </c>
      <c r="G305">
        <v>39.587337363332203</v>
      </c>
      <c r="H305">
        <v>4.90032417335639</v>
      </c>
      <c r="I305">
        <v>0</v>
      </c>
      <c r="J305">
        <v>0</v>
      </c>
    </row>
    <row r="306" spans="1:10">
      <c r="A306">
        <v>305</v>
      </c>
      <c r="B306">
        <v>145.53333333333299</v>
      </c>
      <c r="C306" s="65">
        <v>35004</v>
      </c>
      <c r="D306">
        <v>9.7600002288818395</v>
      </c>
      <c r="E306">
        <v>26.329999923706101</v>
      </c>
      <c r="F306">
        <v>0</v>
      </c>
      <c r="G306">
        <v>39.773103815037601</v>
      </c>
      <c r="H306">
        <v>5.44804983197767</v>
      </c>
      <c r="I306">
        <v>0</v>
      </c>
      <c r="J306">
        <v>0</v>
      </c>
    </row>
    <row r="307" spans="1:10">
      <c r="A307">
        <v>306</v>
      </c>
      <c r="B307">
        <v>-36.35</v>
      </c>
      <c r="C307" s="65">
        <v>35005</v>
      </c>
      <c r="D307">
        <v>14.7600002288818</v>
      </c>
      <c r="E307">
        <v>26.540000915527301</v>
      </c>
      <c r="F307">
        <v>0</v>
      </c>
      <c r="G307">
        <v>39.955511654408902</v>
      </c>
      <c r="H307">
        <v>4.9500257322289398</v>
      </c>
      <c r="I307">
        <v>0</v>
      </c>
      <c r="J307">
        <v>0</v>
      </c>
    </row>
    <row r="308" spans="1:10">
      <c r="A308">
        <v>307</v>
      </c>
      <c r="B308">
        <v>145.53333333333299</v>
      </c>
      <c r="C308" s="65">
        <v>35006</v>
      </c>
      <c r="D308">
        <v>10.420000076293899</v>
      </c>
      <c r="E308">
        <v>24.409999847412099</v>
      </c>
      <c r="F308">
        <v>0</v>
      </c>
      <c r="G308">
        <v>40.134487775180503</v>
      </c>
      <c r="H308">
        <v>4.9626771426304002</v>
      </c>
      <c r="I308">
        <v>0</v>
      </c>
      <c r="J308">
        <v>0</v>
      </c>
    </row>
    <row r="309" spans="1:10">
      <c r="A309">
        <v>308</v>
      </c>
      <c r="B309">
        <v>-36.35</v>
      </c>
      <c r="C309" s="65">
        <v>35007</v>
      </c>
      <c r="D309">
        <v>11.8500003814697</v>
      </c>
      <c r="E309">
        <v>23.159999847412099</v>
      </c>
      <c r="F309">
        <v>0.89999997615814198</v>
      </c>
      <c r="G309">
        <v>40.309959071086801</v>
      </c>
      <c r="H309">
        <v>4.4930537938737301</v>
      </c>
      <c r="I309">
        <v>0</v>
      </c>
      <c r="J309">
        <v>0</v>
      </c>
    </row>
    <row r="310" spans="1:10">
      <c r="A310">
        <v>309</v>
      </c>
      <c r="B310">
        <v>145.53333333333299</v>
      </c>
      <c r="C310" s="65">
        <v>35008</v>
      </c>
      <c r="D310">
        <v>11.789999961853001</v>
      </c>
      <c r="E310">
        <v>20.049999237060501</v>
      </c>
      <c r="F310">
        <v>14.8999996185303</v>
      </c>
      <c r="G310">
        <v>40.481852435862301</v>
      </c>
      <c r="H310">
        <v>3.6829828327263199</v>
      </c>
      <c r="I310">
        <v>11.953613352349199</v>
      </c>
      <c r="J310">
        <v>0.239072267046984</v>
      </c>
    </row>
    <row r="311" spans="1:10">
      <c r="A311">
        <v>310</v>
      </c>
      <c r="B311">
        <v>-36.35</v>
      </c>
      <c r="C311" s="65">
        <v>35009</v>
      </c>
      <c r="D311">
        <v>11.2700004577637</v>
      </c>
      <c r="E311">
        <v>18.7600002288818</v>
      </c>
      <c r="F311">
        <v>11.1000003814697</v>
      </c>
      <c r="G311">
        <v>40.650094763241398</v>
      </c>
      <c r="H311">
        <v>3.4271777479091901</v>
      </c>
      <c r="I311">
        <v>20.311871535491601</v>
      </c>
      <c r="J311">
        <v>0.40623743070983198</v>
      </c>
    </row>
    <row r="312" spans="1:10">
      <c r="A312">
        <v>311</v>
      </c>
      <c r="B312">
        <v>145.53333333333299</v>
      </c>
      <c r="C312" s="65">
        <v>35010</v>
      </c>
      <c r="D312">
        <v>10.460000038146999</v>
      </c>
      <c r="E312">
        <v>19.040000915527301</v>
      </c>
      <c r="F312">
        <v>2</v>
      </c>
      <c r="G312">
        <v>40.814612946958299</v>
      </c>
      <c r="H312">
        <v>3.6531886476798401</v>
      </c>
      <c r="I312">
        <v>19.3893206173477</v>
      </c>
      <c r="J312">
        <v>0.38778641234695399</v>
      </c>
    </row>
    <row r="313" spans="1:10">
      <c r="A313">
        <v>312</v>
      </c>
      <c r="B313">
        <v>-36.35</v>
      </c>
      <c r="C313" s="65">
        <v>35011</v>
      </c>
      <c r="D313">
        <v>7.8400001525878897</v>
      </c>
      <c r="E313">
        <v>23.319999694824201</v>
      </c>
      <c r="F313">
        <v>0</v>
      </c>
      <c r="G313">
        <v>40.975333880747698</v>
      </c>
      <c r="H313">
        <v>5.0519152440617496</v>
      </c>
      <c r="I313">
        <v>15.347788422098301</v>
      </c>
      <c r="J313">
        <v>0.30695576844196598</v>
      </c>
    </row>
    <row r="314" spans="1:10">
      <c r="A314">
        <v>313</v>
      </c>
      <c r="B314">
        <v>145.53333333333299</v>
      </c>
      <c r="C314" s="65">
        <v>35012</v>
      </c>
      <c r="D314">
        <v>12.4099998474121</v>
      </c>
      <c r="E314">
        <v>25.399999618530298</v>
      </c>
      <c r="F314">
        <v>0.20000000298023199</v>
      </c>
      <c r="G314">
        <v>41.132184458343801</v>
      </c>
      <c r="H314">
        <v>5.10826387561369</v>
      </c>
      <c r="I314">
        <v>11.461177324587601</v>
      </c>
      <c r="J314">
        <v>0.229223546491752</v>
      </c>
    </row>
    <row r="315" spans="1:10">
      <c r="A315">
        <v>314</v>
      </c>
      <c r="B315">
        <v>-36.35</v>
      </c>
      <c r="C315" s="65">
        <v>35013</v>
      </c>
      <c r="D315">
        <v>13.4700002670288</v>
      </c>
      <c r="E315">
        <v>21.25</v>
      </c>
      <c r="F315">
        <v>0.69999998807907104</v>
      </c>
      <c r="G315">
        <v>41.285091573480997</v>
      </c>
      <c r="H315">
        <v>3.8009631832572799</v>
      </c>
      <c r="I315">
        <v>9.1204067660608494</v>
      </c>
      <c r="J315">
        <v>0.182408135321217</v>
      </c>
    </row>
    <row r="316" spans="1:10">
      <c r="A316">
        <v>315</v>
      </c>
      <c r="B316">
        <v>145.53333333333299</v>
      </c>
      <c r="C316" s="65">
        <v>35014</v>
      </c>
      <c r="D316">
        <v>7.6799998283386204</v>
      </c>
      <c r="E316">
        <v>20</v>
      </c>
      <c r="F316">
        <v>0</v>
      </c>
      <c r="G316">
        <v>41.433982119893898</v>
      </c>
      <c r="H316">
        <v>4.3197663445947301</v>
      </c>
      <c r="I316">
        <v>5.6645936903850602</v>
      </c>
      <c r="J316">
        <v>0.113291873807701</v>
      </c>
    </row>
    <row r="317" spans="1:10">
      <c r="A317">
        <v>316</v>
      </c>
      <c r="B317">
        <v>-36.35</v>
      </c>
      <c r="C317" s="65">
        <v>35015</v>
      </c>
      <c r="D317">
        <v>6.0599999427795401</v>
      </c>
      <c r="E317">
        <v>23.569999694824201</v>
      </c>
      <c r="F317">
        <v>0</v>
      </c>
      <c r="G317">
        <v>41.5787829913167</v>
      </c>
      <c r="H317">
        <v>5.3271383447096197</v>
      </c>
      <c r="I317">
        <v>1.4028830146173701</v>
      </c>
      <c r="J317">
        <v>2.8057660292347301E-2</v>
      </c>
    </row>
    <row r="318" spans="1:10">
      <c r="A318">
        <v>317</v>
      </c>
      <c r="B318">
        <v>145.53333333333299</v>
      </c>
      <c r="C318" s="65">
        <v>35016</v>
      </c>
      <c r="D318">
        <v>9.0299997329711896</v>
      </c>
      <c r="E318">
        <v>24.799999237060501</v>
      </c>
      <c r="F318">
        <v>0.60000002384185802</v>
      </c>
      <c r="G318">
        <v>41.719421081483901</v>
      </c>
      <c r="H318">
        <v>5.3992449152551902</v>
      </c>
      <c r="I318">
        <v>0</v>
      </c>
      <c r="J318">
        <v>0</v>
      </c>
    </row>
    <row r="319" spans="1:10">
      <c r="A319">
        <v>318</v>
      </c>
      <c r="B319">
        <v>-36.35</v>
      </c>
      <c r="C319" s="65">
        <v>35017</v>
      </c>
      <c r="D319">
        <v>15.2200002670288</v>
      </c>
      <c r="E319">
        <v>22.219999313354499</v>
      </c>
      <c r="F319">
        <v>2.0999999046325701</v>
      </c>
      <c r="G319">
        <v>41.855823284129798</v>
      </c>
      <c r="H319">
        <v>3.7966223249905702</v>
      </c>
      <c r="I319">
        <v>0</v>
      </c>
      <c r="J319">
        <v>0</v>
      </c>
    </row>
    <row r="320" spans="1:10">
      <c r="A320">
        <v>319</v>
      </c>
      <c r="B320">
        <v>145.53333333333299</v>
      </c>
      <c r="C320" s="65">
        <v>35018</v>
      </c>
      <c r="D320">
        <v>8.5100002288818395</v>
      </c>
      <c r="E320">
        <v>22.040000915527301</v>
      </c>
      <c r="F320">
        <v>0.40000000596046398</v>
      </c>
      <c r="G320">
        <v>41.987916492989001</v>
      </c>
      <c r="H320">
        <v>4.7955104988914297</v>
      </c>
      <c r="I320">
        <v>0</v>
      </c>
      <c r="J320">
        <v>0</v>
      </c>
    </row>
    <row r="321" spans="1:10">
      <c r="A321">
        <v>320</v>
      </c>
      <c r="B321">
        <v>-36.35</v>
      </c>
      <c r="C321" s="65">
        <v>35019</v>
      </c>
      <c r="D321">
        <v>7.4299998283386204</v>
      </c>
      <c r="E321">
        <v>27.100000381469702</v>
      </c>
      <c r="F321">
        <v>0</v>
      </c>
      <c r="G321">
        <v>42.115620745050599</v>
      </c>
      <c r="H321">
        <v>6.1486672165877403</v>
      </c>
      <c r="I321">
        <v>0</v>
      </c>
      <c r="J321">
        <v>0</v>
      </c>
    </row>
    <row r="322" spans="1:10">
      <c r="A322">
        <v>321</v>
      </c>
      <c r="B322">
        <v>145.53333333333299</v>
      </c>
      <c r="C322" s="65">
        <v>35020</v>
      </c>
      <c r="D322">
        <v>13.2799997329712</v>
      </c>
      <c r="E322">
        <v>29.5200004577637</v>
      </c>
      <c r="F322">
        <v>0.10000000149011599</v>
      </c>
      <c r="G322">
        <v>42.238828650323697</v>
      </c>
      <c r="H322">
        <v>6.2640138297758998</v>
      </c>
      <c r="I322">
        <v>0</v>
      </c>
      <c r="J322">
        <v>0</v>
      </c>
    </row>
    <row r="323" spans="1:10">
      <c r="A323">
        <v>322</v>
      </c>
      <c r="B323">
        <v>-36.35</v>
      </c>
      <c r="C323" s="65">
        <v>35021</v>
      </c>
      <c r="D323">
        <v>18.649999618530298</v>
      </c>
      <c r="E323">
        <v>26.780000686645501</v>
      </c>
      <c r="F323">
        <v>1.20000004768372</v>
      </c>
      <c r="G323">
        <v>42.357425962071801</v>
      </c>
      <c r="H323">
        <v>4.5935924172549996</v>
      </c>
      <c r="I323">
        <v>0</v>
      </c>
      <c r="J323">
        <v>0</v>
      </c>
    </row>
    <row r="324" spans="1:10">
      <c r="A324">
        <v>323</v>
      </c>
      <c r="B324">
        <v>145.53333333333299</v>
      </c>
      <c r="C324" s="65">
        <v>35022</v>
      </c>
      <c r="D324">
        <v>9.3199996948242205</v>
      </c>
      <c r="E324">
        <v>21.600000381469702</v>
      </c>
      <c r="F324">
        <v>3.9000000953674299</v>
      </c>
      <c r="G324">
        <v>42.4712984335589</v>
      </c>
      <c r="H324">
        <v>4.6470648276783804</v>
      </c>
      <c r="I324">
        <v>0.18234823322472599</v>
      </c>
      <c r="J324">
        <v>3.6469646644945201E-3</v>
      </c>
    </row>
    <row r="325" spans="1:10">
      <c r="A325">
        <v>324</v>
      </c>
      <c r="B325">
        <v>-36.35</v>
      </c>
      <c r="C325" s="65">
        <v>35023</v>
      </c>
      <c r="D325">
        <v>11.689999580383301</v>
      </c>
      <c r="E325">
        <v>24.959999084472699</v>
      </c>
      <c r="F325">
        <v>0.10000000149011599</v>
      </c>
      <c r="G325">
        <v>42.580331818048698</v>
      </c>
      <c r="H325">
        <v>5.2603433752552498</v>
      </c>
      <c r="I325">
        <v>0</v>
      </c>
      <c r="J325">
        <v>0</v>
      </c>
    </row>
    <row r="326" spans="1:10">
      <c r="A326">
        <v>325</v>
      </c>
      <c r="B326">
        <v>145.53333333333299</v>
      </c>
      <c r="C326" s="65">
        <v>35024</v>
      </c>
      <c r="D326">
        <v>10.8400001525879</v>
      </c>
      <c r="E326">
        <v>20.329999923706101</v>
      </c>
      <c r="F326">
        <v>0</v>
      </c>
      <c r="G326">
        <v>42.684411868805</v>
      </c>
      <c r="H326">
        <v>4.1211226086076396</v>
      </c>
      <c r="I326">
        <v>0</v>
      </c>
      <c r="J326">
        <v>0</v>
      </c>
    </row>
    <row r="327" spans="1:10">
      <c r="A327">
        <v>326</v>
      </c>
      <c r="B327">
        <v>-36.35</v>
      </c>
      <c r="C327" s="65">
        <v>35025</v>
      </c>
      <c r="D327">
        <v>13.2600002288818</v>
      </c>
      <c r="E327">
        <v>22.129999160766602</v>
      </c>
      <c r="F327">
        <v>1.29999995231628</v>
      </c>
      <c r="G327">
        <v>42.783424339091503</v>
      </c>
      <c r="H327">
        <v>4.2458657127694597</v>
      </c>
      <c r="I327">
        <v>0</v>
      </c>
      <c r="J327">
        <v>0</v>
      </c>
    </row>
    <row r="328" spans="1:10">
      <c r="A328">
        <v>327</v>
      </c>
      <c r="B328">
        <v>145.53333333333299</v>
      </c>
      <c r="C328" s="65">
        <v>35026</v>
      </c>
      <c r="D328">
        <v>7.6399998664856001</v>
      </c>
      <c r="E328">
        <v>22.209999084472699</v>
      </c>
      <c r="F328">
        <v>0.30000001192092901</v>
      </c>
      <c r="G328">
        <v>42.877254982171998</v>
      </c>
      <c r="H328">
        <v>5.0280332157954399</v>
      </c>
      <c r="I328">
        <v>0</v>
      </c>
      <c r="J328">
        <v>0</v>
      </c>
    </row>
    <row r="329" spans="1:10">
      <c r="A329">
        <v>328</v>
      </c>
      <c r="B329">
        <v>-36.35</v>
      </c>
      <c r="C329" s="65">
        <v>35027</v>
      </c>
      <c r="D329">
        <v>7.5500001907348597</v>
      </c>
      <c r="E329">
        <v>21.920000076293899</v>
      </c>
      <c r="F329">
        <v>0</v>
      </c>
      <c r="G329">
        <v>42.965789551310401</v>
      </c>
      <c r="H329">
        <v>4.9746638959380496</v>
      </c>
      <c r="I329">
        <v>0</v>
      </c>
      <c r="J329">
        <v>0</v>
      </c>
    </row>
    <row r="330" spans="1:10">
      <c r="A330">
        <v>329</v>
      </c>
      <c r="B330">
        <v>145.53333333333299</v>
      </c>
      <c r="C330" s="65">
        <v>35028</v>
      </c>
      <c r="D330">
        <v>5.3600001335143999</v>
      </c>
      <c r="E330">
        <v>24.069999694824201</v>
      </c>
      <c r="F330">
        <v>0</v>
      </c>
      <c r="G330">
        <v>43.048913799770297</v>
      </c>
      <c r="H330">
        <v>5.6838760087913203</v>
      </c>
      <c r="I330">
        <v>0</v>
      </c>
      <c r="J330">
        <v>0</v>
      </c>
    </row>
    <row r="331" spans="1:10">
      <c r="A331">
        <v>330</v>
      </c>
      <c r="B331">
        <v>-36.35</v>
      </c>
      <c r="C331" s="65">
        <v>35029</v>
      </c>
      <c r="D331">
        <v>11.079999923706101</v>
      </c>
      <c r="E331">
        <v>30.319999694824201</v>
      </c>
      <c r="F331">
        <v>0</v>
      </c>
      <c r="G331">
        <v>43.126513480815497</v>
      </c>
      <c r="H331">
        <v>6.8370595055277201</v>
      </c>
      <c r="I331">
        <v>0</v>
      </c>
      <c r="J331">
        <v>0</v>
      </c>
    </row>
    <row r="332" spans="1:10">
      <c r="A332">
        <v>331</v>
      </c>
      <c r="B332">
        <v>145.53333333333299</v>
      </c>
      <c r="C332" s="65">
        <v>35030</v>
      </c>
      <c r="D332">
        <v>12.449999809265099</v>
      </c>
      <c r="E332">
        <v>30.309999465942401</v>
      </c>
      <c r="F332">
        <v>0.10000000149011599</v>
      </c>
      <c r="G332">
        <v>43.198474347709897</v>
      </c>
      <c r="H332">
        <v>6.7148344732738403</v>
      </c>
      <c r="I332">
        <v>0</v>
      </c>
      <c r="J332">
        <v>0</v>
      </c>
    </row>
    <row r="333" spans="1:10">
      <c r="A333">
        <v>332</v>
      </c>
      <c r="B333">
        <v>-36.35</v>
      </c>
      <c r="C333" s="65">
        <v>35031</v>
      </c>
      <c r="D333">
        <v>16.930000305175799</v>
      </c>
      <c r="E333">
        <v>29.700000762939499</v>
      </c>
      <c r="F333">
        <v>0.20000000298023199</v>
      </c>
      <c r="G333">
        <v>43.264682153717203</v>
      </c>
      <c r="H333">
        <v>5.96748073727505</v>
      </c>
      <c r="I333">
        <v>0</v>
      </c>
      <c r="J333">
        <v>0</v>
      </c>
    </row>
    <row r="334" spans="1:10">
      <c r="A334">
        <v>333</v>
      </c>
      <c r="B334">
        <v>145.53333333333299</v>
      </c>
      <c r="C334" s="65">
        <v>35032</v>
      </c>
      <c r="D334">
        <v>15.680000305175801</v>
      </c>
      <c r="E334">
        <v>26.969999313354499</v>
      </c>
      <c r="F334">
        <v>0.40000000596046398</v>
      </c>
      <c r="G334">
        <v>43.325022652101097</v>
      </c>
      <c r="H334">
        <v>5.3468973974759102</v>
      </c>
      <c r="I334">
        <v>0</v>
      </c>
      <c r="J334">
        <v>0</v>
      </c>
    </row>
    <row r="335" spans="1:10">
      <c r="A335">
        <v>334</v>
      </c>
      <c r="B335">
        <v>-36.35</v>
      </c>
      <c r="C335" s="65">
        <v>35033</v>
      </c>
      <c r="D335">
        <v>12.180000305175801</v>
      </c>
      <c r="E335">
        <v>29.110000610351602</v>
      </c>
      <c r="F335">
        <v>0</v>
      </c>
      <c r="G335">
        <v>43.379381596125498</v>
      </c>
      <c r="H335">
        <v>6.4418923277296498</v>
      </c>
      <c r="I335">
        <v>0</v>
      </c>
      <c r="J335">
        <v>0</v>
      </c>
    </row>
    <row r="336" spans="1:10">
      <c r="A336">
        <v>335</v>
      </c>
      <c r="B336">
        <v>145.53333333333299</v>
      </c>
      <c r="C336" s="65">
        <v>35034</v>
      </c>
      <c r="D336">
        <v>11.1400003433228</v>
      </c>
      <c r="E336">
        <v>24.629999160766602</v>
      </c>
      <c r="F336">
        <v>0</v>
      </c>
      <c r="G336">
        <v>43.427644739054102</v>
      </c>
      <c r="H336">
        <v>5.34342455589585</v>
      </c>
      <c r="I336">
        <v>0</v>
      </c>
      <c r="J336">
        <v>0</v>
      </c>
    </row>
    <row r="337" spans="1:10">
      <c r="A337">
        <v>336</v>
      </c>
      <c r="B337">
        <v>-36.35</v>
      </c>
      <c r="C337" s="65">
        <v>35035</v>
      </c>
      <c r="D337">
        <v>7.4899997711181596</v>
      </c>
      <c r="E337">
        <v>27.329999923706101</v>
      </c>
      <c r="F337">
        <v>0</v>
      </c>
      <c r="G337">
        <v>43.4696978341508</v>
      </c>
      <c r="H337">
        <v>6.40007748193546</v>
      </c>
      <c r="I337">
        <v>0</v>
      </c>
      <c r="J337">
        <v>0</v>
      </c>
    </row>
    <row r="338" spans="1:10">
      <c r="A338">
        <v>337</v>
      </c>
      <c r="B338">
        <v>145.53333333333299</v>
      </c>
      <c r="C338" s="65">
        <v>35036</v>
      </c>
      <c r="D338">
        <v>10.5100002288818</v>
      </c>
      <c r="E338">
        <v>32.7299995422363</v>
      </c>
      <c r="F338">
        <v>0</v>
      </c>
      <c r="G338">
        <v>43.505426634679097</v>
      </c>
      <c r="H338">
        <v>7.5891619888364499</v>
      </c>
      <c r="I338">
        <v>0</v>
      </c>
      <c r="J338">
        <v>0</v>
      </c>
    </row>
    <row r="339" spans="1:10">
      <c r="A339">
        <v>338</v>
      </c>
      <c r="B339">
        <v>-36.35</v>
      </c>
      <c r="C339" s="65">
        <v>35037</v>
      </c>
      <c r="D339">
        <v>17.7600002288818</v>
      </c>
      <c r="E339">
        <v>21.290000915527301</v>
      </c>
      <c r="F339">
        <v>0</v>
      </c>
      <c r="G339">
        <v>43.534716893903102</v>
      </c>
      <c r="H339">
        <v>2.8660561477330901</v>
      </c>
      <c r="I339">
        <v>0</v>
      </c>
      <c r="J339">
        <v>0</v>
      </c>
    </row>
    <row r="340" spans="1:10">
      <c r="A340">
        <v>339</v>
      </c>
      <c r="B340">
        <v>145.53333333333299</v>
      </c>
      <c r="C340" s="65">
        <v>35038</v>
      </c>
      <c r="D340">
        <v>9.8999996185302699</v>
      </c>
      <c r="E340">
        <v>22.639999389648398</v>
      </c>
      <c r="F340">
        <v>0</v>
      </c>
      <c r="G340">
        <v>43.557454365086301</v>
      </c>
      <c r="H340">
        <v>4.9725719897782996</v>
      </c>
      <c r="I340">
        <v>0</v>
      </c>
      <c r="J340">
        <v>0</v>
      </c>
    </row>
    <row r="341" spans="1:10">
      <c r="A341">
        <v>340</v>
      </c>
      <c r="B341">
        <v>-36.35</v>
      </c>
      <c r="C341" s="65">
        <v>35039</v>
      </c>
      <c r="D341">
        <v>11.560000419616699</v>
      </c>
      <c r="E341">
        <v>22.180000305175799</v>
      </c>
      <c r="F341">
        <v>0.5</v>
      </c>
      <c r="G341">
        <v>43.573524801492702</v>
      </c>
      <c r="H341">
        <v>4.6216871788626399</v>
      </c>
      <c r="I341">
        <v>0</v>
      </c>
      <c r="J341">
        <v>0</v>
      </c>
    </row>
    <row r="342" spans="1:10">
      <c r="A342">
        <v>341</v>
      </c>
      <c r="B342">
        <v>145.53333333333299</v>
      </c>
      <c r="C342" s="65">
        <v>35040</v>
      </c>
      <c r="D342">
        <v>4.6900000572204599</v>
      </c>
      <c r="E342">
        <v>25.069999694824201</v>
      </c>
      <c r="F342">
        <v>0</v>
      </c>
      <c r="G342">
        <v>43.582813956385898</v>
      </c>
      <c r="H342">
        <v>6.0361656725490098</v>
      </c>
      <c r="I342">
        <v>0</v>
      </c>
      <c r="J342">
        <v>0</v>
      </c>
    </row>
    <row r="343" spans="1:10">
      <c r="A343">
        <v>342</v>
      </c>
      <c r="B343">
        <v>-36.35</v>
      </c>
      <c r="C343" s="65">
        <v>35041</v>
      </c>
      <c r="D343">
        <v>8.3199996948242205</v>
      </c>
      <c r="E343">
        <v>30.559999465942401</v>
      </c>
      <c r="F343">
        <v>0</v>
      </c>
      <c r="G343">
        <v>43.585207583029799</v>
      </c>
      <c r="H343">
        <v>7.1858463546208302</v>
      </c>
      <c r="I343">
        <v>0</v>
      </c>
      <c r="J343">
        <v>0</v>
      </c>
    </row>
    <row r="344" spans="1:10">
      <c r="A344">
        <v>343</v>
      </c>
      <c r="B344">
        <v>145.53333333333299</v>
      </c>
      <c r="C344" s="65">
        <v>35042</v>
      </c>
      <c r="D344">
        <v>14.550000190734901</v>
      </c>
      <c r="E344">
        <v>35.619998931884801</v>
      </c>
      <c r="F344">
        <v>0</v>
      </c>
      <c r="G344">
        <v>43.580591434688102</v>
      </c>
      <c r="H344">
        <v>8.0536460013015301</v>
      </c>
      <c r="I344">
        <v>0</v>
      </c>
      <c r="J344">
        <v>0</v>
      </c>
    </row>
    <row r="345" spans="1:10">
      <c r="A345">
        <v>344</v>
      </c>
      <c r="B345">
        <v>-36.35</v>
      </c>
      <c r="C345" s="65">
        <v>35043</v>
      </c>
      <c r="D345">
        <v>13.6599998474121</v>
      </c>
      <c r="E345">
        <v>22.870000839233398</v>
      </c>
      <c r="F345">
        <v>0</v>
      </c>
      <c r="G345">
        <v>43.568851264624598</v>
      </c>
      <c r="H345">
        <v>4.4766551458982899</v>
      </c>
      <c r="I345">
        <v>0</v>
      </c>
      <c r="J345">
        <v>0</v>
      </c>
    </row>
    <row r="346" spans="1:10">
      <c r="A346">
        <v>345</v>
      </c>
      <c r="B346">
        <v>145.53333333333299</v>
      </c>
      <c r="C346" s="65">
        <v>35044</v>
      </c>
      <c r="D346">
        <v>5.4899997711181596</v>
      </c>
      <c r="E346">
        <v>19.120000839233398</v>
      </c>
      <c r="F346">
        <v>0</v>
      </c>
      <c r="G346">
        <v>43.549872826103098</v>
      </c>
      <c r="H346">
        <v>4.5439675749522701</v>
      </c>
      <c r="I346">
        <v>0</v>
      </c>
      <c r="J346">
        <v>0</v>
      </c>
    </row>
    <row r="347" spans="1:10">
      <c r="A347">
        <v>346</v>
      </c>
      <c r="B347">
        <v>-36.35</v>
      </c>
      <c r="C347" s="65">
        <v>35045</v>
      </c>
      <c r="D347">
        <v>4.3000001907348597</v>
      </c>
      <c r="E347">
        <v>19.340000152587901</v>
      </c>
      <c r="F347">
        <v>0.20000000298023199</v>
      </c>
      <c r="G347">
        <v>43.523541872387298</v>
      </c>
      <c r="H347">
        <v>4.6934798339543899</v>
      </c>
      <c r="I347">
        <v>0</v>
      </c>
      <c r="J347">
        <v>0</v>
      </c>
    </row>
    <row r="348" spans="1:10">
      <c r="A348">
        <v>347</v>
      </c>
      <c r="B348">
        <v>145.53333333333299</v>
      </c>
      <c r="C348" s="65">
        <v>35046</v>
      </c>
      <c r="D348">
        <v>5.4200000762939498</v>
      </c>
      <c r="E348">
        <v>26.2700004577637</v>
      </c>
      <c r="F348">
        <v>0</v>
      </c>
      <c r="G348">
        <v>43.489744156740997</v>
      </c>
      <c r="H348">
        <v>6.2722328710208703</v>
      </c>
      <c r="I348">
        <v>0</v>
      </c>
      <c r="J348">
        <v>0</v>
      </c>
    </row>
    <row r="349" spans="1:10">
      <c r="A349">
        <v>348</v>
      </c>
      <c r="B349">
        <v>-36.35</v>
      </c>
      <c r="C349" s="65">
        <v>35047</v>
      </c>
      <c r="D349">
        <v>12.069999694824199</v>
      </c>
      <c r="E349">
        <v>28.7299995422363</v>
      </c>
      <c r="F349">
        <v>0</v>
      </c>
      <c r="G349">
        <v>43.448365432428098</v>
      </c>
      <c r="H349">
        <v>6.3596915026920797</v>
      </c>
      <c r="I349">
        <v>0</v>
      </c>
      <c r="J349">
        <v>0</v>
      </c>
    </row>
    <row r="350" spans="1:10">
      <c r="A350">
        <v>349</v>
      </c>
      <c r="B350">
        <v>145.53333333333299</v>
      </c>
      <c r="C350" s="65">
        <v>35048</v>
      </c>
      <c r="D350">
        <v>15.0299997329712</v>
      </c>
      <c r="E350">
        <v>32.380001068115199</v>
      </c>
      <c r="F350">
        <v>0</v>
      </c>
      <c r="G350">
        <v>43.399291452712198</v>
      </c>
      <c r="H350">
        <v>7.04359813007411</v>
      </c>
      <c r="I350">
        <v>0</v>
      </c>
      <c r="J350">
        <v>0</v>
      </c>
    </row>
    <row r="351" spans="1:10">
      <c r="A351">
        <v>350</v>
      </c>
      <c r="B351">
        <v>-36.35</v>
      </c>
      <c r="C351" s="65">
        <v>35049</v>
      </c>
      <c r="D351">
        <v>16.049999237060501</v>
      </c>
      <c r="E351">
        <v>29.2700004577637</v>
      </c>
      <c r="F351">
        <v>0.30000001192092901</v>
      </c>
      <c r="G351">
        <v>43.3424570057431</v>
      </c>
      <c r="H351">
        <v>5.9857269681662997</v>
      </c>
      <c r="I351">
        <v>0</v>
      </c>
      <c r="J351">
        <v>0</v>
      </c>
    </row>
    <row r="352" spans="1:10">
      <c r="A352">
        <v>351</v>
      </c>
      <c r="B352">
        <v>145.53333333333299</v>
      </c>
      <c r="C352" s="65">
        <v>35050</v>
      </c>
      <c r="D352">
        <v>9.6199998855590803</v>
      </c>
      <c r="E352">
        <v>32.720001220703097</v>
      </c>
      <c r="F352">
        <v>0</v>
      </c>
      <c r="G352">
        <v>43.277993019213902</v>
      </c>
      <c r="H352">
        <v>7.6096604507357499</v>
      </c>
      <c r="I352">
        <v>0</v>
      </c>
      <c r="J352">
        <v>0</v>
      </c>
    </row>
    <row r="353" spans="1:10">
      <c r="A353">
        <v>352</v>
      </c>
      <c r="B353">
        <v>-36.35</v>
      </c>
      <c r="C353" s="65">
        <v>35051</v>
      </c>
      <c r="D353">
        <v>15.1499996185303</v>
      </c>
      <c r="E353">
        <v>23.790000915527301</v>
      </c>
      <c r="F353">
        <v>0.60000002384185802</v>
      </c>
      <c r="G353">
        <v>43.2060794557039</v>
      </c>
      <c r="H353">
        <v>4.4434767419446102</v>
      </c>
      <c r="I353">
        <v>0</v>
      </c>
      <c r="J353">
        <v>0</v>
      </c>
    </row>
    <row r="354" spans="1:10">
      <c r="A354">
        <v>353</v>
      </c>
      <c r="B354">
        <v>145.53333333333299</v>
      </c>
      <c r="C354" s="65">
        <v>35052</v>
      </c>
      <c r="D354">
        <v>12.1099996566772</v>
      </c>
      <c r="E354">
        <v>19.399999618530298</v>
      </c>
      <c r="F354">
        <v>0.10000000149011599</v>
      </c>
      <c r="G354">
        <v>43.126896277792099</v>
      </c>
      <c r="H354">
        <v>3.66801377061444</v>
      </c>
      <c r="I354">
        <v>0</v>
      </c>
      <c r="J354">
        <v>0</v>
      </c>
    </row>
    <row r="355" spans="1:10">
      <c r="A355">
        <v>354</v>
      </c>
      <c r="B355">
        <v>-36.35</v>
      </c>
      <c r="C355" s="65">
        <v>35053</v>
      </c>
      <c r="D355">
        <v>10.949999809265099</v>
      </c>
      <c r="E355">
        <v>20.959999084472699</v>
      </c>
      <c r="F355">
        <v>0.5</v>
      </c>
      <c r="G355">
        <v>43.040623448057801</v>
      </c>
      <c r="H355">
        <v>4.3151453941920401</v>
      </c>
      <c r="I355">
        <v>0</v>
      </c>
      <c r="J355">
        <v>0</v>
      </c>
    </row>
    <row r="356" spans="1:10">
      <c r="A356">
        <v>355</v>
      </c>
      <c r="B356">
        <v>145.53333333333299</v>
      </c>
      <c r="C356" s="65">
        <v>35054</v>
      </c>
      <c r="D356">
        <v>10.930000305175801</v>
      </c>
      <c r="E356">
        <v>24.5100002288818</v>
      </c>
      <c r="F356">
        <v>0</v>
      </c>
      <c r="G356">
        <v>42.947440929080003</v>
      </c>
      <c r="H356">
        <v>5.2774227730592704</v>
      </c>
      <c r="I356">
        <v>0</v>
      </c>
      <c r="J356">
        <v>0</v>
      </c>
    </row>
    <row r="357" spans="1:10">
      <c r="A357">
        <v>356</v>
      </c>
      <c r="B357">
        <v>-36.35</v>
      </c>
      <c r="C357" s="65">
        <v>35055</v>
      </c>
      <c r="D357">
        <v>8.1599998474121094</v>
      </c>
      <c r="E357">
        <v>24.959999084472699</v>
      </c>
      <c r="F357">
        <v>0</v>
      </c>
      <c r="G357">
        <v>42.847528683437801</v>
      </c>
      <c r="H357">
        <v>5.6649399326392</v>
      </c>
      <c r="I357">
        <v>0</v>
      </c>
      <c r="J357">
        <v>0</v>
      </c>
    </row>
    <row r="358" spans="1:10">
      <c r="A358">
        <v>357</v>
      </c>
      <c r="B358">
        <v>145.53333333333299</v>
      </c>
      <c r="C358" s="65">
        <v>35056</v>
      </c>
      <c r="D358">
        <v>8.8900003433227504</v>
      </c>
      <c r="E358">
        <v>23.7299995422363</v>
      </c>
      <c r="F358">
        <v>0</v>
      </c>
      <c r="G358">
        <v>42.741066673710499</v>
      </c>
      <c r="H358">
        <v>5.2723686083365502</v>
      </c>
      <c r="I358">
        <v>0</v>
      </c>
      <c r="J358">
        <v>0</v>
      </c>
    </row>
    <row r="359" spans="1:10">
      <c r="A359">
        <v>358</v>
      </c>
      <c r="B359">
        <v>-36.35</v>
      </c>
      <c r="C359" s="65">
        <v>35057</v>
      </c>
      <c r="D359">
        <v>7.71000003814697</v>
      </c>
      <c r="E359">
        <v>23.329999923706101</v>
      </c>
      <c r="F359">
        <v>0</v>
      </c>
      <c r="G359">
        <v>42.6282348624772</v>
      </c>
      <c r="H359">
        <v>5.2699270955227302</v>
      </c>
      <c r="I359">
        <v>0</v>
      </c>
      <c r="J359">
        <v>0</v>
      </c>
    </row>
    <row r="360" spans="1:10">
      <c r="A360">
        <v>359</v>
      </c>
      <c r="B360">
        <v>145.53333333333299</v>
      </c>
      <c r="C360" s="65">
        <v>35058</v>
      </c>
      <c r="D360">
        <v>9.1999998092651403</v>
      </c>
      <c r="E360">
        <v>27.389999389648398</v>
      </c>
      <c r="F360">
        <v>0</v>
      </c>
      <c r="G360">
        <v>42.509213212316901</v>
      </c>
      <c r="H360">
        <v>6.1433916676971201</v>
      </c>
      <c r="I360">
        <v>0</v>
      </c>
      <c r="J360">
        <v>0</v>
      </c>
    </row>
    <row r="361" spans="1:10">
      <c r="A361">
        <v>360</v>
      </c>
      <c r="B361">
        <v>-36.35</v>
      </c>
      <c r="C361" s="65">
        <v>35059</v>
      </c>
      <c r="D361">
        <v>9.2100000381469709</v>
      </c>
      <c r="E361">
        <v>30.2299995422363</v>
      </c>
      <c r="F361">
        <v>0</v>
      </c>
      <c r="G361">
        <v>42.384181685808898</v>
      </c>
      <c r="H361">
        <v>6.84454735040147</v>
      </c>
      <c r="I361">
        <v>0</v>
      </c>
      <c r="J361">
        <v>0</v>
      </c>
    </row>
    <row r="362" spans="1:10">
      <c r="A362">
        <v>361</v>
      </c>
      <c r="B362">
        <v>145.53333333333299</v>
      </c>
      <c r="C362" s="65">
        <v>35060</v>
      </c>
      <c r="D362">
        <v>9.6199998855590803</v>
      </c>
      <c r="E362">
        <v>30.049999237060501</v>
      </c>
      <c r="F362">
        <v>0</v>
      </c>
      <c r="G362">
        <v>42.253320245532201</v>
      </c>
      <c r="H362">
        <v>6.7475899803238502</v>
      </c>
      <c r="I362">
        <v>0</v>
      </c>
      <c r="J362">
        <v>0</v>
      </c>
    </row>
    <row r="363" spans="1:10">
      <c r="A363">
        <v>362</v>
      </c>
      <c r="B363">
        <v>-36.35</v>
      </c>
      <c r="C363" s="65">
        <v>35061</v>
      </c>
      <c r="D363">
        <v>11.0100002288818</v>
      </c>
      <c r="E363">
        <v>25.850000381469702</v>
      </c>
      <c r="F363">
        <v>0</v>
      </c>
      <c r="G363">
        <v>42.1168088540661</v>
      </c>
      <c r="H363">
        <v>5.5182643303340502</v>
      </c>
      <c r="I363">
        <v>0</v>
      </c>
      <c r="J363">
        <v>0</v>
      </c>
    </row>
    <row r="364" spans="1:10">
      <c r="A364">
        <v>363</v>
      </c>
      <c r="B364">
        <v>145.53333333333299</v>
      </c>
      <c r="C364" s="65">
        <v>35062</v>
      </c>
      <c r="D364">
        <v>11.069999694824199</v>
      </c>
      <c r="E364">
        <v>31.209999084472699</v>
      </c>
      <c r="F364">
        <v>0</v>
      </c>
      <c r="G364">
        <v>41.974827473989599</v>
      </c>
      <c r="H364">
        <v>6.8861477750687703</v>
      </c>
      <c r="I364">
        <v>0</v>
      </c>
      <c r="J364">
        <v>0</v>
      </c>
    </row>
    <row r="365" spans="1:10">
      <c r="A365">
        <v>364</v>
      </c>
      <c r="B365">
        <v>-36.35</v>
      </c>
      <c r="C365" s="65">
        <v>35063</v>
      </c>
      <c r="D365">
        <v>12.6499996185303</v>
      </c>
      <c r="E365">
        <v>33.680000305175803</v>
      </c>
      <c r="F365">
        <v>0</v>
      </c>
      <c r="G365">
        <v>41.827556067881901</v>
      </c>
      <c r="H365">
        <v>7.3766103552563402</v>
      </c>
      <c r="I365">
        <v>0</v>
      </c>
      <c r="J365">
        <v>0</v>
      </c>
    </row>
    <row r="366" spans="1:10">
      <c r="A366">
        <v>365</v>
      </c>
      <c r="B366">
        <v>145.53333333333299</v>
      </c>
      <c r="C366" s="65">
        <v>35064</v>
      </c>
      <c r="D366">
        <v>17.379999160766602</v>
      </c>
      <c r="E366">
        <v>33.2299995422363</v>
      </c>
      <c r="F366">
        <v>2.5</v>
      </c>
      <c r="G366">
        <v>41.675174598322201</v>
      </c>
      <c r="H366">
        <v>6.7140019188685303</v>
      </c>
      <c r="I366">
        <v>0</v>
      </c>
      <c r="J366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366"/>
  <sheetViews>
    <sheetView workbookViewId="0">
      <selection activeCell="B31" sqref="B31"/>
    </sheetView>
  </sheetViews>
  <sheetFormatPr defaultColWidth="8.77734375" defaultRowHeight="14.4"/>
  <cols>
    <col min="3" max="3" width="15.77734375" bestFit="1" customWidth="1"/>
  </cols>
  <sheetData>
    <row r="1" spans="1:10">
      <c r="B1" t="s">
        <v>30</v>
      </c>
      <c r="C1" t="s">
        <v>29</v>
      </c>
      <c r="D1" t="s">
        <v>19</v>
      </c>
      <c r="E1" t="s">
        <v>20</v>
      </c>
      <c r="F1" t="s">
        <v>28</v>
      </c>
      <c r="G1" t="s">
        <v>16</v>
      </c>
      <c r="H1" t="s">
        <v>27</v>
      </c>
      <c r="I1" t="s">
        <v>18</v>
      </c>
      <c r="J1" t="s">
        <v>2</v>
      </c>
    </row>
    <row r="2" spans="1:10">
      <c r="A2">
        <v>1</v>
      </c>
      <c r="B2">
        <v>142.167</v>
      </c>
      <c r="C2" s="65">
        <v>34700</v>
      </c>
      <c r="D2">
        <v>11.8999996185303</v>
      </c>
      <c r="E2">
        <v>25.399999618530298</v>
      </c>
      <c r="F2">
        <v>0</v>
      </c>
      <c r="G2">
        <v>43.419840820904703</v>
      </c>
      <c r="H2">
        <v>5.4590162990684901</v>
      </c>
      <c r="I2">
        <v>0</v>
      </c>
      <c r="J2">
        <v>0</v>
      </c>
    </row>
    <row r="3" spans="1:10">
      <c r="A3">
        <v>2</v>
      </c>
      <c r="B3">
        <v>-36.866999999999997</v>
      </c>
      <c r="C3" s="65">
        <v>34701</v>
      </c>
      <c r="D3">
        <v>7.9099998474121103</v>
      </c>
      <c r="E3">
        <v>26.120000839233398</v>
      </c>
      <c r="F3">
        <v>0</v>
      </c>
      <c r="G3">
        <v>43.462405753194901</v>
      </c>
      <c r="H3">
        <v>6.0617343810322701</v>
      </c>
      <c r="I3">
        <v>0</v>
      </c>
      <c r="J3">
        <v>0</v>
      </c>
    </row>
    <row r="4" spans="1:10">
      <c r="A4">
        <v>3</v>
      </c>
      <c r="B4">
        <v>142.167</v>
      </c>
      <c r="C4" s="65">
        <v>34702</v>
      </c>
      <c r="D4">
        <v>12.180000305175801</v>
      </c>
      <c r="E4">
        <v>33.180000305175803</v>
      </c>
      <c r="F4">
        <v>0</v>
      </c>
      <c r="G4">
        <v>43.498620685268101</v>
      </c>
      <c r="H4">
        <v>7.5750829360082896</v>
      </c>
      <c r="I4">
        <v>0</v>
      </c>
      <c r="J4">
        <v>0</v>
      </c>
    </row>
    <row r="5" spans="1:10">
      <c r="A5">
        <v>4</v>
      </c>
      <c r="B5">
        <v>-36.866999999999997</v>
      </c>
      <c r="C5" s="65">
        <v>34703</v>
      </c>
      <c r="D5">
        <v>18.819999694824201</v>
      </c>
      <c r="E5">
        <v>33.040000915527301</v>
      </c>
      <c r="F5">
        <v>1.79999995231628</v>
      </c>
      <c r="G5">
        <v>43.528380256587504</v>
      </c>
      <c r="H5">
        <v>6.7385050116629701</v>
      </c>
      <c r="I5">
        <v>0</v>
      </c>
      <c r="J5">
        <v>0</v>
      </c>
    </row>
    <row r="6" spans="1:10">
      <c r="A6">
        <v>5</v>
      </c>
      <c r="B6">
        <v>142.167</v>
      </c>
      <c r="C6" s="65">
        <v>34704</v>
      </c>
      <c r="D6">
        <v>17.7299995422363</v>
      </c>
      <c r="E6">
        <v>29.2299995422363</v>
      </c>
      <c r="F6">
        <v>2.2000000476837198</v>
      </c>
      <c r="G6">
        <v>43.551579106616401</v>
      </c>
      <c r="H6">
        <v>5.7234021464635303</v>
      </c>
      <c r="I6">
        <v>0</v>
      </c>
      <c r="J6">
        <v>0</v>
      </c>
    </row>
    <row r="7" spans="1:10">
      <c r="A7">
        <v>6</v>
      </c>
      <c r="B7">
        <v>-36.866999999999997</v>
      </c>
      <c r="C7" s="65">
        <v>34705</v>
      </c>
      <c r="D7">
        <v>15.1499996185303</v>
      </c>
      <c r="E7">
        <v>21.170000076293899</v>
      </c>
      <c r="F7">
        <v>14.8999996185303</v>
      </c>
      <c r="G7">
        <v>43.5681118748182</v>
      </c>
      <c r="H7">
        <v>3.6086805112683802</v>
      </c>
      <c r="I7">
        <v>12.013055209515599</v>
      </c>
      <c r="J7">
        <v>0.24026110419031099</v>
      </c>
    </row>
    <row r="8" spans="1:10">
      <c r="A8">
        <v>7</v>
      </c>
      <c r="B8">
        <v>142.167</v>
      </c>
      <c r="C8" s="65">
        <v>34706</v>
      </c>
      <c r="D8">
        <v>9.9499998092651403</v>
      </c>
      <c r="E8">
        <v>21.649999618530298</v>
      </c>
      <c r="F8">
        <v>0.10000000149011599</v>
      </c>
      <c r="G8">
        <v>43.5778732006561</v>
      </c>
      <c r="H8">
        <v>4.7017548752428704</v>
      </c>
      <c r="I8">
        <v>8.3516513108113806</v>
      </c>
      <c r="J8">
        <v>0.16703302621622801</v>
      </c>
    </row>
    <row r="9" spans="1:10">
      <c r="A9">
        <v>8</v>
      </c>
      <c r="B9">
        <v>-36.866999999999997</v>
      </c>
      <c r="C9" s="65">
        <v>34707</v>
      </c>
      <c r="D9">
        <v>6.5199999809265101</v>
      </c>
      <c r="E9">
        <v>25.889999389648398</v>
      </c>
      <c r="F9">
        <v>0</v>
      </c>
      <c r="G9">
        <v>43.5807577235935</v>
      </c>
      <c r="H9">
        <v>6.1229978572102501</v>
      </c>
      <c r="I9">
        <v>3.4532530250431801</v>
      </c>
      <c r="J9">
        <v>6.9065060500863598E-2</v>
      </c>
    </row>
    <row r="10" spans="1:10">
      <c r="A10">
        <v>9</v>
      </c>
      <c r="B10">
        <v>142.167</v>
      </c>
      <c r="C10" s="65">
        <v>34708</v>
      </c>
      <c r="D10">
        <v>9.8999996185302699</v>
      </c>
      <c r="E10">
        <v>31.340000152587901</v>
      </c>
      <c r="F10">
        <v>0</v>
      </c>
      <c r="G10">
        <v>43.5766600830936</v>
      </c>
      <c r="H10">
        <v>7.2775541848413097</v>
      </c>
      <c r="I10">
        <v>0</v>
      </c>
      <c r="J10">
        <v>0</v>
      </c>
    </row>
    <row r="11" spans="1:10">
      <c r="A11">
        <v>10</v>
      </c>
      <c r="B11">
        <v>-36.866999999999997</v>
      </c>
      <c r="C11" s="65">
        <v>34709</v>
      </c>
      <c r="D11">
        <v>16.5100002288818</v>
      </c>
      <c r="E11">
        <v>34.159999847412102</v>
      </c>
      <c r="F11">
        <v>0</v>
      </c>
      <c r="G11">
        <v>43.565474918619799</v>
      </c>
      <c r="H11">
        <v>7.4115041706333296</v>
      </c>
      <c r="I11">
        <v>0</v>
      </c>
      <c r="J11">
        <v>0</v>
      </c>
    </row>
    <row r="12" spans="1:10">
      <c r="A12">
        <v>11</v>
      </c>
      <c r="B12">
        <v>142.167</v>
      </c>
      <c r="C12" s="65">
        <v>34710</v>
      </c>
      <c r="D12">
        <v>18.110000610351602</v>
      </c>
      <c r="E12">
        <v>37.740001678466797</v>
      </c>
      <c r="F12">
        <v>0</v>
      </c>
      <c r="G12">
        <v>43.547096869635403</v>
      </c>
      <c r="H12">
        <v>8.2819927449610304</v>
      </c>
      <c r="I12">
        <v>0</v>
      </c>
      <c r="J12">
        <v>0</v>
      </c>
    </row>
    <row r="13" spans="1:10">
      <c r="A13">
        <v>12</v>
      </c>
      <c r="B13">
        <v>-36.866999999999997</v>
      </c>
      <c r="C13" s="65">
        <v>34711</v>
      </c>
      <c r="D13">
        <v>13.1099996566772</v>
      </c>
      <c r="E13">
        <v>34.720001220703097</v>
      </c>
      <c r="F13">
        <v>0</v>
      </c>
      <c r="G13">
        <v>43.521420575603599</v>
      </c>
      <c r="H13">
        <v>7.9229053179283104</v>
      </c>
      <c r="I13">
        <v>0</v>
      </c>
      <c r="J13">
        <v>0</v>
      </c>
    </row>
    <row r="14" spans="1:10">
      <c r="A14">
        <v>13</v>
      </c>
      <c r="B14">
        <v>142.167</v>
      </c>
      <c r="C14" s="65">
        <v>34712</v>
      </c>
      <c r="D14">
        <v>14.819999694824199</v>
      </c>
      <c r="E14">
        <v>39.869998931884801</v>
      </c>
      <c r="F14">
        <v>0</v>
      </c>
      <c r="G14">
        <v>43.488340675987899</v>
      </c>
      <c r="H14">
        <v>9.2246117859210699</v>
      </c>
      <c r="I14">
        <v>0</v>
      </c>
      <c r="J14">
        <v>0</v>
      </c>
    </row>
    <row r="15" spans="1:10">
      <c r="A15">
        <v>14</v>
      </c>
      <c r="B15">
        <v>-36.866999999999997</v>
      </c>
      <c r="C15" s="65">
        <v>34713</v>
      </c>
      <c r="D15">
        <v>21.559999465942401</v>
      </c>
      <c r="E15">
        <v>28.959999084472699</v>
      </c>
      <c r="F15">
        <v>0.10000000149011599</v>
      </c>
      <c r="G15">
        <v>43.447751810251397</v>
      </c>
      <c r="H15">
        <v>4.7777005640152996</v>
      </c>
      <c r="I15">
        <v>0</v>
      </c>
      <c r="J15">
        <v>0</v>
      </c>
    </row>
    <row r="16" spans="1:10">
      <c r="A16">
        <v>15</v>
      </c>
      <c r="B16">
        <v>142.167</v>
      </c>
      <c r="C16" s="65">
        <v>34714</v>
      </c>
      <c r="D16">
        <v>20.129999160766602</v>
      </c>
      <c r="E16">
        <v>30.2600002288818</v>
      </c>
      <c r="F16">
        <v>0.40000000596046398</v>
      </c>
      <c r="G16">
        <v>43.399548617857597</v>
      </c>
      <c r="H16">
        <v>5.57531821451503</v>
      </c>
      <c r="I16">
        <v>0</v>
      </c>
      <c r="J16">
        <v>0</v>
      </c>
    </row>
    <row r="17" spans="1:10">
      <c r="A17">
        <v>16</v>
      </c>
      <c r="B17">
        <v>-36.866999999999997</v>
      </c>
      <c r="C17" s="65">
        <v>34715</v>
      </c>
      <c r="D17">
        <v>14.6099996566772</v>
      </c>
      <c r="E17">
        <v>31.280000686645501</v>
      </c>
      <c r="F17">
        <v>0.10000000149011599</v>
      </c>
      <c r="G17">
        <v>43.343670646175902</v>
      </c>
      <c r="H17">
        <v>6.7690789056150003</v>
      </c>
      <c r="I17">
        <v>0</v>
      </c>
      <c r="J17">
        <v>0</v>
      </c>
    </row>
    <row r="18" spans="1:10">
      <c r="A18">
        <v>17</v>
      </c>
      <c r="B18">
        <v>142.167</v>
      </c>
      <c r="C18" s="65">
        <v>34716</v>
      </c>
      <c r="D18">
        <v>12.3699998855591</v>
      </c>
      <c r="E18">
        <v>30.909999847412099</v>
      </c>
      <c r="F18">
        <v>0</v>
      </c>
      <c r="G18">
        <v>43.280237074200599</v>
      </c>
      <c r="H18">
        <v>6.8999056458392998</v>
      </c>
      <c r="I18">
        <v>0</v>
      </c>
      <c r="J18">
        <v>0</v>
      </c>
    </row>
    <row r="19" spans="1:10">
      <c r="A19">
        <v>18</v>
      </c>
      <c r="B19">
        <v>-36.866999999999997</v>
      </c>
      <c r="C19" s="65">
        <v>34717</v>
      </c>
      <c r="D19">
        <v>16.170000076293899</v>
      </c>
      <c r="E19">
        <v>32.330001831054702</v>
      </c>
      <c r="F19">
        <v>0</v>
      </c>
      <c r="G19">
        <v>43.209411988832301</v>
      </c>
      <c r="H19">
        <v>6.8568842730841899</v>
      </c>
      <c r="I19">
        <v>0</v>
      </c>
      <c r="J19">
        <v>0</v>
      </c>
    </row>
    <row r="20" spans="1:10">
      <c r="A20">
        <v>19</v>
      </c>
      <c r="B20">
        <v>142.167</v>
      </c>
      <c r="C20" s="65">
        <v>34718</v>
      </c>
      <c r="D20">
        <v>17.930000305175799</v>
      </c>
      <c r="E20">
        <v>35.909999847412102</v>
      </c>
      <c r="F20">
        <v>0</v>
      </c>
      <c r="G20">
        <v>43.131359476971497</v>
      </c>
      <c r="H20">
        <v>7.6780605472166998</v>
      </c>
      <c r="I20">
        <v>0</v>
      </c>
      <c r="J20">
        <v>0</v>
      </c>
    </row>
    <row r="21" spans="1:10">
      <c r="A21">
        <v>20</v>
      </c>
      <c r="B21">
        <v>-36.866999999999997</v>
      </c>
      <c r="C21" s="65">
        <v>34719</v>
      </c>
      <c r="D21">
        <v>18.840000152587901</v>
      </c>
      <c r="E21">
        <v>25.389999389648398</v>
      </c>
      <c r="F21">
        <v>0.20000000298023199</v>
      </c>
      <c r="G21">
        <v>43.046243625518798</v>
      </c>
      <c r="H21">
        <v>4.12813381601842</v>
      </c>
      <c r="I21">
        <v>0</v>
      </c>
      <c r="J21">
        <v>0</v>
      </c>
    </row>
    <row r="22" spans="1:10">
      <c r="A22">
        <v>21</v>
      </c>
      <c r="B22">
        <v>142.167</v>
      </c>
      <c r="C22" s="65">
        <v>34720</v>
      </c>
      <c r="D22">
        <v>9.6599998474121094</v>
      </c>
      <c r="E22">
        <v>21.350000381469702</v>
      </c>
      <c r="F22">
        <v>0.10000000149011599</v>
      </c>
      <c r="G22">
        <v>42.954228521374603</v>
      </c>
      <c r="H22">
        <v>4.5918149738389999</v>
      </c>
      <c r="I22">
        <v>0</v>
      </c>
      <c r="J22">
        <v>0</v>
      </c>
    </row>
    <row r="23" spans="1:10">
      <c r="A23">
        <v>22</v>
      </c>
      <c r="B23">
        <v>-36.866999999999997</v>
      </c>
      <c r="C23" s="65">
        <v>34721</v>
      </c>
      <c r="D23">
        <v>5.6900000572204599</v>
      </c>
      <c r="E23">
        <v>26.809999465942401</v>
      </c>
      <c r="F23">
        <v>0</v>
      </c>
      <c r="G23">
        <v>42.8554782514396</v>
      </c>
      <c r="H23">
        <v>6.2955280276158696</v>
      </c>
      <c r="I23">
        <v>0</v>
      </c>
      <c r="J23">
        <v>0</v>
      </c>
    </row>
    <row r="24" spans="1:10">
      <c r="A24">
        <v>23</v>
      </c>
      <c r="B24">
        <v>142.167</v>
      </c>
      <c r="C24" s="65">
        <v>34722</v>
      </c>
      <c r="D24">
        <v>13.1099996566772</v>
      </c>
      <c r="E24">
        <v>31.219999313354499</v>
      </c>
      <c r="F24">
        <v>0</v>
      </c>
      <c r="G24">
        <v>42.750156902614201</v>
      </c>
      <c r="H24">
        <v>6.8255632809304103</v>
      </c>
      <c r="I24">
        <v>0</v>
      </c>
      <c r="J24">
        <v>0</v>
      </c>
    </row>
    <row r="25" spans="1:10">
      <c r="A25">
        <v>24</v>
      </c>
      <c r="B25">
        <v>-36.866999999999997</v>
      </c>
      <c r="C25" s="65">
        <v>34723</v>
      </c>
      <c r="D25">
        <v>15.1300001144409</v>
      </c>
      <c r="E25">
        <v>32.330001831054702</v>
      </c>
      <c r="F25">
        <v>0</v>
      </c>
      <c r="G25">
        <v>42.638428561798897</v>
      </c>
      <c r="H25">
        <v>6.89428334743363</v>
      </c>
      <c r="I25">
        <v>0</v>
      </c>
      <c r="J25">
        <v>0</v>
      </c>
    </row>
    <row r="26" spans="1:10">
      <c r="A26">
        <v>25</v>
      </c>
      <c r="B26">
        <v>142.167</v>
      </c>
      <c r="C26" s="65">
        <v>34724</v>
      </c>
      <c r="D26">
        <v>13.5900001525879</v>
      </c>
      <c r="E26">
        <v>29.350000381469702</v>
      </c>
      <c r="F26">
        <v>0</v>
      </c>
      <c r="G26">
        <v>42.520457315894397</v>
      </c>
      <c r="H26">
        <v>6.2229841152147598</v>
      </c>
      <c r="I26">
        <v>0</v>
      </c>
      <c r="J26">
        <v>0</v>
      </c>
    </row>
    <row r="27" spans="1:10">
      <c r="A27">
        <v>26</v>
      </c>
      <c r="B27">
        <v>-36.866999999999997</v>
      </c>
      <c r="C27" s="65">
        <v>34725</v>
      </c>
      <c r="D27">
        <v>15.420000076293899</v>
      </c>
      <c r="E27">
        <v>32.259998321533203</v>
      </c>
      <c r="F27">
        <v>0.30000001192092901</v>
      </c>
      <c r="G27">
        <v>42.396407251801001</v>
      </c>
      <c r="H27">
        <v>6.8009963277175496</v>
      </c>
      <c r="I27">
        <v>0</v>
      </c>
      <c r="J27">
        <v>0</v>
      </c>
    </row>
    <row r="28" spans="1:10">
      <c r="A28">
        <v>27</v>
      </c>
      <c r="B28">
        <v>142.167</v>
      </c>
      <c r="C28" s="65">
        <v>34726</v>
      </c>
      <c r="D28">
        <v>16.559999465942401</v>
      </c>
      <c r="E28">
        <v>32.330001831054702</v>
      </c>
      <c r="F28">
        <v>4.5999999046325701</v>
      </c>
      <c r="G28">
        <v>42.266442456419497</v>
      </c>
      <c r="H28">
        <v>6.6565415473365697</v>
      </c>
      <c r="I28">
        <v>0</v>
      </c>
      <c r="J28">
        <v>0</v>
      </c>
    </row>
    <row r="29" spans="1:10">
      <c r="A29">
        <v>28</v>
      </c>
      <c r="B29">
        <v>-36.866999999999997</v>
      </c>
      <c r="C29" s="65">
        <v>34727</v>
      </c>
      <c r="D29">
        <v>12.8400001525879</v>
      </c>
      <c r="E29">
        <v>27.780000686645501</v>
      </c>
      <c r="F29">
        <v>1.20000004768372</v>
      </c>
      <c r="G29">
        <v>42.130727016650198</v>
      </c>
      <c r="H29">
        <v>5.8260601644254804</v>
      </c>
      <c r="I29">
        <v>0</v>
      </c>
      <c r="J29">
        <v>0</v>
      </c>
    </row>
    <row r="30" spans="1:10">
      <c r="A30">
        <v>29</v>
      </c>
      <c r="B30">
        <v>142.167</v>
      </c>
      <c r="C30" s="65">
        <v>34728</v>
      </c>
      <c r="D30">
        <v>13.289999961853001</v>
      </c>
      <c r="E30">
        <v>28.559999465942401</v>
      </c>
      <c r="F30">
        <v>0</v>
      </c>
      <c r="G30">
        <v>41.989425019393799</v>
      </c>
      <c r="H30">
        <v>5.96502975030974</v>
      </c>
      <c r="I30">
        <v>0</v>
      </c>
      <c r="J30">
        <v>0</v>
      </c>
    </row>
    <row r="31" spans="1:10">
      <c r="A31">
        <v>30</v>
      </c>
      <c r="B31">
        <v>-36.866999999999997</v>
      </c>
      <c r="C31" s="65">
        <v>34729</v>
      </c>
      <c r="D31">
        <v>15.6199998855591</v>
      </c>
      <c r="E31">
        <v>29.799999237060501</v>
      </c>
      <c r="F31">
        <v>0</v>
      </c>
      <c r="G31">
        <v>41.842700551550699</v>
      </c>
      <c r="H31">
        <v>5.9921379353725897</v>
      </c>
      <c r="I31">
        <v>0</v>
      </c>
      <c r="J31">
        <v>0</v>
      </c>
    </row>
    <row r="32" spans="1:10">
      <c r="A32">
        <v>31</v>
      </c>
      <c r="B32">
        <v>142.167</v>
      </c>
      <c r="C32" s="65">
        <v>34730</v>
      </c>
      <c r="D32">
        <v>9.1700000762939506</v>
      </c>
      <c r="E32">
        <v>25.909999847412099</v>
      </c>
      <c r="F32">
        <v>0</v>
      </c>
      <c r="G32">
        <v>41.690717700021601</v>
      </c>
      <c r="H32">
        <v>5.6590742445688997</v>
      </c>
      <c r="I32">
        <v>0</v>
      </c>
      <c r="J32">
        <v>0</v>
      </c>
    </row>
    <row r="33" spans="1:10">
      <c r="A33">
        <v>32</v>
      </c>
      <c r="B33">
        <v>-36.866999999999997</v>
      </c>
      <c r="C33" s="65">
        <v>34731</v>
      </c>
      <c r="D33">
        <v>8.3199996948242205</v>
      </c>
      <c r="E33">
        <v>31.450000762939499</v>
      </c>
      <c r="F33">
        <v>0</v>
      </c>
      <c r="G33">
        <v>41.533640551706803</v>
      </c>
      <c r="H33">
        <v>7.0667235220128504</v>
      </c>
      <c r="I33">
        <v>0</v>
      </c>
      <c r="J33">
        <v>0</v>
      </c>
    </row>
    <row r="34" spans="1:10">
      <c r="A34">
        <v>33</v>
      </c>
      <c r="B34">
        <v>142.167</v>
      </c>
      <c r="C34" s="65">
        <v>34732</v>
      </c>
      <c r="D34">
        <v>14.170000076293899</v>
      </c>
      <c r="E34">
        <v>29.0100002288818</v>
      </c>
      <c r="F34">
        <v>0</v>
      </c>
      <c r="G34">
        <v>41.371633193507101</v>
      </c>
      <c r="H34">
        <v>5.89341945407896</v>
      </c>
      <c r="I34">
        <v>0</v>
      </c>
      <c r="J34">
        <v>0</v>
      </c>
    </row>
    <row r="35" spans="1:10">
      <c r="A35">
        <v>34</v>
      </c>
      <c r="B35">
        <v>-36.866999999999997</v>
      </c>
      <c r="C35" s="65">
        <v>34733</v>
      </c>
      <c r="D35">
        <v>13.6199998855591</v>
      </c>
      <c r="E35">
        <v>23.440000534057599</v>
      </c>
      <c r="F35">
        <v>0.69999998807907104</v>
      </c>
      <c r="G35">
        <v>41.204859712322801</v>
      </c>
      <c r="H35">
        <v>4.4038381574208403</v>
      </c>
      <c r="I35">
        <v>0</v>
      </c>
      <c r="J35">
        <v>0</v>
      </c>
    </row>
    <row r="36" spans="1:10">
      <c r="A36">
        <v>35</v>
      </c>
      <c r="B36">
        <v>142.167</v>
      </c>
      <c r="C36" s="65">
        <v>34734</v>
      </c>
      <c r="D36">
        <v>7.8600001335143999</v>
      </c>
      <c r="E36">
        <v>31.100000381469702</v>
      </c>
      <c r="F36">
        <v>0</v>
      </c>
      <c r="G36">
        <v>41.033484195054498</v>
      </c>
      <c r="H36">
        <v>6.9229965857985603</v>
      </c>
      <c r="I36">
        <v>0</v>
      </c>
      <c r="J36">
        <v>0</v>
      </c>
    </row>
    <row r="37" spans="1:10">
      <c r="A37">
        <v>36</v>
      </c>
      <c r="B37">
        <v>-36.866999999999997</v>
      </c>
      <c r="C37" s="65">
        <v>34735</v>
      </c>
      <c r="D37">
        <v>15.3500003814697</v>
      </c>
      <c r="E37">
        <v>22.409999847412099</v>
      </c>
      <c r="F37">
        <v>5.5</v>
      </c>
      <c r="G37">
        <v>40.857670728602699</v>
      </c>
      <c r="H37">
        <v>3.7382386056985499</v>
      </c>
      <c r="I37">
        <v>2.50940911544116</v>
      </c>
      <c r="J37">
        <v>5.0188182308823201E-2</v>
      </c>
    </row>
    <row r="38" spans="1:10">
      <c r="A38">
        <v>37</v>
      </c>
      <c r="B38">
        <v>142.167</v>
      </c>
      <c r="C38" s="65">
        <v>34736</v>
      </c>
      <c r="D38">
        <v>6.7399997711181596</v>
      </c>
      <c r="E38">
        <v>22.649999618530298</v>
      </c>
      <c r="F38">
        <v>0.80000001192092896</v>
      </c>
      <c r="G38">
        <v>40.677583399868098</v>
      </c>
      <c r="H38">
        <v>4.9495819676279504</v>
      </c>
      <c r="I38">
        <v>0</v>
      </c>
      <c r="J38">
        <v>0</v>
      </c>
    </row>
    <row r="39" spans="1:10">
      <c r="A39">
        <v>38</v>
      </c>
      <c r="B39">
        <v>-36.866999999999997</v>
      </c>
      <c r="C39" s="65">
        <v>34737</v>
      </c>
      <c r="D39">
        <v>7.3499999046325701</v>
      </c>
      <c r="E39">
        <v>26.670000076293899</v>
      </c>
      <c r="F39">
        <v>0</v>
      </c>
      <c r="G39">
        <v>40.493386295751101</v>
      </c>
      <c r="H39">
        <v>5.8163888648687401</v>
      </c>
      <c r="I39">
        <v>0</v>
      </c>
      <c r="J39">
        <v>0</v>
      </c>
    </row>
    <row r="40" spans="1:10">
      <c r="A40">
        <v>39</v>
      </c>
      <c r="B40">
        <v>142.167</v>
      </c>
      <c r="C40" s="65">
        <v>34738</v>
      </c>
      <c r="D40">
        <v>10.1000003814697</v>
      </c>
      <c r="E40">
        <v>26.159999847412099</v>
      </c>
      <c r="F40">
        <v>0</v>
      </c>
      <c r="G40">
        <v>40.305243503152198</v>
      </c>
      <c r="H40">
        <v>5.44820302198604</v>
      </c>
      <c r="I40">
        <v>0</v>
      </c>
      <c r="J40">
        <v>0</v>
      </c>
    </row>
    <row r="41" spans="1:10">
      <c r="A41">
        <v>40</v>
      </c>
      <c r="B41">
        <v>-36.866999999999997</v>
      </c>
      <c r="C41" s="65">
        <v>34739</v>
      </c>
      <c r="D41">
        <v>7.3600001335143999</v>
      </c>
      <c r="E41">
        <v>23.940000534057599</v>
      </c>
      <c r="F41">
        <v>0</v>
      </c>
      <c r="G41">
        <v>40.113319108972</v>
      </c>
      <c r="H41">
        <v>5.1290714012777103</v>
      </c>
      <c r="I41">
        <v>0</v>
      </c>
      <c r="J41">
        <v>0</v>
      </c>
    </row>
    <row r="42" spans="1:10">
      <c r="A42">
        <v>41</v>
      </c>
      <c r="B42">
        <v>142.167</v>
      </c>
      <c r="C42" s="65">
        <v>34740</v>
      </c>
      <c r="D42">
        <v>9.0799999237060494</v>
      </c>
      <c r="E42">
        <v>27.219999313354499</v>
      </c>
      <c r="F42">
        <v>0</v>
      </c>
      <c r="G42">
        <v>39.917777200110997</v>
      </c>
      <c r="H42">
        <v>5.7378028999080399</v>
      </c>
      <c r="I42">
        <v>0</v>
      </c>
      <c r="J42">
        <v>0</v>
      </c>
    </row>
    <row r="43" spans="1:10">
      <c r="A43">
        <v>42</v>
      </c>
      <c r="B43">
        <v>-36.866999999999997</v>
      </c>
      <c r="C43" s="65">
        <v>34741</v>
      </c>
      <c r="D43">
        <v>10.569999694824199</v>
      </c>
      <c r="E43">
        <v>31.840000152587901</v>
      </c>
      <c r="F43">
        <v>0</v>
      </c>
      <c r="G43">
        <v>39.7187818634698</v>
      </c>
      <c r="H43">
        <v>6.7075157837495798</v>
      </c>
      <c r="I43">
        <v>0</v>
      </c>
      <c r="J43">
        <v>0</v>
      </c>
    </row>
    <row r="44" spans="1:10">
      <c r="A44">
        <v>43</v>
      </c>
      <c r="B44">
        <v>142.167</v>
      </c>
      <c r="C44" s="65">
        <v>34742</v>
      </c>
      <c r="D44">
        <v>12.689999580383301</v>
      </c>
      <c r="E44">
        <v>36.2299995422363</v>
      </c>
      <c r="F44">
        <v>0</v>
      </c>
      <c r="G44">
        <v>39.516497185948801</v>
      </c>
      <c r="H44">
        <v>7.6062905303782298</v>
      </c>
      <c r="I44">
        <v>0</v>
      </c>
      <c r="J44">
        <v>0</v>
      </c>
    </row>
    <row r="45" spans="1:10">
      <c r="A45">
        <v>44</v>
      </c>
      <c r="B45">
        <v>-36.866999999999997</v>
      </c>
      <c r="C45" s="65">
        <v>34743</v>
      </c>
      <c r="D45">
        <v>19.409999847412099</v>
      </c>
      <c r="E45">
        <v>36.450000762939503</v>
      </c>
      <c r="F45">
        <v>0</v>
      </c>
      <c r="G45">
        <v>39.311087254448601</v>
      </c>
      <c r="H45">
        <v>6.9664707564636101</v>
      </c>
      <c r="I45">
        <v>0</v>
      </c>
      <c r="J45">
        <v>0</v>
      </c>
    </row>
    <row r="46" spans="1:10">
      <c r="A46">
        <v>45</v>
      </c>
      <c r="B46">
        <v>142.167</v>
      </c>
      <c r="C46" s="65">
        <v>34744</v>
      </c>
      <c r="D46">
        <v>19.159999847412099</v>
      </c>
      <c r="E46">
        <v>36.9799995422363</v>
      </c>
      <c r="F46">
        <v>0</v>
      </c>
      <c r="G46">
        <v>39.1027161558698</v>
      </c>
      <c r="H46">
        <v>7.1080628705323301</v>
      </c>
      <c r="I46">
        <v>0</v>
      </c>
      <c r="J46">
        <v>0</v>
      </c>
    </row>
    <row r="47" spans="1:10">
      <c r="A47">
        <v>46</v>
      </c>
      <c r="B47">
        <v>-36.866999999999997</v>
      </c>
      <c r="C47" s="65">
        <v>34745</v>
      </c>
      <c r="D47">
        <v>19.170000076293899</v>
      </c>
      <c r="E47">
        <v>36.209999084472699</v>
      </c>
      <c r="F47">
        <v>0</v>
      </c>
      <c r="G47">
        <v>38.8915479771129</v>
      </c>
      <c r="H47">
        <v>6.8559508661052302</v>
      </c>
      <c r="I47">
        <v>0</v>
      </c>
      <c r="J47">
        <v>0</v>
      </c>
    </row>
    <row r="48" spans="1:10">
      <c r="A48">
        <v>47</v>
      </c>
      <c r="B48">
        <v>142.167</v>
      </c>
      <c r="C48" s="65">
        <v>34746</v>
      </c>
      <c r="D48">
        <v>15.7399997711182</v>
      </c>
      <c r="E48">
        <v>22.159999847412099</v>
      </c>
      <c r="F48">
        <v>15.300000190734901</v>
      </c>
      <c r="G48">
        <v>38.677728307196702</v>
      </c>
      <c r="H48">
        <v>3.3810186610364399</v>
      </c>
      <c r="I48">
        <v>12.5951852619057</v>
      </c>
      <c r="J48">
        <v>0.25190370523811401</v>
      </c>
    </row>
    <row r="49" spans="1:10">
      <c r="A49">
        <v>48</v>
      </c>
      <c r="B49">
        <v>-36.866999999999997</v>
      </c>
      <c r="C49" s="65">
        <v>34747</v>
      </c>
      <c r="D49">
        <v>9.1899995803833008</v>
      </c>
      <c r="E49">
        <v>24.670000076293899</v>
      </c>
      <c r="F49">
        <v>0.80000001192092896</v>
      </c>
      <c r="G49">
        <v>38.461328743614096</v>
      </c>
      <c r="H49">
        <v>4.9337404857310601</v>
      </c>
      <c r="I49">
        <v>9.4481928852417898</v>
      </c>
      <c r="J49">
        <v>0.18896385770483601</v>
      </c>
    </row>
    <row r="50" spans="1:10">
      <c r="A50">
        <v>49</v>
      </c>
      <c r="B50">
        <v>142.167</v>
      </c>
      <c r="C50" s="65">
        <v>34748</v>
      </c>
      <c r="D50">
        <v>9.0900001525878906</v>
      </c>
      <c r="E50">
        <v>26.5100002288818</v>
      </c>
      <c r="F50">
        <v>0</v>
      </c>
      <c r="G50">
        <v>38.242402385976</v>
      </c>
      <c r="H50">
        <v>5.3343437066438701</v>
      </c>
      <c r="I50">
        <v>5.1807179199266997</v>
      </c>
      <c r="J50">
        <v>0.103614358398534</v>
      </c>
    </row>
    <row r="51" spans="1:10">
      <c r="A51">
        <v>50</v>
      </c>
      <c r="B51">
        <v>-36.866999999999997</v>
      </c>
      <c r="C51" s="65">
        <v>34749</v>
      </c>
      <c r="D51">
        <v>10.7700004577637</v>
      </c>
      <c r="E51">
        <v>27.170000076293899</v>
      </c>
      <c r="F51">
        <v>0</v>
      </c>
      <c r="G51">
        <v>38.021002333893399</v>
      </c>
      <c r="H51">
        <v>5.3149705869123096</v>
      </c>
      <c r="I51">
        <v>0.92874145039684597</v>
      </c>
      <c r="J51">
        <v>1.8574829007936899E-2</v>
      </c>
    </row>
    <row r="52" spans="1:10">
      <c r="A52">
        <v>51</v>
      </c>
      <c r="B52">
        <v>142.167</v>
      </c>
      <c r="C52" s="65">
        <v>34750</v>
      </c>
      <c r="D52">
        <v>9.4399995803833008</v>
      </c>
      <c r="E52">
        <v>29.2700004577637</v>
      </c>
      <c r="F52">
        <v>0</v>
      </c>
      <c r="G52">
        <v>37.797181686977503</v>
      </c>
      <c r="H52">
        <v>5.8708340240438099</v>
      </c>
      <c r="I52">
        <v>0</v>
      </c>
      <c r="J52">
        <v>0</v>
      </c>
    </row>
    <row r="53" spans="1:10">
      <c r="A53">
        <v>52</v>
      </c>
      <c r="B53">
        <v>-36.866999999999997</v>
      </c>
      <c r="C53" s="65">
        <v>34751</v>
      </c>
      <c r="D53">
        <v>11.949999809265099</v>
      </c>
      <c r="E53">
        <v>33.900001525878899</v>
      </c>
      <c r="F53">
        <v>0</v>
      </c>
      <c r="G53">
        <v>37.570993544839403</v>
      </c>
      <c r="H53">
        <v>6.72965516285654</v>
      </c>
      <c r="I53">
        <v>0</v>
      </c>
      <c r="J53">
        <v>0</v>
      </c>
    </row>
    <row r="54" spans="1:10">
      <c r="A54">
        <v>53</v>
      </c>
      <c r="B54">
        <v>142.167</v>
      </c>
      <c r="C54" s="65">
        <v>34752</v>
      </c>
      <c r="D54">
        <v>12.689999580383301</v>
      </c>
      <c r="E54">
        <v>28.2600002288818</v>
      </c>
      <c r="F54">
        <v>0</v>
      </c>
      <c r="G54">
        <v>37.342491007089997</v>
      </c>
      <c r="H54">
        <v>5.2944950956443204</v>
      </c>
      <c r="I54">
        <v>0</v>
      </c>
      <c r="J54">
        <v>0</v>
      </c>
    </row>
    <row r="55" spans="1:10">
      <c r="A55">
        <v>54</v>
      </c>
      <c r="B55">
        <v>-36.866999999999997</v>
      </c>
      <c r="C55" s="65">
        <v>34753</v>
      </c>
      <c r="D55">
        <v>10.1599998474121</v>
      </c>
      <c r="E55">
        <v>32.0200004577637</v>
      </c>
      <c r="F55">
        <v>0</v>
      </c>
      <c r="G55">
        <v>37.111727173340498</v>
      </c>
      <c r="H55">
        <v>6.3348443448240301</v>
      </c>
      <c r="I55">
        <v>0</v>
      </c>
      <c r="J55">
        <v>0</v>
      </c>
    </row>
    <row r="56" spans="1:10">
      <c r="A56">
        <v>55</v>
      </c>
      <c r="B56">
        <v>142.167</v>
      </c>
      <c r="C56" s="65">
        <v>34754</v>
      </c>
      <c r="D56">
        <v>14.2399997711182</v>
      </c>
      <c r="E56">
        <v>37.610000610351598</v>
      </c>
      <c r="F56">
        <v>0</v>
      </c>
      <c r="G56">
        <v>36.878755143202</v>
      </c>
      <c r="H56">
        <v>7.3180806020960398</v>
      </c>
      <c r="I56">
        <v>0</v>
      </c>
      <c r="J56">
        <v>0</v>
      </c>
    </row>
    <row r="57" spans="1:10">
      <c r="A57">
        <v>56</v>
      </c>
      <c r="B57">
        <v>-36.866999999999997</v>
      </c>
      <c r="C57" s="65">
        <v>34755</v>
      </c>
      <c r="D57">
        <v>16.290000915527301</v>
      </c>
      <c r="E57">
        <v>41.080001831054702</v>
      </c>
      <c r="F57">
        <v>0</v>
      </c>
      <c r="G57">
        <v>36.643628016285398</v>
      </c>
      <c r="H57">
        <v>7.9618013392214699</v>
      </c>
      <c r="I57">
        <v>0</v>
      </c>
      <c r="J57">
        <v>0</v>
      </c>
    </row>
    <row r="58" spans="1:10">
      <c r="A58">
        <v>57</v>
      </c>
      <c r="B58">
        <v>142.167</v>
      </c>
      <c r="C58" s="65">
        <v>34756</v>
      </c>
      <c r="D58">
        <v>20.079999923706101</v>
      </c>
      <c r="E58">
        <v>37.2700004577637</v>
      </c>
      <c r="F58">
        <v>0</v>
      </c>
      <c r="G58">
        <v>36.4063988922018</v>
      </c>
      <c r="H58">
        <v>6.5856223124211404</v>
      </c>
      <c r="I58">
        <v>0</v>
      </c>
      <c r="J58">
        <v>0</v>
      </c>
    </row>
    <row r="59" spans="1:10">
      <c r="A59">
        <v>58</v>
      </c>
      <c r="B59">
        <v>-36.866999999999997</v>
      </c>
      <c r="C59" s="65">
        <v>34757</v>
      </c>
      <c r="D59">
        <v>19.139999389648398</v>
      </c>
      <c r="E59">
        <v>28.559999465942401</v>
      </c>
      <c r="F59">
        <v>0.20000000298023199</v>
      </c>
      <c r="G59">
        <v>36.1671208705624</v>
      </c>
      <c r="H59">
        <v>4.3402639554069502</v>
      </c>
      <c r="I59">
        <v>0</v>
      </c>
      <c r="J59">
        <v>0</v>
      </c>
    </row>
    <row r="60" spans="1:10">
      <c r="A60">
        <v>59</v>
      </c>
      <c r="B60">
        <v>142.167</v>
      </c>
      <c r="C60" s="65">
        <v>34758</v>
      </c>
      <c r="D60">
        <v>16.690000534057599</v>
      </c>
      <c r="E60">
        <v>28.319999694824201</v>
      </c>
      <c r="F60">
        <v>1.6000000238418599</v>
      </c>
      <c r="G60">
        <v>35.925847050978099</v>
      </c>
      <c r="H60">
        <v>4.6357236316188999</v>
      </c>
      <c r="I60">
        <v>0</v>
      </c>
      <c r="J60">
        <v>0</v>
      </c>
    </row>
    <row r="61" spans="1:10">
      <c r="A61">
        <v>60</v>
      </c>
      <c r="B61">
        <v>-36.866999999999997</v>
      </c>
      <c r="C61" s="65">
        <v>34759</v>
      </c>
      <c r="D61">
        <v>15.2399997711182</v>
      </c>
      <c r="E61">
        <v>29.389999389648398</v>
      </c>
      <c r="F61">
        <v>0</v>
      </c>
      <c r="G61">
        <v>35.682630533060099</v>
      </c>
      <c r="H61">
        <v>5.0547958575976697</v>
      </c>
      <c r="I61">
        <v>0</v>
      </c>
      <c r="J61">
        <v>0</v>
      </c>
    </row>
    <row r="62" spans="1:10">
      <c r="A62">
        <v>61</v>
      </c>
      <c r="B62">
        <v>142.167</v>
      </c>
      <c r="C62" s="65">
        <v>34760</v>
      </c>
      <c r="D62">
        <v>12.6499996185303</v>
      </c>
      <c r="E62">
        <v>29.860000610351602</v>
      </c>
      <c r="F62">
        <v>0</v>
      </c>
      <c r="G62">
        <v>35.4375244164194</v>
      </c>
      <c r="H62">
        <v>5.3900428554251203</v>
      </c>
      <c r="I62">
        <v>0</v>
      </c>
      <c r="J62">
        <v>0</v>
      </c>
    </row>
    <row r="63" spans="1:10">
      <c r="A63">
        <v>62</v>
      </c>
      <c r="B63">
        <v>-36.866999999999997</v>
      </c>
      <c r="C63" s="65">
        <v>34761</v>
      </c>
      <c r="D63">
        <v>13.4899997711182</v>
      </c>
      <c r="E63">
        <v>31.0200004577637</v>
      </c>
      <c r="F63">
        <v>0</v>
      </c>
      <c r="G63">
        <v>35.190581800666997</v>
      </c>
      <c r="H63">
        <v>5.5403334323549203</v>
      </c>
      <c r="I63">
        <v>0</v>
      </c>
      <c r="J63">
        <v>0</v>
      </c>
    </row>
    <row r="64" spans="1:10">
      <c r="A64">
        <v>63</v>
      </c>
      <c r="B64">
        <v>142.167</v>
      </c>
      <c r="C64" s="65">
        <v>34762</v>
      </c>
      <c r="D64">
        <v>14.560000419616699</v>
      </c>
      <c r="E64">
        <v>30.459999084472699</v>
      </c>
      <c r="F64">
        <v>0</v>
      </c>
      <c r="G64">
        <v>34.941855785414099</v>
      </c>
      <c r="H64">
        <v>5.2725299817261302</v>
      </c>
      <c r="I64">
        <v>0</v>
      </c>
      <c r="J64">
        <v>0</v>
      </c>
    </row>
    <row r="65" spans="1:10">
      <c r="A65">
        <v>64</v>
      </c>
      <c r="B65">
        <v>-36.866999999999997</v>
      </c>
      <c r="C65" s="65">
        <v>34763</v>
      </c>
      <c r="D65">
        <v>14.2600002288818</v>
      </c>
      <c r="E65">
        <v>31.5</v>
      </c>
      <c r="F65">
        <v>0</v>
      </c>
      <c r="G65">
        <v>34.691399470271698</v>
      </c>
      <c r="H65">
        <v>5.5008923345219296</v>
      </c>
      <c r="I65">
        <v>0</v>
      </c>
      <c r="J65">
        <v>0</v>
      </c>
    </row>
    <row r="66" spans="1:10">
      <c r="A66">
        <v>65</v>
      </c>
      <c r="B66">
        <v>142.167</v>
      </c>
      <c r="C66" s="65">
        <v>34763.958333333336</v>
      </c>
      <c r="D66">
        <v>15.819999694824199</v>
      </c>
      <c r="E66">
        <v>34.310001373291001</v>
      </c>
      <c r="F66">
        <v>0</v>
      </c>
      <c r="G66">
        <v>34.439265954850903</v>
      </c>
      <c r="H66">
        <v>5.9591860780630697</v>
      </c>
      <c r="I66">
        <v>0</v>
      </c>
      <c r="J66">
        <v>0</v>
      </c>
    </row>
    <row r="67" spans="1:10">
      <c r="A67">
        <v>66</v>
      </c>
      <c r="B67">
        <v>-36.866999999999997</v>
      </c>
      <c r="C67" s="65">
        <v>34764.958333333336</v>
      </c>
      <c r="D67">
        <v>21.4799995422363</v>
      </c>
      <c r="E67">
        <v>34.279998779296903</v>
      </c>
      <c r="F67">
        <v>0</v>
      </c>
      <c r="G67">
        <v>34.185508338762702</v>
      </c>
      <c r="H67">
        <v>5.24487150782267</v>
      </c>
      <c r="I67">
        <v>0</v>
      </c>
      <c r="J67">
        <v>0</v>
      </c>
    </row>
    <row r="68" spans="1:10">
      <c r="A68">
        <v>67</v>
      </c>
      <c r="B68">
        <v>142.167</v>
      </c>
      <c r="C68" s="65">
        <v>34765.958333333336</v>
      </c>
      <c r="D68">
        <v>13.800000190734901</v>
      </c>
      <c r="E68">
        <v>24.9899997711182</v>
      </c>
      <c r="F68">
        <v>5.3000001907348597</v>
      </c>
      <c r="G68">
        <v>33.930179721618202</v>
      </c>
      <c r="H68">
        <v>3.9632138744086101</v>
      </c>
      <c r="I68">
        <v>2.1294290912079701</v>
      </c>
      <c r="J68">
        <v>4.2588581824159401E-2</v>
      </c>
    </row>
    <row r="69" spans="1:10">
      <c r="A69">
        <v>68</v>
      </c>
      <c r="B69">
        <v>-36.866999999999997</v>
      </c>
      <c r="C69" s="65">
        <v>34766.958333333336</v>
      </c>
      <c r="D69">
        <v>12.4899997711182</v>
      </c>
      <c r="E69">
        <v>23.100000381469702</v>
      </c>
      <c r="F69">
        <v>0.10000000149011599</v>
      </c>
      <c r="G69">
        <v>33.673333203028399</v>
      </c>
      <c r="H69">
        <v>3.6651737043541899</v>
      </c>
      <c r="I69">
        <v>0</v>
      </c>
      <c r="J69">
        <v>0</v>
      </c>
    </row>
    <row r="70" spans="1:10">
      <c r="A70">
        <v>69</v>
      </c>
      <c r="B70">
        <v>142.167</v>
      </c>
      <c r="C70" s="65">
        <v>34767.958333333336</v>
      </c>
      <c r="D70">
        <v>8.0699996948242205</v>
      </c>
      <c r="E70">
        <v>24.649999618530298</v>
      </c>
      <c r="F70">
        <v>0</v>
      </c>
      <c r="G70">
        <v>33.415021882604499</v>
      </c>
      <c r="H70">
        <v>4.3632854041334204</v>
      </c>
      <c r="I70">
        <v>0</v>
      </c>
      <c r="J70">
        <v>0</v>
      </c>
    </row>
    <row r="71" spans="1:10">
      <c r="A71">
        <v>70</v>
      </c>
      <c r="B71">
        <v>-36.866999999999997</v>
      </c>
      <c r="C71" s="65">
        <v>34768.958333333336</v>
      </c>
      <c r="D71">
        <v>8.4399995803833008</v>
      </c>
      <c r="E71">
        <v>29.459999084472699</v>
      </c>
      <c r="F71">
        <v>0</v>
      </c>
      <c r="G71">
        <v>33.155298859957497</v>
      </c>
      <c r="H71">
        <v>5.24431035288268</v>
      </c>
      <c r="I71">
        <v>0</v>
      </c>
      <c r="J71">
        <v>0</v>
      </c>
    </row>
    <row r="72" spans="1:10">
      <c r="A72">
        <v>71</v>
      </c>
      <c r="B72">
        <v>142.167</v>
      </c>
      <c r="C72" s="65">
        <v>34769.958333333336</v>
      </c>
      <c r="D72">
        <v>11.569999694824199</v>
      </c>
      <c r="E72">
        <v>19.829999923706101</v>
      </c>
      <c r="F72">
        <v>0.10000000149011599</v>
      </c>
      <c r="G72">
        <v>32.894217234698402</v>
      </c>
      <c r="H72">
        <v>2.9731453550665599</v>
      </c>
      <c r="I72">
        <v>0</v>
      </c>
      <c r="J72">
        <v>0</v>
      </c>
    </row>
    <row r="73" spans="1:10">
      <c r="A73">
        <v>72</v>
      </c>
      <c r="B73">
        <v>-36.866999999999997</v>
      </c>
      <c r="C73" s="65">
        <v>34770.958333333336</v>
      </c>
      <c r="D73">
        <v>6.6399998664856001</v>
      </c>
      <c r="E73">
        <v>23.2600002288818</v>
      </c>
      <c r="F73">
        <v>0</v>
      </c>
      <c r="G73">
        <v>32.631830106438301</v>
      </c>
      <c r="H73">
        <v>4.0900630443521102</v>
      </c>
      <c r="I73">
        <v>0</v>
      </c>
      <c r="J73">
        <v>0</v>
      </c>
    </row>
    <row r="74" spans="1:10">
      <c r="A74">
        <v>73</v>
      </c>
      <c r="B74">
        <v>142.167</v>
      </c>
      <c r="C74" s="65">
        <v>34771.958333333336</v>
      </c>
      <c r="D74">
        <v>6.4099998474121103</v>
      </c>
      <c r="E74">
        <v>22.610000610351602</v>
      </c>
      <c r="F74">
        <v>0.10000000149011599</v>
      </c>
      <c r="G74">
        <v>32.368190574788301</v>
      </c>
      <c r="H74">
        <v>3.9516152490807501</v>
      </c>
      <c r="I74">
        <v>0</v>
      </c>
      <c r="J74">
        <v>0</v>
      </c>
    </row>
    <row r="75" spans="1:10">
      <c r="A75">
        <v>74</v>
      </c>
      <c r="B75">
        <v>-36.866999999999997</v>
      </c>
      <c r="C75" s="65">
        <v>34772.958333333336</v>
      </c>
      <c r="D75">
        <v>10.0200004577637</v>
      </c>
      <c r="E75">
        <v>20.909999847412099</v>
      </c>
      <c r="F75">
        <v>0.10000000149011599</v>
      </c>
      <c r="G75">
        <v>32.103351739359503</v>
      </c>
      <c r="H75">
        <v>3.30836628437316</v>
      </c>
      <c r="I75">
        <v>0</v>
      </c>
      <c r="J75">
        <v>0</v>
      </c>
    </row>
    <row r="76" spans="1:10">
      <c r="A76">
        <v>75</v>
      </c>
      <c r="B76">
        <v>142.167</v>
      </c>
      <c r="C76" s="65">
        <v>34773.958333333336</v>
      </c>
      <c r="D76">
        <v>5.3099999427795401</v>
      </c>
      <c r="E76">
        <v>24.579999923706101</v>
      </c>
      <c r="F76">
        <v>0</v>
      </c>
      <c r="G76">
        <v>31.837375440928199</v>
      </c>
      <c r="H76">
        <v>4.29620366744295</v>
      </c>
      <c r="I76">
        <v>0</v>
      </c>
      <c r="J76">
        <v>0</v>
      </c>
    </row>
    <row r="77" spans="1:10">
      <c r="A77">
        <v>76</v>
      </c>
      <c r="B77">
        <v>-36.866999999999997</v>
      </c>
      <c r="C77" s="65">
        <v>34774.958333333336</v>
      </c>
      <c r="D77">
        <v>7.03999996185303</v>
      </c>
      <c r="E77">
        <v>25.780000686645501</v>
      </c>
      <c r="F77">
        <v>0</v>
      </c>
      <c r="G77">
        <v>31.570358484932498</v>
      </c>
      <c r="H77">
        <v>4.3891370822275597</v>
      </c>
      <c r="I77">
        <v>0</v>
      </c>
      <c r="J77">
        <v>0</v>
      </c>
    </row>
    <row r="78" spans="1:10">
      <c r="A78">
        <v>77</v>
      </c>
      <c r="B78">
        <v>142.167</v>
      </c>
      <c r="C78" s="65">
        <v>34775.958333333336</v>
      </c>
      <c r="D78">
        <v>10.430000305175801</v>
      </c>
      <c r="E78">
        <v>21.569999694824201</v>
      </c>
      <c r="F78">
        <v>0.30000001192092901</v>
      </c>
      <c r="G78">
        <v>31.3024064179757</v>
      </c>
      <c r="H78">
        <v>3.3151162427009799</v>
      </c>
      <c r="I78">
        <v>0</v>
      </c>
      <c r="J78">
        <v>0</v>
      </c>
    </row>
    <row r="79" spans="1:10">
      <c r="A79">
        <v>78</v>
      </c>
      <c r="B79">
        <v>-36.866999999999997</v>
      </c>
      <c r="C79" s="65">
        <v>34776.958333333336</v>
      </c>
      <c r="D79">
        <v>7.7199997901916504</v>
      </c>
      <c r="E79">
        <v>21.340000152587901</v>
      </c>
      <c r="F79">
        <v>0</v>
      </c>
      <c r="G79">
        <v>31.033624786661001</v>
      </c>
      <c r="H79">
        <v>3.4760700549762902</v>
      </c>
      <c r="I79">
        <v>0</v>
      </c>
      <c r="J79">
        <v>0</v>
      </c>
    </row>
    <row r="80" spans="1:10">
      <c r="A80">
        <v>79</v>
      </c>
      <c r="B80">
        <v>142.167</v>
      </c>
      <c r="C80" s="65">
        <v>34777.958333333336</v>
      </c>
      <c r="D80">
        <v>7.2399997711181596</v>
      </c>
      <c r="E80">
        <v>22.639999389648398</v>
      </c>
      <c r="F80">
        <v>0</v>
      </c>
      <c r="G80">
        <v>30.764119137591901</v>
      </c>
      <c r="H80">
        <v>3.7106095735601499</v>
      </c>
      <c r="I80">
        <v>0</v>
      </c>
      <c r="J80">
        <v>0</v>
      </c>
    </row>
    <row r="81" spans="1:10">
      <c r="A81">
        <v>80</v>
      </c>
      <c r="B81">
        <v>-36.866999999999997</v>
      </c>
      <c r="C81" s="65">
        <v>34778.958333333336</v>
      </c>
      <c r="D81">
        <v>11.7299995422363</v>
      </c>
      <c r="E81">
        <v>23.649999618530298</v>
      </c>
      <c r="F81">
        <v>0</v>
      </c>
      <c r="G81">
        <v>30.493995017371699</v>
      </c>
      <c r="H81">
        <v>3.50768188545584</v>
      </c>
      <c r="I81">
        <v>0</v>
      </c>
      <c r="J81">
        <v>0</v>
      </c>
    </row>
    <row r="82" spans="1:10">
      <c r="A82">
        <v>81</v>
      </c>
      <c r="B82">
        <v>142.167</v>
      </c>
      <c r="C82" s="65">
        <v>34779.958333333336</v>
      </c>
      <c r="D82">
        <v>11.670000076293899</v>
      </c>
      <c r="E82">
        <v>23.7700004577637</v>
      </c>
      <c r="F82">
        <v>0</v>
      </c>
      <c r="G82">
        <v>30.223357972603701</v>
      </c>
      <c r="H82">
        <v>3.5056626297616802</v>
      </c>
      <c r="I82">
        <v>0</v>
      </c>
      <c r="J82">
        <v>0</v>
      </c>
    </row>
    <row r="83" spans="1:10">
      <c r="A83">
        <v>82</v>
      </c>
      <c r="B83">
        <v>-36.866999999999997</v>
      </c>
      <c r="C83" s="65">
        <v>34780.958333333336</v>
      </c>
      <c r="D83">
        <v>9.4899997711181605</v>
      </c>
      <c r="E83">
        <v>22.370000839233398</v>
      </c>
      <c r="F83">
        <v>0</v>
      </c>
      <c r="G83">
        <v>29.952313549891201</v>
      </c>
      <c r="H83">
        <v>3.4038186984663601</v>
      </c>
      <c r="I83">
        <v>0</v>
      </c>
      <c r="J83">
        <v>0</v>
      </c>
    </row>
    <row r="84" spans="1:10">
      <c r="A84">
        <v>83</v>
      </c>
      <c r="B84">
        <v>142.167</v>
      </c>
      <c r="C84" s="65">
        <v>34781.958333333336</v>
      </c>
      <c r="D84">
        <v>11.060000419616699</v>
      </c>
      <c r="E84">
        <v>20.290000915527301</v>
      </c>
      <c r="F84">
        <v>0.10000000149011599</v>
      </c>
      <c r="G84">
        <v>29.680967295837501</v>
      </c>
      <c r="H84">
        <v>2.8337482084925698</v>
      </c>
      <c r="I84">
        <v>0</v>
      </c>
      <c r="J84">
        <v>0</v>
      </c>
    </row>
    <row r="85" spans="1:10">
      <c r="A85">
        <v>84</v>
      </c>
      <c r="B85">
        <v>-36.866999999999997</v>
      </c>
      <c r="C85" s="65">
        <v>34782.958333333336</v>
      </c>
      <c r="D85">
        <v>4.4800000190734899</v>
      </c>
      <c r="E85">
        <v>18.75</v>
      </c>
      <c r="F85">
        <v>0.10000000149011599</v>
      </c>
      <c r="G85">
        <v>29.4094247570461</v>
      </c>
      <c r="H85">
        <v>3.0678146755367601</v>
      </c>
      <c r="I85">
        <v>0</v>
      </c>
      <c r="J85">
        <v>0</v>
      </c>
    </row>
    <row r="86" spans="1:10">
      <c r="A86">
        <v>85</v>
      </c>
      <c r="B86">
        <v>142.167</v>
      </c>
      <c r="C86" s="65">
        <v>34783.958333333336</v>
      </c>
      <c r="D86">
        <v>3.9000000953674299</v>
      </c>
      <c r="E86">
        <v>21.819999694824201</v>
      </c>
      <c r="F86">
        <v>0</v>
      </c>
      <c r="G86">
        <v>29.1377914801201</v>
      </c>
      <c r="H86">
        <v>3.5502548510385301</v>
      </c>
      <c r="I86">
        <v>0</v>
      </c>
      <c r="J86">
        <v>0</v>
      </c>
    </row>
    <row r="87" spans="1:10">
      <c r="A87">
        <v>86</v>
      </c>
      <c r="B87">
        <v>-36.866999999999997</v>
      </c>
      <c r="C87" s="65">
        <v>34784.958333333336</v>
      </c>
      <c r="D87">
        <v>9.8800001144409197</v>
      </c>
      <c r="E87">
        <v>20.9899997711182</v>
      </c>
      <c r="F87">
        <v>0</v>
      </c>
      <c r="G87">
        <v>28.866173011663101</v>
      </c>
      <c r="H87">
        <v>3.0019514696792302</v>
      </c>
      <c r="I87">
        <v>0</v>
      </c>
      <c r="J87">
        <v>0</v>
      </c>
    </row>
    <row r="88" spans="1:10">
      <c r="A88">
        <v>87</v>
      </c>
      <c r="B88">
        <v>142.167</v>
      </c>
      <c r="C88" s="65">
        <v>34785.958333333336</v>
      </c>
      <c r="D88">
        <v>8.0900001525878906</v>
      </c>
      <c r="E88">
        <v>19.629999160766602</v>
      </c>
      <c r="F88">
        <v>0</v>
      </c>
      <c r="G88">
        <v>28.5946748982782</v>
      </c>
      <c r="H88">
        <v>2.8870925529673102</v>
      </c>
      <c r="I88">
        <v>0</v>
      </c>
      <c r="J88">
        <v>0</v>
      </c>
    </row>
    <row r="89" spans="1:10">
      <c r="A89">
        <v>88</v>
      </c>
      <c r="B89">
        <v>-36.866999999999997</v>
      </c>
      <c r="C89" s="65">
        <v>34786.958333333336</v>
      </c>
      <c r="D89">
        <v>9.3999996185302699</v>
      </c>
      <c r="E89">
        <v>20.950000762939499</v>
      </c>
      <c r="F89">
        <v>0.5</v>
      </c>
      <c r="G89">
        <v>28.323402686568802</v>
      </c>
      <c r="H89">
        <v>2.9797717534418098</v>
      </c>
      <c r="I89">
        <v>0</v>
      </c>
      <c r="J89">
        <v>0</v>
      </c>
    </row>
    <row r="90" spans="1:10">
      <c r="A90">
        <v>89</v>
      </c>
      <c r="B90">
        <v>142.167</v>
      </c>
      <c r="C90" s="65">
        <v>34787.958333333336</v>
      </c>
      <c r="D90">
        <v>9.0299997329711896</v>
      </c>
      <c r="E90">
        <v>17.299999237060501</v>
      </c>
      <c r="F90">
        <v>2.5</v>
      </c>
      <c r="G90">
        <v>28.052461923138299</v>
      </c>
      <c r="H90">
        <v>2.3450740023450698</v>
      </c>
      <c r="I90">
        <v>0.62394079812394398</v>
      </c>
      <c r="J90">
        <v>1.2478815962478899E-2</v>
      </c>
    </row>
    <row r="91" spans="1:10">
      <c r="A91">
        <v>90</v>
      </c>
      <c r="B91">
        <v>-36.866999999999997</v>
      </c>
      <c r="C91" s="65">
        <v>34788.958333333336</v>
      </c>
      <c r="D91">
        <v>8.1800003051757795</v>
      </c>
      <c r="E91">
        <v>16.129999160766602</v>
      </c>
      <c r="F91">
        <v>0.30000001192092901</v>
      </c>
      <c r="G91">
        <v>27.781958154589901</v>
      </c>
      <c r="H91">
        <v>2.2028121214638201</v>
      </c>
      <c r="I91">
        <v>0</v>
      </c>
      <c r="J91">
        <v>0</v>
      </c>
    </row>
    <row r="92" spans="1:10">
      <c r="A92">
        <v>91</v>
      </c>
      <c r="B92">
        <v>142.167</v>
      </c>
      <c r="C92" s="65">
        <v>34789.958333333336</v>
      </c>
      <c r="D92">
        <v>2.9000000953674299</v>
      </c>
      <c r="E92">
        <v>19</v>
      </c>
      <c r="F92">
        <v>0.69999998807907104</v>
      </c>
      <c r="G92">
        <v>27.5119969275271</v>
      </c>
      <c r="H92">
        <v>2.97944005776835</v>
      </c>
      <c r="I92">
        <v>0</v>
      </c>
      <c r="J92">
        <v>0</v>
      </c>
    </row>
    <row r="93" spans="1:10">
      <c r="A93">
        <v>92</v>
      </c>
      <c r="B93">
        <v>-36.866999999999997</v>
      </c>
      <c r="C93" s="65">
        <v>34790.958333333336</v>
      </c>
      <c r="D93">
        <v>6.5300002098083496</v>
      </c>
      <c r="E93">
        <v>17.120000839233398</v>
      </c>
      <c r="F93">
        <v>1.79999995231628</v>
      </c>
      <c r="G93">
        <v>27.242683788553101</v>
      </c>
      <c r="H93">
        <v>2.46557376796732</v>
      </c>
      <c r="I93">
        <v>0</v>
      </c>
      <c r="J93">
        <v>0</v>
      </c>
    </row>
    <row r="94" spans="1:10">
      <c r="A94">
        <v>93</v>
      </c>
      <c r="B94">
        <v>142.167</v>
      </c>
      <c r="C94" s="65">
        <v>34791.958333333336</v>
      </c>
      <c r="D94">
        <v>3.7300000190734899</v>
      </c>
      <c r="E94">
        <v>22.069999694824201</v>
      </c>
      <c r="F94">
        <v>0</v>
      </c>
      <c r="G94">
        <v>26.974124284271301</v>
      </c>
      <c r="H94">
        <v>3.3292556169357201</v>
      </c>
      <c r="I94">
        <v>0</v>
      </c>
      <c r="J94">
        <v>0</v>
      </c>
    </row>
    <row r="95" spans="1:10">
      <c r="A95">
        <v>94</v>
      </c>
      <c r="B95">
        <v>-36.866999999999997</v>
      </c>
      <c r="C95" s="65">
        <v>34792.958333333336</v>
      </c>
      <c r="D95">
        <v>8.6800003051757795</v>
      </c>
      <c r="E95">
        <v>20.930000305175799</v>
      </c>
      <c r="F95">
        <v>0</v>
      </c>
      <c r="G95">
        <v>26.706423961285001</v>
      </c>
      <c r="H95">
        <v>2.8610783017686501</v>
      </c>
      <c r="I95">
        <v>0</v>
      </c>
      <c r="J95">
        <v>0</v>
      </c>
    </row>
    <row r="96" spans="1:10">
      <c r="A96">
        <v>95</v>
      </c>
      <c r="B96">
        <v>142.167</v>
      </c>
      <c r="C96" s="65">
        <v>34793.958333333336</v>
      </c>
      <c r="D96">
        <v>6.3800001144409197</v>
      </c>
      <c r="E96">
        <v>16.659999847412099</v>
      </c>
      <c r="F96">
        <v>6.9000000953674299</v>
      </c>
      <c r="G96">
        <v>26.439688366197501</v>
      </c>
      <c r="H96">
        <v>2.3333430887039102</v>
      </c>
      <c r="I96">
        <v>5.0333256244043101</v>
      </c>
      <c r="J96">
        <v>0.100666512488086</v>
      </c>
    </row>
    <row r="97" spans="1:10">
      <c r="A97">
        <v>96</v>
      </c>
      <c r="B97">
        <v>-36.866999999999997</v>
      </c>
      <c r="C97" s="65">
        <v>34794.958333333336</v>
      </c>
      <c r="D97">
        <v>5.4699997901916504</v>
      </c>
      <c r="E97">
        <v>16.930000305175799</v>
      </c>
      <c r="F97">
        <v>0.5</v>
      </c>
      <c r="G97">
        <v>26.174023045612199</v>
      </c>
      <c r="H97">
        <v>2.4122513010014499</v>
      </c>
      <c r="I97">
        <v>3.60352458360315</v>
      </c>
      <c r="J97">
        <v>7.2070491672063003E-2</v>
      </c>
    </row>
    <row r="98" spans="1:10">
      <c r="A98">
        <v>97</v>
      </c>
      <c r="B98">
        <v>142.167</v>
      </c>
      <c r="C98" s="65">
        <v>34795.958333333336</v>
      </c>
      <c r="D98">
        <v>4.1599998474121103</v>
      </c>
      <c r="E98">
        <v>13.199999809265099</v>
      </c>
      <c r="F98">
        <v>4.6999998092651403</v>
      </c>
      <c r="G98">
        <v>25.909533546132401</v>
      </c>
      <c r="H98">
        <v>1.93652691882093</v>
      </c>
      <c r="I98">
        <v>6.7543028578115401</v>
      </c>
      <c r="J98">
        <v>0.13508605715623101</v>
      </c>
    </row>
    <row r="99" spans="1:10">
      <c r="A99">
        <v>98</v>
      </c>
      <c r="B99">
        <v>-36.866999999999997</v>
      </c>
      <c r="C99" s="65">
        <v>34796.958333333336</v>
      </c>
      <c r="D99">
        <v>7.2800002098083496</v>
      </c>
      <c r="E99">
        <v>17.110000610351602</v>
      </c>
      <c r="F99">
        <v>4.5999999046325701</v>
      </c>
      <c r="G99">
        <v>25.646325414361399</v>
      </c>
      <c r="H99">
        <v>2.2641882909896101</v>
      </c>
      <c r="I99">
        <v>9.54295212965242</v>
      </c>
      <c r="J99">
        <v>0.19085904259304801</v>
      </c>
    </row>
    <row r="100" spans="1:10">
      <c r="A100">
        <v>99</v>
      </c>
      <c r="B100">
        <v>142.167</v>
      </c>
      <c r="C100" s="65">
        <v>34797.958333333336</v>
      </c>
      <c r="D100">
        <v>9.1499996185302699</v>
      </c>
      <c r="E100">
        <v>16.709999084472699</v>
      </c>
      <c r="F100">
        <v>1.6000000238418599</v>
      </c>
      <c r="G100">
        <v>25.384504196902601</v>
      </c>
      <c r="H100">
        <v>2.01351036908471</v>
      </c>
      <c r="I100">
        <v>9.5321438582265205</v>
      </c>
      <c r="J100">
        <v>0.19064287716452999</v>
      </c>
    </row>
    <row r="101" spans="1:10">
      <c r="A101">
        <v>100</v>
      </c>
      <c r="B101">
        <v>-36.866999999999997</v>
      </c>
      <c r="C101" s="65">
        <v>34798.958333333336</v>
      </c>
      <c r="D101">
        <v>5.78999996185303</v>
      </c>
      <c r="E101">
        <v>15.430000305175801</v>
      </c>
      <c r="F101">
        <v>0.80000001192092896</v>
      </c>
      <c r="G101">
        <v>25.124175440359299</v>
      </c>
      <c r="H101">
        <v>2.0804789666385002</v>
      </c>
      <c r="I101">
        <v>8.6677606968366394</v>
      </c>
      <c r="J101">
        <v>0.173355213936733</v>
      </c>
    </row>
    <row r="102" spans="1:10">
      <c r="A102">
        <v>101</v>
      </c>
      <c r="B102">
        <v>142.167</v>
      </c>
      <c r="C102" s="65">
        <v>34799.958333333336</v>
      </c>
      <c r="D102">
        <v>8.7399997711181605</v>
      </c>
      <c r="E102">
        <v>17.700000762939499</v>
      </c>
      <c r="F102">
        <v>0.30000001192092901</v>
      </c>
      <c r="G102">
        <v>24.865444691334801</v>
      </c>
      <c r="H102">
        <v>2.16747355916698</v>
      </c>
      <c r="I102">
        <v>7.2337818614239904</v>
      </c>
      <c r="J102">
        <v>0.14467563722848001</v>
      </c>
    </row>
    <row r="103" spans="1:10">
      <c r="A103">
        <v>102</v>
      </c>
      <c r="B103">
        <v>-36.866999999999997</v>
      </c>
      <c r="C103" s="65">
        <v>34800.958333333336</v>
      </c>
      <c r="D103">
        <v>4.96000003814697</v>
      </c>
      <c r="E103">
        <v>18.299999237060501</v>
      </c>
      <c r="F103">
        <v>0</v>
      </c>
      <c r="G103">
        <v>24.608417496432399</v>
      </c>
      <c r="H103">
        <v>2.4832108456499098</v>
      </c>
      <c r="I103">
        <v>5.2472131849040604</v>
      </c>
      <c r="J103">
        <v>0.10494426369808101</v>
      </c>
    </row>
    <row r="104" spans="1:10">
      <c r="A104">
        <v>103</v>
      </c>
      <c r="B104">
        <v>142.167</v>
      </c>
      <c r="C104" s="65">
        <v>34801.958333333336</v>
      </c>
      <c r="D104">
        <v>7.5300002098083496</v>
      </c>
      <c r="E104">
        <v>23.709999084472699</v>
      </c>
      <c r="F104">
        <v>0</v>
      </c>
      <c r="G104">
        <v>24.353199402255498</v>
      </c>
      <c r="H104">
        <v>3.0733601861832498</v>
      </c>
      <c r="I104">
        <v>2.78852503595746</v>
      </c>
      <c r="J104">
        <v>5.5770500719149303E-2</v>
      </c>
    </row>
    <row r="105" spans="1:10">
      <c r="A105">
        <v>104</v>
      </c>
      <c r="B105">
        <v>-36.866999999999997</v>
      </c>
      <c r="C105" s="65">
        <v>34802.958333333336</v>
      </c>
      <c r="D105">
        <v>6.96000003814697</v>
      </c>
      <c r="E105">
        <v>24.5200004577637</v>
      </c>
      <c r="F105">
        <v>0</v>
      </c>
      <c r="G105">
        <v>24.099895955407501</v>
      </c>
      <c r="H105">
        <v>3.1798178412324498</v>
      </c>
      <c r="I105">
        <v>0.244670762971503</v>
      </c>
      <c r="J105">
        <v>4.8934152594300598E-3</v>
      </c>
    </row>
    <row r="106" spans="1:10">
      <c r="A106">
        <v>105</v>
      </c>
      <c r="B106">
        <v>142.167</v>
      </c>
      <c r="C106" s="65">
        <v>34803.958333333336</v>
      </c>
      <c r="D106">
        <v>8.3800001144409197</v>
      </c>
      <c r="E106">
        <v>26.389999389648398</v>
      </c>
      <c r="F106">
        <v>0</v>
      </c>
      <c r="G106">
        <v>23.8486127024916</v>
      </c>
      <c r="H106">
        <v>3.3430222906427498</v>
      </c>
      <c r="I106">
        <v>0</v>
      </c>
      <c r="J106">
        <v>0</v>
      </c>
    </row>
    <row r="107" spans="1:10">
      <c r="A107">
        <v>106</v>
      </c>
      <c r="B107">
        <v>-36.866999999999997</v>
      </c>
      <c r="C107" s="65">
        <v>34804.958333333336</v>
      </c>
      <c r="D107">
        <v>10.710000038146999</v>
      </c>
      <c r="E107">
        <v>14.1199998855591</v>
      </c>
      <c r="F107">
        <v>10.800000190734901</v>
      </c>
      <c r="G107">
        <v>23.599447245196099</v>
      </c>
      <c r="H107">
        <v>1.2361277621948401</v>
      </c>
      <c r="I107">
        <v>9.8110979809789907</v>
      </c>
      <c r="J107">
        <v>0.19622195961958</v>
      </c>
    </row>
    <row r="108" spans="1:10">
      <c r="A108">
        <v>107</v>
      </c>
      <c r="B108">
        <v>142.167</v>
      </c>
      <c r="C108" s="65">
        <v>34805.958333333336</v>
      </c>
      <c r="D108">
        <v>8.4499998092651403</v>
      </c>
      <c r="E108">
        <v>16.139999389648398</v>
      </c>
      <c r="F108">
        <v>5.9000000953674299</v>
      </c>
      <c r="G108">
        <v>23.352465405548902</v>
      </c>
      <c r="H108">
        <v>1.8295824637287399</v>
      </c>
      <c r="I108">
        <v>14.2474321053634</v>
      </c>
      <c r="J108">
        <v>0.284948642107269</v>
      </c>
    </row>
    <row r="109" spans="1:10">
      <c r="A109">
        <v>108</v>
      </c>
      <c r="B109">
        <v>-36.866999999999997</v>
      </c>
      <c r="C109" s="65">
        <v>34806.958333333336</v>
      </c>
      <c r="D109">
        <v>5.6399998664856001</v>
      </c>
      <c r="E109">
        <v>23.180000305175799</v>
      </c>
      <c r="F109">
        <v>0</v>
      </c>
      <c r="G109">
        <v>23.107725060662901</v>
      </c>
      <c r="H109">
        <v>2.9263378806791698</v>
      </c>
      <c r="I109">
        <v>11.9063618008201</v>
      </c>
      <c r="J109">
        <v>0.23812723601640201</v>
      </c>
    </row>
    <row r="110" spans="1:10">
      <c r="A110">
        <v>109</v>
      </c>
      <c r="B110">
        <v>142.167</v>
      </c>
      <c r="C110" s="65">
        <v>34807.958333333336</v>
      </c>
      <c r="D110">
        <v>3.5599999427795401</v>
      </c>
      <c r="E110">
        <v>15.4899997711182</v>
      </c>
      <c r="F110">
        <v>0.30000001192092901</v>
      </c>
      <c r="G110">
        <v>22.865284087650899</v>
      </c>
      <c r="H110">
        <v>2.0259034327162202</v>
      </c>
      <c r="I110">
        <v>10.585639066568101</v>
      </c>
      <c r="J110">
        <v>0.21171278133136101</v>
      </c>
    </row>
    <row r="111" spans="1:10">
      <c r="A111">
        <v>110</v>
      </c>
      <c r="B111">
        <v>-36.866999999999997</v>
      </c>
      <c r="C111" s="65">
        <v>34808.958333333336</v>
      </c>
      <c r="D111">
        <v>7.8400001525878897</v>
      </c>
      <c r="E111">
        <v>17.409999847412099</v>
      </c>
      <c r="F111">
        <v>0</v>
      </c>
      <c r="G111">
        <v>22.625200363625801</v>
      </c>
      <c r="H111">
        <v>1.99912860967673</v>
      </c>
      <c r="I111">
        <v>8.9863361788266705</v>
      </c>
      <c r="J111">
        <v>0.17972672357653299</v>
      </c>
    </row>
    <row r="112" spans="1:10">
      <c r="A112">
        <v>111</v>
      </c>
      <c r="B112">
        <v>142.167</v>
      </c>
      <c r="C112" s="65">
        <v>34809.958333333336</v>
      </c>
      <c r="D112">
        <v>7.0900001525878897</v>
      </c>
      <c r="E112">
        <v>17.049999237060501</v>
      </c>
      <c r="F112">
        <v>0.10000000149011599</v>
      </c>
      <c r="G112">
        <v>22.387531765700398</v>
      </c>
      <c r="H112">
        <v>1.98122059627175</v>
      </c>
      <c r="I112">
        <v>7.5013597032993804</v>
      </c>
      <c r="J112">
        <v>0.150027194065988</v>
      </c>
    </row>
    <row r="113" spans="1:10">
      <c r="A113">
        <v>112</v>
      </c>
      <c r="B113">
        <v>-36.866999999999997</v>
      </c>
      <c r="C113" s="65">
        <v>34810.958333333336</v>
      </c>
      <c r="D113">
        <v>4.6999998092651403</v>
      </c>
      <c r="E113">
        <v>20.889999389648398</v>
      </c>
      <c r="F113">
        <v>0</v>
      </c>
      <c r="G113">
        <v>22.1523361709875</v>
      </c>
      <c r="H113">
        <v>2.5600895427274799</v>
      </c>
      <c r="I113">
        <v>5.4532880691174004</v>
      </c>
      <c r="J113">
        <v>0.109065761382348</v>
      </c>
    </row>
    <row r="114" spans="1:10">
      <c r="A114">
        <v>113</v>
      </c>
      <c r="B114">
        <v>142.167</v>
      </c>
      <c r="C114" s="65">
        <v>34811.958333333336</v>
      </c>
      <c r="D114">
        <v>8.8800001144409197</v>
      </c>
      <c r="E114">
        <v>23.879999160766602</v>
      </c>
      <c r="F114">
        <v>0</v>
      </c>
      <c r="G114">
        <v>21.919671456600099</v>
      </c>
      <c r="H114">
        <v>2.7240398813669402</v>
      </c>
      <c r="I114">
        <v>3.2740561640238499</v>
      </c>
      <c r="J114">
        <v>6.5481123280476894E-2</v>
      </c>
    </row>
    <row r="115" spans="1:10">
      <c r="A115">
        <v>114</v>
      </c>
      <c r="B115">
        <v>-36.866999999999997</v>
      </c>
      <c r="C115" s="65">
        <v>34812.958333333336</v>
      </c>
      <c r="D115">
        <v>4.5799999237060502</v>
      </c>
      <c r="E115">
        <v>16.049999237060501</v>
      </c>
      <c r="F115">
        <v>0.20000000298023199</v>
      </c>
      <c r="G115">
        <v>21.689595499650899</v>
      </c>
      <c r="H115">
        <v>1.9387998688722199</v>
      </c>
      <c r="I115">
        <v>1.9230162719063</v>
      </c>
      <c r="J115">
        <v>3.8460325438125997E-2</v>
      </c>
    </row>
    <row r="116" spans="1:10">
      <c r="A116">
        <v>115</v>
      </c>
      <c r="B116">
        <v>142.167</v>
      </c>
      <c r="C116" s="65">
        <v>34813.958333333336</v>
      </c>
      <c r="D116">
        <v>4.75</v>
      </c>
      <c r="E116">
        <v>18.069999694824201</v>
      </c>
      <c r="F116">
        <v>0</v>
      </c>
      <c r="G116">
        <v>21.4621661772529</v>
      </c>
      <c r="H116">
        <v>2.1479242786654398</v>
      </c>
      <c r="I116">
        <v>0.204676848973953</v>
      </c>
      <c r="J116">
        <v>4.09353697947905E-3</v>
      </c>
    </row>
    <row r="117" spans="1:10">
      <c r="A117">
        <v>116</v>
      </c>
      <c r="B117">
        <v>-36.866999999999997</v>
      </c>
      <c r="C117" s="65">
        <v>34814.958333333336</v>
      </c>
      <c r="D117">
        <v>9.0699996948242205</v>
      </c>
      <c r="E117">
        <v>17.110000610351602</v>
      </c>
      <c r="F117">
        <v>0.30000001192092901</v>
      </c>
      <c r="G117">
        <v>21.237441366518802</v>
      </c>
      <c r="H117">
        <v>1.7462640125883799</v>
      </c>
      <c r="I117">
        <v>0</v>
      </c>
      <c r="J117">
        <v>0</v>
      </c>
    </row>
    <row r="118" spans="1:10">
      <c r="A118">
        <v>117</v>
      </c>
      <c r="B118">
        <v>142.167</v>
      </c>
      <c r="C118" s="65">
        <v>34815.958333333336</v>
      </c>
      <c r="D118">
        <v>6.4699997901916504</v>
      </c>
      <c r="E118">
        <v>16.75</v>
      </c>
      <c r="F118">
        <v>0</v>
      </c>
      <c r="G118">
        <v>21.015478944561501</v>
      </c>
      <c r="H118">
        <v>1.86034130353473</v>
      </c>
      <c r="I118">
        <v>0</v>
      </c>
      <c r="J118">
        <v>0</v>
      </c>
    </row>
    <row r="119" spans="1:10">
      <c r="A119">
        <v>118</v>
      </c>
      <c r="B119">
        <v>-36.866999999999997</v>
      </c>
      <c r="C119" s="65">
        <v>34816.958333333336</v>
      </c>
      <c r="D119">
        <v>3.5199999809265101</v>
      </c>
      <c r="E119">
        <v>22.069999694824201</v>
      </c>
      <c r="F119">
        <v>0</v>
      </c>
      <c r="G119">
        <v>20.7963367884938</v>
      </c>
      <c r="H119">
        <v>2.5725925199798598</v>
      </c>
      <c r="I119">
        <v>0</v>
      </c>
      <c r="J119">
        <v>0</v>
      </c>
    </row>
    <row r="120" spans="1:10">
      <c r="A120">
        <v>119</v>
      </c>
      <c r="B120">
        <v>142.167</v>
      </c>
      <c r="C120" s="65">
        <v>34817.958333333336</v>
      </c>
      <c r="D120">
        <v>10.3699998855591</v>
      </c>
      <c r="E120">
        <v>25.430000305175799</v>
      </c>
      <c r="F120">
        <v>0</v>
      </c>
      <c r="G120">
        <v>20.580072775428601</v>
      </c>
      <c r="H120">
        <v>2.6766363222737199</v>
      </c>
      <c r="I120">
        <v>0</v>
      </c>
      <c r="J120">
        <v>0</v>
      </c>
    </row>
    <row r="121" spans="1:10">
      <c r="A121">
        <v>120</v>
      </c>
      <c r="B121">
        <v>-36.866999999999997</v>
      </c>
      <c r="C121" s="65">
        <v>34818.958333333336</v>
      </c>
      <c r="D121">
        <v>12.5900001525879</v>
      </c>
      <c r="E121">
        <v>15.210000038146999</v>
      </c>
      <c r="F121">
        <v>15.6000003814697</v>
      </c>
      <c r="G121">
        <v>20.366744782478801</v>
      </c>
      <c r="H121">
        <v>0.98105481267652295</v>
      </c>
      <c r="I121">
        <v>14.815156531328499</v>
      </c>
      <c r="J121">
        <v>0.29630313062656999</v>
      </c>
    </row>
    <row r="122" spans="1:10">
      <c r="A122">
        <v>121</v>
      </c>
      <c r="B122">
        <v>142.167</v>
      </c>
      <c r="C122" s="65">
        <v>34819.958333333336</v>
      </c>
      <c r="D122">
        <v>10.449999809265099</v>
      </c>
      <c r="E122">
        <v>16.409999847412099</v>
      </c>
      <c r="F122">
        <v>11.300000190734901</v>
      </c>
      <c r="G122">
        <v>20.156410686757201</v>
      </c>
      <c r="H122">
        <v>1.44268017308759</v>
      </c>
      <c r="I122">
        <v>24.961012583593298</v>
      </c>
      <c r="J122">
        <v>0.49922025167186601</v>
      </c>
    </row>
    <row r="123" spans="1:10">
      <c r="A123">
        <v>122</v>
      </c>
      <c r="B123">
        <v>-36.866999999999997</v>
      </c>
      <c r="C123" s="65">
        <v>34820.958333333336</v>
      </c>
      <c r="D123">
        <v>6.8299999237060502</v>
      </c>
      <c r="E123">
        <v>18.7700004577637</v>
      </c>
      <c r="F123">
        <v>0</v>
      </c>
      <c r="G123">
        <v>19.949128365376598</v>
      </c>
      <c r="H123">
        <v>1.98020101515144</v>
      </c>
      <c r="I123">
        <v>23.3768517714722</v>
      </c>
      <c r="J123">
        <v>0.46753703542944303</v>
      </c>
    </row>
    <row r="124" spans="1:10">
      <c r="A124">
        <v>123</v>
      </c>
      <c r="B124">
        <v>142.167</v>
      </c>
      <c r="C124" s="65">
        <v>34821.958333333336</v>
      </c>
      <c r="D124">
        <v>10.1099996566772</v>
      </c>
      <c r="E124">
        <v>12.9899997711182</v>
      </c>
      <c r="F124">
        <v>10.199999809265099</v>
      </c>
      <c r="G124">
        <v>19.744955695449899</v>
      </c>
      <c r="H124">
        <v>0.92325627721080195</v>
      </c>
      <c r="I124">
        <v>32.838246558968599</v>
      </c>
      <c r="J124">
        <v>0.65676493117937296</v>
      </c>
    </row>
    <row r="125" spans="1:10">
      <c r="A125">
        <v>124</v>
      </c>
      <c r="B125">
        <v>-36.866999999999997</v>
      </c>
      <c r="C125" s="65">
        <v>34822.958333333336</v>
      </c>
      <c r="D125">
        <v>6.6700000762939498</v>
      </c>
      <c r="E125">
        <v>14.1599998474121</v>
      </c>
      <c r="F125">
        <v>0.40000000596046398</v>
      </c>
      <c r="G125">
        <v>19.5439505540899</v>
      </c>
      <c r="H125">
        <v>1.4167560082461099</v>
      </c>
      <c r="I125">
        <v>32.104841758332199</v>
      </c>
      <c r="J125">
        <v>0.64209683516664395</v>
      </c>
    </row>
    <row r="126" spans="1:10">
      <c r="A126">
        <v>125</v>
      </c>
      <c r="B126">
        <v>142.167</v>
      </c>
      <c r="C126" s="65">
        <v>34823.958333333336</v>
      </c>
      <c r="D126">
        <v>5.9000000953674299</v>
      </c>
      <c r="E126">
        <v>14.8800001144409</v>
      </c>
      <c r="F126">
        <v>0.10000000149011599</v>
      </c>
      <c r="G126">
        <v>19.346170818409501</v>
      </c>
      <c r="H126">
        <v>1.53422839414872</v>
      </c>
      <c r="I126">
        <v>30.977459044503401</v>
      </c>
      <c r="J126">
        <v>0.61954918089006705</v>
      </c>
    </row>
    <row r="127" spans="1:10">
      <c r="A127">
        <v>126</v>
      </c>
      <c r="B127">
        <v>-36.866999999999997</v>
      </c>
      <c r="C127" s="65">
        <v>34824.958333333336</v>
      </c>
      <c r="D127">
        <v>5.9099998474121103</v>
      </c>
      <c r="E127">
        <v>14.7200002670288</v>
      </c>
      <c r="F127">
        <v>0</v>
      </c>
      <c r="G127">
        <v>19.151674365521501</v>
      </c>
      <c r="H127">
        <v>1.5003568097686999</v>
      </c>
      <c r="I127">
        <v>29.777173596688399</v>
      </c>
      <c r="J127">
        <v>0.595543471933768</v>
      </c>
    </row>
    <row r="128" spans="1:10">
      <c r="A128">
        <v>127</v>
      </c>
      <c r="B128">
        <v>142.167</v>
      </c>
      <c r="C128" s="65">
        <v>34825.958333333336</v>
      </c>
      <c r="D128">
        <v>5.0799999237060502</v>
      </c>
      <c r="E128">
        <v>16.159999847412099</v>
      </c>
      <c r="F128">
        <v>0</v>
      </c>
      <c r="G128">
        <v>18.960519072538901</v>
      </c>
      <c r="H128">
        <v>1.68385978443003</v>
      </c>
      <c r="I128">
        <v>28.430085769144402</v>
      </c>
      <c r="J128">
        <v>0.56860171538288695</v>
      </c>
    </row>
    <row r="129" spans="1:10">
      <c r="A129">
        <v>128</v>
      </c>
      <c r="B129">
        <v>-36.866999999999997</v>
      </c>
      <c r="C129" s="65">
        <v>34826.958333333336</v>
      </c>
      <c r="D129">
        <v>5.1999998092651403</v>
      </c>
      <c r="E129">
        <v>18.7299995422363</v>
      </c>
      <c r="F129">
        <v>0</v>
      </c>
      <c r="G129">
        <v>18.7727628165743</v>
      </c>
      <c r="H129">
        <v>1.9294997246865899</v>
      </c>
      <c r="I129">
        <v>26.886485989395101</v>
      </c>
      <c r="J129">
        <v>0.53772971978790196</v>
      </c>
    </row>
    <row r="130" spans="1:10">
      <c r="A130">
        <v>129</v>
      </c>
      <c r="B130">
        <v>142.167</v>
      </c>
      <c r="C130" s="65">
        <v>34827.958333333336</v>
      </c>
      <c r="D130">
        <v>6.8400001525878897</v>
      </c>
      <c r="E130">
        <v>16.909999847412099</v>
      </c>
      <c r="F130">
        <v>0</v>
      </c>
      <c r="G130">
        <v>18.588463474740699</v>
      </c>
      <c r="H130">
        <v>1.64327671114434</v>
      </c>
      <c r="I130">
        <v>25.571864620479602</v>
      </c>
      <c r="J130">
        <v>0.51143729240959301</v>
      </c>
    </row>
    <row r="131" spans="1:10">
      <c r="A131">
        <v>130</v>
      </c>
      <c r="B131">
        <v>-36.866999999999997</v>
      </c>
      <c r="C131" s="65">
        <v>34828.958333333336</v>
      </c>
      <c r="D131">
        <v>7.9699997901916504</v>
      </c>
      <c r="E131">
        <v>16.879999160766602</v>
      </c>
      <c r="F131">
        <v>0</v>
      </c>
      <c r="G131">
        <v>18.4076789241509</v>
      </c>
      <c r="H131">
        <v>1.55907109869038</v>
      </c>
      <c r="I131">
        <v>24.324607741527299</v>
      </c>
      <c r="J131">
        <v>0.48649215483054697</v>
      </c>
    </row>
    <row r="132" spans="1:10">
      <c r="A132">
        <v>131</v>
      </c>
      <c r="B132">
        <v>142.167</v>
      </c>
      <c r="C132" s="65">
        <v>34829.958333333336</v>
      </c>
      <c r="D132">
        <v>8.6899995803833008</v>
      </c>
      <c r="E132">
        <v>19.2700004577637</v>
      </c>
      <c r="F132">
        <v>0</v>
      </c>
      <c r="G132">
        <v>18.230467041917802</v>
      </c>
      <c r="H132">
        <v>1.7691159235076801</v>
      </c>
      <c r="I132">
        <v>22.9093150027212</v>
      </c>
      <c r="J132">
        <v>0.45818630005442401</v>
      </c>
    </row>
    <row r="133" spans="1:10">
      <c r="A133">
        <v>132</v>
      </c>
      <c r="B133">
        <v>-36.866999999999997</v>
      </c>
      <c r="C133" s="65">
        <v>34830.958333333336</v>
      </c>
      <c r="D133">
        <v>10.569999694824199</v>
      </c>
      <c r="E133">
        <v>19.4799995422363</v>
      </c>
      <c r="F133">
        <v>0</v>
      </c>
      <c r="G133">
        <v>18.056885705154201</v>
      </c>
      <c r="H133">
        <v>1.6609179503795399</v>
      </c>
      <c r="I133">
        <v>21.580580642417601</v>
      </c>
      <c r="J133">
        <v>0.43161161284835098</v>
      </c>
    </row>
    <row r="134" spans="1:10">
      <c r="A134">
        <v>133</v>
      </c>
      <c r="B134">
        <v>142.167</v>
      </c>
      <c r="C134" s="65">
        <v>34831.958333333336</v>
      </c>
      <c r="D134">
        <v>11.949999809265099</v>
      </c>
      <c r="E134">
        <v>18.159999847412099</v>
      </c>
      <c r="F134">
        <v>6.1999998092651403</v>
      </c>
      <c r="G134">
        <v>17.886992790972901</v>
      </c>
      <c r="H134">
        <v>1.3748216237823701</v>
      </c>
      <c r="I134">
        <v>26.6807231526568</v>
      </c>
      <c r="J134">
        <v>0.53361446305313598</v>
      </c>
    </row>
    <row r="135" spans="1:10">
      <c r="A135">
        <v>134</v>
      </c>
      <c r="B135">
        <v>-36.866999999999997</v>
      </c>
      <c r="C135" s="65">
        <v>34832.958333333336</v>
      </c>
      <c r="D135">
        <v>8.8999996185302699</v>
      </c>
      <c r="E135">
        <v>14.5100002288818</v>
      </c>
      <c r="F135">
        <v>2.5</v>
      </c>
      <c r="G135">
        <v>17.720846176486901</v>
      </c>
      <c r="H135">
        <v>1.1625811565698601</v>
      </c>
      <c r="I135">
        <v>28.250658227400901</v>
      </c>
      <c r="J135">
        <v>0.56501316454801798</v>
      </c>
    </row>
    <row r="136" spans="1:10">
      <c r="A136">
        <v>135</v>
      </c>
      <c r="B136">
        <v>142.167</v>
      </c>
      <c r="C136" s="65">
        <v>34833.958333333336</v>
      </c>
      <c r="D136">
        <v>5.28999996185303</v>
      </c>
      <c r="E136">
        <v>14.1400003433228</v>
      </c>
      <c r="F136">
        <v>0</v>
      </c>
      <c r="G136">
        <v>17.558503738808898</v>
      </c>
      <c r="H136">
        <v>1.34924376658651</v>
      </c>
      <c r="I136">
        <v>27.171263214131699</v>
      </c>
      <c r="J136">
        <v>0.54342526428263405</v>
      </c>
    </row>
    <row r="137" spans="1:10">
      <c r="A137">
        <v>136</v>
      </c>
      <c r="B137">
        <v>-36.866999999999997</v>
      </c>
      <c r="C137" s="65">
        <v>34834.958333333336</v>
      </c>
      <c r="D137">
        <v>9.1999998092651403</v>
      </c>
      <c r="E137">
        <v>14.8800001144409</v>
      </c>
      <c r="F137">
        <v>0</v>
      </c>
      <c r="G137">
        <v>17.400017747017898</v>
      </c>
      <c r="H137">
        <v>1.1616744583434</v>
      </c>
      <c r="I137">
        <v>26.241923647457</v>
      </c>
      <c r="J137">
        <v>0.52483847294913999</v>
      </c>
    </row>
    <row r="138" spans="1:10">
      <c r="A138">
        <v>137</v>
      </c>
      <c r="B138">
        <v>142.167</v>
      </c>
      <c r="C138" s="65">
        <v>34835.958333333336</v>
      </c>
      <c r="D138">
        <v>4.7699999809265101</v>
      </c>
      <c r="E138">
        <v>15.5900001525879</v>
      </c>
      <c r="F138">
        <v>0</v>
      </c>
      <c r="G138">
        <v>17.245418038057</v>
      </c>
      <c r="H138">
        <v>1.49003621178429</v>
      </c>
      <c r="I138">
        <v>25.049894678029499</v>
      </c>
      <c r="J138">
        <v>0.50099789356059099</v>
      </c>
    </row>
    <row r="139" spans="1:10">
      <c r="A139">
        <v>138</v>
      </c>
      <c r="B139">
        <v>-36.866999999999997</v>
      </c>
      <c r="C139" s="65">
        <v>34836.958333333336</v>
      </c>
      <c r="D139">
        <v>3.3599998950958301</v>
      </c>
      <c r="E139">
        <v>17.430000305175799</v>
      </c>
      <c r="F139">
        <v>0</v>
      </c>
      <c r="G139">
        <v>17.094728840835501</v>
      </c>
      <c r="H139">
        <v>1.6972394723469799</v>
      </c>
      <c r="I139">
        <v>23.692103100152</v>
      </c>
      <c r="J139">
        <v>0.47384206200303902</v>
      </c>
    </row>
    <row r="140" spans="1:10">
      <c r="A140">
        <v>139</v>
      </c>
      <c r="B140">
        <v>142.167</v>
      </c>
      <c r="C140" s="65">
        <v>34837.958333333336</v>
      </c>
      <c r="D140">
        <v>4.4200000762939498</v>
      </c>
      <c r="E140">
        <v>16.120000839233398</v>
      </c>
      <c r="F140">
        <v>0</v>
      </c>
      <c r="G140">
        <v>16.947974384262601</v>
      </c>
      <c r="H140">
        <v>1.52761852157001</v>
      </c>
      <c r="I140">
        <v>22.470008282896</v>
      </c>
      <c r="J140">
        <v>0.44940016565791902</v>
      </c>
    </row>
    <row r="141" spans="1:10">
      <c r="A141">
        <v>140</v>
      </c>
      <c r="B141">
        <v>-36.866999999999997</v>
      </c>
      <c r="C141" s="65">
        <v>34838.958333333336</v>
      </c>
      <c r="D141">
        <v>4.3699998855590803</v>
      </c>
      <c r="E141">
        <v>15.539999961853001</v>
      </c>
      <c r="F141">
        <v>0</v>
      </c>
      <c r="G141">
        <v>16.805178897247501</v>
      </c>
      <c r="H141">
        <v>1.4634325491222999</v>
      </c>
      <c r="I141">
        <v>21.2992622435981</v>
      </c>
      <c r="J141">
        <v>0.42598524487196199</v>
      </c>
    </row>
    <row r="142" spans="1:10">
      <c r="A142">
        <v>141</v>
      </c>
      <c r="B142">
        <v>142.167</v>
      </c>
      <c r="C142" s="65">
        <v>34839.958333333336</v>
      </c>
      <c r="D142">
        <v>1.87000000476837</v>
      </c>
      <c r="E142">
        <v>15.9799995422363</v>
      </c>
      <c r="F142">
        <v>0</v>
      </c>
      <c r="G142">
        <v>16.666366608699601</v>
      </c>
      <c r="H142">
        <v>1.57066617946672</v>
      </c>
      <c r="I142">
        <v>20.0427293000247</v>
      </c>
      <c r="J142">
        <v>0.40085458600049501</v>
      </c>
    </row>
    <row r="143" spans="1:10">
      <c r="A143">
        <v>142</v>
      </c>
      <c r="B143">
        <v>-36.866999999999997</v>
      </c>
      <c r="C143" s="65">
        <v>34840.958333333336</v>
      </c>
      <c r="D143">
        <v>1.6599999666214</v>
      </c>
      <c r="E143">
        <v>17.2700004577637</v>
      </c>
      <c r="F143">
        <v>0</v>
      </c>
      <c r="G143">
        <v>16.531561747527899</v>
      </c>
      <c r="H143">
        <v>1.67179337170003</v>
      </c>
      <c r="I143">
        <v>18.705294602664701</v>
      </c>
      <c r="J143">
        <v>0.37410589205329398</v>
      </c>
    </row>
    <row r="144" spans="1:10">
      <c r="A144">
        <v>143</v>
      </c>
      <c r="B144">
        <v>142.167</v>
      </c>
      <c r="C144" s="65">
        <v>34841.958333333336</v>
      </c>
      <c r="D144">
        <v>3.5999999046325701</v>
      </c>
      <c r="E144">
        <v>18.180000305175799</v>
      </c>
      <c r="F144">
        <v>0</v>
      </c>
      <c r="G144">
        <v>16.400788542641799</v>
      </c>
      <c r="H144">
        <v>1.68669205285035</v>
      </c>
      <c r="I144">
        <v>17.355940960384402</v>
      </c>
      <c r="J144">
        <v>0.347118819207689</v>
      </c>
    </row>
    <row r="145" spans="1:10">
      <c r="A145">
        <v>144</v>
      </c>
      <c r="B145">
        <v>-36.866999999999997</v>
      </c>
      <c r="C145" s="65">
        <v>34842.958333333336</v>
      </c>
      <c r="D145">
        <v>7.1199998855590803</v>
      </c>
      <c r="E145">
        <v>17.950000762939499</v>
      </c>
      <c r="F145">
        <v>0</v>
      </c>
      <c r="G145">
        <v>16.274071222950599</v>
      </c>
      <c r="H145">
        <v>1.52516283475078</v>
      </c>
      <c r="I145">
        <v>16.135810692583799</v>
      </c>
      <c r="J145">
        <v>0.32271621385167598</v>
      </c>
    </row>
    <row r="146" spans="1:10">
      <c r="A146">
        <v>145</v>
      </c>
      <c r="B146">
        <v>142.167</v>
      </c>
      <c r="C146" s="65">
        <v>34843.958333333336</v>
      </c>
      <c r="D146">
        <v>7.3699998855590803</v>
      </c>
      <c r="E146">
        <v>12.2700004577637</v>
      </c>
      <c r="F146">
        <v>6.6999998092651403</v>
      </c>
      <c r="G146">
        <v>16.1514340173633</v>
      </c>
      <c r="H146">
        <v>0.92703169219377801</v>
      </c>
      <c r="I146">
        <v>22.094185148093899</v>
      </c>
      <c r="J146">
        <v>0.44188370296187901</v>
      </c>
    </row>
    <row r="147" spans="1:10">
      <c r="A147">
        <v>146</v>
      </c>
      <c r="B147">
        <v>-36.866999999999997</v>
      </c>
      <c r="C147" s="65">
        <v>34844.958333333336</v>
      </c>
      <c r="D147">
        <v>7.7199997901916504</v>
      </c>
      <c r="E147">
        <v>12.2399997711182</v>
      </c>
      <c r="F147">
        <v>4.3000001907348597</v>
      </c>
      <c r="G147">
        <v>16.0329011547893</v>
      </c>
      <c r="H147">
        <v>0.88894587949164505</v>
      </c>
      <c r="I147">
        <v>25.683028635235502</v>
      </c>
      <c r="J147">
        <v>0.513660572704709</v>
      </c>
    </row>
    <row r="148" spans="1:10">
      <c r="A148">
        <v>147</v>
      </c>
      <c r="B148">
        <v>142.167</v>
      </c>
      <c r="C148" s="65">
        <v>34845.958333333336</v>
      </c>
      <c r="D148">
        <v>6.8400001525878897</v>
      </c>
      <c r="E148">
        <v>14.289999961853001</v>
      </c>
      <c r="F148">
        <v>0.69999998807907104</v>
      </c>
      <c r="G148">
        <v>15.918496864137801</v>
      </c>
      <c r="H148">
        <v>1.1569770051452199</v>
      </c>
      <c r="I148">
        <v>25.457447019198401</v>
      </c>
      <c r="J148">
        <v>0.50914894038396696</v>
      </c>
    </row>
    <row r="149" spans="1:10">
      <c r="A149">
        <v>148</v>
      </c>
      <c r="B149">
        <v>-36.866999999999997</v>
      </c>
      <c r="C149" s="65">
        <v>34846.958333333336</v>
      </c>
      <c r="D149">
        <v>6.7300000190734899</v>
      </c>
      <c r="E149">
        <v>15.4799995422363</v>
      </c>
      <c r="F149">
        <v>0.60000002384185802</v>
      </c>
      <c r="G149">
        <v>15.8082453743181</v>
      </c>
      <c r="H149">
        <v>1.2688854139569401</v>
      </c>
      <c r="I149">
        <v>25.042338711874699</v>
      </c>
      <c r="J149">
        <v>0.50084677423749302</v>
      </c>
    </row>
    <row r="150" spans="1:10">
      <c r="A150">
        <v>149</v>
      </c>
      <c r="B150">
        <v>142.167</v>
      </c>
      <c r="C150" s="65">
        <v>34847.958333333336</v>
      </c>
      <c r="D150">
        <v>6.6199998855590803</v>
      </c>
      <c r="E150">
        <v>12.939999580383301</v>
      </c>
      <c r="F150">
        <v>0.10000000149011599</v>
      </c>
      <c r="G150">
        <v>15.7021709142393</v>
      </c>
      <c r="H150">
        <v>1.02205493174951</v>
      </c>
      <c r="I150">
        <v>24.324694767965202</v>
      </c>
      <c r="J150">
        <v>0.48649389535930398</v>
      </c>
    </row>
    <row r="151" spans="1:10">
      <c r="A151">
        <v>150</v>
      </c>
      <c r="B151">
        <v>-36.866999999999997</v>
      </c>
      <c r="C151" s="65">
        <v>34848.958333333336</v>
      </c>
      <c r="D151">
        <v>7.9800000190734899</v>
      </c>
      <c r="E151">
        <v>14.3400001525879</v>
      </c>
      <c r="F151">
        <v>0</v>
      </c>
      <c r="G151">
        <v>15.6002977128108</v>
      </c>
      <c r="H151">
        <v>1.06960089896963</v>
      </c>
      <c r="I151">
        <v>23.4690140487895</v>
      </c>
      <c r="J151">
        <v>0.46938028097578899</v>
      </c>
    </row>
    <row r="152" spans="1:10">
      <c r="A152">
        <v>151</v>
      </c>
      <c r="B152">
        <v>142.167</v>
      </c>
      <c r="C152" s="65">
        <v>34849.958333333336</v>
      </c>
      <c r="D152">
        <v>4.46000003814697</v>
      </c>
      <c r="E152">
        <v>16.0200004577637</v>
      </c>
      <c r="F152">
        <v>0</v>
      </c>
      <c r="G152">
        <v>15.502649998941701</v>
      </c>
      <c r="H152">
        <v>1.38747329160961</v>
      </c>
      <c r="I152">
        <v>22.359035415501801</v>
      </c>
      <c r="J152">
        <v>0.44718070831003598</v>
      </c>
    </row>
    <row r="153" spans="1:10">
      <c r="A153">
        <v>152</v>
      </c>
      <c r="B153">
        <v>-36.866999999999997</v>
      </c>
      <c r="C153" s="65">
        <v>34850.958333333336</v>
      </c>
      <c r="D153">
        <v>4.6599998474121103</v>
      </c>
      <c r="E153">
        <v>15.1199998855591</v>
      </c>
      <c r="F153">
        <v>0</v>
      </c>
      <c r="G153">
        <v>15.4092520015412</v>
      </c>
      <c r="H153">
        <v>1.29548415642217</v>
      </c>
      <c r="I153">
        <v>21.322648090364101</v>
      </c>
      <c r="J153">
        <v>0.42645296180728098</v>
      </c>
    </row>
    <row r="154" spans="1:10">
      <c r="A154">
        <v>153</v>
      </c>
      <c r="B154">
        <v>142.167</v>
      </c>
      <c r="C154" s="65">
        <v>34851.958333333336</v>
      </c>
      <c r="D154">
        <v>2.0899999141693102</v>
      </c>
      <c r="E154">
        <v>13.800000190734901</v>
      </c>
      <c r="F154">
        <v>0</v>
      </c>
      <c r="G154">
        <v>15.320127949518699</v>
      </c>
      <c r="H154">
        <v>1.2670550780423799</v>
      </c>
      <c r="I154">
        <v>20.309004027930101</v>
      </c>
      <c r="J154">
        <v>0.406180080558603</v>
      </c>
    </row>
    <row r="155" spans="1:10">
      <c r="A155">
        <v>154</v>
      </c>
      <c r="B155">
        <v>-36.866999999999997</v>
      </c>
      <c r="C155" s="65">
        <v>34852.958333333336</v>
      </c>
      <c r="D155">
        <v>3.2000000476837198</v>
      </c>
      <c r="E155">
        <v>15.189999580383301</v>
      </c>
      <c r="F155">
        <v>0</v>
      </c>
      <c r="G155">
        <v>15.2353020717834</v>
      </c>
      <c r="H155">
        <v>1.3369209626663701</v>
      </c>
      <c r="I155">
        <v>19.239467257797099</v>
      </c>
      <c r="J155">
        <v>0.38478934515594099</v>
      </c>
    </row>
    <row r="156" spans="1:10">
      <c r="A156">
        <v>155</v>
      </c>
      <c r="B156">
        <v>142.167</v>
      </c>
      <c r="C156" s="65">
        <v>34853.958333333336</v>
      </c>
      <c r="D156">
        <v>3.6400001049041699</v>
      </c>
      <c r="E156">
        <v>16.2600002288818</v>
      </c>
      <c r="F156">
        <v>0</v>
      </c>
      <c r="G156">
        <v>15.154798597244501</v>
      </c>
      <c r="H156">
        <v>1.4025055560889399</v>
      </c>
      <c r="I156">
        <v>18.117462812925901</v>
      </c>
      <c r="J156">
        <v>0.36234925625851799</v>
      </c>
    </row>
    <row r="157" spans="1:10">
      <c r="A157">
        <v>156</v>
      </c>
      <c r="B157">
        <v>-36.866999999999997</v>
      </c>
      <c r="C157" s="65">
        <v>34854.958333333336</v>
      </c>
      <c r="D157">
        <v>6.3200001716613796</v>
      </c>
      <c r="E157">
        <v>12.3500003814697</v>
      </c>
      <c r="F157">
        <v>0.60000002384185802</v>
      </c>
      <c r="G157">
        <v>15.0786417548112</v>
      </c>
      <c r="H157">
        <v>0.94321884423314595</v>
      </c>
      <c r="I157">
        <v>17.9628877613812</v>
      </c>
      <c r="J157">
        <v>0.35925775522762499</v>
      </c>
    </row>
    <row r="158" spans="1:10">
      <c r="A158">
        <v>157</v>
      </c>
      <c r="B158">
        <v>142.167</v>
      </c>
      <c r="C158" s="65">
        <v>34855.958333333336</v>
      </c>
      <c r="D158">
        <v>8.4399995803833008</v>
      </c>
      <c r="E158">
        <v>13.449999809265099</v>
      </c>
      <c r="F158">
        <v>19.799999237060501</v>
      </c>
      <c r="G158">
        <v>15.0068557733928</v>
      </c>
      <c r="H158">
        <v>0.90642659938681902</v>
      </c>
      <c r="I158">
        <v>37.0377457189323</v>
      </c>
      <c r="J158">
        <v>0.74075491437864704</v>
      </c>
    </row>
    <row r="159" spans="1:10">
      <c r="A159">
        <v>158</v>
      </c>
      <c r="B159">
        <v>-36.866999999999997</v>
      </c>
      <c r="C159" s="65">
        <v>34856.958333333336</v>
      </c>
      <c r="D159">
        <v>11.0100002288818</v>
      </c>
      <c r="E159">
        <v>15.1499996185303</v>
      </c>
      <c r="F159">
        <v>13.8999996185303</v>
      </c>
      <c r="G159">
        <v>14.939464881898401</v>
      </c>
      <c r="H159">
        <v>0.88119946034684804</v>
      </c>
      <c r="I159">
        <v>50</v>
      </c>
      <c r="J159">
        <v>1</v>
      </c>
    </row>
    <row r="160" spans="1:10">
      <c r="A160">
        <v>159</v>
      </c>
      <c r="B160">
        <v>142.167</v>
      </c>
      <c r="C160" s="65">
        <v>34857.958333333336</v>
      </c>
      <c r="D160">
        <v>12.4099998474121</v>
      </c>
      <c r="E160">
        <v>16.879999160766602</v>
      </c>
      <c r="F160">
        <v>14</v>
      </c>
      <c r="G160">
        <v>14.8764933092375</v>
      </c>
      <c r="H160">
        <v>0.95799628069935105</v>
      </c>
      <c r="I160">
        <v>50</v>
      </c>
      <c r="J160">
        <v>1</v>
      </c>
    </row>
    <row r="161" spans="1:10">
      <c r="A161">
        <v>160</v>
      </c>
      <c r="B161">
        <v>-36.866999999999997</v>
      </c>
      <c r="C161" s="65">
        <v>34858.958333333336</v>
      </c>
      <c r="D161">
        <v>12.949999809265099</v>
      </c>
      <c r="E161">
        <v>17</v>
      </c>
      <c r="F161">
        <v>15.6000003814697</v>
      </c>
      <c r="G161">
        <v>14.817965284319101</v>
      </c>
      <c r="H161">
        <v>0.91753057572301699</v>
      </c>
      <c r="I161">
        <v>50</v>
      </c>
      <c r="J161">
        <v>1</v>
      </c>
    </row>
    <row r="162" spans="1:10">
      <c r="A162">
        <v>161</v>
      </c>
      <c r="B162">
        <v>142.167</v>
      </c>
      <c r="C162" s="65">
        <v>34859.958333333336</v>
      </c>
      <c r="D162">
        <v>9.5100002288818395</v>
      </c>
      <c r="E162">
        <v>14.5100002288818</v>
      </c>
      <c r="F162">
        <v>10.1000003814697</v>
      </c>
      <c r="G162">
        <v>14.763905036052501</v>
      </c>
      <c r="H162">
        <v>0.92386810965219501</v>
      </c>
      <c r="I162">
        <v>50</v>
      </c>
      <c r="J162">
        <v>1</v>
      </c>
    </row>
    <row r="163" spans="1:10">
      <c r="A163">
        <v>162</v>
      </c>
      <c r="B163">
        <v>-36.866999999999997</v>
      </c>
      <c r="C163" s="65">
        <v>34860.958333333336</v>
      </c>
      <c r="D163">
        <v>8.3299999237060494</v>
      </c>
      <c r="E163">
        <v>14.0100002288818</v>
      </c>
      <c r="F163">
        <v>6.8000001907348597</v>
      </c>
      <c r="G163">
        <v>14.714336793347</v>
      </c>
      <c r="H163">
        <v>0.95372928857654804</v>
      </c>
      <c r="I163">
        <v>50</v>
      </c>
      <c r="J163">
        <v>1</v>
      </c>
    </row>
    <row r="164" spans="1:10">
      <c r="A164">
        <v>163</v>
      </c>
      <c r="B164">
        <v>142.167</v>
      </c>
      <c r="C164" s="65">
        <v>34861.958333333336</v>
      </c>
      <c r="D164">
        <v>6.4099998474121103</v>
      </c>
      <c r="E164">
        <v>12.699999809265099</v>
      </c>
      <c r="F164">
        <v>1.1000000238418599</v>
      </c>
      <c r="G164">
        <v>14.669284785111699</v>
      </c>
      <c r="H164">
        <v>0.944784434033209</v>
      </c>
      <c r="I164">
        <v>50</v>
      </c>
      <c r="J164">
        <v>1</v>
      </c>
    </row>
    <row r="165" spans="1:10">
      <c r="A165">
        <v>164</v>
      </c>
      <c r="B165">
        <v>-36.866999999999997</v>
      </c>
      <c r="C165" s="65">
        <v>34862.958333333336</v>
      </c>
      <c r="D165">
        <v>6.71000003814697</v>
      </c>
      <c r="E165">
        <v>9.1099996566772496</v>
      </c>
      <c r="F165">
        <v>0</v>
      </c>
      <c r="G165">
        <v>14.628773240256001</v>
      </c>
      <c r="H165">
        <v>0.54698739708958399</v>
      </c>
      <c r="I165">
        <v>49.562410082328299</v>
      </c>
      <c r="J165">
        <v>0.99124820164656702</v>
      </c>
    </row>
    <row r="166" spans="1:10">
      <c r="A166">
        <v>165</v>
      </c>
      <c r="B166">
        <v>142.167</v>
      </c>
      <c r="C166" s="65">
        <v>34863.958333333336</v>
      </c>
      <c r="D166">
        <v>6.1599998474121103</v>
      </c>
      <c r="E166">
        <v>11.8999996185303</v>
      </c>
      <c r="F166">
        <v>0</v>
      </c>
      <c r="G166">
        <v>14.592826387689099</v>
      </c>
      <c r="H166">
        <v>0.88059815904304894</v>
      </c>
      <c r="I166">
        <v>48.857931555093899</v>
      </c>
      <c r="J166">
        <v>0.97715863110187795</v>
      </c>
    </row>
    <row r="167" spans="1:10">
      <c r="A167">
        <v>166</v>
      </c>
      <c r="B167">
        <v>-36.866999999999997</v>
      </c>
      <c r="C167" s="65">
        <v>34864.958333333336</v>
      </c>
      <c r="D167">
        <v>2.8199999332428001</v>
      </c>
      <c r="E167">
        <v>13.199999809265099</v>
      </c>
      <c r="F167">
        <v>0</v>
      </c>
      <c r="G167">
        <v>14.561468456320201</v>
      </c>
      <c r="H167">
        <v>1.1367202635909901</v>
      </c>
      <c r="I167">
        <v>47.948555344221099</v>
      </c>
      <c r="J167">
        <v>0.958971106884422</v>
      </c>
    </row>
    <row r="168" spans="1:10">
      <c r="A168">
        <v>167</v>
      </c>
      <c r="B168">
        <v>142.167</v>
      </c>
      <c r="C168" s="65">
        <v>34865.958333333336</v>
      </c>
      <c r="D168">
        <v>3.9500000476837198</v>
      </c>
      <c r="E168">
        <v>12.4799995422363</v>
      </c>
      <c r="F168">
        <v>0</v>
      </c>
      <c r="G168">
        <v>14.534717363023599</v>
      </c>
      <c r="H168">
        <v>1.0367324021372999</v>
      </c>
      <c r="I168">
        <v>47.119169422511298</v>
      </c>
      <c r="J168">
        <v>0.94238338845022496</v>
      </c>
    </row>
    <row r="169" spans="1:10">
      <c r="A169">
        <v>168</v>
      </c>
      <c r="B169">
        <v>-36.866999999999997</v>
      </c>
      <c r="C169" s="65">
        <v>34866.958333333336</v>
      </c>
      <c r="D169">
        <v>4.1199998855590803</v>
      </c>
      <c r="E169">
        <v>10.3599996566772</v>
      </c>
      <c r="F169">
        <v>0.30000001192092901</v>
      </c>
      <c r="G169">
        <v>14.5125657765341</v>
      </c>
      <c r="H169">
        <v>0.85218239941722895</v>
      </c>
      <c r="I169">
        <v>46.737423514898403</v>
      </c>
      <c r="J169">
        <v>0.93474847029796804</v>
      </c>
    </row>
    <row r="170" spans="1:10">
      <c r="A170">
        <v>169</v>
      </c>
      <c r="B170">
        <v>142.167</v>
      </c>
      <c r="C170" s="65">
        <v>34867.958333333336</v>
      </c>
      <c r="D170">
        <v>4.4299998283386204</v>
      </c>
      <c r="E170">
        <v>13.7399997711182</v>
      </c>
      <c r="F170">
        <v>0.30000001192092901</v>
      </c>
      <c r="G170">
        <v>14.4950000535516</v>
      </c>
      <c r="H170">
        <v>1.11625868182412</v>
      </c>
      <c r="I170">
        <v>46.144416581359998</v>
      </c>
      <c r="J170">
        <v>0.92288833162720096</v>
      </c>
    </row>
    <row r="171" spans="1:10">
      <c r="A171">
        <v>170</v>
      </c>
      <c r="B171">
        <v>-36.866999999999997</v>
      </c>
      <c r="C171" s="65">
        <v>34868.958333333336</v>
      </c>
      <c r="D171">
        <v>6.2399997711181596</v>
      </c>
      <c r="E171">
        <v>12.319999694824199</v>
      </c>
      <c r="F171">
        <v>0.10000000149011599</v>
      </c>
      <c r="G171">
        <v>14.4820065507761</v>
      </c>
      <c r="H171">
        <v>0.90780157917395699</v>
      </c>
      <c r="I171">
        <v>45.518175319511002</v>
      </c>
      <c r="J171">
        <v>0.91036350639022001</v>
      </c>
    </row>
    <row r="172" spans="1:10">
      <c r="A172">
        <v>171</v>
      </c>
      <c r="B172">
        <v>142.167</v>
      </c>
      <c r="C172" s="65">
        <v>34869.958333333336</v>
      </c>
      <c r="D172">
        <v>5.78999996185303</v>
      </c>
      <c r="E172">
        <v>10.800000190734901</v>
      </c>
      <c r="F172">
        <v>0</v>
      </c>
      <c r="G172">
        <v>14.4735716249074</v>
      </c>
      <c r="H172">
        <v>0.79362189623784096</v>
      </c>
      <c r="I172">
        <v>44.883277802520702</v>
      </c>
      <c r="J172">
        <v>0.89766555605041398</v>
      </c>
    </row>
    <row r="173" spans="1:10">
      <c r="A173">
        <v>172</v>
      </c>
      <c r="B173">
        <v>-36.866999999999997</v>
      </c>
      <c r="C173" s="65">
        <v>34870.958333333336</v>
      </c>
      <c r="D173">
        <v>3.2200000286102299</v>
      </c>
      <c r="E173">
        <v>10.25</v>
      </c>
      <c r="F173">
        <v>0.10000000149011599</v>
      </c>
      <c r="G173">
        <v>14.469681632645299</v>
      </c>
      <c r="H173">
        <v>0.883658484189626</v>
      </c>
      <c r="I173">
        <v>44.276351016659099</v>
      </c>
      <c r="J173">
        <v>0.88552702033318298</v>
      </c>
    </row>
    <row r="174" spans="1:10">
      <c r="A174">
        <v>173</v>
      </c>
      <c r="B174">
        <v>142.167</v>
      </c>
      <c r="C174" s="65">
        <v>34871.958333333336</v>
      </c>
      <c r="D174">
        <v>-0.61000001430511497</v>
      </c>
      <c r="E174">
        <v>9.75</v>
      </c>
      <c r="F174">
        <v>0</v>
      </c>
      <c r="G174">
        <v>14.4703229306899</v>
      </c>
      <c r="H174">
        <v>0.97810580603883301</v>
      </c>
      <c r="I174">
        <v>43.493866371828098</v>
      </c>
      <c r="J174">
        <v>0.86987732743656199</v>
      </c>
    </row>
    <row r="175" spans="1:10">
      <c r="A175">
        <v>174</v>
      </c>
      <c r="B175">
        <v>-36.866999999999997</v>
      </c>
      <c r="C175" s="65">
        <v>34872.958333333336</v>
      </c>
      <c r="D175">
        <v>-0.94999998807907104</v>
      </c>
      <c r="E175">
        <v>10.9099998474121</v>
      </c>
      <c r="F175">
        <v>0</v>
      </c>
      <c r="G175">
        <v>14.475481875740901</v>
      </c>
      <c r="H175">
        <v>1.0660825665445099</v>
      </c>
      <c r="I175">
        <v>42.641000318592504</v>
      </c>
      <c r="J175">
        <v>0.85282000637184896</v>
      </c>
    </row>
    <row r="176" spans="1:10">
      <c r="A176">
        <v>175</v>
      </c>
      <c r="B176">
        <v>142.167</v>
      </c>
      <c r="C176" s="65">
        <v>34873.958333333336</v>
      </c>
      <c r="D176">
        <v>2.7300000190734899</v>
      </c>
      <c r="E176">
        <v>13.0299997329712</v>
      </c>
      <c r="F176">
        <v>0</v>
      </c>
      <c r="G176">
        <v>14.4851448244982</v>
      </c>
      <c r="H176">
        <v>1.1207228249180501</v>
      </c>
      <c r="I176">
        <v>41.744422058658003</v>
      </c>
      <c r="J176">
        <v>0.83488844117316097</v>
      </c>
    </row>
    <row r="177" spans="1:10">
      <c r="A177">
        <v>176</v>
      </c>
      <c r="B177">
        <v>-36.866999999999997</v>
      </c>
      <c r="C177" s="65">
        <v>34874.958333333336</v>
      </c>
      <c r="D177">
        <v>5.4699997901916504</v>
      </c>
      <c r="E177">
        <v>15.6000003814697</v>
      </c>
      <c r="F177">
        <v>0</v>
      </c>
      <c r="G177">
        <v>14.499298133661901</v>
      </c>
      <c r="H177">
        <v>1.22754291826886</v>
      </c>
      <c r="I177">
        <v>40.762387724042902</v>
      </c>
      <c r="J177">
        <v>0.81524775448085895</v>
      </c>
    </row>
    <row r="178" spans="1:10">
      <c r="A178">
        <v>177</v>
      </c>
      <c r="B178">
        <v>142.167</v>
      </c>
      <c r="C178" s="65">
        <v>34875.958333333336</v>
      </c>
      <c r="D178">
        <v>3.7400000095367401</v>
      </c>
      <c r="E178">
        <v>16.2700004577637</v>
      </c>
      <c r="F178">
        <v>0</v>
      </c>
      <c r="G178">
        <v>14.517928159931699</v>
      </c>
      <c r="H178">
        <v>1.34142019707714</v>
      </c>
      <c r="I178">
        <v>39.689251566381202</v>
      </c>
      <c r="J178">
        <v>0.79378503132762401</v>
      </c>
    </row>
    <row r="179" spans="1:10">
      <c r="A179">
        <v>178</v>
      </c>
      <c r="B179">
        <v>-36.866999999999997</v>
      </c>
      <c r="C179" s="65">
        <v>34876.958333333336</v>
      </c>
      <c r="D179">
        <v>5.0700001716613796</v>
      </c>
      <c r="E179">
        <v>11.2600002288818</v>
      </c>
      <c r="F179">
        <v>6.9000000953674299</v>
      </c>
      <c r="G179">
        <v>14.541021260007501</v>
      </c>
      <c r="H179">
        <v>0.88184106288825004</v>
      </c>
      <c r="I179">
        <v>45.883778811438098</v>
      </c>
      <c r="J179">
        <v>0.91767557622876095</v>
      </c>
    </row>
    <row r="180" spans="1:10">
      <c r="A180">
        <v>179</v>
      </c>
      <c r="B180">
        <v>142.167</v>
      </c>
      <c r="C180" s="65">
        <v>34877.958333333336</v>
      </c>
      <c r="D180">
        <v>4.96000003814697</v>
      </c>
      <c r="E180">
        <v>11.7200002670288</v>
      </c>
      <c r="F180">
        <v>1.1000000238418599</v>
      </c>
      <c r="G180">
        <v>14.5685637905892</v>
      </c>
      <c r="H180">
        <v>0.92951720473989896</v>
      </c>
      <c r="I180">
        <v>46.240165071488001</v>
      </c>
      <c r="J180">
        <v>0.92480330142975997</v>
      </c>
    </row>
    <row r="181" spans="1:10">
      <c r="A181">
        <v>180</v>
      </c>
      <c r="B181">
        <v>-36.866999999999997</v>
      </c>
      <c r="C181" s="65">
        <v>34878.958333333336</v>
      </c>
      <c r="D181">
        <v>4.8299999237060502</v>
      </c>
      <c r="E181">
        <v>11.6300001144409</v>
      </c>
      <c r="F181">
        <v>3.5</v>
      </c>
      <c r="G181">
        <v>14.6005421083768</v>
      </c>
      <c r="H181">
        <v>0.93037785280297802</v>
      </c>
      <c r="I181">
        <v>48.995862789245599</v>
      </c>
      <c r="J181">
        <v>0.97991725578491196</v>
      </c>
    </row>
    <row r="182" spans="1:10">
      <c r="A182">
        <v>181</v>
      </c>
      <c r="B182">
        <v>142.167</v>
      </c>
      <c r="C182" s="65">
        <v>34879.958333333336</v>
      </c>
      <c r="D182">
        <v>5.78999996185303</v>
      </c>
      <c r="E182">
        <v>12.289999961853001</v>
      </c>
      <c r="F182">
        <v>2</v>
      </c>
      <c r="G182">
        <v>14.636942570070101</v>
      </c>
      <c r="H182">
        <v>0.94026725002394196</v>
      </c>
      <c r="I182">
        <v>50</v>
      </c>
      <c r="J182">
        <v>1</v>
      </c>
    </row>
    <row r="183" spans="1:10">
      <c r="A183">
        <v>182</v>
      </c>
      <c r="B183">
        <v>-36.866999999999997</v>
      </c>
      <c r="C183" s="65">
        <v>34880.958333333336</v>
      </c>
      <c r="D183">
        <v>5.4499998092651403</v>
      </c>
      <c r="E183">
        <v>12.810000419616699</v>
      </c>
      <c r="F183">
        <v>8.5</v>
      </c>
      <c r="G183">
        <v>14.677751532368999</v>
      </c>
      <c r="H183">
        <v>1.0066918755973999</v>
      </c>
      <c r="I183">
        <v>50</v>
      </c>
      <c r="J183">
        <v>1</v>
      </c>
    </row>
    <row r="184" spans="1:10">
      <c r="A184">
        <v>183</v>
      </c>
      <c r="B184">
        <v>142.167</v>
      </c>
      <c r="C184" s="65">
        <v>34881.958333333336</v>
      </c>
      <c r="D184">
        <v>3.9800000190734899</v>
      </c>
      <c r="E184">
        <v>13.1599998474121</v>
      </c>
      <c r="F184">
        <v>1</v>
      </c>
      <c r="G184">
        <v>14.7229553519734</v>
      </c>
      <c r="H184">
        <v>1.1043028982040399</v>
      </c>
      <c r="I184">
        <v>50</v>
      </c>
      <c r="J184">
        <v>1</v>
      </c>
    </row>
    <row r="185" spans="1:10">
      <c r="A185">
        <v>184</v>
      </c>
      <c r="B185">
        <v>-36.866999999999997</v>
      </c>
      <c r="C185" s="65">
        <v>34882.958333333336</v>
      </c>
      <c r="D185">
        <v>6.1500000953674299</v>
      </c>
      <c r="E185">
        <v>12.3900003433228</v>
      </c>
      <c r="F185">
        <v>2.2000000476837198</v>
      </c>
      <c r="G185">
        <v>14.772540385583101</v>
      </c>
      <c r="H185">
        <v>0.93777251590454502</v>
      </c>
      <c r="I185">
        <v>50</v>
      </c>
      <c r="J185">
        <v>1</v>
      </c>
    </row>
    <row r="186" spans="1:10">
      <c r="A186">
        <v>185</v>
      </c>
      <c r="B186">
        <v>142.167</v>
      </c>
      <c r="C186" s="65">
        <v>34883.958333333336</v>
      </c>
      <c r="D186">
        <v>3.4100000858306898</v>
      </c>
      <c r="E186">
        <v>10.0900001525879</v>
      </c>
      <c r="F186">
        <v>0.5</v>
      </c>
      <c r="G186">
        <v>14.826492989898201</v>
      </c>
      <c r="H186">
        <v>0.883161076571363</v>
      </c>
      <c r="I186">
        <v>49.793471138742902</v>
      </c>
      <c r="J186">
        <v>0.99586942277485802</v>
      </c>
    </row>
    <row r="187" spans="1:10">
      <c r="A187">
        <v>186</v>
      </c>
      <c r="B187">
        <v>-36.866999999999997</v>
      </c>
      <c r="C187" s="65">
        <v>34884.958333333336</v>
      </c>
      <c r="D187">
        <v>3.3900001049041699</v>
      </c>
      <c r="E187">
        <v>11.1199998855591</v>
      </c>
      <c r="F187">
        <v>0.20000000298023199</v>
      </c>
      <c r="G187">
        <v>14.884799521618399</v>
      </c>
      <c r="H187">
        <v>0.97339450245232195</v>
      </c>
      <c r="I187">
        <v>49.214755539761299</v>
      </c>
      <c r="J187">
        <v>0.98429511079522602</v>
      </c>
    </row>
    <row r="188" spans="1:10">
      <c r="A188">
        <v>187</v>
      </c>
      <c r="B188">
        <v>142.167</v>
      </c>
      <c r="C188" s="65">
        <v>34885.958333333336</v>
      </c>
      <c r="D188">
        <v>4.3800001144409197</v>
      </c>
      <c r="E188">
        <v>12.5100002288818</v>
      </c>
      <c r="F188">
        <v>0.30000001192092901</v>
      </c>
      <c r="G188">
        <v>14.9474463374436</v>
      </c>
      <c r="H188">
        <v>1.05007570456579</v>
      </c>
      <c r="I188">
        <v>48.6746949880296</v>
      </c>
      <c r="J188">
        <v>0.97349389976059197</v>
      </c>
    </row>
    <row r="189" spans="1:10">
      <c r="A189">
        <v>188</v>
      </c>
      <c r="B189">
        <v>-36.866999999999997</v>
      </c>
      <c r="C189" s="65">
        <v>34886.958333333336</v>
      </c>
      <c r="D189">
        <v>2.0599999427795401</v>
      </c>
      <c r="E189">
        <v>10.689999580383301</v>
      </c>
      <c r="F189">
        <v>0.10000000149011599</v>
      </c>
      <c r="G189">
        <v>15.0144197940739</v>
      </c>
      <c r="H189">
        <v>1.00101865984208</v>
      </c>
      <c r="I189">
        <v>47.973880061646</v>
      </c>
      <c r="J189">
        <v>0.95947760123292103</v>
      </c>
    </row>
    <row r="190" spans="1:10">
      <c r="A190">
        <v>189</v>
      </c>
      <c r="B190">
        <v>142.167</v>
      </c>
      <c r="C190" s="65">
        <v>34887.958333333336</v>
      </c>
      <c r="D190">
        <v>3.4000000953674299</v>
      </c>
      <c r="E190">
        <v>13.0299997329712</v>
      </c>
      <c r="F190">
        <v>0</v>
      </c>
      <c r="G190">
        <v>15.085706248208901</v>
      </c>
      <c r="H190">
        <v>1.1433109491965201</v>
      </c>
      <c r="I190">
        <v>47.059231302288801</v>
      </c>
      <c r="J190">
        <v>0.94118462604577702</v>
      </c>
    </row>
    <row r="191" spans="1:10">
      <c r="A191">
        <v>190</v>
      </c>
      <c r="B191">
        <v>-36.866999999999997</v>
      </c>
      <c r="C191" s="65">
        <v>34888.958333333336</v>
      </c>
      <c r="D191">
        <v>0.58999997377395597</v>
      </c>
      <c r="E191">
        <v>11.550000190734901</v>
      </c>
      <c r="F191">
        <v>0</v>
      </c>
      <c r="G191">
        <v>15.161292056548699</v>
      </c>
      <c r="H191">
        <v>1.1247491336039499</v>
      </c>
      <c r="I191">
        <v>46.159431995405697</v>
      </c>
      <c r="J191">
        <v>0.92318863990811295</v>
      </c>
    </row>
    <row r="192" spans="1:10">
      <c r="A192">
        <v>191</v>
      </c>
      <c r="B192">
        <v>142.167</v>
      </c>
      <c r="C192" s="65">
        <v>34889.958333333336</v>
      </c>
      <c r="D192">
        <v>1.9099999666214</v>
      </c>
      <c r="E192">
        <v>7.8000001907348597</v>
      </c>
      <c r="F192">
        <v>0.80000001192092896</v>
      </c>
      <c r="G192">
        <v>15.241163575793101</v>
      </c>
      <c r="H192">
        <v>0.786686322516158</v>
      </c>
      <c r="I192">
        <v>46.330082949313699</v>
      </c>
      <c r="J192">
        <v>0.926601658986273</v>
      </c>
    </row>
    <row r="193" spans="1:10">
      <c r="A193">
        <v>192</v>
      </c>
      <c r="B193">
        <v>-36.866999999999997</v>
      </c>
      <c r="C193" s="65">
        <v>34890.958333333336</v>
      </c>
      <c r="D193">
        <v>2.9800000190734899</v>
      </c>
      <c r="E193">
        <v>10.819999694824199</v>
      </c>
      <c r="F193">
        <v>5.9000000953674299</v>
      </c>
      <c r="G193">
        <v>15.325307162642</v>
      </c>
      <c r="H193">
        <v>0.99500648784398205</v>
      </c>
      <c r="I193">
        <v>50</v>
      </c>
      <c r="J193">
        <v>1</v>
      </c>
    </row>
    <row r="194" spans="1:10">
      <c r="A194">
        <v>193</v>
      </c>
      <c r="B194">
        <v>142.167</v>
      </c>
      <c r="C194" s="65">
        <v>34891.958333333336</v>
      </c>
      <c r="D194">
        <v>5.9200000762939498</v>
      </c>
      <c r="E194">
        <v>14.1599998474121</v>
      </c>
      <c r="F194">
        <v>19.399999618530298</v>
      </c>
      <c r="G194">
        <v>15.4137091737954</v>
      </c>
      <c r="H194">
        <v>1.1563831165864</v>
      </c>
      <c r="I194">
        <v>50</v>
      </c>
      <c r="J194">
        <v>1</v>
      </c>
    </row>
    <row r="195" spans="1:10">
      <c r="A195">
        <v>194</v>
      </c>
      <c r="B195">
        <v>-36.866999999999997</v>
      </c>
      <c r="C195" s="65">
        <v>34892.958333333336</v>
      </c>
      <c r="D195">
        <v>7.3299999237060502</v>
      </c>
      <c r="E195">
        <v>15.1400003433228</v>
      </c>
      <c r="F195">
        <v>9.5</v>
      </c>
      <c r="G195">
        <v>15.506355965953</v>
      </c>
      <c r="H195">
        <v>1.1811875536585801</v>
      </c>
      <c r="I195">
        <v>50</v>
      </c>
      <c r="J195">
        <v>1</v>
      </c>
    </row>
    <row r="196" spans="1:10">
      <c r="A196">
        <v>195</v>
      </c>
      <c r="B196">
        <v>142.167</v>
      </c>
      <c r="C196" s="65">
        <v>34893.958333333336</v>
      </c>
      <c r="D196">
        <v>5.1100001335143999</v>
      </c>
      <c r="E196">
        <v>12.6300001144409</v>
      </c>
      <c r="F196">
        <v>9</v>
      </c>
      <c r="G196">
        <v>15.6032338958148</v>
      </c>
      <c r="H196">
        <v>1.07129310026157</v>
      </c>
      <c r="I196">
        <v>50</v>
      </c>
      <c r="J196">
        <v>1</v>
      </c>
    </row>
    <row r="197" spans="1:10">
      <c r="A197">
        <v>196</v>
      </c>
      <c r="B197">
        <v>-36.866999999999997</v>
      </c>
      <c r="C197" s="65">
        <v>34894.958333333336</v>
      </c>
      <c r="D197">
        <v>3.3599998950958301</v>
      </c>
      <c r="E197">
        <v>12.319999694824199</v>
      </c>
      <c r="F197">
        <v>1.29999995231628</v>
      </c>
      <c r="G197">
        <v>15.704329320080699</v>
      </c>
      <c r="H197">
        <v>1.13149636437281</v>
      </c>
      <c r="I197">
        <v>50</v>
      </c>
      <c r="J197">
        <v>1</v>
      </c>
    </row>
    <row r="198" spans="1:10">
      <c r="A198">
        <v>197</v>
      </c>
      <c r="B198">
        <v>142.167</v>
      </c>
      <c r="C198" s="65">
        <v>34895.958333333336</v>
      </c>
      <c r="D198">
        <v>4.6599998474121103</v>
      </c>
      <c r="E198">
        <v>12.060000419616699</v>
      </c>
      <c r="F198">
        <v>1.79999995231628</v>
      </c>
      <c r="G198">
        <v>15.8096249574434</v>
      </c>
      <c r="H198">
        <v>1.0561775640672799</v>
      </c>
      <c r="I198">
        <v>50</v>
      </c>
      <c r="J198">
        <v>1</v>
      </c>
    </row>
    <row r="199" spans="1:10">
      <c r="A199">
        <v>198</v>
      </c>
      <c r="B199">
        <v>-36.866999999999997</v>
      </c>
      <c r="C199" s="65">
        <v>34896.958333333336</v>
      </c>
      <c r="D199">
        <v>7.0100002288818404</v>
      </c>
      <c r="E199">
        <v>13.3400001525879</v>
      </c>
      <c r="F199">
        <v>9.1999998092651403</v>
      </c>
      <c r="G199">
        <v>15.919088974566799</v>
      </c>
      <c r="H199">
        <v>1.0518454007215501</v>
      </c>
      <c r="I199">
        <v>50</v>
      </c>
      <c r="J199">
        <v>1</v>
      </c>
    </row>
    <row r="200" spans="1:10">
      <c r="A200">
        <v>199</v>
      </c>
      <c r="B200">
        <v>142.167</v>
      </c>
      <c r="C200" s="65">
        <v>34897.958333333336</v>
      </c>
      <c r="D200">
        <v>5.03999996185303</v>
      </c>
      <c r="E200">
        <v>12.439999580383301</v>
      </c>
      <c r="F200">
        <v>3.7000000476837198</v>
      </c>
      <c r="G200">
        <v>16.032685900107801</v>
      </c>
      <c r="H200">
        <v>1.0866377774453</v>
      </c>
      <c r="I200">
        <v>50</v>
      </c>
      <c r="J200">
        <v>1</v>
      </c>
    </row>
    <row r="201" spans="1:10">
      <c r="A201">
        <v>200</v>
      </c>
      <c r="B201">
        <v>-36.866999999999997</v>
      </c>
      <c r="C201" s="65">
        <v>34898.958333333336</v>
      </c>
      <c r="D201">
        <v>3.0799999237060498</v>
      </c>
      <c r="E201">
        <v>12.2799997329712</v>
      </c>
      <c r="F201">
        <v>1.3999999761581401</v>
      </c>
      <c r="G201">
        <v>16.1503802627232</v>
      </c>
      <c r="H201">
        <v>1.17175774795874</v>
      </c>
      <c r="I201">
        <v>50</v>
      </c>
      <c r="J201">
        <v>1</v>
      </c>
    </row>
    <row r="202" spans="1:10">
      <c r="A202">
        <v>201</v>
      </c>
      <c r="B202">
        <v>142.167</v>
      </c>
      <c r="C202" s="65">
        <v>34899.958333333336</v>
      </c>
      <c r="D202">
        <v>-0.55000001192092896</v>
      </c>
      <c r="E202">
        <v>12</v>
      </c>
      <c r="F202">
        <v>0.10000000149011599</v>
      </c>
      <c r="G202">
        <v>16.2721365910697</v>
      </c>
      <c r="H202">
        <v>1.27308625098067</v>
      </c>
      <c r="I202">
        <v>49.081531000705603</v>
      </c>
      <c r="J202">
        <v>0.98163062001411205</v>
      </c>
    </row>
    <row r="203" spans="1:10">
      <c r="A203">
        <v>202</v>
      </c>
      <c r="B203">
        <v>-36.866999999999997</v>
      </c>
      <c r="C203" s="65">
        <v>34900.958333333336</v>
      </c>
      <c r="D203">
        <v>1.37999999523163</v>
      </c>
      <c r="E203">
        <v>8.1499996185302699</v>
      </c>
      <c r="F203">
        <v>0</v>
      </c>
      <c r="G203">
        <v>16.3979194138041</v>
      </c>
      <c r="H203">
        <v>0.90381627173940904</v>
      </c>
      <c r="I203">
        <v>48.358477983314103</v>
      </c>
      <c r="J203">
        <v>0.96716955966628104</v>
      </c>
    </row>
    <row r="204" spans="1:10">
      <c r="A204">
        <v>203</v>
      </c>
      <c r="B204">
        <v>142.167</v>
      </c>
      <c r="C204" s="65">
        <v>34901.958333333336</v>
      </c>
      <c r="D204">
        <v>5.8099999427795401</v>
      </c>
      <c r="E204">
        <v>11.430000305175801</v>
      </c>
      <c r="F204">
        <v>5.1999998092651403</v>
      </c>
      <c r="G204">
        <v>16.527693259583302</v>
      </c>
      <c r="H204">
        <v>0.97179572191105701</v>
      </c>
      <c r="I204">
        <v>50</v>
      </c>
      <c r="J204">
        <v>1</v>
      </c>
    </row>
    <row r="205" spans="1:10">
      <c r="A205">
        <v>204</v>
      </c>
      <c r="B205">
        <v>-36.866999999999997</v>
      </c>
      <c r="C205" s="65">
        <v>34902.958333333336</v>
      </c>
      <c r="D205">
        <v>6.8200001716613796</v>
      </c>
      <c r="E205">
        <v>12.8800001144409</v>
      </c>
      <c r="F205">
        <v>3.7999999523162802</v>
      </c>
      <c r="G205">
        <v>16.661422657063898</v>
      </c>
      <c r="H205">
        <v>1.0646461330722099</v>
      </c>
      <c r="I205">
        <v>50</v>
      </c>
      <c r="J205">
        <v>1</v>
      </c>
    </row>
    <row r="206" spans="1:10">
      <c r="A206">
        <v>205</v>
      </c>
      <c r="B206">
        <v>142.167</v>
      </c>
      <c r="C206" s="65">
        <v>34903.958333333336</v>
      </c>
      <c r="D206">
        <v>4.1999998092651403</v>
      </c>
      <c r="E206">
        <v>11.170000076293899</v>
      </c>
      <c r="F206">
        <v>1.20000004768372</v>
      </c>
      <c r="G206">
        <v>16.7990721349029</v>
      </c>
      <c r="H206">
        <v>1.0610798832267501</v>
      </c>
      <c r="I206">
        <v>50</v>
      </c>
      <c r="J206">
        <v>1</v>
      </c>
    </row>
    <row r="207" spans="1:10">
      <c r="A207">
        <v>206</v>
      </c>
      <c r="B207">
        <v>-36.866999999999997</v>
      </c>
      <c r="C207" s="65">
        <v>34904.958333333336</v>
      </c>
      <c r="D207">
        <v>5.8800001144409197</v>
      </c>
      <c r="E207">
        <v>10.199999809265099</v>
      </c>
      <c r="F207">
        <v>0.10000000149011599</v>
      </c>
      <c r="G207">
        <v>16.940606221757101</v>
      </c>
      <c r="H207">
        <v>0.854132143516529</v>
      </c>
      <c r="I207">
        <v>49.416694286676901</v>
      </c>
      <c r="J207">
        <v>0.98833388573353798</v>
      </c>
    </row>
    <row r="208" spans="1:10">
      <c r="A208">
        <v>207</v>
      </c>
      <c r="B208">
        <v>142.167</v>
      </c>
      <c r="C208" s="65">
        <v>34905.958333333336</v>
      </c>
      <c r="D208">
        <v>3.1500000953674299</v>
      </c>
      <c r="E208">
        <v>10.710000038146999</v>
      </c>
      <c r="F208">
        <v>0</v>
      </c>
      <c r="G208">
        <v>17.085989446283101</v>
      </c>
      <c r="H208">
        <v>1.0906537553385001</v>
      </c>
      <c r="I208">
        <v>48.544171282406097</v>
      </c>
      <c r="J208">
        <v>0.97088342564812202</v>
      </c>
    </row>
    <row r="209" spans="1:10">
      <c r="A209">
        <v>208</v>
      </c>
      <c r="B209">
        <v>-36.866999999999997</v>
      </c>
      <c r="C209" s="65">
        <v>34906.958333333336</v>
      </c>
      <c r="D209">
        <v>4.3200001716613796</v>
      </c>
      <c r="E209">
        <v>11.2299995422363</v>
      </c>
      <c r="F209">
        <v>0.10000000149011599</v>
      </c>
      <c r="G209">
        <v>17.235186337137801</v>
      </c>
      <c r="H209">
        <v>1.0877582319403101</v>
      </c>
      <c r="I209">
        <v>47.773964698344002</v>
      </c>
      <c r="J209">
        <v>0.95547929396687903</v>
      </c>
    </row>
    <row r="210" spans="1:10">
      <c r="A210">
        <v>209</v>
      </c>
      <c r="B210">
        <v>142.167</v>
      </c>
      <c r="C210" s="65">
        <v>34907.958333333336</v>
      </c>
      <c r="D210">
        <v>5.8400001525878897</v>
      </c>
      <c r="E210">
        <v>11.060000419616699</v>
      </c>
      <c r="F210">
        <v>1.6000000238418599</v>
      </c>
      <c r="G210">
        <v>17.388161422978101</v>
      </c>
      <c r="H210">
        <v>0.97899390963844901</v>
      </c>
      <c r="I210">
        <v>48.590769594475098</v>
      </c>
      <c r="J210">
        <v>0.97181539188950095</v>
      </c>
    </row>
    <row r="211" spans="1:10">
      <c r="A211">
        <v>210</v>
      </c>
      <c r="B211">
        <v>-36.866999999999997</v>
      </c>
      <c r="C211" s="65">
        <v>34908.958333333336</v>
      </c>
      <c r="D211">
        <v>3.3299999237060498</v>
      </c>
      <c r="E211">
        <v>12.6300001144409</v>
      </c>
      <c r="F211">
        <v>4.3000001907348597</v>
      </c>
      <c r="G211">
        <v>17.544879232460602</v>
      </c>
      <c r="H211">
        <v>1.2949008826014099</v>
      </c>
      <c r="I211">
        <v>50</v>
      </c>
      <c r="J211">
        <v>1</v>
      </c>
    </row>
    <row r="212" spans="1:10">
      <c r="A212">
        <v>211</v>
      </c>
      <c r="B212">
        <v>142.167</v>
      </c>
      <c r="C212" s="65">
        <v>34909.958333333336</v>
      </c>
      <c r="D212">
        <v>4.0300002098083496</v>
      </c>
      <c r="E212">
        <v>10.6400003433228</v>
      </c>
      <c r="F212">
        <v>0.10000000149011599</v>
      </c>
      <c r="G212">
        <v>17.7053042942422</v>
      </c>
      <c r="H212">
        <v>1.0741001453038701</v>
      </c>
      <c r="I212">
        <v>49.240719885247003</v>
      </c>
      <c r="J212">
        <v>0.98481439770493995</v>
      </c>
    </row>
    <row r="213" spans="1:10">
      <c r="A213">
        <v>212</v>
      </c>
      <c r="B213">
        <v>-36.866999999999997</v>
      </c>
      <c r="C213" s="65">
        <v>34910.958333333336</v>
      </c>
      <c r="D213">
        <v>4.46000003814697</v>
      </c>
      <c r="E213">
        <v>12.569999694824199</v>
      </c>
      <c r="F213">
        <v>10.199999809265099</v>
      </c>
      <c r="G213">
        <v>17.8694011369797</v>
      </c>
      <c r="H213">
        <v>1.25714548458171</v>
      </c>
      <c r="I213">
        <v>50</v>
      </c>
      <c r="J213">
        <v>1</v>
      </c>
    </row>
    <row r="214" spans="1:10">
      <c r="A214">
        <v>213</v>
      </c>
      <c r="B214">
        <v>142.167</v>
      </c>
      <c r="C214" s="65">
        <v>34911.958333333336</v>
      </c>
      <c r="D214">
        <v>2.7300000190734899</v>
      </c>
      <c r="E214">
        <v>14.3900003433228</v>
      </c>
      <c r="F214">
        <v>1.1000000238418599</v>
      </c>
      <c r="G214">
        <v>18.037134289329799</v>
      </c>
      <c r="H214">
        <v>1.52413690993492</v>
      </c>
      <c r="I214">
        <v>49.880690495893901</v>
      </c>
      <c r="J214">
        <v>0.99761380991787796</v>
      </c>
    </row>
    <row r="215" spans="1:10">
      <c r="A215">
        <v>214</v>
      </c>
      <c r="B215">
        <v>-36.866999999999997</v>
      </c>
      <c r="C215" s="65">
        <v>34912.958333333336</v>
      </c>
      <c r="D215">
        <v>2.8499999046325701</v>
      </c>
      <c r="E215">
        <v>9.0200004577636701</v>
      </c>
      <c r="F215">
        <v>5.9000000953674299</v>
      </c>
      <c r="G215">
        <v>18.2084682799494</v>
      </c>
      <c r="H215">
        <v>1.00778294970849</v>
      </c>
      <c r="I215">
        <v>50</v>
      </c>
      <c r="J215">
        <v>1</v>
      </c>
    </row>
    <row r="216" spans="1:10">
      <c r="A216">
        <v>215</v>
      </c>
      <c r="B216">
        <v>142.167</v>
      </c>
      <c r="C216" s="65">
        <v>34913.958333333336</v>
      </c>
      <c r="D216">
        <v>1.5299999713897701</v>
      </c>
      <c r="E216">
        <v>13.789999961853001</v>
      </c>
      <c r="F216">
        <v>8.3000001907348597</v>
      </c>
      <c r="G216">
        <v>18.383367637495301</v>
      </c>
      <c r="H216">
        <v>1.53847505092666</v>
      </c>
      <c r="I216">
        <v>50</v>
      </c>
      <c r="J216">
        <v>1</v>
      </c>
    </row>
    <row r="217" spans="1:10">
      <c r="A217">
        <v>216</v>
      </c>
      <c r="B217">
        <v>-36.866999999999997</v>
      </c>
      <c r="C217" s="65">
        <v>34914.958333333336</v>
      </c>
      <c r="D217">
        <v>4.4499998092651403</v>
      </c>
      <c r="E217">
        <v>13.199999809265099</v>
      </c>
      <c r="F217">
        <v>1.5</v>
      </c>
      <c r="G217">
        <v>18.561796890624201</v>
      </c>
      <c r="H217">
        <v>1.37238324631535</v>
      </c>
      <c r="I217">
        <v>50</v>
      </c>
      <c r="J217">
        <v>1</v>
      </c>
    </row>
    <row r="218" spans="1:10">
      <c r="A218">
        <v>217</v>
      </c>
      <c r="B218">
        <v>142.167</v>
      </c>
      <c r="C218" s="65">
        <v>34915.958333333336</v>
      </c>
      <c r="D218">
        <v>4.3600001335143999</v>
      </c>
      <c r="E218">
        <v>13.039999961853001</v>
      </c>
      <c r="F218">
        <v>0.60000002384185802</v>
      </c>
      <c r="G218">
        <v>18.743720567993002</v>
      </c>
      <c r="H218">
        <v>1.3737992844173701</v>
      </c>
      <c r="I218">
        <v>49.500960596307998</v>
      </c>
      <c r="J218">
        <v>0.99001921192615905</v>
      </c>
    </row>
    <row r="219" spans="1:10">
      <c r="A219">
        <v>218</v>
      </c>
      <c r="B219">
        <v>-36.866999999999997</v>
      </c>
      <c r="C219" s="65">
        <v>34916.958333333336</v>
      </c>
      <c r="D219">
        <v>4.0900001525878897</v>
      </c>
      <c r="E219">
        <v>11.300000190734901</v>
      </c>
      <c r="F219">
        <v>0.40000000596046398</v>
      </c>
      <c r="G219">
        <v>18.929103198258399</v>
      </c>
      <c r="H219">
        <v>1.2165065267325099</v>
      </c>
      <c r="I219">
        <v>48.927755380882402</v>
      </c>
      <c r="J219">
        <v>0.97855510761764797</v>
      </c>
    </row>
    <row r="220" spans="1:10">
      <c r="A220">
        <v>219</v>
      </c>
      <c r="B220">
        <v>142.167</v>
      </c>
      <c r="C220" s="65">
        <v>34917.958333333336</v>
      </c>
      <c r="D220">
        <v>5.03999996185303</v>
      </c>
      <c r="E220">
        <v>11.75</v>
      </c>
      <c r="F220">
        <v>0.60000002384185802</v>
      </c>
      <c r="G220">
        <v>19.117909310077199</v>
      </c>
      <c r="H220">
        <v>1.21781638391367</v>
      </c>
      <c r="I220">
        <v>48.553502297593297</v>
      </c>
      <c r="J220">
        <v>0.97107004595186697</v>
      </c>
    </row>
    <row r="221" spans="1:10">
      <c r="A221">
        <v>220</v>
      </c>
      <c r="B221">
        <v>-36.866999999999997</v>
      </c>
      <c r="C221" s="65">
        <v>34918.958333333336</v>
      </c>
      <c r="D221">
        <v>2.4000000953674299</v>
      </c>
      <c r="E221">
        <v>11.9099998474121</v>
      </c>
      <c r="F221">
        <v>1</v>
      </c>
      <c r="G221">
        <v>19.310103432106299</v>
      </c>
      <c r="H221">
        <v>1.39506414910946</v>
      </c>
      <c r="I221">
        <v>48.437450978305797</v>
      </c>
      <c r="J221">
        <v>0.96874901956611503</v>
      </c>
    </row>
    <row r="222" spans="1:10">
      <c r="A222">
        <v>221</v>
      </c>
      <c r="B222">
        <v>142.167</v>
      </c>
      <c r="C222" s="65">
        <v>34919.958333333336</v>
      </c>
      <c r="D222">
        <v>1.96000003814697</v>
      </c>
      <c r="E222">
        <v>12.6099996566772</v>
      </c>
      <c r="F222">
        <v>0.10000000149011599</v>
      </c>
      <c r="G222">
        <v>19.505650093002401</v>
      </c>
      <c r="H222">
        <v>1.49903260698854</v>
      </c>
      <c r="I222">
        <v>47.338224894204998</v>
      </c>
      <c r="J222">
        <v>0.946764497884101</v>
      </c>
    </row>
    <row r="223" spans="1:10">
      <c r="A223">
        <v>222</v>
      </c>
      <c r="B223">
        <v>-36.866999999999997</v>
      </c>
      <c r="C223" s="65">
        <v>34920.958333333336</v>
      </c>
      <c r="D223">
        <v>4.71000003814697</v>
      </c>
      <c r="E223">
        <v>13.8500003814697</v>
      </c>
      <c r="F223">
        <v>0</v>
      </c>
      <c r="G223">
        <v>19.704513821422299</v>
      </c>
      <c r="H223">
        <v>1.51443014182511</v>
      </c>
      <c r="I223">
        <v>46.126680780744898</v>
      </c>
      <c r="J223">
        <v>0.92253361561489899</v>
      </c>
    </row>
    <row r="224" spans="1:10">
      <c r="A224">
        <v>223</v>
      </c>
      <c r="B224">
        <v>142.167</v>
      </c>
      <c r="C224" s="65">
        <v>34921.958333333336</v>
      </c>
      <c r="D224">
        <v>2.46000003814697</v>
      </c>
      <c r="E224">
        <v>13.920000076293899</v>
      </c>
      <c r="F224">
        <v>0</v>
      </c>
      <c r="G224">
        <v>19.9066591460228</v>
      </c>
      <c r="H224">
        <v>1.64421543916095</v>
      </c>
      <c r="I224">
        <v>44.811308429416201</v>
      </c>
      <c r="J224">
        <v>0.89622616858832405</v>
      </c>
    </row>
    <row r="225" spans="1:10">
      <c r="A225">
        <v>224</v>
      </c>
      <c r="B225">
        <v>-36.866999999999997</v>
      </c>
      <c r="C225" s="65">
        <v>34922.958333333336</v>
      </c>
      <c r="D225">
        <v>0.36000001430511502</v>
      </c>
      <c r="E225">
        <v>15.6099996566772</v>
      </c>
      <c r="F225">
        <v>0</v>
      </c>
      <c r="G225">
        <v>20.112050595460801</v>
      </c>
      <c r="H225">
        <v>1.9011665051296001</v>
      </c>
      <c r="I225">
        <v>43.290375225312502</v>
      </c>
      <c r="J225">
        <v>0.86580750450624999</v>
      </c>
    </row>
    <row r="226" spans="1:10">
      <c r="A226">
        <v>225</v>
      </c>
      <c r="B226">
        <v>142.167</v>
      </c>
      <c r="C226" s="65">
        <v>34923.958333333336</v>
      </c>
      <c r="D226">
        <v>1.46000003814697</v>
      </c>
      <c r="E226">
        <v>16.090000152587901</v>
      </c>
      <c r="F226">
        <v>0</v>
      </c>
      <c r="G226">
        <v>20.320652698392902</v>
      </c>
      <c r="H226">
        <v>1.9390760598485901</v>
      </c>
      <c r="I226">
        <v>41.739114377433602</v>
      </c>
      <c r="J226">
        <v>0.83478228754867201</v>
      </c>
    </row>
    <row r="227" spans="1:10">
      <c r="A227">
        <v>226</v>
      </c>
      <c r="B227">
        <v>-36.866999999999997</v>
      </c>
      <c r="C227" s="65">
        <v>34924.958333333336</v>
      </c>
      <c r="D227">
        <v>3.0799999237060498</v>
      </c>
      <c r="E227">
        <v>16.909999847412099</v>
      </c>
      <c r="F227">
        <v>0</v>
      </c>
      <c r="G227">
        <v>20.532429983476</v>
      </c>
      <c r="H227">
        <v>1.9924152979845899</v>
      </c>
      <c r="I227">
        <v>40.145182139046</v>
      </c>
      <c r="J227">
        <v>0.80290364278091897</v>
      </c>
    </row>
    <row r="228" spans="1:10">
      <c r="A228">
        <v>227</v>
      </c>
      <c r="B228">
        <v>142.167</v>
      </c>
      <c r="C228" s="65">
        <v>34925.958333333336</v>
      </c>
      <c r="D228">
        <v>4.0799999237060502</v>
      </c>
      <c r="E228">
        <v>19.209999084472699</v>
      </c>
      <c r="F228">
        <v>0</v>
      </c>
      <c r="G228">
        <v>20.747346979366899</v>
      </c>
      <c r="H228">
        <v>2.2307727212083299</v>
      </c>
      <c r="I228">
        <v>38.360563962079297</v>
      </c>
      <c r="J228">
        <v>0.76721127924158605</v>
      </c>
    </row>
    <row r="229" spans="1:10">
      <c r="A229">
        <v>228</v>
      </c>
      <c r="B229">
        <v>-36.866999999999997</v>
      </c>
      <c r="C229" s="65">
        <v>34926.958333333336</v>
      </c>
      <c r="D229">
        <v>5.1300001144409197</v>
      </c>
      <c r="E229">
        <v>18.629999160766602</v>
      </c>
      <c r="F229">
        <v>0</v>
      </c>
      <c r="G229">
        <v>20.9653574021651</v>
      </c>
      <c r="H229">
        <v>2.1463215307627501</v>
      </c>
      <c r="I229">
        <v>36.643506737469103</v>
      </c>
      <c r="J229">
        <v>0.73287013474938201</v>
      </c>
    </row>
    <row r="230" spans="1:10">
      <c r="A230">
        <v>229</v>
      </c>
      <c r="B230">
        <v>142.167</v>
      </c>
      <c r="C230" s="65">
        <v>34927.958333333336</v>
      </c>
      <c r="D230">
        <v>6.0799999237060502</v>
      </c>
      <c r="E230">
        <v>21.540000915527301</v>
      </c>
      <c r="F230">
        <v>0</v>
      </c>
      <c r="G230">
        <v>21.186371717741299</v>
      </c>
      <c r="H230">
        <v>2.4719950669375699</v>
      </c>
      <c r="I230">
        <v>34.665910683919002</v>
      </c>
      <c r="J230">
        <v>0.69331821367838098</v>
      </c>
    </row>
    <row r="231" spans="1:10">
      <c r="A231">
        <v>230</v>
      </c>
      <c r="B231">
        <v>-36.866999999999997</v>
      </c>
      <c r="C231" s="65">
        <v>34928.958333333336</v>
      </c>
      <c r="D231">
        <v>5.0799999237060502</v>
      </c>
      <c r="E231">
        <v>20.799999237060501</v>
      </c>
      <c r="F231">
        <v>0</v>
      </c>
      <c r="G231">
        <v>21.410289579408801</v>
      </c>
      <c r="H231">
        <v>2.4497085136416201</v>
      </c>
      <c r="I231">
        <v>32.706143873005701</v>
      </c>
      <c r="J231">
        <v>0.65412287746011499</v>
      </c>
    </row>
    <row r="232" spans="1:10">
      <c r="A232">
        <v>231</v>
      </c>
      <c r="B232">
        <v>142.167</v>
      </c>
      <c r="C232" s="65">
        <v>34929.958333333336</v>
      </c>
      <c r="D232">
        <v>3.9400000572204599</v>
      </c>
      <c r="E232">
        <v>21.379999160766602</v>
      </c>
      <c r="F232">
        <v>0</v>
      </c>
      <c r="G232">
        <v>21.637010640481101</v>
      </c>
      <c r="H232">
        <v>2.5838192700510798</v>
      </c>
      <c r="I232">
        <v>30.639088456964899</v>
      </c>
      <c r="J232">
        <v>0.61278176913929705</v>
      </c>
    </row>
    <row r="233" spans="1:10">
      <c r="A233">
        <v>232</v>
      </c>
      <c r="B233">
        <v>-36.866999999999997</v>
      </c>
      <c r="C233" s="65">
        <v>34930.958333333336</v>
      </c>
      <c r="D233">
        <v>7.6999998092651403</v>
      </c>
      <c r="E233">
        <v>25.370000839233398</v>
      </c>
      <c r="F233">
        <v>0</v>
      </c>
      <c r="G233">
        <v>21.8664345542714</v>
      </c>
      <c r="H233">
        <v>2.9627504280168502</v>
      </c>
      <c r="I233">
        <v>28.268888114551402</v>
      </c>
      <c r="J233">
        <v>0.56537776229102799</v>
      </c>
    </row>
    <row r="234" spans="1:10">
      <c r="A234">
        <v>233</v>
      </c>
      <c r="B234">
        <v>142.167</v>
      </c>
      <c r="C234" s="65">
        <v>34931.958333333336</v>
      </c>
      <c r="D234">
        <v>10.039999961853001</v>
      </c>
      <c r="E234">
        <v>15.569999694824199</v>
      </c>
      <c r="F234">
        <v>3.2999999523162802</v>
      </c>
      <c r="G234">
        <v>22.098460974093101</v>
      </c>
      <c r="H234">
        <v>1.4930650067461599</v>
      </c>
      <c r="I234">
        <v>30.3744360614707</v>
      </c>
      <c r="J234">
        <v>0.607488721229415</v>
      </c>
    </row>
    <row r="235" spans="1:10">
      <c r="A235">
        <v>234</v>
      </c>
      <c r="B235">
        <v>-36.866999999999997</v>
      </c>
      <c r="C235" s="65">
        <v>34932.958333333336</v>
      </c>
      <c r="D235">
        <v>3.6700000762939502</v>
      </c>
      <c r="E235">
        <v>18.700000762939499</v>
      </c>
      <c r="F235">
        <v>0</v>
      </c>
      <c r="G235">
        <v>22.332989553259701</v>
      </c>
      <c r="H235">
        <v>2.3559248096186698</v>
      </c>
      <c r="I235">
        <v>28.489696213775801</v>
      </c>
      <c r="J235">
        <v>0.56979392427551601</v>
      </c>
    </row>
    <row r="236" spans="1:10">
      <c r="A236">
        <v>235</v>
      </c>
      <c r="B236">
        <v>142.167</v>
      </c>
      <c r="C236" s="65">
        <v>34933.958333333336</v>
      </c>
      <c r="D236">
        <v>6.9200000762939498</v>
      </c>
      <c r="E236">
        <v>17.159999847412099</v>
      </c>
      <c r="F236">
        <v>0</v>
      </c>
      <c r="G236">
        <v>22.569919945084401</v>
      </c>
      <c r="H236">
        <v>2.0232081324136</v>
      </c>
      <c r="I236">
        <v>26.871129707844901</v>
      </c>
      <c r="J236">
        <v>0.53742259415689897</v>
      </c>
    </row>
    <row r="237" spans="1:10">
      <c r="A237">
        <v>236</v>
      </c>
      <c r="B237">
        <v>-36.866999999999997</v>
      </c>
      <c r="C237" s="65">
        <v>34934.958333333336</v>
      </c>
      <c r="D237">
        <v>3.21000003814697</v>
      </c>
      <c r="E237">
        <v>18.319999694824201</v>
      </c>
      <c r="F237">
        <v>0</v>
      </c>
      <c r="G237">
        <v>22.809151802880798</v>
      </c>
      <c r="H237">
        <v>2.3775920550849401</v>
      </c>
      <c r="I237">
        <v>24.969056063777</v>
      </c>
      <c r="J237">
        <v>0.49938112127554002</v>
      </c>
    </row>
    <row r="238" spans="1:10">
      <c r="A238">
        <v>237</v>
      </c>
      <c r="B238">
        <v>142.167</v>
      </c>
      <c r="C238" s="65">
        <v>34935.958333333336</v>
      </c>
      <c r="D238">
        <v>9.5500001907348597</v>
      </c>
      <c r="E238">
        <v>17.670000076293899</v>
      </c>
      <c r="F238">
        <v>4.4000000953674299</v>
      </c>
      <c r="G238">
        <v>23.050584779962001</v>
      </c>
      <c r="H238">
        <v>1.9368217305919699</v>
      </c>
      <c r="I238">
        <v>27.819598774670801</v>
      </c>
      <c r="J238">
        <v>0.55639197549341701</v>
      </c>
    </row>
    <row r="239" spans="1:10">
      <c r="A239">
        <v>238</v>
      </c>
      <c r="B239">
        <v>-36.866999999999997</v>
      </c>
      <c r="C239" s="65">
        <v>34936.958333333336</v>
      </c>
      <c r="D239">
        <v>2.7300000190734899</v>
      </c>
      <c r="E239">
        <v>16.860000610351602</v>
      </c>
      <c r="F239">
        <v>2.9000000953674299</v>
      </c>
      <c r="G239">
        <v>23.294118529641601</v>
      </c>
      <c r="H239">
        <v>2.2683471806775102</v>
      </c>
      <c r="I239">
        <v>28.904921125496301</v>
      </c>
      <c r="J239">
        <v>0.57809842250992505</v>
      </c>
    </row>
    <row r="240" spans="1:10">
      <c r="A240">
        <v>239</v>
      </c>
      <c r="B240">
        <v>142.167</v>
      </c>
      <c r="C240" s="65">
        <v>34937.958333333336</v>
      </c>
      <c r="D240">
        <v>4.9499998092651403</v>
      </c>
      <c r="E240">
        <v>13.819999694824199</v>
      </c>
      <c r="F240">
        <v>0.80000001192092896</v>
      </c>
      <c r="G240">
        <v>23.5396527052329</v>
      </c>
      <c r="H240">
        <v>1.7891755030515599</v>
      </c>
      <c r="I240">
        <v>28.273580734975901</v>
      </c>
      <c r="J240">
        <v>0.56547161469951901</v>
      </c>
    </row>
    <row r="241" spans="1:10">
      <c r="A241">
        <v>240</v>
      </c>
      <c r="B241">
        <v>-36.866999999999997</v>
      </c>
      <c r="C241" s="65">
        <v>34938.958333333336</v>
      </c>
      <c r="D241">
        <v>0.46000000834464999</v>
      </c>
      <c r="E241">
        <v>15.4700002670288</v>
      </c>
      <c r="F241">
        <v>0</v>
      </c>
      <c r="G241">
        <v>23.787086960049301</v>
      </c>
      <c r="H241">
        <v>2.22906899371905</v>
      </c>
      <c r="I241">
        <v>26.4903255400007</v>
      </c>
      <c r="J241">
        <v>0.52980651080001395</v>
      </c>
    </row>
    <row r="242" spans="1:10">
      <c r="A242">
        <v>241</v>
      </c>
      <c r="B242">
        <v>142.167</v>
      </c>
      <c r="C242" s="65">
        <v>34939.958333333336</v>
      </c>
      <c r="D242">
        <v>1.96000003814697</v>
      </c>
      <c r="E242">
        <v>18.7600002288818</v>
      </c>
      <c r="F242">
        <v>0</v>
      </c>
      <c r="G242">
        <v>24.0363209474041</v>
      </c>
      <c r="H242">
        <v>2.6044561022190198</v>
      </c>
      <c r="I242">
        <v>24.406760658225501</v>
      </c>
      <c r="J242">
        <v>0.48813521316450997</v>
      </c>
    </row>
    <row r="243" spans="1:10">
      <c r="A243">
        <v>242</v>
      </c>
      <c r="B243">
        <v>-36.866999999999997</v>
      </c>
      <c r="C243" s="65">
        <v>34940.958333333336</v>
      </c>
      <c r="D243">
        <v>6.1700000762939498</v>
      </c>
      <c r="E243">
        <v>14.6499996185303</v>
      </c>
      <c r="F243">
        <v>0</v>
      </c>
      <c r="G243">
        <v>24.2872543206107</v>
      </c>
      <c r="H243">
        <v>1.87301463312521</v>
      </c>
      <c r="I243">
        <v>22.908348951725301</v>
      </c>
      <c r="J243">
        <v>0.45816697903450598</v>
      </c>
    </row>
    <row r="244" spans="1:10">
      <c r="A244">
        <v>243</v>
      </c>
      <c r="B244">
        <v>142.167</v>
      </c>
      <c r="C244" s="65">
        <v>34941.958333333336</v>
      </c>
      <c r="D244">
        <v>2.6500000953674299</v>
      </c>
      <c r="E244">
        <v>15.1199998855591</v>
      </c>
      <c r="F244">
        <v>0.10000000149011599</v>
      </c>
      <c r="G244">
        <v>24.539786732982499</v>
      </c>
      <c r="H244">
        <v>2.1708657452119802</v>
      </c>
      <c r="I244">
        <v>21.271656357045799</v>
      </c>
      <c r="J244">
        <v>0.42543312714091702</v>
      </c>
    </row>
    <row r="245" spans="1:10">
      <c r="A245">
        <v>244</v>
      </c>
      <c r="B245">
        <v>-36.866999999999997</v>
      </c>
      <c r="C245" s="65">
        <v>34942.958333333336</v>
      </c>
      <c r="D245">
        <v>1.28999996185303</v>
      </c>
      <c r="E245">
        <v>14.8500003814697</v>
      </c>
      <c r="F245">
        <v>0.69999998807907104</v>
      </c>
      <c r="G245">
        <v>24.793817837832801</v>
      </c>
      <c r="H245">
        <v>2.2173356563431899</v>
      </c>
      <c r="I245">
        <v>20.197787820050401</v>
      </c>
      <c r="J245">
        <v>0.403955756401007</v>
      </c>
    </row>
    <row r="246" spans="1:10">
      <c r="A246">
        <v>245</v>
      </c>
      <c r="B246">
        <v>142.167</v>
      </c>
      <c r="C246" s="65">
        <v>34943.958333333336</v>
      </c>
      <c r="D246">
        <v>4.3400001525878897</v>
      </c>
      <c r="E246">
        <v>15.5900001525879</v>
      </c>
      <c r="F246">
        <v>0</v>
      </c>
      <c r="G246">
        <v>25.049247288475101</v>
      </c>
      <c r="H246">
        <v>2.1899307068628899</v>
      </c>
      <c r="I246">
        <v>18.445843254560099</v>
      </c>
      <c r="J246">
        <v>0.36891686509120097</v>
      </c>
    </row>
    <row r="247" spans="1:10">
      <c r="A247">
        <v>246</v>
      </c>
      <c r="B247">
        <v>-36.866999999999997</v>
      </c>
      <c r="C247" s="65">
        <v>34944.958333333336</v>
      </c>
      <c r="D247">
        <v>1.37999999523163</v>
      </c>
      <c r="E247">
        <v>18.659999847412099</v>
      </c>
      <c r="F247">
        <v>0</v>
      </c>
      <c r="G247">
        <v>25.305974738222702</v>
      </c>
      <c r="H247">
        <v>2.7473488825693102</v>
      </c>
      <c r="I247">
        <v>16.2479641485046</v>
      </c>
      <c r="J247">
        <v>0.32495928297009202</v>
      </c>
    </row>
    <row r="248" spans="1:10">
      <c r="A248">
        <v>247</v>
      </c>
      <c r="B248">
        <v>142.167</v>
      </c>
      <c r="C248" s="65">
        <v>34945.958333333336</v>
      </c>
      <c r="D248">
        <v>6.2300000190734899</v>
      </c>
      <c r="E248">
        <v>12.949999809265099</v>
      </c>
      <c r="F248">
        <v>1</v>
      </c>
      <c r="G248">
        <v>25.563899840388999</v>
      </c>
      <c r="H248">
        <v>1.7039840277556</v>
      </c>
      <c r="I248">
        <v>15.8847769263001</v>
      </c>
      <c r="J248">
        <v>0.31769553852600202</v>
      </c>
    </row>
    <row r="249" spans="1:10">
      <c r="A249">
        <v>248</v>
      </c>
      <c r="B249">
        <v>-36.866999999999997</v>
      </c>
      <c r="C249" s="65">
        <v>34946.958333333336</v>
      </c>
      <c r="D249">
        <v>0.64999997615814198</v>
      </c>
      <c r="E249">
        <v>10.9099998474121</v>
      </c>
      <c r="F249">
        <v>0.10000000149011599</v>
      </c>
      <c r="G249">
        <v>25.822922248287298</v>
      </c>
      <c r="H249">
        <v>1.8309842816400701</v>
      </c>
      <c r="I249">
        <v>14.5199895024782</v>
      </c>
      <c r="J249">
        <v>0.29039979004956401</v>
      </c>
    </row>
    <row r="250" spans="1:10">
      <c r="A250">
        <v>249</v>
      </c>
      <c r="B250">
        <v>142.167</v>
      </c>
      <c r="C250" s="65">
        <v>34947.958333333336</v>
      </c>
      <c r="D250">
        <v>-0.62999999523162797</v>
      </c>
      <c r="E250">
        <v>11.9700002670288</v>
      </c>
      <c r="F250">
        <v>0.89999997615814198</v>
      </c>
      <c r="G250">
        <v>26.0829416152311</v>
      </c>
      <c r="H250">
        <v>2.0399366942177699</v>
      </c>
      <c r="I250">
        <v>13.7880401232621</v>
      </c>
      <c r="J250">
        <v>0.27576080246524198</v>
      </c>
    </row>
    <row r="251" spans="1:10">
      <c r="A251">
        <v>250</v>
      </c>
      <c r="B251">
        <v>-36.866999999999997</v>
      </c>
      <c r="C251" s="65">
        <v>34948.958333333336</v>
      </c>
      <c r="D251">
        <v>-2.2300000190734899</v>
      </c>
      <c r="E251">
        <v>12.710000038146999</v>
      </c>
      <c r="F251">
        <v>0.10000000149011599</v>
      </c>
      <c r="G251">
        <v>26.343857594533699</v>
      </c>
      <c r="H251">
        <v>2.2024136813635802</v>
      </c>
      <c r="I251">
        <v>12.1261091796614</v>
      </c>
      <c r="J251">
        <v>0.242522183593227</v>
      </c>
    </row>
    <row r="252" spans="1:10">
      <c r="A252">
        <v>251</v>
      </c>
      <c r="B252">
        <v>142.167</v>
      </c>
      <c r="C252" s="65">
        <v>34949.958333333336</v>
      </c>
      <c r="D252">
        <v>3.7799999713897701</v>
      </c>
      <c r="E252">
        <v>15.3599996566772</v>
      </c>
      <c r="F252">
        <v>0.80000001192092896</v>
      </c>
      <c r="G252">
        <v>26.605569839508401</v>
      </c>
      <c r="H252">
        <v>2.3262874889716101</v>
      </c>
      <c r="I252">
        <v>11.065079200405</v>
      </c>
      <c r="J252">
        <v>0.22130158400809999</v>
      </c>
    </row>
    <row r="253" spans="1:10">
      <c r="A253">
        <v>252</v>
      </c>
      <c r="B253">
        <v>-36.866999999999997</v>
      </c>
      <c r="C253" s="65">
        <v>34950.958333333336</v>
      </c>
      <c r="D253">
        <v>6.4400000572204599</v>
      </c>
      <c r="E253">
        <v>14.710000038146999</v>
      </c>
      <c r="F253">
        <v>3</v>
      </c>
      <c r="G253">
        <v>26.8679780034687</v>
      </c>
      <c r="H253">
        <v>2.0581895125481</v>
      </c>
      <c r="I253">
        <v>12.4185275903665</v>
      </c>
      <c r="J253">
        <v>0.248370551807331</v>
      </c>
    </row>
    <row r="254" spans="1:10">
      <c r="A254">
        <v>253</v>
      </c>
      <c r="B254">
        <v>142.167</v>
      </c>
      <c r="C254" s="65">
        <v>34951.958333333336</v>
      </c>
      <c r="D254">
        <v>4.9099998474121103</v>
      </c>
      <c r="E254">
        <v>17.219999313354499</v>
      </c>
      <c r="F254">
        <v>0</v>
      </c>
      <c r="G254">
        <v>27.130981739728</v>
      </c>
      <c r="H254">
        <v>2.5794542725540599</v>
      </c>
      <c r="I254">
        <v>10.354964172323299</v>
      </c>
      <c r="J254">
        <v>0.207099283446466</v>
      </c>
    </row>
    <row r="255" spans="1:10">
      <c r="A255">
        <v>254</v>
      </c>
      <c r="B255">
        <v>-36.866999999999997</v>
      </c>
      <c r="C255" s="65">
        <v>34952.958333333336</v>
      </c>
      <c r="D255">
        <v>4.0799999237060502</v>
      </c>
      <c r="E255">
        <v>15.0200004577637</v>
      </c>
      <c r="F255">
        <v>1.3999999761581401</v>
      </c>
      <c r="G255">
        <v>27.394480701599502</v>
      </c>
      <c r="H255">
        <v>2.3264344976079201</v>
      </c>
      <c r="I255">
        <v>9.8938165503950906</v>
      </c>
      <c r="J255">
        <v>0.197876331007902</v>
      </c>
    </row>
    <row r="256" spans="1:10">
      <c r="A256">
        <v>255</v>
      </c>
      <c r="B256">
        <v>142.167</v>
      </c>
      <c r="C256" s="65">
        <v>34953.958333333336</v>
      </c>
      <c r="D256">
        <v>3.4100000858306898</v>
      </c>
      <c r="E256">
        <v>19.170000076293899</v>
      </c>
      <c r="F256">
        <v>0</v>
      </c>
      <c r="G256">
        <v>27.6583745423967</v>
      </c>
      <c r="H256">
        <v>2.9985426744931098</v>
      </c>
      <c r="I256">
        <v>7.4949824108006098</v>
      </c>
      <c r="J256">
        <v>0.14989964821601201</v>
      </c>
    </row>
    <row r="257" spans="1:10">
      <c r="A257">
        <v>256</v>
      </c>
      <c r="B257">
        <v>-36.866999999999997</v>
      </c>
      <c r="C257" s="65">
        <v>34954.958333333336</v>
      </c>
      <c r="D257">
        <v>7.5</v>
      </c>
      <c r="E257">
        <v>21.829999923706101</v>
      </c>
      <c r="F257">
        <v>0</v>
      </c>
      <c r="G257">
        <v>27.922562915433002</v>
      </c>
      <c r="H257">
        <v>3.2214806758574901</v>
      </c>
      <c r="I257">
        <v>4.9177978701146099</v>
      </c>
      <c r="J257">
        <v>9.8355957402292304E-2</v>
      </c>
    </row>
    <row r="258" spans="1:10">
      <c r="A258">
        <v>257</v>
      </c>
      <c r="B258">
        <v>142.167</v>
      </c>
      <c r="C258" s="65">
        <v>34955.958333333336</v>
      </c>
      <c r="D258">
        <v>11.0900001525879</v>
      </c>
      <c r="E258">
        <v>15.6400003433228</v>
      </c>
      <c r="F258">
        <v>5.5</v>
      </c>
      <c r="G258">
        <v>28.186945474021702</v>
      </c>
      <c r="H258">
        <v>1.75906792264545</v>
      </c>
      <c r="I258">
        <v>9.0105435319982607</v>
      </c>
      <c r="J258">
        <v>0.18021087063996499</v>
      </c>
    </row>
    <row r="259" spans="1:10">
      <c r="A259">
        <v>258</v>
      </c>
      <c r="B259">
        <v>-36.866999999999997</v>
      </c>
      <c r="C259" s="65">
        <v>34956.958333333336</v>
      </c>
      <c r="D259">
        <v>1.5099999904632599</v>
      </c>
      <c r="E259">
        <v>16.7700004577637</v>
      </c>
      <c r="F259">
        <v>0.20000000298023199</v>
      </c>
      <c r="G259">
        <v>28.4514218714761</v>
      </c>
      <c r="H259">
        <v>2.8108689324331499</v>
      </c>
      <c r="I259">
        <v>6.96184838903197</v>
      </c>
      <c r="J259">
        <v>0.13923696778063899</v>
      </c>
    </row>
    <row r="260" spans="1:10">
      <c r="A260">
        <v>259</v>
      </c>
      <c r="B260">
        <v>142.167</v>
      </c>
      <c r="C260" s="65">
        <v>34957.958333333336</v>
      </c>
      <c r="D260">
        <v>3.5099999904632599</v>
      </c>
      <c r="E260">
        <v>17.870000839233398</v>
      </c>
      <c r="F260">
        <v>0</v>
      </c>
      <c r="G260">
        <v>28.7158973018851</v>
      </c>
      <c r="H260">
        <v>2.91040770505853</v>
      </c>
      <c r="I260">
        <v>4.6335222249851498</v>
      </c>
      <c r="J260">
        <v>9.2670444499703006E-2</v>
      </c>
    </row>
    <row r="261" spans="1:10">
      <c r="A261">
        <v>260</v>
      </c>
      <c r="B261">
        <v>-36.866999999999997</v>
      </c>
      <c r="C261" s="65">
        <v>34958.958333333336</v>
      </c>
      <c r="D261">
        <v>3.1400001049041699</v>
      </c>
      <c r="E261">
        <v>17.690000534057599</v>
      </c>
      <c r="F261">
        <v>0</v>
      </c>
      <c r="G261">
        <v>28.980299122438499</v>
      </c>
      <c r="H261">
        <v>2.9280344221283201</v>
      </c>
      <c r="I261">
        <v>2.2910946872824902</v>
      </c>
      <c r="J261">
        <v>4.5821893745649801E-2</v>
      </c>
    </row>
    <row r="262" spans="1:10">
      <c r="A262">
        <v>261</v>
      </c>
      <c r="B262">
        <v>142.167</v>
      </c>
      <c r="C262" s="65">
        <v>34959.958333333336</v>
      </c>
      <c r="D262">
        <v>5.1100001335143999</v>
      </c>
      <c r="E262">
        <v>21.950000762939499</v>
      </c>
      <c r="F262">
        <v>0</v>
      </c>
      <c r="G262">
        <v>29.244560231101602</v>
      </c>
      <c r="H262">
        <v>3.5297041002495702</v>
      </c>
      <c r="I262">
        <v>0</v>
      </c>
      <c r="J262">
        <v>0</v>
      </c>
    </row>
    <row r="263" spans="1:10">
      <c r="A263">
        <v>262</v>
      </c>
      <c r="B263">
        <v>-36.866999999999997</v>
      </c>
      <c r="C263" s="65">
        <v>34960.958333333336</v>
      </c>
      <c r="D263">
        <v>11.460000038146999</v>
      </c>
      <c r="E263">
        <v>20.100000381469702</v>
      </c>
      <c r="F263">
        <v>0.40000000596046398</v>
      </c>
      <c r="G263">
        <v>29.5086135258396</v>
      </c>
      <c r="H263">
        <v>2.7343123908017102</v>
      </c>
      <c r="I263">
        <v>0</v>
      </c>
      <c r="J263">
        <v>0</v>
      </c>
    </row>
    <row r="264" spans="1:10">
      <c r="A264">
        <v>263</v>
      </c>
      <c r="B264">
        <v>142.167</v>
      </c>
      <c r="C264" s="65">
        <v>34961.958333333336</v>
      </c>
      <c r="D264">
        <v>4.1999998092651403</v>
      </c>
      <c r="E264">
        <v>16.620000839233398</v>
      </c>
      <c r="F264">
        <v>0</v>
      </c>
      <c r="G264">
        <v>29.772391904617798</v>
      </c>
      <c r="H264">
        <v>2.7786854427902501</v>
      </c>
      <c r="I264">
        <v>0</v>
      </c>
      <c r="J264">
        <v>0</v>
      </c>
    </row>
    <row r="265" spans="1:10">
      <c r="A265">
        <v>264</v>
      </c>
      <c r="B265">
        <v>-36.866999999999997</v>
      </c>
      <c r="C265" s="65">
        <v>34962.958333333336</v>
      </c>
      <c r="D265">
        <v>6.5500001907348597</v>
      </c>
      <c r="E265">
        <v>16.959999084472699</v>
      </c>
      <c r="F265">
        <v>1.29999995231628</v>
      </c>
      <c r="G265">
        <v>30.035828265401499</v>
      </c>
      <c r="H265">
        <v>2.6887948287887098</v>
      </c>
      <c r="I265">
        <v>0</v>
      </c>
      <c r="J265">
        <v>0</v>
      </c>
    </row>
    <row r="266" spans="1:10">
      <c r="A266">
        <v>265</v>
      </c>
      <c r="B266">
        <v>142.167</v>
      </c>
      <c r="C266" s="65">
        <v>34963.958333333336</v>
      </c>
      <c r="D266">
        <v>7.8099999427795401</v>
      </c>
      <c r="E266">
        <v>17.579999923706101</v>
      </c>
      <c r="F266">
        <v>0.69999998807907104</v>
      </c>
      <c r="G266">
        <v>30.298855506155999</v>
      </c>
      <c r="H266">
        <v>2.7112145955785101</v>
      </c>
      <c r="I266">
        <v>0</v>
      </c>
      <c r="J266">
        <v>0</v>
      </c>
    </row>
    <row r="267" spans="1:10">
      <c r="A267">
        <v>266</v>
      </c>
      <c r="B267">
        <v>-36.866999999999997</v>
      </c>
      <c r="C267" s="65">
        <v>34964.958333333336</v>
      </c>
      <c r="D267">
        <v>6.8299999237060502</v>
      </c>
      <c r="E267">
        <v>15.8599996566772</v>
      </c>
      <c r="F267">
        <v>1</v>
      </c>
      <c r="G267">
        <v>30.561406524846401</v>
      </c>
      <c r="H267">
        <v>2.5127137411988199</v>
      </c>
      <c r="I267">
        <v>0</v>
      </c>
      <c r="J267">
        <v>0</v>
      </c>
    </row>
    <row r="268" spans="1:10">
      <c r="A268">
        <v>267</v>
      </c>
      <c r="B268">
        <v>142.167</v>
      </c>
      <c r="C268" s="65">
        <v>34965.958333333336</v>
      </c>
      <c r="D268">
        <v>6.3299999237060502</v>
      </c>
      <c r="E268">
        <v>15.810000419616699</v>
      </c>
      <c r="F268">
        <v>2.7999999523162802</v>
      </c>
      <c r="G268">
        <v>30.823414219438</v>
      </c>
      <c r="H268">
        <v>2.5721332331358702</v>
      </c>
      <c r="I268">
        <v>0.74229336580759098</v>
      </c>
      <c r="J268">
        <v>1.48458673161518E-2</v>
      </c>
    </row>
    <row r="269" spans="1:10">
      <c r="A269">
        <v>268</v>
      </c>
      <c r="B269">
        <v>-36.866999999999997</v>
      </c>
      <c r="C269" s="65">
        <v>34966.958333333336</v>
      </c>
      <c r="D269">
        <v>4.0799999237060502</v>
      </c>
      <c r="E269">
        <v>15.8800001144409</v>
      </c>
      <c r="F269">
        <v>0</v>
      </c>
      <c r="G269">
        <v>31.084811487896101</v>
      </c>
      <c r="H269">
        <v>2.7847309294826199</v>
      </c>
      <c r="I269">
        <v>0</v>
      </c>
      <c r="J269">
        <v>0</v>
      </c>
    </row>
    <row r="270" spans="1:10">
      <c r="A270">
        <v>269</v>
      </c>
      <c r="B270">
        <v>142.167</v>
      </c>
      <c r="C270" s="65">
        <v>34967.958333333336</v>
      </c>
      <c r="D270">
        <v>1.58000004291534</v>
      </c>
      <c r="E270">
        <v>19.2700004577637</v>
      </c>
      <c r="F270">
        <v>0</v>
      </c>
      <c r="G270">
        <v>31.345531228186001</v>
      </c>
      <c r="H270">
        <v>3.4932949985807298</v>
      </c>
      <c r="I270">
        <v>0</v>
      </c>
      <c r="J270">
        <v>0</v>
      </c>
    </row>
    <row r="271" spans="1:10">
      <c r="A271">
        <v>270</v>
      </c>
      <c r="B271">
        <v>-36.866999999999997</v>
      </c>
      <c r="C271" s="65">
        <v>34968.958333333336</v>
      </c>
      <c r="D271">
        <v>2.0899999141693102</v>
      </c>
      <c r="E271">
        <v>21.659999847412099</v>
      </c>
      <c r="F271">
        <v>0</v>
      </c>
      <c r="G271">
        <v>31.605506338272999</v>
      </c>
      <c r="H271">
        <v>3.89502851997463</v>
      </c>
      <c r="I271">
        <v>0</v>
      </c>
      <c r="J271">
        <v>0</v>
      </c>
    </row>
    <row r="272" spans="1:10">
      <c r="A272">
        <v>271</v>
      </c>
      <c r="B272">
        <v>142.167</v>
      </c>
      <c r="C272" s="65">
        <v>34969.958333333336</v>
      </c>
      <c r="D272">
        <v>7.1599998474121103</v>
      </c>
      <c r="E272">
        <v>17.799999237060501</v>
      </c>
      <c r="F272">
        <v>0</v>
      </c>
      <c r="G272">
        <v>31.864669716122201</v>
      </c>
      <c r="H272">
        <v>2.9545941848533799</v>
      </c>
      <c r="I272">
        <v>0</v>
      </c>
      <c r="J272">
        <v>0</v>
      </c>
    </row>
    <row r="273" spans="1:10">
      <c r="A273">
        <v>272</v>
      </c>
      <c r="B273">
        <v>-36.866999999999997</v>
      </c>
      <c r="C273" s="65">
        <v>34970.958333333336</v>
      </c>
      <c r="D273">
        <v>6.1799998283386204</v>
      </c>
      <c r="E273">
        <v>19.120000839233398</v>
      </c>
      <c r="F273">
        <v>0</v>
      </c>
      <c r="G273">
        <v>32.122954259698901</v>
      </c>
      <c r="H273">
        <v>3.3031757977973899</v>
      </c>
      <c r="I273">
        <v>0</v>
      </c>
      <c r="J273">
        <v>0</v>
      </c>
    </row>
    <row r="274" spans="1:10">
      <c r="A274">
        <v>273</v>
      </c>
      <c r="B274">
        <v>142.167</v>
      </c>
      <c r="C274" s="65">
        <v>34971.958333333336</v>
      </c>
      <c r="D274">
        <v>8.8699998855590803</v>
      </c>
      <c r="E274">
        <v>22.100000381469702</v>
      </c>
      <c r="F274">
        <v>0</v>
      </c>
      <c r="G274">
        <v>32.380292866968396</v>
      </c>
      <c r="H274">
        <v>3.6801965797382699</v>
      </c>
      <c r="I274">
        <v>0</v>
      </c>
      <c r="J274">
        <v>0</v>
      </c>
    </row>
    <row r="275" spans="1:10">
      <c r="A275">
        <v>274</v>
      </c>
      <c r="B275">
        <v>-36.866999999999997</v>
      </c>
      <c r="C275" s="65">
        <v>34972.958333333336</v>
      </c>
      <c r="D275">
        <v>9.1099996566772496</v>
      </c>
      <c r="E275">
        <v>18.069999694824201</v>
      </c>
      <c r="F275">
        <v>0.60000002384185802</v>
      </c>
      <c r="G275">
        <v>32.636618435895997</v>
      </c>
      <c r="H275">
        <v>2.87880482999303</v>
      </c>
      <c r="I275">
        <v>0</v>
      </c>
      <c r="J275">
        <v>0</v>
      </c>
    </row>
    <row r="276" spans="1:10">
      <c r="A276">
        <v>275</v>
      </c>
      <c r="B276">
        <v>142.167</v>
      </c>
      <c r="C276" s="65">
        <v>34973.958333333336</v>
      </c>
      <c r="D276">
        <v>4.9699997901916504</v>
      </c>
      <c r="E276">
        <v>16.75</v>
      </c>
      <c r="F276">
        <v>0</v>
      </c>
      <c r="G276">
        <v>32.891863864446897</v>
      </c>
      <c r="H276">
        <v>3.0373795828904</v>
      </c>
      <c r="I276">
        <v>0</v>
      </c>
      <c r="J276">
        <v>0</v>
      </c>
    </row>
    <row r="277" spans="1:10">
      <c r="A277">
        <v>276</v>
      </c>
      <c r="B277">
        <v>-36.866999999999997</v>
      </c>
      <c r="C277" s="65">
        <v>34974.958333333336</v>
      </c>
      <c r="D277">
        <v>5.5799999237060502</v>
      </c>
      <c r="E277">
        <v>16.280000686645501</v>
      </c>
      <c r="F277">
        <v>1.79999995231628</v>
      </c>
      <c r="G277">
        <v>33.145962050586299</v>
      </c>
      <c r="H277">
        <v>2.9242864733163501</v>
      </c>
      <c r="I277">
        <v>0</v>
      </c>
      <c r="J277">
        <v>0</v>
      </c>
    </row>
    <row r="278" spans="1:10">
      <c r="A278">
        <v>277</v>
      </c>
      <c r="B278">
        <v>142.167</v>
      </c>
      <c r="C278" s="65">
        <v>34975.958333333336</v>
      </c>
      <c r="D278">
        <v>6.1199998855590803</v>
      </c>
      <c r="E278">
        <v>16.899999618530298</v>
      </c>
      <c r="F278">
        <v>0</v>
      </c>
      <c r="G278">
        <v>33.398845892279603</v>
      </c>
      <c r="H278">
        <v>3.0172993649094599</v>
      </c>
      <c r="I278">
        <v>0</v>
      </c>
      <c r="J278">
        <v>0</v>
      </c>
    </row>
    <row r="279" spans="1:10">
      <c r="A279">
        <v>278</v>
      </c>
      <c r="B279">
        <v>-36.866999999999997</v>
      </c>
      <c r="C279" s="65">
        <v>34976.958333333336</v>
      </c>
      <c r="D279">
        <v>6.5300002098083496</v>
      </c>
      <c r="E279">
        <v>16.0100002288818</v>
      </c>
      <c r="F279">
        <v>0.30000001192092901</v>
      </c>
      <c r="G279">
        <v>33.650448287491997</v>
      </c>
      <c r="H279">
        <v>2.8274947683126301</v>
      </c>
      <c r="I279">
        <v>0</v>
      </c>
      <c r="J279">
        <v>0</v>
      </c>
    </row>
    <row r="280" spans="1:10">
      <c r="A280">
        <v>279</v>
      </c>
      <c r="B280">
        <v>142.167</v>
      </c>
      <c r="C280" s="65">
        <v>34977.958333333336</v>
      </c>
      <c r="D280">
        <v>2.2699999809265101</v>
      </c>
      <c r="E280">
        <v>18.690000534057599</v>
      </c>
      <c r="F280">
        <v>0.80000001192092896</v>
      </c>
      <c r="G280">
        <v>33.900702134188698</v>
      </c>
      <c r="H280">
        <v>3.64700566253169</v>
      </c>
      <c r="I280">
        <v>0</v>
      </c>
      <c r="J280">
        <v>0</v>
      </c>
    </row>
    <row r="281" spans="1:10">
      <c r="A281">
        <v>280</v>
      </c>
      <c r="B281">
        <v>-36.866999999999997</v>
      </c>
      <c r="C281" s="65">
        <v>34978.958333333336</v>
      </c>
      <c r="D281">
        <v>4.4000000953674299</v>
      </c>
      <c r="E281">
        <v>17.7600002288818</v>
      </c>
      <c r="F281">
        <v>0.10000000149011599</v>
      </c>
      <c r="G281">
        <v>34.1495403303351</v>
      </c>
      <c r="H281">
        <v>3.3841299885545402</v>
      </c>
      <c r="I281">
        <v>0</v>
      </c>
      <c r="J281">
        <v>0</v>
      </c>
    </row>
    <row r="282" spans="1:10">
      <c r="A282">
        <v>281</v>
      </c>
      <c r="B282">
        <v>142.167</v>
      </c>
      <c r="C282" s="65">
        <v>34979.958333333336</v>
      </c>
      <c r="D282">
        <v>2.5199999809265101</v>
      </c>
      <c r="E282">
        <v>17.159999847412099</v>
      </c>
      <c r="F282">
        <v>1.20000004768372</v>
      </c>
      <c r="G282">
        <v>34.396895773896297</v>
      </c>
      <c r="H282">
        <v>3.4149910972808999</v>
      </c>
      <c r="I282">
        <v>0</v>
      </c>
      <c r="J282">
        <v>0</v>
      </c>
    </row>
    <row r="283" spans="1:10">
      <c r="A283">
        <v>282</v>
      </c>
      <c r="B283">
        <v>-36.866999999999997</v>
      </c>
      <c r="C283" s="65">
        <v>34980.958333333336</v>
      </c>
      <c r="D283">
        <v>1.4299999475479099</v>
      </c>
      <c r="E283">
        <v>22.360000610351602</v>
      </c>
      <c r="F283">
        <v>0.20000000298023199</v>
      </c>
      <c r="G283">
        <v>34.642701362837599</v>
      </c>
      <c r="H283">
        <v>4.4181601725987703</v>
      </c>
      <c r="I283">
        <v>0</v>
      </c>
      <c r="J283">
        <v>0</v>
      </c>
    </row>
    <row r="284" spans="1:10">
      <c r="A284">
        <v>283</v>
      </c>
      <c r="B284">
        <v>142.167</v>
      </c>
      <c r="C284" s="65">
        <v>34981.958333333336</v>
      </c>
      <c r="D284">
        <v>9.4499998092651403</v>
      </c>
      <c r="E284">
        <v>25.120000839233398</v>
      </c>
      <c r="F284">
        <v>0</v>
      </c>
      <c r="G284">
        <v>34.886889995124299</v>
      </c>
      <c r="H284">
        <v>4.5486236476864299</v>
      </c>
      <c r="I284">
        <v>0</v>
      </c>
      <c r="J284">
        <v>0</v>
      </c>
    </row>
    <row r="285" spans="1:10">
      <c r="A285">
        <v>284</v>
      </c>
      <c r="B285">
        <v>-36.866999999999997</v>
      </c>
      <c r="C285" s="65">
        <v>34982.958333333336</v>
      </c>
      <c r="D285">
        <v>9.3400001525878906</v>
      </c>
      <c r="E285">
        <v>17.079999923706101</v>
      </c>
      <c r="F285">
        <v>4.9000000953674299</v>
      </c>
      <c r="G285">
        <v>35.129394568721601</v>
      </c>
      <c r="H285">
        <v>2.84514665579287</v>
      </c>
      <c r="I285">
        <v>2.62388277073314</v>
      </c>
      <c r="J285">
        <v>5.2477655414662698E-2</v>
      </c>
    </row>
    <row r="286" spans="1:10">
      <c r="A286">
        <v>285</v>
      </c>
      <c r="B286">
        <v>142.167</v>
      </c>
      <c r="C286" s="65">
        <v>34983.958333333336</v>
      </c>
      <c r="D286">
        <v>9.7899999618530291</v>
      </c>
      <c r="E286">
        <v>25.7600002288818</v>
      </c>
      <c r="F286">
        <v>3.0999999046325701</v>
      </c>
      <c r="G286">
        <v>35.370147981594897</v>
      </c>
      <c r="H286">
        <v>4.7205869352355796</v>
      </c>
      <c r="I286">
        <v>1.9474131271772399</v>
      </c>
      <c r="J286">
        <v>3.8948262543544797E-2</v>
      </c>
    </row>
    <row r="287" spans="1:10">
      <c r="A287">
        <v>286</v>
      </c>
      <c r="B287">
        <v>-36.866999999999997</v>
      </c>
      <c r="C287" s="65">
        <v>34984.958333333336</v>
      </c>
      <c r="D287">
        <v>8.7799997329711896</v>
      </c>
      <c r="E287">
        <v>18.040000915527301</v>
      </c>
      <c r="F287">
        <v>0.20000000298023199</v>
      </c>
      <c r="G287">
        <v>35.609083131709298</v>
      </c>
      <c r="H287">
        <v>3.17483995663037</v>
      </c>
      <c r="I287">
        <v>0</v>
      </c>
      <c r="J287">
        <v>0</v>
      </c>
    </row>
    <row r="288" spans="1:10">
      <c r="A288">
        <v>287</v>
      </c>
      <c r="B288">
        <v>142.167</v>
      </c>
      <c r="C288" s="65">
        <v>34985.958333333336</v>
      </c>
      <c r="D288">
        <v>5.4200000762939498</v>
      </c>
      <c r="E288">
        <v>15.8400001525879</v>
      </c>
      <c r="F288">
        <v>0.5</v>
      </c>
      <c r="G288">
        <v>35.846132917030097</v>
      </c>
      <c r="H288">
        <v>3.088266603334</v>
      </c>
      <c r="I288">
        <v>0</v>
      </c>
      <c r="J288">
        <v>0</v>
      </c>
    </row>
    <row r="289" spans="1:10">
      <c r="A289">
        <v>288</v>
      </c>
      <c r="B289">
        <v>-36.866999999999997</v>
      </c>
      <c r="C289" s="65">
        <v>34986.958333333336</v>
      </c>
      <c r="D289">
        <v>4.2699999809265101</v>
      </c>
      <c r="E289">
        <v>17.790000915527301</v>
      </c>
      <c r="F289">
        <v>0.10000000149011599</v>
      </c>
      <c r="G289">
        <v>36.081230235522597</v>
      </c>
      <c r="H289">
        <v>3.5906750050434302</v>
      </c>
      <c r="I289">
        <v>0</v>
      </c>
      <c r="J289">
        <v>0</v>
      </c>
    </row>
    <row r="290" spans="1:10">
      <c r="A290">
        <v>289</v>
      </c>
      <c r="B290">
        <v>142.167</v>
      </c>
      <c r="C290" s="65">
        <v>34987.958333333336</v>
      </c>
      <c r="D290">
        <v>3.1400001049041699</v>
      </c>
      <c r="E290">
        <v>24.139999389648398</v>
      </c>
      <c r="F290">
        <v>0</v>
      </c>
      <c r="G290">
        <v>36.314305516662003</v>
      </c>
      <c r="H290">
        <v>4.9116981418798504</v>
      </c>
      <c r="I290">
        <v>0</v>
      </c>
      <c r="J290">
        <v>0</v>
      </c>
    </row>
    <row r="291" spans="1:10">
      <c r="A291">
        <v>290</v>
      </c>
      <c r="B291">
        <v>-36.866999999999997</v>
      </c>
      <c r="C291" s="65">
        <v>34988.958333333336</v>
      </c>
      <c r="D291">
        <v>8.3500003814697301</v>
      </c>
      <c r="E291">
        <v>28.040000915527301</v>
      </c>
      <c r="F291">
        <v>0</v>
      </c>
      <c r="G291">
        <v>36.5452793159631</v>
      </c>
      <c r="H291">
        <v>5.4797164569753596</v>
      </c>
      <c r="I291">
        <v>0</v>
      </c>
      <c r="J291">
        <v>0</v>
      </c>
    </row>
    <row r="292" spans="1:10">
      <c r="A292">
        <v>291</v>
      </c>
      <c r="B292">
        <v>142.167</v>
      </c>
      <c r="C292" s="65">
        <v>34989.958333333336</v>
      </c>
      <c r="D292">
        <v>7.2699999809265101</v>
      </c>
      <c r="E292">
        <v>23.7600002288818</v>
      </c>
      <c r="F292">
        <v>0.20000000298023199</v>
      </c>
      <c r="G292">
        <v>36.774069720450797</v>
      </c>
      <c r="H292">
        <v>4.6703948293699096</v>
      </c>
      <c r="I292">
        <v>0</v>
      </c>
      <c r="J292">
        <v>0</v>
      </c>
    </row>
    <row r="293" spans="1:10">
      <c r="A293">
        <v>292</v>
      </c>
      <c r="B293">
        <v>-36.866999999999997</v>
      </c>
      <c r="C293" s="65">
        <v>34990.958333333336</v>
      </c>
      <c r="D293">
        <v>10.6000003814697</v>
      </c>
      <c r="E293">
        <v>30.840000152587901</v>
      </c>
      <c r="F293">
        <v>0</v>
      </c>
      <c r="G293">
        <v>37.000594817150002</v>
      </c>
      <c r="H293">
        <v>6.0195217850623104</v>
      </c>
      <c r="I293">
        <v>0</v>
      </c>
      <c r="J293">
        <v>0</v>
      </c>
    </row>
    <row r="294" spans="1:10">
      <c r="A294">
        <v>293</v>
      </c>
      <c r="B294">
        <v>142.167</v>
      </c>
      <c r="C294" s="65">
        <v>34991.958333333336</v>
      </c>
      <c r="D294">
        <v>5.6900000572204599</v>
      </c>
      <c r="E294">
        <v>13.930000305175801</v>
      </c>
      <c r="F294">
        <v>3.4000000953674299</v>
      </c>
      <c r="G294">
        <v>37.224772693085399</v>
      </c>
      <c r="H294">
        <v>2.7696432219451101</v>
      </c>
      <c r="I294">
        <v>1.1842855178113401</v>
      </c>
      <c r="J294">
        <v>2.3685710356226901E-2</v>
      </c>
    </row>
    <row r="295" spans="1:10">
      <c r="A295">
        <v>294</v>
      </c>
      <c r="B295">
        <v>-36.866999999999997</v>
      </c>
      <c r="C295" s="65">
        <v>34992.958333333336</v>
      </c>
      <c r="D295">
        <v>3.3299999237060498</v>
      </c>
      <c r="E295">
        <v>15.2399997711182</v>
      </c>
      <c r="F295">
        <v>0</v>
      </c>
      <c r="G295">
        <v>37.446521435281902</v>
      </c>
      <c r="H295">
        <v>3.2859272770605799</v>
      </c>
      <c r="I295">
        <v>0</v>
      </c>
      <c r="J295">
        <v>0</v>
      </c>
    </row>
    <row r="296" spans="1:10">
      <c r="A296">
        <v>295</v>
      </c>
      <c r="B296">
        <v>142.167</v>
      </c>
      <c r="C296" s="65">
        <v>34993.958333333336</v>
      </c>
      <c r="D296">
        <v>8.6099996566772496</v>
      </c>
      <c r="E296">
        <v>13.0100002288818</v>
      </c>
      <c r="F296">
        <v>5.0999999046325701</v>
      </c>
      <c r="G296">
        <v>37.6657591307643</v>
      </c>
      <c r="H296">
        <v>2.1220357679532902</v>
      </c>
      <c r="I296">
        <v>3.4023712902699299</v>
      </c>
      <c r="J296">
        <v>6.8047425805398701E-2</v>
      </c>
    </row>
    <row r="297" spans="1:10">
      <c r="A297">
        <v>296</v>
      </c>
      <c r="B297">
        <v>-36.866999999999997</v>
      </c>
      <c r="C297" s="65">
        <v>34994.958333333336</v>
      </c>
      <c r="D297">
        <v>8.3800001144409197</v>
      </c>
      <c r="E297">
        <v>15.300000190734901</v>
      </c>
      <c r="F297">
        <v>9.6000003814697301</v>
      </c>
      <c r="G297">
        <v>37.882403866557503</v>
      </c>
      <c r="H297">
        <v>2.7728765349700901</v>
      </c>
      <c r="I297">
        <v>10.7840704437636</v>
      </c>
      <c r="J297">
        <v>0.21568140887527201</v>
      </c>
    </row>
    <row r="298" spans="1:10">
      <c r="A298">
        <v>297</v>
      </c>
      <c r="B298">
        <v>142.167</v>
      </c>
      <c r="C298" s="65">
        <v>34995.958333333336</v>
      </c>
      <c r="D298">
        <v>5.7300000190734899</v>
      </c>
      <c r="E298">
        <v>17.319999694824201</v>
      </c>
      <c r="F298">
        <v>0</v>
      </c>
      <c r="G298">
        <v>38.096373729686299</v>
      </c>
      <c r="H298">
        <v>3.5704678001003498</v>
      </c>
      <c r="I298">
        <v>7.9276962036833103</v>
      </c>
      <c r="J298">
        <v>0.158553924073666</v>
      </c>
    </row>
    <row r="299" spans="1:10">
      <c r="A299">
        <v>298</v>
      </c>
      <c r="B299">
        <v>-36.866999999999997</v>
      </c>
      <c r="C299" s="65">
        <v>34996.958333333336</v>
      </c>
      <c r="D299">
        <v>1.9800000190734901</v>
      </c>
      <c r="E299">
        <v>17.719999313354499</v>
      </c>
      <c r="F299">
        <v>0</v>
      </c>
      <c r="G299">
        <v>38.307586807175397</v>
      </c>
      <c r="H299">
        <v>3.9449729594901699</v>
      </c>
      <c r="I299">
        <v>4.7717178360911703</v>
      </c>
      <c r="J299">
        <v>9.5434356721823405E-2</v>
      </c>
    </row>
    <row r="300" spans="1:10">
      <c r="A300">
        <v>299</v>
      </c>
      <c r="B300">
        <v>142.167</v>
      </c>
      <c r="C300" s="65">
        <v>34997.958333333336</v>
      </c>
      <c r="D300">
        <v>4.5</v>
      </c>
      <c r="E300">
        <v>19.559999465942401</v>
      </c>
      <c r="F300">
        <v>0</v>
      </c>
      <c r="G300">
        <v>38.5159611860498</v>
      </c>
      <c r="H300">
        <v>4.1857011723115898</v>
      </c>
      <c r="I300">
        <v>1.4231568982419001</v>
      </c>
      <c r="J300">
        <v>2.8463137964838001E-2</v>
      </c>
    </row>
    <row r="301" spans="1:10">
      <c r="A301">
        <v>300</v>
      </c>
      <c r="B301">
        <v>-36.866999999999997</v>
      </c>
      <c r="C301" s="65">
        <v>34998.958333333336</v>
      </c>
      <c r="D301">
        <v>5.5199999809265101</v>
      </c>
      <c r="E301">
        <v>18.840000152587901</v>
      </c>
      <c r="F301">
        <v>0</v>
      </c>
      <c r="G301">
        <v>38.721414953334303</v>
      </c>
      <c r="H301">
        <v>3.9773766080291</v>
      </c>
      <c r="I301">
        <v>0</v>
      </c>
      <c r="J301">
        <v>0</v>
      </c>
    </row>
    <row r="302" spans="1:10">
      <c r="A302">
        <v>301</v>
      </c>
      <c r="B302">
        <v>142.167</v>
      </c>
      <c r="C302" s="65">
        <v>34999.958333333336</v>
      </c>
      <c r="D302">
        <v>8.9300003051757795</v>
      </c>
      <c r="E302">
        <v>20.889999389648398</v>
      </c>
      <c r="F302">
        <v>18</v>
      </c>
      <c r="G302">
        <v>38.923866196053702</v>
      </c>
      <c r="H302">
        <v>4.1335561165388697</v>
      </c>
      <c r="I302">
        <v>14.6931551067689</v>
      </c>
      <c r="J302">
        <v>0.29386310213537797</v>
      </c>
    </row>
    <row r="303" spans="1:10">
      <c r="A303">
        <v>302</v>
      </c>
      <c r="B303">
        <v>-36.866999999999997</v>
      </c>
      <c r="C303" s="65">
        <v>35000.958333333336</v>
      </c>
      <c r="D303">
        <v>5.1599998474121103</v>
      </c>
      <c r="E303">
        <v>21.040000915527301</v>
      </c>
      <c r="F303">
        <v>0</v>
      </c>
      <c r="G303">
        <v>39.123233001232798</v>
      </c>
      <c r="H303">
        <v>4.5225172933087503</v>
      </c>
      <c r="I303">
        <v>11.0751412721219</v>
      </c>
      <c r="J303">
        <v>0.22150282544243799</v>
      </c>
    </row>
    <row r="304" spans="1:10">
      <c r="A304">
        <v>303</v>
      </c>
      <c r="B304">
        <v>142.167</v>
      </c>
      <c r="C304" s="65">
        <v>35002</v>
      </c>
      <c r="D304">
        <v>5.3800001144409197</v>
      </c>
      <c r="E304">
        <v>17.959999084472699</v>
      </c>
      <c r="F304">
        <v>0</v>
      </c>
      <c r="G304">
        <v>39.319433455896501</v>
      </c>
      <c r="H304">
        <v>3.85824174752939</v>
      </c>
      <c r="I304">
        <v>7.9885478740983897</v>
      </c>
      <c r="J304">
        <v>0.15977095748196801</v>
      </c>
    </row>
    <row r="305" spans="1:10">
      <c r="A305">
        <v>304</v>
      </c>
      <c r="B305">
        <v>-36.866999999999997</v>
      </c>
      <c r="C305" s="65">
        <v>35003</v>
      </c>
      <c r="D305">
        <v>4.4699997901916504</v>
      </c>
      <c r="E305">
        <v>21.379999160766602</v>
      </c>
      <c r="F305">
        <v>0</v>
      </c>
      <c r="G305">
        <v>39.5123856470696</v>
      </c>
      <c r="H305">
        <v>4.6866085821168504</v>
      </c>
      <c r="I305">
        <v>4.2392610084049096</v>
      </c>
      <c r="J305">
        <v>8.4785220168098197E-2</v>
      </c>
    </row>
    <row r="306" spans="1:10">
      <c r="A306">
        <v>305</v>
      </c>
      <c r="B306">
        <v>142.167</v>
      </c>
      <c r="C306" s="65">
        <v>35004</v>
      </c>
      <c r="D306">
        <v>10.0100002288818</v>
      </c>
      <c r="E306">
        <v>26.840000152587901</v>
      </c>
      <c r="F306">
        <v>0</v>
      </c>
      <c r="G306">
        <v>39.702007661776904</v>
      </c>
      <c r="H306">
        <v>5.5389146606875501</v>
      </c>
      <c r="I306">
        <v>0</v>
      </c>
      <c r="J306">
        <v>0</v>
      </c>
    </row>
    <row r="307" spans="1:10">
      <c r="A307">
        <v>306</v>
      </c>
      <c r="B307">
        <v>-36.866999999999997</v>
      </c>
      <c r="C307" s="65">
        <v>35005</v>
      </c>
      <c r="D307">
        <v>12.2600002288818</v>
      </c>
      <c r="E307">
        <v>23.420000076293899</v>
      </c>
      <c r="F307">
        <v>0.5</v>
      </c>
      <c r="G307">
        <v>39.888217587043201</v>
      </c>
      <c r="H307">
        <v>4.4583706743622704</v>
      </c>
      <c r="I307">
        <v>0</v>
      </c>
      <c r="J307">
        <v>0</v>
      </c>
    </row>
    <row r="308" spans="1:10">
      <c r="A308">
        <v>307</v>
      </c>
      <c r="B308">
        <v>142.167</v>
      </c>
      <c r="C308" s="65">
        <v>35006</v>
      </c>
      <c r="D308">
        <v>7.1700000762939498</v>
      </c>
      <c r="E308">
        <v>22.829999923706101</v>
      </c>
      <c r="F308">
        <v>0.40000000596046398</v>
      </c>
      <c r="G308">
        <v>40.0709335098935</v>
      </c>
      <c r="H308">
        <v>4.88271001442215</v>
      </c>
      <c r="I308">
        <v>0</v>
      </c>
      <c r="J308">
        <v>0</v>
      </c>
    </row>
    <row r="309" spans="1:10">
      <c r="A309">
        <v>308</v>
      </c>
      <c r="B309">
        <v>-36.866999999999997</v>
      </c>
      <c r="C309" s="65">
        <v>35007</v>
      </c>
      <c r="D309">
        <v>8.9099998474121094</v>
      </c>
      <c r="E309">
        <v>20.129999160766602</v>
      </c>
      <c r="F309">
        <v>0.20000000298023199</v>
      </c>
      <c r="G309">
        <v>40.250073517352398</v>
      </c>
      <c r="H309">
        <v>4.0906864310884297</v>
      </c>
      <c r="I309">
        <v>0</v>
      </c>
      <c r="J309">
        <v>0</v>
      </c>
    </row>
    <row r="310" spans="1:10">
      <c r="A310">
        <v>309</v>
      </c>
      <c r="B310">
        <v>142.167</v>
      </c>
      <c r="C310" s="65">
        <v>35008</v>
      </c>
      <c r="D310">
        <v>7.4400000572204599</v>
      </c>
      <c r="E310">
        <v>15.2399997711182</v>
      </c>
      <c r="F310">
        <v>2</v>
      </c>
      <c r="G310">
        <v>40.425555696445002</v>
      </c>
      <c r="H310">
        <v>3.0885496674844499</v>
      </c>
      <c r="I310">
        <v>0</v>
      </c>
      <c r="J310">
        <v>0</v>
      </c>
    </row>
    <row r="311" spans="1:10">
      <c r="A311">
        <v>310</v>
      </c>
      <c r="B311">
        <v>-36.866999999999997</v>
      </c>
      <c r="C311" s="65">
        <v>35009</v>
      </c>
      <c r="D311">
        <v>8.4600000381469709</v>
      </c>
      <c r="E311">
        <v>16.149999618530298</v>
      </c>
      <c r="F311">
        <v>3.0999999046325701</v>
      </c>
      <c r="G311">
        <v>40.597298134195903</v>
      </c>
      <c r="H311">
        <v>3.18171056299584</v>
      </c>
      <c r="I311">
        <v>0.55463145423589599</v>
      </c>
      <c r="J311">
        <v>1.1092629084717901E-2</v>
      </c>
    </row>
    <row r="312" spans="1:10">
      <c r="A312">
        <v>311</v>
      </c>
      <c r="B312">
        <v>142.167</v>
      </c>
      <c r="C312" s="65">
        <v>35010</v>
      </c>
      <c r="D312">
        <v>7.53999996185303</v>
      </c>
      <c r="E312">
        <v>16.870000839233398</v>
      </c>
      <c r="F312">
        <v>1.20000004768372</v>
      </c>
      <c r="G312">
        <v>40.765218917630001</v>
      </c>
      <c r="H312">
        <v>3.5074057511529002</v>
      </c>
      <c r="I312">
        <v>0</v>
      </c>
      <c r="J312">
        <v>0</v>
      </c>
    </row>
    <row r="313" spans="1:10">
      <c r="A313">
        <v>312</v>
      </c>
      <c r="B313">
        <v>-36.866999999999997</v>
      </c>
      <c r="C313" s="65">
        <v>35011</v>
      </c>
      <c r="D313">
        <v>2.6099998950958301</v>
      </c>
      <c r="E313">
        <v>26.090000152587901</v>
      </c>
      <c r="F313">
        <v>0.10000000149011599</v>
      </c>
      <c r="G313">
        <v>40.9292361337721</v>
      </c>
      <c r="H313">
        <v>5.9858443177625604</v>
      </c>
      <c r="I313">
        <v>0</v>
      </c>
      <c r="J313">
        <v>0</v>
      </c>
    </row>
    <row r="314" spans="1:10">
      <c r="A314">
        <v>313</v>
      </c>
      <c r="B314">
        <v>142.167</v>
      </c>
      <c r="C314" s="65">
        <v>35012</v>
      </c>
      <c r="D314">
        <v>13.0900001525879</v>
      </c>
      <c r="E314">
        <v>29.799999237060501</v>
      </c>
      <c r="F314">
        <v>0</v>
      </c>
      <c r="G314">
        <v>41.089267869647102</v>
      </c>
      <c r="H314">
        <v>6.1881765796238399</v>
      </c>
      <c r="I314">
        <v>0</v>
      </c>
      <c r="J314">
        <v>0</v>
      </c>
    </row>
    <row r="315" spans="1:10">
      <c r="A315">
        <v>314</v>
      </c>
      <c r="B315">
        <v>-36.866999999999997</v>
      </c>
      <c r="C315" s="65">
        <v>35013</v>
      </c>
      <c r="D315">
        <v>9.4899997711181605</v>
      </c>
      <c r="E315">
        <v>19.329999923706101</v>
      </c>
      <c r="F315">
        <v>0.10000000149011599</v>
      </c>
      <c r="G315">
        <v>41.245232212279802</v>
      </c>
      <c r="H315">
        <v>3.9122246040809601</v>
      </c>
      <c r="I315">
        <v>0</v>
      </c>
      <c r="J315">
        <v>0</v>
      </c>
    </row>
    <row r="316" spans="1:10">
      <c r="A316">
        <v>315</v>
      </c>
      <c r="B316">
        <v>142.167</v>
      </c>
      <c r="C316" s="65">
        <v>35014</v>
      </c>
      <c r="D316">
        <v>8.25</v>
      </c>
      <c r="E316">
        <v>19.309999465942401</v>
      </c>
      <c r="F316">
        <v>0.69999998807907104</v>
      </c>
      <c r="G316">
        <v>41.397047248695102</v>
      </c>
      <c r="H316">
        <v>4.0815093121764301</v>
      </c>
      <c r="I316">
        <v>0</v>
      </c>
      <c r="J316">
        <v>0</v>
      </c>
    </row>
    <row r="317" spans="1:10">
      <c r="A317">
        <v>316</v>
      </c>
      <c r="B317">
        <v>-36.866999999999997</v>
      </c>
      <c r="C317" s="65">
        <v>35015</v>
      </c>
      <c r="D317">
        <v>3.5699999332428001</v>
      </c>
      <c r="E317">
        <v>23.7700004577637</v>
      </c>
      <c r="F317">
        <v>0</v>
      </c>
      <c r="G317">
        <v>41.544631065917699</v>
      </c>
      <c r="H317">
        <v>5.5163154617221197</v>
      </c>
      <c r="I317">
        <v>0</v>
      </c>
      <c r="J317">
        <v>0</v>
      </c>
    </row>
    <row r="318" spans="1:10">
      <c r="A318">
        <v>317</v>
      </c>
      <c r="B318">
        <v>142.167</v>
      </c>
      <c r="C318" s="65">
        <v>35016</v>
      </c>
      <c r="D318">
        <v>8.1000003814697301</v>
      </c>
      <c r="E318">
        <v>26.709999084472699</v>
      </c>
      <c r="F318">
        <v>0</v>
      </c>
      <c r="G318">
        <v>41.6879017509725</v>
      </c>
      <c r="H318">
        <v>5.9435963191109202</v>
      </c>
      <c r="I318">
        <v>0</v>
      </c>
      <c r="J318">
        <v>0</v>
      </c>
    </row>
    <row r="319" spans="1:10">
      <c r="A319">
        <v>318</v>
      </c>
      <c r="B319">
        <v>-36.866999999999997</v>
      </c>
      <c r="C319" s="65">
        <v>35017</v>
      </c>
      <c r="D319">
        <v>9.3800001144409197</v>
      </c>
      <c r="E319">
        <v>19.459999084472699</v>
      </c>
      <c r="F319">
        <v>0</v>
      </c>
      <c r="G319">
        <v>41.826777390884303</v>
      </c>
      <c r="H319">
        <v>4.0167234448355096</v>
      </c>
      <c r="I319">
        <v>0</v>
      </c>
      <c r="J319">
        <v>0</v>
      </c>
    </row>
    <row r="320" spans="1:10">
      <c r="A320">
        <v>319</v>
      </c>
      <c r="B320">
        <v>142.167</v>
      </c>
      <c r="C320" s="65">
        <v>35018</v>
      </c>
      <c r="D320">
        <v>9.2299995422363299</v>
      </c>
      <c r="E320">
        <v>20.659999847412099</v>
      </c>
      <c r="F320">
        <v>0.30000001192092901</v>
      </c>
      <c r="G320">
        <v>41.961176072678001</v>
      </c>
      <c r="H320">
        <v>4.3609139308387501</v>
      </c>
      <c r="I320">
        <v>0</v>
      </c>
      <c r="J320">
        <v>0</v>
      </c>
    </row>
    <row r="321" spans="1:10">
      <c r="A321">
        <v>320</v>
      </c>
      <c r="B321">
        <v>-36.866999999999997</v>
      </c>
      <c r="C321" s="65">
        <v>35019</v>
      </c>
      <c r="D321">
        <v>7.0999999046325701</v>
      </c>
      <c r="E321">
        <v>26.909999847412099</v>
      </c>
      <c r="F321">
        <v>0</v>
      </c>
      <c r="G321">
        <v>42.091011975451501</v>
      </c>
      <c r="H321">
        <v>6.12117777553755</v>
      </c>
      <c r="I321">
        <v>0</v>
      </c>
      <c r="J321">
        <v>0</v>
      </c>
    </row>
    <row r="322" spans="1:10">
      <c r="A322">
        <v>321</v>
      </c>
      <c r="B322">
        <v>142.167</v>
      </c>
      <c r="C322" s="65">
        <v>35020</v>
      </c>
      <c r="D322">
        <v>10.310000419616699</v>
      </c>
      <c r="E322">
        <v>32.069999694824197</v>
      </c>
      <c r="F322">
        <v>0</v>
      </c>
      <c r="G322">
        <v>42.216183646594899</v>
      </c>
      <c r="H322">
        <v>7.20814303806395</v>
      </c>
      <c r="I322">
        <v>0</v>
      </c>
      <c r="J322">
        <v>0</v>
      </c>
    </row>
    <row r="323" spans="1:10">
      <c r="A323">
        <v>322</v>
      </c>
      <c r="B323">
        <v>-36.866999999999997</v>
      </c>
      <c r="C323" s="65">
        <v>35021</v>
      </c>
      <c r="D323">
        <v>13</v>
      </c>
      <c r="E323">
        <v>21.4899997711182</v>
      </c>
      <c r="F323">
        <v>0.10000000149011599</v>
      </c>
      <c r="G323">
        <v>42.336585725571702</v>
      </c>
      <c r="H323">
        <v>4.0584246284642704</v>
      </c>
      <c r="I323">
        <v>0</v>
      </c>
      <c r="J323">
        <v>0</v>
      </c>
    </row>
    <row r="324" spans="1:10">
      <c r="A324">
        <v>323</v>
      </c>
      <c r="B324">
        <v>142.167</v>
      </c>
      <c r="C324" s="65">
        <v>35022</v>
      </c>
      <c r="D324">
        <v>7.9400000572204599</v>
      </c>
      <c r="E324">
        <v>18.709999084472699</v>
      </c>
      <c r="F324">
        <v>0</v>
      </c>
      <c r="G324">
        <v>42.452112851845001</v>
      </c>
      <c r="H324">
        <v>4.0707857714289304</v>
      </c>
      <c r="I324">
        <v>0</v>
      </c>
      <c r="J324">
        <v>0</v>
      </c>
    </row>
    <row r="325" spans="1:10">
      <c r="A325">
        <v>324</v>
      </c>
      <c r="B325">
        <v>-36.866999999999997</v>
      </c>
      <c r="C325" s="65">
        <v>35023</v>
      </c>
      <c r="D325">
        <v>7.5300002098083496</v>
      </c>
      <c r="E325">
        <v>25.069999694824201</v>
      </c>
      <c r="F325">
        <v>0</v>
      </c>
      <c r="G325">
        <v>42.562659664878304</v>
      </c>
      <c r="H325">
        <v>5.7063666992828797</v>
      </c>
      <c r="I325">
        <v>0</v>
      </c>
      <c r="J325">
        <v>0</v>
      </c>
    </row>
    <row r="326" spans="1:10">
      <c r="A326">
        <v>325</v>
      </c>
      <c r="B326">
        <v>142.167</v>
      </c>
      <c r="C326" s="65">
        <v>35024</v>
      </c>
      <c r="D326">
        <v>10.9799995422363</v>
      </c>
      <c r="E326">
        <v>25.059999465942401</v>
      </c>
      <c r="F326">
        <v>0</v>
      </c>
      <c r="G326">
        <v>42.668120804134801</v>
      </c>
      <c r="H326">
        <v>5.3838403049345596</v>
      </c>
      <c r="I326">
        <v>0</v>
      </c>
      <c r="J326">
        <v>0</v>
      </c>
    </row>
    <row r="327" spans="1:10">
      <c r="A327">
        <v>326</v>
      </c>
      <c r="B327">
        <v>-36.866999999999997</v>
      </c>
      <c r="C327" s="65">
        <v>35025</v>
      </c>
      <c r="D327">
        <v>4.5900001525878897</v>
      </c>
      <c r="E327">
        <v>21.190000534057599</v>
      </c>
      <c r="F327">
        <v>0</v>
      </c>
      <c r="G327">
        <v>42.768390909077802</v>
      </c>
      <c r="H327">
        <v>5.0203686033207902</v>
      </c>
      <c r="I327">
        <v>0</v>
      </c>
      <c r="J327">
        <v>0</v>
      </c>
    </row>
    <row r="328" spans="1:10">
      <c r="A328">
        <v>327</v>
      </c>
      <c r="B328">
        <v>142.167</v>
      </c>
      <c r="C328" s="65">
        <v>35026</v>
      </c>
      <c r="D328">
        <v>4.0100002288818404</v>
      </c>
      <c r="E328">
        <v>22.5100002288818</v>
      </c>
      <c r="F328">
        <v>0</v>
      </c>
      <c r="G328">
        <v>42.863364619170603</v>
      </c>
      <c r="H328">
        <v>5.3757037734583699</v>
      </c>
      <c r="I328">
        <v>0</v>
      </c>
      <c r="J328">
        <v>0</v>
      </c>
    </row>
    <row r="329" spans="1:10">
      <c r="A329">
        <v>328</v>
      </c>
      <c r="B329">
        <v>-36.866999999999997</v>
      </c>
      <c r="C329" s="65">
        <v>35027</v>
      </c>
      <c r="D329">
        <v>7.5199999809265101</v>
      </c>
      <c r="E329">
        <v>20.209999084472699</v>
      </c>
      <c r="F329">
        <v>0</v>
      </c>
      <c r="G329">
        <v>42.952936573876698</v>
      </c>
      <c r="H329">
        <v>4.54846538550074</v>
      </c>
      <c r="I329">
        <v>0</v>
      </c>
      <c r="J329">
        <v>0</v>
      </c>
    </row>
    <row r="330" spans="1:10">
      <c r="A330">
        <v>329</v>
      </c>
      <c r="B330">
        <v>142.167</v>
      </c>
      <c r="C330" s="65">
        <v>35028</v>
      </c>
      <c r="D330">
        <v>2.4800000190734899</v>
      </c>
      <c r="E330">
        <v>24.840000152587901</v>
      </c>
      <c r="F330">
        <v>0</v>
      </c>
      <c r="G330">
        <v>43.037001412659102</v>
      </c>
      <c r="H330">
        <v>6.0103308114211602</v>
      </c>
      <c r="I330">
        <v>0</v>
      </c>
      <c r="J330">
        <v>0</v>
      </c>
    </row>
    <row r="331" spans="1:10">
      <c r="A331">
        <v>330</v>
      </c>
      <c r="B331">
        <v>-36.866999999999997</v>
      </c>
      <c r="C331" s="65">
        <v>35029</v>
      </c>
      <c r="D331">
        <v>10.3900003433228</v>
      </c>
      <c r="E331">
        <v>33.130001068115199</v>
      </c>
      <c r="F331">
        <v>0</v>
      </c>
      <c r="G331">
        <v>43.115453774981297</v>
      </c>
      <c r="H331">
        <v>7.6356540003069604</v>
      </c>
      <c r="I331">
        <v>0</v>
      </c>
      <c r="J331">
        <v>0</v>
      </c>
    </row>
    <row r="332" spans="1:10">
      <c r="A332">
        <v>331</v>
      </c>
      <c r="B332">
        <v>142.167</v>
      </c>
      <c r="C332" s="65">
        <v>35030</v>
      </c>
      <c r="D332">
        <v>8.3000001907348597</v>
      </c>
      <c r="E332">
        <v>30.4899997711182</v>
      </c>
      <c r="F332">
        <v>0</v>
      </c>
      <c r="G332">
        <v>43.188188300306599</v>
      </c>
      <c r="H332">
        <v>7.1037872720867297</v>
      </c>
      <c r="I332">
        <v>0</v>
      </c>
      <c r="J332">
        <v>0</v>
      </c>
    </row>
    <row r="333" spans="1:10">
      <c r="A333">
        <v>332</v>
      </c>
      <c r="B333">
        <v>-36.866999999999997</v>
      </c>
      <c r="C333" s="65">
        <v>35031</v>
      </c>
      <c r="D333">
        <v>11.7200002670288</v>
      </c>
      <c r="E333">
        <v>26.909999847412099</v>
      </c>
      <c r="F333">
        <v>0</v>
      </c>
      <c r="G333">
        <v>43.2550996280983</v>
      </c>
      <c r="H333">
        <v>5.8739117151832803</v>
      </c>
      <c r="I333">
        <v>0</v>
      </c>
      <c r="J333">
        <v>0</v>
      </c>
    </row>
    <row r="334" spans="1:10">
      <c r="A334">
        <v>333</v>
      </c>
      <c r="B334">
        <v>142.167</v>
      </c>
      <c r="C334" s="65">
        <v>35032</v>
      </c>
      <c r="D334">
        <v>8.2100000381469709</v>
      </c>
      <c r="E334">
        <v>23.399999618530298</v>
      </c>
      <c r="F334">
        <v>0</v>
      </c>
      <c r="G334">
        <v>43.316082397819699</v>
      </c>
      <c r="H334">
        <v>5.3259085044905499</v>
      </c>
      <c r="I334">
        <v>0</v>
      </c>
      <c r="J334">
        <v>0</v>
      </c>
    </row>
    <row r="335" spans="1:10">
      <c r="A335">
        <v>334</v>
      </c>
      <c r="B335">
        <v>-36.866999999999997</v>
      </c>
      <c r="C335" s="65">
        <v>35033</v>
      </c>
      <c r="D335">
        <v>10.6000003814697</v>
      </c>
      <c r="E335">
        <v>23.389999389648398</v>
      </c>
      <c r="F335">
        <v>0</v>
      </c>
      <c r="G335">
        <v>43.371031248934003</v>
      </c>
      <c r="H335">
        <v>5.0665647250374999</v>
      </c>
      <c r="I335">
        <v>0</v>
      </c>
      <c r="J335">
        <v>0</v>
      </c>
    </row>
    <row r="336" spans="1:10">
      <c r="A336">
        <v>335</v>
      </c>
      <c r="B336">
        <v>142.167</v>
      </c>
      <c r="C336" s="65">
        <v>35034</v>
      </c>
      <c r="D336">
        <v>5.3200001716613796</v>
      </c>
      <c r="E336">
        <v>23.559999465942401</v>
      </c>
      <c r="F336">
        <v>0.20000000298023199</v>
      </c>
      <c r="G336">
        <v>43.419840820904703</v>
      </c>
      <c r="H336">
        <v>5.6125137491577402</v>
      </c>
      <c r="I336">
        <v>0</v>
      </c>
      <c r="J336">
        <v>0</v>
      </c>
    </row>
    <row r="337" spans="1:10">
      <c r="A337">
        <v>336</v>
      </c>
      <c r="B337">
        <v>-36.866999999999997</v>
      </c>
      <c r="C337" s="65">
        <v>35035</v>
      </c>
      <c r="D337">
        <v>5.2800002098083496</v>
      </c>
      <c r="E337">
        <v>27.719999313354499</v>
      </c>
      <c r="F337">
        <v>0</v>
      </c>
      <c r="G337">
        <v>43.462405753194901</v>
      </c>
      <c r="H337">
        <v>6.6295041717231697</v>
      </c>
      <c r="I337">
        <v>0</v>
      </c>
      <c r="J337">
        <v>0</v>
      </c>
    </row>
    <row r="338" spans="1:10">
      <c r="A338">
        <v>337</v>
      </c>
      <c r="B338">
        <v>142.167</v>
      </c>
      <c r="C338" s="65">
        <v>35036</v>
      </c>
      <c r="D338">
        <v>7.2699999809265101</v>
      </c>
      <c r="E338">
        <v>28.2700004577637</v>
      </c>
      <c r="F338">
        <v>0</v>
      </c>
      <c r="G338">
        <v>43.498620685268101</v>
      </c>
      <c r="H338">
        <v>6.6562673597610997</v>
      </c>
      <c r="I338">
        <v>0</v>
      </c>
      <c r="J338">
        <v>0</v>
      </c>
    </row>
    <row r="339" spans="1:10">
      <c r="A339">
        <v>338</v>
      </c>
      <c r="B339">
        <v>-36.866999999999997</v>
      </c>
      <c r="C339" s="65">
        <v>35037</v>
      </c>
      <c r="D339">
        <v>10.2399997711182</v>
      </c>
      <c r="E339">
        <v>19.469999313354499</v>
      </c>
      <c r="F339">
        <v>4.5999999046325701</v>
      </c>
      <c r="G339">
        <v>43.528380256587504</v>
      </c>
      <c r="H339">
        <v>4.0540096696765699</v>
      </c>
      <c r="I339">
        <v>1.35679216889131</v>
      </c>
      <c r="J339">
        <v>2.7135843377826301E-2</v>
      </c>
    </row>
    <row r="340" spans="1:10">
      <c r="A340">
        <v>339</v>
      </c>
      <c r="B340">
        <v>142.167</v>
      </c>
      <c r="C340" s="65">
        <v>35038</v>
      </c>
      <c r="D340">
        <v>5.0599999427795401</v>
      </c>
      <c r="E340">
        <v>15.5200004577637</v>
      </c>
      <c r="F340">
        <v>0</v>
      </c>
      <c r="G340">
        <v>43.551579106616401</v>
      </c>
      <c r="H340">
        <v>3.71435366730433</v>
      </c>
      <c r="I340">
        <v>0</v>
      </c>
      <c r="J340">
        <v>0</v>
      </c>
    </row>
    <row r="341" spans="1:10">
      <c r="A341">
        <v>340</v>
      </c>
      <c r="B341">
        <v>-36.866999999999997</v>
      </c>
      <c r="C341" s="65">
        <v>35039</v>
      </c>
      <c r="D341">
        <v>7.96000003814697</v>
      </c>
      <c r="E341">
        <v>21.4799995422363</v>
      </c>
      <c r="F341">
        <v>0.40000000596046398</v>
      </c>
      <c r="G341">
        <v>43.5681118748182</v>
      </c>
      <c r="H341">
        <v>4.8906812970921196</v>
      </c>
      <c r="I341">
        <v>0</v>
      </c>
      <c r="J341">
        <v>0</v>
      </c>
    </row>
    <row r="342" spans="1:10">
      <c r="A342">
        <v>341</v>
      </c>
      <c r="B342">
        <v>142.167</v>
      </c>
      <c r="C342" s="65">
        <v>35040</v>
      </c>
      <c r="D342">
        <v>3.3800001144409202</v>
      </c>
      <c r="E342">
        <v>25.920000076293899</v>
      </c>
      <c r="F342">
        <v>0</v>
      </c>
      <c r="G342">
        <v>43.5778732006561</v>
      </c>
      <c r="H342">
        <v>6.30259557815502</v>
      </c>
      <c r="I342">
        <v>0</v>
      </c>
      <c r="J342">
        <v>0</v>
      </c>
    </row>
    <row r="343" spans="1:10">
      <c r="A343">
        <v>342</v>
      </c>
      <c r="B343">
        <v>-36.866999999999997</v>
      </c>
      <c r="C343" s="65">
        <v>35041</v>
      </c>
      <c r="D343">
        <v>6.3800001144409197</v>
      </c>
      <c r="E343">
        <v>31.2600002288818</v>
      </c>
      <c r="F343">
        <v>0</v>
      </c>
      <c r="G343">
        <v>43.5807577235935</v>
      </c>
      <c r="H343">
        <v>7.4730873669054896</v>
      </c>
      <c r="I343">
        <v>0</v>
      </c>
      <c r="J343">
        <v>0</v>
      </c>
    </row>
    <row r="344" spans="1:10">
      <c r="A344">
        <v>343</v>
      </c>
      <c r="B344">
        <v>142.167</v>
      </c>
      <c r="C344" s="65">
        <v>35042</v>
      </c>
      <c r="D344">
        <v>14.4099998474121</v>
      </c>
      <c r="E344">
        <v>27.159999847412099</v>
      </c>
      <c r="F344">
        <v>0.5</v>
      </c>
      <c r="G344">
        <v>43.5766600830936</v>
      </c>
      <c r="H344">
        <v>5.6362375339013404</v>
      </c>
      <c r="I344">
        <v>0</v>
      </c>
      <c r="J344">
        <v>0</v>
      </c>
    </row>
    <row r="345" spans="1:10">
      <c r="A345">
        <v>344</v>
      </c>
      <c r="B345">
        <v>-36.866999999999997</v>
      </c>
      <c r="C345" s="65">
        <v>35043</v>
      </c>
      <c r="D345">
        <v>6.9699997901916504</v>
      </c>
      <c r="E345">
        <v>19.940000534057599</v>
      </c>
      <c r="F345">
        <v>2.4000000953674299</v>
      </c>
      <c r="G345">
        <v>43.565474918619799</v>
      </c>
      <c r="H345">
        <v>4.6035589669126002</v>
      </c>
      <c r="I345">
        <v>0</v>
      </c>
      <c r="J345">
        <v>0</v>
      </c>
    </row>
    <row r="346" spans="1:10">
      <c r="A346">
        <v>345</v>
      </c>
      <c r="B346">
        <v>142.167</v>
      </c>
      <c r="C346" s="65">
        <v>35044</v>
      </c>
      <c r="D346">
        <v>5.0100002288818404</v>
      </c>
      <c r="E346">
        <v>17.969999313354499</v>
      </c>
      <c r="F346">
        <v>0</v>
      </c>
      <c r="G346">
        <v>43.547096869635403</v>
      </c>
      <c r="H346">
        <v>4.3106505035840899</v>
      </c>
      <c r="I346">
        <v>0</v>
      </c>
      <c r="J346">
        <v>0</v>
      </c>
    </row>
    <row r="347" spans="1:10">
      <c r="A347">
        <v>346</v>
      </c>
      <c r="B347">
        <v>-36.866999999999997</v>
      </c>
      <c r="C347" s="65">
        <v>35045</v>
      </c>
      <c r="D347">
        <v>2.7799999713897701</v>
      </c>
      <c r="E347">
        <v>21.159999847412099</v>
      </c>
      <c r="F347">
        <v>0.40000000596046398</v>
      </c>
      <c r="G347">
        <v>43.521420575603599</v>
      </c>
      <c r="H347">
        <v>5.2145447604711297</v>
      </c>
      <c r="I347">
        <v>0</v>
      </c>
      <c r="J347">
        <v>0</v>
      </c>
    </row>
    <row r="348" spans="1:10">
      <c r="A348">
        <v>347</v>
      </c>
      <c r="B348">
        <v>142.167</v>
      </c>
      <c r="C348" s="65">
        <v>35046</v>
      </c>
      <c r="D348">
        <v>5.8499999046325701</v>
      </c>
      <c r="E348">
        <v>24.670000076293899</v>
      </c>
      <c r="F348">
        <v>0.40000000596046398</v>
      </c>
      <c r="G348">
        <v>43.488340675987899</v>
      </c>
      <c r="H348">
        <v>5.8552743589715304</v>
      </c>
      <c r="I348">
        <v>0</v>
      </c>
      <c r="J348">
        <v>0</v>
      </c>
    </row>
    <row r="349" spans="1:10">
      <c r="A349">
        <v>348</v>
      </c>
      <c r="B349">
        <v>-36.866999999999997</v>
      </c>
      <c r="C349" s="65">
        <v>35047</v>
      </c>
      <c r="D349">
        <v>9.5799999237060494</v>
      </c>
      <c r="E349">
        <v>27.639999389648398</v>
      </c>
      <c r="F349">
        <v>0</v>
      </c>
      <c r="G349">
        <v>43.447751810251397</v>
      </c>
      <c r="H349">
        <v>6.3111514477500901</v>
      </c>
      <c r="I349">
        <v>0</v>
      </c>
      <c r="J349">
        <v>0</v>
      </c>
    </row>
    <row r="350" spans="1:10">
      <c r="A350">
        <v>349</v>
      </c>
      <c r="B350">
        <v>142.167</v>
      </c>
      <c r="C350" s="65">
        <v>35048</v>
      </c>
      <c r="D350">
        <v>11.170000076293899</v>
      </c>
      <c r="E350">
        <v>33.349998474121101</v>
      </c>
      <c r="F350">
        <v>0</v>
      </c>
      <c r="G350">
        <v>43.399548617857597</v>
      </c>
      <c r="H350">
        <v>7.68667743380486</v>
      </c>
      <c r="I350">
        <v>0</v>
      </c>
      <c r="J350">
        <v>0</v>
      </c>
    </row>
    <row r="351" spans="1:10">
      <c r="A351">
        <v>350</v>
      </c>
      <c r="B351">
        <v>-36.866999999999997</v>
      </c>
      <c r="C351" s="65">
        <v>35049</v>
      </c>
      <c r="D351">
        <v>13.789999961853001</v>
      </c>
      <c r="E351">
        <v>30.350000381469702</v>
      </c>
      <c r="F351">
        <v>0.20000000298023199</v>
      </c>
      <c r="G351">
        <v>43.343670646175902</v>
      </c>
      <c r="H351">
        <v>6.6018225770915198</v>
      </c>
      <c r="I351">
        <v>0</v>
      </c>
      <c r="J351">
        <v>0</v>
      </c>
    </row>
    <row r="352" spans="1:10">
      <c r="A352">
        <v>351</v>
      </c>
      <c r="B352">
        <v>142.167</v>
      </c>
      <c r="C352" s="65">
        <v>35050</v>
      </c>
      <c r="D352">
        <v>11.4700002670288</v>
      </c>
      <c r="E352">
        <v>33.409999847412102</v>
      </c>
      <c r="F352">
        <v>0</v>
      </c>
      <c r="G352">
        <v>43.280237074200599</v>
      </c>
      <c r="H352">
        <v>7.6582169053804501</v>
      </c>
      <c r="I352">
        <v>0</v>
      </c>
      <c r="J352">
        <v>0</v>
      </c>
    </row>
    <row r="353" spans="1:10">
      <c r="A353">
        <v>352</v>
      </c>
      <c r="B353">
        <v>-36.866999999999997</v>
      </c>
      <c r="C353" s="65">
        <v>35051</v>
      </c>
      <c r="D353">
        <v>12.7200002670288</v>
      </c>
      <c r="E353">
        <v>21.129999160766602</v>
      </c>
      <c r="F353">
        <v>0.89999997615814198</v>
      </c>
      <c r="G353">
        <v>43.209411988832301</v>
      </c>
      <c r="H353">
        <v>4.0848896425161003</v>
      </c>
      <c r="I353">
        <v>0</v>
      </c>
      <c r="J353">
        <v>0</v>
      </c>
    </row>
    <row r="354" spans="1:10">
      <c r="A354">
        <v>353</v>
      </c>
      <c r="B354">
        <v>142.167</v>
      </c>
      <c r="C354" s="65">
        <v>35052</v>
      </c>
      <c r="D354">
        <v>9.9799995422363299</v>
      </c>
      <c r="E354">
        <v>18.389999389648398</v>
      </c>
      <c r="F354">
        <v>1</v>
      </c>
      <c r="G354">
        <v>43.131359476971497</v>
      </c>
      <c r="H354">
        <v>3.7557721784214602</v>
      </c>
      <c r="I354">
        <v>0</v>
      </c>
      <c r="J354">
        <v>0</v>
      </c>
    </row>
    <row r="355" spans="1:10">
      <c r="A355">
        <v>354</v>
      </c>
      <c r="B355">
        <v>-36.866999999999997</v>
      </c>
      <c r="C355" s="65">
        <v>35053</v>
      </c>
      <c r="D355">
        <v>9.8299999237060494</v>
      </c>
      <c r="E355">
        <v>19.7600002288818</v>
      </c>
      <c r="F355">
        <v>1.1000000238418599</v>
      </c>
      <c r="G355">
        <v>43.046243625518798</v>
      </c>
      <c r="H355">
        <v>4.1507122643909398</v>
      </c>
      <c r="I355">
        <v>0</v>
      </c>
      <c r="J355">
        <v>0</v>
      </c>
    </row>
    <row r="356" spans="1:10">
      <c r="A356">
        <v>355</v>
      </c>
      <c r="B356">
        <v>142.167</v>
      </c>
      <c r="C356" s="65">
        <v>35054</v>
      </c>
      <c r="D356">
        <v>9.0200004577636701</v>
      </c>
      <c r="E356">
        <v>23.670000076293899</v>
      </c>
      <c r="F356">
        <v>0</v>
      </c>
      <c r="G356">
        <v>42.954228521374603</v>
      </c>
      <c r="H356">
        <v>5.2700362448578302</v>
      </c>
      <c r="I356">
        <v>0</v>
      </c>
      <c r="J356">
        <v>0</v>
      </c>
    </row>
    <row r="357" spans="1:10">
      <c r="A357">
        <v>356</v>
      </c>
      <c r="B357">
        <v>-36.866999999999997</v>
      </c>
      <c r="C357" s="65">
        <v>35055</v>
      </c>
      <c r="D357">
        <v>6.9699997901916504</v>
      </c>
      <c r="E357">
        <v>20.530000686645501</v>
      </c>
      <c r="F357">
        <v>0</v>
      </c>
      <c r="G357">
        <v>42.8554782514396</v>
      </c>
      <c r="H357">
        <v>4.6740927245813104</v>
      </c>
      <c r="I357">
        <v>0</v>
      </c>
      <c r="J357">
        <v>0</v>
      </c>
    </row>
    <row r="358" spans="1:10">
      <c r="A358">
        <v>357</v>
      </c>
      <c r="B358">
        <v>142.167</v>
      </c>
      <c r="C358" s="65">
        <v>35056</v>
      </c>
      <c r="D358">
        <v>7.3400001525878897</v>
      </c>
      <c r="E358">
        <v>21.649999618530298</v>
      </c>
      <c r="F358">
        <v>0</v>
      </c>
      <c r="G358">
        <v>42.750156902614201</v>
      </c>
      <c r="H358">
        <v>4.9029172204304103</v>
      </c>
      <c r="I358">
        <v>0</v>
      </c>
      <c r="J358">
        <v>0</v>
      </c>
    </row>
    <row r="359" spans="1:10">
      <c r="A359">
        <v>358</v>
      </c>
      <c r="B359">
        <v>-36.866999999999997</v>
      </c>
      <c r="C359" s="65">
        <v>35057</v>
      </c>
      <c r="D359">
        <v>6.96000003814697</v>
      </c>
      <c r="E359">
        <v>21.110000610351602</v>
      </c>
      <c r="F359">
        <v>0</v>
      </c>
      <c r="G359">
        <v>42.638428561798897</v>
      </c>
      <c r="H359">
        <v>4.7934260241233098</v>
      </c>
      <c r="I359">
        <v>0</v>
      </c>
      <c r="J359">
        <v>0</v>
      </c>
    </row>
    <row r="360" spans="1:10">
      <c r="A360">
        <v>359</v>
      </c>
      <c r="B360">
        <v>142.167</v>
      </c>
      <c r="C360" s="65">
        <v>35058</v>
      </c>
      <c r="D360">
        <v>5.6399998664856001</v>
      </c>
      <c r="E360">
        <v>27.319999694824201</v>
      </c>
      <c r="F360">
        <v>0</v>
      </c>
      <c r="G360">
        <v>42.520457315894397</v>
      </c>
      <c r="H360">
        <v>6.3713303872722502</v>
      </c>
      <c r="I360">
        <v>0</v>
      </c>
      <c r="J360">
        <v>0</v>
      </c>
    </row>
    <row r="361" spans="1:10">
      <c r="A361">
        <v>360</v>
      </c>
      <c r="B361">
        <v>-36.866999999999997</v>
      </c>
      <c r="C361" s="65">
        <v>35059</v>
      </c>
      <c r="D361">
        <v>6.8499999046325701</v>
      </c>
      <c r="E361">
        <v>29.4899997711182</v>
      </c>
      <c r="F361">
        <v>0</v>
      </c>
      <c r="G361">
        <v>42.396407251801001</v>
      </c>
      <c r="H361">
        <v>6.8119186484172696</v>
      </c>
      <c r="I361">
        <v>0</v>
      </c>
      <c r="J361">
        <v>0</v>
      </c>
    </row>
    <row r="362" spans="1:10">
      <c r="A362">
        <v>361</v>
      </c>
      <c r="B362">
        <v>142.167</v>
      </c>
      <c r="C362" s="65">
        <v>35060</v>
      </c>
      <c r="D362">
        <v>6.9699997901916504</v>
      </c>
      <c r="E362">
        <v>26.590000152587901</v>
      </c>
      <c r="F362">
        <v>0</v>
      </c>
      <c r="G362">
        <v>42.266442456419497</v>
      </c>
      <c r="H362">
        <v>6.0775975846609001</v>
      </c>
      <c r="I362">
        <v>0</v>
      </c>
      <c r="J362">
        <v>0</v>
      </c>
    </row>
    <row r="363" spans="1:10">
      <c r="A363">
        <v>362</v>
      </c>
      <c r="B363">
        <v>-36.866999999999997</v>
      </c>
      <c r="C363" s="65">
        <v>35061</v>
      </c>
      <c r="D363">
        <v>9.2299995422363299</v>
      </c>
      <c r="E363">
        <v>25.75</v>
      </c>
      <c r="F363">
        <v>0</v>
      </c>
      <c r="G363">
        <v>42.130727016650198</v>
      </c>
      <c r="H363">
        <v>5.6730601483232901</v>
      </c>
      <c r="I363">
        <v>0</v>
      </c>
      <c r="J363">
        <v>0</v>
      </c>
    </row>
    <row r="364" spans="1:10">
      <c r="A364">
        <v>363</v>
      </c>
      <c r="B364">
        <v>142.167</v>
      </c>
      <c r="C364" s="65">
        <v>35062</v>
      </c>
      <c r="D364">
        <v>8.4499998092651403</v>
      </c>
      <c r="E364">
        <v>30.219999313354499</v>
      </c>
      <c r="F364">
        <v>0</v>
      </c>
      <c r="G364">
        <v>41.989425019393799</v>
      </c>
      <c r="H364">
        <v>6.8298994814616503</v>
      </c>
      <c r="I364">
        <v>0</v>
      </c>
      <c r="J364">
        <v>0</v>
      </c>
    </row>
    <row r="365" spans="1:10">
      <c r="A365">
        <v>364</v>
      </c>
      <c r="B365">
        <v>-36.866999999999997</v>
      </c>
      <c r="C365" s="65">
        <v>35063</v>
      </c>
      <c r="D365">
        <v>11.1599998474121</v>
      </c>
      <c r="E365">
        <v>31.7399997711182</v>
      </c>
      <c r="F365">
        <v>0</v>
      </c>
      <c r="G365">
        <v>41.842700551550699</v>
      </c>
      <c r="H365">
        <v>6.9942926761965598</v>
      </c>
      <c r="I365">
        <v>0</v>
      </c>
      <c r="J365">
        <v>0</v>
      </c>
    </row>
    <row r="366" spans="1:10">
      <c r="A366">
        <v>365</v>
      </c>
      <c r="B366">
        <v>142.167</v>
      </c>
      <c r="C366" s="65">
        <v>35064</v>
      </c>
      <c r="D366">
        <v>14.4899997711182</v>
      </c>
      <c r="E366">
        <v>21.0100002288818</v>
      </c>
      <c r="F366">
        <v>1.70000004768372</v>
      </c>
      <c r="G366">
        <v>41.690717700021601</v>
      </c>
      <c r="H366">
        <v>3.55274912650024</v>
      </c>
      <c r="I366">
        <v>0</v>
      </c>
      <c r="J366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366"/>
  <sheetViews>
    <sheetView workbookViewId="0">
      <selection activeCell="V31" sqref="V31"/>
    </sheetView>
  </sheetViews>
  <sheetFormatPr defaultColWidth="8.77734375" defaultRowHeight="14.4"/>
  <cols>
    <col min="3" max="3" width="15.77734375" bestFit="1" customWidth="1"/>
  </cols>
  <sheetData>
    <row r="1" spans="1:10">
      <c r="B1" t="s">
        <v>30</v>
      </c>
      <c r="C1" t="s">
        <v>29</v>
      </c>
      <c r="D1" t="s">
        <v>19</v>
      </c>
      <c r="E1" t="s">
        <v>20</v>
      </c>
      <c r="F1" t="s">
        <v>28</v>
      </c>
      <c r="G1" t="s">
        <v>16</v>
      </c>
      <c r="H1" t="s">
        <v>27</v>
      </c>
      <c r="I1" t="s">
        <v>18</v>
      </c>
      <c r="J1" t="s">
        <v>2</v>
      </c>
    </row>
    <row r="2" spans="1:10">
      <c r="A2">
        <v>1</v>
      </c>
      <c r="B2">
        <v>142.202</v>
      </c>
      <c r="C2" s="65">
        <v>34335</v>
      </c>
      <c r="D2">
        <v>6.6300001144409197</v>
      </c>
      <c r="E2">
        <v>26.75</v>
      </c>
      <c r="F2">
        <v>0</v>
      </c>
      <c r="G2">
        <v>43.422296857510098</v>
      </c>
      <c r="H2">
        <v>6.3064030817511503</v>
      </c>
      <c r="I2">
        <v>0</v>
      </c>
      <c r="J2">
        <v>0</v>
      </c>
    </row>
    <row r="3" spans="1:10">
      <c r="A3">
        <v>2</v>
      </c>
      <c r="B3">
        <v>-36.690800000000003</v>
      </c>
      <c r="C3" s="65">
        <v>34336</v>
      </c>
      <c r="D3">
        <v>13.0100002288818</v>
      </c>
      <c r="E3">
        <v>32.009998321533203</v>
      </c>
      <c r="F3">
        <v>0.10000000149011599</v>
      </c>
      <c r="G3">
        <v>43.464623338569503</v>
      </c>
      <c r="H3">
        <v>7.1694731244577197</v>
      </c>
      <c r="I3">
        <v>0</v>
      </c>
      <c r="J3">
        <v>0</v>
      </c>
    </row>
    <row r="4" spans="1:10">
      <c r="A4">
        <v>3</v>
      </c>
      <c r="B4">
        <v>142.202</v>
      </c>
      <c r="C4" s="65">
        <v>34337</v>
      </c>
      <c r="D4">
        <v>9.5900001525878906</v>
      </c>
      <c r="E4">
        <v>22.700000762939499</v>
      </c>
      <c r="F4">
        <v>0</v>
      </c>
      <c r="G4">
        <v>43.5006167507999</v>
      </c>
      <c r="H4">
        <v>5.0191981455085903</v>
      </c>
      <c r="I4">
        <v>0</v>
      </c>
      <c r="J4">
        <v>0</v>
      </c>
    </row>
    <row r="5" spans="1:10">
      <c r="A5">
        <v>4</v>
      </c>
      <c r="B5">
        <v>-36.690800000000003</v>
      </c>
      <c r="C5" s="65">
        <v>34338</v>
      </c>
      <c r="D5">
        <v>7.8600001335143999</v>
      </c>
      <c r="E5">
        <v>23.149999618530298</v>
      </c>
      <c r="F5">
        <v>7.8000001907348597</v>
      </c>
      <c r="G5">
        <v>43.530169323981397</v>
      </c>
      <c r="H5">
        <v>5.32188247819394</v>
      </c>
      <c r="I5">
        <v>3.5424942081797099</v>
      </c>
      <c r="J5">
        <v>7.0849884163594196E-2</v>
      </c>
    </row>
    <row r="6" spans="1:10">
      <c r="A6">
        <v>5</v>
      </c>
      <c r="B6">
        <v>142.202</v>
      </c>
      <c r="C6" s="65">
        <v>34339</v>
      </c>
      <c r="D6">
        <v>11.1300001144409</v>
      </c>
      <c r="E6">
        <v>21.370000839233398</v>
      </c>
      <c r="F6">
        <v>0.40000000596046398</v>
      </c>
      <c r="G6">
        <v>43.553173287893898</v>
      </c>
      <c r="H6">
        <v>4.4550098736571302</v>
      </c>
      <c r="I6">
        <v>0.37848631521447001</v>
      </c>
      <c r="J6">
        <v>7.5697263042893998E-3</v>
      </c>
    </row>
    <row r="7" spans="1:10">
      <c r="A7">
        <v>6</v>
      </c>
      <c r="B7">
        <v>-36.690800000000003</v>
      </c>
      <c r="C7" s="65">
        <v>34340</v>
      </c>
      <c r="D7">
        <v>10.5200004577637</v>
      </c>
      <c r="E7">
        <v>22.190000534057599</v>
      </c>
      <c r="F7">
        <v>4.3000001907348597</v>
      </c>
      <c r="G7">
        <v>43.569520872317597</v>
      </c>
      <c r="H7">
        <v>4.7723716941844101</v>
      </c>
      <c r="I7">
        <v>0.86058915060180796</v>
      </c>
      <c r="J7">
        <v>1.72117830120362E-2</v>
      </c>
    </row>
    <row r="8" spans="1:10">
      <c r="A8">
        <v>7</v>
      </c>
      <c r="B8">
        <v>142.202</v>
      </c>
      <c r="C8" s="65">
        <v>34341</v>
      </c>
      <c r="D8">
        <v>10.550000190734901</v>
      </c>
      <c r="E8">
        <v>21.360000610351602</v>
      </c>
      <c r="F8">
        <v>0</v>
      </c>
      <c r="G8">
        <v>43.579104307032402</v>
      </c>
      <c r="H8">
        <v>4.5403676885956399</v>
      </c>
      <c r="I8">
        <v>0</v>
      </c>
      <c r="J8">
        <v>0</v>
      </c>
    </row>
    <row r="9" spans="1:10">
      <c r="A9">
        <v>8</v>
      </c>
      <c r="B9">
        <v>-36.690800000000003</v>
      </c>
      <c r="C9" s="65">
        <v>34342</v>
      </c>
      <c r="D9">
        <v>8.3900003433227504</v>
      </c>
      <c r="E9">
        <v>18.280000686645501</v>
      </c>
      <c r="F9">
        <v>5.0999999046325701</v>
      </c>
      <c r="G9">
        <v>43.581815821818502</v>
      </c>
      <c r="H9">
        <v>4.0060291327103998</v>
      </c>
      <c r="I9">
        <v>1.8951765984642499</v>
      </c>
      <c r="J9">
        <v>3.79035319692849E-2</v>
      </c>
    </row>
    <row r="10" spans="1:10">
      <c r="A10">
        <v>9</v>
      </c>
      <c r="B10">
        <v>142.202</v>
      </c>
      <c r="C10" s="65">
        <v>34343</v>
      </c>
      <c r="D10">
        <v>5.1100001335143999</v>
      </c>
      <c r="E10">
        <v>20.629999160766602</v>
      </c>
      <c r="F10">
        <v>2.7000000476837198</v>
      </c>
      <c r="G10">
        <v>43.577547646455898</v>
      </c>
      <c r="H10">
        <v>4.9429265140071896</v>
      </c>
      <c r="I10">
        <v>0.64083543494220796</v>
      </c>
      <c r="J10">
        <v>1.2816708698844201E-2</v>
      </c>
    </row>
    <row r="11" spans="1:10">
      <c r="A11">
        <v>10</v>
      </c>
      <c r="B11">
        <v>-36.690800000000003</v>
      </c>
      <c r="C11" s="65">
        <v>34344</v>
      </c>
      <c r="D11">
        <v>6.7800002098083496</v>
      </c>
      <c r="E11">
        <v>27.5</v>
      </c>
      <c r="F11">
        <v>0</v>
      </c>
      <c r="G11">
        <v>43.566192010724698</v>
      </c>
      <c r="H11">
        <v>6.5047278087963303</v>
      </c>
      <c r="I11">
        <v>0</v>
      </c>
      <c r="J11">
        <v>0</v>
      </c>
    </row>
    <row r="12" spans="1:10">
      <c r="A12">
        <v>11</v>
      </c>
      <c r="B12">
        <v>142.202</v>
      </c>
      <c r="C12" s="65">
        <v>34345</v>
      </c>
      <c r="D12">
        <v>13.1400003433228</v>
      </c>
      <c r="E12">
        <v>32.799999237060497</v>
      </c>
      <c r="F12">
        <v>0</v>
      </c>
      <c r="G12">
        <v>43.547641144404899</v>
      </c>
      <c r="H12">
        <v>7.3902450776722199</v>
      </c>
      <c r="I12">
        <v>0</v>
      </c>
      <c r="J12">
        <v>0</v>
      </c>
    </row>
    <row r="13" spans="1:10">
      <c r="A13">
        <v>12</v>
      </c>
      <c r="B13">
        <v>-36.690800000000003</v>
      </c>
      <c r="C13" s="65">
        <v>34346</v>
      </c>
      <c r="D13">
        <v>12.680000305175801</v>
      </c>
      <c r="E13">
        <v>37.810001373291001</v>
      </c>
      <c r="F13">
        <v>0</v>
      </c>
      <c r="G13">
        <v>43.521787277276502</v>
      </c>
      <c r="H13">
        <v>8.8163220832660407</v>
      </c>
      <c r="I13">
        <v>0</v>
      </c>
      <c r="J13">
        <v>0</v>
      </c>
    </row>
    <row r="14" spans="1:10">
      <c r="A14">
        <v>13</v>
      </c>
      <c r="B14">
        <v>142.202</v>
      </c>
      <c r="C14" s="65">
        <v>34347</v>
      </c>
      <c r="D14">
        <v>15.579999923706101</v>
      </c>
      <c r="E14">
        <v>26.120000839233398</v>
      </c>
      <c r="F14">
        <v>0.30000001192092901</v>
      </c>
      <c r="G14">
        <v>43.488522639119701</v>
      </c>
      <c r="H14">
        <v>5.1227862228717003</v>
      </c>
      <c r="I14">
        <v>0</v>
      </c>
      <c r="J14">
        <v>0</v>
      </c>
    </row>
    <row r="15" spans="1:10">
      <c r="A15">
        <v>14</v>
      </c>
      <c r="B15">
        <v>-36.690800000000003</v>
      </c>
      <c r="C15" s="65">
        <v>34348</v>
      </c>
      <c r="D15">
        <v>12.180000305175801</v>
      </c>
      <c r="E15">
        <v>23.149999618530298</v>
      </c>
      <c r="F15">
        <v>0</v>
      </c>
      <c r="G15">
        <v>43.447739459714498</v>
      </c>
      <c r="H15">
        <v>4.7910665236654397</v>
      </c>
      <c r="I15">
        <v>0</v>
      </c>
      <c r="J15">
        <v>0</v>
      </c>
    </row>
    <row r="16" spans="1:10">
      <c r="A16">
        <v>15</v>
      </c>
      <c r="B16">
        <v>142.202</v>
      </c>
      <c r="C16" s="65">
        <v>34349</v>
      </c>
      <c r="D16">
        <v>8.5100002288818395</v>
      </c>
      <c r="E16">
        <v>28.969999313354499</v>
      </c>
      <c r="F16">
        <v>0</v>
      </c>
      <c r="G16">
        <v>43.399329968840902</v>
      </c>
      <c r="H16">
        <v>6.7338916084743499</v>
      </c>
      <c r="I16">
        <v>0</v>
      </c>
      <c r="J16">
        <v>0</v>
      </c>
    </row>
    <row r="17" spans="1:10">
      <c r="A17">
        <v>16</v>
      </c>
      <c r="B17">
        <v>-36.690800000000003</v>
      </c>
      <c r="C17" s="65">
        <v>34350</v>
      </c>
      <c r="D17">
        <v>13.3800001144409</v>
      </c>
      <c r="E17">
        <v>24.360000610351602</v>
      </c>
      <c r="F17">
        <v>0</v>
      </c>
      <c r="G17">
        <v>43.343232439498202</v>
      </c>
      <c r="H17">
        <v>4.9441898949754703</v>
      </c>
      <c r="I17">
        <v>0</v>
      </c>
      <c r="J17">
        <v>0</v>
      </c>
    </row>
    <row r="18" spans="1:10">
      <c r="A18">
        <v>17</v>
      </c>
      <c r="B18">
        <v>142.202</v>
      </c>
      <c r="C18" s="65">
        <v>34351</v>
      </c>
      <c r="D18">
        <v>7.6999998092651403</v>
      </c>
      <c r="E18">
        <v>23.409999847412099</v>
      </c>
      <c r="F18">
        <v>4.0999999046325701</v>
      </c>
      <c r="G18">
        <v>43.279569317562398</v>
      </c>
      <c r="H18">
        <v>5.3714769673285101</v>
      </c>
      <c r="I18">
        <v>0</v>
      </c>
      <c r="J18">
        <v>0</v>
      </c>
    </row>
    <row r="19" spans="1:10">
      <c r="A19">
        <v>18</v>
      </c>
      <c r="B19">
        <v>-36.690800000000003</v>
      </c>
      <c r="C19" s="65">
        <v>34352</v>
      </c>
      <c r="D19">
        <v>9.2399997711181605</v>
      </c>
      <c r="E19">
        <v>23.629999160766602</v>
      </c>
      <c r="F19">
        <v>0</v>
      </c>
      <c r="G19">
        <v>43.208509092128899</v>
      </c>
      <c r="H19">
        <v>5.2678299375341204</v>
      </c>
      <c r="I19">
        <v>0</v>
      </c>
      <c r="J19">
        <v>0</v>
      </c>
    </row>
    <row r="20" spans="1:10">
      <c r="A20">
        <v>19</v>
      </c>
      <c r="B20">
        <v>142.202</v>
      </c>
      <c r="C20" s="65">
        <v>34353</v>
      </c>
      <c r="D20">
        <v>9.2299995422363299</v>
      </c>
      <c r="E20">
        <v>25.819999694824201</v>
      </c>
      <c r="F20">
        <v>0</v>
      </c>
      <c r="G20">
        <v>43.130220252292901</v>
      </c>
      <c r="H20">
        <v>5.8257090142096404</v>
      </c>
      <c r="I20">
        <v>0</v>
      </c>
      <c r="J20">
        <v>0</v>
      </c>
    </row>
    <row r="21" spans="1:10">
      <c r="A21">
        <v>20</v>
      </c>
      <c r="B21">
        <v>-36.690800000000003</v>
      </c>
      <c r="C21" s="65">
        <v>34354</v>
      </c>
      <c r="D21">
        <v>8.7899999618530291</v>
      </c>
      <c r="E21">
        <v>24.180000305175799</v>
      </c>
      <c r="F21">
        <v>0</v>
      </c>
      <c r="G21">
        <v>43.044871287149597</v>
      </c>
      <c r="H21">
        <v>5.4350886914767598</v>
      </c>
      <c r="I21">
        <v>0</v>
      </c>
      <c r="J21">
        <v>0</v>
      </c>
    </row>
    <row r="22" spans="1:10">
      <c r="A22">
        <v>21</v>
      </c>
      <c r="B22">
        <v>142.202</v>
      </c>
      <c r="C22" s="65">
        <v>34355</v>
      </c>
      <c r="D22">
        <v>10.2700004577637</v>
      </c>
      <c r="E22">
        <v>21.100000381469702</v>
      </c>
      <c r="F22">
        <v>0.89999997615814198</v>
      </c>
      <c r="G22">
        <v>42.952630685794396</v>
      </c>
      <c r="H22">
        <v>4.4434065923570802</v>
      </c>
      <c r="I22">
        <v>0</v>
      </c>
      <c r="J22">
        <v>0</v>
      </c>
    </row>
    <row r="23" spans="1:10">
      <c r="A23">
        <v>22</v>
      </c>
      <c r="B23">
        <v>-36.690800000000003</v>
      </c>
      <c r="C23" s="65">
        <v>34356</v>
      </c>
      <c r="D23">
        <v>5.1199998855590803</v>
      </c>
      <c r="E23">
        <v>26.680000305175799</v>
      </c>
      <c r="F23">
        <v>0</v>
      </c>
      <c r="G23">
        <v>42.853666937322402</v>
      </c>
      <c r="H23">
        <v>6.2951201875277496</v>
      </c>
      <c r="I23">
        <v>0</v>
      </c>
      <c r="J23">
        <v>0</v>
      </c>
    </row>
    <row r="24" spans="1:10">
      <c r="A24">
        <v>23</v>
      </c>
      <c r="B24">
        <v>142.202</v>
      </c>
      <c r="C24" s="65">
        <v>34357</v>
      </c>
      <c r="D24">
        <v>9.9300003051757795</v>
      </c>
      <c r="E24">
        <v>32.279998779296903</v>
      </c>
      <c r="F24">
        <v>0</v>
      </c>
      <c r="G24">
        <v>42.748148530828999</v>
      </c>
      <c r="H24">
        <v>7.3811362953311503</v>
      </c>
      <c r="I24">
        <v>0</v>
      </c>
      <c r="J24">
        <v>0</v>
      </c>
    </row>
    <row r="25" spans="1:10">
      <c r="A25">
        <v>24</v>
      </c>
      <c r="B25">
        <v>-36.690800000000003</v>
      </c>
      <c r="C25" s="65">
        <v>34358</v>
      </c>
      <c r="D25">
        <v>15.4899997711182</v>
      </c>
      <c r="E25">
        <v>37.639999389648402</v>
      </c>
      <c r="F25">
        <v>0</v>
      </c>
      <c r="G25">
        <v>42.636243955409398</v>
      </c>
      <c r="H25">
        <v>8.35733927993161</v>
      </c>
      <c r="I25">
        <v>0</v>
      </c>
      <c r="J25">
        <v>0</v>
      </c>
    </row>
    <row r="26" spans="1:10">
      <c r="A26">
        <v>25</v>
      </c>
      <c r="B26">
        <v>142.202</v>
      </c>
      <c r="C26" s="65">
        <v>34359</v>
      </c>
      <c r="D26">
        <v>15.3599996566772</v>
      </c>
      <c r="E26">
        <v>40.630001068115199</v>
      </c>
      <c r="F26">
        <v>0</v>
      </c>
      <c r="G26">
        <v>42.5181217001589</v>
      </c>
      <c r="H26">
        <v>9.1887518293095098</v>
      </c>
      <c r="I26">
        <v>0</v>
      </c>
      <c r="J26">
        <v>0</v>
      </c>
    </row>
    <row r="27" spans="1:10">
      <c r="A27">
        <v>26</v>
      </c>
      <c r="B27">
        <v>-36.690800000000003</v>
      </c>
      <c r="C27" s="65">
        <v>34360</v>
      </c>
      <c r="D27">
        <v>23.579999923706101</v>
      </c>
      <c r="E27">
        <v>37.080001831054702</v>
      </c>
      <c r="F27">
        <v>0</v>
      </c>
      <c r="G27">
        <v>42.3939502541728</v>
      </c>
      <c r="H27">
        <v>7.03798637992944</v>
      </c>
      <c r="I27">
        <v>0</v>
      </c>
      <c r="J27">
        <v>0</v>
      </c>
    </row>
    <row r="28" spans="1:10">
      <c r="A28">
        <v>27</v>
      </c>
      <c r="B28">
        <v>142.202</v>
      </c>
      <c r="C28" s="65">
        <v>34361</v>
      </c>
      <c r="D28">
        <v>12.2700004577637</v>
      </c>
      <c r="E28">
        <v>25.079999923706101</v>
      </c>
      <c r="F28">
        <v>0</v>
      </c>
      <c r="G28">
        <v>42.2638981065462</v>
      </c>
      <c r="H28">
        <v>5.1796589022768904</v>
      </c>
      <c r="I28">
        <v>0</v>
      </c>
      <c r="J28">
        <v>0</v>
      </c>
    </row>
    <row r="29" spans="1:10">
      <c r="A29">
        <v>28</v>
      </c>
      <c r="B29">
        <v>-36.690800000000003</v>
      </c>
      <c r="C29" s="65">
        <v>34362</v>
      </c>
      <c r="D29">
        <v>8.1400003433227504</v>
      </c>
      <c r="E29">
        <v>29.430000305175799</v>
      </c>
      <c r="F29">
        <v>0</v>
      </c>
      <c r="G29">
        <v>42.128133746374502</v>
      </c>
      <c r="H29">
        <v>6.6761312438619704</v>
      </c>
      <c r="I29">
        <v>0</v>
      </c>
      <c r="J29">
        <v>0</v>
      </c>
    </row>
    <row r="30" spans="1:10">
      <c r="A30">
        <v>29</v>
      </c>
      <c r="B30">
        <v>142.202</v>
      </c>
      <c r="C30" s="65">
        <v>34363</v>
      </c>
      <c r="D30">
        <v>9.8699998855590803</v>
      </c>
      <c r="E30">
        <v>28.829999923706101</v>
      </c>
      <c r="F30">
        <v>0</v>
      </c>
      <c r="G30">
        <v>41.986825662752999</v>
      </c>
      <c r="H30">
        <v>6.3760656113243703</v>
      </c>
      <c r="I30">
        <v>0</v>
      </c>
      <c r="J30">
        <v>0</v>
      </c>
    </row>
    <row r="31" spans="1:10">
      <c r="A31">
        <v>30</v>
      </c>
      <c r="B31">
        <v>-36.690800000000003</v>
      </c>
      <c r="C31" s="65">
        <v>34364</v>
      </c>
      <c r="D31">
        <v>10.069999694824199</v>
      </c>
      <c r="E31">
        <v>28.090000152587901</v>
      </c>
      <c r="F31">
        <v>0</v>
      </c>
      <c r="G31">
        <v>41.840142344776901</v>
      </c>
      <c r="H31">
        <v>6.1492650873146601</v>
      </c>
      <c r="I31">
        <v>0</v>
      </c>
      <c r="J31">
        <v>0</v>
      </c>
    </row>
    <row r="32" spans="1:10">
      <c r="A32">
        <v>31</v>
      </c>
      <c r="B32">
        <v>142.202</v>
      </c>
      <c r="C32" s="65">
        <v>34365</v>
      </c>
      <c r="D32">
        <v>13.6499996185303</v>
      </c>
      <c r="E32">
        <v>24.360000610351602</v>
      </c>
      <c r="F32">
        <v>0.10000000149011599</v>
      </c>
      <c r="G32">
        <v>41.688252281541402</v>
      </c>
      <c r="H32">
        <v>4.7138636791388704</v>
      </c>
      <c r="I32">
        <v>0</v>
      </c>
      <c r="J32">
        <v>0</v>
      </c>
    </row>
    <row r="33" spans="1:10">
      <c r="A33">
        <v>32</v>
      </c>
      <c r="B33">
        <v>-36.690800000000003</v>
      </c>
      <c r="C33" s="65">
        <v>34366</v>
      </c>
      <c r="D33">
        <v>15.1199998855591</v>
      </c>
      <c r="E33">
        <v>32.919998168945298</v>
      </c>
      <c r="F33">
        <v>4.6999998092651403</v>
      </c>
      <c r="G33">
        <v>41.531323962141897</v>
      </c>
      <c r="H33">
        <v>6.8790984723056097</v>
      </c>
      <c r="I33">
        <v>0</v>
      </c>
      <c r="J33">
        <v>0</v>
      </c>
    </row>
    <row r="34" spans="1:10">
      <c r="A34">
        <v>33</v>
      </c>
      <c r="B34">
        <v>142.202</v>
      </c>
      <c r="C34" s="65">
        <v>34367</v>
      </c>
      <c r="D34">
        <v>14.550000190734901</v>
      </c>
      <c r="E34">
        <v>32.529998779296903</v>
      </c>
      <c r="F34">
        <v>0</v>
      </c>
      <c r="G34">
        <v>41.369525875673503</v>
      </c>
      <c r="H34">
        <v>6.8078125444204103</v>
      </c>
      <c r="I34">
        <v>0</v>
      </c>
      <c r="J34">
        <v>0</v>
      </c>
    </row>
    <row r="35" spans="1:10">
      <c r="A35">
        <v>34</v>
      </c>
      <c r="B35">
        <v>-36.690800000000003</v>
      </c>
      <c r="C35" s="65">
        <v>34368</v>
      </c>
      <c r="D35">
        <v>13.829999923706101</v>
      </c>
      <c r="E35">
        <v>37.119998931884801</v>
      </c>
      <c r="F35">
        <v>0</v>
      </c>
      <c r="G35">
        <v>41.203026511231698</v>
      </c>
      <c r="H35">
        <v>8.0781641742397507</v>
      </c>
      <c r="I35">
        <v>0</v>
      </c>
      <c r="J35">
        <v>0</v>
      </c>
    </row>
    <row r="36" spans="1:10">
      <c r="A36">
        <v>35</v>
      </c>
      <c r="B36">
        <v>142.202</v>
      </c>
      <c r="C36" s="65">
        <v>34369</v>
      </c>
      <c r="D36">
        <v>17.340000152587901</v>
      </c>
      <c r="E36">
        <v>32.840000152587898</v>
      </c>
      <c r="F36">
        <v>0</v>
      </c>
      <c r="G36">
        <v>41.031994357911501</v>
      </c>
      <c r="H36">
        <v>6.50438552810538</v>
      </c>
      <c r="I36">
        <v>0</v>
      </c>
      <c r="J36">
        <v>0</v>
      </c>
    </row>
    <row r="37" spans="1:10">
      <c r="A37">
        <v>36</v>
      </c>
      <c r="B37">
        <v>-36.690800000000003</v>
      </c>
      <c r="C37" s="65">
        <v>34370</v>
      </c>
      <c r="D37">
        <v>15.8999996185303</v>
      </c>
      <c r="E37">
        <v>35.700000762939503</v>
      </c>
      <c r="F37">
        <v>0</v>
      </c>
      <c r="G37">
        <v>40.856597904808403</v>
      </c>
      <c r="H37">
        <v>7.4412012605031501</v>
      </c>
      <c r="I37">
        <v>0</v>
      </c>
      <c r="J37">
        <v>0</v>
      </c>
    </row>
    <row r="38" spans="1:10">
      <c r="A38">
        <v>37</v>
      </c>
      <c r="B38">
        <v>142.202</v>
      </c>
      <c r="C38" s="65">
        <v>34371</v>
      </c>
      <c r="D38">
        <v>12.060000419616699</v>
      </c>
      <c r="E38">
        <v>32.299999237060497</v>
      </c>
      <c r="F38">
        <v>0</v>
      </c>
      <c r="G38">
        <v>40.677005641017502</v>
      </c>
      <c r="H38">
        <v>6.8684502462405197</v>
      </c>
      <c r="I38">
        <v>0</v>
      </c>
      <c r="J38">
        <v>0</v>
      </c>
    </row>
    <row r="39" spans="1:10">
      <c r="A39">
        <v>38</v>
      </c>
      <c r="B39">
        <v>-36.690800000000003</v>
      </c>
      <c r="C39" s="65">
        <v>34372</v>
      </c>
      <c r="D39">
        <v>11.670000076293899</v>
      </c>
      <c r="E39">
        <v>34.200000762939503</v>
      </c>
      <c r="F39">
        <v>0</v>
      </c>
      <c r="G39">
        <v>40.493386055634197</v>
      </c>
      <c r="H39">
        <v>7.3501156620093697</v>
      </c>
      <c r="I39">
        <v>0</v>
      </c>
      <c r="J39">
        <v>0</v>
      </c>
    </row>
    <row r="40" spans="1:10">
      <c r="A40">
        <v>39</v>
      </c>
      <c r="B40">
        <v>142.202</v>
      </c>
      <c r="C40" s="65">
        <v>34373</v>
      </c>
      <c r="D40">
        <v>14.5200004577637</v>
      </c>
      <c r="E40">
        <v>31.889999389648398</v>
      </c>
      <c r="F40">
        <v>0</v>
      </c>
      <c r="G40">
        <v>40.305907637753599</v>
      </c>
      <c r="H40">
        <v>6.4664685292257902</v>
      </c>
      <c r="I40">
        <v>0</v>
      </c>
      <c r="J40">
        <v>0</v>
      </c>
    </row>
    <row r="41" spans="1:10">
      <c r="A41">
        <v>40</v>
      </c>
      <c r="B41">
        <v>-36.690800000000003</v>
      </c>
      <c r="C41" s="65">
        <v>34374</v>
      </c>
      <c r="D41">
        <v>16.120000839233398</v>
      </c>
      <c r="E41">
        <v>29.959999084472699</v>
      </c>
      <c r="F41">
        <v>3.5</v>
      </c>
      <c r="G41">
        <v>40.114738876471101</v>
      </c>
      <c r="H41">
        <v>5.7216260717463099</v>
      </c>
      <c r="I41">
        <v>0</v>
      </c>
      <c r="J41">
        <v>0</v>
      </c>
    </row>
    <row r="42" spans="1:10">
      <c r="A42">
        <v>41</v>
      </c>
      <c r="B42">
        <v>142.202</v>
      </c>
      <c r="C42" s="65">
        <v>34375</v>
      </c>
      <c r="D42">
        <v>14.579999923706101</v>
      </c>
      <c r="E42">
        <v>22.579999923706101</v>
      </c>
      <c r="F42">
        <v>0</v>
      </c>
      <c r="G42">
        <v>39.920048260881899</v>
      </c>
      <c r="H42">
        <v>3.8562084026241799</v>
      </c>
      <c r="I42">
        <v>0</v>
      </c>
      <c r="J42">
        <v>0</v>
      </c>
    </row>
    <row r="43" spans="1:10">
      <c r="A43">
        <v>42</v>
      </c>
      <c r="B43">
        <v>-36.690800000000003</v>
      </c>
      <c r="C43" s="65">
        <v>34376</v>
      </c>
      <c r="D43">
        <v>13.1000003814697</v>
      </c>
      <c r="E43">
        <v>21.159999847412099</v>
      </c>
      <c r="F43">
        <v>6.5999999046325701</v>
      </c>
      <c r="G43">
        <v>39.7220042800813</v>
      </c>
      <c r="H43">
        <v>3.69793266662681</v>
      </c>
      <c r="I43">
        <v>3.6416537713311201</v>
      </c>
      <c r="J43">
        <v>7.2833075426622498E-2</v>
      </c>
    </row>
    <row r="44" spans="1:10">
      <c r="A44">
        <v>43</v>
      </c>
      <c r="B44">
        <v>142.202</v>
      </c>
      <c r="C44" s="65">
        <v>34377</v>
      </c>
      <c r="D44">
        <v>8.9600000381469709</v>
      </c>
      <c r="E44">
        <v>25.639999389648398</v>
      </c>
      <c r="F44">
        <v>0</v>
      </c>
      <c r="G44">
        <v>39.520775423164601</v>
      </c>
      <c r="H44">
        <v>5.3185388557843298</v>
      </c>
      <c r="I44">
        <v>0</v>
      </c>
      <c r="J44">
        <v>0</v>
      </c>
    </row>
    <row r="45" spans="1:10">
      <c r="A45">
        <v>44</v>
      </c>
      <c r="B45">
        <v>-36.690800000000003</v>
      </c>
      <c r="C45" s="65">
        <v>34378</v>
      </c>
      <c r="D45">
        <v>13.0900001525879</v>
      </c>
      <c r="E45">
        <v>32.4799995422363</v>
      </c>
      <c r="F45">
        <v>0</v>
      </c>
      <c r="G45">
        <v>39.316530179227001</v>
      </c>
      <c r="H45">
        <v>6.5961630269683296</v>
      </c>
      <c r="I45">
        <v>0</v>
      </c>
      <c r="J45">
        <v>0</v>
      </c>
    </row>
    <row r="46" spans="1:10">
      <c r="A46">
        <v>45</v>
      </c>
      <c r="B46">
        <v>142.202</v>
      </c>
      <c r="C46" s="65">
        <v>34379</v>
      </c>
      <c r="D46">
        <v>19.0100002288818</v>
      </c>
      <c r="E46">
        <v>29.399999618530298</v>
      </c>
      <c r="F46">
        <v>0</v>
      </c>
      <c r="G46">
        <v>39.109437037363698</v>
      </c>
      <c r="H46">
        <v>4.9710950304796304</v>
      </c>
      <c r="I46">
        <v>0</v>
      </c>
      <c r="J46">
        <v>0</v>
      </c>
    </row>
    <row r="47" spans="1:10">
      <c r="A47">
        <v>46</v>
      </c>
      <c r="B47">
        <v>-36.690800000000003</v>
      </c>
      <c r="C47" s="65">
        <v>34380</v>
      </c>
      <c r="D47">
        <v>16.959999084472699</v>
      </c>
      <c r="E47">
        <v>25.090000152587901</v>
      </c>
      <c r="F47">
        <v>1.29999995231628</v>
      </c>
      <c r="G47">
        <v>38.899664486670098</v>
      </c>
      <c r="H47">
        <v>4.0426334822067904</v>
      </c>
      <c r="I47">
        <v>0</v>
      </c>
      <c r="J47">
        <v>0</v>
      </c>
    </row>
    <row r="48" spans="1:10">
      <c r="A48">
        <v>47</v>
      </c>
      <c r="B48">
        <v>142.202</v>
      </c>
      <c r="C48" s="65">
        <v>34381</v>
      </c>
      <c r="D48">
        <v>8.9600000381469709</v>
      </c>
      <c r="E48">
        <v>21.579999923706101</v>
      </c>
      <c r="F48">
        <v>0</v>
      </c>
      <c r="G48">
        <v>38.687360511382799</v>
      </c>
      <c r="H48">
        <v>4.2667256857199396</v>
      </c>
      <c r="I48">
        <v>0</v>
      </c>
      <c r="J48">
        <v>0</v>
      </c>
    </row>
    <row r="49" spans="1:10">
      <c r="A49">
        <v>48</v>
      </c>
      <c r="B49">
        <v>-36.690800000000003</v>
      </c>
      <c r="C49" s="65">
        <v>34382</v>
      </c>
      <c r="D49">
        <v>10.7200002670288</v>
      </c>
      <c r="E49">
        <v>23.920000076293899</v>
      </c>
      <c r="F49">
        <v>0</v>
      </c>
      <c r="G49">
        <v>38.472591076304298</v>
      </c>
      <c r="H49">
        <v>4.6084476654023296</v>
      </c>
      <c r="I49">
        <v>0</v>
      </c>
      <c r="J49">
        <v>0</v>
      </c>
    </row>
    <row r="50" spans="1:10">
      <c r="A50">
        <v>49</v>
      </c>
      <c r="B50">
        <v>142.202</v>
      </c>
      <c r="C50" s="65">
        <v>34383</v>
      </c>
      <c r="D50">
        <v>6.3400001525878897</v>
      </c>
      <c r="E50">
        <v>22.030000686645501</v>
      </c>
      <c r="F50">
        <v>0</v>
      </c>
      <c r="G50">
        <v>38.255401641378498</v>
      </c>
      <c r="H50">
        <v>4.5500100670259602</v>
      </c>
      <c r="I50">
        <v>0</v>
      </c>
      <c r="J50">
        <v>0</v>
      </c>
    </row>
    <row r="51" spans="1:10">
      <c r="A51">
        <v>50</v>
      </c>
      <c r="B51">
        <v>-36.690800000000003</v>
      </c>
      <c r="C51" s="65">
        <v>34384</v>
      </c>
      <c r="D51">
        <v>7.71000003814697</v>
      </c>
      <c r="E51">
        <v>25.059999465942401</v>
      </c>
      <c r="F51">
        <v>0</v>
      </c>
      <c r="G51">
        <v>38.035837666549099</v>
      </c>
      <c r="H51">
        <v>5.0844039839096098</v>
      </c>
      <c r="I51">
        <v>0</v>
      </c>
      <c r="J51">
        <v>0</v>
      </c>
    </row>
    <row r="52" spans="1:10">
      <c r="A52">
        <v>51</v>
      </c>
      <c r="B52">
        <v>142.202</v>
      </c>
      <c r="C52" s="65">
        <v>34385</v>
      </c>
      <c r="D52">
        <v>12.2700004577637</v>
      </c>
      <c r="E52">
        <v>30.420000076293899</v>
      </c>
      <c r="F52">
        <v>0</v>
      </c>
      <c r="G52">
        <v>37.8139446117601</v>
      </c>
      <c r="H52">
        <v>5.9200905009054496</v>
      </c>
      <c r="I52">
        <v>0</v>
      </c>
      <c r="J52">
        <v>0</v>
      </c>
    </row>
    <row r="53" spans="1:10">
      <c r="A53">
        <v>52</v>
      </c>
      <c r="B53">
        <v>-36.690800000000003</v>
      </c>
      <c r="C53" s="65">
        <v>34386</v>
      </c>
      <c r="D53">
        <v>16.799999237060501</v>
      </c>
      <c r="E53">
        <v>34.200000762939503</v>
      </c>
      <c r="F53">
        <v>0</v>
      </c>
      <c r="G53">
        <v>37.589767936955198</v>
      </c>
      <c r="H53">
        <v>6.3737340146583996</v>
      </c>
      <c r="I53">
        <v>0</v>
      </c>
      <c r="J53">
        <v>0</v>
      </c>
    </row>
    <row r="54" spans="1:10">
      <c r="A54">
        <v>53</v>
      </c>
      <c r="B54">
        <v>142.202</v>
      </c>
      <c r="C54" s="65">
        <v>34387</v>
      </c>
      <c r="D54">
        <v>15.699999809265099</v>
      </c>
      <c r="E54">
        <v>34.380001068115199</v>
      </c>
      <c r="F54">
        <v>0</v>
      </c>
      <c r="G54">
        <v>37.363353102078499</v>
      </c>
      <c r="H54">
        <v>6.4944968885241403</v>
      </c>
      <c r="I54">
        <v>0</v>
      </c>
      <c r="J54">
        <v>0</v>
      </c>
    </row>
    <row r="55" spans="1:10">
      <c r="A55">
        <v>54</v>
      </c>
      <c r="B55">
        <v>-36.690800000000003</v>
      </c>
      <c r="C55" s="65">
        <v>34388</v>
      </c>
      <c r="D55">
        <v>12.439999580383301</v>
      </c>
      <c r="E55">
        <v>36.939998626708999</v>
      </c>
      <c r="F55">
        <v>0</v>
      </c>
      <c r="G55">
        <v>37.134745567073601</v>
      </c>
      <c r="H55">
        <v>7.3318227971696697</v>
      </c>
      <c r="I55">
        <v>0</v>
      </c>
      <c r="J55">
        <v>0</v>
      </c>
    </row>
    <row r="56" spans="1:10">
      <c r="A56">
        <v>55</v>
      </c>
      <c r="B56">
        <v>142.202</v>
      </c>
      <c r="C56" s="65">
        <v>34389</v>
      </c>
      <c r="D56">
        <v>15.7799997329712</v>
      </c>
      <c r="E56">
        <v>24.909999847412099</v>
      </c>
      <c r="F56">
        <v>0</v>
      </c>
      <c r="G56">
        <v>36.903990791884603</v>
      </c>
      <c r="H56">
        <v>3.9930807539229201</v>
      </c>
      <c r="I56">
        <v>0</v>
      </c>
      <c r="J56">
        <v>0</v>
      </c>
    </row>
    <row r="57" spans="1:10">
      <c r="A57">
        <v>56</v>
      </c>
      <c r="B57">
        <v>-36.690800000000003</v>
      </c>
      <c r="C57" s="65">
        <v>34390</v>
      </c>
      <c r="D57">
        <v>14.069999694824199</v>
      </c>
      <c r="E57">
        <v>29.959999084472699</v>
      </c>
      <c r="F57">
        <v>0.30000001192092901</v>
      </c>
      <c r="G57">
        <v>36.671134236455103</v>
      </c>
      <c r="H57">
        <v>5.4637994262017697</v>
      </c>
      <c r="I57">
        <v>0</v>
      </c>
      <c r="J57">
        <v>0</v>
      </c>
    </row>
    <row r="58" spans="1:10">
      <c r="A58">
        <v>57</v>
      </c>
      <c r="B58">
        <v>142.202</v>
      </c>
      <c r="C58" s="65">
        <v>34391</v>
      </c>
      <c r="D58">
        <v>15.199999809265099</v>
      </c>
      <c r="E58">
        <v>32.459999084472699</v>
      </c>
      <c r="F58">
        <v>0.30000001192092901</v>
      </c>
      <c r="G58">
        <v>36.436221360729199</v>
      </c>
      <c r="H58">
        <v>5.9159143161955301</v>
      </c>
      <c r="I58">
        <v>0</v>
      </c>
      <c r="J58">
        <v>0</v>
      </c>
    </row>
    <row r="59" spans="1:10">
      <c r="A59">
        <v>58</v>
      </c>
      <c r="B59">
        <v>-36.690800000000003</v>
      </c>
      <c r="C59" s="65">
        <v>34392</v>
      </c>
      <c r="D59">
        <v>15.829999923706101</v>
      </c>
      <c r="E59">
        <v>21.5200004577637</v>
      </c>
      <c r="F59">
        <v>17.5</v>
      </c>
      <c r="G59">
        <v>36.199297624650598</v>
      </c>
      <c r="H59">
        <v>2.9567414665167</v>
      </c>
      <c r="I59">
        <v>15.1346068267866</v>
      </c>
      <c r="J59">
        <v>0.30269213653573301</v>
      </c>
    </row>
    <row r="60" spans="1:10">
      <c r="A60">
        <v>59</v>
      </c>
      <c r="B60">
        <v>142.202</v>
      </c>
      <c r="C60" s="65">
        <v>34393</v>
      </c>
      <c r="D60">
        <v>7.2699999809265101</v>
      </c>
      <c r="E60">
        <v>21.899999618530298</v>
      </c>
      <c r="F60">
        <v>0</v>
      </c>
      <c r="G60">
        <v>35.960408488163303</v>
      </c>
      <c r="H60">
        <v>4.1816956828567902</v>
      </c>
      <c r="I60">
        <v>11.7892502805012</v>
      </c>
      <c r="J60">
        <v>0.235785005610024</v>
      </c>
    </row>
    <row r="61" spans="1:10">
      <c r="A61">
        <v>60</v>
      </c>
      <c r="B61">
        <v>-36.690800000000003</v>
      </c>
      <c r="C61" s="65">
        <v>34394</v>
      </c>
      <c r="D61">
        <v>7.4800000190734899</v>
      </c>
      <c r="E61">
        <v>25.25</v>
      </c>
      <c r="F61">
        <v>0</v>
      </c>
      <c r="G61">
        <v>35.719599411211</v>
      </c>
      <c r="H61">
        <v>4.82940325193979</v>
      </c>
      <c r="I61">
        <v>7.9257276789493796</v>
      </c>
      <c r="J61">
        <v>0.158514553578988</v>
      </c>
    </row>
    <row r="62" spans="1:10">
      <c r="A62">
        <v>61</v>
      </c>
      <c r="B62">
        <v>142.202</v>
      </c>
      <c r="C62" s="65">
        <v>34395</v>
      </c>
      <c r="D62">
        <v>9.5399999618530291</v>
      </c>
      <c r="E62">
        <v>26.799999237060501</v>
      </c>
      <c r="F62">
        <v>0</v>
      </c>
      <c r="G62">
        <v>35.476915853737701</v>
      </c>
      <c r="H62">
        <v>4.9770090345287699</v>
      </c>
      <c r="I62">
        <v>3.9441204513263601</v>
      </c>
      <c r="J62">
        <v>7.8882409026527198E-2</v>
      </c>
    </row>
    <row r="63" spans="1:10">
      <c r="A63">
        <v>62</v>
      </c>
      <c r="B63">
        <v>-36.690800000000003</v>
      </c>
      <c r="C63" s="65">
        <v>34396</v>
      </c>
      <c r="D63">
        <v>9.5200004577636701</v>
      </c>
      <c r="E63">
        <v>23.7700004577637</v>
      </c>
      <c r="F63">
        <v>0</v>
      </c>
      <c r="G63">
        <v>35.232403275687098</v>
      </c>
      <c r="H63">
        <v>4.3006851269363899</v>
      </c>
      <c r="I63">
        <v>0.50357234977724497</v>
      </c>
      <c r="J63">
        <v>1.00714469955449E-2</v>
      </c>
    </row>
    <row r="64" spans="1:10">
      <c r="A64">
        <v>63</v>
      </c>
      <c r="B64">
        <v>142.202</v>
      </c>
      <c r="C64" s="65">
        <v>34397</v>
      </c>
      <c r="D64">
        <v>6.5599999427795401</v>
      </c>
      <c r="E64">
        <v>21.909999847412099</v>
      </c>
      <c r="F64">
        <v>0</v>
      </c>
      <c r="G64">
        <v>34.986107137003202</v>
      </c>
      <c r="H64">
        <v>4.1222686246536897</v>
      </c>
      <c r="I64">
        <v>0</v>
      </c>
      <c r="J64">
        <v>0</v>
      </c>
    </row>
    <row r="65" spans="1:10">
      <c r="A65">
        <v>64</v>
      </c>
      <c r="B65">
        <v>-36.690800000000003</v>
      </c>
      <c r="C65" s="65">
        <v>34398</v>
      </c>
      <c r="D65">
        <v>7.4400000572204599</v>
      </c>
      <c r="E65">
        <v>23.340000152587901</v>
      </c>
      <c r="F65">
        <v>0</v>
      </c>
      <c r="G65">
        <v>34.738072897629898</v>
      </c>
      <c r="H65">
        <v>4.31591905691067</v>
      </c>
      <c r="I65">
        <v>0</v>
      </c>
      <c r="J65">
        <v>0</v>
      </c>
    </row>
    <row r="66" spans="1:10">
      <c r="A66">
        <v>65</v>
      </c>
      <c r="B66">
        <v>142.202</v>
      </c>
      <c r="C66" s="65">
        <v>34399</v>
      </c>
      <c r="D66">
        <v>6.4000000953674299</v>
      </c>
      <c r="E66">
        <v>22.819999694824201</v>
      </c>
      <c r="F66">
        <v>0</v>
      </c>
      <c r="G66">
        <v>34.488346017510899</v>
      </c>
      <c r="H66">
        <v>4.2520632830972103</v>
      </c>
      <c r="I66">
        <v>0</v>
      </c>
      <c r="J66">
        <v>0</v>
      </c>
    </row>
    <row r="67" spans="1:10">
      <c r="A67">
        <v>66</v>
      </c>
      <c r="B67">
        <v>-36.690800000000003</v>
      </c>
      <c r="C67" s="65">
        <v>34399.958333333336</v>
      </c>
      <c r="D67">
        <v>8.1599998474121094</v>
      </c>
      <c r="E67">
        <v>24.430000305175799</v>
      </c>
      <c r="F67">
        <v>0</v>
      </c>
      <c r="G67">
        <v>34.236971956590097</v>
      </c>
      <c r="H67">
        <v>4.4201965074720801</v>
      </c>
      <c r="I67">
        <v>0</v>
      </c>
      <c r="J67">
        <v>0</v>
      </c>
    </row>
    <row r="68" spans="1:10">
      <c r="A68">
        <v>67</v>
      </c>
      <c r="B68">
        <v>142.202</v>
      </c>
      <c r="C68" s="65">
        <v>34400.958333333336</v>
      </c>
      <c r="D68">
        <v>9.2899999618530291</v>
      </c>
      <c r="E68">
        <v>28.120000839233398</v>
      </c>
      <c r="F68">
        <v>0.60000002384185802</v>
      </c>
      <c r="G68">
        <v>33.983996174811402</v>
      </c>
      <c r="H68">
        <v>5.0537496644143802</v>
      </c>
      <c r="I68">
        <v>0</v>
      </c>
      <c r="J68">
        <v>0</v>
      </c>
    </row>
    <row r="69" spans="1:10">
      <c r="A69">
        <v>68</v>
      </c>
      <c r="B69">
        <v>-36.690800000000003</v>
      </c>
      <c r="C69" s="65">
        <v>34401.958333333336</v>
      </c>
      <c r="D69">
        <v>14.3800001144409</v>
      </c>
      <c r="E69">
        <v>27.659999847412099</v>
      </c>
      <c r="F69">
        <v>0.69999998807907104</v>
      </c>
      <c r="G69">
        <v>33.729464132118601</v>
      </c>
      <c r="H69">
        <v>4.4794609726459198</v>
      </c>
      <c r="I69">
        <v>0</v>
      </c>
      <c r="J69">
        <v>0</v>
      </c>
    </row>
    <row r="70" spans="1:10">
      <c r="A70">
        <v>69</v>
      </c>
      <c r="B70">
        <v>142.202</v>
      </c>
      <c r="C70" s="65">
        <v>34402.958333333336</v>
      </c>
      <c r="D70">
        <v>12.289999961853001</v>
      </c>
      <c r="E70">
        <v>24.159999847412099</v>
      </c>
      <c r="F70">
        <v>0</v>
      </c>
      <c r="G70">
        <v>33.473421288455697</v>
      </c>
      <c r="H70">
        <v>3.90023882202552</v>
      </c>
      <c r="I70">
        <v>0</v>
      </c>
      <c r="J70">
        <v>0</v>
      </c>
    </row>
    <row r="71" spans="1:10">
      <c r="A71">
        <v>70</v>
      </c>
      <c r="B71">
        <v>-36.690800000000003</v>
      </c>
      <c r="C71" s="65">
        <v>34403.958333333336</v>
      </c>
      <c r="D71">
        <v>9.6999998092651403</v>
      </c>
      <c r="E71">
        <v>21.569999694824201</v>
      </c>
      <c r="F71">
        <v>0</v>
      </c>
      <c r="G71">
        <v>33.215913103766397</v>
      </c>
      <c r="H71">
        <v>3.59198594805456</v>
      </c>
      <c r="I71">
        <v>0</v>
      </c>
      <c r="J71">
        <v>0</v>
      </c>
    </row>
    <row r="72" spans="1:10">
      <c r="A72">
        <v>71</v>
      </c>
      <c r="B72">
        <v>142.202</v>
      </c>
      <c r="C72" s="65">
        <v>34404.958333333336</v>
      </c>
      <c r="D72">
        <v>6.0700001716613796</v>
      </c>
      <c r="E72">
        <v>22.569999694824201</v>
      </c>
      <c r="F72">
        <v>0</v>
      </c>
      <c r="G72">
        <v>32.956985037994698</v>
      </c>
      <c r="H72">
        <v>4.0367023549896004</v>
      </c>
      <c r="I72">
        <v>0</v>
      </c>
      <c r="J72">
        <v>0</v>
      </c>
    </row>
    <row r="73" spans="1:10">
      <c r="A73">
        <v>72</v>
      </c>
      <c r="B73">
        <v>-36.690800000000003</v>
      </c>
      <c r="C73" s="65">
        <v>34405.958333333336</v>
      </c>
      <c r="D73">
        <v>5.9099998474121103</v>
      </c>
      <c r="E73">
        <v>22.549999237060501</v>
      </c>
      <c r="F73">
        <v>0</v>
      </c>
      <c r="G73">
        <v>32.696682551084301</v>
      </c>
      <c r="H73">
        <v>4.0105046841745198</v>
      </c>
      <c r="I73">
        <v>0</v>
      </c>
      <c r="J73">
        <v>0</v>
      </c>
    </row>
    <row r="74" spans="1:10">
      <c r="A74">
        <v>73</v>
      </c>
      <c r="B74">
        <v>142.202</v>
      </c>
      <c r="C74" s="65">
        <v>34406.958333333336</v>
      </c>
      <c r="D74">
        <v>5.0799999237060502</v>
      </c>
      <c r="E74">
        <v>22.5200004577637</v>
      </c>
      <c r="F74">
        <v>0</v>
      </c>
      <c r="G74">
        <v>32.435051102979202</v>
      </c>
      <c r="H74">
        <v>4.0182473814035102</v>
      </c>
      <c r="I74">
        <v>0</v>
      </c>
      <c r="J74">
        <v>0</v>
      </c>
    </row>
    <row r="75" spans="1:10">
      <c r="A75">
        <v>74</v>
      </c>
      <c r="B75">
        <v>-36.690800000000003</v>
      </c>
      <c r="C75" s="65">
        <v>34407.958333333336</v>
      </c>
      <c r="D75">
        <v>7.3899998664856001</v>
      </c>
      <c r="E75">
        <v>25.819999694824201</v>
      </c>
      <c r="F75">
        <v>0</v>
      </c>
      <c r="G75">
        <v>32.1721361536232</v>
      </c>
      <c r="H75">
        <v>4.4609347886833799</v>
      </c>
      <c r="I75">
        <v>0</v>
      </c>
      <c r="J75">
        <v>0</v>
      </c>
    </row>
    <row r="76" spans="1:10">
      <c r="A76">
        <v>75</v>
      </c>
      <c r="B76">
        <v>142.202</v>
      </c>
      <c r="C76" s="65">
        <v>34408.958333333336</v>
      </c>
      <c r="D76">
        <v>9.7100000381469709</v>
      </c>
      <c r="E76">
        <v>21.409999847412099</v>
      </c>
      <c r="F76">
        <v>0</v>
      </c>
      <c r="G76">
        <v>31.9079937641398</v>
      </c>
      <c r="H76">
        <v>3.41806422429493</v>
      </c>
      <c r="I76">
        <v>0</v>
      </c>
      <c r="J76">
        <v>0</v>
      </c>
    </row>
    <row r="77" spans="1:10">
      <c r="A77">
        <v>76</v>
      </c>
      <c r="B77">
        <v>-36.690800000000003</v>
      </c>
      <c r="C77" s="65">
        <v>34409.958333333336</v>
      </c>
      <c r="D77">
        <v>4.6799998283386204</v>
      </c>
      <c r="E77">
        <v>20.389999389648398</v>
      </c>
      <c r="F77">
        <v>0</v>
      </c>
      <c r="G77">
        <v>31.642722400371401</v>
      </c>
      <c r="H77">
        <v>3.57163995787338</v>
      </c>
      <c r="I77">
        <v>0</v>
      </c>
      <c r="J77">
        <v>0</v>
      </c>
    </row>
    <row r="78" spans="1:10">
      <c r="A78">
        <v>77</v>
      </c>
      <c r="B78">
        <v>142.202</v>
      </c>
      <c r="C78" s="65">
        <v>34410.958333333336</v>
      </c>
      <c r="D78">
        <v>5.1399998664856001</v>
      </c>
      <c r="E78">
        <v>23.790000915527301</v>
      </c>
      <c r="F78">
        <v>0</v>
      </c>
      <c r="G78">
        <v>31.376431129340201</v>
      </c>
      <c r="H78">
        <v>4.1042745105533003</v>
      </c>
      <c r="I78">
        <v>0</v>
      </c>
      <c r="J78">
        <v>0</v>
      </c>
    </row>
    <row r="79" spans="1:10">
      <c r="A79">
        <v>78</v>
      </c>
      <c r="B79">
        <v>-36.690800000000003</v>
      </c>
      <c r="C79" s="65">
        <v>34411.958333333336</v>
      </c>
      <c r="D79">
        <v>7.78999996185303</v>
      </c>
      <c r="E79">
        <v>26.610000610351602</v>
      </c>
      <c r="F79">
        <v>0</v>
      </c>
      <c r="G79">
        <v>31.109229018068099</v>
      </c>
      <c r="H79">
        <v>4.4343387276556596</v>
      </c>
      <c r="I79">
        <v>0</v>
      </c>
      <c r="J79">
        <v>0</v>
      </c>
    </row>
    <row r="80" spans="1:10">
      <c r="A80">
        <v>79</v>
      </c>
      <c r="B80">
        <v>142.202</v>
      </c>
      <c r="C80" s="65">
        <v>34412.958333333336</v>
      </c>
      <c r="D80">
        <v>10.050000190734901</v>
      </c>
      <c r="E80">
        <v>28.700000762939499</v>
      </c>
      <c r="F80">
        <v>0</v>
      </c>
      <c r="G80">
        <v>30.841225133577201</v>
      </c>
      <c r="H80">
        <v>4.6481890230556999</v>
      </c>
      <c r="I80">
        <v>0</v>
      </c>
      <c r="J80">
        <v>0</v>
      </c>
    </row>
    <row r="81" spans="1:10">
      <c r="A81">
        <v>80</v>
      </c>
      <c r="B81">
        <v>-36.690800000000003</v>
      </c>
      <c r="C81" s="65">
        <v>34413.958333333336</v>
      </c>
      <c r="D81">
        <v>10.8599996566772</v>
      </c>
      <c r="E81">
        <v>30.340000152587901</v>
      </c>
      <c r="F81">
        <v>0</v>
      </c>
      <c r="G81">
        <v>30.5725285428896</v>
      </c>
      <c r="H81">
        <v>4.8642827981294898</v>
      </c>
      <c r="I81">
        <v>0</v>
      </c>
      <c r="J81">
        <v>0</v>
      </c>
    </row>
    <row r="82" spans="1:10">
      <c r="A82">
        <v>81</v>
      </c>
      <c r="B82">
        <v>142.202</v>
      </c>
      <c r="C82" s="65">
        <v>34414.958333333336</v>
      </c>
      <c r="D82">
        <v>11.5299997329712</v>
      </c>
      <c r="E82">
        <v>30.2299995422363</v>
      </c>
      <c r="F82">
        <v>0</v>
      </c>
      <c r="G82">
        <v>30.3032483130273</v>
      </c>
      <c r="H82">
        <v>4.7583698888388497</v>
      </c>
      <c r="I82">
        <v>0</v>
      </c>
      <c r="J82">
        <v>0</v>
      </c>
    </row>
    <row r="83" spans="1:10">
      <c r="A83">
        <v>82</v>
      </c>
      <c r="B83">
        <v>-36.690800000000003</v>
      </c>
      <c r="C83" s="65">
        <v>34415.958333333336</v>
      </c>
      <c r="D83">
        <v>15.789999961853001</v>
      </c>
      <c r="E83">
        <v>30.7299995422363</v>
      </c>
      <c r="F83">
        <v>0</v>
      </c>
      <c r="G83">
        <v>30.033493511012399</v>
      </c>
      <c r="H83">
        <v>4.4746785199064396</v>
      </c>
      <c r="I83">
        <v>0</v>
      </c>
      <c r="J83">
        <v>0</v>
      </c>
    </row>
    <row r="84" spans="1:10">
      <c r="A84">
        <v>83</v>
      </c>
      <c r="B84">
        <v>142.202</v>
      </c>
      <c r="C84" s="65">
        <v>34416.958333333336</v>
      </c>
      <c r="D84">
        <v>13.819999694824199</v>
      </c>
      <c r="E84">
        <v>30.549999237060501</v>
      </c>
      <c r="F84">
        <v>0.30000001192092901</v>
      </c>
      <c r="G84">
        <v>29.763373203867101</v>
      </c>
      <c r="H84">
        <v>4.5697133748496803</v>
      </c>
      <c r="I84">
        <v>0</v>
      </c>
      <c r="J84">
        <v>0</v>
      </c>
    </row>
    <row r="85" spans="1:10">
      <c r="A85">
        <v>84</v>
      </c>
      <c r="B85">
        <v>-36.690800000000003</v>
      </c>
      <c r="C85" s="65">
        <v>34417.958333333336</v>
      </c>
      <c r="D85">
        <v>13.710000038146999</v>
      </c>
      <c r="E85">
        <v>29.290000915527301</v>
      </c>
      <c r="F85">
        <v>0</v>
      </c>
      <c r="G85">
        <v>29.492996458613199</v>
      </c>
      <c r="H85">
        <v>4.2949384544848703</v>
      </c>
      <c r="I85">
        <v>0</v>
      </c>
      <c r="J85">
        <v>0</v>
      </c>
    </row>
    <row r="86" spans="1:10">
      <c r="A86">
        <v>85</v>
      </c>
      <c r="B86">
        <v>142.202</v>
      </c>
      <c r="C86" s="65">
        <v>34418.958333333336</v>
      </c>
      <c r="D86">
        <v>11.5100002288818</v>
      </c>
      <c r="E86">
        <v>29.4799995422363</v>
      </c>
      <c r="F86">
        <v>0</v>
      </c>
      <c r="G86">
        <v>29.222472342272901</v>
      </c>
      <c r="H86">
        <v>4.4534318495831302</v>
      </c>
      <c r="I86">
        <v>0</v>
      </c>
      <c r="J86">
        <v>0</v>
      </c>
    </row>
    <row r="87" spans="1:10">
      <c r="A87">
        <v>86</v>
      </c>
      <c r="B87">
        <v>-36.690800000000003</v>
      </c>
      <c r="C87" s="65">
        <v>34419.958333333336</v>
      </c>
      <c r="D87">
        <v>11.4700002670288</v>
      </c>
      <c r="E87">
        <v>28.950000762939499</v>
      </c>
      <c r="F87">
        <v>0</v>
      </c>
      <c r="G87">
        <v>28.9519099218683</v>
      </c>
      <c r="H87">
        <v>4.3192422864162596</v>
      </c>
      <c r="I87">
        <v>0</v>
      </c>
      <c r="J87">
        <v>0</v>
      </c>
    </row>
    <row r="88" spans="1:10">
      <c r="A88">
        <v>87</v>
      </c>
      <c r="B88">
        <v>142.202</v>
      </c>
      <c r="C88" s="65">
        <v>34420.958333333336</v>
      </c>
      <c r="D88">
        <v>11.7399997711182</v>
      </c>
      <c r="E88">
        <v>28.75</v>
      </c>
      <c r="F88">
        <v>0</v>
      </c>
      <c r="G88">
        <v>28.681418264421399</v>
      </c>
      <c r="H88">
        <v>4.2248580465581602</v>
      </c>
      <c r="I88">
        <v>0</v>
      </c>
      <c r="J88">
        <v>0</v>
      </c>
    </row>
    <row r="89" spans="1:10">
      <c r="A89">
        <v>88</v>
      </c>
      <c r="B89">
        <v>-36.690800000000003</v>
      </c>
      <c r="C89" s="65">
        <v>34421.958333333336</v>
      </c>
      <c r="D89">
        <v>12.8599996566772</v>
      </c>
      <c r="E89">
        <v>30.139999389648398</v>
      </c>
      <c r="F89">
        <v>0</v>
      </c>
      <c r="G89">
        <v>28.411106436954299</v>
      </c>
      <c r="H89">
        <v>4.3572683707378204</v>
      </c>
      <c r="I89">
        <v>0</v>
      </c>
      <c r="J89">
        <v>0</v>
      </c>
    </row>
    <row r="90" spans="1:10">
      <c r="A90">
        <v>89</v>
      </c>
      <c r="B90">
        <v>142.202</v>
      </c>
      <c r="C90" s="65">
        <v>34422.958333333336</v>
      </c>
      <c r="D90">
        <v>13.7600002288818</v>
      </c>
      <c r="E90">
        <v>30.819999694824201</v>
      </c>
      <c r="F90">
        <v>0</v>
      </c>
      <c r="G90">
        <v>28.1410835064891</v>
      </c>
      <c r="H90">
        <v>4.3744970603329101</v>
      </c>
      <c r="I90">
        <v>0</v>
      </c>
      <c r="J90">
        <v>0</v>
      </c>
    </row>
    <row r="91" spans="1:10">
      <c r="A91">
        <v>90</v>
      </c>
      <c r="B91">
        <v>-36.690800000000003</v>
      </c>
      <c r="C91" s="65">
        <v>34423.958333333336</v>
      </c>
      <c r="D91">
        <v>15.8500003814697</v>
      </c>
      <c r="E91">
        <v>31.840000152587901</v>
      </c>
      <c r="F91">
        <v>0</v>
      </c>
      <c r="G91">
        <v>27.871458540047801</v>
      </c>
      <c r="H91">
        <v>4.3572105446710099</v>
      </c>
      <c r="I91">
        <v>0</v>
      </c>
      <c r="J91">
        <v>0</v>
      </c>
    </row>
    <row r="92" spans="1:10">
      <c r="A92">
        <v>91</v>
      </c>
      <c r="B92">
        <v>142.202</v>
      </c>
      <c r="C92" s="65">
        <v>34424.958333333336</v>
      </c>
      <c r="D92">
        <v>13.2299995422363</v>
      </c>
      <c r="E92">
        <v>21.940000534057599</v>
      </c>
      <c r="F92">
        <v>1.79999995231628</v>
      </c>
      <c r="G92">
        <v>27.602340604652401</v>
      </c>
      <c r="H92">
        <v>2.7060509227050802</v>
      </c>
      <c r="I92">
        <v>0</v>
      </c>
      <c r="J92">
        <v>0</v>
      </c>
    </row>
    <row r="93" spans="1:10">
      <c r="A93">
        <v>92</v>
      </c>
      <c r="B93">
        <v>-36.690800000000003</v>
      </c>
      <c r="C93" s="65">
        <v>34425.958333333336</v>
      </c>
      <c r="D93">
        <v>9.5900001525878906</v>
      </c>
      <c r="E93">
        <v>20.719999313354499</v>
      </c>
      <c r="F93">
        <v>0.80000001192092896</v>
      </c>
      <c r="G93">
        <v>27.333838767325101</v>
      </c>
      <c r="H93">
        <v>2.82118300035002</v>
      </c>
      <c r="I93">
        <v>0</v>
      </c>
      <c r="J93">
        <v>0</v>
      </c>
    </row>
    <row r="94" spans="1:10">
      <c r="A94">
        <v>93</v>
      </c>
      <c r="B94">
        <v>142.202</v>
      </c>
      <c r="C94" s="65">
        <v>34426.958333333336</v>
      </c>
      <c r="D94">
        <v>9.5500001907348597</v>
      </c>
      <c r="E94">
        <v>20.709999084472699</v>
      </c>
      <c r="F94">
        <v>0.10000000149011599</v>
      </c>
      <c r="G94">
        <v>27.066062095087901</v>
      </c>
      <c r="H94">
        <v>2.7951854514591599</v>
      </c>
      <c r="I94">
        <v>0</v>
      </c>
      <c r="J94">
        <v>0</v>
      </c>
    </row>
    <row r="95" spans="1:10">
      <c r="A95">
        <v>94</v>
      </c>
      <c r="B95">
        <v>-36.690800000000003</v>
      </c>
      <c r="C95" s="65">
        <v>34427.958333333336</v>
      </c>
      <c r="D95">
        <v>7.3600001335143999</v>
      </c>
      <c r="E95">
        <v>25.7700004577637</v>
      </c>
      <c r="F95">
        <v>0</v>
      </c>
      <c r="G95">
        <v>26.799119654962901</v>
      </c>
      <c r="H95">
        <v>3.7095867314833901</v>
      </c>
      <c r="I95">
        <v>0</v>
      </c>
      <c r="J95">
        <v>0</v>
      </c>
    </row>
    <row r="96" spans="1:10">
      <c r="A96">
        <v>95</v>
      </c>
      <c r="B96">
        <v>142.202</v>
      </c>
      <c r="C96" s="65">
        <v>34428.958333333336</v>
      </c>
      <c r="D96">
        <v>9.8100004196166992</v>
      </c>
      <c r="E96">
        <v>28.190000534057599</v>
      </c>
      <c r="F96">
        <v>0</v>
      </c>
      <c r="G96">
        <v>26.533120513972101</v>
      </c>
      <c r="H96">
        <v>3.9298019194115201</v>
      </c>
      <c r="I96">
        <v>0</v>
      </c>
      <c r="J96">
        <v>0</v>
      </c>
    </row>
    <row r="97" spans="1:10">
      <c r="A97">
        <v>96</v>
      </c>
      <c r="B97">
        <v>-36.690800000000003</v>
      </c>
      <c r="C97" s="65">
        <v>34429.958333333336</v>
      </c>
      <c r="D97">
        <v>14.539999961853001</v>
      </c>
      <c r="E97">
        <v>23.4799995422363</v>
      </c>
      <c r="F97">
        <v>0.20000000298023199</v>
      </c>
      <c r="G97">
        <v>26.268173739137598</v>
      </c>
      <c r="H97">
        <v>2.71410218990777</v>
      </c>
      <c r="I97">
        <v>0</v>
      </c>
      <c r="J97">
        <v>0</v>
      </c>
    </row>
    <row r="98" spans="1:10">
      <c r="A98">
        <v>97</v>
      </c>
      <c r="B98">
        <v>142.202</v>
      </c>
      <c r="C98" s="65">
        <v>34430.958333333336</v>
      </c>
      <c r="D98">
        <v>5.7199997901916504</v>
      </c>
      <c r="E98">
        <v>20.280000686645501</v>
      </c>
      <c r="F98">
        <v>0.40000000596046398</v>
      </c>
      <c r="G98">
        <v>26.004388397481499</v>
      </c>
      <c r="H98">
        <v>2.8690612267890199</v>
      </c>
      <c r="I98">
        <v>0</v>
      </c>
      <c r="J98">
        <v>0</v>
      </c>
    </row>
    <row r="99" spans="1:10">
      <c r="A99">
        <v>98</v>
      </c>
      <c r="B99">
        <v>-36.690800000000003</v>
      </c>
      <c r="C99" s="65">
        <v>34431.958333333336</v>
      </c>
      <c r="D99">
        <v>5.1300001144409197</v>
      </c>
      <c r="E99">
        <v>20.590000152587901</v>
      </c>
      <c r="F99">
        <v>0</v>
      </c>
      <c r="G99">
        <v>25.741873556025801</v>
      </c>
      <c r="H99">
        <v>2.9132570232141202</v>
      </c>
      <c r="I99">
        <v>0</v>
      </c>
      <c r="J99">
        <v>0</v>
      </c>
    </row>
    <row r="100" spans="1:10">
      <c r="A100">
        <v>99</v>
      </c>
      <c r="B100">
        <v>142.202</v>
      </c>
      <c r="C100" s="65">
        <v>34432.958333333336</v>
      </c>
      <c r="D100">
        <v>6.4699997901916504</v>
      </c>
      <c r="E100">
        <v>26.149999618530298</v>
      </c>
      <c r="F100">
        <v>0</v>
      </c>
      <c r="G100">
        <v>25.480738281792501</v>
      </c>
      <c r="H100">
        <v>3.6196620091741698</v>
      </c>
      <c r="I100">
        <v>0</v>
      </c>
      <c r="J100">
        <v>0</v>
      </c>
    </row>
    <row r="101" spans="1:10">
      <c r="A101">
        <v>100</v>
      </c>
      <c r="B101">
        <v>-36.690800000000003</v>
      </c>
      <c r="C101" s="65">
        <v>34433.958333333336</v>
      </c>
      <c r="D101">
        <v>11.3900003433228</v>
      </c>
      <c r="E101">
        <v>18.930000305175799</v>
      </c>
      <c r="F101">
        <v>0.20000000298023199</v>
      </c>
      <c r="G101">
        <v>25.221091641803898</v>
      </c>
      <c r="H101">
        <v>2.1428832538909801</v>
      </c>
      <c r="I101">
        <v>0</v>
      </c>
      <c r="J101">
        <v>0</v>
      </c>
    </row>
    <row r="102" spans="1:10">
      <c r="A102">
        <v>101</v>
      </c>
      <c r="B102">
        <v>142.202</v>
      </c>
      <c r="C102" s="65">
        <v>34434.958333333336</v>
      </c>
      <c r="D102">
        <v>5.0100002288818404</v>
      </c>
      <c r="E102">
        <v>14.960000038146999</v>
      </c>
      <c r="F102">
        <v>0.30000001192092901</v>
      </c>
      <c r="G102">
        <v>24.963042703081801</v>
      </c>
      <c r="H102">
        <v>2.0539090604806298</v>
      </c>
      <c r="I102">
        <v>0</v>
      </c>
      <c r="J102">
        <v>0</v>
      </c>
    </row>
    <row r="103" spans="1:10">
      <c r="A103">
        <v>102</v>
      </c>
      <c r="B103">
        <v>-36.690800000000003</v>
      </c>
      <c r="C103" s="65">
        <v>34435.958333333336</v>
      </c>
      <c r="D103">
        <v>6.1300001144409197</v>
      </c>
      <c r="E103">
        <v>17.840000152587901</v>
      </c>
      <c r="F103">
        <v>1.79999995231628</v>
      </c>
      <c r="G103">
        <v>24.706700532648501</v>
      </c>
      <c r="H103">
        <v>2.3640276809942899</v>
      </c>
      <c r="I103">
        <v>0</v>
      </c>
      <c r="J103">
        <v>0</v>
      </c>
    </row>
    <row r="104" spans="1:10">
      <c r="A104">
        <v>103</v>
      </c>
      <c r="B104">
        <v>142.202</v>
      </c>
      <c r="C104" s="65">
        <v>34436.958333333336</v>
      </c>
      <c r="D104">
        <v>9.8400001525878906</v>
      </c>
      <c r="E104">
        <v>21</v>
      </c>
      <c r="F104">
        <v>0</v>
      </c>
      <c r="G104">
        <v>24.4521741975258</v>
      </c>
      <c r="H104">
        <v>2.5474810150947702</v>
      </c>
      <c r="I104">
        <v>0</v>
      </c>
      <c r="J104">
        <v>0</v>
      </c>
    </row>
    <row r="105" spans="1:10">
      <c r="A105">
        <v>104</v>
      </c>
      <c r="B105">
        <v>-36.690800000000003</v>
      </c>
      <c r="C105" s="65">
        <v>34437.958333333336</v>
      </c>
      <c r="D105">
        <v>7.3099999427795401</v>
      </c>
      <c r="E105">
        <v>24.420000076293899</v>
      </c>
      <c r="F105">
        <v>0</v>
      </c>
      <c r="G105">
        <v>24.199572764736001</v>
      </c>
      <c r="H105">
        <v>3.1635381475567099</v>
      </c>
      <c r="I105">
        <v>0</v>
      </c>
      <c r="J105">
        <v>0</v>
      </c>
    </row>
    <row r="106" spans="1:10">
      <c r="A106">
        <v>105</v>
      </c>
      <c r="B106">
        <v>142.202</v>
      </c>
      <c r="C106" s="65">
        <v>34438.958333333336</v>
      </c>
      <c r="D106">
        <v>5.3000001907348597</v>
      </c>
      <c r="E106">
        <v>23.530000686645501</v>
      </c>
      <c r="F106">
        <v>0</v>
      </c>
      <c r="G106">
        <v>23.949005301301099</v>
      </c>
      <c r="H106">
        <v>3.09243595176113</v>
      </c>
      <c r="I106">
        <v>0</v>
      </c>
      <c r="J106">
        <v>0</v>
      </c>
    </row>
    <row r="107" spans="1:10">
      <c r="A107">
        <v>106</v>
      </c>
      <c r="B107">
        <v>-36.690800000000003</v>
      </c>
      <c r="C107" s="65">
        <v>34439.958333333336</v>
      </c>
      <c r="D107">
        <v>7.3299999237060502</v>
      </c>
      <c r="E107">
        <v>26.170000076293899</v>
      </c>
      <c r="F107">
        <v>0</v>
      </c>
      <c r="G107">
        <v>23.700572052885299</v>
      </c>
      <c r="H107">
        <v>3.3366379336759899</v>
      </c>
      <c r="I107">
        <v>0</v>
      </c>
      <c r="J107">
        <v>0</v>
      </c>
    </row>
    <row r="108" spans="1:10">
      <c r="A108">
        <v>107</v>
      </c>
      <c r="B108">
        <v>142.202</v>
      </c>
      <c r="C108" s="65">
        <v>34440.958333333336</v>
      </c>
      <c r="D108">
        <v>12.689999580383301</v>
      </c>
      <c r="E108">
        <v>22.549999237060501</v>
      </c>
      <c r="F108">
        <v>0</v>
      </c>
      <c r="G108">
        <v>23.4543379797223</v>
      </c>
      <c r="H108">
        <v>2.44890495675034</v>
      </c>
      <c r="I108">
        <v>0</v>
      </c>
      <c r="J108">
        <v>0</v>
      </c>
    </row>
    <row r="109" spans="1:10">
      <c r="A109">
        <v>108</v>
      </c>
      <c r="B109">
        <v>-36.690800000000003</v>
      </c>
      <c r="C109" s="65">
        <v>34441.958333333336</v>
      </c>
      <c r="D109">
        <v>3.3299999237060498</v>
      </c>
      <c r="E109">
        <v>18.7700004577637</v>
      </c>
      <c r="F109">
        <v>0.10000000149011599</v>
      </c>
      <c r="G109">
        <v>23.210359220687899</v>
      </c>
      <c r="H109">
        <v>2.4700917747044899</v>
      </c>
      <c r="I109">
        <v>0</v>
      </c>
      <c r="J109">
        <v>0</v>
      </c>
    </row>
    <row r="110" spans="1:10">
      <c r="A110">
        <v>109</v>
      </c>
      <c r="B110">
        <v>142.202</v>
      </c>
      <c r="C110" s="65">
        <v>34442.958333333336</v>
      </c>
      <c r="D110">
        <v>9.0100002288818395</v>
      </c>
      <c r="E110">
        <v>19.0100002288818</v>
      </c>
      <c r="F110">
        <v>0.10000000149011599</v>
      </c>
      <c r="G110">
        <v>22.9686919146577</v>
      </c>
      <c r="H110">
        <v>2.1690106596400498</v>
      </c>
      <c r="I110">
        <v>0</v>
      </c>
      <c r="J110">
        <v>0</v>
      </c>
    </row>
    <row r="111" spans="1:10">
      <c r="A111">
        <v>110</v>
      </c>
      <c r="B111">
        <v>-36.690800000000003</v>
      </c>
      <c r="C111" s="65">
        <v>34443.958333333336</v>
      </c>
      <c r="D111">
        <v>9.2100000381469709</v>
      </c>
      <c r="E111">
        <v>19.840000152587901</v>
      </c>
      <c r="F111">
        <v>0</v>
      </c>
      <c r="G111">
        <v>22.729392200507601</v>
      </c>
      <c r="H111">
        <v>2.2488202516421598</v>
      </c>
      <c r="I111">
        <v>0</v>
      </c>
      <c r="J111">
        <v>0</v>
      </c>
    </row>
    <row r="112" spans="1:10">
      <c r="A112">
        <v>111</v>
      </c>
      <c r="B112">
        <v>142.202</v>
      </c>
      <c r="C112" s="65">
        <v>34444.958333333336</v>
      </c>
      <c r="D112">
        <v>2.71000003814697</v>
      </c>
      <c r="E112">
        <v>19.920000076293899</v>
      </c>
      <c r="F112">
        <v>0</v>
      </c>
      <c r="G112">
        <v>22.492516217113401</v>
      </c>
      <c r="H112">
        <v>2.5503925134821301</v>
      </c>
      <c r="I112">
        <v>0</v>
      </c>
      <c r="J112">
        <v>0</v>
      </c>
    </row>
    <row r="113" spans="1:10">
      <c r="A113">
        <v>112</v>
      </c>
      <c r="B113">
        <v>-36.690800000000003</v>
      </c>
      <c r="C113" s="65">
        <v>34445.958333333336</v>
      </c>
      <c r="D113">
        <v>4.3699998855590803</v>
      </c>
      <c r="E113">
        <v>21.430000305175799</v>
      </c>
      <c r="F113">
        <v>0</v>
      </c>
      <c r="G113">
        <v>22.258120103350802</v>
      </c>
      <c r="H113">
        <v>2.6495866611976</v>
      </c>
      <c r="I113">
        <v>0</v>
      </c>
      <c r="J113">
        <v>0</v>
      </c>
    </row>
    <row r="114" spans="1:10">
      <c r="A114">
        <v>113</v>
      </c>
      <c r="B114">
        <v>142.202</v>
      </c>
      <c r="C114" s="65">
        <v>34446.958333333336</v>
      </c>
      <c r="D114">
        <v>5.1799998283386204</v>
      </c>
      <c r="E114">
        <v>26.299999237060501</v>
      </c>
      <c r="F114">
        <v>0</v>
      </c>
      <c r="G114">
        <v>22.0262599980957</v>
      </c>
      <c r="H114">
        <v>3.18722347919952</v>
      </c>
      <c r="I114">
        <v>0</v>
      </c>
      <c r="J114">
        <v>0</v>
      </c>
    </row>
    <row r="115" spans="1:10">
      <c r="A115">
        <v>114</v>
      </c>
      <c r="B115">
        <v>-36.690800000000003</v>
      </c>
      <c r="C115" s="65">
        <v>34447.958333333336</v>
      </c>
      <c r="D115">
        <v>6.1700000762939498</v>
      </c>
      <c r="E115">
        <v>28.399999618530298</v>
      </c>
      <c r="F115">
        <v>0</v>
      </c>
      <c r="G115">
        <v>21.796992040223799</v>
      </c>
      <c r="H115">
        <v>3.3849286840410202</v>
      </c>
      <c r="I115">
        <v>0</v>
      </c>
      <c r="J115">
        <v>0</v>
      </c>
    </row>
    <row r="116" spans="1:10">
      <c r="A116">
        <v>115</v>
      </c>
      <c r="B116">
        <v>142.202</v>
      </c>
      <c r="C116" s="65">
        <v>34448.958333333336</v>
      </c>
      <c r="D116">
        <v>12.25</v>
      </c>
      <c r="E116">
        <v>27.280000686645501</v>
      </c>
      <c r="F116">
        <v>0</v>
      </c>
      <c r="G116">
        <v>21.570372368611</v>
      </c>
      <c r="H116">
        <v>2.9490510557860801</v>
      </c>
      <c r="I116">
        <v>0</v>
      </c>
      <c r="J116">
        <v>0</v>
      </c>
    </row>
    <row r="117" spans="1:10">
      <c r="A117">
        <v>116</v>
      </c>
      <c r="B117">
        <v>-36.690800000000003</v>
      </c>
      <c r="C117" s="65">
        <v>34449.958333333336</v>
      </c>
      <c r="D117">
        <v>11.9799995422363</v>
      </c>
      <c r="E117">
        <v>31.170000076293899</v>
      </c>
      <c r="F117">
        <v>0</v>
      </c>
      <c r="G117">
        <v>21.346457122133</v>
      </c>
      <c r="H117">
        <v>3.4565720596753802</v>
      </c>
      <c r="I117">
        <v>0</v>
      </c>
      <c r="J117">
        <v>0</v>
      </c>
    </row>
    <row r="118" spans="1:10">
      <c r="A118">
        <v>117</v>
      </c>
      <c r="B118">
        <v>142.202</v>
      </c>
      <c r="C118" s="65">
        <v>34450.958333333336</v>
      </c>
      <c r="D118">
        <v>13.0100002288818</v>
      </c>
      <c r="E118">
        <v>24.120000839233398</v>
      </c>
      <c r="F118">
        <v>0</v>
      </c>
      <c r="G118">
        <v>21.1253024396656</v>
      </c>
      <c r="H118">
        <v>2.4038387213423702</v>
      </c>
      <c r="I118">
        <v>0</v>
      </c>
      <c r="J118">
        <v>0</v>
      </c>
    </row>
    <row r="119" spans="1:10">
      <c r="A119">
        <v>118</v>
      </c>
      <c r="B119">
        <v>-36.690800000000003</v>
      </c>
      <c r="C119" s="65">
        <v>34451.958333333336</v>
      </c>
      <c r="D119">
        <v>8.1899995803833008</v>
      </c>
      <c r="E119">
        <v>21.899999618530298</v>
      </c>
      <c r="F119">
        <v>0</v>
      </c>
      <c r="G119">
        <v>20.906964460084598</v>
      </c>
      <c r="H119">
        <v>2.3869357084182199</v>
      </c>
      <c r="I119">
        <v>0</v>
      </c>
      <c r="J119">
        <v>0</v>
      </c>
    </row>
    <row r="120" spans="1:10">
      <c r="A120">
        <v>119</v>
      </c>
      <c r="B120">
        <v>142.202</v>
      </c>
      <c r="C120" s="65">
        <v>34452.958333333336</v>
      </c>
      <c r="D120">
        <v>3.4000000953674299</v>
      </c>
      <c r="E120">
        <v>16.790000915527301</v>
      </c>
      <c r="F120">
        <v>0.10000000149011599</v>
      </c>
      <c r="G120">
        <v>20.691499322265798</v>
      </c>
      <c r="H120">
        <v>1.9827610924793999</v>
      </c>
      <c r="I120">
        <v>0</v>
      </c>
      <c r="J120">
        <v>0</v>
      </c>
    </row>
    <row r="121" spans="1:10">
      <c r="A121">
        <v>120</v>
      </c>
      <c r="B121">
        <v>-36.690800000000003</v>
      </c>
      <c r="C121" s="65">
        <v>34453.958333333336</v>
      </c>
      <c r="D121">
        <v>2.5999999046325701</v>
      </c>
      <c r="E121">
        <v>19.9899997711182</v>
      </c>
      <c r="F121">
        <v>0</v>
      </c>
      <c r="G121">
        <v>20.478963165084998</v>
      </c>
      <c r="H121">
        <v>2.3325870755355602</v>
      </c>
      <c r="I121">
        <v>0</v>
      </c>
      <c r="J121">
        <v>0</v>
      </c>
    </row>
    <row r="122" spans="1:10">
      <c r="A122">
        <v>121</v>
      </c>
      <c r="B122">
        <v>142.202</v>
      </c>
      <c r="C122" s="65">
        <v>34454.958333333336</v>
      </c>
      <c r="D122">
        <v>4.9200000762939498</v>
      </c>
      <c r="E122">
        <v>21.7299995422363</v>
      </c>
      <c r="F122">
        <v>0</v>
      </c>
      <c r="G122">
        <v>20.269412127417901</v>
      </c>
      <c r="H122">
        <v>2.4282651778741098</v>
      </c>
      <c r="I122">
        <v>0</v>
      </c>
      <c r="J122">
        <v>0</v>
      </c>
    </row>
    <row r="123" spans="1:10">
      <c r="A123">
        <v>122</v>
      </c>
      <c r="B123">
        <v>-36.690800000000003</v>
      </c>
      <c r="C123" s="65">
        <v>34455.958333333336</v>
      </c>
      <c r="D123">
        <v>5.8699998855590803</v>
      </c>
      <c r="E123">
        <v>17.700000762939499</v>
      </c>
      <c r="F123">
        <v>0</v>
      </c>
      <c r="G123">
        <v>20.062902348140401</v>
      </c>
      <c r="H123">
        <v>1.9165470164413101</v>
      </c>
      <c r="I123">
        <v>0</v>
      </c>
      <c r="J123">
        <v>0</v>
      </c>
    </row>
    <row r="124" spans="1:10">
      <c r="A124">
        <v>123</v>
      </c>
      <c r="B124">
        <v>142.202</v>
      </c>
      <c r="C124" s="65">
        <v>34456.958333333336</v>
      </c>
      <c r="D124">
        <v>0.87999999523162797</v>
      </c>
      <c r="E124">
        <v>17.25</v>
      </c>
      <c r="F124">
        <v>0</v>
      </c>
      <c r="G124">
        <v>19.859489966128201</v>
      </c>
      <c r="H124">
        <v>2.0264739577429398</v>
      </c>
      <c r="I124">
        <v>0</v>
      </c>
      <c r="J124">
        <v>0</v>
      </c>
    </row>
    <row r="125" spans="1:10">
      <c r="A125">
        <v>124</v>
      </c>
      <c r="B125">
        <v>-36.690800000000003</v>
      </c>
      <c r="C125" s="65">
        <v>34457.958333333336</v>
      </c>
      <c r="D125">
        <v>0.95999997854232799</v>
      </c>
      <c r="E125">
        <v>19.799999237060501</v>
      </c>
      <c r="F125">
        <v>0</v>
      </c>
      <c r="G125">
        <v>19.6592311202571</v>
      </c>
      <c r="H125">
        <v>2.2574061478621901</v>
      </c>
      <c r="I125">
        <v>0</v>
      </c>
      <c r="J125">
        <v>0</v>
      </c>
    </row>
    <row r="126" spans="1:10">
      <c r="A126">
        <v>125</v>
      </c>
      <c r="B126">
        <v>142.202</v>
      </c>
      <c r="C126" s="65">
        <v>34458.958333333336</v>
      </c>
      <c r="D126">
        <v>5.5300002098083496</v>
      </c>
      <c r="E126">
        <v>23.340000152587901</v>
      </c>
      <c r="F126">
        <v>0</v>
      </c>
      <c r="G126">
        <v>19.462181949403</v>
      </c>
      <c r="H126">
        <v>2.4854951273934098</v>
      </c>
      <c r="I126">
        <v>0</v>
      </c>
      <c r="J126">
        <v>0</v>
      </c>
    </row>
    <row r="127" spans="1:10">
      <c r="A127">
        <v>126</v>
      </c>
      <c r="B127">
        <v>-36.690800000000003</v>
      </c>
      <c r="C127" s="65">
        <v>34459.958333333336</v>
      </c>
      <c r="D127">
        <v>2.4400000572204599</v>
      </c>
      <c r="E127">
        <v>22.7700004577637</v>
      </c>
      <c r="F127">
        <v>0</v>
      </c>
      <c r="G127">
        <v>19.2683985924415</v>
      </c>
      <c r="H127">
        <v>2.4798252535590102</v>
      </c>
      <c r="I127">
        <v>0</v>
      </c>
      <c r="J127">
        <v>0</v>
      </c>
    </row>
    <row r="128" spans="1:10">
      <c r="A128">
        <v>127</v>
      </c>
      <c r="B128">
        <v>142.202</v>
      </c>
      <c r="C128" s="65">
        <v>34460.958333333336</v>
      </c>
      <c r="D128">
        <v>6.71000003814697</v>
      </c>
      <c r="E128">
        <v>19.139999389648398</v>
      </c>
      <c r="F128">
        <v>0</v>
      </c>
      <c r="G128">
        <v>19.077937188248601</v>
      </c>
      <c r="H128">
        <v>1.94008432488075</v>
      </c>
      <c r="I128">
        <v>0</v>
      </c>
      <c r="J128">
        <v>0</v>
      </c>
    </row>
    <row r="129" spans="1:10">
      <c r="A129">
        <v>128</v>
      </c>
      <c r="B129">
        <v>-36.690800000000003</v>
      </c>
      <c r="C129" s="65">
        <v>34461.958333333336</v>
      </c>
      <c r="D129">
        <v>3.7300000190734899</v>
      </c>
      <c r="E129">
        <v>16.659999847412099</v>
      </c>
      <c r="F129">
        <v>0</v>
      </c>
      <c r="G129">
        <v>18.8908538756999</v>
      </c>
      <c r="H129">
        <v>1.78522545500968</v>
      </c>
      <c r="I129">
        <v>0</v>
      </c>
      <c r="J129">
        <v>0</v>
      </c>
    </row>
    <row r="130" spans="1:10">
      <c r="A130">
        <v>129</v>
      </c>
      <c r="B130">
        <v>142.202</v>
      </c>
      <c r="C130" s="65">
        <v>34462.958333333336</v>
      </c>
      <c r="D130">
        <v>8.1300001144409197</v>
      </c>
      <c r="E130">
        <v>14.3400001525879</v>
      </c>
      <c r="F130">
        <v>0</v>
      </c>
      <c r="G130">
        <v>18.707204793671298</v>
      </c>
      <c r="H130">
        <v>1.2706861200629</v>
      </c>
      <c r="I130">
        <v>0</v>
      </c>
      <c r="J130">
        <v>0</v>
      </c>
    </row>
    <row r="131" spans="1:10">
      <c r="A131">
        <v>130</v>
      </c>
      <c r="B131">
        <v>-36.690800000000003</v>
      </c>
      <c r="C131" s="65">
        <v>34463.958333333336</v>
      </c>
      <c r="D131">
        <v>7.4699997901916504</v>
      </c>
      <c r="E131">
        <v>16.299999237060501</v>
      </c>
      <c r="F131">
        <v>0.60000002384185802</v>
      </c>
      <c r="G131">
        <v>18.527046081038499</v>
      </c>
      <c r="H131">
        <v>1.5342117964783499</v>
      </c>
      <c r="I131">
        <v>0</v>
      </c>
      <c r="J131">
        <v>0</v>
      </c>
    </row>
    <row r="132" spans="1:10">
      <c r="A132">
        <v>131</v>
      </c>
      <c r="B132">
        <v>142.202</v>
      </c>
      <c r="C132" s="65">
        <v>34464.958333333336</v>
      </c>
      <c r="D132">
        <v>2.9400000572204599</v>
      </c>
      <c r="E132">
        <v>14.569999694824199</v>
      </c>
      <c r="F132">
        <v>0</v>
      </c>
      <c r="G132">
        <v>18.350433876677499</v>
      </c>
      <c r="H132">
        <v>1.5600705662494401</v>
      </c>
      <c r="I132">
        <v>0</v>
      </c>
      <c r="J132">
        <v>0</v>
      </c>
    </row>
    <row r="133" spans="1:10">
      <c r="A133">
        <v>132</v>
      </c>
      <c r="B133">
        <v>-36.690800000000003</v>
      </c>
      <c r="C133" s="65">
        <v>34465.958333333336</v>
      </c>
      <c r="D133">
        <v>5.6799998283386204</v>
      </c>
      <c r="E133">
        <v>15.1099996566772</v>
      </c>
      <c r="F133">
        <v>0</v>
      </c>
      <c r="G133">
        <v>18.1774243194638</v>
      </c>
      <c r="H133">
        <v>1.4774814405900401</v>
      </c>
      <c r="I133">
        <v>0</v>
      </c>
      <c r="J133">
        <v>0</v>
      </c>
    </row>
    <row r="134" spans="1:10">
      <c r="A134">
        <v>133</v>
      </c>
      <c r="B134">
        <v>142.202</v>
      </c>
      <c r="C134" s="65">
        <v>34466.958333333336</v>
      </c>
      <c r="D134">
        <v>-1.78999996185303</v>
      </c>
      <c r="E134">
        <v>17.799999237060501</v>
      </c>
      <c r="F134">
        <v>0</v>
      </c>
      <c r="G134">
        <v>18.008073548273401</v>
      </c>
      <c r="H134">
        <v>1.93085683485579</v>
      </c>
      <c r="I134">
        <v>0</v>
      </c>
      <c r="J134">
        <v>0</v>
      </c>
    </row>
    <row r="135" spans="1:10">
      <c r="A135">
        <v>134</v>
      </c>
      <c r="B135">
        <v>-36.690800000000003</v>
      </c>
      <c r="C135" s="65">
        <v>34467.958333333336</v>
      </c>
      <c r="D135">
        <v>6.21000003814697</v>
      </c>
      <c r="E135">
        <v>16.180000305175799</v>
      </c>
      <c r="F135">
        <v>0.20000000298023199</v>
      </c>
      <c r="G135">
        <v>17.8424377019819</v>
      </c>
      <c r="H135">
        <v>1.5335101023576201</v>
      </c>
      <c r="I135">
        <v>0</v>
      </c>
      <c r="J135">
        <v>0</v>
      </c>
    </row>
    <row r="136" spans="1:10">
      <c r="A136">
        <v>135</v>
      </c>
      <c r="B136">
        <v>142.202</v>
      </c>
      <c r="C136" s="65">
        <v>34468.958333333336</v>
      </c>
      <c r="D136">
        <v>2.3299999237060498</v>
      </c>
      <c r="E136">
        <v>15.6000003814697</v>
      </c>
      <c r="F136">
        <v>0</v>
      </c>
      <c r="G136">
        <v>17.680572919465298</v>
      </c>
      <c r="H136">
        <v>1.6183065969385</v>
      </c>
      <c r="I136">
        <v>0</v>
      </c>
      <c r="J136">
        <v>0</v>
      </c>
    </row>
    <row r="137" spans="1:10">
      <c r="A137">
        <v>136</v>
      </c>
      <c r="B137">
        <v>-36.690800000000003</v>
      </c>
      <c r="C137" s="65">
        <v>34469.958333333336</v>
      </c>
      <c r="D137">
        <v>8.4799995422363299</v>
      </c>
      <c r="E137">
        <v>15.920000076293899</v>
      </c>
      <c r="F137">
        <v>0</v>
      </c>
      <c r="G137">
        <v>17.5225301061229</v>
      </c>
      <c r="H137">
        <v>1.3460658362512099</v>
      </c>
      <c r="I137">
        <v>0</v>
      </c>
      <c r="J137">
        <v>0</v>
      </c>
    </row>
    <row r="138" spans="1:10">
      <c r="A138">
        <v>137</v>
      </c>
      <c r="B138">
        <v>142.202</v>
      </c>
      <c r="C138" s="65">
        <v>34470.958333333336</v>
      </c>
      <c r="D138">
        <v>5.3899998664856001</v>
      </c>
      <c r="E138">
        <v>19.930000305175799</v>
      </c>
      <c r="F138">
        <v>0</v>
      </c>
      <c r="G138">
        <v>17.368339233448399</v>
      </c>
      <c r="H138">
        <v>1.8937914641584199</v>
      </c>
      <c r="I138">
        <v>0</v>
      </c>
      <c r="J138">
        <v>0</v>
      </c>
    </row>
    <row r="139" spans="1:10">
      <c r="A139">
        <v>138</v>
      </c>
      <c r="B139">
        <v>-36.690800000000003</v>
      </c>
      <c r="C139" s="65">
        <v>34471.958333333336</v>
      </c>
      <c r="D139">
        <v>7.96000003814697</v>
      </c>
      <c r="E139">
        <v>14.6599998474121</v>
      </c>
      <c r="F139">
        <v>8.8999996185302699</v>
      </c>
      <c r="G139">
        <v>17.218025039459398</v>
      </c>
      <c r="H139">
        <v>1.2179366137143</v>
      </c>
      <c r="I139">
        <v>7.9256503275588397</v>
      </c>
      <c r="J139">
        <v>0.158513006551177</v>
      </c>
    </row>
    <row r="140" spans="1:10">
      <c r="A140">
        <v>139</v>
      </c>
      <c r="B140">
        <v>142.202</v>
      </c>
      <c r="C140" s="65">
        <v>34472.958333333336</v>
      </c>
      <c r="D140">
        <v>6.1199998855590803</v>
      </c>
      <c r="E140">
        <v>13.3999996185303</v>
      </c>
      <c r="F140">
        <v>1.1000000238418599</v>
      </c>
      <c r="G140">
        <v>17.071612262173101</v>
      </c>
      <c r="H140">
        <v>1.1917390795587</v>
      </c>
      <c r="I140">
        <v>8.0722590877537392</v>
      </c>
      <c r="J140">
        <v>0.161445181755075</v>
      </c>
    </row>
    <row r="141" spans="1:10">
      <c r="A141">
        <v>140</v>
      </c>
      <c r="B141">
        <v>-36.690800000000003</v>
      </c>
      <c r="C141" s="65">
        <v>34473.958333333336</v>
      </c>
      <c r="D141">
        <v>4.3899998664856001</v>
      </c>
      <c r="E141">
        <v>17.829999923706101</v>
      </c>
      <c r="F141">
        <v>0</v>
      </c>
      <c r="G141">
        <v>16.929125639606902</v>
      </c>
      <c r="H141">
        <v>1.68439523880616</v>
      </c>
      <c r="I141">
        <v>6.7247428967087997</v>
      </c>
      <c r="J141">
        <v>0.13449485793417601</v>
      </c>
    </row>
    <row r="142" spans="1:10">
      <c r="A142">
        <v>141</v>
      </c>
      <c r="B142">
        <v>142.202</v>
      </c>
      <c r="C142" s="65">
        <v>34474.958333333336</v>
      </c>
      <c r="D142">
        <v>8.3500003814697301</v>
      </c>
      <c r="E142">
        <v>19.549999237060501</v>
      </c>
      <c r="F142">
        <v>0</v>
      </c>
      <c r="G142">
        <v>16.790589909778401</v>
      </c>
      <c r="H142">
        <v>1.67486737301313</v>
      </c>
      <c r="I142">
        <v>5.3848489982982999</v>
      </c>
      <c r="J142">
        <v>0.107696979965966</v>
      </c>
    </row>
    <row r="143" spans="1:10">
      <c r="A143">
        <v>142</v>
      </c>
      <c r="B143">
        <v>-36.690800000000003</v>
      </c>
      <c r="C143" s="65">
        <v>34475.958333333336</v>
      </c>
      <c r="D143">
        <v>9.2100000381469709</v>
      </c>
      <c r="E143">
        <v>16.7600002288818</v>
      </c>
      <c r="F143">
        <v>2.7000000476837198</v>
      </c>
      <c r="G143">
        <v>16.656029810704801</v>
      </c>
      <c r="H143">
        <v>1.3226528809312601</v>
      </c>
      <c r="I143">
        <v>7.0267267412370096</v>
      </c>
      <c r="J143">
        <v>0.14053453482473999</v>
      </c>
    </row>
    <row r="144" spans="1:10">
      <c r="A144">
        <v>143</v>
      </c>
      <c r="B144">
        <v>142.202</v>
      </c>
      <c r="C144" s="65">
        <v>34476.958333333336</v>
      </c>
      <c r="D144">
        <v>7.3899998664856001</v>
      </c>
      <c r="E144">
        <v>19.4799995422363</v>
      </c>
      <c r="F144">
        <v>0.10000000149011599</v>
      </c>
      <c r="G144">
        <v>16.525470080403601</v>
      </c>
      <c r="H144">
        <v>1.6848848475465199</v>
      </c>
      <c r="I144">
        <v>5.7788188646899101</v>
      </c>
      <c r="J144">
        <v>0.11557637729379799</v>
      </c>
    </row>
    <row r="145" spans="1:10">
      <c r="A145">
        <v>144</v>
      </c>
      <c r="B145">
        <v>-36.690800000000003</v>
      </c>
      <c r="C145" s="65">
        <v>34477.958333333336</v>
      </c>
      <c r="D145">
        <v>8.6599998474121094</v>
      </c>
      <c r="E145">
        <v>24.7600002288818</v>
      </c>
      <c r="F145">
        <v>0</v>
      </c>
      <c r="G145">
        <v>16.3989354568922</v>
      </c>
      <c r="H145">
        <v>2.1317452853670602</v>
      </c>
      <c r="I145">
        <v>4.07342263639626</v>
      </c>
      <c r="J145">
        <v>8.1468452727925203E-2</v>
      </c>
    </row>
    <row r="146" spans="1:10">
      <c r="A146">
        <v>145</v>
      </c>
      <c r="B146">
        <v>142.202</v>
      </c>
      <c r="C146" s="65">
        <v>34478.958333333336</v>
      </c>
      <c r="D146">
        <v>11.180000305175801</v>
      </c>
      <c r="E146">
        <v>16.209999084472699</v>
      </c>
      <c r="F146">
        <v>1.6000000238418599</v>
      </c>
      <c r="G146">
        <v>16.276450678187899</v>
      </c>
      <c r="H146">
        <v>1.07931200203361</v>
      </c>
      <c r="I146">
        <v>4.8099730586112299</v>
      </c>
      <c r="J146">
        <v>9.6199461172224707E-2</v>
      </c>
    </row>
    <row r="147" spans="1:10">
      <c r="A147">
        <v>146</v>
      </c>
      <c r="B147">
        <v>-36.690800000000003</v>
      </c>
      <c r="C147" s="65">
        <v>34479.958333333336</v>
      </c>
      <c r="D147">
        <v>6.3899998664856001</v>
      </c>
      <c r="E147">
        <v>16.0100002288818</v>
      </c>
      <c r="F147">
        <v>5.5</v>
      </c>
      <c r="G147">
        <v>16.158040482308099</v>
      </c>
      <c r="H147">
        <v>1.3643820160942901</v>
      </c>
      <c r="I147">
        <v>9.2184674457358007</v>
      </c>
      <c r="J147">
        <v>0.18436934891471601</v>
      </c>
    </row>
    <row r="148" spans="1:10">
      <c r="A148">
        <v>147</v>
      </c>
      <c r="B148">
        <v>142.202</v>
      </c>
      <c r="C148" s="65">
        <v>34480.958333333336</v>
      </c>
      <c r="D148">
        <v>8.4700002670288104</v>
      </c>
      <c r="E148">
        <v>17.899999618530298</v>
      </c>
      <c r="F148">
        <v>1.3999999761581401</v>
      </c>
      <c r="G148">
        <v>16.043729607270301</v>
      </c>
      <c r="H148">
        <v>1.4330931388869499</v>
      </c>
      <c r="I148">
        <v>9.4719929107843903</v>
      </c>
      <c r="J148">
        <v>0.18943985821568801</v>
      </c>
    </row>
    <row r="149" spans="1:10">
      <c r="A149">
        <v>148</v>
      </c>
      <c r="B149">
        <v>-36.690800000000003</v>
      </c>
      <c r="C149" s="65">
        <v>34481.958333333336</v>
      </c>
      <c r="D149">
        <v>10.2299995422363</v>
      </c>
      <c r="E149">
        <v>17.440000534057599</v>
      </c>
      <c r="F149">
        <v>0.10000000149011599</v>
      </c>
      <c r="G149">
        <v>15.933542791091901</v>
      </c>
      <c r="H149">
        <v>1.27060220373999</v>
      </c>
      <c r="I149">
        <v>8.5555111492825198</v>
      </c>
      <c r="J149">
        <v>0.17111022298565001</v>
      </c>
    </row>
    <row r="150" spans="1:10">
      <c r="A150">
        <v>149</v>
      </c>
      <c r="B150">
        <v>142.202</v>
      </c>
      <c r="C150" s="65">
        <v>34482.958333333336</v>
      </c>
      <c r="D150">
        <v>7.3800001144409197</v>
      </c>
      <c r="E150">
        <v>17.469999313354499</v>
      </c>
      <c r="F150">
        <v>0</v>
      </c>
      <c r="G150">
        <v>15.827504771790201</v>
      </c>
      <c r="H150">
        <v>1.42654697138007</v>
      </c>
      <c r="I150">
        <v>7.4142735721784598</v>
      </c>
      <c r="J150">
        <v>0.14828547144356899</v>
      </c>
    </row>
    <row r="151" spans="1:10">
      <c r="A151">
        <v>150</v>
      </c>
      <c r="B151">
        <v>-36.690800000000003</v>
      </c>
      <c r="C151" s="65">
        <v>34483.958333333336</v>
      </c>
      <c r="D151">
        <v>5.8699998855590803</v>
      </c>
      <c r="E151">
        <v>20.25</v>
      </c>
      <c r="F151">
        <v>0.10000000149011599</v>
      </c>
      <c r="G151">
        <v>15.725640287382699</v>
      </c>
      <c r="H151">
        <v>1.72760898709273</v>
      </c>
      <c r="I151">
        <v>6.13218638399439</v>
      </c>
      <c r="J151">
        <v>0.122643727679888</v>
      </c>
    </row>
    <row r="152" spans="1:10">
      <c r="A152">
        <v>151</v>
      </c>
      <c r="B152">
        <v>142.202</v>
      </c>
      <c r="C152" s="65">
        <v>34484.958333333336</v>
      </c>
      <c r="D152">
        <v>8.7299995422363299</v>
      </c>
      <c r="E152">
        <v>15.939999580383301</v>
      </c>
      <c r="F152">
        <v>3.2000000476837198</v>
      </c>
      <c r="G152">
        <v>15.6279740758866</v>
      </c>
      <c r="H152">
        <v>1.1871436034076099</v>
      </c>
      <c r="I152">
        <v>8.3824715489520294</v>
      </c>
      <c r="J152">
        <v>0.167649430979041</v>
      </c>
    </row>
    <row r="153" spans="1:10">
      <c r="A153">
        <v>152</v>
      </c>
      <c r="B153">
        <v>-36.690800000000003</v>
      </c>
      <c r="C153" s="65">
        <v>34485.958333333336</v>
      </c>
      <c r="D153">
        <v>4.4499998092651403</v>
      </c>
      <c r="E153">
        <v>15.710000038146999</v>
      </c>
      <c r="F153">
        <v>0.69999998807907104</v>
      </c>
      <c r="G153">
        <v>15.5345308753196</v>
      </c>
      <c r="H153">
        <v>1.36433764422244</v>
      </c>
      <c r="I153">
        <v>7.9910014216531398</v>
      </c>
      <c r="J153">
        <v>0.159820028433063</v>
      </c>
    </row>
    <row r="154" spans="1:10">
      <c r="A154">
        <v>153</v>
      </c>
      <c r="B154">
        <v>142.202</v>
      </c>
      <c r="C154" s="65">
        <v>34486.958333333336</v>
      </c>
      <c r="D154">
        <v>2.5899999141693102</v>
      </c>
      <c r="E154">
        <v>18.780000686645501</v>
      </c>
      <c r="F154">
        <v>0</v>
      </c>
      <c r="G154">
        <v>15.445335423698801</v>
      </c>
      <c r="H154">
        <v>1.6618765471993799</v>
      </c>
      <c r="I154">
        <v>6.6615001838936401</v>
      </c>
      <c r="J154">
        <v>0.13323000367787299</v>
      </c>
    </row>
    <row r="155" spans="1:10">
      <c r="A155">
        <v>154</v>
      </c>
      <c r="B155">
        <v>-36.690800000000003</v>
      </c>
      <c r="C155" s="65">
        <v>34487.958333333336</v>
      </c>
      <c r="D155">
        <v>6.3099999427795401</v>
      </c>
      <c r="E155">
        <v>17.790000915527301</v>
      </c>
      <c r="F155">
        <v>0</v>
      </c>
      <c r="G155">
        <v>15.3604124590418</v>
      </c>
      <c r="H155">
        <v>1.4584110068832601</v>
      </c>
      <c r="I155">
        <v>5.4947713783870302</v>
      </c>
      <c r="J155">
        <v>0.109895427567741</v>
      </c>
    </row>
    <row r="156" spans="1:10">
      <c r="A156">
        <v>155</v>
      </c>
      <c r="B156">
        <v>142.202</v>
      </c>
      <c r="C156" s="65">
        <v>34488.958333333336</v>
      </c>
      <c r="D156">
        <v>9.0399999618530291</v>
      </c>
      <c r="E156">
        <v>15.2799997329712</v>
      </c>
      <c r="F156">
        <v>0</v>
      </c>
      <c r="G156">
        <v>15.2797867193659</v>
      </c>
      <c r="H156">
        <v>1.0735274099724501</v>
      </c>
      <c r="I156">
        <v>4.6359494504090701</v>
      </c>
      <c r="J156">
        <v>9.2718989008181499E-2</v>
      </c>
    </row>
    <row r="157" spans="1:10">
      <c r="A157">
        <v>156</v>
      </c>
      <c r="B157">
        <v>-36.690800000000003</v>
      </c>
      <c r="C157" s="65">
        <v>34489.958333333336</v>
      </c>
      <c r="D157">
        <v>7.25</v>
      </c>
      <c r="E157">
        <v>13.699999809265099</v>
      </c>
      <c r="F157">
        <v>0</v>
      </c>
      <c r="G157">
        <v>15.203482942688501</v>
      </c>
      <c r="H157">
        <v>1.02491371772059</v>
      </c>
      <c r="I157">
        <v>3.8160184762326002</v>
      </c>
      <c r="J157">
        <v>7.6320369524652001E-2</v>
      </c>
    </row>
    <row r="158" spans="1:10">
      <c r="A158">
        <v>157</v>
      </c>
      <c r="B158">
        <v>142.202</v>
      </c>
      <c r="C158" s="65">
        <v>34490.958333333336</v>
      </c>
      <c r="D158">
        <v>7.1199998855590803</v>
      </c>
      <c r="E158">
        <v>15.039999961853001</v>
      </c>
      <c r="F158">
        <v>0</v>
      </c>
      <c r="G158">
        <v>15.131525867026999</v>
      </c>
      <c r="H158">
        <v>1.1545274333737801</v>
      </c>
      <c r="I158">
        <v>2.8923965295335798</v>
      </c>
      <c r="J158">
        <v>5.7847930590671601E-2</v>
      </c>
    </row>
    <row r="159" spans="1:10">
      <c r="A159">
        <v>158</v>
      </c>
      <c r="B159">
        <v>-36.690800000000003</v>
      </c>
      <c r="C159" s="65">
        <v>34491.958333333336</v>
      </c>
      <c r="D159">
        <v>8.0100002288818395</v>
      </c>
      <c r="E159">
        <v>11.069999694824199</v>
      </c>
      <c r="F159">
        <v>17</v>
      </c>
      <c r="G159">
        <v>15.063940230398901</v>
      </c>
      <c r="H159">
        <v>0.67633135267709898</v>
      </c>
      <c r="I159">
        <v>19.3513314473919</v>
      </c>
      <c r="J159">
        <v>0.38702662894783801</v>
      </c>
    </row>
    <row r="160" spans="1:10">
      <c r="A160">
        <v>159</v>
      </c>
      <c r="B160">
        <v>142.202</v>
      </c>
      <c r="C160" s="65">
        <v>34492.958333333336</v>
      </c>
      <c r="D160">
        <v>8.3199996948242205</v>
      </c>
      <c r="E160">
        <v>15.0200004577637</v>
      </c>
      <c r="F160">
        <v>4.4000000953674299</v>
      </c>
      <c r="G160">
        <v>15.0007507708214</v>
      </c>
      <c r="H160">
        <v>1.0742177154417001</v>
      </c>
      <c r="I160">
        <v>22.891957370406001</v>
      </c>
      <c r="J160">
        <v>0.45783914740811898</v>
      </c>
    </row>
    <row r="161" spans="1:10">
      <c r="A161">
        <v>160</v>
      </c>
      <c r="B161">
        <v>-36.690800000000003</v>
      </c>
      <c r="C161" s="65">
        <v>34493.958333333336</v>
      </c>
      <c r="D161">
        <v>3.21000003814697</v>
      </c>
      <c r="E161">
        <v>14.4700002670288</v>
      </c>
      <c r="F161">
        <v>0</v>
      </c>
      <c r="G161">
        <v>14.941982226312099</v>
      </c>
      <c r="H161">
        <v>1.2539302797210199</v>
      </c>
      <c r="I161">
        <v>21.8888131466292</v>
      </c>
      <c r="J161">
        <v>0.43777626293258298</v>
      </c>
    </row>
    <row r="162" spans="1:10">
      <c r="A162">
        <v>161</v>
      </c>
      <c r="B162">
        <v>142.202</v>
      </c>
      <c r="C162" s="65">
        <v>34494.958333333336</v>
      </c>
      <c r="D162">
        <v>-0.33000001311302202</v>
      </c>
      <c r="E162">
        <v>13.7399997711182</v>
      </c>
      <c r="F162">
        <v>0</v>
      </c>
      <c r="G162">
        <v>14.8876593348883</v>
      </c>
      <c r="H162">
        <v>1.28466509502065</v>
      </c>
      <c r="I162">
        <v>20.861081070612599</v>
      </c>
      <c r="J162">
        <v>0.417221621412253</v>
      </c>
    </row>
    <row r="163" spans="1:10">
      <c r="A163">
        <v>162</v>
      </c>
      <c r="B163">
        <v>-36.690800000000003</v>
      </c>
      <c r="C163" s="65">
        <v>34495.958333333336</v>
      </c>
      <c r="D163">
        <v>-0.64999997615814198</v>
      </c>
      <c r="E163">
        <v>15.25</v>
      </c>
      <c r="F163">
        <v>0</v>
      </c>
      <c r="G163">
        <v>14.837806834567299</v>
      </c>
      <c r="H163">
        <v>1.39413152581585</v>
      </c>
      <c r="I163">
        <v>19.745775849960001</v>
      </c>
      <c r="J163">
        <v>0.39491551699919902</v>
      </c>
    </row>
    <row r="164" spans="1:10">
      <c r="A164">
        <v>163</v>
      </c>
      <c r="B164">
        <v>142.202</v>
      </c>
      <c r="C164" s="65">
        <v>34496.958333333336</v>
      </c>
      <c r="D164">
        <v>2.3699998855590798</v>
      </c>
      <c r="E164">
        <v>15.25</v>
      </c>
      <c r="F164">
        <v>1</v>
      </c>
      <c r="G164">
        <v>14.792449463366699</v>
      </c>
      <c r="H164">
        <v>1.3261866535323401</v>
      </c>
      <c r="I164">
        <v>19.684826527134099</v>
      </c>
      <c r="J164">
        <v>0.393696530542682</v>
      </c>
    </row>
    <row r="165" spans="1:10">
      <c r="A165">
        <v>164</v>
      </c>
      <c r="B165">
        <v>-36.690800000000003</v>
      </c>
      <c r="C165" s="65">
        <v>34497.958333333336</v>
      </c>
      <c r="D165">
        <v>2.8099999427795401</v>
      </c>
      <c r="E165">
        <v>15.1099996566772</v>
      </c>
      <c r="F165">
        <v>0.89999997615814198</v>
      </c>
      <c r="G165">
        <v>14.7516119593037</v>
      </c>
      <c r="H165">
        <v>1.29969033068012</v>
      </c>
      <c r="I165">
        <v>19.5450742387481</v>
      </c>
      <c r="J165">
        <v>0.390901484774963</v>
      </c>
    </row>
    <row r="166" spans="1:10">
      <c r="A166">
        <v>165</v>
      </c>
      <c r="B166">
        <v>142.202</v>
      </c>
      <c r="C166" s="65">
        <v>34498.958333333336</v>
      </c>
      <c r="D166">
        <v>6.8299999237060502</v>
      </c>
      <c r="E166">
        <v>14.4899997711182</v>
      </c>
      <c r="F166">
        <v>2.7000000476837198</v>
      </c>
      <c r="G166">
        <v>14.715319060395901</v>
      </c>
      <c r="H166">
        <v>1.0881298108141699</v>
      </c>
      <c r="I166">
        <v>21.374570437780498</v>
      </c>
      <c r="J166">
        <v>0.42749140875560998</v>
      </c>
    </row>
    <row r="167" spans="1:10">
      <c r="A167">
        <v>166</v>
      </c>
      <c r="B167">
        <v>-36.690800000000003</v>
      </c>
      <c r="C167" s="65">
        <v>34499.958333333336</v>
      </c>
      <c r="D167">
        <v>5.4699997901916504</v>
      </c>
      <c r="E167">
        <v>15.25</v>
      </c>
      <c r="F167">
        <v>1.1000000238418599</v>
      </c>
      <c r="G167">
        <v>14.6835955046605</v>
      </c>
      <c r="H167">
        <v>1.2139372689671599</v>
      </c>
      <c r="I167">
        <v>21.5034206464486</v>
      </c>
      <c r="J167">
        <v>0.43006841292897302</v>
      </c>
    </row>
    <row r="168" spans="1:10">
      <c r="A168">
        <v>167</v>
      </c>
      <c r="B168">
        <v>142.202</v>
      </c>
      <c r="C168" s="65">
        <v>34500.958333333336</v>
      </c>
      <c r="D168">
        <v>6.9699997901916504</v>
      </c>
      <c r="E168">
        <v>15.710000038146999</v>
      </c>
      <c r="F168">
        <v>0.80000001192092896</v>
      </c>
      <c r="G168">
        <v>14.656459840628701</v>
      </c>
      <c r="H168">
        <v>1.1853213381543799</v>
      </c>
      <c r="I168">
        <v>21.3551635878461</v>
      </c>
      <c r="J168">
        <v>0.42710327175692098</v>
      </c>
    </row>
    <row r="169" spans="1:10">
      <c r="A169">
        <v>168</v>
      </c>
      <c r="B169">
        <v>-36.690800000000003</v>
      </c>
      <c r="C169" s="65">
        <v>34501.958333333336</v>
      </c>
      <c r="D169">
        <v>8.3400001525878906</v>
      </c>
      <c r="E169">
        <v>14.0100002288818</v>
      </c>
      <c r="F169">
        <v>4.1999998092651403</v>
      </c>
      <c r="G169">
        <v>14.6339058588862</v>
      </c>
      <c r="H169">
        <v>0.94784426865069304</v>
      </c>
      <c r="I169">
        <v>24.796887982190601</v>
      </c>
      <c r="J169">
        <v>0.49593775964381298</v>
      </c>
    </row>
    <row r="170" spans="1:10">
      <c r="A170">
        <v>169</v>
      </c>
      <c r="B170">
        <v>142.202</v>
      </c>
      <c r="C170" s="65">
        <v>34502.958333333336</v>
      </c>
      <c r="D170">
        <v>6.9000000953674299</v>
      </c>
      <c r="E170">
        <v>13.6499996185303</v>
      </c>
      <c r="F170">
        <v>0.10000000149011599</v>
      </c>
      <c r="G170">
        <v>14.615921160532499</v>
      </c>
      <c r="H170">
        <v>1.0008282999064499</v>
      </c>
      <c r="I170">
        <v>24.096225343755599</v>
      </c>
      <c r="J170">
        <v>0.48192450687511201</v>
      </c>
    </row>
    <row r="171" spans="1:10">
      <c r="A171">
        <v>170</v>
      </c>
      <c r="B171">
        <v>-36.690800000000003</v>
      </c>
      <c r="C171" s="65">
        <v>34503.958333333336</v>
      </c>
      <c r="D171">
        <v>7.4800000190734899</v>
      </c>
      <c r="E171">
        <v>14.1400003433228</v>
      </c>
      <c r="F171">
        <v>7.5</v>
      </c>
      <c r="G171">
        <v>14.602493346667099</v>
      </c>
      <c r="H171">
        <v>1.0121473780166601</v>
      </c>
      <c r="I171">
        <v>30.786507441342302</v>
      </c>
      <c r="J171">
        <v>0.61573014882684596</v>
      </c>
    </row>
    <row r="172" spans="1:10">
      <c r="A172">
        <v>171</v>
      </c>
      <c r="B172">
        <v>142.202</v>
      </c>
      <c r="C172" s="65">
        <v>34504.958333333336</v>
      </c>
      <c r="D172">
        <v>3.25</v>
      </c>
      <c r="E172">
        <v>13.3400001525879</v>
      </c>
      <c r="F172">
        <v>1</v>
      </c>
      <c r="G172">
        <v>14.5936100183894</v>
      </c>
      <c r="H172">
        <v>1.13560521182356</v>
      </c>
      <c r="I172">
        <v>30.8780232718834</v>
      </c>
      <c r="J172">
        <v>0.61756046543766896</v>
      </c>
    </row>
    <row r="173" spans="1:10">
      <c r="A173">
        <v>172</v>
      </c>
      <c r="B173">
        <v>-36.690800000000003</v>
      </c>
      <c r="C173" s="65">
        <v>34505.958333333336</v>
      </c>
      <c r="D173">
        <v>3.5999999046325701</v>
      </c>
      <c r="E173">
        <v>14.310000419616699</v>
      </c>
      <c r="F173">
        <v>1.8999999761581401</v>
      </c>
      <c r="G173">
        <v>14.5892587767989</v>
      </c>
      <c r="H173">
        <v>1.19920845849087</v>
      </c>
      <c r="I173">
        <v>31.818656481248901</v>
      </c>
      <c r="J173">
        <v>0.63637312962497805</v>
      </c>
    </row>
    <row r="174" spans="1:10">
      <c r="A174">
        <v>173</v>
      </c>
      <c r="B174">
        <v>142.202</v>
      </c>
      <c r="C174" s="65">
        <v>34506.958333333336</v>
      </c>
      <c r="D174">
        <v>5.9099998474121103</v>
      </c>
      <c r="E174">
        <v>17.690000534057599</v>
      </c>
      <c r="F174">
        <v>1.6000000238418599</v>
      </c>
      <c r="G174">
        <v>14.589427222995001</v>
      </c>
      <c r="H174">
        <v>1.3914396199724399</v>
      </c>
      <c r="I174">
        <v>32.305504809112797</v>
      </c>
      <c r="J174">
        <v>0.64611009618225601</v>
      </c>
    </row>
    <row r="175" spans="1:10">
      <c r="A175">
        <v>174</v>
      </c>
      <c r="B175">
        <v>-36.690800000000003</v>
      </c>
      <c r="C175" s="65">
        <v>34507.958333333336</v>
      </c>
      <c r="D175">
        <v>4.1500000953674299</v>
      </c>
      <c r="E175">
        <v>14.1099996566772</v>
      </c>
      <c r="F175">
        <v>0</v>
      </c>
      <c r="G175">
        <v>14.594102958077199</v>
      </c>
      <c r="H175">
        <v>1.1644079676011601</v>
      </c>
      <c r="I175">
        <v>31.373978435031901</v>
      </c>
      <c r="J175">
        <v>0.62747956870063704</v>
      </c>
    </row>
    <row r="176" spans="1:10">
      <c r="A176">
        <v>175</v>
      </c>
      <c r="B176">
        <v>142.202</v>
      </c>
      <c r="C176" s="65">
        <v>34508.958333333336</v>
      </c>
      <c r="D176">
        <v>5.8299999237060502</v>
      </c>
      <c r="E176">
        <v>14.5200004577637</v>
      </c>
      <c r="F176">
        <v>3.2000000476837198</v>
      </c>
      <c r="G176">
        <v>14.603273583144899</v>
      </c>
      <c r="H176">
        <v>1.1305557233206001</v>
      </c>
      <c r="I176">
        <v>33.669533904059101</v>
      </c>
      <c r="J176">
        <v>0.67339067808118203</v>
      </c>
    </row>
    <row r="177" spans="1:10">
      <c r="A177">
        <v>176</v>
      </c>
      <c r="B177">
        <v>-36.690800000000003</v>
      </c>
      <c r="C177" s="65">
        <v>34509.958333333336</v>
      </c>
      <c r="D177">
        <v>3.71000003814697</v>
      </c>
      <c r="E177">
        <v>12.829999923706101</v>
      </c>
      <c r="F177">
        <v>4.8000001907348597</v>
      </c>
      <c r="G177">
        <v>14.616926699297601</v>
      </c>
      <c r="H177">
        <v>1.0803295813696101</v>
      </c>
      <c r="I177">
        <v>37.605270429698301</v>
      </c>
      <c r="J177">
        <v>0.75210540859396502</v>
      </c>
    </row>
    <row r="178" spans="1:10">
      <c r="A178">
        <v>177</v>
      </c>
      <c r="B178">
        <v>142.202</v>
      </c>
      <c r="C178" s="65">
        <v>34510.958333333336</v>
      </c>
      <c r="D178">
        <v>2.7300000190734899</v>
      </c>
      <c r="E178">
        <v>12.670000076293899</v>
      </c>
      <c r="F178">
        <v>4.6999998092651403</v>
      </c>
      <c r="G178">
        <v>14.6350499076348</v>
      </c>
      <c r="H178">
        <v>1.10456005667673</v>
      </c>
      <c r="I178">
        <v>41.421622193621999</v>
      </c>
      <c r="J178">
        <v>0.82843244387243997</v>
      </c>
    </row>
    <row r="179" spans="1:10">
      <c r="A179">
        <v>178</v>
      </c>
      <c r="B179">
        <v>-36.690800000000003</v>
      </c>
      <c r="C179" s="65">
        <v>34511.958333333336</v>
      </c>
      <c r="D179">
        <v>3.8699998855590798</v>
      </c>
      <c r="E179">
        <v>13.329999923706101</v>
      </c>
      <c r="F179">
        <v>0.69999998807907104</v>
      </c>
      <c r="G179">
        <v>14.657630809255901</v>
      </c>
      <c r="H179">
        <v>1.1173134446861099</v>
      </c>
      <c r="I179">
        <v>41.227771425952199</v>
      </c>
      <c r="J179">
        <v>0.82455542851904395</v>
      </c>
    </row>
    <row r="180" spans="1:10">
      <c r="A180">
        <v>179</v>
      </c>
      <c r="B180">
        <v>142.202</v>
      </c>
      <c r="C180" s="65">
        <v>34512.958333333336</v>
      </c>
      <c r="D180">
        <v>-0.56999999284744296</v>
      </c>
      <c r="E180">
        <v>13.2399997711182</v>
      </c>
      <c r="F180">
        <v>0</v>
      </c>
      <c r="G180">
        <v>14.6846570052603</v>
      </c>
      <c r="H180">
        <v>1.2364304595505</v>
      </c>
      <c r="I180">
        <v>40.238627058311799</v>
      </c>
      <c r="J180">
        <v>0.80477254116623598</v>
      </c>
    </row>
    <row r="181" spans="1:10">
      <c r="A181">
        <v>180</v>
      </c>
      <c r="B181">
        <v>-36.690800000000003</v>
      </c>
      <c r="C181" s="65">
        <v>34513.958333333336</v>
      </c>
      <c r="D181">
        <v>1.1000000238418599</v>
      </c>
      <c r="E181">
        <v>12.9700002670288</v>
      </c>
      <c r="F181">
        <v>0</v>
      </c>
      <c r="G181">
        <v>14.7161160967476</v>
      </c>
      <c r="H181">
        <v>1.1820735176566499</v>
      </c>
      <c r="I181">
        <v>39.292968244186497</v>
      </c>
      <c r="J181">
        <v>0.78585936488372998</v>
      </c>
    </row>
    <row r="182" spans="1:10">
      <c r="A182">
        <v>181</v>
      </c>
      <c r="B182">
        <v>142.202</v>
      </c>
      <c r="C182" s="65">
        <v>34514.958333333336</v>
      </c>
      <c r="D182">
        <v>0.88999998569488503</v>
      </c>
      <c r="E182">
        <v>13.050000190734901</v>
      </c>
      <c r="F182">
        <v>0</v>
      </c>
      <c r="G182">
        <v>14.751995684817199</v>
      </c>
      <c r="H182">
        <v>1.1962042128200601</v>
      </c>
      <c r="I182">
        <v>38.336004873930399</v>
      </c>
      <c r="J182">
        <v>0.76672009747860903</v>
      </c>
    </row>
    <row r="183" spans="1:10">
      <c r="A183">
        <v>182</v>
      </c>
      <c r="B183">
        <v>-36.690800000000003</v>
      </c>
      <c r="C183" s="65">
        <v>34515.958333333336</v>
      </c>
      <c r="D183">
        <v>-0.75999999046325695</v>
      </c>
      <c r="E183">
        <v>13.3400001525879</v>
      </c>
      <c r="F183">
        <v>0</v>
      </c>
      <c r="G183">
        <v>14.7922833705685</v>
      </c>
      <c r="H183">
        <v>1.25615528388374</v>
      </c>
      <c r="I183">
        <v>37.331080646823501</v>
      </c>
      <c r="J183">
        <v>0.746621612936469</v>
      </c>
    </row>
    <row r="184" spans="1:10">
      <c r="A184">
        <v>183</v>
      </c>
      <c r="B184">
        <v>142.202</v>
      </c>
      <c r="C184" s="65">
        <v>34516.958333333336</v>
      </c>
      <c r="D184">
        <v>1.7300000190734901</v>
      </c>
      <c r="E184">
        <v>13.960000038146999</v>
      </c>
      <c r="F184">
        <v>0</v>
      </c>
      <c r="G184">
        <v>14.836966755101001</v>
      </c>
      <c r="H184">
        <v>1.2491736307238901</v>
      </c>
      <c r="I184">
        <v>36.331741742244297</v>
      </c>
      <c r="J184">
        <v>0.726634834844887</v>
      </c>
    </row>
    <row r="185" spans="1:10">
      <c r="A185">
        <v>184</v>
      </c>
      <c r="B185">
        <v>-36.690800000000003</v>
      </c>
      <c r="C185" s="65">
        <v>34517.958333333336</v>
      </c>
      <c r="D185">
        <v>3.8099999427795401</v>
      </c>
      <c r="E185">
        <v>17.2299995422363</v>
      </c>
      <c r="F185">
        <v>0</v>
      </c>
      <c r="G185">
        <v>14.8860334395142</v>
      </c>
      <c r="H185">
        <v>1.4498071539136099</v>
      </c>
      <c r="I185">
        <v>35.171896019113397</v>
      </c>
      <c r="J185">
        <v>0.70343792038226904</v>
      </c>
    </row>
    <row r="186" spans="1:10">
      <c r="A186">
        <v>185</v>
      </c>
      <c r="B186">
        <v>142.202</v>
      </c>
      <c r="C186" s="65">
        <v>34518.958333333336</v>
      </c>
      <c r="D186">
        <v>3.2200000286102299</v>
      </c>
      <c r="E186">
        <v>19.360000610351602</v>
      </c>
      <c r="F186">
        <v>0</v>
      </c>
      <c r="G186">
        <v>14.939471024907499</v>
      </c>
      <c r="H186">
        <v>1.6390510146886199</v>
      </c>
      <c r="I186">
        <v>33.860655207362598</v>
      </c>
      <c r="J186">
        <v>0.677213104147251</v>
      </c>
    </row>
    <row r="187" spans="1:10">
      <c r="A187">
        <v>186</v>
      </c>
      <c r="B187">
        <v>-36.690800000000003</v>
      </c>
      <c r="C187" s="65">
        <v>34519.958333333336</v>
      </c>
      <c r="D187">
        <v>3.2699999809265101</v>
      </c>
      <c r="E187">
        <v>20.379999160766602</v>
      </c>
      <c r="F187">
        <v>0</v>
      </c>
      <c r="G187">
        <v>14.997267112380399</v>
      </c>
      <c r="H187">
        <v>1.7252706148366099</v>
      </c>
      <c r="I187">
        <v>32.4804387154933</v>
      </c>
      <c r="J187">
        <v>0.64960877430986497</v>
      </c>
    </row>
    <row r="188" spans="1:10">
      <c r="A188">
        <v>187</v>
      </c>
      <c r="B188">
        <v>142.202</v>
      </c>
      <c r="C188" s="65">
        <v>34520.958333333336</v>
      </c>
      <c r="D188">
        <v>1.96000003814697</v>
      </c>
      <c r="E188">
        <v>20.350000381469702</v>
      </c>
      <c r="F188">
        <v>0</v>
      </c>
      <c r="G188">
        <v>15.0594093030323</v>
      </c>
      <c r="H188">
        <v>1.7554324813147699</v>
      </c>
      <c r="I188">
        <v>31.076092730441399</v>
      </c>
      <c r="J188">
        <v>0.62152185460882903</v>
      </c>
    </row>
    <row r="189" spans="1:10">
      <c r="A189">
        <v>188</v>
      </c>
      <c r="B189">
        <v>-36.690800000000003</v>
      </c>
      <c r="C189" s="65">
        <v>34521.958333333336</v>
      </c>
      <c r="D189">
        <v>3.0499999523162802</v>
      </c>
      <c r="E189">
        <v>20.620000839233398</v>
      </c>
      <c r="F189">
        <v>0</v>
      </c>
      <c r="G189">
        <v>15.125885197962701</v>
      </c>
      <c r="H189">
        <v>1.76389764587302</v>
      </c>
      <c r="I189">
        <v>29.664974613742999</v>
      </c>
      <c r="J189">
        <v>0.59329949227486101</v>
      </c>
    </row>
    <row r="190" spans="1:10">
      <c r="A190">
        <v>189</v>
      </c>
      <c r="B190">
        <v>142.202</v>
      </c>
      <c r="C190" s="65">
        <v>34522.958333333336</v>
      </c>
      <c r="D190">
        <v>2.7200000286102299</v>
      </c>
      <c r="E190">
        <v>19.569999694824201</v>
      </c>
      <c r="F190">
        <v>0</v>
      </c>
      <c r="G190">
        <v>15.196682398271101</v>
      </c>
      <c r="H190">
        <v>1.6950559538391801</v>
      </c>
      <c r="I190">
        <v>28.308929850671699</v>
      </c>
      <c r="J190">
        <v>0.56617859701343398</v>
      </c>
    </row>
    <row r="191" spans="1:10">
      <c r="A191">
        <v>190</v>
      </c>
      <c r="B191">
        <v>-36.690800000000003</v>
      </c>
      <c r="C191" s="65">
        <v>34523.958333333336</v>
      </c>
      <c r="D191">
        <v>5.3699998855590803</v>
      </c>
      <c r="E191">
        <v>18.700000762939499</v>
      </c>
      <c r="F191">
        <v>0</v>
      </c>
      <c r="G191">
        <v>15.271788505056801</v>
      </c>
      <c r="H191">
        <v>1.5616826613485699</v>
      </c>
      <c r="I191">
        <v>27.059583721592801</v>
      </c>
      <c r="J191">
        <v>0.54119167443185701</v>
      </c>
    </row>
    <row r="192" spans="1:10">
      <c r="A192">
        <v>191</v>
      </c>
      <c r="B192">
        <v>142.202</v>
      </c>
      <c r="C192" s="65">
        <v>34524.958333333336</v>
      </c>
      <c r="D192">
        <v>4.46000003814697</v>
      </c>
      <c r="E192">
        <v>18.659999847412099</v>
      </c>
      <c r="F192">
        <v>0</v>
      </c>
      <c r="G192">
        <v>15.351191119419401</v>
      </c>
      <c r="H192">
        <v>1.59442483336221</v>
      </c>
      <c r="I192">
        <v>25.7840438549031</v>
      </c>
      <c r="J192">
        <v>0.51568087709806099</v>
      </c>
    </row>
    <row r="193" spans="1:10">
      <c r="A193">
        <v>192</v>
      </c>
      <c r="B193">
        <v>-36.690800000000003</v>
      </c>
      <c r="C193" s="65">
        <v>34525.958333333336</v>
      </c>
      <c r="D193">
        <v>6.7699999809265101</v>
      </c>
      <c r="E193">
        <v>16.540000915527301</v>
      </c>
      <c r="F193">
        <v>0.5</v>
      </c>
      <c r="G193">
        <v>15.4348778424584</v>
      </c>
      <c r="H193">
        <v>1.3340474733069001</v>
      </c>
      <c r="I193">
        <v>25.216805876257499</v>
      </c>
      <c r="J193">
        <v>0.50433611752515095</v>
      </c>
    </row>
    <row r="194" spans="1:10">
      <c r="A194">
        <v>193</v>
      </c>
      <c r="B194">
        <v>142.202</v>
      </c>
      <c r="C194" s="65">
        <v>34526.958333333336</v>
      </c>
      <c r="D194">
        <v>3.3499999046325701</v>
      </c>
      <c r="E194">
        <v>12</v>
      </c>
      <c r="F194">
        <v>0.5</v>
      </c>
      <c r="G194">
        <v>15.5228362752731</v>
      </c>
      <c r="H194">
        <v>1.0918301341025001</v>
      </c>
      <c r="I194">
        <v>24.843341768975499</v>
      </c>
      <c r="J194">
        <v>0.49686683537951098</v>
      </c>
    </row>
    <row r="195" spans="1:10">
      <c r="A195">
        <v>194</v>
      </c>
      <c r="B195">
        <v>-36.690800000000003</v>
      </c>
      <c r="C195" s="65">
        <v>34527.958333333336</v>
      </c>
      <c r="D195">
        <v>4.2399997711181596</v>
      </c>
      <c r="E195">
        <v>15.1000003814697</v>
      </c>
      <c r="F195">
        <v>2</v>
      </c>
      <c r="G195">
        <v>15.615054018963001</v>
      </c>
      <c r="H195">
        <v>1.3270241548594699</v>
      </c>
      <c r="I195">
        <v>25.781722445088</v>
      </c>
      <c r="J195">
        <v>0.51563444890175902</v>
      </c>
    </row>
    <row r="196" spans="1:10">
      <c r="A196">
        <v>195</v>
      </c>
      <c r="B196">
        <v>142.202</v>
      </c>
      <c r="C196" s="65">
        <v>34528.958333333336</v>
      </c>
      <c r="D196">
        <v>2.3399999141693102</v>
      </c>
      <c r="E196">
        <v>14.7600002288818</v>
      </c>
      <c r="F196">
        <v>0.10000000149011599</v>
      </c>
      <c r="G196">
        <v>15.711518674627699</v>
      </c>
      <c r="H196">
        <v>1.3696870251019899</v>
      </c>
      <c r="I196">
        <v>24.785972826496501</v>
      </c>
      <c r="J196">
        <v>0.49571945652992999</v>
      </c>
    </row>
    <row r="197" spans="1:10">
      <c r="A197">
        <v>196</v>
      </c>
      <c r="B197">
        <v>-36.690800000000003</v>
      </c>
      <c r="C197" s="65">
        <v>34529.958333333336</v>
      </c>
      <c r="D197">
        <v>2.9100000858306898</v>
      </c>
      <c r="E197">
        <v>15.430000305175801</v>
      </c>
      <c r="F197">
        <v>0</v>
      </c>
      <c r="G197">
        <v>15.812217843366501</v>
      </c>
      <c r="H197">
        <v>1.41656875508688</v>
      </c>
      <c r="I197">
        <v>23.652717822427</v>
      </c>
      <c r="J197">
        <v>0.47305435644853999</v>
      </c>
    </row>
    <row r="198" spans="1:10">
      <c r="A198">
        <v>197</v>
      </c>
      <c r="B198">
        <v>142.202</v>
      </c>
      <c r="C198" s="65">
        <v>34530.958333333336</v>
      </c>
      <c r="D198">
        <v>2.7200000286102299</v>
      </c>
      <c r="E198">
        <v>12.2600002288818</v>
      </c>
      <c r="F198">
        <v>0.80000001192092896</v>
      </c>
      <c r="G198">
        <v>15.9171350664732</v>
      </c>
      <c r="H198">
        <v>1.1672118194244301</v>
      </c>
      <c r="I198">
        <v>23.5189483788084</v>
      </c>
      <c r="J198">
        <v>0.47037896757616698</v>
      </c>
    </row>
    <row r="199" spans="1:10">
      <c r="A199">
        <v>198</v>
      </c>
      <c r="B199">
        <v>-36.690800000000003</v>
      </c>
      <c r="C199" s="65">
        <v>34531.958333333336</v>
      </c>
      <c r="D199">
        <v>-1.7300000190734901</v>
      </c>
      <c r="E199">
        <v>12.9799995422363</v>
      </c>
      <c r="F199">
        <v>0</v>
      </c>
      <c r="G199">
        <v>16.026237646018998</v>
      </c>
      <c r="H199">
        <v>1.3516967049053901</v>
      </c>
      <c r="I199">
        <v>22.437591014884099</v>
      </c>
      <c r="J199">
        <v>0.44875182029768101</v>
      </c>
    </row>
    <row r="200" spans="1:10">
      <c r="A200">
        <v>199</v>
      </c>
      <c r="B200">
        <v>142.202</v>
      </c>
      <c r="C200" s="65">
        <v>34532.958333333336</v>
      </c>
      <c r="D200">
        <v>0.74000000953674305</v>
      </c>
      <c r="E200">
        <v>13.1300001144409</v>
      </c>
      <c r="F200">
        <v>0</v>
      </c>
      <c r="G200">
        <v>16.139488824269201</v>
      </c>
      <c r="H200">
        <v>1.31916493263987</v>
      </c>
      <c r="I200">
        <v>21.3822590687722</v>
      </c>
      <c r="J200">
        <v>0.427645181375443</v>
      </c>
    </row>
    <row r="201" spans="1:10">
      <c r="A201">
        <v>200</v>
      </c>
      <c r="B201">
        <v>-36.690800000000003</v>
      </c>
      <c r="C201" s="65">
        <v>34533.958333333336</v>
      </c>
      <c r="D201">
        <v>5.8699998855590803</v>
      </c>
      <c r="E201">
        <v>12.8699998855591</v>
      </c>
      <c r="F201">
        <v>0.30000001192092901</v>
      </c>
      <c r="G201">
        <v>16.256851843489301</v>
      </c>
      <c r="H201">
        <v>1.09707635788304</v>
      </c>
      <c r="I201">
        <v>20.8045979943867</v>
      </c>
      <c r="J201">
        <v>0.41609195988773301</v>
      </c>
    </row>
    <row r="202" spans="1:10">
      <c r="A202">
        <v>201</v>
      </c>
      <c r="B202">
        <v>142.202</v>
      </c>
      <c r="C202" s="65">
        <v>34534.958333333336</v>
      </c>
      <c r="D202">
        <v>6.53999996185303</v>
      </c>
      <c r="E202">
        <v>13.4799995422363</v>
      </c>
      <c r="F202">
        <v>0</v>
      </c>
      <c r="G202">
        <v>16.3782899459448</v>
      </c>
      <c r="H202">
        <v>1.1264476515606301</v>
      </c>
      <c r="I202">
        <v>19.903439873138201</v>
      </c>
      <c r="J202">
        <v>0.39806879746276302</v>
      </c>
    </row>
    <row r="203" spans="1:10">
      <c r="A203">
        <v>202</v>
      </c>
      <c r="B203">
        <v>-36.690800000000003</v>
      </c>
      <c r="C203" s="65">
        <v>34535.958333333336</v>
      </c>
      <c r="D203">
        <v>6.5500001907348597</v>
      </c>
      <c r="E203">
        <v>15.430000305175801</v>
      </c>
      <c r="F203">
        <v>0</v>
      </c>
      <c r="G203">
        <v>16.503766373901001</v>
      </c>
      <c r="H203">
        <v>1.32920808159165</v>
      </c>
      <c r="I203">
        <v>18.8400734078648</v>
      </c>
      <c r="J203">
        <v>0.37680146815729698</v>
      </c>
    </row>
    <row r="204" spans="1:10">
      <c r="A204">
        <v>203</v>
      </c>
      <c r="B204">
        <v>142.202</v>
      </c>
      <c r="C204" s="65">
        <v>34536.958333333336</v>
      </c>
      <c r="D204">
        <v>-0.69999998807907104</v>
      </c>
      <c r="E204">
        <v>12.4099998474121</v>
      </c>
      <c r="F204">
        <v>0.60000002384185802</v>
      </c>
      <c r="G204">
        <v>16.633244369623501</v>
      </c>
      <c r="H204">
        <v>1.33740521993248</v>
      </c>
      <c r="I204">
        <v>18.370149255760701</v>
      </c>
      <c r="J204">
        <v>0.36740298511521402</v>
      </c>
    </row>
    <row r="205" spans="1:10">
      <c r="A205">
        <v>204</v>
      </c>
      <c r="B205">
        <v>-36.690800000000003</v>
      </c>
      <c r="C205" s="65">
        <v>34537.958333333336</v>
      </c>
      <c r="D205">
        <v>-2.1199998855590798</v>
      </c>
      <c r="E205">
        <v>11.060000419616699</v>
      </c>
      <c r="F205">
        <v>0</v>
      </c>
      <c r="G205">
        <v>16.766687175377498</v>
      </c>
      <c r="H205">
        <v>1.2725854269991801</v>
      </c>
      <c r="I205">
        <v>17.352080914161402</v>
      </c>
      <c r="J205">
        <v>0.34704161828322699</v>
      </c>
    </row>
    <row r="206" spans="1:10">
      <c r="A206">
        <v>205</v>
      </c>
      <c r="B206">
        <v>142.202</v>
      </c>
      <c r="C206" s="65">
        <v>34538.958333333336</v>
      </c>
      <c r="D206">
        <v>-2.03999996185303</v>
      </c>
      <c r="E206">
        <v>11.189999580383301</v>
      </c>
      <c r="F206">
        <v>0</v>
      </c>
      <c r="G206">
        <v>16.904058033428601</v>
      </c>
      <c r="H206">
        <v>1.2915037797975399</v>
      </c>
      <c r="I206">
        <v>16.3188778903233</v>
      </c>
      <c r="J206">
        <v>0.32637755780646699</v>
      </c>
    </row>
    <row r="207" spans="1:10">
      <c r="A207">
        <v>206</v>
      </c>
      <c r="B207">
        <v>-36.690800000000003</v>
      </c>
      <c r="C207" s="65">
        <v>34539.958333333336</v>
      </c>
      <c r="D207">
        <v>1.3400000333786</v>
      </c>
      <c r="E207">
        <v>13.6199998855591</v>
      </c>
      <c r="F207">
        <v>0.30000001192092901</v>
      </c>
      <c r="G207">
        <v>17.045320186042201</v>
      </c>
      <c r="H207">
        <v>1.4175655976838399</v>
      </c>
      <c r="I207">
        <v>15.484825424097201</v>
      </c>
      <c r="J207">
        <v>0.30969650848194402</v>
      </c>
    </row>
    <row r="208" spans="1:10">
      <c r="A208">
        <v>207</v>
      </c>
      <c r="B208">
        <v>142.202</v>
      </c>
      <c r="C208" s="65">
        <v>34540.958333333336</v>
      </c>
      <c r="D208">
        <v>1.1399999856948899</v>
      </c>
      <c r="E208">
        <v>12.289999961853001</v>
      </c>
      <c r="F208">
        <v>0</v>
      </c>
      <c r="G208">
        <v>17.190436875483801</v>
      </c>
      <c r="H208">
        <v>1.3210461689094799</v>
      </c>
      <c r="I208">
        <v>14.4279884889696</v>
      </c>
      <c r="J208">
        <v>0.28855976977939202</v>
      </c>
    </row>
    <row r="209" spans="1:10">
      <c r="A209">
        <v>208</v>
      </c>
      <c r="B209">
        <v>-36.690800000000003</v>
      </c>
      <c r="C209" s="65">
        <v>34541.958333333336</v>
      </c>
      <c r="D209">
        <v>3.25</v>
      </c>
      <c r="E209">
        <v>14.329999923706101</v>
      </c>
      <c r="F209">
        <v>0.40000000596046398</v>
      </c>
      <c r="G209">
        <v>17.339371344018598</v>
      </c>
      <c r="H209">
        <v>1.4407323727097501</v>
      </c>
      <c r="I209">
        <v>13.6754025967623</v>
      </c>
      <c r="J209">
        <v>0.27350805193524602</v>
      </c>
    </row>
    <row r="210" spans="1:10">
      <c r="A210">
        <v>209</v>
      </c>
      <c r="B210">
        <v>142.202</v>
      </c>
      <c r="C210" s="65">
        <v>34542.958333333336</v>
      </c>
      <c r="D210">
        <v>4.6799998283386204</v>
      </c>
      <c r="E210">
        <v>15.670000076293899</v>
      </c>
      <c r="F210">
        <v>1</v>
      </c>
      <c r="G210">
        <v>17.4920868339123</v>
      </c>
      <c r="H210">
        <v>1.52290327918577</v>
      </c>
      <c r="I210">
        <v>13.4570799734137</v>
      </c>
      <c r="J210">
        <v>0.26914159946827299</v>
      </c>
    </row>
    <row r="211" spans="1:10">
      <c r="A211">
        <v>210</v>
      </c>
      <c r="B211">
        <v>-36.690800000000003</v>
      </c>
      <c r="C211" s="65">
        <v>34543.958333333336</v>
      </c>
      <c r="D211">
        <v>6.3699998855590803</v>
      </c>
      <c r="E211">
        <v>16.829999923706101</v>
      </c>
      <c r="F211">
        <v>0.10000000149011599</v>
      </c>
      <c r="G211">
        <v>17.6485465874302</v>
      </c>
      <c r="H211">
        <v>1.5753747103373099</v>
      </c>
      <c r="I211">
        <v>12.296780206633899</v>
      </c>
      <c r="J211">
        <v>0.24593560413267901</v>
      </c>
    </row>
    <row r="212" spans="1:10">
      <c r="A212">
        <v>211</v>
      </c>
      <c r="B212">
        <v>142.202</v>
      </c>
      <c r="C212" s="65">
        <v>34544.958333333336</v>
      </c>
      <c r="D212">
        <v>4.5599999427795401</v>
      </c>
      <c r="E212">
        <v>10.3400001525879</v>
      </c>
      <c r="F212">
        <v>17.600000381469702</v>
      </c>
      <c r="G212">
        <v>17.808713846837701</v>
      </c>
      <c r="H212">
        <v>1.01489150582373</v>
      </c>
      <c r="I212">
        <v>29.084867383444699</v>
      </c>
      <c r="J212">
        <v>0.58169734766889403</v>
      </c>
    </row>
    <row r="213" spans="1:10">
      <c r="A213">
        <v>212</v>
      </c>
      <c r="B213">
        <v>-36.690800000000003</v>
      </c>
      <c r="C213" s="65">
        <v>34545.958333333336</v>
      </c>
      <c r="D213">
        <v>3.0799999237060498</v>
      </c>
      <c r="E213">
        <v>11.920000076293899</v>
      </c>
      <c r="F213">
        <v>0</v>
      </c>
      <c r="G213">
        <v>17.972551854400301</v>
      </c>
      <c r="H213">
        <v>1.26916519703058</v>
      </c>
      <c r="I213">
        <v>28.0695352258202</v>
      </c>
      <c r="J213">
        <v>0.56139070451640405</v>
      </c>
    </row>
    <row r="214" spans="1:10">
      <c r="A214">
        <v>213</v>
      </c>
      <c r="B214">
        <v>142.202</v>
      </c>
      <c r="C214" s="65">
        <v>34546.958333333336</v>
      </c>
      <c r="D214">
        <v>3.5699999332428001</v>
      </c>
      <c r="E214">
        <v>13.7799997329712</v>
      </c>
      <c r="F214">
        <v>1</v>
      </c>
      <c r="G214">
        <v>18.140023852383401</v>
      </c>
      <c r="H214">
        <v>1.44061667789255</v>
      </c>
      <c r="I214">
        <v>27.917041883506201</v>
      </c>
      <c r="J214">
        <v>0.55834083767012399</v>
      </c>
    </row>
    <row r="215" spans="1:10">
      <c r="A215">
        <v>214</v>
      </c>
      <c r="B215">
        <v>-36.690800000000003</v>
      </c>
      <c r="C215" s="65">
        <v>34547.958333333336</v>
      </c>
      <c r="D215">
        <v>2.6500000953674299</v>
      </c>
      <c r="E215">
        <v>11.689999580383301</v>
      </c>
      <c r="F215">
        <v>0.69999998807907104</v>
      </c>
      <c r="G215">
        <v>18.311093083052398</v>
      </c>
      <c r="H215">
        <v>1.2905616761899701</v>
      </c>
      <c r="I215">
        <v>27.584592530633302</v>
      </c>
      <c r="J215">
        <v>0.55169185061266501</v>
      </c>
    </row>
    <row r="216" spans="1:10">
      <c r="A216">
        <v>215</v>
      </c>
      <c r="B216">
        <v>142.202</v>
      </c>
      <c r="C216" s="65">
        <v>34548.958333333336</v>
      </c>
      <c r="D216">
        <v>5.2600002288818404</v>
      </c>
      <c r="E216">
        <v>12.4899997711182</v>
      </c>
      <c r="F216">
        <v>0</v>
      </c>
      <c r="G216">
        <v>18.485722788672799</v>
      </c>
      <c r="H216">
        <v>1.2447202377087201</v>
      </c>
      <c r="I216">
        <v>26.588816340466298</v>
      </c>
      <c r="J216">
        <v>0.53177632680932596</v>
      </c>
    </row>
    <row r="217" spans="1:10">
      <c r="A217">
        <v>216</v>
      </c>
      <c r="B217">
        <v>-36.690800000000003</v>
      </c>
      <c r="C217" s="65">
        <v>34549.958333333336</v>
      </c>
      <c r="D217">
        <v>4.7399997711181596</v>
      </c>
      <c r="E217">
        <v>13.8699998855591</v>
      </c>
      <c r="F217">
        <v>4.3000001907348597</v>
      </c>
      <c r="G217">
        <v>18.663876211510001</v>
      </c>
      <c r="H217">
        <v>1.4349884229804</v>
      </c>
      <c r="I217">
        <v>29.7408257928168</v>
      </c>
      <c r="J217">
        <v>0.59481651585633699</v>
      </c>
    </row>
    <row r="218" spans="1:10">
      <c r="A218">
        <v>217</v>
      </c>
      <c r="B218">
        <v>142.202</v>
      </c>
      <c r="C218" s="65">
        <v>34550.958333333336</v>
      </c>
      <c r="D218">
        <v>0.52999997138977095</v>
      </c>
      <c r="E218">
        <v>13.310000419616699</v>
      </c>
      <c r="F218">
        <v>0</v>
      </c>
      <c r="G218">
        <v>18.845516593829501</v>
      </c>
      <c r="H218">
        <v>1.56344894179025</v>
      </c>
      <c r="I218">
        <v>28.490066639384601</v>
      </c>
      <c r="J218">
        <v>0.56980133278769296</v>
      </c>
    </row>
    <row r="219" spans="1:10">
      <c r="A219">
        <v>218</v>
      </c>
      <c r="B219">
        <v>-36.690800000000003</v>
      </c>
      <c r="C219" s="65">
        <v>34551.958333333336</v>
      </c>
      <c r="D219">
        <v>4</v>
      </c>
      <c r="E219">
        <v>14.75</v>
      </c>
      <c r="F219">
        <v>0</v>
      </c>
      <c r="G219">
        <v>19.030607177896599</v>
      </c>
      <c r="H219">
        <v>1.59179883074826</v>
      </c>
      <c r="I219">
        <v>27.216627574785999</v>
      </c>
      <c r="J219">
        <v>0.54433255149572102</v>
      </c>
    </row>
    <row r="220" spans="1:10">
      <c r="A220">
        <v>219</v>
      </c>
      <c r="B220">
        <v>142.202</v>
      </c>
      <c r="C220" s="65">
        <v>34552.958333333336</v>
      </c>
      <c r="D220">
        <v>2.3699998855590798</v>
      </c>
      <c r="E220">
        <v>10.9700002670288</v>
      </c>
      <c r="F220">
        <v>1.20000004768372</v>
      </c>
      <c r="G220">
        <v>19.219111205976802</v>
      </c>
      <c r="H220">
        <v>1.2947271565940199</v>
      </c>
      <c r="I220">
        <v>27.380845897194501</v>
      </c>
      <c r="J220">
        <v>0.547616917943891</v>
      </c>
    </row>
    <row r="221" spans="1:10">
      <c r="A221">
        <v>220</v>
      </c>
      <c r="B221">
        <v>-36.690800000000003</v>
      </c>
      <c r="C221" s="65">
        <v>34553.958333333336</v>
      </c>
      <c r="D221">
        <v>0.46999999880790699</v>
      </c>
      <c r="E221">
        <v>10.5</v>
      </c>
      <c r="F221">
        <v>0.69999998807907104</v>
      </c>
      <c r="G221">
        <v>19.410991920335601</v>
      </c>
      <c r="H221">
        <v>1.34380480381789</v>
      </c>
      <c r="I221">
        <v>27.005802042219301</v>
      </c>
      <c r="J221">
        <v>0.54011604084438603</v>
      </c>
    </row>
    <row r="222" spans="1:10">
      <c r="A222">
        <v>221</v>
      </c>
      <c r="B222">
        <v>142.202</v>
      </c>
      <c r="C222" s="65">
        <v>34554.958333333336</v>
      </c>
      <c r="D222">
        <v>9.9999997764825804E-3</v>
      </c>
      <c r="E222">
        <v>12.579999923706101</v>
      </c>
      <c r="F222">
        <v>0.20000000298023199</v>
      </c>
      <c r="G222">
        <v>19.606212563238198</v>
      </c>
      <c r="H222">
        <v>1.57235289967646</v>
      </c>
      <c r="I222">
        <v>25.947919725458402</v>
      </c>
      <c r="J222">
        <v>0.51895839450916703</v>
      </c>
    </row>
    <row r="223" spans="1:10">
      <c r="A223">
        <v>222</v>
      </c>
      <c r="B223">
        <v>-36.690800000000003</v>
      </c>
      <c r="C223" s="65">
        <v>34555.958333333336</v>
      </c>
      <c r="D223">
        <v>-2.7300000190734899</v>
      </c>
      <c r="E223">
        <v>11.6199998855591</v>
      </c>
      <c r="F223">
        <v>0</v>
      </c>
      <c r="G223">
        <v>19.804736376950299</v>
      </c>
      <c r="H223">
        <v>1.5667120198736999</v>
      </c>
      <c r="I223">
        <v>24.694550109559401</v>
      </c>
      <c r="J223">
        <v>0.49389100219118798</v>
      </c>
    </row>
    <row r="224" spans="1:10">
      <c r="A224">
        <v>223</v>
      </c>
      <c r="B224">
        <v>142.202</v>
      </c>
      <c r="C224" s="65">
        <v>34556.958333333336</v>
      </c>
      <c r="D224">
        <v>2.9999999329447701E-2</v>
      </c>
      <c r="E224">
        <v>12.579999923706101</v>
      </c>
      <c r="F224">
        <v>0</v>
      </c>
      <c r="G224">
        <v>20.0065266037372</v>
      </c>
      <c r="H224">
        <v>1.60384518377125</v>
      </c>
      <c r="I224">
        <v>23.411473962542399</v>
      </c>
      <c r="J224">
        <v>0.46822947925084801</v>
      </c>
    </row>
    <row r="225" spans="1:10">
      <c r="A225">
        <v>224</v>
      </c>
      <c r="B225">
        <v>-36.690800000000003</v>
      </c>
      <c r="C225" s="65">
        <v>34557.958333333336</v>
      </c>
      <c r="D225">
        <v>4.5799999237060502</v>
      </c>
      <c r="E225">
        <v>13.800000190734901</v>
      </c>
      <c r="F225">
        <v>0.60000002384185802</v>
      </c>
      <c r="G225">
        <v>20.2115464858644</v>
      </c>
      <c r="H225">
        <v>1.55499733394365</v>
      </c>
      <c r="I225">
        <v>22.7674761192293</v>
      </c>
      <c r="J225">
        <v>0.45534952238458698</v>
      </c>
    </row>
    <row r="226" spans="1:10">
      <c r="A226">
        <v>225</v>
      </c>
      <c r="B226">
        <v>142.202</v>
      </c>
      <c r="C226" s="65">
        <v>34558.958333333336</v>
      </c>
      <c r="D226">
        <v>3.9000000953674299</v>
      </c>
      <c r="E226">
        <v>11.579999923706101</v>
      </c>
      <c r="F226">
        <v>3.2000000476837198</v>
      </c>
      <c r="G226">
        <v>20.4197592655972</v>
      </c>
      <c r="H226">
        <v>1.3567938540376501</v>
      </c>
      <c r="I226">
        <v>24.8820410836829</v>
      </c>
      <c r="J226">
        <v>0.49764082167365897</v>
      </c>
    </row>
    <row r="227" spans="1:10">
      <c r="A227">
        <v>226</v>
      </c>
      <c r="B227">
        <v>-36.690800000000003</v>
      </c>
      <c r="C227" s="65">
        <v>34559.958333333336</v>
      </c>
      <c r="D227">
        <v>0.68999999761581399</v>
      </c>
      <c r="E227">
        <v>13.0900001525879</v>
      </c>
      <c r="F227">
        <v>1.1000000238418599</v>
      </c>
      <c r="G227">
        <v>20.631128185201199</v>
      </c>
      <c r="H227">
        <v>1.68390142952147</v>
      </c>
      <c r="I227">
        <v>24.634919963907599</v>
      </c>
      <c r="J227">
        <v>0.49269839927815201</v>
      </c>
    </row>
    <row r="228" spans="1:10">
      <c r="A228">
        <v>227</v>
      </c>
      <c r="B228">
        <v>142.202</v>
      </c>
      <c r="C228" s="65">
        <v>34560.958333333336</v>
      </c>
      <c r="D228">
        <v>2.6400001049041699</v>
      </c>
      <c r="E228">
        <v>11.3900003433228</v>
      </c>
      <c r="F228">
        <v>0.20000000298023199</v>
      </c>
      <c r="G228">
        <v>20.845616486941701</v>
      </c>
      <c r="H228">
        <v>1.43646421370462</v>
      </c>
      <c r="I228">
        <v>23.685748595924199</v>
      </c>
      <c r="J228">
        <v>0.473714971918483</v>
      </c>
    </row>
    <row r="229" spans="1:10">
      <c r="A229">
        <v>228</v>
      </c>
      <c r="B229">
        <v>-36.690800000000003</v>
      </c>
      <c r="C229" s="65">
        <v>34561.958333333336</v>
      </c>
      <c r="D229">
        <v>5.25</v>
      </c>
      <c r="E229">
        <v>12.420000076293899</v>
      </c>
      <c r="F229">
        <v>0</v>
      </c>
      <c r="G229">
        <v>21.0631769374173</v>
      </c>
      <c r="H229">
        <v>1.41025584866262</v>
      </c>
      <c r="I229">
        <v>22.557543916994099</v>
      </c>
      <c r="J229">
        <v>0.45115087833988099</v>
      </c>
    </row>
    <row r="230" spans="1:10">
      <c r="A230">
        <v>229</v>
      </c>
      <c r="B230">
        <v>142.202</v>
      </c>
      <c r="C230" s="65">
        <v>34562.958333333336</v>
      </c>
      <c r="D230">
        <v>3.5699999332428001</v>
      </c>
      <c r="E230">
        <v>14.2700004577637</v>
      </c>
      <c r="F230">
        <v>0.20000000298023199</v>
      </c>
      <c r="G230">
        <v>21.283720400558899</v>
      </c>
      <c r="H230">
        <v>1.7463755932138101</v>
      </c>
      <c r="I230">
        <v>21.360443445403199</v>
      </c>
      <c r="J230">
        <v>0.42720886890806498</v>
      </c>
    </row>
    <row r="231" spans="1:10">
      <c r="A231">
        <v>230</v>
      </c>
      <c r="B231">
        <v>-36.690800000000003</v>
      </c>
      <c r="C231" s="65">
        <v>34563.958333333336</v>
      </c>
      <c r="D231">
        <v>1.2300000190734901</v>
      </c>
      <c r="E231">
        <v>13.460000038146999</v>
      </c>
      <c r="F231">
        <v>0.20000000298023199</v>
      </c>
      <c r="G231">
        <v>21.507147264630401</v>
      </c>
      <c r="H231">
        <v>1.77545402080944</v>
      </c>
      <c r="I231">
        <v>20.140080231735901</v>
      </c>
      <c r="J231">
        <v>0.40280160463471898</v>
      </c>
    </row>
    <row r="232" spans="1:10">
      <c r="A232">
        <v>231</v>
      </c>
      <c r="B232">
        <v>142.202</v>
      </c>
      <c r="C232" s="65">
        <v>34564.958333333336</v>
      </c>
      <c r="D232">
        <v>0.93999999761581399</v>
      </c>
      <c r="E232">
        <v>14.6099996566772</v>
      </c>
      <c r="F232">
        <v>0</v>
      </c>
      <c r="G232">
        <v>21.733357917896001</v>
      </c>
      <c r="H232">
        <v>1.92924985043057</v>
      </c>
      <c r="I232">
        <v>18.596680351391502</v>
      </c>
      <c r="J232">
        <v>0.37193360702782902</v>
      </c>
    </row>
    <row r="233" spans="1:10">
      <c r="A233">
        <v>232</v>
      </c>
      <c r="B233">
        <v>-36.690800000000003</v>
      </c>
      <c r="C233" s="65">
        <v>34565.958333333336</v>
      </c>
      <c r="D233">
        <v>-0.519999980926514</v>
      </c>
      <c r="E233">
        <v>14.319999694824199</v>
      </c>
      <c r="F233">
        <v>0</v>
      </c>
      <c r="G233">
        <v>21.962252748619601</v>
      </c>
      <c r="H233">
        <v>1.96179007644925</v>
      </c>
      <c r="I233">
        <v>17.027248290232102</v>
      </c>
      <c r="J233">
        <v>0.340544965804642</v>
      </c>
    </row>
    <row r="234" spans="1:10">
      <c r="A234">
        <v>233</v>
      </c>
      <c r="B234">
        <v>142.202</v>
      </c>
      <c r="C234" s="65">
        <v>34566.958333333336</v>
      </c>
      <c r="D234">
        <v>-1.5599999427795399</v>
      </c>
      <c r="E234">
        <v>15.1199998855591</v>
      </c>
      <c r="F234">
        <v>0</v>
      </c>
      <c r="G234">
        <v>22.193732145065201</v>
      </c>
      <c r="H234">
        <v>2.0915680104024901</v>
      </c>
      <c r="I234">
        <v>15.3539938819101</v>
      </c>
      <c r="J234">
        <v>0.30707987763820199</v>
      </c>
    </row>
    <row r="235" spans="1:10">
      <c r="A235">
        <v>234</v>
      </c>
      <c r="B235">
        <v>-36.690800000000003</v>
      </c>
      <c r="C235" s="65">
        <v>34567.958333333336</v>
      </c>
      <c r="D235">
        <v>1.2200000286102299</v>
      </c>
      <c r="E235">
        <v>17.540000915527301</v>
      </c>
      <c r="F235">
        <v>0.20000000298023199</v>
      </c>
      <c r="G235">
        <v>22.4276964954968</v>
      </c>
      <c r="H235">
        <v>2.3118304034386101</v>
      </c>
      <c r="I235">
        <v>13.704529562139401</v>
      </c>
      <c r="J235">
        <v>0.27409059124278901</v>
      </c>
    </row>
    <row r="236" spans="1:10">
      <c r="A236">
        <v>235</v>
      </c>
      <c r="B236">
        <v>142.202</v>
      </c>
      <c r="C236" s="65">
        <v>34568.958333333336</v>
      </c>
      <c r="D236">
        <v>4.6999998092651403</v>
      </c>
      <c r="E236">
        <v>13.5299997329712</v>
      </c>
      <c r="F236">
        <v>2.2999999523162802</v>
      </c>
      <c r="G236">
        <v>22.664046188178499</v>
      </c>
      <c r="H236">
        <v>1.7016644603284301</v>
      </c>
      <c r="I236">
        <v>14.643197946193</v>
      </c>
      <c r="J236">
        <v>0.29286395892385902</v>
      </c>
    </row>
    <row r="237" spans="1:10">
      <c r="A237">
        <v>236</v>
      </c>
      <c r="B237">
        <v>-36.690800000000003</v>
      </c>
      <c r="C237" s="65">
        <v>34569.958333333336</v>
      </c>
      <c r="D237">
        <v>4.28999996185303</v>
      </c>
      <c r="E237">
        <v>15.7200002670288</v>
      </c>
      <c r="F237">
        <v>0</v>
      </c>
      <c r="G237">
        <v>22.902681611374199</v>
      </c>
      <c r="H237">
        <v>2.0211293534367401</v>
      </c>
      <c r="I237">
        <v>13.0262944634436</v>
      </c>
      <c r="J237">
        <v>0.26052588926887199</v>
      </c>
    </row>
    <row r="238" spans="1:10">
      <c r="A238">
        <v>237</v>
      </c>
      <c r="B238">
        <v>142.202</v>
      </c>
      <c r="C238" s="65">
        <v>34570.958333333336</v>
      </c>
      <c r="D238">
        <v>5.6700000762939498</v>
      </c>
      <c r="E238">
        <v>16.889999389648398</v>
      </c>
      <c r="F238">
        <v>0.5</v>
      </c>
      <c r="G238">
        <v>23.143503153348</v>
      </c>
      <c r="H238">
        <v>2.11632158904502</v>
      </c>
      <c r="I238">
        <v>11.8332371922076</v>
      </c>
      <c r="J238">
        <v>0.23666474384415101</v>
      </c>
    </row>
    <row r="239" spans="1:10">
      <c r="A239">
        <v>238</v>
      </c>
      <c r="B239">
        <v>-36.690800000000003</v>
      </c>
      <c r="C239" s="65">
        <v>34571.958333333336</v>
      </c>
      <c r="D239">
        <v>2.2599999904632599</v>
      </c>
      <c r="E239">
        <v>19.579999923706101</v>
      </c>
      <c r="F239">
        <v>0.20000000298023199</v>
      </c>
      <c r="G239">
        <v>23.386411202363799</v>
      </c>
      <c r="H239">
        <v>2.62412012021777</v>
      </c>
      <c r="I239">
        <v>9.9339410990135697</v>
      </c>
      <c r="J239">
        <v>0.19867882198027101</v>
      </c>
    </row>
    <row r="240" spans="1:10">
      <c r="A240">
        <v>239</v>
      </c>
      <c r="B240">
        <v>142.202</v>
      </c>
      <c r="C240" s="65">
        <v>34572.958333333336</v>
      </c>
      <c r="D240">
        <v>2.2000000476837198</v>
      </c>
      <c r="E240">
        <v>22.329999923706101</v>
      </c>
      <c r="F240">
        <v>0</v>
      </c>
      <c r="G240">
        <v>23.631306146685699</v>
      </c>
      <c r="H240">
        <v>2.9924890663631398</v>
      </c>
      <c r="I240">
        <v>7.5399498459230596</v>
      </c>
      <c r="J240">
        <v>0.15079899691846099</v>
      </c>
    </row>
    <row r="241" spans="1:10">
      <c r="A241">
        <v>240</v>
      </c>
      <c r="B241">
        <v>-36.690800000000003</v>
      </c>
      <c r="C241" s="65">
        <v>34573.958333333336</v>
      </c>
      <c r="D241">
        <v>4.5799999237060502</v>
      </c>
      <c r="E241">
        <v>15.699999809265099</v>
      </c>
      <c r="F241">
        <v>0</v>
      </c>
      <c r="G241">
        <v>23.8780883745777</v>
      </c>
      <c r="H241">
        <v>2.08852701860057</v>
      </c>
      <c r="I241">
        <v>5.8691282310426001</v>
      </c>
      <c r="J241">
        <v>0.117382564620852</v>
      </c>
    </row>
    <row r="242" spans="1:10">
      <c r="A242">
        <v>241</v>
      </c>
      <c r="B242">
        <v>142.202</v>
      </c>
      <c r="C242" s="65">
        <v>34574.958333333336</v>
      </c>
      <c r="D242">
        <v>0.56000000238418601</v>
      </c>
      <c r="E242">
        <v>15.8699998855591</v>
      </c>
      <c r="F242">
        <v>0</v>
      </c>
      <c r="G242">
        <v>24.1266582743038</v>
      </c>
      <c r="H242">
        <v>2.3055277167982702</v>
      </c>
      <c r="I242">
        <v>4.0247060576039901</v>
      </c>
      <c r="J242">
        <v>8.0494121152079698E-2</v>
      </c>
    </row>
    <row r="243" spans="1:10">
      <c r="A243">
        <v>242</v>
      </c>
      <c r="B243">
        <v>-36.690800000000003</v>
      </c>
      <c r="C243" s="65">
        <v>34575.958333333336</v>
      </c>
      <c r="D243">
        <v>0.259999990463257</v>
      </c>
      <c r="E243">
        <v>16.0100002288818</v>
      </c>
      <c r="F243">
        <v>0</v>
      </c>
      <c r="G243">
        <v>24.376916234128</v>
      </c>
      <c r="H243">
        <v>2.3554129211361001</v>
      </c>
      <c r="I243">
        <v>2.14037572069511</v>
      </c>
      <c r="J243">
        <v>4.2807514413902098E-2</v>
      </c>
    </row>
    <row r="244" spans="1:10">
      <c r="A244">
        <v>243</v>
      </c>
      <c r="B244">
        <v>142.202</v>
      </c>
      <c r="C244" s="65">
        <v>34576.958333333336</v>
      </c>
      <c r="D244">
        <v>0.34000000357627902</v>
      </c>
      <c r="E244">
        <v>18.659999847412099</v>
      </c>
      <c r="F244">
        <v>0</v>
      </c>
      <c r="G244">
        <v>24.6287626423143</v>
      </c>
      <c r="H244">
        <v>2.7016539708695499</v>
      </c>
      <c r="I244">
        <v>0</v>
      </c>
      <c r="J244">
        <v>0</v>
      </c>
    </row>
    <row r="245" spans="1:10">
      <c r="A245">
        <v>244</v>
      </c>
      <c r="B245">
        <v>-36.690800000000003</v>
      </c>
      <c r="C245" s="65">
        <v>34577.958333333336</v>
      </c>
      <c r="D245">
        <v>1.83000004291534</v>
      </c>
      <c r="E245">
        <v>22.899999618530298</v>
      </c>
      <c r="F245">
        <v>0</v>
      </c>
      <c r="G245">
        <v>24.882097887126701</v>
      </c>
      <c r="H245">
        <v>3.23433005591346</v>
      </c>
      <c r="I245">
        <v>0</v>
      </c>
      <c r="J245">
        <v>0</v>
      </c>
    </row>
    <row r="246" spans="1:10">
      <c r="A246">
        <v>245</v>
      </c>
      <c r="B246">
        <v>142.202</v>
      </c>
      <c r="C246" s="65">
        <v>34578.958333333336</v>
      </c>
      <c r="D246">
        <v>6.6799998283386204</v>
      </c>
      <c r="E246">
        <v>20.719999313354499</v>
      </c>
      <c r="F246">
        <v>0</v>
      </c>
      <c r="G246">
        <v>25.136822356829299</v>
      </c>
      <c r="H246">
        <v>2.78526307366071</v>
      </c>
      <c r="I246">
        <v>0</v>
      </c>
      <c r="J246">
        <v>0</v>
      </c>
    </row>
    <row r="247" spans="1:10">
      <c r="A247">
        <v>246</v>
      </c>
      <c r="B247">
        <v>-36.690800000000003</v>
      </c>
      <c r="C247" s="65">
        <v>34579.958333333336</v>
      </c>
      <c r="D247">
        <v>11.1599998474121</v>
      </c>
      <c r="E247">
        <v>16.030000686645501</v>
      </c>
      <c r="F247">
        <v>0.5</v>
      </c>
      <c r="G247">
        <v>25.392836439686</v>
      </c>
      <c r="H247">
        <v>1.6515737669567201</v>
      </c>
      <c r="I247">
        <v>0</v>
      </c>
      <c r="J247">
        <v>0</v>
      </c>
    </row>
    <row r="248" spans="1:10">
      <c r="A248">
        <v>247</v>
      </c>
      <c r="B248">
        <v>142.202</v>
      </c>
      <c r="C248" s="65">
        <v>34580.958333333336</v>
      </c>
      <c r="D248">
        <v>7.7399997711181596</v>
      </c>
      <c r="E248">
        <v>13.3999996185303</v>
      </c>
      <c r="F248">
        <v>4.8000001907348597</v>
      </c>
      <c r="G248">
        <v>25.650040523960801</v>
      </c>
      <c r="H248">
        <v>1.6252394220667701</v>
      </c>
      <c r="I248">
        <v>3.4998086530814501</v>
      </c>
      <c r="J248">
        <v>6.9996173061628905E-2</v>
      </c>
    </row>
    <row r="249" spans="1:10">
      <c r="A249">
        <v>248</v>
      </c>
      <c r="B249">
        <v>-36.690800000000003</v>
      </c>
      <c r="C249" s="65">
        <v>34581.958333333336</v>
      </c>
      <c r="D249">
        <v>6.1599998474121103</v>
      </c>
      <c r="E249">
        <v>14.3800001144409</v>
      </c>
      <c r="F249">
        <v>0.80000001192092896</v>
      </c>
      <c r="G249">
        <v>25.908334997917802</v>
      </c>
      <c r="H249">
        <v>1.9573999987931101</v>
      </c>
      <c r="I249">
        <v>2.73388866596789</v>
      </c>
      <c r="J249">
        <v>5.4677773319357803E-2</v>
      </c>
    </row>
    <row r="250" spans="1:10">
      <c r="A250">
        <v>249</v>
      </c>
      <c r="B250">
        <v>142.202</v>
      </c>
      <c r="C250" s="65">
        <v>34582.958333333336</v>
      </c>
      <c r="D250">
        <v>7.0500001907348597</v>
      </c>
      <c r="E250">
        <v>14.5</v>
      </c>
      <c r="F250">
        <v>0.20000000298023199</v>
      </c>
      <c r="G250">
        <v>26.167620249820899</v>
      </c>
      <c r="H250">
        <v>1.91597726561705</v>
      </c>
      <c r="I250">
        <v>1.40110685645448</v>
      </c>
      <c r="J250">
        <v>2.8022137129089599E-2</v>
      </c>
    </row>
    <row r="251" spans="1:10">
      <c r="A251">
        <v>250</v>
      </c>
      <c r="B251">
        <v>-36.690800000000003</v>
      </c>
      <c r="C251" s="65">
        <v>34583.958333333336</v>
      </c>
      <c r="D251">
        <v>-1.4299999475479099</v>
      </c>
      <c r="E251">
        <v>14.5299997329712</v>
      </c>
      <c r="F251">
        <v>0</v>
      </c>
      <c r="G251">
        <v>26.427796667934299</v>
      </c>
      <c r="H251">
        <v>2.41344891815762</v>
      </c>
      <c r="I251">
        <v>0</v>
      </c>
      <c r="J251">
        <v>0</v>
      </c>
    </row>
    <row r="252" spans="1:10">
      <c r="A252">
        <v>251</v>
      </c>
      <c r="B252">
        <v>142.202</v>
      </c>
      <c r="C252" s="65">
        <v>34584.958333333336</v>
      </c>
      <c r="D252">
        <v>0.82999998331069902</v>
      </c>
      <c r="E252">
        <v>17.110000610351602</v>
      </c>
      <c r="F252">
        <v>0</v>
      </c>
      <c r="G252">
        <v>26.6887646405218</v>
      </c>
      <c r="H252">
        <v>2.7062368792060698</v>
      </c>
      <c r="I252">
        <v>0</v>
      </c>
      <c r="J252">
        <v>0</v>
      </c>
    </row>
    <row r="253" spans="1:10">
      <c r="A253">
        <v>252</v>
      </c>
      <c r="B253">
        <v>-36.690800000000003</v>
      </c>
      <c r="C253" s="65">
        <v>34585.958333333336</v>
      </c>
      <c r="D253">
        <v>1.79999995231628</v>
      </c>
      <c r="E253">
        <v>16.870000839233398</v>
      </c>
      <c r="F253">
        <v>0</v>
      </c>
      <c r="G253">
        <v>26.950424555847398</v>
      </c>
      <c r="H253">
        <v>2.6651019923536801</v>
      </c>
      <c r="I253">
        <v>0</v>
      </c>
      <c r="J253">
        <v>0</v>
      </c>
    </row>
    <row r="254" spans="1:10">
      <c r="A254">
        <v>253</v>
      </c>
      <c r="B254">
        <v>142.202</v>
      </c>
      <c r="C254" s="65">
        <v>34586.958333333336</v>
      </c>
      <c r="D254">
        <v>0.479999989271164</v>
      </c>
      <c r="E254">
        <v>19.840000152587901</v>
      </c>
      <c r="F254">
        <v>0</v>
      </c>
      <c r="G254">
        <v>27.212676802175299</v>
      </c>
      <c r="H254">
        <v>3.1428442690228402</v>
      </c>
      <c r="I254">
        <v>0</v>
      </c>
      <c r="J254">
        <v>0</v>
      </c>
    </row>
    <row r="255" spans="1:10">
      <c r="A255">
        <v>254</v>
      </c>
      <c r="B255">
        <v>-36.690800000000003</v>
      </c>
      <c r="C255" s="65">
        <v>34587.958333333336</v>
      </c>
      <c r="D255">
        <v>4.8200001716613796</v>
      </c>
      <c r="E255">
        <v>23.059999465942401</v>
      </c>
      <c r="F255">
        <v>0</v>
      </c>
      <c r="G255">
        <v>27.475421767769401</v>
      </c>
      <c r="H255">
        <v>3.49643491234499</v>
      </c>
      <c r="I255">
        <v>0</v>
      </c>
      <c r="J255">
        <v>0</v>
      </c>
    </row>
    <row r="256" spans="1:10">
      <c r="A256">
        <v>255</v>
      </c>
      <c r="B256">
        <v>142.202</v>
      </c>
      <c r="C256" s="65">
        <v>34588.958333333336</v>
      </c>
      <c r="D256">
        <v>6.78999996185303</v>
      </c>
      <c r="E256">
        <v>17.899999618530298</v>
      </c>
      <c r="F256">
        <v>0</v>
      </c>
      <c r="G256">
        <v>27.7385598408937</v>
      </c>
      <c r="H256">
        <v>2.6164833097326801</v>
      </c>
      <c r="I256">
        <v>0</v>
      </c>
      <c r="J256">
        <v>0</v>
      </c>
    </row>
    <row r="257" spans="1:10">
      <c r="A257">
        <v>256</v>
      </c>
      <c r="B257">
        <v>-36.690800000000003</v>
      </c>
      <c r="C257" s="65">
        <v>34589.958333333336</v>
      </c>
      <c r="D257">
        <v>7.21000003814697</v>
      </c>
      <c r="E257">
        <v>15.039999961853001</v>
      </c>
      <c r="F257">
        <v>0.5</v>
      </c>
      <c r="G257">
        <v>28.001991409812199</v>
      </c>
      <c r="H257">
        <v>2.1276731654746301</v>
      </c>
      <c r="I257">
        <v>0</v>
      </c>
      <c r="J257">
        <v>0</v>
      </c>
    </row>
    <row r="258" spans="1:10">
      <c r="A258">
        <v>257</v>
      </c>
      <c r="B258">
        <v>142.202</v>
      </c>
      <c r="C258" s="65">
        <v>34590.958333333336</v>
      </c>
      <c r="D258">
        <v>6.5700001716613796</v>
      </c>
      <c r="E258">
        <v>15.800000190734901</v>
      </c>
      <c r="F258">
        <v>0.10000000149011599</v>
      </c>
      <c r="G258">
        <v>28.265616862788999</v>
      </c>
      <c r="H258">
        <v>2.33665383256875</v>
      </c>
      <c r="I258">
        <v>0</v>
      </c>
      <c r="J258">
        <v>0</v>
      </c>
    </row>
    <row r="259" spans="1:10">
      <c r="A259">
        <v>258</v>
      </c>
      <c r="B259">
        <v>-36.690800000000003</v>
      </c>
      <c r="C259" s="65">
        <v>34591.958333333336</v>
      </c>
      <c r="D259">
        <v>-2.9999999329447701E-2</v>
      </c>
      <c r="E259">
        <v>18.2299995422363</v>
      </c>
      <c r="F259">
        <v>0.80000001192092896</v>
      </c>
      <c r="G259">
        <v>28.529336588088</v>
      </c>
      <c r="H259">
        <v>3.07861996837438</v>
      </c>
      <c r="I259">
        <v>0</v>
      </c>
      <c r="J259">
        <v>0</v>
      </c>
    </row>
    <row r="260" spans="1:10">
      <c r="A260">
        <v>259</v>
      </c>
      <c r="B260">
        <v>142.202</v>
      </c>
      <c r="C260" s="65">
        <v>34592.958333333336</v>
      </c>
      <c r="D260">
        <v>4.3800001144409197</v>
      </c>
      <c r="E260">
        <v>15.7299995422363</v>
      </c>
      <c r="F260">
        <v>0.80000001192092896</v>
      </c>
      <c r="G260">
        <v>28.793056199186299</v>
      </c>
      <c r="H260">
        <v>2.53659187195619</v>
      </c>
      <c r="I260">
        <v>0</v>
      </c>
      <c r="J260">
        <v>0</v>
      </c>
    </row>
    <row r="261" spans="1:10">
      <c r="A261">
        <v>260</v>
      </c>
      <c r="B261">
        <v>-36.690800000000003</v>
      </c>
      <c r="C261" s="65">
        <v>34593.958333333336</v>
      </c>
      <c r="D261">
        <v>4.2399997711181596</v>
      </c>
      <c r="E261">
        <v>16.7600002288818</v>
      </c>
      <c r="F261">
        <v>0</v>
      </c>
      <c r="G261">
        <v>29.056702210413398</v>
      </c>
      <c r="H261">
        <v>2.7314715540884702</v>
      </c>
      <c r="I261">
        <v>0</v>
      </c>
      <c r="J261">
        <v>0</v>
      </c>
    </row>
    <row r="262" spans="1:10">
      <c r="A262">
        <v>261</v>
      </c>
      <c r="B262">
        <v>142.202</v>
      </c>
      <c r="C262" s="65">
        <v>34594.958333333336</v>
      </c>
      <c r="D262">
        <v>7.5</v>
      </c>
      <c r="E262">
        <v>14.7200002670288</v>
      </c>
      <c r="F262">
        <v>0.40000000596046398</v>
      </c>
      <c r="G262">
        <v>29.320206361311499</v>
      </c>
      <c r="H262">
        <v>2.1381859662437499</v>
      </c>
      <c r="I262">
        <v>0</v>
      </c>
      <c r="J262">
        <v>0</v>
      </c>
    </row>
    <row r="263" spans="1:10">
      <c r="A263">
        <v>262</v>
      </c>
      <c r="B263">
        <v>-36.690800000000003</v>
      </c>
      <c r="C263" s="65">
        <v>34595.958333333336</v>
      </c>
      <c r="D263">
        <v>1.0900000333786</v>
      </c>
      <c r="E263">
        <v>14.7799997329712</v>
      </c>
      <c r="F263">
        <v>1.3999999761581401</v>
      </c>
      <c r="G263">
        <v>29.5835003914232</v>
      </c>
      <c r="H263">
        <v>2.6444612102864502</v>
      </c>
      <c r="I263">
        <v>0</v>
      </c>
      <c r="J263">
        <v>0</v>
      </c>
    </row>
    <row r="264" spans="1:10">
      <c r="A264">
        <v>263</v>
      </c>
      <c r="B264">
        <v>142.202</v>
      </c>
      <c r="C264" s="65">
        <v>34596.958333333336</v>
      </c>
      <c r="D264">
        <v>5.4200000762939498</v>
      </c>
      <c r="E264">
        <v>13.420000076293899</v>
      </c>
      <c r="F264">
        <v>0.10000000149011599</v>
      </c>
      <c r="G264">
        <v>29.846516040290901</v>
      </c>
      <c r="H264">
        <v>2.1571905584743698</v>
      </c>
      <c r="I264">
        <v>0</v>
      </c>
      <c r="J264">
        <v>0</v>
      </c>
    </row>
    <row r="265" spans="1:10">
      <c r="A265">
        <v>264</v>
      </c>
      <c r="B265">
        <v>-36.690800000000003</v>
      </c>
      <c r="C265" s="65">
        <v>34597.958333333336</v>
      </c>
      <c r="D265">
        <v>2.78999996185303</v>
      </c>
      <c r="E265">
        <v>16.430000305175799</v>
      </c>
      <c r="F265">
        <v>1.1000000238418599</v>
      </c>
      <c r="G265">
        <v>30.1091850474571</v>
      </c>
      <c r="H265">
        <v>2.86138951043803</v>
      </c>
      <c r="I265">
        <v>0</v>
      </c>
      <c r="J265">
        <v>0</v>
      </c>
    </row>
    <row r="266" spans="1:10">
      <c r="A266">
        <v>265</v>
      </c>
      <c r="B266">
        <v>142.202</v>
      </c>
      <c r="C266" s="65">
        <v>34598.958333333336</v>
      </c>
      <c r="D266">
        <v>2.5</v>
      </c>
      <c r="E266">
        <v>23.290000915527301</v>
      </c>
      <c r="F266">
        <v>0</v>
      </c>
      <c r="G266">
        <v>30.371439152464198</v>
      </c>
      <c r="H266">
        <v>3.99045136028692</v>
      </c>
      <c r="I266">
        <v>0</v>
      </c>
      <c r="J266">
        <v>0</v>
      </c>
    </row>
    <row r="267" spans="1:10">
      <c r="A267">
        <v>266</v>
      </c>
      <c r="B267">
        <v>-36.690800000000003</v>
      </c>
      <c r="C267" s="65">
        <v>34599.958333333336</v>
      </c>
      <c r="D267">
        <v>2.7699999809265101</v>
      </c>
      <c r="E267">
        <v>17.809999465942401</v>
      </c>
      <c r="F267">
        <v>0</v>
      </c>
      <c r="G267">
        <v>30.633210094854501</v>
      </c>
      <c r="H267">
        <v>3.1327800664318399</v>
      </c>
      <c r="I267">
        <v>0</v>
      </c>
      <c r="J267">
        <v>0</v>
      </c>
    </row>
    <row r="268" spans="1:10">
      <c r="A268">
        <v>267</v>
      </c>
      <c r="B268">
        <v>142.202</v>
      </c>
      <c r="C268" s="65">
        <v>34600.958333333336</v>
      </c>
      <c r="D268">
        <v>5.21000003814697</v>
      </c>
      <c r="E268">
        <v>15.460000038146999</v>
      </c>
      <c r="F268">
        <v>0</v>
      </c>
      <c r="G268">
        <v>30.894429614170701</v>
      </c>
      <c r="H268">
        <v>2.6124668355823899</v>
      </c>
      <c r="I268">
        <v>0</v>
      </c>
      <c r="J268">
        <v>0</v>
      </c>
    </row>
    <row r="269" spans="1:10">
      <c r="A269">
        <v>268</v>
      </c>
      <c r="B269">
        <v>-36.690800000000003</v>
      </c>
      <c r="C269" s="65">
        <v>34601.958333333336</v>
      </c>
      <c r="D269">
        <v>3.4400000572204599</v>
      </c>
      <c r="E269">
        <v>13.7700004577637</v>
      </c>
      <c r="F269">
        <v>0</v>
      </c>
      <c r="G269">
        <v>31.155029449954998</v>
      </c>
      <c r="H269">
        <v>2.4821399409553599</v>
      </c>
      <c r="I269">
        <v>0</v>
      </c>
      <c r="J269">
        <v>0</v>
      </c>
    </row>
    <row r="270" spans="1:10">
      <c r="A270">
        <v>269</v>
      </c>
      <c r="B270">
        <v>142.202</v>
      </c>
      <c r="C270" s="65">
        <v>34602.958333333336</v>
      </c>
      <c r="D270">
        <v>5.3699998855590803</v>
      </c>
      <c r="E270">
        <v>14.300000190734901</v>
      </c>
      <c r="F270">
        <v>1.29999995231628</v>
      </c>
      <c r="G270">
        <v>31.414941341750001</v>
      </c>
      <c r="H270">
        <v>2.4354723937074798</v>
      </c>
      <c r="I270">
        <v>0</v>
      </c>
      <c r="J270">
        <v>0</v>
      </c>
    </row>
    <row r="271" spans="1:10">
      <c r="A271">
        <v>270</v>
      </c>
      <c r="B271">
        <v>-36.690800000000003</v>
      </c>
      <c r="C271" s="65">
        <v>34603.958333333336</v>
      </c>
      <c r="D271">
        <v>1.2300000190734901</v>
      </c>
      <c r="E271">
        <v>14.9799995422363</v>
      </c>
      <c r="F271">
        <v>0.5</v>
      </c>
      <c r="G271">
        <v>31.6740970290981</v>
      </c>
      <c r="H271">
        <v>2.8562809867228598</v>
      </c>
      <c r="I271">
        <v>0</v>
      </c>
      <c r="J271">
        <v>0</v>
      </c>
    </row>
    <row r="272" spans="1:10">
      <c r="A272">
        <v>271</v>
      </c>
      <c r="B272">
        <v>142.202</v>
      </c>
      <c r="C272" s="65">
        <v>34604.958333333336</v>
      </c>
      <c r="D272">
        <v>1.5</v>
      </c>
      <c r="E272">
        <v>18.290000915527301</v>
      </c>
      <c r="F272">
        <v>0</v>
      </c>
      <c r="G272">
        <v>31.932428251541701</v>
      </c>
      <c r="H272">
        <v>3.4018913054506399</v>
      </c>
      <c r="I272">
        <v>0</v>
      </c>
      <c r="J272">
        <v>0</v>
      </c>
    </row>
    <row r="273" spans="1:10">
      <c r="A273">
        <v>272</v>
      </c>
      <c r="B273">
        <v>-36.690800000000003</v>
      </c>
      <c r="C273" s="65">
        <v>34605.958333333336</v>
      </c>
      <c r="D273">
        <v>6.4299998283386204</v>
      </c>
      <c r="E273">
        <v>15.319999694824199</v>
      </c>
      <c r="F273">
        <v>0.40000000596046398</v>
      </c>
      <c r="G273">
        <v>32.189866748623302</v>
      </c>
      <c r="H273">
        <v>2.5836592218282499</v>
      </c>
      <c r="I273">
        <v>0</v>
      </c>
      <c r="J273">
        <v>0</v>
      </c>
    </row>
    <row r="274" spans="1:10">
      <c r="A274">
        <v>273</v>
      </c>
      <c r="B274">
        <v>142.202</v>
      </c>
      <c r="C274" s="65">
        <v>34606.958333333336</v>
      </c>
      <c r="D274">
        <v>1.5599999427795399</v>
      </c>
      <c r="E274">
        <v>16.590000152587901</v>
      </c>
      <c r="F274">
        <v>2.4000000953674299</v>
      </c>
      <c r="G274">
        <v>32.446344259885301</v>
      </c>
      <c r="H274">
        <v>3.1736241367023501</v>
      </c>
      <c r="I274">
        <v>0</v>
      </c>
      <c r="J274">
        <v>0</v>
      </c>
    </row>
    <row r="275" spans="1:10">
      <c r="A275">
        <v>274</v>
      </c>
      <c r="B275">
        <v>-36.690800000000003</v>
      </c>
      <c r="C275" s="65">
        <v>34607.958333333336</v>
      </c>
      <c r="D275">
        <v>4.75</v>
      </c>
      <c r="E275">
        <v>18.2399997711182</v>
      </c>
      <c r="F275">
        <v>0.5</v>
      </c>
      <c r="G275">
        <v>32.7017925248701</v>
      </c>
      <c r="H275">
        <v>3.3031841222110998</v>
      </c>
      <c r="I275">
        <v>0</v>
      </c>
      <c r="J275">
        <v>0</v>
      </c>
    </row>
    <row r="276" spans="1:10">
      <c r="A276">
        <v>275</v>
      </c>
      <c r="B276">
        <v>142.202</v>
      </c>
      <c r="C276" s="65">
        <v>34608.958333333336</v>
      </c>
      <c r="D276">
        <v>7.7199997901916504</v>
      </c>
      <c r="E276">
        <v>16.969999313354499</v>
      </c>
      <c r="F276">
        <v>13.300000190734901</v>
      </c>
      <c r="G276">
        <v>32.956143283120198</v>
      </c>
      <c r="H276">
        <v>2.8365096861674899</v>
      </c>
      <c r="I276">
        <v>11.0307924418009</v>
      </c>
      <c r="J276">
        <v>0.22061584883601801</v>
      </c>
    </row>
    <row r="277" spans="1:10">
      <c r="A277">
        <v>276</v>
      </c>
      <c r="B277">
        <v>-36.690800000000003</v>
      </c>
      <c r="C277" s="65">
        <v>34609.958333333336</v>
      </c>
      <c r="D277">
        <v>5.0700001716613796</v>
      </c>
      <c r="E277">
        <v>17.799999237060501</v>
      </c>
      <c r="F277">
        <v>1.3999999761581401</v>
      </c>
      <c r="G277">
        <v>33.209328274177999</v>
      </c>
      <c r="H277">
        <v>3.2519145300199499</v>
      </c>
      <c r="I277">
        <v>9.8292607939430603</v>
      </c>
      <c r="J277">
        <v>0.19658521587886099</v>
      </c>
    </row>
    <row r="278" spans="1:10">
      <c r="A278">
        <v>277</v>
      </c>
      <c r="B278">
        <v>142.202</v>
      </c>
      <c r="C278" s="65">
        <v>34610.958333333336</v>
      </c>
      <c r="D278">
        <v>7.9099998474121103</v>
      </c>
      <c r="E278">
        <v>16.610000610351602</v>
      </c>
      <c r="F278">
        <v>1.5</v>
      </c>
      <c r="G278">
        <v>33.461279237585998</v>
      </c>
      <c r="H278">
        <v>2.7851777480144002</v>
      </c>
      <c r="I278">
        <v>9.1011185955315401</v>
      </c>
      <c r="J278">
        <v>0.182022371910631</v>
      </c>
    </row>
    <row r="279" spans="1:10">
      <c r="A279">
        <v>278</v>
      </c>
      <c r="B279">
        <v>-36.690800000000003</v>
      </c>
      <c r="C279" s="65">
        <v>34611.958333333336</v>
      </c>
      <c r="D279">
        <v>6.5799999237060502</v>
      </c>
      <c r="E279">
        <v>14.6300001144409</v>
      </c>
      <c r="F279">
        <v>1.1000000238418599</v>
      </c>
      <c r="G279">
        <v>33.711927912886601</v>
      </c>
      <c r="H279">
        <v>2.5505748939705302</v>
      </c>
      <c r="I279">
        <v>8.1606587041969707</v>
      </c>
      <c r="J279">
        <v>0.16321317408393901</v>
      </c>
    </row>
    <row r="280" spans="1:10">
      <c r="A280">
        <v>279</v>
      </c>
      <c r="B280">
        <v>142.202</v>
      </c>
      <c r="C280" s="65">
        <v>34612.958333333336</v>
      </c>
      <c r="D280">
        <v>3.5499999523162802</v>
      </c>
      <c r="E280">
        <v>22.2299995422363</v>
      </c>
      <c r="F280">
        <v>0</v>
      </c>
      <c r="G280">
        <v>33.961206039622198</v>
      </c>
      <c r="H280">
        <v>4.2289268434729497</v>
      </c>
      <c r="I280">
        <v>4.7775172294186099</v>
      </c>
      <c r="J280">
        <v>9.5550344588372305E-2</v>
      </c>
    </row>
    <row r="281" spans="1:10">
      <c r="A281">
        <v>280</v>
      </c>
      <c r="B281">
        <v>-36.690800000000003</v>
      </c>
      <c r="C281" s="65">
        <v>34613.958333333336</v>
      </c>
      <c r="D281">
        <v>3.2699999809265101</v>
      </c>
      <c r="E281">
        <v>12.960000038146999</v>
      </c>
      <c r="F281">
        <v>3.2999999523162802</v>
      </c>
      <c r="G281">
        <v>34.209045357335299</v>
      </c>
      <c r="H281">
        <v>2.5906921529785101</v>
      </c>
      <c r="I281">
        <v>6.0049634593520897</v>
      </c>
      <c r="J281">
        <v>0.120099269187042</v>
      </c>
    </row>
    <row r="282" spans="1:10">
      <c r="A282">
        <v>281</v>
      </c>
      <c r="B282">
        <v>142.202</v>
      </c>
      <c r="C282" s="65">
        <v>34614.958333333336</v>
      </c>
      <c r="D282">
        <v>4.3800001144409197</v>
      </c>
      <c r="E282">
        <v>15.189999580383301</v>
      </c>
      <c r="F282">
        <v>5.3000001907348597</v>
      </c>
      <c r="G282">
        <v>34.455377605568401</v>
      </c>
      <c r="H282">
        <v>2.93362493004595</v>
      </c>
      <c r="I282">
        <v>8.95806370605019</v>
      </c>
      <c r="J282">
        <v>0.17916127412100399</v>
      </c>
    </row>
    <row r="283" spans="1:10">
      <c r="A283">
        <v>282</v>
      </c>
      <c r="B283">
        <v>-36.690800000000003</v>
      </c>
      <c r="C283" s="65">
        <v>34615.958333333336</v>
      </c>
      <c r="D283">
        <v>5.4400000572204599</v>
      </c>
      <c r="E283">
        <v>15.680000305175801</v>
      </c>
      <c r="F283">
        <v>0.20000000298023199</v>
      </c>
      <c r="G283">
        <v>34.700134523863703</v>
      </c>
      <c r="H283">
        <v>2.9563042175839702</v>
      </c>
      <c r="I283">
        <v>6.7930203349632396</v>
      </c>
      <c r="J283">
        <v>0.135860406699265</v>
      </c>
    </row>
    <row r="284" spans="1:10">
      <c r="A284">
        <v>283</v>
      </c>
      <c r="B284">
        <v>142.202</v>
      </c>
      <c r="C284" s="65">
        <v>34616.958333333336</v>
      </c>
      <c r="D284">
        <v>2.4700000286102299</v>
      </c>
      <c r="E284">
        <v>22.600000381469702</v>
      </c>
      <c r="F284">
        <v>0</v>
      </c>
      <c r="G284">
        <v>34.9432478517639</v>
      </c>
      <c r="H284">
        <v>4.4646859309527001</v>
      </c>
      <c r="I284">
        <v>3.22127159020109</v>
      </c>
      <c r="J284">
        <v>6.4425431804021702E-2</v>
      </c>
    </row>
    <row r="285" spans="1:10">
      <c r="A285">
        <v>284</v>
      </c>
      <c r="B285">
        <v>-36.690800000000003</v>
      </c>
      <c r="C285" s="65">
        <v>34617.958333333336</v>
      </c>
      <c r="D285">
        <v>4.5</v>
      </c>
      <c r="E285">
        <v>18.579999923706101</v>
      </c>
      <c r="F285">
        <v>0</v>
      </c>
      <c r="G285">
        <v>35.184649328811403</v>
      </c>
      <c r="H285">
        <v>3.6364398954292798</v>
      </c>
      <c r="I285">
        <v>0.31211967385765699</v>
      </c>
      <c r="J285">
        <v>6.2423934771531501E-3</v>
      </c>
    </row>
    <row r="286" spans="1:10">
      <c r="A286">
        <v>285</v>
      </c>
      <c r="B286">
        <v>142.202</v>
      </c>
      <c r="C286" s="65">
        <v>34618.958333333336</v>
      </c>
      <c r="D286">
        <v>3.7699999809265101</v>
      </c>
      <c r="E286">
        <v>20.5200004577637</v>
      </c>
      <c r="F286">
        <v>0</v>
      </c>
      <c r="G286">
        <v>35.424270694548497</v>
      </c>
      <c r="H286">
        <v>4.0756267309053102</v>
      </c>
      <c r="I286">
        <v>0</v>
      </c>
      <c r="J286">
        <v>0</v>
      </c>
    </row>
    <row r="287" spans="1:10">
      <c r="A287">
        <v>286</v>
      </c>
      <c r="B287">
        <v>-36.690800000000003</v>
      </c>
      <c r="C287" s="65">
        <v>34619.958333333336</v>
      </c>
      <c r="D287">
        <v>3.0499999523162802</v>
      </c>
      <c r="E287">
        <v>21.309999465942401</v>
      </c>
      <c r="F287">
        <v>0</v>
      </c>
      <c r="G287">
        <v>35.662043688517699</v>
      </c>
      <c r="H287">
        <v>4.2889401357669303</v>
      </c>
      <c r="I287">
        <v>0</v>
      </c>
      <c r="J287">
        <v>0</v>
      </c>
    </row>
    <row r="288" spans="1:10">
      <c r="A288">
        <v>287</v>
      </c>
      <c r="B288">
        <v>142.202</v>
      </c>
      <c r="C288" s="65">
        <v>34620.958333333336</v>
      </c>
      <c r="D288">
        <v>4.8400001525878897</v>
      </c>
      <c r="E288">
        <v>27.420000076293899</v>
      </c>
      <c r="F288">
        <v>0</v>
      </c>
      <c r="G288">
        <v>35.897900050261399</v>
      </c>
      <c r="H288">
        <v>5.4334618845527096</v>
      </c>
      <c r="I288">
        <v>0</v>
      </c>
      <c r="J288">
        <v>0</v>
      </c>
    </row>
    <row r="289" spans="1:10">
      <c r="A289">
        <v>288</v>
      </c>
      <c r="B289">
        <v>-36.690800000000003</v>
      </c>
      <c r="C289" s="65">
        <v>34621.958333333336</v>
      </c>
      <c r="D289">
        <v>7.1799998283386204</v>
      </c>
      <c r="E289">
        <v>31.149999618530298</v>
      </c>
      <c r="F289">
        <v>0</v>
      </c>
      <c r="G289">
        <v>36.1317715193222</v>
      </c>
      <c r="H289">
        <v>6.1386903817758904</v>
      </c>
      <c r="I289">
        <v>0</v>
      </c>
      <c r="J289">
        <v>0</v>
      </c>
    </row>
    <row r="290" spans="1:10">
      <c r="A290">
        <v>289</v>
      </c>
      <c r="B290">
        <v>142.202</v>
      </c>
      <c r="C290" s="65">
        <v>34622.958333333336</v>
      </c>
      <c r="D290">
        <v>11.539999961853001</v>
      </c>
      <c r="E290">
        <v>33.889999389648402</v>
      </c>
      <c r="F290">
        <v>0</v>
      </c>
      <c r="G290">
        <v>36.3635880516523</v>
      </c>
      <c r="H290">
        <v>6.5385745353975899</v>
      </c>
      <c r="I290">
        <v>0</v>
      </c>
      <c r="J290">
        <v>0</v>
      </c>
    </row>
    <row r="291" spans="1:10">
      <c r="A291">
        <v>290</v>
      </c>
      <c r="B291">
        <v>-36.690800000000003</v>
      </c>
      <c r="C291" s="65">
        <v>34623.958333333336</v>
      </c>
      <c r="D291">
        <v>10.180000305175801</v>
      </c>
      <c r="E291">
        <v>16.9899997711182</v>
      </c>
      <c r="F291">
        <v>0</v>
      </c>
      <c r="G291">
        <v>36.593272468843402</v>
      </c>
      <c r="H291">
        <v>2.8135761471266498</v>
      </c>
      <c r="I291">
        <v>0</v>
      </c>
      <c r="J291">
        <v>0</v>
      </c>
    </row>
    <row r="292" spans="1:10">
      <c r="A292">
        <v>291</v>
      </c>
      <c r="B292">
        <v>142.202</v>
      </c>
      <c r="C292" s="65">
        <v>34624.958333333336</v>
      </c>
      <c r="D292">
        <v>4.4000000953674299</v>
      </c>
      <c r="E292">
        <v>20.469999313354499</v>
      </c>
      <c r="F292">
        <v>0</v>
      </c>
      <c r="G292">
        <v>36.8207458088973</v>
      </c>
      <c r="H292">
        <v>4.1895967993188101</v>
      </c>
      <c r="I292">
        <v>0</v>
      </c>
      <c r="J292">
        <v>0</v>
      </c>
    </row>
    <row r="293" spans="1:10">
      <c r="A293">
        <v>292</v>
      </c>
      <c r="B293">
        <v>-36.690800000000003</v>
      </c>
      <c r="C293" s="65">
        <v>34625.958333333336</v>
      </c>
      <c r="D293">
        <v>5.9000000953674299</v>
      </c>
      <c r="E293">
        <v>18.25</v>
      </c>
      <c r="F293">
        <v>0</v>
      </c>
      <c r="G293">
        <v>37.045929109815397</v>
      </c>
      <c r="H293">
        <v>3.6512673592779601</v>
      </c>
      <c r="I293">
        <v>0</v>
      </c>
      <c r="J293">
        <v>0</v>
      </c>
    </row>
    <row r="294" spans="1:10">
      <c r="A294">
        <v>293</v>
      </c>
      <c r="B294">
        <v>142.202</v>
      </c>
      <c r="C294" s="65">
        <v>34626.958333333336</v>
      </c>
      <c r="D294">
        <v>8.0500001907348597</v>
      </c>
      <c r="E294">
        <v>18.170000076293899</v>
      </c>
      <c r="F294">
        <v>0</v>
      </c>
      <c r="G294">
        <v>37.268743409599502</v>
      </c>
      <c r="H294">
        <v>3.44029561810963</v>
      </c>
      <c r="I294">
        <v>0</v>
      </c>
      <c r="J294">
        <v>0</v>
      </c>
    </row>
    <row r="295" spans="1:10">
      <c r="A295">
        <v>294</v>
      </c>
      <c r="B295">
        <v>-36.690800000000003</v>
      </c>
      <c r="C295" s="65">
        <v>34627.958333333336</v>
      </c>
      <c r="D295">
        <v>2.5599999427795401</v>
      </c>
      <c r="E295">
        <v>20.049999237060501</v>
      </c>
      <c r="F295">
        <v>0</v>
      </c>
      <c r="G295">
        <v>37.489109746251302</v>
      </c>
      <c r="H295">
        <v>4.2838018345347404</v>
      </c>
      <c r="I295">
        <v>0</v>
      </c>
      <c r="J295">
        <v>0</v>
      </c>
    </row>
    <row r="296" spans="1:10">
      <c r="A296">
        <v>295</v>
      </c>
      <c r="B296">
        <v>142.202</v>
      </c>
      <c r="C296" s="65">
        <v>34628.958333333336</v>
      </c>
      <c r="D296">
        <v>5.4200000762939498</v>
      </c>
      <c r="E296">
        <v>24.149999618530298</v>
      </c>
      <c r="F296">
        <v>0</v>
      </c>
      <c r="G296">
        <v>37.7069491577722</v>
      </c>
      <c r="H296">
        <v>4.9919445626440702</v>
      </c>
      <c r="I296">
        <v>0</v>
      </c>
      <c r="J296">
        <v>0</v>
      </c>
    </row>
    <row r="297" spans="1:10">
      <c r="A297">
        <v>296</v>
      </c>
      <c r="B297">
        <v>-36.690800000000003</v>
      </c>
      <c r="C297" s="65">
        <v>34629.958333333336</v>
      </c>
      <c r="D297">
        <v>7.0199999809265101</v>
      </c>
      <c r="E297">
        <v>27.840000152587901</v>
      </c>
      <c r="F297">
        <v>0</v>
      </c>
      <c r="G297">
        <v>37.922182682163999</v>
      </c>
      <c r="H297">
        <v>5.7227936429124302</v>
      </c>
      <c r="I297">
        <v>0</v>
      </c>
      <c r="J297">
        <v>0</v>
      </c>
    </row>
    <row r="298" spans="1:10">
      <c r="A298">
        <v>297</v>
      </c>
      <c r="B298">
        <v>142.202</v>
      </c>
      <c r="C298" s="65">
        <v>34630.958333333336</v>
      </c>
      <c r="D298">
        <v>9.6199998855590803</v>
      </c>
      <c r="E298">
        <v>30.680000305175799</v>
      </c>
      <c r="F298">
        <v>0</v>
      </c>
      <c r="G298">
        <v>38.134731357428301</v>
      </c>
      <c r="H298">
        <v>6.2348127097157597</v>
      </c>
      <c r="I298">
        <v>0</v>
      </c>
      <c r="J298">
        <v>0</v>
      </c>
    </row>
    <row r="299" spans="1:10">
      <c r="A299">
        <v>298</v>
      </c>
      <c r="B299">
        <v>-36.690800000000003</v>
      </c>
      <c r="C299" s="65">
        <v>34631.958333333336</v>
      </c>
      <c r="D299">
        <v>18.389999389648398</v>
      </c>
      <c r="E299">
        <v>30.340000152587901</v>
      </c>
      <c r="F299">
        <v>0</v>
      </c>
      <c r="G299">
        <v>38.3445162215667</v>
      </c>
      <c r="H299">
        <v>5.2468794152047202</v>
      </c>
      <c r="I299">
        <v>0</v>
      </c>
      <c r="J299">
        <v>0</v>
      </c>
    </row>
    <row r="300" spans="1:10">
      <c r="A300">
        <v>299</v>
      </c>
      <c r="B300">
        <v>142.202</v>
      </c>
      <c r="C300" s="65">
        <v>34632.958333333336</v>
      </c>
      <c r="D300">
        <v>12.3900003433228</v>
      </c>
      <c r="E300">
        <v>24.180000305175799</v>
      </c>
      <c r="F300">
        <v>10.199999809265099</v>
      </c>
      <c r="G300">
        <v>38.551458312580898</v>
      </c>
      <c r="H300">
        <v>4.4842124290038496</v>
      </c>
      <c r="I300">
        <v>6.6126298660620604</v>
      </c>
      <c r="J300">
        <v>0.13225259732124101</v>
      </c>
    </row>
    <row r="301" spans="1:10">
      <c r="A301">
        <v>300</v>
      </c>
      <c r="B301">
        <v>-36.690800000000003</v>
      </c>
      <c r="C301" s="65">
        <v>34633.958333333336</v>
      </c>
      <c r="D301">
        <v>7.6199998855590803</v>
      </c>
      <c r="E301">
        <v>21.379999160766602</v>
      </c>
      <c r="F301">
        <v>0.10000000149011599</v>
      </c>
      <c r="G301">
        <v>38.755478668472399</v>
      </c>
      <c r="H301">
        <v>4.3591978260211599</v>
      </c>
      <c r="I301">
        <v>3.2252716067352498</v>
      </c>
      <c r="J301">
        <v>6.4505432134704999E-2</v>
      </c>
    </row>
    <row r="302" spans="1:10">
      <c r="A302">
        <v>301</v>
      </c>
      <c r="B302">
        <v>142.202</v>
      </c>
      <c r="C302" s="65">
        <v>34634.958333333336</v>
      </c>
      <c r="D302">
        <v>8.9600000381469709</v>
      </c>
      <c r="E302">
        <v>18.840000152587901</v>
      </c>
      <c r="F302">
        <v>0</v>
      </c>
      <c r="G302">
        <v>38.956498327242997</v>
      </c>
      <c r="H302">
        <v>3.64400867867929</v>
      </c>
      <c r="I302">
        <v>0.31006466379181802</v>
      </c>
      <c r="J302">
        <v>6.2012932758363504E-3</v>
      </c>
    </row>
    <row r="303" spans="1:10">
      <c r="A303">
        <v>302</v>
      </c>
      <c r="B303">
        <v>-36.690800000000003</v>
      </c>
      <c r="C303" s="65">
        <v>34635.958333333336</v>
      </c>
      <c r="D303">
        <v>5.4400000572204599</v>
      </c>
      <c r="E303">
        <v>18.319999694824201</v>
      </c>
      <c r="F303">
        <v>0.20000000298023199</v>
      </c>
      <c r="G303">
        <v>39.154438326894201</v>
      </c>
      <c r="H303">
        <v>3.9152957251445799</v>
      </c>
      <c r="I303">
        <v>0</v>
      </c>
      <c r="J303">
        <v>0</v>
      </c>
    </row>
    <row r="304" spans="1:10">
      <c r="A304">
        <v>303</v>
      </c>
      <c r="B304">
        <v>142.202</v>
      </c>
      <c r="C304" s="65">
        <v>34636.958333333336</v>
      </c>
      <c r="D304">
        <v>8.7600002288818395</v>
      </c>
      <c r="E304">
        <v>19.799999237060501</v>
      </c>
      <c r="F304">
        <v>0.89999997615814198</v>
      </c>
      <c r="G304">
        <v>39.3492197054277</v>
      </c>
      <c r="H304">
        <v>3.9374653914787401</v>
      </c>
      <c r="I304">
        <v>0</v>
      </c>
      <c r="J304">
        <v>0</v>
      </c>
    </row>
    <row r="305" spans="1:10">
      <c r="A305">
        <v>304</v>
      </c>
      <c r="B305">
        <v>-36.690800000000003</v>
      </c>
      <c r="C305" s="65">
        <v>34638</v>
      </c>
      <c r="D305">
        <v>6.7199997901916504</v>
      </c>
      <c r="E305">
        <v>28.7299995422363</v>
      </c>
      <c r="F305">
        <v>0</v>
      </c>
      <c r="G305">
        <v>39.540763500845102</v>
      </c>
      <c r="H305">
        <v>6.1865838560118096</v>
      </c>
      <c r="I305">
        <v>0</v>
      </c>
      <c r="J305">
        <v>0</v>
      </c>
    </row>
    <row r="306" spans="1:10">
      <c r="A306">
        <v>305</v>
      </c>
      <c r="B306">
        <v>142.202</v>
      </c>
      <c r="C306" s="65">
        <v>34639</v>
      </c>
      <c r="D306">
        <v>8.8500003814697301</v>
      </c>
      <c r="E306">
        <v>15.8400001525879</v>
      </c>
      <c r="F306">
        <v>4.0999999046325701</v>
      </c>
      <c r="G306">
        <v>39.728990751147997</v>
      </c>
      <c r="H306">
        <v>2.97250885562043</v>
      </c>
      <c r="I306">
        <v>1.72199282013622</v>
      </c>
      <c r="J306">
        <v>3.44398564027244E-2</v>
      </c>
    </row>
    <row r="307" spans="1:10">
      <c r="A307">
        <v>306</v>
      </c>
      <c r="B307">
        <v>-36.690800000000003</v>
      </c>
      <c r="C307" s="65">
        <v>34640</v>
      </c>
      <c r="D307">
        <v>6.1199998855590803</v>
      </c>
      <c r="E307">
        <v>15.9899997711182</v>
      </c>
      <c r="F307">
        <v>3.7999999523162802</v>
      </c>
      <c r="G307">
        <v>39.913822494338099</v>
      </c>
      <c r="H307">
        <v>3.3967589088242098</v>
      </c>
      <c r="I307">
        <v>2.8045856453931299</v>
      </c>
      <c r="J307">
        <v>5.6091712907862697E-2</v>
      </c>
    </row>
    <row r="308" spans="1:10">
      <c r="A308">
        <v>307</v>
      </c>
      <c r="B308">
        <v>142.202</v>
      </c>
      <c r="C308" s="65">
        <v>34641</v>
      </c>
      <c r="D308">
        <v>10.3699998855591</v>
      </c>
      <c r="E308">
        <v>17.969999313354499</v>
      </c>
      <c r="F308">
        <v>0.40000000596046398</v>
      </c>
      <c r="G308">
        <v>40.095179768416997</v>
      </c>
      <c r="H308">
        <v>3.31744191283234</v>
      </c>
      <c r="I308">
        <v>0.55063212108772597</v>
      </c>
      <c r="J308">
        <v>1.1012642421754501E-2</v>
      </c>
    </row>
    <row r="309" spans="1:10">
      <c r="A309">
        <v>308</v>
      </c>
      <c r="B309">
        <v>-36.690800000000003</v>
      </c>
      <c r="C309" s="65">
        <v>34642</v>
      </c>
      <c r="D309">
        <v>6.9699997901916504</v>
      </c>
      <c r="E309">
        <v>16.690000534057599</v>
      </c>
      <c r="F309">
        <v>0.10000000149011599</v>
      </c>
      <c r="G309">
        <v>40.272983611386401</v>
      </c>
      <c r="H309">
        <v>3.4925317263638398</v>
      </c>
      <c r="I309">
        <v>0</v>
      </c>
      <c r="J309">
        <v>0</v>
      </c>
    </row>
    <row r="310" spans="1:10">
      <c r="A310">
        <v>309</v>
      </c>
      <c r="B310">
        <v>142.202</v>
      </c>
      <c r="C310" s="65">
        <v>34643</v>
      </c>
      <c r="D310">
        <v>10.4799995422363</v>
      </c>
      <c r="E310">
        <v>18.799999237060501</v>
      </c>
      <c r="F310">
        <v>0.5</v>
      </c>
      <c r="G310">
        <v>40.447155061247798</v>
      </c>
      <c r="H310">
        <v>3.5529755933415701</v>
      </c>
      <c r="I310">
        <v>0</v>
      </c>
      <c r="J310">
        <v>0</v>
      </c>
    </row>
    <row r="311" spans="1:10">
      <c r="A311">
        <v>310</v>
      </c>
      <c r="B311">
        <v>-36.690800000000003</v>
      </c>
      <c r="C311" s="65">
        <v>34644</v>
      </c>
      <c r="D311">
        <v>11.210000038146999</v>
      </c>
      <c r="E311">
        <v>18.309999465942401</v>
      </c>
      <c r="F311">
        <v>0.20000000298023199</v>
      </c>
      <c r="G311">
        <v>40.617615156002898</v>
      </c>
      <c r="H311">
        <v>3.30818449505656</v>
      </c>
      <c r="I311">
        <v>0</v>
      </c>
      <c r="J311">
        <v>0</v>
      </c>
    </row>
    <row r="312" spans="1:10">
      <c r="A312">
        <v>311</v>
      </c>
      <c r="B312">
        <v>142.202</v>
      </c>
      <c r="C312" s="65">
        <v>34645</v>
      </c>
      <c r="D312">
        <v>7.1300001144409197</v>
      </c>
      <c r="E312">
        <v>15.25</v>
      </c>
      <c r="F312">
        <v>1.20000004768372</v>
      </c>
      <c r="G312">
        <v>40.784284933653403</v>
      </c>
      <c r="H312">
        <v>3.1628662839562298</v>
      </c>
      <c r="I312">
        <v>0</v>
      </c>
      <c r="J312">
        <v>0</v>
      </c>
    </row>
    <row r="313" spans="1:10">
      <c r="A313">
        <v>312</v>
      </c>
      <c r="B313">
        <v>-36.690800000000003</v>
      </c>
      <c r="C313" s="65">
        <v>34646</v>
      </c>
      <c r="D313">
        <v>3.7599999904632599</v>
      </c>
      <c r="E313">
        <v>16.409999847412099</v>
      </c>
      <c r="F313">
        <v>0.60000002384185802</v>
      </c>
      <c r="G313">
        <v>40.947085432200801</v>
      </c>
      <c r="H313">
        <v>3.8124192531693102</v>
      </c>
      <c r="I313">
        <v>0</v>
      </c>
      <c r="J313">
        <v>0</v>
      </c>
    </row>
    <row r="314" spans="1:10">
      <c r="A314">
        <v>313</v>
      </c>
      <c r="B314">
        <v>142.202</v>
      </c>
      <c r="C314" s="65">
        <v>34647</v>
      </c>
      <c r="D314">
        <v>9.9899997711181605</v>
      </c>
      <c r="E314">
        <v>23.709999084472699</v>
      </c>
      <c r="F314">
        <v>0.20000000298023199</v>
      </c>
      <c r="G314">
        <v>41.105937689646801</v>
      </c>
      <c r="H314">
        <v>4.95275206615608</v>
      </c>
      <c r="I314">
        <v>0</v>
      </c>
      <c r="J314">
        <v>0</v>
      </c>
    </row>
    <row r="315" spans="1:10">
      <c r="A315">
        <v>314</v>
      </c>
      <c r="B315">
        <v>-36.690800000000003</v>
      </c>
      <c r="C315" s="65">
        <v>34648</v>
      </c>
      <c r="D315">
        <v>8.7600002288818395</v>
      </c>
      <c r="E315">
        <v>34.200000762939503</v>
      </c>
      <c r="F315">
        <v>0</v>
      </c>
      <c r="G315">
        <v>41.260762743992998</v>
      </c>
      <c r="H315">
        <v>7.6741281351477904</v>
      </c>
      <c r="I315">
        <v>0</v>
      </c>
      <c r="J315">
        <v>0</v>
      </c>
    </row>
    <row r="316" spans="1:10">
      <c r="A316">
        <v>315</v>
      </c>
      <c r="B316">
        <v>142.202</v>
      </c>
      <c r="C316" s="65">
        <v>34649</v>
      </c>
      <c r="D316">
        <v>11.1199998855591</v>
      </c>
      <c r="E316">
        <v>23.110000610351602</v>
      </c>
      <c r="F316">
        <v>0</v>
      </c>
      <c r="G316">
        <v>41.411481633241102</v>
      </c>
      <c r="H316">
        <v>4.7000683636051104</v>
      </c>
      <c r="I316">
        <v>0</v>
      </c>
      <c r="J316">
        <v>0</v>
      </c>
    </row>
    <row r="317" spans="1:10">
      <c r="A317">
        <v>316</v>
      </c>
      <c r="B317">
        <v>-36.690800000000003</v>
      </c>
      <c r="C317" s="65">
        <v>34650</v>
      </c>
      <c r="D317">
        <v>9.2200002670288104</v>
      </c>
      <c r="E317">
        <v>17.399999618530298</v>
      </c>
      <c r="F317">
        <v>0</v>
      </c>
      <c r="G317">
        <v>41.558015395392701</v>
      </c>
      <c r="H317">
        <v>3.4713083759083601</v>
      </c>
      <c r="I317">
        <v>0</v>
      </c>
      <c r="J317">
        <v>0</v>
      </c>
    </row>
    <row r="318" spans="1:10">
      <c r="A318">
        <v>317</v>
      </c>
      <c r="B318">
        <v>142.202</v>
      </c>
      <c r="C318" s="65">
        <v>34651</v>
      </c>
      <c r="D318">
        <v>5.5799999237060502</v>
      </c>
      <c r="E318">
        <v>20.2700004577637</v>
      </c>
      <c r="F318">
        <v>0.10000000149011599</v>
      </c>
      <c r="G318">
        <v>41.700285068449404</v>
      </c>
      <c r="H318">
        <v>4.6100281315662004</v>
      </c>
      <c r="I318">
        <v>0</v>
      </c>
      <c r="J318">
        <v>0</v>
      </c>
    </row>
    <row r="319" spans="1:10">
      <c r="A319">
        <v>318</v>
      </c>
      <c r="B319">
        <v>-36.690800000000003</v>
      </c>
      <c r="C319" s="65">
        <v>34652</v>
      </c>
      <c r="D319">
        <v>6.3699998855590803</v>
      </c>
      <c r="E319">
        <v>24.4799995422363</v>
      </c>
      <c r="F319">
        <v>0</v>
      </c>
      <c r="G319">
        <v>41.838211690412798</v>
      </c>
      <c r="H319">
        <v>5.5534014787110397</v>
      </c>
      <c r="I319">
        <v>0</v>
      </c>
      <c r="J319">
        <v>0</v>
      </c>
    </row>
    <row r="320" spans="1:10">
      <c r="A320">
        <v>319</v>
      </c>
      <c r="B320">
        <v>142.202</v>
      </c>
      <c r="C320" s="65">
        <v>34653</v>
      </c>
      <c r="D320">
        <v>7.9099998474121103</v>
      </c>
      <c r="E320">
        <v>19.7600002288818</v>
      </c>
      <c r="F320">
        <v>0</v>
      </c>
      <c r="G320">
        <v>41.971716299284701</v>
      </c>
      <c r="H320">
        <v>4.2908714309749598</v>
      </c>
      <c r="I320">
        <v>0</v>
      </c>
      <c r="J320">
        <v>0</v>
      </c>
    </row>
    <row r="321" spans="1:10">
      <c r="A321">
        <v>320</v>
      </c>
      <c r="B321">
        <v>-36.690800000000003</v>
      </c>
      <c r="C321" s="65">
        <v>34654</v>
      </c>
      <c r="D321">
        <v>3.1500000953674299</v>
      </c>
      <c r="E321">
        <v>26.75</v>
      </c>
      <c r="F321">
        <v>0</v>
      </c>
      <c r="G321">
        <v>42.100715131696298</v>
      </c>
      <c r="H321">
        <v>6.2880868306302604</v>
      </c>
      <c r="I321">
        <v>0</v>
      </c>
      <c r="J321">
        <v>0</v>
      </c>
    </row>
    <row r="322" spans="1:10">
      <c r="A322">
        <v>321</v>
      </c>
      <c r="B322">
        <v>142.202</v>
      </c>
      <c r="C322" s="65">
        <v>34655</v>
      </c>
      <c r="D322">
        <v>6.6999998092651403</v>
      </c>
      <c r="E322">
        <v>25.7700004577637</v>
      </c>
      <c r="F322">
        <v>0</v>
      </c>
      <c r="G322">
        <v>42.2251052187979</v>
      </c>
      <c r="H322">
        <v>5.8916047365307804</v>
      </c>
      <c r="I322">
        <v>0</v>
      </c>
      <c r="J322">
        <v>0</v>
      </c>
    </row>
    <row r="323" spans="1:10">
      <c r="A323">
        <v>322</v>
      </c>
      <c r="B323">
        <v>-36.690800000000003</v>
      </c>
      <c r="C323" s="65">
        <v>34656</v>
      </c>
      <c r="D323">
        <v>7.9099998474121103</v>
      </c>
      <c r="E323">
        <v>30.5200004577637</v>
      </c>
      <c r="F323">
        <v>0</v>
      </c>
      <c r="G323">
        <v>42.344778790369702</v>
      </c>
      <c r="H323">
        <v>6.9966421592534402</v>
      </c>
      <c r="I323">
        <v>0</v>
      </c>
      <c r="J323">
        <v>0</v>
      </c>
    </row>
    <row r="324" spans="1:10">
      <c r="A324">
        <v>323</v>
      </c>
      <c r="B324">
        <v>142.202</v>
      </c>
      <c r="C324" s="65">
        <v>34657</v>
      </c>
      <c r="D324">
        <v>12.9799995422363</v>
      </c>
      <c r="E324">
        <v>35.630001068115199</v>
      </c>
      <c r="F324">
        <v>0</v>
      </c>
      <c r="G324">
        <v>42.459628076191699</v>
      </c>
      <c r="H324">
        <v>7.9874054438570798</v>
      </c>
      <c r="I324">
        <v>0</v>
      </c>
      <c r="J324">
        <v>0</v>
      </c>
    </row>
    <row r="325" spans="1:10">
      <c r="A325">
        <v>324</v>
      </c>
      <c r="B325">
        <v>-36.690800000000003</v>
      </c>
      <c r="C325" s="65">
        <v>34658</v>
      </c>
      <c r="D325">
        <v>12.9899997711182</v>
      </c>
      <c r="E325">
        <v>19.370000839233398</v>
      </c>
      <c r="F325">
        <v>1.79999995231628</v>
      </c>
      <c r="G325">
        <v>42.569545306043899</v>
      </c>
      <c r="H325">
        <v>3.4300031368181401</v>
      </c>
      <c r="I325">
        <v>0</v>
      </c>
      <c r="J325">
        <v>0</v>
      </c>
    </row>
    <row r="326" spans="1:10">
      <c r="A326">
        <v>325</v>
      </c>
      <c r="B326">
        <v>142.202</v>
      </c>
      <c r="C326" s="65">
        <v>34659</v>
      </c>
      <c r="D326">
        <v>7.9800000190734899</v>
      </c>
      <c r="E326">
        <v>17.700000762939499</v>
      </c>
      <c r="F326">
        <v>1.3999999761581401</v>
      </c>
      <c r="G326">
        <v>42.674422709706398</v>
      </c>
      <c r="H326">
        <v>3.8269370811056902</v>
      </c>
      <c r="I326">
        <v>0</v>
      </c>
      <c r="J326">
        <v>0</v>
      </c>
    </row>
    <row r="327" spans="1:10">
      <c r="A327">
        <v>326</v>
      </c>
      <c r="B327">
        <v>-36.690800000000003</v>
      </c>
      <c r="C327" s="65">
        <v>34660</v>
      </c>
      <c r="D327">
        <v>7.4499998092651403</v>
      </c>
      <c r="E327">
        <v>20.5100002288818</v>
      </c>
      <c r="F327">
        <v>0</v>
      </c>
      <c r="G327">
        <v>42.774152516959298</v>
      </c>
      <c r="H327">
        <v>4.6117807677534701</v>
      </c>
      <c r="I327">
        <v>0</v>
      </c>
      <c r="J327">
        <v>0</v>
      </c>
    </row>
    <row r="328" spans="1:10">
      <c r="A328">
        <v>327</v>
      </c>
      <c r="B328">
        <v>142.202</v>
      </c>
      <c r="C328" s="65">
        <v>34661</v>
      </c>
      <c r="D328">
        <v>5.1599998474121103</v>
      </c>
      <c r="E328">
        <v>27.7600002288818</v>
      </c>
      <c r="F328">
        <v>0</v>
      </c>
      <c r="G328">
        <v>42.868626957582499</v>
      </c>
      <c r="H328">
        <v>6.5545504067746698</v>
      </c>
      <c r="I328">
        <v>0</v>
      </c>
      <c r="J328">
        <v>0</v>
      </c>
    </row>
    <row r="329" spans="1:10">
      <c r="A329">
        <v>328</v>
      </c>
      <c r="B329">
        <v>-36.690800000000003</v>
      </c>
      <c r="C329" s="65">
        <v>34662</v>
      </c>
      <c r="D329">
        <v>13.5200004577637</v>
      </c>
      <c r="E329">
        <v>28.950000762939499</v>
      </c>
      <c r="F329">
        <v>0</v>
      </c>
      <c r="G329">
        <v>42.957738261356297</v>
      </c>
      <c r="H329">
        <v>6.1835847438918004</v>
      </c>
      <c r="I329">
        <v>0</v>
      </c>
      <c r="J329">
        <v>0</v>
      </c>
    </row>
    <row r="330" spans="1:10">
      <c r="A330">
        <v>329</v>
      </c>
      <c r="B330">
        <v>142.202</v>
      </c>
      <c r="C330" s="65">
        <v>34663</v>
      </c>
      <c r="D330">
        <v>14.579999923706101</v>
      </c>
      <c r="E330">
        <v>27.309999465942401</v>
      </c>
      <c r="F330">
        <v>0.20000000298023199</v>
      </c>
      <c r="G330">
        <v>43.041378658060502</v>
      </c>
      <c r="H330">
        <v>5.5857022455151499</v>
      </c>
      <c r="I330">
        <v>0</v>
      </c>
      <c r="J330">
        <v>0</v>
      </c>
    </row>
    <row r="331" spans="1:10">
      <c r="A331">
        <v>330</v>
      </c>
      <c r="B331">
        <v>-36.690800000000003</v>
      </c>
      <c r="C331" s="65">
        <v>34664</v>
      </c>
      <c r="D331">
        <v>12.1300001144409</v>
      </c>
      <c r="E331">
        <v>33.930000305175803</v>
      </c>
      <c r="F331">
        <v>0</v>
      </c>
      <c r="G331">
        <v>43.1194403774753</v>
      </c>
      <c r="H331">
        <v>7.7168933511850701</v>
      </c>
      <c r="I331">
        <v>0</v>
      </c>
      <c r="J331">
        <v>0</v>
      </c>
    </row>
    <row r="332" spans="1:10">
      <c r="A332">
        <v>331</v>
      </c>
      <c r="B332">
        <v>142.202</v>
      </c>
      <c r="C332" s="65">
        <v>34665</v>
      </c>
      <c r="D332">
        <v>17.2700004577637</v>
      </c>
      <c r="E332">
        <v>24.209999084472699</v>
      </c>
      <c r="F332">
        <v>0</v>
      </c>
      <c r="G332">
        <v>43.1918156493808</v>
      </c>
      <c r="H332">
        <v>4.1167511213529204</v>
      </c>
      <c r="I332">
        <v>0</v>
      </c>
      <c r="J332">
        <v>0</v>
      </c>
    </row>
    <row r="333" spans="1:10">
      <c r="A333">
        <v>332</v>
      </c>
      <c r="B333">
        <v>-36.690800000000003</v>
      </c>
      <c r="C333" s="65">
        <v>34666</v>
      </c>
      <c r="D333">
        <v>7.8299999237060502</v>
      </c>
      <c r="E333">
        <v>24.2600002288818</v>
      </c>
      <c r="F333">
        <v>0</v>
      </c>
      <c r="G333">
        <v>43.258396703556897</v>
      </c>
      <c r="H333">
        <v>5.5711580061265797</v>
      </c>
      <c r="I333">
        <v>0</v>
      </c>
      <c r="J333">
        <v>0</v>
      </c>
    </row>
    <row r="334" spans="1:10">
      <c r="A334">
        <v>333</v>
      </c>
      <c r="B334">
        <v>142.202</v>
      </c>
      <c r="C334" s="65">
        <v>34667</v>
      </c>
      <c r="D334">
        <v>8.4899997711181605</v>
      </c>
      <c r="E334">
        <v>22.600000381469702</v>
      </c>
      <c r="F334">
        <v>0</v>
      </c>
      <c r="G334">
        <v>43.319075769783801</v>
      </c>
      <c r="H334">
        <v>5.0937212268794703</v>
      </c>
      <c r="I334">
        <v>0</v>
      </c>
      <c r="J334">
        <v>0</v>
      </c>
    </row>
    <row r="335" spans="1:10">
      <c r="A335">
        <v>334</v>
      </c>
      <c r="B335">
        <v>-36.690800000000003</v>
      </c>
      <c r="C335" s="65">
        <v>34668</v>
      </c>
      <c r="D335">
        <v>5.4200000762939498</v>
      </c>
      <c r="E335">
        <v>19.579999923706101</v>
      </c>
      <c r="F335">
        <v>1</v>
      </c>
      <c r="G335">
        <v>43.373745077841498</v>
      </c>
      <c r="H335">
        <v>4.6426177461438503</v>
      </c>
      <c r="I335">
        <v>0</v>
      </c>
      <c r="J335">
        <v>0</v>
      </c>
    </row>
    <row r="336" spans="1:10">
      <c r="A336">
        <v>335</v>
      </c>
      <c r="B336">
        <v>142.202</v>
      </c>
      <c r="C336" s="65">
        <v>34669</v>
      </c>
      <c r="D336">
        <v>3.9900000095367401</v>
      </c>
      <c r="E336">
        <v>24.579999923706101</v>
      </c>
      <c r="F336">
        <v>0</v>
      </c>
      <c r="G336">
        <v>43.422296857510098</v>
      </c>
      <c r="H336">
        <v>5.9347818428483503</v>
      </c>
      <c r="I336">
        <v>0</v>
      </c>
      <c r="J336">
        <v>0</v>
      </c>
    </row>
    <row r="337" spans="1:10">
      <c r="A337">
        <v>336</v>
      </c>
      <c r="B337">
        <v>-36.690800000000003</v>
      </c>
      <c r="C337" s="65">
        <v>34670</v>
      </c>
      <c r="D337">
        <v>8.9200000762939506</v>
      </c>
      <c r="E337">
        <v>31.0100002288818</v>
      </c>
      <c r="F337">
        <v>0</v>
      </c>
      <c r="G337">
        <v>43.464623338569503</v>
      </c>
      <c r="H337">
        <v>7.2424419396314397</v>
      </c>
      <c r="I337">
        <v>0</v>
      </c>
      <c r="J337">
        <v>0</v>
      </c>
    </row>
    <row r="338" spans="1:10">
      <c r="A338">
        <v>337</v>
      </c>
      <c r="B338">
        <v>142.202</v>
      </c>
      <c r="C338" s="65">
        <v>34671</v>
      </c>
      <c r="D338">
        <v>12.4700002670288</v>
      </c>
      <c r="E338">
        <v>33.900001525878899</v>
      </c>
      <c r="F338">
        <v>0</v>
      </c>
      <c r="G338">
        <v>43.5006167507999</v>
      </c>
      <c r="H338">
        <v>7.74806424758654</v>
      </c>
      <c r="I338">
        <v>0</v>
      </c>
      <c r="J338">
        <v>0</v>
      </c>
    </row>
    <row r="339" spans="1:10">
      <c r="A339">
        <v>338</v>
      </c>
      <c r="B339">
        <v>-36.690800000000003</v>
      </c>
      <c r="C339" s="65">
        <v>34672</v>
      </c>
      <c r="D339">
        <v>14.560000419616699</v>
      </c>
      <c r="E339">
        <v>36.0200004577637</v>
      </c>
      <c r="F339">
        <v>0</v>
      </c>
      <c r="G339">
        <v>43.530169323981397</v>
      </c>
      <c r="H339">
        <v>8.1572442385586292</v>
      </c>
      <c r="I339">
        <v>0</v>
      </c>
      <c r="J339">
        <v>0</v>
      </c>
    </row>
    <row r="340" spans="1:10">
      <c r="A340">
        <v>339</v>
      </c>
      <c r="B340">
        <v>142.202</v>
      </c>
      <c r="C340" s="65">
        <v>34673</v>
      </c>
      <c r="D340">
        <v>16.909999847412099</v>
      </c>
      <c r="E340">
        <v>38.080001831054702</v>
      </c>
      <c r="F340">
        <v>0</v>
      </c>
      <c r="G340">
        <v>43.553173287893898</v>
      </c>
      <c r="H340">
        <v>8.5210335699196893</v>
      </c>
      <c r="I340">
        <v>0</v>
      </c>
      <c r="J340">
        <v>0</v>
      </c>
    </row>
    <row r="341" spans="1:10">
      <c r="A341">
        <v>340</v>
      </c>
      <c r="B341">
        <v>-36.690800000000003</v>
      </c>
      <c r="C341" s="65">
        <v>34674</v>
      </c>
      <c r="D341">
        <v>21.219999313354499</v>
      </c>
      <c r="E341">
        <v>39.700000762939503</v>
      </c>
      <c r="F341">
        <v>0</v>
      </c>
      <c r="G341">
        <v>43.569520872317597</v>
      </c>
      <c r="H341">
        <v>8.4856058282258697</v>
      </c>
      <c r="I341">
        <v>0</v>
      </c>
      <c r="J341">
        <v>0</v>
      </c>
    </row>
    <row r="342" spans="1:10">
      <c r="A342">
        <v>341</v>
      </c>
      <c r="B342">
        <v>142.202</v>
      </c>
      <c r="C342" s="65">
        <v>34675</v>
      </c>
      <c r="D342">
        <v>22.819999694824201</v>
      </c>
      <c r="E342">
        <v>25.040000915527301</v>
      </c>
      <c r="F342">
        <v>0.10000000149011599</v>
      </c>
      <c r="G342">
        <v>43.579104307032402</v>
      </c>
      <c r="H342">
        <v>2.5436950567124899</v>
      </c>
      <c r="I342">
        <v>0</v>
      </c>
      <c r="J342">
        <v>0</v>
      </c>
    </row>
    <row r="343" spans="1:10">
      <c r="A343">
        <v>342</v>
      </c>
      <c r="B343">
        <v>-36.690800000000003</v>
      </c>
      <c r="C343" s="65">
        <v>34676</v>
      </c>
      <c r="D343">
        <v>5.4000000953674299</v>
      </c>
      <c r="E343">
        <v>20.079999923706101</v>
      </c>
      <c r="F343">
        <v>0.40000000596046398</v>
      </c>
      <c r="G343">
        <v>43.581815821818502</v>
      </c>
      <c r="H343">
        <v>4.7873935549012199</v>
      </c>
      <c r="I343">
        <v>0</v>
      </c>
      <c r="J343">
        <v>0</v>
      </c>
    </row>
    <row r="344" spans="1:10">
      <c r="A344">
        <v>343</v>
      </c>
      <c r="B344">
        <v>142.202</v>
      </c>
      <c r="C344" s="65">
        <v>34677</v>
      </c>
      <c r="D344">
        <v>6.9299998283386204</v>
      </c>
      <c r="E344">
        <v>23.649999618530298</v>
      </c>
      <c r="F344">
        <v>0</v>
      </c>
      <c r="G344">
        <v>43.577547646455898</v>
      </c>
      <c r="H344">
        <v>5.5352779738192899</v>
      </c>
      <c r="I344">
        <v>0</v>
      </c>
      <c r="J344">
        <v>0</v>
      </c>
    </row>
    <row r="345" spans="1:10">
      <c r="A345">
        <v>344</v>
      </c>
      <c r="B345">
        <v>-36.690800000000003</v>
      </c>
      <c r="C345" s="65">
        <v>34678</v>
      </c>
      <c r="D345">
        <v>6.1500000953674299</v>
      </c>
      <c r="E345">
        <v>28.940000534057599</v>
      </c>
      <c r="F345">
        <v>0</v>
      </c>
      <c r="G345">
        <v>43.566192010724698</v>
      </c>
      <c r="H345">
        <v>6.9009917706127899</v>
      </c>
      <c r="I345">
        <v>0</v>
      </c>
      <c r="J345">
        <v>0</v>
      </c>
    </row>
    <row r="346" spans="1:10">
      <c r="A346">
        <v>345</v>
      </c>
      <c r="B346">
        <v>142.202</v>
      </c>
      <c r="C346" s="65">
        <v>34679</v>
      </c>
      <c r="D346">
        <v>12.170000076293899</v>
      </c>
      <c r="E346">
        <v>34.580001831054702</v>
      </c>
      <c r="F346">
        <v>0</v>
      </c>
      <c r="G346">
        <v>43.547641144404899</v>
      </c>
      <c r="H346">
        <v>7.9685802422879703</v>
      </c>
      <c r="I346">
        <v>0</v>
      </c>
      <c r="J346">
        <v>0</v>
      </c>
    </row>
    <row r="347" spans="1:10">
      <c r="A347">
        <v>346</v>
      </c>
      <c r="B347">
        <v>-36.690800000000003</v>
      </c>
      <c r="C347" s="65">
        <v>34680</v>
      </c>
      <c r="D347">
        <v>20.0100002288818</v>
      </c>
      <c r="E347">
        <v>38.689998626708999</v>
      </c>
      <c r="F347">
        <v>0</v>
      </c>
      <c r="G347">
        <v>43.521787277276502</v>
      </c>
      <c r="H347">
        <v>8.3260417195204504</v>
      </c>
      <c r="I347">
        <v>0</v>
      </c>
      <c r="J347">
        <v>0</v>
      </c>
    </row>
    <row r="348" spans="1:10">
      <c r="A348">
        <v>347</v>
      </c>
      <c r="B348">
        <v>142.202</v>
      </c>
      <c r="C348" s="65">
        <v>34681</v>
      </c>
      <c r="D348">
        <v>16.940000534057599</v>
      </c>
      <c r="E348">
        <v>27.7299995422363</v>
      </c>
      <c r="F348">
        <v>0</v>
      </c>
      <c r="G348">
        <v>43.488522639119701</v>
      </c>
      <c r="H348">
        <v>5.3823306759576797</v>
      </c>
      <c r="I348">
        <v>0</v>
      </c>
      <c r="J348">
        <v>0</v>
      </c>
    </row>
    <row r="349" spans="1:10">
      <c r="A349">
        <v>348</v>
      </c>
      <c r="B349">
        <v>-36.690800000000003</v>
      </c>
      <c r="C349" s="65">
        <v>34682</v>
      </c>
      <c r="D349">
        <v>8.1599998474121094</v>
      </c>
      <c r="E349">
        <v>25.969999313354499</v>
      </c>
      <c r="F349">
        <v>0</v>
      </c>
      <c r="G349">
        <v>43.447739459714498</v>
      </c>
      <c r="H349">
        <v>6.00137209632984</v>
      </c>
      <c r="I349">
        <v>0</v>
      </c>
      <c r="J349">
        <v>0</v>
      </c>
    </row>
    <row r="350" spans="1:10">
      <c r="A350">
        <v>349</v>
      </c>
      <c r="B350">
        <v>142.202</v>
      </c>
      <c r="C350" s="65">
        <v>34683</v>
      </c>
      <c r="D350">
        <v>7.7699999809265101</v>
      </c>
      <c r="E350">
        <v>30.5200004577637</v>
      </c>
      <c r="F350">
        <v>0</v>
      </c>
      <c r="G350">
        <v>43.399329968840902</v>
      </c>
      <c r="H350">
        <v>7.1794496609783298</v>
      </c>
      <c r="I350">
        <v>0</v>
      </c>
      <c r="J350">
        <v>0</v>
      </c>
    </row>
    <row r="351" spans="1:10">
      <c r="A351">
        <v>350</v>
      </c>
      <c r="B351">
        <v>-36.690800000000003</v>
      </c>
      <c r="C351" s="65">
        <v>34684</v>
      </c>
      <c r="D351">
        <v>9.9099998474121094</v>
      </c>
      <c r="E351">
        <v>33.369998931884801</v>
      </c>
      <c r="F351">
        <v>0</v>
      </c>
      <c r="G351">
        <v>43.343232439498202</v>
      </c>
      <c r="H351">
        <v>7.7729154466807797</v>
      </c>
      <c r="I351">
        <v>0</v>
      </c>
      <c r="J351">
        <v>0</v>
      </c>
    </row>
    <row r="352" spans="1:10">
      <c r="A352">
        <v>351</v>
      </c>
      <c r="B352">
        <v>142.202</v>
      </c>
      <c r="C352" s="65">
        <v>34685</v>
      </c>
      <c r="D352">
        <v>8.4099998474121094</v>
      </c>
      <c r="E352">
        <v>33.040000915527301</v>
      </c>
      <c r="F352">
        <v>0</v>
      </c>
      <c r="G352">
        <v>43.279569317562398</v>
      </c>
      <c r="H352">
        <v>7.7681848082049196</v>
      </c>
      <c r="I352">
        <v>0</v>
      </c>
      <c r="J352">
        <v>0</v>
      </c>
    </row>
    <row r="353" spans="1:10">
      <c r="A353">
        <v>352</v>
      </c>
      <c r="B353">
        <v>-36.690800000000003</v>
      </c>
      <c r="C353" s="65">
        <v>34686</v>
      </c>
      <c r="D353">
        <v>12.8500003814697</v>
      </c>
      <c r="E353">
        <v>37.090000152587898</v>
      </c>
      <c r="F353">
        <v>0</v>
      </c>
      <c r="G353">
        <v>43.208509092128899</v>
      </c>
      <c r="H353">
        <v>8.5415481138260603</v>
      </c>
      <c r="I353">
        <v>0</v>
      </c>
      <c r="J353">
        <v>0</v>
      </c>
    </row>
    <row r="354" spans="1:10">
      <c r="A354">
        <v>353</v>
      </c>
      <c r="B354">
        <v>142.202</v>
      </c>
      <c r="C354" s="65">
        <v>34687</v>
      </c>
      <c r="D354">
        <v>20.850000381469702</v>
      </c>
      <c r="E354">
        <v>34.860000610351598</v>
      </c>
      <c r="F354">
        <v>0</v>
      </c>
      <c r="G354">
        <v>43.130220252292901</v>
      </c>
      <c r="H354">
        <v>6.91911980703187</v>
      </c>
      <c r="I354">
        <v>0</v>
      </c>
      <c r="J354">
        <v>0</v>
      </c>
    </row>
    <row r="355" spans="1:10">
      <c r="A355">
        <v>354</v>
      </c>
      <c r="B355">
        <v>-36.690800000000003</v>
      </c>
      <c r="C355" s="65">
        <v>34688</v>
      </c>
      <c r="D355">
        <v>20.450000762939499</v>
      </c>
      <c r="E355">
        <v>32.7299995422363</v>
      </c>
      <c r="F355">
        <v>0</v>
      </c>
      <c r="G355">
        <v>43.044871287149597</v>
      </c>
      <c r="H355">
        <v>6.2859000840292598</v>
      </c>
      <c r="I355">
        <v>0</v>
      </c>
      <c r="J355">
        <v>0</v>
      </c>
    </row>
    <row r="356" spans="1:10">
      <c r="A356">
        <v>355</v>
      </c>
      <c r="B356">
        <v>142.202</v>
      </c>
      <c r="C356" s="65">
        <v>34689</v>
      </c>
      <c r="D356">
        <v>20.350000381469702</v>
      </c>
      <c r="E356">
        <v>23.860000610351602</v>
      </c>
      <c r="F356">
        <v>0</v>
      </c>
      <c r="G356">
        <v>42.952630685794396</v>
      </c>
      <c r="H356">
        <v>3.0146188642660401</v>
      </c>
      <c r="I356">
        <v>0</v>
      </c>
      <c r="J356">
        <v>0</v>
      </c>
    </row>
    <row r="357" spans="1:10">
      <c r="A357">
        <v>356</v>
      </c>
      <c r="B357">
        <v>-36.690800000000003</v>
      </c>
      <c r="C357" s="65">
        <v>34690</v>
      </c>
      <c r="D357">
        <v>12.0100002288818</v>
      </c>
      <c r="E357">
        <v>26.370000839233398</v>
      </c>
      <c r="F357">
        <v>0</v>
      </c>
      <c r="G357">
        <v>42.853666937322402</v>
      </c>
      <c r="H357">
        <v>5.6391196350860398</v>
      </c>
      <c r="I357">
        <v>0</v>
      </c>
      <c r="J357">
        <v>0</v>
      </c>
    </row>
    <row r="358" spans="1:10">
      <c r="A358">
        <v>357</v>
      </c>
      <c r="B358">
        <v>142.202</v>
      </c>
      <c r="C358" s="65">
        <v>34691</v>
      </c>
      <c r="D358">
        <v>12.329999923706101</v>
      </c>
      <c r="E358">
        <v>25.850000381469702</v>
      </c>
      <c r="F358">
        <v>0</v>
      </c>
      <c r="G358">
        <v>42.748148530828999</v>
      </c>
      <c r="H358">
        <v>5.4434729799656498</v>
      </c>
      <c r="I358">
        <v>0</v>
      </c>
      <c r="J358">
        <v>0</v>
      </c>
    </row>
    <row r="359" spans="1:10">
      <c r="A359">
        <v>358</v>
      </c>
      <c r="B359">
        <v>-36.690800000000003</v>
      </c>
      <c r="C359" s="65">
        <v>34692</v>
      </c>
      <c r="D359">
        <v>11.789999961853001</v>
      </c>
      <c r="E359">
        <v>23.75</v>
      </c>
      <c r="F359">
        <v>0</v>
      </c>
      <c r="G359">
        <v>42.636243955409398</v>
      </c>
      <c r="H359">
        <v>4.9236836972362799</v>
      </c>
      <c r="I359">
        <v>0</v>
      </c>
      <c r="J359">
        <v>0</v>
      </c>
    </row>
    <row r="360" spans="1:10">
      <c r="A360">
        <v>359</v>
      </c>
      <c r="B360">
        <v>142.202</v>
      </c>
      <c r="C360" s="65">
        <v>34693</v>
      </c>
      <c r="D360">
        <v>7.4000000953674299</v>
      </c>
      <c r="E360">
        <v>26.719999313354499</v>
      </c>
      <c r="F360">
        <v>0</v>
      </c>
      <c r="G360">
        <v>42.5181217001589</v>
      </c>
      <c r="H360">
        <v>6.1159898174191696</v>
      </c>
      <c r="I360">
        <v>0</v>
      </c>
      <c r="J360">
        <v>0</v>
      </c>
    </row>
    <row r="361" spans="1:10">
      <c r="A361">
        <v>360</v>
      </c>
      <c r="B361">
        <v>-36.690800000000003</v>
      </c>
      <c r="C361" s="65">
        <v>34694</v>
      </c>
      <c r="D361">
        <v>8.7100000381469709</v>
      </c>
      <c r="E361">
        <v>32.319999694824197</v>
      </c>
      <c r="F361">
        <v>0</v>
      </c>
      <c r="G361">
        <v>42.3939502541728</v>
      </c>
      <c r="H361">
        <v>7.4093900241055701</v>
      </c>
      <c r="I361">
        <v>0</v>
      </c>
      <c r="J361">
        <v>0</v>
      </c>
    </row>
    <row r="362" spans="1:10">
      <c r="A362">
        <v>361</v>
      </c>
      <c r="B362">
        <v>142.202</v>
      </c>
      <c r="C362" s="65">
        <v>34695</v>
      </c>
      <c r="D362">
        <v>11.2399997711182</v>
      </c>
      <c r="E362">
        <v>30.0100002288818</v>
      </c>
      <c r="F362">
        <v>0</v>
      </c>
      <c r="G362">
        <v>42.2638981065462</v>
      </c>
      <c r="H362">
        <v>6.6050684104431996</v>
      </c>
      <c r="I362">
        <v>0</v>
      </c>
      <c r="J362">
        <v>0</v>
      </c>
    </row>
    <row r="363" spans="1:10">
      <c r="A363">
        <v>362</v>
      </c>
      <c r="B363">
        <v>-36.690800000000003</v>
      </c>
      <c r="C363" s="65">
        <v>34696</v>
      </c>
      <c r="D363">
        <v>15.7200002670288</v>
      </c>
      <c r="E363">
        <v>35.549999237060497</v>
      </c>
      <c r="F363">
        <v>0</v>
      </c>
      <c r="G363">
        <v>42.128133746374502</v>
      </c>
      <c r="H363">
        <v>7.6495368552352403</v>
      </c>
      <c r="I363">
        <v>0</v>
      </c>
      <c r="J363">
        <v>0</v>
      </c>
    </row>
    <row r="364" spans="1:10">
      <c r="A364">
        <v>363</v>
      </c>
      <c r="B364">
        <v>142.202</v>
      </c>
      <c r="C364" s="65">
        <v>34697</v>
      </c>
      <c r="D364">
        <v>8.9499998092651403</v>
      </c>
      <c r="E364">
        <v>24.5100002288818</v>
      </c>
      <c r="F364">
        <v>0</v>
      </c>
      <c r="G364">
        <v>41.986825662752999</v>
      </c>
      <c r="H364">
        <v>5.3687870006931799</v>
      </c>
      <c r="I364">
        <v>0</v>
      </c>
      <c r="J364">
        <v>0</v>
      </c>
    </row>
    <row r="365" spans="1:10">
      <c r="A365">
        <v>364</v>
      </c>
      <c r="B365">
        <v>-36.690800000000003</v>
      </c>
      <c r="C365" s="65">
        <v>34698</v>
      </c>
      <c r="D365">
        <v>10.579999923706101</v>
      </c>
      <c r="E365">
        <v>25.5200004577637</v>
      </c>
      <c r="F365">
        <v>0</v>
      </c>
      <c r="G365">
        <v>41.840142344776901</v>
      </c>
      <c r="H365">
        <v>5.4427623741962599</v>
      </c>
      <c r="I365">
        <v>0</v>
      </c>
      <c r="J365">
        <v>0</v>
      </c>
    </row>
    <row r="366" spans="1:10">
      <c r="A366">
        <v>365</v>
      </c>
      <c r="B366">
        <v>142.202</v>
      </c>
      <c r="C366" s="65">
        <v>34699</v>
      </c>
      <c r="D366">
        <v>10.8699998855591</v>
      </c>
      <c r="E366">
        <v>30.9899997711182</v>
      </c>
      <c r="F366">
        <v>0</v>
      </c>
      <c r="G366">
        <v>41.688252281541402</v>
      </c>
      <c r="H366">
        <v>6.7988728936476699</v>
      </c>
      <c r="I366">
        <v>0</v>
      </c>
      <c r="J366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366"/>
  <sheetViews>
    <sheetView topLeftCell="H2" workbookViewId="0">
      <selection activeCell="B2" sqref="B2:B3"/>
    </sheetView>
  </sheetViews>
  <sheetFormatPr defaultColWidth="8.77734375" defaultRowHeight="14.4"/>
  <cols>
    <col min="3" max="3" width="16.44140625" customWidth="1"/>
  </cols>
  <sheetData>
    <row r="1" spans="1:10">
      <c r="B1" t="s">
        <v>30</v>
      </c>
      <c r="C1" t="s">
        <v>29</v>
      </c>
      <c r="D1" t="s">
        <v>19</v>
      </c>
      <c r="E1" t="s">
        <v>20</v>
      </c>
      <c r="F1" t="s">
        <v>28</v>
      </c>
      <c r="G1" t="s">
        <v>16</v>
      </c>
      <c r="H1" t="s">
        <v>27</v>
      </c>
      <c r="I1" t="s">
        <v>18</v>
      </c>
      <c r="J1" t="s">
        <v>2</v>
      </c>
    </row>
    <row r="2" spans="1:10">
      <c r="A2">
        <v>1</v>
      </c>
      <c r="B2">
        <v>147.72999999999999</v>
      </c>
      <c r="C2" s="65">
        <v>40179</v>
      </c>
      <c r="D2">
        <v>19.319999694824201</v>
      </c>
      <c r="E2">
        <v>28.690000534057599</v>
      </c>
      <c r="F2">
        <v>0</v>
      </c>
      <c r="G2">
        <v>43.407994719608197</v>
      </c>
      <c r="H2">
        <v>5.2147022865588699</v>
      </c>
      <c r="I2">
        <v>0</v>
      </c>
      <c r="J2">
        <v>0</v>
      </c>
    </row>
    <row r="3" spans="1:10">
      <c r="A3">
        <v>2</v>
      </c>
      <c r="B3">
        <v>-34.72</v>
      </c>
      <c r="C3" s="65">
        <v>40180</v>
      </c>
      <c r="D3">
        <v>20.4799995422363</v>
      </c>
      <c r="E3">
        <v>31.200000762939499</v>
      </c>
      <c r="F3">
        <v>2.2999999523162802</v>
      </c>
      <c r="G3">
        <v>43.450556746130601</v>
      </c>
      <c r="H3">
        <v>5.8282645704018003</v>
      </c>
      <c r="I3">
        <v>0</v>
      </c>
      <c r="J3">
        <v>0</v>
      </c>
    </row>
    <row r="4" spans="1:10">
      <c r="A4">
        <v>3</v>
      </c>
      <c r="B4">
        <v>147.72999999999999</v>
      </c>
      <c r="C4" s="65">
        <v>40181</v>
      </c>
      <c r="D4">
        <v>10.930000305175801</v>
      </c>
      <c r="E4">
        <v>30.280000686645501</v>
      </c>
      <c r="F4">
        <v>0.30000001192092901</v>
      </c>
      <c r="G4">
        <v>43.487055480848198</v>
      </c>
      <c r="H4">
        <v>6.8968378918026403</v>
      </c>
      <c r="I4">
        <v>0</v>
      </c>
      <c r="J4">
        <v>0</v>
      </c>
    </row>
    <row r="5" spans="1:10">
      <c r="A5">
        <v>4</v>
      </c>
      <c r="B5">
        <v>-34.72</v>
      </c>
      <c r="C5" s="65">
        <v>40182</v>
      </c>
      <c r="D5">
        <v>15.5200004577637</v>
      </c>
      <c r="E5">
        <v>32.889999389648402</v>
      </c>
      <c r="F5">
        <v>0</v>
      </c>
      <c r="G5">
        <v>43.5173622482776</v>
      </c>
      <c r="H5">
        <v>7.1519620123462699</v>
      </c>
      <c r="I5">
        <v>0</v>
      </c>
      <c r="J5">
        <v>0</v>
      </c>
    </row>
    <row r="6" spans="1:10">
      <c r="A6">
        <v>5</v>
      </c>
      <c r="B6">
        <v>147.72999999999999</v>
      </c>
      <c r="C6" s="65">
        <v>40183</v>
      </c>
      <c r="D6">
        <v>16.549999237060501</v>
      </c>
      <c r="E6">
        <v>34.720001220703097</v>
      </c>
      <c r="F6">
        <v>0.10000000149011599</v>
      </c>
      <c r="G6">
        <v>43.5413483729359</v>
      </c>
      <c r="H6">
        <v>7.5679968240656104</v>
      </c>
      <c r="I6">
        <v>0</v>
      </c>
      <c r="J6">
        <v>0</v>
      </c>
    </row>
    <row r="7" spans="1:10">
      <c r="A7">
        <v>6</v>
      </c>
      <c r="B7">
        <v>-34.72</v>
      </c>
      <c r="C7" s="65">
        <v>40184</v>
      </c>
      <c r="D7">
        <v>17.040000915527301</v>
      </c>
      <c r="E7">
        <v>35.090000152587898</v>
      </c>
      <c r="F7">
        <v>2.4000000953674299</v>
      </c>
      <c r="G7">
        <v>43.558885179339903</v>
      </c>
      <c r="H7">
        <v>7.6207065872379296</v>
      </c>
      <c r="I7">
        <v>0</v>
      </c>
      <c r="J7">
        <v>0</v>
      </c>
    </row>
    <row r="8" spans="1:10">
      <c r="A8">
        <v>7</v>
      </c>
      <c r="B8">
        <v>147.72999999999999</v>
      </c>
      <c r="C8" s="65">
        <v>40185</v>
      </c>
      <c r="D8">
        <v>14.8500003814697</v>
      </c>
      <c r="E8">
        <v>34.349998474121101</v>
      </c>
      <c r="F8">
        <v>0</v>
      </c>
      <c r="G8">
        <v>43.569843992006398</v>
      </c>
      <c r="H8">
        <v>7.6582738431554596</v>
      </c>
      <c r="I8">
        <v>0</v>
      </c>
      <c r="J8">
        <v>0</v>
      </c>
    </row>
    <row r="9" spans="1:10">
      <c r="A9">
        <v>8</v>
      </c>
      <c r="B9">
        <v>-34.72</v>
      </c>
      <c r="C9" s="65">
        <v>40186</v>
      </c>
      <c r="D9">
        <v>17.879999160766602</v>
      </c>
      <c r="E9">
        <v>35.569999694824197</v>
      </c>
      <c r="F9">
        <v>0</v>
      </c>
      <c r="G9">
        <v>43.574096135452301</v>
      </c>
      <c r="H9">
        <v>7.6605153025286201</v>
      </c>
      <c r="I9">
        <v>0</v>
      </c>
      <c r="J9">
        <v>0</v>
      </c>
    </row>
    <row r="10" spans="1:10">
      <c r="A10">
        <v>9</v>
      </c>
      <c r="B10">
        <v>147.72999999999999</v>
      </c>
      <c r="C10" s="65">
        <v>40187</v>
      </c>
      <c r="D10">
        <v>19.4799995422363</v>
      </c>
      <c r="E10">
        <v>38.650001525878899</v>
      </c>
      <c r="F10">
        <v>0</v>
      </c>
      <c r="G10">
        <v>43.571512934194402</v>
      </c>
      <c r="H10">
        <v>8.3931328446292301</v>
      </c>
      <c r="I10">
        <v>0</v>
      </c>
      <c r="J10">
        <v>0</v>
      </c>
    </row>
    <row r="11" spans="1:10">
      <c r="A11">
        <v>10</v>
      </c>
      <c r="B11">
        <v>-34.72</v>
      </c>
      <c r="C11" s="65">
        <v>40188</v>
      </c>
      <c r="D11">
        <v>20.4899997711182</v>
      </c>
      <c r="E11">
        <v>41.869998931884801</v>
      </c>
      <c r="F11">
        <v>0</v>
      </c>
      <c r="G11">
        <v>43.561965712749704</v>
      </c>
      <c r="H11">
        <v>9.2617240557456597</v>
      </c>
      <c r="I11">
        <v>0</v>
      </c>
      <c r="J11">
        <v>0</v>
      </c>
    </row>
    <row r="12" spans="1:10">
      <c r="A12">
        <v>11</v>
      </c>
      <c r="B12">
        <v>147.72999999999999</v>
      </c>
      <c r="C12" s="65">
        <v>40189</v>
      </c>
      <c r="D12">
        <v>20.280000686645501</v>
      </c>
      <c r="E12">
        <v>41.669998168945298</v>
      </c>
      <c r="F12">
        <v>0</v>
      </c>
      <c r="G12">
        <v>43.545325795635101</v>
      </c>
      <c r="H12">
        <v>9.2215926826258894</v>
      </c>
      <c r="I12">
        <v>0</v>
      </c>
      <c r="J12">
        <v>0</v>
      </c>
    </row>
    <row r="13" spans="1:10">
      <c r="A13">
        <v>12</v>
      </c>
      <c r="B13">
        <v>-34.72</v>
      </c>
      <c r="C13" s="65">
        <v>40190</v>
      </c>
      <c r="D13">
        <v>24.959999084472699</v>
      </c>
      <c r="E13">
        <v>41.919998168945298</v>
      </c>
      <c r="F13">
        <v>0</v>
      </c>
      <c r="G13">
        <v>43.521464507367199</v>
      </c>
      <c r="H13">
        <v>8.6215881785870696</v>
      </c>
      <c r="I13">
        <v>0</v>
      </c>
      <c r="J13">
        <v>0</v>
      </c>
    </row>
    <row r="14" spans="1:10">
      <c r="A14">
        <v>13</v>
      </c>
      <c r="B14">
        <v>147.72999999999999</v>
      </c>
      <c r="C14" s="65">
        <v>40191</v>
      </c>
      <c r="D14">
        <v>21.709999084472699</v>
      </c>
      <c r="E14">
        <v>34.430000305175803</v>
      </c>
      <c r="F14">
        <v>0</v>
      </c>
      <c r="G14">
        <v>43.490253172463198</v>
      </c>
      <c r="H14">
        <v>6.6792238874118901</v>
      </c>
      <c r="I14">
        <v>0</v>
      </c>
      <c r="J14">
        <v>0</v>
      </c>
    </row>
    <row r="15" spans="1:10">
      <c r="A15">
        <v>14</v>
      </c>
      <c r="B15">
        <v>-34.72</v>
      </c>
      <c r="C15" s="65">
        <v>40192</v>
      </c>
      <c r="D15">
        <v>16.7700004577637</v>
      </c>
      <c r="E15">
        <v>34.060001373291001</v>
      </c>
      <c r="F15">
        <v>0</v>
      </c>
      <c r="G15">
        <v>43.451563115439697</v>
      </c>
      <c r="H15">
        <v>7.3299192554679102</v>
      </c>
      <c r="I15">
        <v>0</v>
      </c>
      <c r="J15">
        <v>0</v>
      </c>
    </row>
    <row r="16" spans="1:10">
      <c r="A16">
        <v>15</v>
      </c>
      <c r="B16">
        <v>147.72999999999999</v>
      </c>
      <c r="C16" s="65">
        <v>40193</v>
      </c>
      <c r="D16">
        <v>18.170000076293899</v>
      </c>
      <c r="E16">
        <v>35.889999389648402</v>
      </c>
      <c r="F16">
        <v>0</v>
      </c>
      <c r="G16">
        <v>43.405265660813697</v>
      </c>
      <c r="H16">
        <v>7.6896178444880396</v>
      </c>
      <c r="I16">
        <v>0</v>
      </c>
      <c r="J16">
        <v>0</v>
      </c>
    </row>
    <row r="17" spans="1:10">
      <c r="A17">
        <v>16</v>
      </c>
      <c r="B17">
        <v>-34.72</v>
      </c>
      <c r="C17" s="65">
        <v>40194</v>
      </c>
      <c r="D17">
        <v>21.399999618530298</v>
      </c>
      <c r="E17">
        <v>36.400001525878899</v>
      </c>
      <c r="F17">
        <v>0</v>
      </c>
      <c r="G17">
        <v>43.351284812162</v>
      </c>
      <c r="H17">
        <v>7.3608211907935397</v>
      </c>
      <c r="I17">
        <v>0</v>
      </c>
      <c r="J17">
        <v>0</v>
      </c>
    </row>
    <row r="18" spans="1:10">
      <c r="A18">
        <v>17</v>
      </c>
      <c r="B18">
        <v>147.72999999999999</v>
      </c>
      <c r="C18" s="65">
        <v>40195</v>
      </c>
      <c r="D18">
        <v>16.180000305175799</v>
      </c>
      <c r="E18">
        <v>26.799999237060501</v>
      </c>
      <c r="F18">
        <v>1.79999995231628</v>
      </c>
      <c r="G18">
        <v>43.289755289301098</v>
      </c>
      <c r="H18">
        <v>5.2034471185529698</v>
      </c>
      <c r="I18">
        <v>0</v>
      </c>
      <c r="J18">
        <v>0</v>
      </c>
    </row>
    <row r="19" spans="1:10">
      <c r="A19">
        <v>18</v>
      </c>
      <c r="B19">
        <v>-34.72</v>
      </c>
      <c r="C19" s="65">
        <v>40196</v>
      </c>
      <c r="D19">
        <v>11.1400003433228</v>
      </c>
      <c r="E19">
        <v>23.090000152587901</v>
      </c>
      <c r="F19">
        <v>0</v>
      </c>
      <c r="G19">
        <v>43.220864491107498</v>
      </c>
      <c r="H19">
        <v>4.8972378739811004</v>
      </c>
      <c r="I19">
        <v>0</v>
      </c>
      <c r="J19">
        <v>0</v>
      </c>
    </row>
    <row r="20" spans="1:10">
      <c r="A20">
        <v>19</v>
      </c>
      <c r="B20">
        <v>147.72999999999999</v>
      </c>
      <c r="C20" s="65">
        <v>40197</v>
      </c>
      <c r="D20">
        <v>8.7700004577636701</v>
      </c>
      <c r="E20">
        <v>25.840000152587901</v>
      </c>
      <c r="F20">
        <v>0</v>
      </c>
      <c r="G20">
        <v>43.144799816457798</v>
      </c>
      <c r="H20">
        <v>5.8745681690427496</v>
      </c>
      <c r="I20">
        <v>0</v>
      </c>
      <c r="J20">
        <v>0</v>
      </c>
    </row>
    <row r="21" spans="1:10">
      <c r="A21">
        <v>20</v>
      </c>
      <c r="B21">
        <v>-34.72</v>
      </c>
      <c r="C21" s="65">
        <v>40198</v>
      </c>
      <c r="D21">
        <v>8.9899997711181605</v>
      </c>
      <c r="E21">
        <v>33.389999389648402</v>
      </c>
      <c r="F21">
        <v>0</v>
      </c>
      <c r="G21">
        <v>43.061748664228297</v>
      </c>
      <c r="H21">
        <v>7.7857697077708004</v>
      </c>
      <c r="I21">
        <v>0</v>
      </c>
      <c r="J21">
        <v>0</v>
      </c>
    </row>
    <row r="22" spans="1:10">
      <c r="A22">
        <v>21</v>
      </c>
      <c r="B22">
        <v>147.72999999999999</v>
      </c>
      <c r="C22" s="65">
        <v>40199</v>
      </c>
      <c r="D22">
        <v>13.539999961853001</v>
      </c>
      <c r="E22">
        <v>38.689998626708999</v>
      </c>
      <c r="F22">
        <v>0</v>
      </c>
      <c r="G22">
        <v>42.9718984332955</v>
      </c>
      <c r="H22">
        <v>8.8844010651365402</v>
      </c>
      <c r="I22">
        <v>0</v>
      </c>
      <c r="J22">
        <v>0</v>
      </c>
    </row>
    <row r="23" spans="1:10">
      <c r="A23">
        <v>22</v>
      </c>
      <c r="B23">
        <v>-34.72</v>
      </c>
      <c r="C23" s="65">
        <v>40200</v>
      </c>
      <c r="D23">
        <v>19.909999847412099</v>
      </c>
      <c r="E23">
        <v>41.200000762939503</v>
      </c>
      <c r="F23">
        <v>0</v>
      </c>
      <c r="G23">
        <v>42.875436522536098</v>
      </c>
      <c r="H23">
        <v>8.9804797265170695</v>
      </c>
      <c r="I23">
        <v>0</v>
      </c>
      <c r="J23">
        <v>0</v>
      </c>
    </row>
    <row r="24" spans="1:10">
      <c r="A24">
        <v>23</v>
      </c>
      <c r="B24">
        <v>147.72999999999999</v>
      </c>
      <c r="C24" s="65">
        <v>40201</v>
      </c>
      <c r="D24">
        <v>26.090000152587901</v>
      </c>
      <c r="E24">
        <v>35.590000152587898</v>
      </c>
      <c r="F24">
        <v>0</v>
      </c>
      <c r="G24">
        <v>42.772550330826299</v>
      </c>
      <c r="H24">
        <v>6.01980284581908</v>
      </c>
      <c r="I24">
        <v>0</v>
      </c>
      <c r="J24">
        <v>0</v>
      </c>
    </row>
    <row r="25" spans="1:10">
      <c r="A25">
        <v>24</v>
      </c>
      <c r="B25">
        <v>-34.72</v>
      </c>
      <c r="C25" s="65">
        <v>40202</v>
      </c>
      <c r="D25">
        <v>16.5100002288818</v>
      </c>
      <c r="E25">
        <v>35.490001678466797</v>
      </c>
      <c r="F25">
        <v>0</v>
      </c>
      <c r="G25">
        <v>42.663427257042798</v>
      </c>
      <c r="H25">
        <v>7.6425754108563497</v>
      </c>
      <c r="I25">
        <v>0</v>
      </c>
      <c r="J25">
        <v>0</v>
      </c>
    </row>
    <row r="26" spans="1:10">
      <c r="A26">
        <v>25</v>
      </c>
      <c r="B26">
        <v>147.72999999999999</v>
      </c>
      <c r="C26" s="65">
        <v>40203</v>
      </c>
      <c r="D26">
        <v>15.7700004577637</v>
      </c>
      <c r="E26">
        <v>36.4799995422363</v>
      </c>
      <c r="F26">
        <v>0</v>
      </c>
      <c r="G26">
        <v>42.548254700062003</v>
      </c>
      <c r="H26">
        <v>7.9844556328454797</v>
      </c>
      <c r="I26">
        <v>0</v>
      </c>
      <c r="J26">
        <v>0</v>
      </c>
    </row>
    <row r="27" spans="1:10">
      <c r="A27">
        <v>26</v>
      </c>
      <c r="B27">
        <v>-34.72</v>
      </c>
      <c r="C27" s="65">
        <v>40204</v>
      </c>
      <c r="D27">
        <v>14.2799997329712</v>
      </c>
      <c r="E27">
        <v>37.950000762939503</v>
      </c>
      <c r="F27">
        <v>0</v>
      </c>
      <c r="G27">
        <v>42.427220058760398</v>
      </c>
      <c r="H27">
        <v>8.5097804628677505</v>
      </c>
      <c r="I27">
        <v>0</v>
      </c>
      <c r="J27">
        <v>0</v>
      </c>
    </row>
    <row r="28" spans="1:10">
      <c r="A28">
        <v>27</v>
      </c>
      <c r="B28">
        <v>147.72999999999999</v>
      </c>
      <c r="C28" s="65">
        <v>40205</v>
      </c>
      <c r="D28">
        <v>21.860000610351602</v>
      </c>
      <c r="E28">
        <v>38.810001373291001</v>
      </c>
      <c r="F28">
        <v>0</v>
      </c>
      <c r="G28">
        <v>42.300510732014502</v>
      </c>
      <c r="H28">
        <v>7.8696099743772399</v>
      </c>
      <c r="I28">
        <v>0</v>
      </c>
      <c r="J28">
        <v>0</v>
      </c>
    </row>
    <row r="29" spans="1:10">
      <c r="A29">
        <v>28</v>
      </c>
      <c r="B29">
        <v>-34.72</v>
      </c>
      <c r="C29" s="65">
        <v>40206</v>
      </c>
      <c r="D29">
        <v>17.909999847412099</v>
      </c>
      <c r="E29">
        <v>36.139999389648402</v>
      </c>
      <c r="F29">
        <v>0</v>
      </c>
      <c r="G29">
        <v>42.1683141187007</v>
      </c>
      <c r="H29">
        <v>7.5763776353479999</v>
      </c>
      <c r="I29">
        <v>0</v>
      </c>
      <c r="J29">
        <v>0</v>
      </c>
    </row>
    <row r="30" spans="1:10">
      <c r="A30">
        <v>29</v>
      </c>
      <c r="B30">
        <v>147.72999999999999</v>
      </c>
      <c r="C30" s="65">
        <v>40207</v>
      </c>
      <c r="D30">
        <v>14.8900003433228</v>
      </c>
      <c r="E30">
        <v>36.130001068115199</v>
      </c>
      <c r="F30">
        <v>0</v>
      </c>
      <c r="G30">
        <v>42.030817617695597</v>
      </c>
      <c r="H30">
        <v>7.8758066261757902</v>
      </c>
      <c r="I30">
        <v>0</v>
      </c>
      <c r="J30">
        <v>0</v>
      </c>
    </row>
    <row r="31" spans="1:10">
      <c r="A31">
        <v>30</v>
      </c>
      <c r="B31">
        <v>-34.72</v>
      </c>
      <c r="C31" s="65">
        <v>40208</v>
      </c>
      <c r="D31">
        <v>19.100000381469702</v>
      </c>
      <c r="E31">
        <v>35.040000915527301</v>
      </c>
      <c r="F31">
        <v>0</v>
      </c>
      <c r="G31">
        <v>41.888208627875599</v>
      </c>
      <c r="H31">
        <v>7.0445585195111304</v>
      </c>
      <c r="I31">
        <v>0</v>
      </c>
      <c r="J31">
        <v>0</v>
      </c>
    </row>
    <row r="32" spans="1:10">
      <c r="A32">
        <v>31</v>
      </c>
      <c r="B32">
        <v>147.72999999999999</v>
      </c>
      <c r="C32" s="65">
        <v>40209</v>
      </c>
      <c r="D32">
        <v>19.75</v>
      </c>
      <c r="E32">
        <v>35.740001678466797</v>
      </c>
      <c r="F32">
        <v>0</v>
      </c>
      <c r="G32">
        <v>41.740674548117198</v>
      </c>
      <c r="H32">
        <v>7.1365150157123196</v>
      </c>
      <c r="I32">
        <v>0</v>
      </c>
      <c r="J32">
        <v>0</v>
      </c>
    </row>
    <row r="33" spans="1:10">
      <c r="A33">
        <v>32</v>
      </c>
      <c r="B33">
        <v>-34.72</v>
      </c>
      <c r="C33" s="65">
        <v>40210</v>
      </c>
      <c r="D33">
        <v>22.409999847412099</v>
      </c>
      <c r="E33">
        <v>35.9799995422363</v>
      </c>
      <c r="F33">
        <v>0</v>
      </c>
      <c r="G33">
        <v>41.588402777296999</v>
      </c>
      <c r="H33">
        <v>6.7588928743798498</v>
      </c>
      <c r="I33">
        <v>0</v>
      </c>
      <c r="J33">
        <v>0</v>
      </c>
    </row>
    <row r="34" spans="1:10">
      <c r="A34">
        <v>33</v>
      </c>
      <c r="B34">
        <v>147.72999999999999</v>
      </c>
      <c r="C34" s="65">
        <v>40211</v>
      </c>
      <c r="D34">
        <v>20.0100002288818</v>
      </c>
      <c r="E34">
        <v>31.610000610351602</v>
      </c>
      <c r="F34">
        <v>0</v>
      </c>
      <c r="G34">
        <v>41.4315807142913</v>
      </c>
      <c r="H34">
        <v>5.7770795428537696</v>
      </c>
      <c r="I34">
        <v>0</v>
      </c>
      <c r="J34">
        <v>0</v>
      </c>
    </row>
    <row r="35" spans="1:10">
      <c r="A35">
        <v>34</v>
      </c>
      <c r="B35">
        <v>-34.72</v>
      </c>
      <c r="C35" s="65">
        <v>40212</v>
      </c>
      <c r="D35">
        <v>18.700000762939499</v>
      </c>
      <c r="E35">
        <v>33.340000152587898</v>
      </c>
      <c r="F35">
        <v>0</v>
      </c>
      <c r="G35">
        <v>41.270395757976701</v>
      </c>
      <c r="H35">
        <v>6.4959592557464303</v>
      </c>
      <c r="I35">
        <v>0</v>
      </c>
      <c r="J35">
        <v>0</v>
      </c>
    </row>
    <row r="36" spans="1:10">
      <c r="A36">
        <v>35</v>
      </c>
      <c r="B36">
        <v>147.72999999999999</v>
      </c>
      <c r="C36" s="65">
        <v>40213</v>
      </c>
      <c r="D36">
        <v>21.049999237060501</v>
      </c>
      <c r="E36">
        <v>32.970001220703097</v>
      </c>
      <c r="F36">
        <v>0.5</v>
      </c>
      <c r="G36">
        <v>41.105035307229699</v>
      </c>
      <c r="H36">
        <v>5.9699389121603597</v>
      </c>
      <c r="I36">
        <v>0</v>
      </c>
      <c r="J36">
        <v>0</v>
      </c>
    </row>
    <row r="37" spans="1:10">
      <c r="A37">
        <v>36</v>
      </c>
      <c r="B37">
        <v>-34.72</v>
      </c>
      <c r="C37" s="65">
        <v>40214</v>
      </c>
      <c r="D37">
        <v>19.559999465942401</v>
      </c>
      <c r="E37">
        <v>25.7299995422363</v>
      </c>
      <c r="F37">
        <v>20.200000762939499</v>
      </c>
      <c r="G37">
        <v>40.9356867609267</v>
      </c>
      <c r="H37">
        <v>3.8607461901244902</v>
      </c>
      <c r="I37">
        <v>17.111403810839899</v>
      </c>
      <c r="J37">
        <v>0.34222807621679702</v>
      </c>
    </row>
    <row r="38" spans="1:10">
      <c r="A38">
        <v>37</v>
      </c>
      <c r="B38">
        <v>147.72999999999999</v>
      </c>
      <c r="C38" s="65">
        <v>40215</v>
      </c>
      <c r="D38">
        <v>19.059999465942401</v>
      </c>
      <c r="E38">
        <v>30.459999084472699</v>
      </c>
      <c r="F38">
        <v>10.5</v>
      </c>
      <c r="G38">
        <v>40.762537517944303</v>
      </c>
      <c r="H38">
        <v>5.4989148341363396</v>
      </c>
      <c r="I38">
        <v>23.212271943530801</v>
      </c>
      <c r="J38">
        <v>0.46424543887061598</v>
      </c>
    </row>
    <row r="39" spans="1:10">
      <c r="A39">
        <v>38</v>
      </c>
      <c r="B39">
        <v>-34.72</v>
      </c>
      <c r="C39" s="65">
        <v>40216</v>
      </c>
      <c r="D39">
        <v>19.2700004577637</v>
      </c>
      <c r="E39">
        <v>30.659999847412099</v>
      </c>
      <c r="F39">
        <v>0</v>
      </c>
      <c r="G39">
        <v>40.585774977158898</v>
      </c>
      <c r="H39">
        <v>5.4990278998012601</v>
      </c>
      <c r="I39">
        <v>18.8130496236898</v>
      </c>
      <c r="J39">
        <v>0.37626099247379602</v>
      </c>
    </row>
    <row r="40" spans="1:10">
      <c r="A40">
        <v>39</v>
      </c>
      <c r="B40">
        <v>147.72999999999999</v>
      </c>
      <c r="C40" s="65">
        <v>40217</v>
      </c>
      <c r="D40">
        <v>22.25</v>
      </c>
      <c r="E40">
        <v>27.659999847412099</v>
      </c>
      <c r="F40">
        <v>0</v>
      </c>
      <c r="G40">
        <v>40.405586537447</v>
      </c>
      <c r="H40">
        <v>3.7721478230972001</v>
      </c>
      <c r="I40">
        <v>15.795331365212</v>
      </c>
      <c r="J40">
        <v>0.31590662730424002</v>
      </c>
    </row>
    <row r="41" spans="1:10">
      <c r="A41">
        <v>40</v>
      </c>
      <c r="B41">
        <v>-34.72</v>
      </c>
      <c r="C41" s="65">
        <v>40218</v>
      </c>
      <c r="D41">
        <v>20.7399997711182</v>
      </c>
      <c r="E41">
        <v>33.409999847412102</v>
      </c>
      <c r="F41">
        <v>0.30000001192092901</v>
      </c>
      <c r="G41">
        <v>40.222159597685</v>
      </c>
      <c r="H41">
        <v>6.0314246286343201</v>
      </c>
      <c r="I41">
        <v>11.270191674225501</v>
      </c>
      <c r="J41">
        <v>0.22540383348451001</v>
      </c>
    </row>
    <row r="42" spans="1:10">
      <c r="A42">
        <v>41</v>
      </c>
      <c r="B42">
        <v>147.72999999999999</v>
      </c>
      <c r="C42" s="65">
        <v>40219</v>
      </c>
      <c r="D42">
        <v>19.920000076293899</v>
      </c>
      <c r="E42">
        <v>35.529998779296903</v>
      </c>
      <c r="F42">
        <v>0</v>
      </c>
      <c r="G42">
        <v>40.035681556749601</v>
      </c>
      <c r="H42">
        <v>6.7602126966628697</v>
      </c>
      <c r="I42">
        <v>5.8620215168951999</v>
      </c>
      <c r="J42">
        <v>0.117240430337904</v>
      </c>
    </row>
    <row r="43" spans="1:10">
      <c r="A43">
        <v>42</v>
      </c>
      <c r="B43">
        <v>-34.72</v>
      </c>
      <c r="C43" s="65">
        <v>40220</v>
      </c>
      <c r="D43">
        <v>20.719999313354499</v>
      </c>
      <c r="E43">
        <v>34.919998168945298</v>
      </c>
      <c r="F43">
        <v>5.9000000953674299</v>
      </c>
      <c r="G43">
        <v>39.846339813517098</v>
      </c>
      <c r="H43">
        <v>6.4305720661393702</v>
      </c>
      <c r="I43">
        <v>6.6175639593511404</v>
      </c>
      <c r="J43">
        <v>0.132351279187023</v>
      </c>
    </row>
    <row r="44" spans="1:10">
      <c r="A44">
        <v>43</v>
      </c>
      <c r="B44">
        <v>147.72999999999999</v>
      </c>
      <c r="C44" s="65">
        <v>40221</v>
      </c>
      <c r="D44">
        <v>21.600000381469702</v>
      </c>
      <c r="E44">
        <v>28.799999237060501</v>
      </c>
      <c r="F44">
        <v>2.0999999046325701</v>
      </c>
      <c r="G44">
        <v>39.654321766864001</v>
      </c>
      <c r="H44">
        <v>4.2952351525347803</v>
      </c>
      <c r="I44">
        <v>5.2813757419558804</v>
      </c>
      <c r="J44">
        <v>0.105627514839118</v>
      </c>
    </row>
    <row r="45" spans="1:10">
      <c r="A45">
        <v>44</v>
      </c>
      <c r="B45">
        <v>-34.72</v>
      </c>
      <c r="C45" s="65">
        <v>40222</v>
      </c>
      <c r="D45">
        <v>20.540000915527301</v>
      </c>
      <c r="E45">
        <v>23.569999694824201</v>
      </c>
      <c r="F45">
        <v>7.0999999046325701</v>
      </c>
      <c r="G45">
        <v>39.459814815666903</v>
      </c>
      <c r="H45">
        <v>2.5699273007932302</v>
      </c>
      <c r="I45">
        <v>10.325433805953899</v>
      </c>
      <c r="J45">
        <v>0.206508676119077</v>
      </c>
    </row>
    <row r="46" spans="1:10">
      <c r="A46">
        <v>45</v>
      </c>
      <c r="B46">
        <v>147.72999999999999</v>
      </c>
      <c r="C46" s="65">
        <v>40223</v>
      </c>
      <c r="D46">
        <v>16.680000305175799</v>
      </c>
      <c r="E46">
        <v>25.590000152587901</v>
      </c>
      <c r="F46">
        <v>70.400001525878906</v>
      </c>
      <c r="G46">
        <v>39.263006358802201</v>
      </c>
      <c r="H46">
        <v>4.2837521153648801</v>
      </c>
      <c r="I46">
        <v>50</v>
      </c>
      <c r="J46">
        <v>1</v>
      </c>
    </row>
    <row r="47" spans="1:10">
      <c r="A47">
        <v>46</v>
      </c>
      <c r="B47">
        <v>-34.72</v>
      </c>
      <c r="C47" s="65">
        <v>40224</v>
      </c>
      <c r="D47">
        <v>17.809999465942401</v>
      </c>
      <c r="E47">
        <v>27.340000152587901</v>
      </c>
      <c r="F47">
        <v>12.5</v>
      </c>
      <c r="G47">
        <v>39.064083795146402</v>
      </c>
      <c r="H47">
        <v>4.5708649909011196</v>
      </c>
      <c r="I47">
        <v>50</v>
      </c>
      <c r="J47">
        <v>1</v>
      </c>
    </row>
    <row r="48" spans="1:10">
      <c r="A48">
        <v>47</v>
      </c>
      <c r="B48">
        <v>147.72999999999999</v>
      </c>
      <c r="C48" s="65">
        <v>40225</v>
      </c>
      <c r="D48">
        <v>15.189999580383301</v>
      </c>
      <c r="E48">
        <v>28.639999389648398</v>
      </c>
      <c r="F48">
        <v>1.5</v>
      </c>
      <c r="G48">
        <v>38.863205948020898</v>
      </c>
      <c r="H48">
        <v>5.3139330206705502</v>
      </c>
      <c r="I48">
        <v>47.2488535834636</v>
      </c>
      <c r="J48">
        <v>0.94497707166927103</v>
      </c>
    </row>
    <row r="49" spans="1:10">
      <c r="A49">
        <v>48</v>
      </c>
      <c r="B49">
        <v>-34.72</v>
      </c>
      <c r="C49" s="65">
        <v>40226</v>
      </c>
      <c r="D49">
        <v>16.209999084472699</v>
      </c>
      <c r="E49">
        <v>29.959999084472699</v>
      </c>
      <c r="F49">
        <v>0</v>
      </c>
      <c r="G49">
        <v>38.660417338526301</v>
      </c>
      <c r="H49">
        <v>5.5022919603298499</v>
      </c>
      <c r="I49">
        <v>42.847020015199703</v>
      </c>
      <c r="J49">
        <v>0.85694040030399399</v>
      </c>
    </row>
    <row r="50" spans="1:10">
      <c r="A50">
        <v>49</v>
      </c>
      <c r="B50">
        <v>147.72999999999999</v>
      </c>
      <c r="C50" s="65">
        <v>40227</v>
      </c>
      <c r="D50">
        <v>16.780000686645501</v>
      </c>
      <c r="E50">
        <v>28.069999694824201</v>
      </c>
      <c r="F50">
        <v>0</v>
      </c>
      <c r="G50">
        <v>38.455733912208402</v>
      </c>
      <c r="H50">
        <v>4.8793937152145803</v>
      </c>
      <c r="I50">
        <v>38.943505043027997</v>
      </c>
      <c r="J50">
        <v>0.77887010086055997</v>
      </c>
    </row>
    <row r="51" spans="1:10">
      <c r="A51">
        <v>50</v>
      </c>
      <c r="B51">
        <v>-34.72</v>
      </c>
      <c r="C51" s="65">
        <v>40228</v>
      </c>
      <c r="D51">
        <v>14.5900001525879</v>
      </c>
      <c r="E51">
        <v>28.379999160766602</v>
      </c>
      <c r="F51">
        <v>0</v>
      </c>
      <c r="G51">
        <v>38.249171614612699</v>
      </c>
      <c r="H51">
        <v>5.2383276159476901</v>
      </c>
      <c r="I51">
        <v>34.752842950269901</v>
      </c>
      <c r="J51">
        <v>0.69505685900539704</v>
      </c>
    </row>
    <row r="52" spans="1:10">
      <c r="A52">
        <v>51</v>
      </c>
      <c r="B52">
        <v>147.72999999999999</v>
      </c>
      <c r="C52" s="65">
        <v>40229</v>
      </c>
      <c r="D52">
        <v>16.440000534057599</v>
      </c>
      <c r="E52">
        <v>30.450000762939499</v>
      </c>
      <c r="F52">
        <v>0</v>
      </c>
      <c r="G52">
        <v>38.040746391284898</v>
      </c>
      <c r="H52">
        <v>5.5131672442113802</v>
      </c>
      <c r="I52">
        <v>30.3423091549008</v>
      </c>
      <c r="J52">
        <v>0.60684618309801497</v>
      </c>
    </row>
    <row r="53" spans="1:10">
      <c r="A53">
        <v>52</v>
      </c>
      <c r="B53">
        <v>-34.72</v>
      </c>
      <c r="C53" s="65">
        <v>40230</v>
      </c>
      <c r="D53">
        <v>18.780000686645501</v>
      </c>
      <c r="E53">
        <v>34.049999237060497</v>
      </c>
      <c r="F53">
        <v>0</v>
      </c>
      <c r="G53">
        <v>37.830474187770598</v>
      </c>
      <c r="H53">
        <v>6.1361033183142704</v>
      </c>
      <c r="I53">
        <v>25.433426500249301</v>
      </c>
      <c r="J53">
        <v>0.50866853000498702</v>
      </c>
    </row>
    <row r="54" spans="1:10">
      <c r="A54">
        <v>53</v>
      </c>
      <c r="B54">
        <v>147.72999999999999</v>
      </c>
      <c r="C54" s="65">
        <v>40231</v>
      </c>
      <c r="D54">
        <v>18.590000152587901</v>
      </c>
      <c r="E54">
        <v>31.930000305175799</v>
      </c>
      <c r="F54">
        <v>0.10000000149011599</v>
      </c>
      <c r="G54">
        <v>37.618370949615397</v>
      </c>
      <c r="H54">
        <v>5.55409982786479</v>
      </c>
      <c r="I54">
        <v>21.0901466394476</v>
      </c>
      <c r="J54">
        <v>0.42180293278895198</v>
      </c>
    </row>
    <row r="55" spans="1:10">
      <c r="A55">
        <v>54</v>
      </c>
      <c r="B55">
        <v>-34.72</v>
      </c>
      <c r="C55" s="65">
        <v>40232</v>
      </c>
      <c r="D55">
        <v>15.2399997711182</v>
      </c>
      <c r="E55">
        <v>26.430000305175799</v>
      </c>
      <c r="F55">
        <v>0</v>
      </c>
      <c r="G55">
        <v>37.4044526223649</v>
      </c>
      <c r="H55">
        <v>4.53817277332021</v>
      </c>
      <c r="I55">
        <v>17.459608420791501</v>
      </c>
      <c r="J55">
        <v>0.34919216841582901</v>
      </c>
    </row>
    <row r="56" spans="1:10">
      <c r="A56">
        <v>55</v>
      </c>
      <c r="B56">
        <v>147.72999999999999</v>
      </c>
      <c r="C56" s="65">
        <v>40233</v>
      </c>
      <c r="D56">
        <v>13.710000038146999</v>
      </c>
      <c r="E56">
        <v>28.25</v>
      </c>
      <c r="F56">
        <v>0</v>
      </c>
      <c r="G56">
        <v>37.188735151564799</v>
      </c>
      <c r="H56">
        <v>5.1625368762327097</v>
      </c>
      <c r="I56">
        <v>13.3295789198053</v>
      </c>
      <c r="J56">
        <v>0.26659157839610598</v>
      </c>
    </row>
    <row r="57" spans="1:10">
      <c r="A57">
        <v>56</v>
      </c>
      <c r="B57">
        <v>-34.72</v>
      </c>
      <c r="C57" s="65">
        <v>40234</v>
      </c>
      <c r="D57">
        <v>16.450000762939499</v>
      </c>
      <c r="E57">
        <v>28.959999084472699</v>
      </c>
      <c r="F57">
        <v>0</v>
      </c>
      <c r="G57">
        <v>36.9712344827607</v>
      </c>
      <c r="H57">
        <v>4.9723645910608196</v>
      </c>
      <c r="I57">
        <v>9.3516872469566295</v>
      </c>
      <c r="J57">
        <v>0.187033744939133</v>
      </c>
    </row>
    <row r="58" spans="1:10">
      <c r="A58">
        <v>57</v>
      </c>
      <c r="B58">
        <v>147.72999999999999</v>
      </c>
      <c r="C58" s="65">
        <v>40235</v>
      </c>
      <c r="D58">
        <v>14.199999809265099</v>
      </c>
      <c r="E58">
        <v>29.25</v>
      </c>
      <c r="F58">
        <v>0</v>
      </c>
      <c r="G58">
        <v>36.751966561498101</v>
      </c>
      <c r="H58">
        <v>5.2903263620567298</v>
      </c>
      <c r="I58">
        <v>5.1194261573112403</v>
      </c>
      <c r="J58">
        <v>0.102388523146225</v>
      </c>
    </row>
    <row r="59" spans="1:10">
      <c r="A59">
        <v>58</v>
      </c>
      <c r="B59">
        <v>-34.72</v>
      </c>
      <c r="C59" s="65">
        <v>40236</v>
      </c>
      <c r="D59">
        <v>14.550000190734901</v>
      </c>
      <c r="E59">
        <v>29.860000610351602</v>
      </c>
      <c r="F59">
        <v>0</v>
      </c>
      <c r="G59">
        <v>36.5309473333228</v>
      </c>
      <c r="H59">
        <v>5.3681490610902696</v>
      </c>
      <c r="I59">
        <v>0.82490690843902104</v>
      </c>
      <c r="J59">
        <v>1.6498138168780398E-2</v>
      </c>
    </row>
    <row r="60" spans="1:10">
      <c r="A60">
        <v>59</v>
      </c>
      <c r="B60">
        <v>147.72999999999999</v>
      </c>
      <c r="C60" s="65">
        <v>40237</v>
      </c>
      <c r="D60">
        <v>18.920000076293899</v>
      </c>
      <c r="E60">
        <v>29.860000610351602</v>
      </c>
      <c r="F60">
        <v>0.5</v>
      </c>
      <c r="G60">
        <v>36.308192743780303</v>
      </c>
      <c r="H60">
        <v>4.75646805610734</v>
      </c>
      <c r="I60">
        <v>0</v>
      </c>
      <c r="J60">
        <v>0</v>
      </c>
    </row>
    <row r="61" spans="1:10">
      <c r="A61">
        <v>60</v>
      </c>
      <c r="B61">
        <v>-34.72</v>
      </c>
      <c r="C61" s="65">
        <v>40238</v>
      </c>
      <c r="D61">
        <v>15.819999694824199</v>
      </c>
      <c r="E61">
        <v>26.0200004577637</v>
      </c>
      <c r="F61">
        <v>0.10000000149011599</v>
      </c>
      <c r="G61">
        <v>36.083718738416202</v>
      </c>
      <c r="H61">
        <v>4.1889819809883901</v>
      </c>
      <c r="I61">
        <v>0</v>
      </c>
      <c r="J61">
        <v>0</v>
      </c>
    </row>
    <row r="62" spans="1:10">
      <c r="A62">
        <v>61</v>
      </c>
      <c r="B62">
        <v>147.72999999999999</v>
      </c>
      <c r="C62" s="65">
        <v>40239</v>
      </c>
      <c r="D62">
        <v>13.060000419616699</v>
      </c>
      <c r="E62">
        <v>25.389999389648398</v>
      </c>
      <c r="F62">
        <v>0</v>
      </c>
      <c r="G62">
        <v>35.857541262776301</v>
      </c>
      <c r="H62">
        <v>4.3764184951611904</v>
      </c>
      <c r="I62">
        <v>0</v>
      </c>
      <c r="J62">
        <v>0</v>
      </c>
    </row>
    <row r="63" spans="1:10">
      <c r="A63">
        <v>62</v>
      </c>
      <c r="B63">
        <v>-34.72</v>
      </c>
      <c r="C63" s="65">
        <v>40240</v>
      </c>
      <c r="D63">
        <v>12.2200002670288</v>
      </c>
      <c r="E63">
        <v>29.079999923706101</v>
      </c>
      <c r="F63">
        <v>0</v>
      </c>
      <c r="G63">
        <v>35.629676262406001</v>
      </c>
      <c r="H63">
        <v>5.2807882556288996</v>
      </c>
      <c r="I63">
        <v>0</v>
      </c>
      <c r="J63">
        <v>0</v>
      </c>
    </row>
    <row r="64" spans="1:10">
      <c r="A64">
        <v>63</v>
      </c>
      <c r="B64">
        <v>147.72999999999999</v>
      </c>
      <c r="C64" s="65">
        <v>40241</v>
      </c>
      <c r="D64">
        <v>16.670000076293899</v>
      </c>
      <c r="E64">
        <v>29.340000152587901</v>
      </c>
      <c r="F64">
        <v>0</v>
      </c>
      <c r="G64">
        <v>35.400139682851098</v>
      </c>
      <c r="H64">
        <v>4.8269013110451704</v>
      </c>
      <c r="I64">
        <v>0</v>
      </c>
      <c r="J64">
        <v>0</v>
      </c>
    </row>
    <row r="65" spans="1:10">
      <c r="A65">
        <v>64</v>
      </c>
      <c r="B65">
        <v>-34.72</v>
      </c>
      <c r="C65" s="65">
        <v>40242</v>
      </c>
      <c r="D65">
        <v>18.5</v>
      </c>
      <c r="E65">
        <v>22.040000915527301</v>
      </c>
      <c r="F65">
        <v>6.3000001907348597</v>
      </c>
      <c r="G65">
        <v>35.168947469657098</v>
      </c>
      <c r="H65">
        <v>2.3648613958050801</v>
      </c>
      <c r="I65">
        <v>4.4081110740908001</v>
      </c>
      <c r="J65">
        <v>8.8162221481816003E-2</v>
      </c>
    </row>
    <row r="66" spans="1:10">
      <c r="A66">
        <v>65</v>
      </c>
      <c r="B66">
        <v>147.72999999999999</v>
      </c>
      <c r="C66" s="65">
        <v>40243</v>
      </c>
      <c r="D66">
        <v>18.329999923706101</v>
      </c>
      <c r="E66">
        <v>29.299999237060501</v>
      </c>
      <c r="F66">
        <v>16.299999237060501</v>
      </c>
      <c r="G66">
        <v>34.936115568369601</v>
      </c>
      <c r="H66">
        <v>4.5205321469402504</v>
      </c>
      <c r="I66">
        <v>17.091684593599201</v>
      </c>
      <c r="J66">
        <v>0.34183369187198298</v>
      </c>
    </row>
    <row r="67" spans="1:10">
      <c r="A67">
        <v>66</v>
      </c>
      <c r="B67">
        <v>-34.72</v>
      </c>
      <c r="C67" s="65">
        <v>40244</v>
      </c>
      <c r="D67">
        <v>18.620000839233398</v>
      </c>
      <c r="E67">
        <v>25.530000686645501</v>
      </c>
      <c r="F67">
        <v>20.799999237060501</v>
      </c>
      <c r="G67">
        <v>34.701659924534297</v>
      </c>
      <c r="H67">
        <v>3.4146934721262898</v>
      </c>
      <c r="I67">
        <v>35.159929052958702</v>
      </c>
      <c r="J67">
        <v>0.70319858105917299</v>
      </c>
    </row>
    <row r="68" spans="1:10">
      <c r="A68">
        <v>67</v>
      </c>
      <c r="B68">
        <v>147.72999999999999</v>
      </c>
      <c r="C68" s="65">
        <v>40245</v>
      </c>
      <c r="D68">
        <v>16.590000152587901</v>
      </c>
      <c r="E68">
        <v>25.870000839233398</v>
      </c>
      <c r="F68">
        <v>31.299999237060501</v>
      </c>
      <c r="G68">
        <v>34.465596483696899</v>
      </c>
      <c r="H68">
        <v>3.84698162310861</v>
      </c>
      <c r="I68">
        <v>50</v>
      </c>
      <c r="J68">
        <v>1</v>
      </c>
    </row>
    <row r="69" spans="1:10">
      <c r="A69">
        <v>68</v>
      </c>
      <c r="B69">
        <v>-34.72</v>
      </c>
      <c r="C69" s="65">
        <v>40246</v>
      </c>
      <c r="D69">
        <v>15.2799997329712</v>
      </c>
      <c r="E69">
        <v>20.579999923706101</v>
      </c>
      <c r="F69">
        <v>6</v>
      </c>
      <c r="G69">
        <v>34.227941191402799</v>
      </c>
      <c r="H69">
        <v>2.6430993355576602</v>
      </c>
      <c r="I69">
        <v>50</v>
      </c>
      <c r="J69">
        <v>1</v>
      </c>
    </row>
    <row r="70" spans="1:10">
      <c r="A70">
        <v>69</v>
      </c>
      <c r="B70">
        <v>147.72999999999999</v>
      </c>
      <c r="C70" s="65">
        <v>40247</v>
      </c>
      <c r="D70">
        <v>10.6199998855591</v>
      </c>
      <c r="E70">
        <v>21.209999084472699</v>
      </c>
      <c r="F70">
        <v>0</v>
      </c>
      <c r="G70">
        <v>33.988709993197801</v>
      </c>
      <c r="H70">
        <v>3.5008020477425101</v>
      </c>
      <c r="I70">
        <v>47.199358361805999</v>
      </c>
      <c r="J70">
        <v>0.94398716723611997</v>
      </c>
    </row>
    <row r="71" spans="1:10">
      <c r="A71">
        <v>70</v>
      </c>
      <c r="B71">
        <v>-34.72</v>
      </c>
      <c r="C71" s="65">
        <v>40248</v>
      </c>
      <c r="D71">
        <v>12.199999809265099</v>
      </c>
      <c r="E71">
        <v>23.959999084472699</v>
      </c>
      <c r="F71">
        <v>0</v>
      </c>
      <c r="G71">
        <v>33.747918834627498</v>
      </c>
      <c r="H71">
        <v>3.8982063334717201</v>
      </c>
      <c r="I71">
        <v>44.080793295028599</v>
      </c>
      <c r="J71">
        <v>0.88161586590057195</v>
      </c>
    </row>
    <row r="72" spans="1:10">
      <c r="A72">
        <v>71</v>
      </c>
      <c r="B72">
        <v>147.72999999999999</v>
      </c>
      <c r="C72" s="65">
        <v>40249</v>
      </c>
      <c r="D72">
        <v>12.4799995422363</v>
      </c>
      <c r="E72">
        <v>23.889999389648398</v>
      </c>
      <c r="F72">
        <v>0</v>
      </c>
      <c r="G72">
        <v>33.505583661237402</v>
      </c>
      <c r="H72">
        <v>3.8233429822502001</v>
      </c>
      <c r="I72">
        <v>41.022118909228503</v>
      </c>
      <c r="J72">
        <v>0.820442378184569</v>
      </c>
    </row>
    <row r="73" spans="1:10">
      <c r="A73">
        <v>72</v>
      </c>
      <c r="B73">
        <v>-34.72</v>
      </c>
      <c r="C73" s="65">
        <v>40250</v>
      </c>
      <c r="D73">
        <v>11.560000419616699</v>
      </c>
      <c r="E73">
        <v>24.370000839233398</v>
      </c>
      <c r="F73">
        <v>0</v>
      </c>
      <c r="G73">
        <v>33.261720418573297</v>
      </c>
      <c r="H73">
        <v>3.99704713266769</v>
      </c>
      <c r="I73">
        <v>37.824481203094301</v>
      </c>
      <c r="J73">
        <v>0.75648962406188602</v>
      </c>
    </row>
    <row r="74" spans="1:10">
      <c r="A74">
        <v>73</v>
      </c>
      <c r="B74">
        <v>147.72999999999999</v>
      </c>
      <c r="C74" s="65">
        <v>40251</v>
      </c>
      <c r="D74">
        <v>12.5900001525879</v>
      </c>
      <c r="E74">
        <v>25.440000534057599</v>
      </c>
      <c r="F74">
        <v>0</v>
      </c>
      <c r="G74">
        <v>33.016345052180597</v>
      </c>
      <c r="H74">
        <v>4.0904126750564398</v>
      </c>
      <c r="I74">
        <v>34.552151063049202</v>
      </c>
      <c r="J74">
        <v>0.69104302126098305</v>
      </c>
    </row>
    <row r="75" spans="1:10">
      <c r="A75">
        <v>74</v>
      </c>
      <c r="B75">
        <v>-34.72</v>
      </c>
      <c r="C75" s="65">
        <v>40252</v>
      </c>
      <c r="D75">
        <v>12.710000038146999</v>
      </c>
      <c r="E75">
        <v>26.840000152587901</v>
      </c>
      <c r="F75">
        <v>0</v>
      </c>
      <c r="G75">
        <v>32.769473507605198</v>
      </c>
      <c r="H75">
        <v>4.3451151333511602</v>
      </c>
      <c r="I75">
        <v>31.0760589563682</v>
      </c>
      <c r="J75">
        <v>0.62152117912736404</v>
      </c>
    </row>
    <row r="76" spans="1:10">
      <c r="A76">
        <v>75</v>
      </c>
      <c r="B76">
        <v>147.72999999999999</v>
      </c>
      <c r="C76" s="65">
        <v>40253</v>
      </c>
      <c r="D76">
        <v>10.949999809265099</v>
      </c>
      <c r="E76">
        <v>28.100000381469702</v>
      </c>
      <c r="F76">
        <v>0</v>
      </c>
      <c r="G76">
        <v>32.521137234197496</v>
      </c>
      <c r="H76">
        <v>4.7191019810049504</v>
      </c>
      <c r="I76">
        <v>27.300777371564301</v>
      </c>
      <c r="J76">
        <v>0.546015547431285</v>
      </c>
    </row>
    <row r="77" spans="1:10">
      <c r="A77">
        <v>76</v>
      </c>
      <c r="B77">
        <v>-34.72</v>
      </c>
      <c r="C77" s="65">
        <v>40254</v>
      </c>
      <c r="D77">
        <v>11.8999996185303</v>
      </c>
      <c r="E77">
        <v>29.2399997711182</v>
      </c>
      <c r="F77">
        <v>0</v>
      </c>
      <c r="G77">
        <v>32.271429696528202</v>
      </c>
      <c r="H77">
        <v>4.8405677378601197</v>
      </c>
      <c r="I77">
        <v>23.428323181276198</v>
      </c>
      <c r="J77">
        <v>0.46856646362552301</v>
      </c>
    </row>
    <row r="78" spans="1:10">
      <c r="A78">
        <v>77</v>
      </c>
      <c r="B78">
        <v>147.72999999999999</v>
      </c>
      <c r="C78" s="65">
        <v>40255</v>
      </c>
      <c r="D78">
        <v>11.6499996185303</v>
      </c>
      <c r="E78">
        <v>30.530000686645501</v>
      </c>
      <c r="F78">
        <v>0</v>
      </c>
      <c r="G78">
        <v>32.020459862972899</v>
      </c>
      <c r="H78">
        <v>5.0795854266876397</v>
      </c>
      <c r="I78">
        <v>19.3646548399261</v>
      </c>
      <c r="J78">
        <v>0.38729309679852097</v>
      </c>
    </row>
    <row r="79" spans="1:10">
      <c r="A79">
        <v>78</v>
      </c>
      <c r="B79">
        <v>-34.72</v>
      </c>
      <c r="C79" s="65">
        <v>40256</v>
      </c>
      <c r="D79">
        <v>11.710000038146999</v>
      </c>
      <c r="E79">
        <v>31.2600002288818</v>
      </c>
      <c r="F79">
        <v>0</v>
      </c>
      <c r="G79">
        <v>31.768336701907401</v>
      </c>
      <c r="H79">
        <v>5.1803174079754797</v>
      </c>
      <c r="I79">
        <v>15.220400913545699</v>
      </c>
      <c r="J79">
        <v>0.30440801827091302</v>
      </c>
    </row>
    <row r="80" spans="1:10">
      <c r="A80">
        <v>79</v>
      </c>
      <c r="B80">
        <v>147.72999999999999</v>
      </c>
      <c r="C80" s="65">
        <v>40257</v>
      </c>
      <c r="D80">
        <v>14.189999580383301</v>
      </c>
      <c r="E80">
        <v>32.529998779296903</v>
      </c>
      <c r="F80">
        <v>0</v>
      </c>
      <c r="G80">
        <v>31.515169181707201</v>
      </c>
      <c r="H80">
        <v>5.2150251613915302</v>
      </c>
      <c r="I80">
        <v>11.0483807844324</v>
      </c>
      <c r="J80">
        <v>0.22096761568864901</v>
      </c>
    </row>
    <row r="81" spans="1:10">
      <c r="A81">
        <v>80</v>
      </c>
      <c r="B81">
        <v>-34.72</v>
      </c>
      <c r="C81" s="65">
        <v>40258</v>
      </c>
      <c r="D81">
        <v>16.059999465942401</v>
      </c>
      <c r="E81">
        <v>28.559999465942401</v>
      </c>
      <c r="F81">
        <v>0</v>
      </c>
      <c r="G81">
        <v>31.261066270748</v>
      </c>
      <c r="H81">
        <v>4.1617232953263299</v>
      </c>
      <c r="I81">
        <v>7.7190021481713798</v>
      </c>
      <c r="J81">
        <v>0.154380042963428</v>
      </c>
    </row>
    <row r="82" spans="1:10">
      <c r="A82">
        <v>81</v>
      </c>
      <c r="B82">
        <v>147.72999999999999</v>
      </c>
      <c r="C82" s="65">
        <v>40259</v>
      </c>
      <c r="D82">
        <v>8.0600004196166992</v>
      </c>
      <c r="E82">
        <v>25.370000839233398</v>
      </c>
      <c r="F82">
        <v>0</v>
      </c>
      <c r="G82">
        <v>31.006136937405401</v>
      </c>
      <c r="H82">
        <v>4.1798994746388596</v>
      </c>
      <c r="I82">
        <v>4.3750825684602903</v>
      </c>
      <c r="J82">
        <v>8.7501651369205805E-2</v>
      </c>
    </row>
    <row r="83" spans="1:10">
      <c r="A83">
        <v>82</v>
      </c>
      <c r="B83">
        <v>-34.72</v>
      </c>
      <c r="C83" s="65">
        <v>40260</v>
      </c>
      <c r="D83">
        <v>7.3099999427795401</v>
      </c>
      <c r="E83">
        <v>27.030000686645501</v>
      </c>
      <c r="F83">
        <v>0.69999998807907104</v>
      </c>
      <c r="G83">
        <v>30.7504901500551</v>
      </c>
      <c r="H83">
        <v>4.4829396668938797</v>
      </c>
      <c r="I83">
        <v>1.48873082302426</v>
      </c>
      <c r="J83">
        <v>2.9774616460485199E-2</v>
      </c>
    </row>
    <row r="84" spans="1:10">
      <c r="A84">
        <v>83</v>
      </c>
      <c r="B84">
        <v>147.72999999999999</v>
      </c>
      <c r="C84" s="65">
        <v>40261</v>
      </c>
      <c r="D84">
        <v>7.9000000953674299</v>
      </c>
      <c r="E84">
        <v>27.889999389648398</v>
      </c>
      <c r="F84">
        <v>0</v>
      </c>
      <c r="G84">
        <v>30.494234877072699</v>
      </c>
      <c r="H84">
        <v>4.5687065630369599</v>
      </c>
      <c r="I84">
        <v>0</v>
      </c>
      <c r="J84">
        <v>0</v>
      </c>
    </row>
    <row r="85" spans="1:10">
      <c r="A85">
        <v>84</v>
      </c>
      <c r="B85">
        <v>-34.72</v>
      </c>
      <c r="C85" s="65">
        <v>40262</v>
      </c>
      <c r="D85">
        <v>11.710000038146999</v>
      </c>
      <c r="E85">
        <v>29.579999923706101</v>
      </c>
      <c r="F85">
        <v>0</v>
      </c>
      <c r="G85">
        <v>30.237480086833902</v>
      </c>
      <c r="H85">
        <v>4.6132765187480196</v>
      </c>
      <c r="I85">
        <v>0</v>
      </c>
      <c r="J85">
        <v>0</v>
      </c>
    </row>
    <row r="86" spans="1:10">
      <c r="A86">
        <v>85</v>
      </c>
      <c r="B86">
        <v>147.72999999999999</v>
      </c>
      <c r="C86" s="65">
        <v>40263</v>
      </c>
      <c r="D86">
        <v>11.069999694824199</v>
      </c>
      <c r="E86">
        <v>30.399999618530298</v>
      </c>
      <c r="F86">
        <v>0</v>
      </c>
      <c r="G86">
        <v>29.980334747714299</v>
      </c>
      <c r="H86">
        <v>4.76836525663398</v>
      </c>
      <c r="I86">
        <v>0</v>
      </c>
      <c r="J86">
        <v>0</v>
      </c>
    </row>
    <row r="87" spans="1:10">
      <c r="A87">
        <v>86</v>
      </c>
      <c r="B87">
        <v>-34.72</v>
      </c>
      <c r="C87" s="65">
        <v>40264</v>
      </c>
      <c r="D87">
        <v>9.8299999237060494</v>
      </c>
      <c r="E87">
        <v>30.459999084472699</v>
      </c>
      <c r="F87">
        <v>0</v>
      </c>
      <c r="G87">
        <v>29.7229078280896</v>
      </c>
      <c r="H87">
        <v>4.8090268628414403</v>
      </c>
      <c r="I87">
        <v>0</v>
      </c>
      <c r="J87">
        <v>0</v>
      </c>
    </row>
    <row r="88" spans="1:10">
      <c r="A88">
        <v>87</v>
      </c>
      <c r="B88">
        <v>147.72999999999999</v>
      </c>
      <c r="C88" s="65">
        <v>40265</v>
      </c>
      <c r="D88">
        <v>14.3599996566772</v>
      </c>
      <c r="E88">
        <v>32.540000915527301</v>
      </c>
      <c r="F88">
        <v>0</v>
      </c>
      <c r="G88">
        <v>29.465308296335401</v>
      </c>
      <c r="H88">
        <v>4.8651210614055103</v>
      </c>
      <c r="I88">
        <v>0</v>
      </c>
      <c r="J88">
        <v>0</v>
      </c>
    </row>
    <row r="89" spans="1:10">
      <c r="A89">
        <v>88</v>
      </c>
      <c r="B89">
        <v>-34.72</v>
      </c>
      <c r="C89" s="65">
        <v>40266</v>
      </c>
      <c r="D89">
        <v>18.2299995422363</v>
      </c>
      <c r="E89">
        <v>23.2299995422363</v>
      </c>
      <c r="F89">
        <v>3.5</v>
      </c>
      <c r="G89">
        <v>29.207645120827301</v>
      </c>
      <c r="H89">
        <v>2.3623394409714802</v>
      </c>
      <c r="I89">
        <v>1.6101284472228099</v>
      </c>
      <c r="J89">
        <v>3.2202568944456299E-2</v>
      </c>
    </row>
    <row r="90" spans="1:10">
      <c r="A90">
        <v>89</v>
      </c>
      <c r="B90">
        <v>147.72999999999999</v>
      </c>
      <c r="C90" s="65">
        <v>40267</v>
      </c>
      <c r="D90">
        <v>16.590000152587901</v>
      </c>
      <c r="E90">
        <v>26.340000152587901</v>
      </c>
      <c r="F90">
        <v>1.79999995231628</v>
      </c>
      <c r="G90">
        <v>28.950027269941</v>
      </c>
      <c r="H90">
        <v>3.3321047073960699</v>
      </c>
      <c r="I90">
        <v>0.744444633622239</v>
      </c>
      <c r="J90">
        <v>1.48888926724448E-2</v>
      </c>
    </row>
    <row r="91" spans="1:10">
      <c r="A91">
        <v>90</v>
      </c>
      <c r="B91">
        <v>-34.72</v>
      </c>
      <c r="C91" s="65">
        <v>40268</v>
      </c>
      <c r="D91">
        <v>14.289999961853001</v>
      </c>
      <c r="E91">
        <v>25.790000915527301</v>
      </c>
      <c r="F91">
        <v>2</v>
      </c>
      <c r="G91">
        <v>28.692563712052099</v>
      </c>
      <c r="H91">
        <v>3.45645715004009</v>
      </c>
      <c r="I91">
        <v>0</v>
      </c>
      <c r="J91">
        <v>0</v>
      </c>
    </row>
    <row r="92" spans="1:10">
      <c r="A92">
        <v>91</v>
      </c>
      <c r="B92">
        <v>147.72999999999999</v>
      </c>
      <c r="C92" s="65">
        <v>40269</v>
      </c>
      <c r="D92">
        <v>10.7299995422363</v>
      </c>
      <c r="E92">
        <v>26.2299995422363</v>
      </c>
      <c r="F92">
        <v>0.10000000149011599</v>
      </c>
      <c r="G92">
        <v>28.435363415536301</v>
      </c>
      <c r="H92">
        <v>3.81288456073603</v>
      </c>
      <c r="I92">
        <v>0</v>
      </c>
      <c r="J92">
        <v>0</v>
      </c>
    </row>
    <row r="93" spans="1:10">
      <c r="A93">
        <v>92</v>
      </c>
      <c r="B93">
        <v>-34.72</v>
      </c>
      <c r="C93" s="65">
        <v>40270</v>
      </c>
      <c r="D93">
        <v>9.9700002670288104</v>
      </c>
      <c r="E93">
        <v>25.9899997711182</v>
      </c>
      <c r="F93">
        <v>0</v>
      </c>
      <c r="G93">
        <v>28.178535348769199</v>
      </c>
      <c r="H93">
        <v>3.7883644545707198</v>
      </c>
      <c r="I93">
        <v>0</v>
      </c>
      <c r="J93">
        <v>0</v>
      </c>
    </row>
    <row r="94" spans="1:10">
      <c r="A94">
        <v>93</v>
      </c>
      <c r="B94">
        <v>147.72999999999999</v>
      </c>
      <c r="C94" s="65">
        <v>40271</v>
      </c>
      <c r="D94">
        <v>12.460000038146999</v>
      </c>
      <c r="E94">
        <v>25.299999237060501</v>
      </c>
      <c r="F94">
        <v>0</v>
      </c>
      <c r="G94">
        <v>27.922188480126501</v>
      </c>
      <c r="H94">
        <v>3.44526813187646</v>
      </c>
      <c r="I94">
        <v>0</v>
      </c>
      <c r="J94">
        <v>0</v>
      </c>
    </row>
    <row r="95" spans="1:10">
      <c r="A95">
        <v>94</v>
      </c>
      <c r="B95">
        <v>-34.72</v>
      </c>
      <c r="C95" s="65">
        <v>40272</v>
      </c>
      <c r="D95">
        <v>14.329999923706101</v>
      </c>
      <c r="E95">
        <v>23.450000762939499</v>
      </c>
      <c r="F95">
        <v>0</v>
      </c>
      <c r="G95">
        <v>27.666431777983799</v>
      </c>
      <c r="H95">
        <v>2.8777963479806199</v>
      </c>
      <c r="I95">
        <v>0</v>
      </c>
      <c r="J95">
        <v>0</v>
      </c>
    </row>
    <row r="96" spans="1:10">
      <c r="A96">
        <v>95</v>
      </c>
      <c r="B96">
        <v>147.72999999999999</v>
      </c>
      <c r="C96" s="65">
        <v>40272.958333333336</v>
      </c>
      <c r="D96">
        <v>11.420000076293899</v>
      </c>
      <c r="E96">
        <v>25.129999160766602</v>
      </c>
      <c r="F96">
        <v>0</v>
      </c>
      <c r="G96">
        <v>27.411374210716801</v>
      </c>
      <c r="H96">
        <v>3.4373013468522302</v>
      </c>
      <c r="I96">
        <v>0</v>
      </c>
      <c r="J96">
        <v>0</v>
      </c>
    </row>
    <row r="97" spans="1:10">
      <c r="A97">
        <v>96</v>
      </c>
      <c r="B97">
        <v>-34.72</v>
      </c>
      <c r="C97" s="65">
        <v>40273.958333333336</v>
      </c>
      <c r="D97">
        <v>11.25</v>
      </c>
      <c r="E97">
        <v>23.719999313354499</v>
      </c>
      <c r="F97">
        <v>0</v>
      </c>
      <c r="G97">
        <v>27.157124746701101</v>
      </c>
      <c r="H97">
        <v>3.1766463710025699</v>
      </c>
      <c r="I97">
        <v>0</v>
      </c>
      <c r="J97">
        <v>0</v>
      </c>
    </row>
    <row r="98" spans="1:10">
      <c r="A98">
        <v>97</v>
      </c>
      <c r="B98">
        <v>147.72999999999999</v>
      </c>
      <c r="C98" s="65">
        <v>40274.958333333336</v>
      </c>
      <c r="D98">
        <v>16.899999618530298</v>
      </c>
      <c r="E98">
        <v>21.469999313354499</v>
      </c>
      <c r="F98">
        <v>2.0999999046325701</v>
      </c>
      <c r="G98">
        <v>26.903792354312301</v>
      </c>
      <c r="H98">
        <v>1.99691213595386</v>
      </c>
      <c r="I98">
        <v>0.50247019586948105</v>
      </c>
      <c r="J98">
        <v>1.00494039173896E-2</v>
      </c>
    </row>
    <row r="99" spans="1:10">
      <c r="A99">
        <v>98</v>
      </c>
      <c r="B99">
        <v>-34.72</v>
      </c>
      <c r="C99" s="65">
        <v>40275.958333333336</v>
      </c>
      <c r="D99">
        <v>16.659999847412099</v>
      </c>
      <c r="E99">
        <v>23.75</v>
      </c>
      <c r="F99">
        <v>0.60000002384185802</v>
      </c>
      <c r="G99">
        <v>26.651486001926099</v>
      </c>
      <c r="H99">
        <v>2.5319028569670401</v>
      </c>
      <c r="I99">
        <v>0</v>
      </c>
      <c r="J99">
        <v>0</v>
      </c>
    </row>
    <row r="100" spans="1:10">
      <c r="A100">
        <v>99</v>
      </c>
      <c r="B100">
        <v>147.72999999999999</v>
      </c>
      <c r="C100" s="65">
        <v>40276.958333333336</v>
      </c>
      <c r="D100">
        <v>8.0100002288818395</v>
      </c>
      <c r="E100">
        <v>22.940000534057599</v>
      </c>
      <c r="F100">
        <v>0</v>
      </c>
      <c r="G100">
        <v>26.400314657918099</v>
      </c>
      <c r="H100">
        <v>3.18653602137783</v>
      </c>
      <c r="I100">
        <v>0</v>
      </c>
      <c r="J100">
        <v>0</v>
      </c>
    </row>
    <row r="101" spans="1:10">
      <c r="A101">
        <v>100</v>
      </c>
      <c r="B101">
        <v>-34.72</v>
      </c>
      <c r="C101" s="65">
        <v>40277.958333333336</v>
      </c>
      <c r="D101">
        <v>10.060000419616699</v>
      </c>
      <c r="E101">
        <v>22.889999389648398</v>
      </c>
      <c r="F101">
        <v>0.80000001192092896</v>
      </c>
      <c r="G101">
        <v>26.150387290664</v>
      </c>
      <c r="H101">
        <v>3.0139125705062599</v>
      </c>
      <c r="I101">
        <v>0</v>
      </c>
      <c r="J101">
        <v>0</v>
      </c>
    </row>
    <row r="102" spans="1:10">
      <c r="A102">
        <v>101</v>
      </c>
      <c r="B102">
        <v>147.72999999999999</v>
      </c>
      <c r="C102" s="65">
        <v>40278.958333333336</v>
      </c>
      <c r="D102">
        <v>12.170000076293899</v>
      </c>
      <c r="E102">
        <v>20.889999389648398</v>
      </c>
      <c r="F102">
        <v>4.3000001907348597</v>
      </c>
      <c r="G102">
        <v>25.901812868539398</v>
      </c>
      <c r="H102">
        <v>2.4650398158934399</v>
      </c>
      <c r="I102">
        <v>2.3279683380201202</v>
      </c>
      <c r="J102">
        <v>4.6559366760402301E-2</v>
      </c>
    </row>
    <row r="103" spans="1:10">
      <c r="A103">
        <v>102</v>
      </c>
      <c r="B103">
        <v>-34.72</v>
      </c>
      <c r="C103" s="65">
        <v>40279.958333333336</v>
      </c>
      <c r="D103">
        <v>4.3800001144409197</v>
      </c>
      <c r="E103">
        <v>17.719999313354499</v>
      </c>
      <c r="F103">
        <v>2.9000000953674299</v>
      </c>
      <c r="G103">
        <v>25.65470035992</v>
      </c>
      <c r="H103">
        <v>2.5377709002264801</v>
      </c>
      <c r="I103">
        <v>3.1977517132063702</v>
      </c>
      <c r="J103">
        <v>6.3955034264127297E-2</v>
      </c>
    </row>
    <row r="104" spans="1:10">
      <c r="A104">
        <v>103</v>
      </c>
      <c r="B104">
        <v>147.72999999999999</v>
      </c>
      <c r="C104" s="65">
        <v>40280.958333333336</v>
      </c>
      <c r="D104">
        <v>3.9700000286102299</v>
      </c>
      <c r="E104">
        <v>20.379999160766602</v>
      </c>
      <c r="F104">
        <v>0</v>
      </c>
      <c r="G104">
        <v>25.4091587331814</v>
      </c>
      <c r="H104">
        <v>2.89644644542614</v>
      </c>
      <c r="I104">
        <v>0.88059455686545496</v>
      </c>
      <c r="J104">
        <v>1.7611891137309099E-2</v>
      </c>
    </row>
    <row r="105" spans="1:10">
      <c r="A105">
        <v>104</v>
      </c>
      <c r="B105">
        <v>-34.72</v>
      </c>
      <c r="C105" s="65">
        <v>40281.958333333336</v>
      </c>
      <c r="D105">
        <v>3.0599999427795401</v>
      </c>
      <c r="E105">
        <v>22.959999084472699</v>
      </c>
      <c r="F105">
        <v>0</v>
      </c>
      <c r="G105">
        <v>25.165296956699301</v>
      </c>
      <c r="H105">
        <v>3.2469980775876399</v>
      </c>
      <c r="I105">
        <v>0</v>
      </c>
      <c r="J105">
        <v>0</v>
      </c>
    </row>
    <row r="106" spans="1:10">
      <c r="A106">
        <v>105</v>
      </c>
      <c r="B106">
        <v>147.72999999999999</v>
      </c>
      <c r="C106" s="65">
        <v>40282.958333333336</v>
      </c>
      <c r="D106">
        <v>5.0900001525878897</v>
      </c>
      <c r="E106">
        <v>24.090000152587901</v>
      </c>
      <c r="F106">
        <v>0</v>
      </c>
      <c r="G106">
        <v>24.923223998849199</v>
      </c>
      <c r="H106">
        <v>3.3033433976200599</v>
      </c>
      <c r="I106">
        <v>0</v>
      </c>
      <c r="J106">
        <v>0</v>
      </c>
    </row>
    <row r="107" spans="1:10">
      <c r="A107">
        <v>106</v>
      </c>
      <c r="B107">
        <v>-34.72</v>
      </c>
      <c r="C107" s="65">
        <v>40283.958333333336</v>
      </c>
      <c r="D107">
        <v>8.3900003433227504</v>
      </c>
      <c r="E107">
        <v>25.409999847412099</v>
      </c>
      <c r="F107">
        <v>0</v>
      </c>
      <c r="G107">
        <v>24.683040034965899</v>
      </c>
      <c r="H107">
        <v>3.3171846481538201</v>
      </c>
      <c r="I107">
        <v>0</v>
      </c>
      <c r="J107">
        <v>0</v>
      </c>
    </row>
    <row r="108" spans="1:10">
      <c r="A108">
        <v>107</v>
      </c>
      <c r="B108">
        <v>147.72999999999999</v>
      </c>
      <c r="C108" s="65">
        <v>40284.958333333336</v>
      </c>
      <c r="D108">
        <v>8.9300003051757795</v>
      </c>
      <c r="E108">
        <v>26.340000152587901</v>
      </c>
      <c r="F108">
        <v>0</v>
      </c>
      <c r="G108">
        <v>24.444810068219699</v>
      </c>
      <c r="H108">
        <v>3.3929717400380399</v>
      </c>
      <c r="I108">
        <v>0</v>
      </c>
      <c r="J108">
        <v>0</v>
      </c>
    </row>
    <row r="109" spans="1:10">
      <c r="A109">
        <v>108</v>
      </c>
      <c r="B109">
        <v>-34.72</v>
      </c>
      <c r="C109" s="65">
        <v>40285.958333333336</v>
      </c>
      <c r="D109">
        <v>10.800000190734901</v>
      </c>
      <c r="E109">
        <v>26.2399997711182</v>
      </c>
      <c r="F109">
        <v>0</v>
      </c>
      <c r="G109">
        <v>24.20859030874</v>
      </c>
      <c r="H109">
        <v>3.2434016561503598</v>
      </c>
      <c r="I109">
        <v>0</v>
      </c>
      <c r="J109">
        <v>0</v>
      </c>
    </row>
    <row r="110" spans="1:10">
      <c r="A110">
        <v>109</v>
      </c>
      <c r="B110">
        <v>147.72999999999999</v>
      </c>
      <c r="C110" s="65">
        <v>40286.958333333336</v>
      </c>
      <c r="D110">
        <v>10.430000305175801</v>
      </c>
      <c r="E110">
        <v>27.309999465942401</v>
      </c>
      <c r="F110">
        <v>0</v>
      </c>
      <c r="G110">
        <v>23.974436966656299</v>
      </c>
      <c r="H110">
        <v>3.3908399189030698</v>
      </c>
      <c r="I110">
        <v>0</v>
      </c>
      <c r="J110">
        <v>0</v>
      </c>
    </row>
    <row r="111" spans="1:10">
      <c r="A111">
        <v>110</v>
      </c>
      <c r="B111">
        <v>-34.72</v>
      </c>
      <c r="C111" s="65">
        <v>40287.958333333336</v>
      </c>
      <c r="D111">
        <v>11.6000003814697</v>
      </c>
      <c r="E111">
        <v>27.209999084472699</v>
      </c>
      <c r="F111">
        <v>0</v>
      </c>
      <c r="G111">
        <v>23.742406252097901</v>
      </c>
      <c r="H111">
        <v>3.2763419516477801</v>
      </c>
      <c r="I111">
        <v>0</v>
      </c>
      <c r="J111">
        <v>0</v>
      </c>
    </row>
    <row r="112" spans="1:10">
      <c r="A112">
        <v>111</v>
      </c>
      <c r="B112">
        <v>147.72999999999999</v>
      </c>
      <c r="C112" s="65">
        <v>40288.958333333336</v>
      </c>
      <c r="D112">
        <v>9.4300003051757795</v>
      </c>
      <c r="E112">
        <v>27.290000915527301</v>
      </c>
      <c r="F112">
        <v>0</v>
      </c>
      <c r="G112">
        <v>23.5125543751941</v>
      </c>
      <c r="H112">
        <v>3.3731117417977701</v>
      </c>
      <c r="I112">
        <v>0</v>
      </c>
      <c r="J112">
        <v>0</v>
      </c>
    </row>
    <row r="113" spans="1:10">
      <c r="A113">
        <v>112</v>
      </c>
      <c r="B113">
        <v>-34.72</v>
      </c>
      <c r="C113" s="65">
        <v>40289.958333333336</v>
      </c>
      <c r="D113">
        <v>9.7700004577636701</v>
      </c>
      <c r="E113">
        <v>27.920000076293899</v>
      </c>
      <c r="F113">
        <v>0</v>
      </c>
      <c r="G113">
        <v>23.284937546074499</v>
      </c>
      <c r="H113">
        <v>3.4126352184686501</v>
      </c>
      <c r="I113">
        <v>0</v>
      </c>
      <c r="J113">
        <v>0</v>
      </c>
    </row>
    <row r="114" spans="1:10">
      <c r="A114">
        <v>113</v>
      </c>
      <c r="B114">
        <v>147.72999999999999</v>
      </c>
      <c r="C114" s="65">
        <v>40290.958333333336</v>
      </c>
      <c r="D114">
        <v>8.8100004196166992</v>
      </c>
      <c r="E114">
        <v>28.610000610351602</v>
      </c>
      <c r="F114">
        <v>0</v>
      </c>
      <c r="G114">
        <v>23.0596119748684</v>
      </c>
      <c r="H114">
        <v>3.5168851270949002</v>
      </c>
      <c r="I114">
        <v>0</v>
      </c>
      <c r="J114">
        <v>0</v>
      </c>
    </row>
    <row r="115" spans="1:10">
      <c r="A115">
        <v>114</v>
      </c>
      <c r="B115">
        <v>-34.72</v>
      </c>
      <c r="C115" s="65">
        <v>40291.958333333336</v>
      </c>
      <c r="D115">
        <v>15.5900001525879</v>
      </c>
      <c r="E115">
        <v>18.040000915527301</v>
      </c>
      <c r="F115">
        <v>3.2000000476837198</v>
      </c>
      <c r="G115">
        <v>22.8366338717052</v>
      </c>
      <c r="H115">
        <v>1.16155905098367</v>
      </c>
      <c r="I115">
        <v>2.2707528068967799</v>
      </c>
      <c r="J115">
        <v>4.5415056137935499E-2</v>
      </c>
    </row>
    <row r="116" spans="1:10">
      <c r="A116">
        <v>115</v>
      </c>
      <c r="B116">
        <v>147.72999999999999</v>
      </c>
      <c r="C116" s="65">
        <v>40292.958333333336</v>
      </c>
      <c r="D116">
        <v>12.949999809265099</v>
      </c>
      <c r="E116">
        <v>18</v>
      </c>
      <c r="F116">
        <v>21.700000762939499</v>
      </c>
      <c r="G116">
        <v>22.616059446714299</v>
      </c>
      <c r="H116">
        <v>1.58760496653731</v>
      </c>
      <c r="I116">
        <v>22.700669596606399</v>
      </c>
      <c r="J116">
        <v>0.45401339193212797</v>
      </c>
    </row>
    <row r="117" spans="1:10">
      <c r="A117">
        <v>116</v>
      </c>
      <c r="B117">
        <v>-34.72</v>
      </c>
      <c r="C117" s="65">
        <v>40293.958333333336</v>
      </c>
      <c r="D117">
        <v>4.4400000572204599</v>
      </c>
      <c r="E117">
        <v>19.280000686645501</v>
      </c>
      <c r="F117">
        <v>0.10000000149011599</v>
      </c>
      <c r="G117">
        <v>22.3979449100251</v>
      </c>
      <c r="H117">
        <v>2.4024703447425102</v>
      </c>
      <c r="I117">
        <v>20.8786933223025</v>
      </c>
      <c r="J117">
        <v>0.41757386644604999</v>
      </c>
    </row>
    <row r="118" spans="1:10">
      <c r="A118">
        <v>117</v>
      </c>
      <c r="B118">
        <v>147.72999999999999</v>
      </c>
      <c r="C118" s="65">
        <v>40294.958333333336</v>
      </c>
      <c r="D118">
        <v>6.4499998092651403</v>
      </c>
      <c r="E118">
        <v>16.7399997711182</v>
      </c>
      <c r="F118">
        <v>0</v>
      </c>
      <c r="G118">
        <v>22.182346471766898</v>
      </c>
      <c r="H118">
        <v>1.9635880663397201</v>
      </c>
      <c r="I118">
        <v>19.307822869230701</v>
      </c>
      <c r="J118">
        <v>0.38615645738461402</v>
      </c>
    </row>
    <row r="119" spans="1:10">
      <c r="A119">
        <v>118</v>
      </c>
      <c r="B119">
        <v>-34.72</v>
      </c>
      <c r="C119" s="65">
        <v>40295.958333333336</v>
      </c>
      <c r="D119">
        <v>7.4200000762939498</v>
      </c>
      <c r="E119">
        <v>19.299999237060501</v>
      </c>
      <c r="F119">
        <v>0</v>
      </c>
      <c r="G119">
        <v>21.969320342069199</v>
      </c>
      <c r="H119">
        <v>2.2150524910724299</v>
      </c>
      <c r="I119">
        <v>17.535780876372801</v>
      </c>
      <c r="J119">
        <v>0.350715617527455</v>
      </c>
    </row>
    <row r="120" spans="1:10">
      <c r="A120">
        <v>119</v>
      </c>
      <c r="B120">
        <v>147.72999999999999</v>
      </c>
      <c r="C120" s="65">
        <v>40296.958333333336</v>
      </c>
      <c r="D120">
        <v>5.6999998092651403</v>
      </c>
      <c r="E120">
        <v>18.909999847412099</v>
      </c>
      <c r="F120">
        <v>0</v>
      </c>
      <c r="G120">
        <v>21.7589227310614</v>
      </c>
      <c r="H120">
        <v>2.2350599684778101</v>
      </c>
      <c r="I120">
        <v>15.747732901590499</v>
      </c>
      <c r="J120">
        <v>0.31495465803181</v>
      </c>
    </row>
    <row r="121" spans="1:10">
      <c r="A121">
        <v>120</v>
      </c>
      <c r="B121">
        <v>-34.72</v>
      </c>
      <c r="C121" s="65">
        <v>40297.958333333336</v>
      </c>
      <c r="D121">
        <v>4.6599998474121103</v>
      </c>
      <c r="E121">
        <v>19.110000610351602</v>
      </c>
      <c r="F121">
        <v>0</v>
      </c>
      <c r="G121">
        <v>21.551209848872801</v>
      </c>
      <c r="H121">
        <v>2.2829920492678899</v>
      </c>
      <c r="I121">
        <v>13.9213392621762</v>
      </c>
      <c r="J121">
        <v>0.27842678524352399</v>
      </c>
    </row>
    <row r="122" spans="1:10">
      <c r="A122">
        <v>121</v>
      </c>
      <c r="B122">
        <v>147.72999999999999</v>
      </c>
      <c r="C122" s="65">
        <v>40298.958333333336</v>
      </c>
      <c r="D122">
        <v>6.0599999427795401</v>
      </c>
      <c r="E122">
        <v>21.649999618530298</v>
      </c>
      <c r="F122">
        <v>0</v>
      </c>
      <c r="G122">
        <v>21.346237905632901</v>
      </c>
      <c r="H122">
        <v>2.50465818275844</v>
      </c>
      <c r="I122">
        <v>11.917612715969399</v>
      </c>
      <c r="J122">
        <v>0.238352254319389</v>
      </c>
    </row>
    <row r="123" spans="1:10">
      <c r="A123">
        <v>122</v>
      </c>
      <c r="B123">
        <v>-34.72</v>
      </c>
      <c r="C123" s="65">
        <v>40299.958333333336</v>
      </c>
      <c r="D123">
        <v>4.8600001335143999</v>
      </c>
      <c r="E123">
        <v>22.360000610351602</v>
      </c>
      <c r="F123">
        <v>0</v>
      </c>
      <c r="G123">
        <v>21.144063111470999</v>
      </c>
      <c r="H123">
        <v>2.6081776550576401</v>
      </c>
      <c r="I123">
        <v>9.8310705919233303</v>
      </c>
      <c r="J123">
        <v>0.19662141183846699</v>
      </c>
    </row>
    <row r="124" spans="1:10">
      <c r="A124">
        <v>123</v>
      </c>
      <c r="B124">
        <v>147.72999999999999</v>
      </c>
      <c r="C124" s="65">
        <v>40300.958333333336</v>
      </c>
      <c r="D124">
        <v>5.1399998664856001</v>
      </c>
      <c r="E124">
        <v>23.200000762939499</v>
      </c>
      <c r="F124">
        <v>0</v>
      </c>
      <c r="G124">
        <v>20.9447416765165</v>
      </c>
      <c r="H124">
        <v>2.6713960796359202</v>
      </c>
      <c r="I124">
        <v>7.6939537282146002</v>
      </c>
      <c r="J124">
        <v>0.15387907456429201</v>
      </c>
    </row>
    <row r="125" spans="1:10">
      <c r="A125">
        <v>124</v>
      </c>
      <c r="B125">
        <v>-34.72</v>
      </c>
      <c r="C125" s="65">
        <v>40301.958333333336</v>
      </c>
      <c r="D125">
        <v>9.1400003433227504</v>
      </c>
      <c r="E125">
        <v>25.620000839233398</v>
      </c>
      <c r="F125">
        <v>0.80000001192092896</v>
      </c>
      <c r="G125">
        <v>20.748329810898898</v>
      </c>
      <c r="H125">
        <v>2.78175800905895</v>
      </c>
      <c r="I125">
        <v>6.2685473328883701</v>
      </c>
      <c r="J125">
        <v>0.12537094665776699</v>
      </c>
    </row>
    <row r="126" spans="1:10">
      <c r="A126">
        <v>125</v>
      </c>
      <c r="B126">
        <v>147.72999999999999</v>
      </c>
      <c r="C126" s="65">
        <v>40302.958333333336</v>
      </c>
      <c r="D126">
        <v>9.6199998855590803</v>
      </c>
      <c r="E126">
        <v>13.789999961853001</v>
      </c>
      <c r="F126">
        <v>10.300000190734901</v>
      </c>
      <c r="G126">
        <v>20.554883724747501</v>
      </c>
      <c r="H126">
        <v>1.16262705591757</v>
      </c>
      <c r="I126">
        <v>15.6384458788892</v>
      </c>
      <c r="J126">
        <v>0.31276891757778402</v>
      </c>
    </row>
    <row r="127" spans="1:10">
      <c r="A127">
        <v>126</v>
      </c>
      <c r="B127">
        <v>-34.72</v>
      </c>
      <c r="C127" s="65">
        <v>40303.958333333336</v>
      </c>
      <c r="D127">
        <v>3.7200000286102299</v>
      </c>
      <c r="E127">
        <v>14.3400001525879</v>
      </c>
      <c r="F127">
        <v>0</v>
      </c>
      <c r="G127">
        <v>20.364459628191799</v>
      </c>
      <c r="H127">
        <v>1.6715430926380199</v>
      </c>
      <c r="I127">
        <v>14.301211404778799</v>
      </c>
      <c r="J127">
        <v>0.28602422809557498</v>
      </c>
    </row>
    <row r="128" spans="1:10">
      <c r="A128">
        <v>127</v>
      </c>
      <c r="B128">
        <v>147.72999999999999</v>
      </c>
      <c r="C128" s="65">
        <v>40304.958333333336</v>
      </c>
      <c r="D128">
        <v>4.78999996185303</v>
      </c>
      <c r="E128">
        <v>17.530000686645501</v>
      </c>
      <c r="F128">
        <v>0</v>
      </c>
      <c r="G128">
        <v>20.177113731361001</v>
      </c>
      <c r="H128">
        <v>1.95796120461071</v>
      </c>
      <c r="I128">
        <v>12.734842441090199</v>
      </c>
      <c r="J128">
        <v>0.25469684882180399</v>
      </c>
    </row>
    <row r="129" spans="1:10">
      <c r="A129">
        <v>128</v>
      </c>
      <c r="B129">
        <v>-34.72</v>
      </c>
      <c r="C129" s="65">
        <v>40305.958333333336</v>
      </c>
      <c r="D129">
        <v>5.6100001335143999</v>
      </c>
      <c r="E129">
        <v>20.340000152587901</v>
      </c>
      <c r="F129">
        <v>0</v>
      </c>
      <c r="G129">
        <v>19.992902244384702</v>
      </c>
      <c r="H129">
        <v>2.2168536920314001</v>
      </c>
      <c r="I129">
        <v>10.961359487465099</v>
      </c>
      <c r="J129">
        <v>0.219227189749302</v>
      </c>
    </row>
    <row r="130" spans="1:10">
      <c r="A130">
        <v>129</v>
      </c>
      <c r="B130">
        <v>147.72999999999999</v>
      </c>
      <c r="C130" s="65">
        <v>40306.958333333336</v>
      </c>
      <c r="D130">
        <v>3.8599998950958301</v>
      </c>
      <c r="E130">
        <v>20.079999923706101</v>
      </c>
      <c r="F130">
        <v>0</v>
      </c>
      <c r="G130">
        <v>19.811881377392101</v>
      </c>
      <c r="H130">
        <v>2.2299325623191999</v>
      </c>
      <c r="I130">
        <v>9.1774134376097098</v>
      </c>
      <c r="J130">
        <v>0.18354826875219399</v>
      </c>
    </row>
    <row r="131" spans="1:10">
      <c r="A131">
        <v>130</v>
      </c>
      <c r="B131">
        <v>-34.72</v>
      </c>
      <c r="C131" s="65">
        <v>40307.958333333336</v>
      </c>
      <c r="D131">
        <v>3.7200000286102299</v>
      </c>
      <c r="E131">
        <v>21.309999465942401</v>
      </c>
      <c r="F131">
        <v>0</v>
      </c>
      <c r="G131">
        <v>19.634107340512799</v>
      </c>
      <c r="H131">
        <v>2.3434915632090498</v>
      </c>
      <c r="I131">
        <v>7.3026201870424696</v>
      </c>
      <c r="J131">
        <v>0.14605240374084899</v>
      </c>
    </row>
    <row r="132" spans="1:10">
      <c r="A132">
        <v>131</v>
      </c>
      <c r="B132">
        <v>147.72999999999999</v>
      </c>
      <c r="C132" s="65">
        <v>40308.958333333336</v>
      </c>
      <c r="D132">
        <v>3.5899999141693102</v>
      </c>
      <c r="E132">
        <v>16.329999923706101</v>
      </c>
      <c r="F132">
        <v>0</v>
      </c>
      <c r="G132">
        <v>19.459636343875999</v>
      </c>
      <c r="H132">
        <v>1.81009198925534</v>
      </c>
      <c r="I132">
        <v>5.8545465956382001</v>
      </c>
      <c r="J132">
        <v>0.117090931912764</v>
      </c>
    </row>
    <row r="133" spans="1:10">
      <c r="A133">
        <v>132</v>
      </c>
      <c r="B133">
        <v>-34.72</v>
      </c>
      <c r="C133" s="65">
        <v>40309.958333333336</v>
      </c>
      <c r="D133">
        <v>1.5299999713897701</v>
      </c>
      <c r="E133">
        <v>13.670000076293899</v>
      </c>
      <c r="F133">
        <v>0</v>
      </c>
      <c r="G133">
        <v>19.2885245976112</v>
      </c>
      <c r="H133">
        <v>1.6025213459649199</v>
      </c>
      <c r="I133">
        <v>4.5725295188662702</v>
      </c>
      <c r="J133">
        <v>9.1450590377325294E-2</v>
      </c>
    </row>
    <row r="134" spans="1:10">
      <c r="A134">
        <v>133</v>
      </c>
      <c r="B134">
        <v>147.72999999999999</v>
      </c>
      <c r="C134" s="65">
        <v>40310.958333333336</v>
      </c>
      <c r="D134">
        <v>0.259999990463257</v>
      </c>
      <c r="E134">
        <v>15.5900001525879</v>
      </c>
      <c r="F134">
        <v>0</v>
      </c>
      <c r="G134">
        <v>19.120828311847799</v>
      </c>
      <c r="H134">
        <v>1.80798539519914</v>
      </c>
      <c r="I134">
        <v>3.12614120270695</v>
      </c>
      <c r="J134">
        <v>6.2522824054139003E-2</v>
      </c>
    </row>
    <row r="135" spans="1:10">
      <c r="A135">
        <v>134</v>
      </c>
      <c r="B135">
        <v>-34.72</v>
      </c>
      <c r="C135" s="65">
        <v>40311.958333333336</v>
      </c>
      <c r="D135">
        <v>0.74000000953674305</v>
      </c>
      <c r="E135">
        <v>17.409999847412099</v>
      </c>
      <c r="F135">
        <v>0</v>
      </c>
      <c r="G135">
        <v>18.956603696715199</v>
      </c>
      <c r="H135">
        <v>1.9527136050904399</v>
      </c>
      <c r="I135">
        <v>1.5639703186345999</v>
      </c>
      <c r="J135">
        <v>3.1279406372691998E-2</v>
      </c>
    </row>
    <row r="136" spans="1:10">
      <c r="A136">
        <v>135</v>
      </c>
      <c r="B136">
        <v>147.72999999999999</v>
      </c>
      <c r="C136" s="65">
        <v>40312.958333333336</v>
      </c>
      <c r="D136">
        <v>0.17000000178813901</v>
      </c>
      <c r="E136">
        <v>18.129999160766602</v>
      </c>
      <c r="F136">
        <v>0</v>
      </c>
      <c r="G136">
        <v>18.795906962342698</v>
      </c>
      <c r="H136">
        <v>2.0152872490556502</v>
      </c>
      <c r="I136">
        <v>0</v>
      </c>
      <c r="J136">
        <v>0</v>
      </c>
    </row>
    <row r="137" spans="1:10">
      <c r="A137">
        <v>136</v>
      </c>
      <c r="B137">
        <v>-34.72</v>
      </c>
      <c r="C137" s="65">
        <v>40313.958333333336</v>
      </c>
      <c r="D137">
        <v>1.1799999475479099</v>
      </c>
      <c r="E137">
        <v>17.549999237060501</v>
      </c>
      <c r="F137">
        <v>0</v>
      </c>
      <c r="G137">
        <v>18.6387914237838</v>
      </c>
      <c r="H137">
        <v>1.9231516559735999</v>
      </c>
      <c r="I137">
        <v>0</v>
      </c>
      <c r="J137">
        <v>0</v>
      </c>
    </row>
    <row r="138" spans="1:10">
      <c r="A138">
        <v>137</v>
      </c>
      <c r="B138">
        <v>147.72999999999999</v>
      </c>
      <c r="C138" s="65">
        <v>40314.958333333336</v>
      </c>
      <c r="D138">
        <v>5.4499998092651403</v>
      </c>
      <c r="E138">
        <v>17.0200004577637</v>
      </c>
      <c r="F138">
        <v>0</v>
      </c>
      <c r="G138">
        <v>18.4852988157879</v>
      </c>
      <c r="H138">
        <v>1.7138655571258601</v>
      </c>
      <c r="I138">
        <v>0</v>
      </c>
      <c r="J138">
        <v>0</v>
      </c>
    </row>
    <row r="139" spans="1:10">
      <c r="A139">
        <v>138</v>
      </c>
      <c r="B139">
        <v>-34.72</v>
      </c>
      <c r="C139" s="65">
        <v>40315.958333333336</v>
      </c>
      <c r="D139">
        <v>0.89999997615814198</v>
      </c>
      <c r="E139">
        <v>18.840000152587901</v>
      </c>
      <c r="F139">
        <v>0</v>
      </c>
      <c r="G139">
        <v>18.3354679780285</v>
      </c>
      <c r="H139">
        <v>2.0173169253138199</v>
      </c>
      <c r="I139">
        <v>0</v>
      </c>
      <c r="J139">
        <v>0</v>
      </c>
    </row>
    <row r="140" spans="1:10">
      <c r="A140">
        <v>139</v>
      </c>
      <c r="B140">
        <v>147.72999999999999</v>
      </c>
      <c r="C140" s="65">
        <v>40316.958333333336</v>
      </c>
      <c r="D140">
        <v>0.490000009536743</v>
      </c>
      <c r="E140">
        <v>18.659999847412099</v>
      </c>
      <c r="F140">
        <v>0</v>
      </c>
      <c r="G140">
        <v>18.189337750179</v>
      </c>
      <c r="H140">
        <v>1.9925545842711501</v>
      </c>
      <c r="I140">
        <v>0</v>
      </c>
      <c r="J140">
        <v>0</v>
      </c>
    </row>
    <row r="141" spans="1:10">
      <c r="A141">
        <v>140</v>
      </c>
      <c r="B141">
        <v>-34.72</v>
      </c>
      <c r="C141" s="65">
        <v>40317.958333333336</v>
      </c>
      <c r="D141">
        <v>1.1499999761581401</v>
      </c>
      <c r="E141">
        <v>17.2399997711182</v>
      </c>
      <c r="F141">
        <v>0</v>
      </c>
      <c r="G141">
        <v>18.046946971912899</v>
      </c>
      <c r="H141">
        <v>1.8345385530559699</v>
      </c>
      <c r="I141">
        <v>0</v>
      </c>
      <c r="J141">
        <v>0</v>
      </c>
    </row>
    <row r="142" spans="1:10">
      <c r="A142">
        <v>141</v>
      </c>
      <c r="B142">
        <v>147.72999999999999</v>
      </c>
      <c r="C142" s="65">
        <v>40318.958333333336</v>
      </c>
      <c r="D142">
        <v>1.04999995231628</v>
      </c>
      <c r="E142">
        <v>17.049999237060501</v>
      </c>
      <c r="F142">
        <v>0</v>
      </c>
      <c r="G142">
        <v>17.908334482903701</v>
      </c>
      <c r="H142">
        <v>1.8055986197189</v>
      </c>
      <c r="I142">
        <v>0</v>
      </c>
      <c r="J142">
        <v>0</v>
      </c>
    </row>
    <row r="143" spans="1:10">
      <c r="A143">
        <v>142</v>
      </c>
      <c r="B143">
        <v>-34.72</v>
      </c>
      <c r="C143" s="65">
        <v>40319.958333333336</v>
      </c>
      <c r="D143">
        <v>1.28999996185303</v>
      </c>
      <c r="E143">
        <v>17.579999923706101</v>
      </c>
      <c r="F143">
        <v>0</v>
      </c>
      <c r="G143">
        <v>17.773539122824801</v>
      </c>
      <c r="H143">
        <v>1.8341024309565199</v>
      </c>
      <c r="I143">
        <v>0</v>
      </c>
      <c r="J143">
        <v>0</v>
      </c>
    </row>
    <row r="144" spans="1:10">
      <c r="A144">
        <v>143</v>
      </c>
      <c r="B144">
        <v>147.72999999999999</v>
      </c>
      <c r="C144" s="65">
        <v>40320.958333333336</v>
      </c>
      <c r="D144">
        <v>1.7599999904632599</v>
      </c>
      <c r="E144">
        <v>17.629999160766602</v>
      </c>
      <c r="F144">
        <v>0</v>
      </c>
      <c r="G144">
        <v>17.642599731349701</v>
      </c>
      <c r="H144">
        <v>1.8141220502747399</v>
      </c>
      <c r="I144">
        <v>0</v>
      </c>
      <c r="J144">
        <v>0</v>
      </c>
    </row>
    <row r="145" spans="1:10">
      <c r="A145">
        <v>144</v>
      </c>
      <c r="B145">
        <v>-34.72</v>
      </c>
      <c r="C145" s="65">
        <v>40321.958333333336</v>
      </c>
      <c r="D145">
        <v>6.5300002098083496</v>
      </c>
      <c r="E145">
        <v>18.620000839233398</v>
      </c>
      <c r="F145">
        <v>0.80000001192092896</v>
      </c>
      <c r="G145">
        <v>17.515555148151801</v>
      </c>
      <c r="H145">
        <v>1.73666125053844</v>
      </c>
      <c r="I145">
        <v>0</v>
      </c>
      <c r="J145">
        <v>0</v>
      </c>
    </row>
    <row r="146" spans="1:10">
      <c r="A146">
        <v>145</v>
      </c>
      <c r="B146">
        <v>147.72999999999999</v>
      </c>
      <c r="C146" s="65">
        <v>40322.958333333336</v>
      </c>
      <c r="D146">
        <v>11.8699998855591</v>
      </c>
      <c r="E146">
        <v>14.7299995422363</v>
      </c>
      <c r="F146">
        <v>9.5</v>
      </c>
      <c r="G146">
        <v>17.3924442129045</v>
      </c>
      <c r="H146">
        <v>0.85874801499748499</v>
      </c>
      <c r="I146">
        <v>8.8130015880020096</v>
      </c>
      <c r="J146">
        <v>0.17626003176003999</v>
      </c>
    </row>
    <row r="147" spans="1:10">
      <c r="A147">
        <v>146</v>
      </c>
      <c r="B147">
        <v>-34.72</v>
      </c>
      <c r="C147" s="65">
        <v>40323.958333333336</v>
      </c>
      <c r="D147">
        <v>11.1599998474121</v>
      </c>
      <c r="E147">
        <v>18.2700004577637</v>
      </c>
      <c r="F147">
        <v>14.8999996185303</v>
      </c>
      <c r="G147">
        <v>17.273305765281499</v>
      </c>
      <c r="H147">
        <v>1.4059044055515399</v>
      </c>
      <c r="I147">
        <v>22.5882776820911</v>
      </c>
      <c r="J147">
        <v>0.45176555364182103</v>
      </c>
    </row>
    <row r="148" spans="1:10">
      <c r="A148">
        <v>147</v>
      </c>
      <c r="B148">
        <v>147.72999999999999</v>
      </c>
      <c r="C148" s="65">
        <v>40324.958333333336</v>
      </c>
      <c r="D148">
        <v>6.6599998474121103</v>
      </c>
      <c r="E148">
        <v>18.149999618530298</v>
      </c>
      <c r="F148">
        <v>0</v>
      </c>
      <c r="G148">
        <v>17.158178644955999</v>
      </c>
      <c r="H148">
        <v>1.6491941406031101</v>
      </c>
      <c r="I148">
        <v>21.2689223696086</v>
      </c>
      <c r="J148">
        <v>0.42537844739217101</v>
      </c>
    </row>
    <row r="149" spans="1:10">
      <c r="A149">
        <v>148</v>
      </c>
      <c r="B149">
        <v>-34.72</v>
      </c>
      <c r="C149" s="65">
        <v>40325.958333333336</v>
      </c>
      <c r="D149">
        <v>10.3800001144409</v>
      </c>
      <c r="E149">
        <v>17.530000686645501</v>
      </c>
      <c r="F149">
        <v>0.10000000149011599</v>
      </c>
      <c r="G149">
        <v>17.0471016916016</v>
      </c>
      <c r="H149">
        <v>1.3588686032570501</v>
      </c>
      <c r="I149">
        <v>20.281827488493001</v>
      </c>
      <c r="J149">
        <v>0.40563654976986102</v>
      </c>
    </row>
    <row r="150" spans="1:10">
      <c r="A150">
        <v>149</v>
      </c>
      <c r="B150">
        <v>147.72999999999999</v>
      </c>
      <c r="C150" s="65">
        <v>40326.958333333336</v>
      </c>
      <c r="D150">
        <v>12.0200004577637</v>
      </c>
      <c r="E150">
        <v>16.379999160766602</v>
      </c>
      <c r="F150">
        <v>8</v>
      </c>
      <c r="G150">
        <v>16.9401137448918</v>
      </c>
      <c r="H150">
        <v>1.06260346930858</v>
      </c>
      <c r="I150">
        <v>27.4317447130462</v>
      </c>
      <c r="J150">
        <v>0.54863489426092305</v>
      </c>
    </row>
    <row r="151" spans="1:10">
      <c r="A151">
        <v>150</v>
      </c>
      <c r="B151">
        <v>-34.72</v>
      </c>
      <c r="C151" s="65">
        <v>40327.958333333336</v>
      </c>
      <c r="D151">
        <v>10.2299995422363</v>
      </c>
      <c r="E151">
        <v>13.189999580383301</v>
      </c>
      <c r="F151">
        <v>5.8000001907348597</v>
      </c>
      <c r="G151">
        <v>16.837253644499899</v>
      </c>
      <c r="H151">
        <v>0.80250559211708905</v>
      </c>
      <c r="I151">
        <v>32.589740430087403</v>
      </c>
      <c r="J151">
        <v>0.65179480860174699</v>
      </c>
    </row>
    <row r="152" spans="1:10">
      <c r="A152">
        <v>151</v>
      </c>
      <c r="B152">
        <v>147.72999999999999</v>
      </c>
      <c r="C152" s="65">
        <v>40328.958333333336</v>
      </c>
      <c r="D152">
        <v>7.8600001335143999</v>
      </c>
      <c r="E152">
        <v>18.399999618530298</v>
      </c>
      <c r="F152">
        <v>3.5999999046325701</v>
      </c>
      <c r="G152">
        <v>16.738560230099498</v>
      </c>
      <c r="H152">
        <v>1.57790213609095</v>
      </c>
      <c r="I152">
        <v>34.927418625847203</v>
      </c>
      <c r="J152">
        <v>0.69854837251694302</v>
      </c>
    </row>
    <row r="153" spans="1:10">
      <c r="A153">
        <v>152</v>
      </c>
      <c r="B153">
        <v>-34.72</v>
      </c>
      <c r="C153" s="65">
        <v>40329.958333333336</v>
      </c>
      <c r="D153">
        <v>3.3499999046325701</v>
      </c>
      <c r="E153">
        <v>16.909999847412099</v>
      </c>
      <c r="F153">
        <v>0</v>
      </c>
      <c r="G153">
        <v>16.644072341364001</v>
      </c>
      <c r="H153">
        <v>1.60702311655526</v>
      </c>
      <c r="I153">
        <v>33.641800132603002</v>
      </c>
      <c r="J153">
        <v>0.67283600265205901</v>
      </c>
    </row>
    <row r="154" spans="1:10">
      <c r="A154">
        <v>153</v>
      </c>
      <c r="B154">
        <v>147.72999999999999</v>
      </c>
      <c r="C154" s="65">
        <v>40330.958333333336</v>
      </c>
      <c r="D154">
        <v>2.6900000572204599</v>
      </c>
      <c r="E154">
        <v>16.620000839233398</v>
      </c>
      <c r="F154">
        <v>0</v>
      </c>
      <c r="G154">
        <v>16.553828817966899</v>
      </c>
      <c r="H154">
        <v>1.5924185831903499</v>
      </c>
      <c r="I154">
        <v>32.3678652660507</v>
      </c>
      <c r="J154">
        <v>0.64735730532101399</v>
      </c>
    </row>
    <row r="155" spans="1:10">
      <c r="A155">
        <v>154</v>
      </c>
      <c r="B155">
        <v>-34.72</v>
      </c>
      <c r="C155" s="65">
        <v>40331.958333333336</v>
      </c>
      <c r="D155">
        <v>3.21000003814697</v>
      </c>
      <c r="E155">
        <v>17.360000610351602</v>
      </c>
      <c r="F155">
        <v>0</v>
      </c>
      <c r="G155">
        <v>16.467868499581598</v>
      </c>
      <c r="H155">
        <v>1.63324675492842</v>
      </c>
      <c r="I155">
        <v>31.061267862108</v>
      </c>
      <c r="J155">
        <v>0.62122535724215899</v>
      </c>
    </row>
    <row r="156" spans="1:10">
      <c r="A156">
        <v>155</v>
      </c>
      <c r="B156">
        <v>147.72999999999999</v>
      </c>
      <c r="C156" s="65">
        <v>40332.958333333336</v>
      </c>
      <c r="D156">
        <v>5.8200001716613796</v>
      </c>
      <c r="E156">
        <v>18.170000076293899</v>
      </c>
      <c r="F156">
        <v>0</v>
      </c>
      <c r="G156">
        <v>16.386230225881601</v>
      </c>
      <c r="H156">
        <v>1.61071117845179</v>
      </c>
      <c r="I156">
        <v>29.772698919346499</v>
      </c>
      <c r="J156">
        <v>0.59545397838693004</v>
      </c>
    </row>
    <row r="157" spans="1:10">
      <c r="A157">
        <v>156</v>
      </c>
      <c r="B157">
        <v>-34.72</v>
      </c>
      <c r="C157" s="65">
        <v>40333.958333333336</v>
      </c>
      <c r="D157">
        <v>2.3599998950958301</v>
      </c>
      <c r="E157">
        <v>14.0100002288818</v>
      </c>
      <c r="F157">
        <v>0</v>
      </c>
      <c r="G157">
        <v>16.3089528365403</v>
      </c>
      <c r="H157">
        <v>1.3579179198556199</v>
      </c>
      <c r="I157">
        <v>28.686364583462002</v>
      </c>
      <c r="J157">
        <v>0.57372729166924097</v>
      </c>
    </row>
    <row r="158" spans="1:10">
      <c r="A158">
        <v>157</v>
      </c>
      <c r="B158">
        <v>147.72999999999999</v>
      </c>
      <c r="C158" s="65">
        <v>40334.958333333336</v>
      </c>
      <c r="D158">
        <v>5.2800002098083496</v>
      </c>
      <c r="E158">
        <v>13.6000003814697</v>
      </c>
      <c r="F158">
        <v>0</v>
      </c>
      <c r="G158">
        <v>16.236075171231199</v>
      </c>
      <c r="H158">
        <v>1.1975994299628101</v>
      </c>
      <c r="I158">
        <v>27.728285039491801</v>
      </c>
      <c r="J158">
        <v>0.55456570078983602</v>
      </c>
    </row>
    <row r="159" spans="1:10">
      <c r="A159">
        <v>158</v>
      </c>
      <c r="B159">
        <v>-34.72</v>
      </c>
      <c r="C159" s="65">
        <v>40335.958333333336</v>
      </c>
      <c r="D159">
        <v>-0.140000000596046</v>
      </c>
      <c r="E159">
        <v>14.560000419616699</v>
      </c>
      <c r="F159">
        <v>0.30000001192092901</v>
      </c>
      <c r="G159">
        <v>16.1676360696278</v>
      </c>
      <c r="H159">
        <v>1.4553942183836699</v>
      </c>
      <c r="I159">
        <v>26.8639696767058</v>
      </c>
      <c r="J159">
        <v>0.53727939353411502</v>
      </c>
    </row>
    <row r="160" spans="1:10">
      <c r="A160">
        <v>159</v>
      </c>
      <c r="B160">
        <v>147.72999999999999</v>
      </c>
      <c r="C160" s="65">
        <v>40336.958333333336</v>
      </c>
      <c r="D160">
        <v>0.28999999165535001</v>
      </c>
      <c r="E160">
        <v>13.3500003814697</v>
      </c>
      <c r="F160">
        <v>0.10000000149011599</v>
      </c>
      <c r="G160">
        <v>16.103674371403599</v>
      </c>
      <c r="H160">
        <v>1.3450746217321301</v>
      </c>
      <c r="I160">
        <v>25.8879099808102</v>
      </c>
      <c r="J160">
        <v>0.51775819961620395</v>
      </c>
    </row>
    <row r="161" spans="1:10">
      <c r="A161">
        <v>160</v>
      </c>
      <c r="B161">
        <v>-34.72</v>
      </c>
      <c r="C161" s="65">
        <v>40337.958333333336</v>
      </c>
      <c r="D161">
        <v>2.3499999046325701</v>
      </c>
      <c r="E161">
        <v>8.2100000381469709</v>
      </c>
      <c r="F161">
        <v>0</v>
      </c>
      <c r="G161">
        <v>16.044228916231901</v>
      </c>
      <c r="H161">
        <v>0.84152150410696702</v>
      </c>
      <c r="I161">
        <v>25.214692777524601</v>
      </c>
      <c r="J161">
        <v>0.504293855550492</v>
      </c>
    </row>
    <row r="162" spans="1:10">
      <c r="A162">
        <v>161</v>
      </c>
      <c r="B162">
        <v>147.72999999999999</v>
      </c>
      <c r="C162" s="65">
        <v>40338.958333333336</v>
      </c>
      <c r="D162">
        <v>4.8200001716613796</v>
      </c>
      <c r="E162">
        <v>11.0299997329712</v>
      </c>
      <c r="F162">
        <v>3.5</v>
      </c>
      <c r="G162">
        <v>15.9893385437862</v>
      </c>
      <c r="H162">
        <v>0.96226218009818698</v>
      </c>
      <c r="I162">
        <v>27.9448830334461</v>
      </c>
      <c r="J162">
        <v>0.55889766066892099</v>
      </c>
    </row>
    <row r="163" spans="1:10">
      <c r="A163">
        <v>162</v>
      </c>
      <c r="B163">
        <v>-34.72</v>
      </c>
      <c r="C163" s="65">
        <v>40339.958333333336</v>
      </c>
      <c r="D163">
        <v>1.8999999761581401</v>
      </c>
      <c r="E163">
        <v>11.75</v>
      </c>
      <c r="F163">
        <v>0</v>
      </c>
      <c r="G163">
        <v>15.939042093740101</v>
      </c>
      <c r="H163">
        <v>1.15642726901211</v>
      </c>
      <c r="I163">
        <v>27.019741218236401</v>
      </c>
      <c r="J163">
        <v>0.54039482436472697</v>
      </c>
    </row>
    <row r="164" spans="1:10">
      <c r="A164">
        <v>163</v>
      </c>
      <c r="B164">
        <v>147.72999999999999</v>
      </c>
      <c r="C164" s="65">
        <v>40340.958333333336</v>
      </c>
      <c r="D164">
        <v>3.3199999332428001</v>
      </c>
      <c r="E164">
        <v>12.189999580383301</v>
      </c>
      <c r="F164">
        <v>0</v>
      </c>
      <c r="G164">
        <v>15.893378405766899</v>
      </c>
      <c r="H164">
        <v>1.13557456826396</v>
      </c>
      <c r="I164">
        <v>26.111281563625202</v>
      </c>
      <c r="J164">
        <v>0.52222563127250399</v>
      </c>
    </row>
    <row r="165" spans="1:10">
      <c r="A165">
        <v>164</v>
      </c>
      <c r="B165">
        <v>-34.72</v>
      </c>
      <c r="C165" s="65">
        <v>40341.958333333336</v>
      </c>
      <c r="D165">
        <v>-2.8499999046325701</v>
      </c>
      <c r="E165">
        <v>13.560000419616699</v>
      </c>
      <c r="F165">
        <v>0</v>
      </c>
      <c r="G165">
        <v>15.8523863195402</v>
      </c>
      <c r="H165">
        <v>1.3959037825760401</v>
      </c>
      <c r="I165">
        <v>24.994558537564401</v>
      </c>
      <c r="J165">
        <v>0.49989117075128697</v>
      </c>
    </row>
    <row r="166" spans="1:10">
      <c r="A166">
        <v>165</v>
      </c>
      <c r="B166">
        <v>147.72999999999999</v>
      </c>
      <c r="C166" s="65">
        <v>40342.958333333336</v>
      </c>
      <c r="D166">
        <v>-1.7799999713897701</v>
      </c>
      <c r="E166">
        <v>15.1000003814697</v>
      </c>
      <c r="F166">
        <v>0</v>
      </c>
      <c r="G166">
        <v>15.8161046747333</v>
      </c>
      <c r="H166">
        <v>1.49212073069082</v>
      </c>
      <c r="I166">
        <v>23.800861953011701</v>
      </c>
      <c r="J166">
        <v>0.47601723906023402</v>
      </c>
    </row>
    <row r="167" spans="1:10">
      <c r="A167">
        <v>166</v>
      </c>
      <c r="B167">
        <v>-34.72</v>
      </c>
      <c r="C167" s="65">
        <v>40343.958333333336</v>
      </c>
      <c r="D167">
        <v>0.43000000715255698</v>
      </c>
      <c r="E167">
        <v>16.069999694824201</v>
      </c>
      <c r="F167">
        <v>0</v>
      </c>
      <c r="G167">
        <v>15.784572311019801</v>
      </c>
      <c r="H167">
        <v>1.5265838579150199</v>
      </c>
      <c r="I167">
        <v>22.579594866679699</v>
      </c>
      <c r="J167">
        <v>0.45159189733359401</v>
      </c>
    </row>
    <row r="168" spans="1:10">
      <c r="A168">
        <v>167</v>
      </c>
      <c r="B168">
        <v>147.72999999999999</v>
      </c>
      <c r="C168" s="65">
        <v>40344.958333333336</v>
      </c>
      <c r="D168">
        <v>3.0199999809265101</v>
      </c>
      <c r="E168">
        <v>16.659999847412099</v>
      </c>
      <c r="F168">
        <v>0.10000000149011599</v>
      </c>
      <c r="G168">
        <v>15.757817335323301</v>
      </c>
      <c r="H168">
        <v>1.5100907032358599</v>
      </c>
      <c r="I168">
        <v>21.4715223055811</v>
      </c>
      <c r="J168">
        <v>0.42943044611162201</v>
      </c>
    </row>
    <row r="169" spans="1:10">
      <c r="A169">
        <v>168</v>
      </c>
      <c r="B169">
        <v>-34.72</v>
      </c>
      <c r="C169" s="65">
        <v>40345.958333333336</v>
      </c>
      <c r="D169">
        <v>7.2199997901916504</v>
      </c>
      <c r="E169">
        <v>16.209999084472699</v>
      </c>
      <c r="F169">
        <v>9.5</v>
      </c>
      <c r="G169">
        <v>15.7358249235687</v>
      </c>
      <c r="H169">
        <v>1.3072958265852499</v>
      </c>
      <c r="I169">
        <v>29.9256856443129</v>
      </c>
      <c r="J169">
        <v>0.59851371288625799</v>
      </c>
    </row>
    <row r="170" spans="1:10">
      <c r="A170">
        <v>169</v>
      </c>
      <c r="B170">
        <v>147.72999999999999</v>
      </c>
      <c r="C170" s="65">
        <v>40346.958333333336</v>
      </c>
      <c r="D170">
        <v>1.8600000143051101</v>
      </c>
      <c r="E170">
        <v>11.6099996566772</v>
      </c>
      <c r="F170">
        <v>1.8999999761581401</v>
      </c>
      <c r="G170">
        <v>15.718569518931</v>
      </c>
      <c r="H170">
        <v>1.13048064487439</v>
      </c>
      <c r="I170">
        <v>30.921301104571501</v>
      </c>
      <c r="J170">
        <v>0.61842602209143105</v>
      </c>
    </row>
    <row r="171" spans="1:10">
      <c r="A171">
        <v>170</v>
      </c>
      <c r="B171">
        <v>-34.72</v>
      </c>
      <c r="C171" s="65">
        <v>40347.958333333336</v>
      </c>
      <c r="D171">
        <v>4.5999999046325701</v>
      </c>
      <c r="E171">
        <v>13.0900001525879</v>
      </c>
      <c r="F171">
        <v>0.60000002384185802</v>
      </c>
      <c r="G171">
        <v>15.706025564585101</v>
      </c>
      <c r="H171">
        <v>1.1447156706928701</v>
      </c>
      <c r="I171">
        <v>30.605528591859098</v>
      </c>
      <c r="J171">
        <v>0.61211057183718198</v>
      </c>
    </row>
    <row r="172" spans="1:10">
      <c r="A172">
        <v>171</v>
      </c>
      <c r="B172">
        <v>147.72999999999999</v>
      </c>
      <c r="C172" s="65">
        <v>40348.958333333336</v>
      </c>
      <c r="D172">
        <v>6.4200000762939498</v>
      </c>
      <c r="E172">
        <v>14.430000305175801</v>
      </c>
      <c r="F172">
        <v>1.20000004768372</v>
      </c>
      <c r="G172">
        <v>15.6981675037063</v>
      </c>
      <c r="H172">
        <v>1.1772289355464101</v>
      </c>
      <c r="I172">
        <v>30.8637454911057</v>
      </c>
      <c r="J172">
        <v>0.61727490982211397</v>
      </c>
    </row>
    <row r="173" spans="1:10">
      <c r="A173">
        <v>172</v>
      </c>
      <c r="B173">
        <v>-34.72</v>
      </c>
      <c r="C173" s="65">
        <v>40349.958333333336</v>
      </c>
      <c r="D173">
        <v>4.75</v>
      </c>
      <c r="E173">
        <v>14.5</v>
      </c>
      <c r="F173">
        <v>0.60000002384185802</v>
      </c>
      <c r="G173">
        <v>15.6949697794694</v>
      </c>
      <c r="H173">
        <v>1.26174380056882</v>
      </c>
      <c r="I173">
        <v>30.4543504744925</v>
      </c>
      <c r="J173">
        <v>0.60908700948984995</v>
      </c>
    </row>
    <row r="174" spans="1:10">
      <c r="A174">
        <v>173</v>
      </c>
      <c r="B174">
        <v>147.72999999999999</v>
      </c>
      <c r="C174" s="65">
        <v>40350.958333333336</v>
      </c>
      <c r="D174">
        <v>0.95999997854232799</v>
      </c>
      <c r="E174">
        <v>15.460000038146999</v>
      </c>
      <c r="F174">
        <v>0</v>
      </c>
      <c r="G174">
        <v>15.696406835049601</v>
      </c>
      <c r="H174">
        <v>1.4594403613571101</v>
      </c>
      <c r="I174">
        <v>29.286798185406798</v>
      </c>
      <c r="J174">
        <v>0.58573596370813596</v>
      </c>
    </row>
    <row r="175" spans="1:10">
      <c r="A175">
        <v>174</v>
      </c>
      <c r="B175">
        <v>-34.72</v>
      </c>
      <c r="C175" s="65">
        <v>40351.958333333336</v>
      </c>
      <c r="D175">
        <v>5.2600002288818404</v>
      </c>
      <c r="E175">
        <v>16.950000762939499</v>
      </c>
      <c r="F175">
        <v>0</v>
      </c>
      <c r="G175">
        <v>15.7024531136219</v>
      </c>
      <c r="H175">
        <v>1.4568321048233499</v>
      </c>
      <c r="I175">
        <v>28.1213325015481</v>
      </c>
      <c r="J175">
        <v>0.56242665003096304</v>
      </c>
    </row>
    <row r="176" spans="1:10">
      <c r="A176">
        <v>175</v>
      </c>
      <c r="B176">
        <v>147.72999999999999</v>
      </c>
      <c r="C176" s="65">
        <v>40352.958333333336</v>
      </c>
      <c r="D176">
        <v>5.4200000762939498</v>
      </c>
      <c r="E176">
        <v>16.930000305175799</v>
      </c>
      <c r="F176">
        <v>0</v>
      </c>
      <c r="G176">
        <v>15.7130830583614</v>
      </c>
      <c r="H176">
        <v>1.45005431981636</v>
      </c>
      <c r="I176">
        <v>26.961289045695001</v>
      </c>
      <c r="J176">
        <v>0.53922578091390105</v>
      </c>
    </row>
    <row r="177" spans="1:10">
      <c r="A177">
        <v>176</v>
      </c>
      <c r="B177">
        <v>-34.72</v>
      </c>
      <c r="C177" s="65">
        <v>40353.958333333336</v>
      </c>
      <c r="D177">
        <v>5.7699999809265101</v>
      </c>
      <c r="E177">
        <v>17.590000152587901</v>
      </c>
      <c r="F177">
        <v>0</v>
      </c>
      <c r="G177">
        <v>15.728271112442901</v>
      </c>
      <c r="H177">
        <v>1.49650771409481</v>
      </c>
      <c r="I177">
        <v>25.764082874419199</v>
      </c>
      <c r="J177">
        <v>0.51528165748838395</v>
      </c>
    </row>
    <row r="178" spans="1:10">
      <c r="A178">
        <v>177</v>
      </c>
      <c r="B178">
        <v>147.72999999999999</v>
      </c>
      <c r="C178" s="65">
        <v>40354.958333333336</v>
      </c>
      <c r="D178">
        <v>6.6399998664856001</v>
      </c>
      <c r="E178">
        <v>10.579999923706101</v>
      </c>
      <c r="F178">
        <v>24.399999618530298</v>
      </c>
      <c r="G178">
        <v>15.7479917190417</v>
      </c>
      <c r="H178">
        <v>0.77500310583257703</v>
      </c>
      <c r="I178">
        <v>49.544080008283402</v>
      </c>
      <c r="J178">
        <v>0.99088160016566795</v>
      </c>
    </row>
    <row r="179" spans="1:10">
      <c r="A179">
        <v>178</v>
      </c>
      <c r="B179">
        <v>-34.72</v>
      </c>
      <c r="C179" s="65">
        <v>40355.958333333336</v>
      </c>
      <c r="D179">
        <v>1.5599999427795399</v>
      </c>
      <c r="E179">
        <v>10.579999923706101</v>
      </c>
      <c r="F179">
        <v>0</v>
      </c>
      <c r="G179">
        <v>15.7722193213328</v>
      </c>
      <c r="H179">
        <v>1.0614761615549599</v>
      </c>
      <c r="I179">
        <v>48.694899079039402</v>
      </c>
      <c r="J179">
        <v>0.973897981580789</v>
      </c>
    </row>
    <row r="180" spans="1:10">
      <c r="A180">
        <v>179</v>
      </c>
      <c r="B180">
        <v>147.72999999999999</v>
      </c>
      <c r="C180" s="65">
        <v>40356.958333333336</v>
      </c>
      <c r="D180">
        <v>-3.0899999141693102</v>
      </c>
      <c r="E180">
        <v>9.8400001525878906</v>
      </c>
      <c r="F180">
        <v>0</v>
      </c>
      <c r="G180">
        <v>15.800928362491099</v>
      </c>
      <c r="H180">
        <v>1.1294500806346801</v>
      </c>
      <c r="I180">
        <v>47.791339014531701</v>
      </c>
      <c r="J180">
        <v>0.95582678029063395</v>
      </c>
    </row>
    <row r="181" spans="1:10">
      <c r="A181">
        <v>180</v>
      </c>
      <c r="B181">
        <v>-34.72</v>
      </c>
      <c r="C181" s="65">
        <v>40357.958333333336</v>
      </c>
      <c r="D181">
        <v>-9.00000035762787E-2</v>
      </c>
      <c r="E181">
        <v>9.6899995803833008</v>
      </c>
      <c r="F181">
        <v>0</v>
      </c>
      <c r="G181">
        <v>15.8340932856918</v>
      </c>
      <c r="H181">
        <v>1.0505888907404399</v>
      </c>
      <c r="I181">
        <v>46.950867901939297</v>
      </c>
      <c r="J181">
        <v>0.93901735803878705</v>
      </c>
    </row>
    <row r="182" spans="1:10">
      <c r="A182">
        <v>181</v>
      </c>
      <c r="B182">
        <v>147.72999999999999</v>
      </c>
      <c r="C182" s="65">
        <v>40358.958333333336</v>
      </c>
      <c r="D182">
        <v>1.0299999713897701</v>
      </c>
      <c r="E182">
        <v>11.710000038146999</v>
      </c>
      <c r="F182">
        <v>0</v>
      </c>
      <c r="G182">
        <v>15.871688534109801</v>
      </c>
      <c r="H182">
        <v>1.1769205936256499</v>
      </c>
      <c r="I182">
        <v>46.009331427038802</v>
      </c>
      <c r="J182">
        <v>0.92018662854077704</v>
      </c>
    </row>
    <row r="183" spans="1:10">
      <c r="A183">
        <v>182</v>
      </c>
      <c r="B183">
        <v>-34.72</v>
      </c>
      <c r="C183" s="65">
        <v>40359.958333333336</v>
      </c>
      <c r="D183">
        <v>0.86000001430511497</v>
      </c>
      <c r="E183">
        <v>12.1499996185303</v>
      </c>
      <c r="F183">
        <v>0.10000000149011599</v>
      </c>
      <c r="G183">
        <v>15.9136885509203</v>
      </c>
      <c r="H183">
        <v>1.2200431511284699</v>
      </c>
      <c r="I183">
        <v>45.133296907626203</v>
      </c>
      <c r="J183">
        <v>0.90266593815252305</v>
      </c>
    </row>
    <row r="184" spans="1:10">
      <c r="A184">
        <v>183</v>
      </c>
      <c r="B184">
        <v>147.72999999999999</v>
      </c>
      <c r="C184" s="65">
        <v>40360.958333333336</v>
      </c>
      <c r="D184">
        <v>-9.9999997764825804E-3</v>
      </c>
      <c r="E184">
        <v>7.7800002098083496</v>
      </c>
      <c r="F184">
        <v>2.4000000953674299</v>
      </c>
      <c r="G184">
        <v>15.9600677792982</v>
      </c>
      <c r="H184">
        <v>0.90682742576874098</v>
      </c>
      <c r="I184">
        <v>46.807835062378601</v>
      </c>
      <c r="J184">
        <v>0.936156701247572</v>
      </c>
    </row>
    <row r="185" spans="1:10">
      <c r="A185">
        <v>184</v>
      </c>
      <c r="B185">
        <v>-34.72</v>
      </c>
      <c r="C185" s="65">
        <v>40361.958333333336</v>
      </c>
      <c r="D185">
        <v>3.9900000095367401</v>
      </c>
      <c r="E185">
        <v>10.289999961853001</v>
      </c>
      <c r="F185">
        <v>7.8000001907348597</v>
      </c>
      <c r="G185">
        <v>16.0108006624186</v>
      </c>
      <c r="H185">
        <v>0.94089578746967995</v>
      </c>
      <c r="I185">
        <v>50</v>
      </c>
      <c r="J185">
        <v>1</v>
      </c>
    </row>
    <row r="186" spans="1:10">
      <c r="A186">
        <v>185</v>
      </c>
      <c r="B186">
        <v>147.72999999999999</v>
      </c>
      <c r="C186" s="65">
        <v>40362.958333333336</v>
      </c>
      <c r="D186">
        <v>0.43999999761581399</v>
      </c>
      <c r="E186">
        <v>9.8000001907348597</v>
      </c>
      <c r="F186">
        <v>0.10000000149011599</v>
      </c>
      <c r="G186">
        <v>16.0658616434565</v>
      </c>
      <c r="H186">
        <v>1.05759239244772</v>
      </c>
      <c r="I186">
        <v>49.253926087531902</v>
      </c>
      <c r="J186">
        <v>0.98507852175063904</v>
      </c>
    </row>
    <row r="187" spans="1:10">
      <c r="A187">
        <v>186</v>
      </c>
      <c r="B187">
        <v>-34.72</v>
      </c>
      <c r="C187" s="65">
        <v>40363.958333333336</v>
      </c>
      <c r="D187">
        <v>-1.58000004291534</v>
      </c>
      <c r="E187">
        <v>13.569999694824199</v>
      </c>
      <c r="F187">
        <v>0</v>
      </c>
      <c r="G187">
        <v>16.125225165587</v>
      </c>
      <c r="H187">
        <v>1.4020372680478901</v>
      </c>
      <c r="I187">
        <v>48.132296273093601</v>
      </c>
      <c r="J187">
        <v>0.962645925461873</v>
      </c>
    </row>
    <row r="188" spans="1:10">
      <c r="A188">
        <v>187</v>
      </c>
      <c r="B188">
        <v>147.72999999999999</v>
      </c>
      <c r="C188" s="65">
        <v>40364.958333333336</v>
      </c>
      <c r="D188">
        <v>2.0099999904632599</v>
      </c>
      <c r="E188">
        <v>10.0200004577637</v>
      </c>
      <c r="F188">
        <v>8</v>
      </c>
      <c r="G188">
        <v>16.188865671985099</v>
      </c>
      <c r="H188">
        <v>1.0243421221792499</v>
      </c>
      <c r="I188">
        <v>50</v>
      </c>
      <c r="J188">
        <v>1</v>
      </c>
    </row>
    <row r="189" spans="1:10">
      <c r="A189">
        <v>188</v>
      </c>
      <c r="B189">
        <v>-34.72</v>
      </c>
      <c r="C189" s="65">
        <v>40365.958333333336</v>
      </c>
      <c r="D189">
        <v>0.82999998331069902</v>
      </c>
      <c r="E189">
        <v>8.7399997711181605</v>
      </c>
      <c r="F189">
        <v>0.10000000149011599</v>
      </c>
      <c r="G189">
        <v>16.2567576058259</v>
      </c>
      <c r="H189">
        <v>0.96940222100769502</v>
      </c>
      <c r="I189">
        <v>49.324478224684</v>
      </c>
      <c r="J189">
        <v>0.98648956449367897</v>
      </c>
    </row>
    <row r="190" spans="1:10">
      <c r="A190">
        <v>189</v>
      </c>
      <c r="B190">
        <v>147.72999999999999</v>
      </c>
      <c r="C190" s="65">
        <v>40366.958333333336</v>
      </c>
      <c r="D190">
        <v>-0.93000000715255704</v>
      </c>
      <c r="E190">
        <v>13.9099998474121</v>
      </c>
      <c r="F190">
        <v>0</v>
      </c>
      <c r="G190">
        <v>16.3288754102844</v>
      </c>
      <c r="H190">
        <v>1.43437427843779</v>
      </c>
      <c r="I190">
        <v>48.1769788019337</v>
      </c>
      <c r="J190">
        <v>0.96353957603867502</v>
      </c>
    </row>
    <row r="191" spans="1:10">
      <c r="A191">
        <v>190</v>
      </c>
      <c r="B191">
        <v>-34.72</v>
      </c>
      <c r="C191" s="65">
        <v>40367.958333333336</v>
      </c>
      <c r="D191">
        <v>0.5</v>
      </c>
      <c r="E191">
        <v>14.9899997711182</v>
      </c>
      <c r="F191">
        <v>0</v>
      </c>
      <c r="G191">
        <v>16.405193528535602</v>
      </c>
      <c r="H191">
        <v>1.49755645715467</v>
      </c>
      <c r="I191">
        <v>46.978933636210002</v>
      </c>
      <c r="J191">
        <v>0.93957867272420004</v>
      </c>
    </row>
    <row r="192" spans="1:10">
      <c r="A192">
        <v>191</v>
      </c>
      <c r="B192">
        <v>147.72999999999999</v>
      </c>
      <c r="C192" s="65">
        <v>40368.958333333336</v>
      </c>
      <c r="D192">
        <v>5.9099998474121103</v>
      </c>
      <c r="E192">
        <v>15.289999961853001</v>
      </c>
      <c r="F192">
        <v>0.60000002384185802</v>
      </c>
      <c r="G192">
        <v>16.485686403754599</v>
      </c>
      <c r="H192">
        <v>1.3461347835174</v>
      </c>
      <c r="I192">
        <v>46.502025833237902</v>
      </c>
      <c r="J192">
        <v>0.93004051666475895</v>
      </c>
    </row>
    <row r="193" spans="1:10">
      <c r="A193">
        <v>192</v>
      </c>
      <c r="B193">
        <v>-34.72</v>
      </c>
      <c r="C193" s="65">
        <v>40369.958333333336</v>
      </c>
      <c r="D193">
        <v>10.0299997329712</v>
      </c>
      <c r="E193">
        <v>15.7299995422363</v>
      </c>
      <c r="F193">
        <v>2</v>
      </c>
      <c r="G193">
        <v>16.570328479116402</v>
      </c>
      <c r="H193">
        <v>1.1394247271565701</v>
      </c>
      <c r="I193">
        <v>47.590486051512698</v>
      </c>
      <c r="J193">
        <v>0.95180972103025396</v>
      </c>
    </row>
    <row r="194" spans="1:10">
      <c r="A194">
        <v>193</v>
      </c>
      <c r="B194">
        <v>147.72999999999999</v>
      </c>
      <c r="C194" s="65">
        <v>40370.958333333336</v>
      </c>
      <c r="D194">
        <v>9.00000035762787E-2</v>
      </c>
      <c r="E194">
        <v>15.050000190734901</v>
      </c>
      <c r="F194">
        <v>0.10000000149011599</v>
      </c>
      <c r="G194">
        <v>16.659094197796101</v>
      </c>
      <c r="H194">
        <v>1.5346148764607499</v>
      </c>
      <c r="I194">
        <v>46.462794151834203</v>
      </c>
      <c r="J194">
        <v>0.92925588303668405</v>
      </c>
    </row>
    <row r="195" spans="1:10">
      <c r="A195">
        <v>194</v>
      </c>
      <c r="B195">
        <v>-34.72</v>
      </c>
      <c r="C195" s="65">
        <v>40371.958333333336</v>
      </c>
      <c r="D195">
        <v>4.03999996185303</v>
      </c>
      <c r="E195">
        <v>15.0100002288818</v>
      </c>
      <c r="F195">
        <v>0</v>
      </c>
      <c r="G195">
        <v>16.751958002968699</v>
      </c>
      <c r="H195">
        <v>1.42328154605017</v>
      </c>
      <c r="I195">
        <v>45.324168914994097</v>
      </c>
      <c r="J195">
        <v>0.90648337829988102</v>
      </c>
    </row>
    <row r="196" spans="1:10">
      <c r="A196">
        <v>195</v>
      </c>
      <c r="B196">
        <v>147.72999999999999</v>
      </c>
      <c r="C196" s="65">
        <v>40372.958333333336</v>
      </c>
      <c r="D196">
        <v>7.9699997901916504</v>
      </c>
      <c r="E196">
        <v>11.5100002288818</v>
      </c>
      <c r="F196">
        <v>23.700000762939499</v>
      </c>
      <c r="G196">
        <v>16.848894337809199</v>
      </c>
      <c r="H196">
        <v>0.81959396605037604</v>
      </c>
      <c r="I196">
        <v>50</v>
      </c>
      <c r="J196">
        <v>1</v>
      </c>
    </row>
    <row r="197" spans="1:10">
      <c r="A197">
        <v>196</v>
      </c>
      <c r="B197">
        <v>-34.72</v>
      </c>
      <c r="C197" s="65">
        <v>40373.958333333336</v>
      </c>
      <c r="D197">
        <v>6.3899998664856001</v>
      </c>
      <c r="E197">
        <v>10.4099998474121</v>
      </c>
      <c r="F197">
        <v>7.6999998092651403</v>
      </c>
      <c r="G197">
        <v>16.949877645492698</v>
      </c>
      <c r="H197">
        <v>0.83587749718025495</v>
      </c>
      <c r="I197">
        <v>50</v>
      </c>
      <c r="J197">
        <v>1</v>
      </c>
    </row>
    <row r="198" spans="1:10">
      <c r="A198">
        <v>197</v>
      </c>
      <c r="B198">
        <v>147.72999999999999</v>
      </c>
      <c r="C198" s="65">
        <v>40374.958333333336</v>
      </c>
      <c r="D198">
        <v>-0.97000002861022905</v>
      </c>
      <c r="E198">
        <v>12.060000419616699</v>
      </c>
      <c r="F198">
        <v>0</v>
      </c>
      <c r="G198">
        <v>17.054880343613601</v>
      </c>
      <c r="H198">
        <v>1.3492005999760801</v>
      </c>
      <c r="I198">
        <v>48.920639520019101</v>
      </c>
      <c r="J198">
        <v>0.97841279040038298</v>
      </c>
    </row>
    <row r="199" spans="1:10">
      <c r="A199">
        <v>198</v>
      </c>
      <c r="B199">
        <v>-34.72</v>
      </c>
      <c r="C199" s="65">
        <v>40375.958333333336</v>
      </c>
      <c r="D199">
        <v>-1.66999995708466</v>
      </c>
      <c r="E199">
        <v>13.079999923706101</v>
      </c>
      <c r="F199">
        <v>0</v>
      </c>
      <c r="G199">
        <v>17.163866747443301</v>
      </c>
      <c r="H199">
        <v>1.45456505421381</v>
      </c>
      <c r="I199">
        <v>47.756987476648099</v>
      </c>
      <c r="J199">
        <v>0.95513974953296199</v>
      </c>
    </row>
    <row r="200" spans="1:10">
      <c r="A200">
        <v>199</v>
      </c>
      <c r="B200">
        <v>147.72999999999999</v>
      </c>
      <c r="C200" s="65">
        <v>40376.958333333336</v>
      </c>
      <c r="D200">
        <v>-1.46000003814697</v>
      </c>
      <c r="E200">
        <v>13.1400003433228</v>
      </c>
      <c r="F200">
        <v>0.10000000149011599</v>
      </c>
      <c r="G200">
        <v>17.276799146672602</v>
      </c>
      <c r="H200">
        <v>1.4650381857099599</v>
      </c>
      <c r="I200">
        <v>46.684956929570198</v>
      </c>
      <c r="J200">
        <v>0.93369913859140496</v>
      </c>
    </row>
    <row r="201" spans="1:10">
      <c r="A201">
        <v>200</v>
      </c>
      <c r="B201">
        <v>-34.72</v>
      </c>
      <c r="C201" s="65">
        <v>40377.958333333336</v>
      </c>
      <c r="D201">
        <v>2.3199999332428001</v>
      </c>
      <c r="E201">
        <v>11.3999996185303</v>
      </c>
      <c r="F201">
        <v>0</v>
      </c>
      <c r="G201">
        <v>17.393639830992502</v>
      </c>
      <c r="H201">
        <v>1.21335590941212</v>
      </c>
      <c r="I201">
        <v>45.714272202040497</v>
      </c>
      <c r="J201">
        <v>0.91428544404081102</v>
      </c>
    </row>
    <row r="202" spans="1:10">
      <c r="A202">
        <v>201</v>
      </c>
      <c r="B202">
        <v>147.72999999999999</v>
      </c>
      <c r="C202" s="65">
        <v>40378.958333333336</v>
      </c>
      <c r="D202">
        <v>1.2400000095367401</v>
      </c>
      <c r="E202">
        <v>10.8999996185303</v>
      </c>
      <c r="F202">
        <v>0.40000000596046398</v>
      </c>
      <c r="G202">
        <v>17.5143510900938</v>
      </c>
      <c r="H202">
        <v>1.2198228740297199</v>
      </c>
      <c r="I202">
        <v>45.138413908777203</v>
      </c>
      <c r="J202">
        <v>0.90276827817554495</v>
      </c>
    </row>
    <row r="203" spans="1:10">
      <c r="A203">
        <v>202</v>
      </c>
      <c r="B203">
        <v>-34.72</v>
      </c>
      <c r="C203" s="65">
        <v>40379.958333333336</v>
      </c>
      <c r="D203">
        <v>-2.2999999523162802</v>
      </c>
      <c r="E203">
        <v>11.5200004577637</v>
      </c>
      <c r="F203">
        <v>0</v>
      </c>
      <c r="G203">
        <v>17.638895213667301</v>
      </c>
      <c r="H203">
        <v>1.3795232403896001</v>
      </c>
      <c r="I203">
        <v>44.034795316465598</v>
      </c>
      <c r="J203">
        <v>0.88069590632931105</v>
      </c>
    </row>
    <row r="204" spans="1:10">
      <c r="A204">
        <v>203</v>
      </c>
      <c r="B204">
        <v>147.72999999999999</v>
      </c>
      <c r="C204" s="65">
        <v>40380.958333333336</v>
      </c>
      <c r="D204">
        <v>-2.7000000476837198</v>
      </c>
      <c r="E204">
        <v>12.8400001525879</v>
      </c>
      <c r="F204">
        <v>0</v>
      </c>
      <c r="G204">
        <v>17.767234491403698</v>
      </c>
      <c r="H204">
        <v>1.50374176314286</v>
      </c>
      <c r="I204">
        <v>42.831801905951302</v>
      </c>
      <c r="J204">
        <v>0.856636038119025</v>
      </c>
    </row>
    <row r="205" spans="1:10">
      <c r="A205">
        <v>204</v>
      </c>
      <c r="B205">
        <v>-34.72</v>
      </c>
      <c r="C205" s="65">
        <v>40381.958333333336</v>
      </c>
      <c r="D205">
        <v>-2.1900000572204599</v>
      </c>
      <c r="E205">
        <v>15.25</v>
      </c>
      <c r="F205">
        <v>0</v>
      </c>
      <c r="G205">
        <v>17.899331212994099</v>
      </c>
      <c r="H205">
        <v>1.70731598099668</v>
      </c>
      <c r="I205">
        <v>41.465949121153898</v>
      </c>
      <c r="J205">
        <v>0.829318982423079</v>
      </c>
    </row>
    <row r="206" spans="1:10">
      <c r="A206">
        <v>205</v>
      </c>
      <c r="B206">
        <v>147.72999999999999</v>
      </c>
      <c r="C206" s="65">
        <v>40382.958333333336</v>
      </c>
      <c r="D206">
        <v>-0.74000000953674305</v>
      </c>
      <c r="E206">
        <v>15.8900003433228</v>
      </c>
      <c r="F206">
        <v>0</v>
      </c>
      <c r="G206">
        <v>18.035147668129099</v>
      </c>
      <c r="H206">
        <v>1.75199812574429</v>
      </c>
      <c r="I206">
        <v>40.0643506205585</v>
      </c>
      <c r="J206">
        <v>0.80128701241116995</v>
      </c>
    </row>
    <row r="207" spans="1:10">
      <c r="A207">
        <v>206</v>
      </c>
      <c r="B207">
        <v>-34.72</v>
      </c>
      <c r="C207" s="65">
        <v>40383.958333333336</v>
      </c>
      <c r="D207">
        <v>-0.63999998569488503</v>
      </c>
      <c r="E207">
        <v>14.25</v>
      </c>
      <c r="F207">
        <v>0</v>
      </c>
      <c r="G207">
        <v>18.174646146499601</v>
      </c>
      <c r="H207">
        <v>1.61993815219667</v>
      </c>
      <c r="I207">
        <v>38.768400098801202</v>
      </c>
      <c r="J207">
        <v>0.77536800197602296</v>
      </c>
    </row>
    <row r="208" spans="1:10">
      <c r="A208">
        <v>207</v>
      </c>
      <c r="B208">
        <v>147.72999999999999</v>
      </c>
      <c r="C208" s="65">
        <v>40384.958333333336</v>
      </c>
      <c r="D208">
        <v>-0.97000002861022905</v>
      </c>
      <c r="E208">
        <v>14.819999694824199</v>
      </c>
      <c r="F208">
        <v>0.20000000298023199</v>
      </c>
      <c r="G208">
        <v>18.3177889377965</v>
      </c>
      <c r="H208">
        <v>1.6895154237743799</v>
      </c>
      <c r="I208">
        <v>37.616787762761902</v>
      </c>
      <c r="J208">
        <v>0.75233575525523799</v>
      </c>
    </row>
    <row r="209" spans="1:10">
      <c r="A209">
        <v>208</v>
      </c>
      <c r="B209">
        <v>-34.72</v>
      </c>
      <c r="C209" s="65">
        <v>40385.958333333336</v>
      </c>
      <c r="D209">
        <v>-1.37999999523163</v>
      </c>
      <c r="E209">
        <v>15.3900003433228</v>
      </c>
      <c r="F209">
        <v>0</v>
      </c>
      <c r="G209">
        <v>18.4645383317106</v>
      </c>
      <c r="H209">
        <v>1.7607835622955099</v>
      </c>
      <c r="I209">
        <v>36.2081609129255</v>
      </c>
      <c r="J209">
        <v>0.72416321825851004</v>
      </c>
    </row>
    <row r="210" spans="1:10">
      <c r="A210">
        <v>209</v>
      </c>
      <c r="B210">
        <v>147.72999999999999</v>
      </c>
      <c r="C210" s="65">
        <v>40386.958333333336</v>
      </c>
      <c r="D210">
        <v>4.9099998474121103</v>
      </c>
      <c r="E210">
        <v>16.5</v>
      </c>
      <c r="F210">
        <v>0.20000000298023199</v>
      </c>
      <c r="G210">
        <v>18.614856617932698</v>
      </c>
      <c r="H210">
        <v>1.6958374120798301</v>
      </c>
      <c r="I210">
        <v>35.051490986241902</v>
      </c>
      <c r="J210">
        <v>0.70102981972483702</v>
      </c>
    </row>
    <row r="211" spans="1:10">
      <c r="A211">
        <v>210</v>
      </c>
      <c r="B211">
        <v>-34.72</v>
      </c>
      <c r="C211" s="65">
        <v>40387.958333333336</v>
      </c>
      <c r="D211">
        <v>9.4099998474121094</v>
      </c>
      <c r="E211">
        <v>14.430000305175801</v>
      </c>
      <c r="F211">
        <v>1.1000000238418599</v>
      </c>
      <c r="G211">
        <v>18.7687060861536</v>
      </c>
      <c r="H211">
        <v>1.1732667677173301</v>
      </c>
      <c r="I211">
        <v>35.212877595909802</v>
      </c>
      <c r="J211">
        <v>0.70425755191819694</v>
      </c>
    </row>
    <row r="212" spans="1:10">
      <c r="A212">
        <v>211</v>
      </c>
      <c r="B212">
        <v>147.72999999999999</v>
      </c>
      <c r="C212" s="65">
        <v>40388.958333333336</v>
      </c>
      <c r="D212">
        <v>7.46000003814697</v>
      </c>
      <c r="E212">
        <v>14.5</v>
      </c>
      <c r="F212">
        <v>3.2000000476837198</v>
      </c>
      <c r="G212">
        <v>18.926049026064302</v>
      </c>
      <c r="H212">
        <v>1.3567468773395399</v>
      </c>
      <c r="I212">
        <v>37.3274801417219</v>
      </c>
      <c r="J212">
        <v>0.74654960283443905</v>
      </c>
    </row>
    <row r="213" spans="1:10">
      <c r="A213">
        <v>212</v>
      </c>
      <c r="B213">
        <v>-34.72</v>
      </c>
      <c r="C213" s="65">
        <v>40389.958333333336</v>
      </c>
      <c r="D213">
        <v>10.3400001525879</v>
      </c>
      <c r="E213">
        <v>13.0200004577637</v>
      </c>
      <c r="F213">
        <v>2.2999999523162802</v>
      </c>
      <c r="G213">
        <v>19.086847727355401</v>
      </c>
      <c r="H213">
        <v>0.86475058770823499</v>
      </c>
      <c r="I213">
        <v>38.9356796238716</v>
      </c>
      <c r="J213">
        <v>0.77871359247743199</v>
      </c>
    </row>
    <row r="214" spans="1:10">
      <c r="A214">
        <v>213</v>
      </c>
      <c r="B214">
        <v>147.72999999999999</v>
      </c>
      <c r="C214" s="65">
        <v>40390.958333333336</v>
      </c>
      <c r="D214">
        <v>6.1700000762939498</v>
      </c>
      <c r="E214">
        <v>11.560000419616699</v>
      </c>
      <c r="F214">
        <v>1.70000004768372</v>
      </c>
      <c r="G214">
        <v>19.2510644797179</v>
      </c>
      <c r="H214">
        <v>1.1188000800650499</v>
      </c>
      <c r="I214">
        <v>39.740639607503297</v>
      </c>
      <c r="J214">
        <v>0.79481279215006595</v>
      </c>
    </row>
    <row r="215" spans="1:10">
      <c r="A215">
        <v>214</v>
      </c>
      <c r="B215">
        <v>-34.72</v>
      </c>
      <c r="C215" s="65">
        <v>40391.958333333336</v>
      </c>
      <c r="D215">
        <v>4.71000003814697</v>
      </c>
      <c r="E215">
        <v>11.1099996566772</v>
      </c>
      <c r="F215">
        <v>11.800000190734901</v>
      </c>
      <c r="G215">
        <v>19.418661572842598</v>
      </c>
      <c r="H215">
        <v>1.1856952845834601</v>
      </c>
      <c r="I215">
        <v>50</v>
      </c>
      <c r="J215">
        <v>1</v>
      </c>
    </row>
    <row r="216" spans="1:10">
      <c r="A216">
        <v>215</v>
      </c>
      <c r="B216">
        <v>147.72999999999999</v>
      </c>
      <c r="C216" s="65">
        <v>40392.958333333336</v>
      </c>
      <c r="D216">
        <v>1.87000000476837</v>
      </c>
      <c r="E216">
        <v>16.379999160766602</v>
      </c>
      <c r="F216">
        <v>0.20000000298023199</v>
      </c>
      <c r="G216">
        <v>19.589601296420302</v>
      </c>
      <c r="H216">
        <v>1.8861522562152699</v>
      </c>
      <c r="I216">
        <v>48.691078198008</v>
      </c>
      <c r="J216">
        <v>0.97382156396015995</v>
      </c>
    </row>
    <row r="217" spans="1:10">
      <c r="A217">
        <v>216</v>
      </c>
      <c r="B217">
        <v>-34.72</v>
      </c>
      <c r="C217" s="65">
        <v>40393.958333333336</v>
      </c>
      <c r="D217">
        <v>3.6900000572204599</v>
      </c>
      <c r="E217">
        <v>9.4300003051757795</v>
      </c>
      <c r="F217">
        <v>0</v>
      </c>
      <c r="G217">
        <v>19.763845940141898</v>
      </c>
      <c r="H217">
        <v>1.0828453958933599</v>
      </c>
      <c r="I217">
        <v>47.824801881293297</v>
      </c>
      <c r="J217">
        <v>0.95649603762586699</v>
      </c>
    </row>
    <row r="218" spans="1:10">
      <c r="A218">
        <v>217</v>
      </c>
      <c r="B218">
        <v>147.72999999999999</v>
      </c>
      <c r="C218" s="65">
        <v>40394.958333333336</v>
      </c>
      <c r="D218">
        <v>5.3499999046325701</v>
      </c>
      <c r="E218">
        <v>11.569999694824199</v>
      </c>
      <c r="F218">
        <v>0.10000000149011599</v>
      </c>
      <c r="G218">
        <v>19.941357793698099</v>
      </c>
      <c r="H218">
        <v>1.2260449163412801</v>
      </c>
      <c r="I218">
        <v>46.943965949710403</v>
      </c>
      <c r="J218">
        <v>0.93887931899420896</v>
      </c>
    </row>
    <row r="219" spans="1:10">
      <c r="A219">
        <v>218</v>
      </c>
      <c r="B219">
        <v>-34.72</v>
      </c>
      <c r="C219" s="65">
        <v>40395.958333333336</v>
      </c>
      <c r="D219">
        <v>2.5</v>
      </c>
      <c r="E219">
        <v>10.539999961853001</v>
      </c>
      <c r="F219">
        <v>0.20000000298023199</v>
      </c>
      <c r="G219">
        <v>20.122099146779899</v>
      </c>
      <c r="H219">
        <v>1.3026466585911201</v>
      </c>
      <c r="I219">
        <v>46.101848625817802</v>
      </c>
      <c r="J219">
        <v>0.92203697251635497</v>
      </c>
    </row>
    <row r="220" spans="1:10">
      <c r="A220">
        <v>219</v>
      </c>
      <c r="B220">
        <v>147.72999999999999</v>
      </c>
      <c r="C220" s="65">
        <v>40396.958333333336</v>
      </c>
      <c r="D220">
        <v>-2.5799999237060498</v>
      </c>
      <c r="E220">
        <v>12.670000076293899</v>
      </c>
      <c r="F220">
        <v>0</v>
      </c>
      <c r="G220">
        <v>20.306032289078001</v>
      </c>
      <c r="H220">
        <v>1.7006420364794099</v>
      </c>
      <c r="I220">
        <v>44.741334996634201</v>
      </c>
      <c r="J220">
        <v>0.89482669993268504</v>
      </c>
    </row>
    <row r="221" spans="1:10">
      <c r="A221">
        <v>220</v>
      </c>
      <c r="B221">
        <v>-34.72</v>
      </c>
      <c r="C221" s="65">
        <v>40397.958333333336</v>
      </c>
      <c r="D221">
        <v>-2.4000000953674299</v>
      </c>
      <c r="E221">
        <v>13.039999961853001</v>
      </c>
      <c r="F221">
        <v>0.10000000149011599</v>
      </c>
      <c r="G221">
        <v>20.4931195102833</v>
      </c>
      <c r="H221">
        <v>1.74775801208276</v>
      </c>
      <c r="I221">
        <v>43.443128588458201</v>
      </c>
      <c r="J221">
        <v>0.86886257176916304</v>
      </c>
    </row>
    <row r="222" spans="1:10">
      <c r="A222">
        <v>221</v>
      </c>
      <c r="B222">
        <v>147.72999999999999</v>
      </c>
      <c r="C222" s="65">
        <v>40398.958333333336</v>
      </c>
      <c r="D222">
        <v>-2.0599999427795401</v>
      </c>
      <c r="E222">
        <v>15.300000190734901</v>
      </c>
      <c r="F222">
        <v>0</v>
      </c>
      <c r="G222">
        <v>20.6833231000866</v>
      </c>
      <c r="H222">
        <v>1.9756162595656599</v>
      </c>
      <c r="I222">
        <v>41.862635580805602</v>
      </c>
      <c r="J222">
        <v>0.83725271161611203</v>
      </c>
    </row>
    <row r="223" spans="1:10">
      <c r="A223">
        <v>222</v>
      </c>
      <c r="B223">
        <v>-34.72</v>
      </c>
      <c r="C223" s="65">
        <v>40399.958333333336</v>
      </c>
      <c r="D223">
        <v>4.9000000953674299</v>
      </c>
      <c r="E223">
        <v>16.829999923706101</v>
      </c>
      <c r="F223">
        <v>5.5999999046325701</v>
      </c>
      <c r="G223">
        <v>20.876605348178799</v>
      </c>
      <c r="H223">
        <v>1.9404113130455101</v>
      </c>
      <c r="I223">
        <v>45.9103064350018</v>
      </c>
      <c r="J223">
        <v>0.91820612870003604</v>
      </c>
    </row>
    <row r="224" spans="1:10">
      <c r="A224">
        <v>223</v>
      </c>
      <c r="B224">
        <v>147.72999999999999</v>
      </c>
      <c r="C224" s="65">
        <v>40400.958333333336</v>
      </c>
      <c r="D224">
        <v>7.3099999427795401</v>
      </c>
      <c r="E224">
        <v>9.3999996185302699</v>
      </c>
      <c r="F224">
        <v>19</v>
      </c>
      <c r="G224">
        <v>21.072928544250601</v>
      </c>
      <c r="H224">
        <v>0.74802218122082498</v>
      </c>
      <c r="I224">
        <v>50</v>
      </c>
      <c r="J224">
        <v>1</v>
      </c>
    </row>
    <row r="225" spans="1:10">
      <c r="A225">
        <v>224</v>
      </c>
      <c r="B225">
        <v>-34.72</v>
      </c>
      <c r="C225" s="65">
        <v>40401.958333333336</v>
      </c>
      <c r="D225">
        <v>6.25</v>
      </c>
      <c r="E225">
        <v>12.170000076293899</v>
      </c>
      <c r="F225">
        <v>18.299999237060501</v>
      </c>
      <c r="G225">
        <v>21.272254977992901</v>
      </c>
      <c r="H225">
        <v>1.3123833822650599</v>
      </c>
      <c r="I225">
        <v>50</v>
      </c>
      <c r="J225">
        <v>1</v>
      </c>
    </row>
    <row r="226" spans="1:10">
      <c r="A226">
        <v>225</v>
      </c>
      <c r="B226">
        <v>147.72999999999999</v>
      </c>
      <c r="C226" s="65">
        <v>40402.958333333336</v>
      </c>
      <c r="D226">
        <v>4.0700001716613796</v>
      </c>
      <c r="E226">
        <v>12.9799995422363</v>
      </c>
      <c r="F226">
        <v>0.69999998807907104</v>
      </c>
      <c r="G226">
        <v>21.474546939096602</v>
      </c>
      <c r="H226">
        <v>1.5841378686891601</v>
      </c>
      <c r="I226">
        <v>49.432689693127699</v>
      </c>
      <c r="J226">
        <v>0.98865379386255503</v>
      </c>
    </row>
    <row r="227" spans="1:10">
      <c r="A227">
        <v>226</v>
      </c>
      <c r="B227">
        <v>-34.72</v>
      </c>
      <c r="C227" s="65">
        <v>40403.958333333336</v>
      </c>
      <c r="D227">
        <v>1.3400000333786</v>
      </c>
      <c r="E227">
        <v>14.2700004577637</v>
      </c>
      <c r="F227">
        <v>0</v>
      </c>
      <c r="G227">
        <v>21.679766717252502</v>
      </c>
      <c r="H227">
        <v>1.8738741072734699</v>
      </c>
      <c r="I227">
        <v>47.933590407308998</v>
      </c>
      <c r="J227">
        <v>0.95867180814617903</v>
      </c>
    </row>
    <row r="228" spans="1:10">
      <c r="A228">
        <v>227</v>
      </c>
      <c r="B228">
        <v>147.72999999999999</v>
      </c>
      <c r="C228" s="65">
        <v>40404.958333333336</v>
      </c>
      <c r="D228">
        <v>5.6199998855590803</v>
      </c>
      <c r="E228">
        <v>13.810000419616699</v>
      </c>
      <c r="F228">
        <v>1.3999999761581401</v>
      </c>
      <c r="G228">
        <v>21.887876602151401</v>
      </c>
      <c r="H228">
        <v>1.6179938549840001</v>
      </c>
      <c r="I228">
        <v>48.0391952994799</v>
      </c>
      <c r="J228">
        <v>0.96078390598959795</v>
      </c>
    </row>
    <row r="229" spans="1:10">
      <c r="A229">
        <v>228</v>
      </c>
      <c r="B229">
        <v>-34.72</v>
      </c>
      <c r="C229" s="65">
        <v>40405.958333333336</v>
      </c>
      <c r="D229">
        <v>6</v>
      </c>
      <c r="E229">
        <v>11.539999961853001</v>
      </c>
      <c r="F229">
        <v>3.4000000953674299</v>
      </c>
      <c r="G229">
        <v>22.0988297613663</v>
      </c>
      <c r="H229">
        <v>1.2974106630337601</v>
      </c>
      <c r="I229">
        <v>50</v>
      </c>
      <c r="J229">
        <v>1</v>
      </c>
    </row>
    <row r="230" spans="1:10">
      <c r="A230">
        <v>229</v>
      </c>
      <c r="B230">
        <v>147.72999999999999</v>
      </c>
      <c r="C230" s="65">
        <v>40406.958333333336</v>
      </c>
      <c r="D230">
        <v>-1.6499999761581401</v>
      </c>
      <c r="E230">
        <v>11.939999580383301</v>
      </c>
      <c r="F230">
        <v>2.5</v>
      </c>
      <c r="G230">
        <v>22.3125428739983</v>
      </c>
      <c r="H230">
        <v>1.77177512135737</v>
      </c>
      <c r="I230">
        <v>50</v>
      </c>
      <c r="J230">
        <v>1</v>
      </c>
    </row>
    <row r="231" spans="1:10">
      <c r="A231">
        <v>230</v>
      </c>
      <c r="B231">
        <v>-34.72</v>
      </c>
      <c r="C231" s="65">
        <v>40407.958333333336</v>
      </c>
      <c r="D231">
        <v>-9.00000035762787E-2</v>
      </c>
      <c r="E231">
        <v>13.1099996566772</v>
      </c>
      <c r="F231">
        <v>1.6000000238418599</v>
      </c>
      <c r="G231">
        <v>22.528923497030799</v>
      </c>
      <c r="H231">
        <v>1.8679881104864799</v>
      </c>
      <c r="I231">
        <v>50</v>
      </c>
      <c r="J231">
        <v>1</v>
      </c>
    </row>
    <row r="232" spans="1:10">
      <c r="A232">
        <v>231</v>
      </c>
      <c r="B232">
        <v>147.72999999999999</v>
      </c>
      <c r="C232" s="65">
        <v>40408.958333333336</v>
      </c>
      <c r="D232">
        <v>6.3099999427795401</v>
      </c>
      <c r="E232">
        <v>15.569999694824199</v>
      </c>
      <c r="F232">
        <v>3.5</v>
      </c>
      <c r="G232">
        <v>22.747879187447101</v>
      </c>
      <c r="H232">
        <v>1.8676475106488499</v>
      </c>
      <c r="I232">
        <v>50</v>
      </c>
      <c r="J232">
        <v>1</v>
      </c>
    </row>
    <row r="233" spans="1:10">
      <c r="A233">
        <v>232</v>
      </c>
      <c r="B233">
        <v>-34.72</v>
      </c>
      <c r="C233" s="65">
        <v>40409.958333333336</v>
      </c>
      <c r="D233">
        <v>3.8399999141693102</v>
      </c>
      <c r="E233">
        <v>11.5200004577637</v>
      </c>
      <c r="F233">
        <v>0.20000000298023199</v>
      </c>
      <c r="G233">
        <v>22.969317502230599</v>
      </c>
      <c r="H233">
        <v>1.5226142670829399</v>
      </c>
      <c r="I233">
        <v>48.981908589313903</v>
      </c>
      <c r="J233">
        <v>0.97963817178627799</v>
      </c>
    </row>
    <row r="234" spans="1:10">
      <c r="A234">
        <v>233</v>
      </c>
      <c r="B234">
        <v>147.72999999999999</v>
      </c>
      <c r="C234" s="65">
        <v>40410.958333333336</v>
      </c>
      <c r="D234">
        <v>2.4500000476837198</v>
      </c>
      <c r="E234">
        <v>12.1599998474121</v>
      </c>
      <c r="F234">
        <v>0.20000000298023199</v>
      </c>
      <c r="G234">
        <v>23.193145998364599</v>
      </c>
      <c r="H234">
        <v>1.7033004014119699</v>
      </c>
      <c r="I234">
        <v>47.819268271164503</v>
      </c>
      <c r="J234">
        <v>0.956385365423291</v>
      </c>
    </row>
    <row r="235" spans="1:10">
      <c r="A235">
        <v>234</v>
      </c>
      <c r="B235">
        <v>-34.72</v>
      </c>
      <c r="C235" s="65">
        <v>40411.958333333336</v>
      </c>
      <c r="D235">
        <v>-1.1900000572204601</v>
      </c>
      <c r="E235">
        <v>14.0200004577637</v>
      </c>
      <c r="F235">
        <v>2.4000000953674299</v>
      </c>
      <c r="G235">
        <v>23.419272232832402</v>
      </c>
      <c r="H235">
        <v>2.0762719558923401</v>
      </c>
      <c r="I235">
        <v>48.558250801818097</v>
      </c>
      <c r="J235">
        <v>0.97116501603636196</v>
      </c>
    </row>
    <row r="236" spans="1:10">
      <c r="A236">
        <v>235</v>
      </c>
      <c r="B236">
        <v>147.72999999999999</v>
      </c>
      <c r="C236" s="65">
        <v>40412.958333333336</v>
      </c>
      <c r="D236">
        <v>4.5100002288818404</v>
      </c>
      <c r="E236">
        <v>11.75</v>
      </c>
      <c r="F236">
        <v>0.10000000149011599</v>
      </c>
      <c r="G236">
        <v>23.6476037626174</v>
      </c>
      <c r="H236">
        <v>1.54889039400898</v>
      </c>
      <c r="I236">
        <v>47.419138488100998</v>
      </c>
      <c r="J236">
        <v>0.94838276976201996</v>
      </c>
    </row>
    <row r="237" spans="1:10">
      <c r="A237">
        <v>236</v>
      </c>
      <c r="B237">
        <v>-34.72</v>
      </c>
      <c r="C237" s="65">
        <v>40413.958333333336</v>
      </c>
      <c r="D237">
        <v>7.3000001907348597</v>
      </c>
      <c r="E237">
        <v>13.170000076293899</v>
      </c>
      <c r="F237">
        <v>0.30000001192092901</v>
      </c>
      <c r="G237">
        <v>23.878048144702898</v>
      </c>
      <c r="H237">
        <v>1.52258022188384</v>
      </c>
      <c r="I237">
        <v>46.501074322514903</v>
      </c>
      <c r="J237">
        <v>0.93002148645029703</v>
      </c>
    </row>
    <row r="238" spans="1:10">
      <c r="A238">
        <v>237</v>
      </c>
      <c r="B238">
        <v>147.72999999999999</v>
      </c>
      <c r="C238" s="65">
        <v>40414.958333333336</v>
      </c>
      <c r="D238">
        <v>3.0699999332428001</v>
      </c>
      <c r="E238">
        <v>10.439999580383301</v>
      </c>
      <c r="F238">
        <v>0.5</v>
      </c>
      <c r="G238">
        <v>24.110512936072102</v>
      </c>
      <c r="H238">
        <v>1.5088354150324801</v>
      </c>
      <c r="I238">
        <v>45.794005990488898</v>
      </c>
      <c r="J238">
        <v>0.91588011980977801</v>
      </c>
    </row>
    <row r="239" spans="1:10">
      <c r="A239">
        <v>238</v>
      </c>
      <c r="B239">
        <v>-34.72</v>
      </c>
      <c r="C239" s="65">
        <v>40415.958333333336</v>
      </c>
      <c r="D239">
        <v>4.7300000190734899</v>
      </c>
      <c r="E239">
        <v>9.9499998092651403</v>
      </c>
      <c r="F239">
        <v>3.4000000953674299</v>
      </c>
      <c r="G239">
        <v>24.344905693708501</v>
      </c>
      <c r="H239">
        <v>1.3127147430837101</v>
      </c>
      <c r="I239">
        <v>48.143834291389403</v>
      </c>
      <c r="J239">
        <v>0.96287668582778696</v>
      </c>
    </row>
    <row r="240" spans="1:10">
      <c r="A240">
        <v>239</v>
      </c>
      <c r="B240">
        <v>147.72999999999999</v>
      </c>
      <c r="C240" s="65">
        <v>40416.958333333336</v>
      </c>
      <c r="D240">
        <v>6.1799998283386204</v>
      </c>
      <c r="E240">
        <v>12.569999694824199</v>
      </c>
      <c r="F240">
        <v>4.5</v>
      </c>
      <c r="G240">
        <v>24.581133974595399</v>
      </c>
      <c r="H240">
        <v>1.5851984499176199</v>
      </c>
      <c r="I240">
        <v>50</v>
      </c>
      <c r="J240">
        <v>1</v>
      </c>
    </row>
    <row r="241" spans="1:10">
      <c r="A241">
        <v>240</v>
      </c>
      <c r="B241">
        <v>-34.72</v>
      </c>
      <c r="C241" s="65">
        <v>40417.958333333336</v>
      </c>
      <c r="D241">
        <v>0.40000000596046398</v>
      </c>
      <c r="E241">
        <v>13.1300001144409</v>
      </c>
      <c r="F241">
        <v>0.40000000596046398</v>
      </c>
      <c r="G241">
        <v>24.819105335716099</v>
      </c>
      <c r="H241">
        <v>2.0421086603535001</v>
      </c>
      <c r="I241">
        <v>48.766313077677701</v>
      </c>
      <c r="J241">
        <v>0.97532626155355295</v>
      </c>
    </row>
    <row r="242" spans="1:10">
      <c r="A242">
        <v>241</v>
      </c>
      <c r="B242">
        <v>147.72999999999999</v>
      </c>
      <c r="C242" s="65">
        <v>40418.958333333336</v>
      </c>
      <c r="D242">
        <v>-1.1499999761581401</v>
      </c>
      <c r="E242">
        <v>14.0900001525879</v>
      </c>
      <c r="F242">
        <v>0</v>
      </c>
      <c r="G242">
        <v>25.058727334053899</v>
      </c>
      <c r="H242">
        <v>2.2288612070388898</v>
      </c>
      <c r="I242">
        <v>46.9832241120465</v>
      </c>
      <c r="J242">
        <v>0.93966448224093102</v>
      </c>
    </row>
    <row r="243" spans="1:10">
      <c r="A243">
        <v>242</v>
      </c>
      <c r="B243">
        <v>-34.72</v>
      </c>
      <c r="C243" s="65">
        <v>40419.958333333336</v>
      </c>
      <c r="D243">
        <v>-0.60000002384185802</v>
      </c>
      <c r="E243">
        <v>14.6199998855591</v>
      </c>
      <c r="F243">
        <v>0.10000000149011599</v>
      </c>
      <c r="G243">
        <v>25.299907526592101</v>
      </c>
      <c r="H243">
        <v>2.2988719088612699</v>
      </c>
      <c r="I243">
        <v>45.244126586447599</v>
      </c>
      <c r="J243">
        <v>0.90488253172895305</v>
      </c>
    </row>
    <row r="244" spans="1:10">
      <c r="A244">
        <v>243</v>
      </c>
      <c r="B244">
        <v>147.72999999999999</v>
      </c>
      <c r="C244" s="65">
        <v>40420.958333333336</v>
      </c>
      <c r="D244">
        <v>0.239999994635582</v>
      </c>
      <c r="E244">
        <v>15.289999961853001</v>
      </c>
      <c r="F244">
        <v>0</v>
      </c>
      <c r="G244">
        <v>25.5425534703142</v>
      </c>
      <c r="H244">
        <v>2.3781547371766099</v>
      </c>
      <c r="I244">
        <v>43.341602796706397</v>
      </c>
      <c r="J244">
        <v>0.86683205593412704</v>
      </c>
    </row>
    <row r="245" spans="1:10">
      <c r="A245">
        <v>244</v>
      </c>
      <c r="B245">
        <v>-34.72</v>
      </c>
      <c r="C245" s="65">
        <v>40421.958333333336</v>
      </c>
      <c r="D245">
        <v>4.8299999237060502</v>
      </c>
      <c r="E245">
        <v>17.120000839233398</v>
      </c>
      <c r="F245">
        <v>0</v>
      </c>
      <c r="G245">
        <v>25.786572722203299</v>
      </c>
      <c r="H245">
        <v>2.4420056897147999</v>
      </c>
      <c r="I245">
        <v>41.387998244934501</v>
      </c>
      <c r="J245">
        <v>0.82775996489868997</v>
      </c>
    </row>
    <row r="246" spans="1:10">
      <c r="A246">
        <v>245</v>
      </c>
      <c r="B246">
        <v>147.72999999999999</v>
      </c>
      <c r="C246" s="65">
        <v>40422.958333333336</v>
      </c>
      <c r="D246">
        <v>10.039999961853001</v>
      </c>
      <c r="E246">
        <v>19.149999618530298</v>
      </c>
      <c r="F246">
        <v>0.40000000596046398</v>
      </c>
      <c r="G246">
        <v>26.031872839242901</v>
      </c>
      <c r="H246">
        <v>2.38948510451708</v>
      </c>
      <c r="I246">
        <v>39.8764101672813</v>
      </c>
      <c r="J246">
        <v>0.79752820334562602</v>
      </c>
    </row>
    <row r="247" spans="1:10">
      <c r="A247">
        <v>246</v>
      </c>
      <c r="B247">
        <v>-34.72</v>
      </c>
      <c r="C247" s="65">
        <v>40423.958333333336</v>
      </c>
      <c r="D247">
        <v>6.5199999809265101</v>
      </c>
      <c r="E247">
        <v>17.819999694824201</v>
      </c>
      <c r="F247">
        <v>0</v>
      </c>
      <c r="G247">
        <v>26.278361378416299</v>
      </c>
      <c r="H247">
        <v>2.4853410280686199</v>
      </c>
      <c r="I247">
        <v>37.888137344826397</v>
      </c>
      <c r="J247">
        <v>0.757762746896529</v>
      </c>
    </row>
    <row r="248" spans="1:10">
      <c r="A248">
        <v>247</v>
      </c>
      <c r="B248">
        <v>147.72999999999999</v>
      </c>
      <c r="C248" s="65">
        <v>40424.958333333336</v>
      </c>
      <c r="D248">
        <v>11.4099998474121</v>
      </c>
      <c r="E248">
        <v>16.899999618530298</v>
      </c>
      <c r="F248">
        <v>12</v>
      </c>
      <c r="G248">
        <v>26.525945896706801</v>
      </c>
      <c r="H248">
        <v>1.8644794996710801</v>
      </c>
      <c r="I248">
        <v>48.396553745089598</v>
      </c>
      <c r="J248">
        <v>0.96793107490179098</v>
      </c>
    </row>
    <row r="249" spans="1:10">
      <c r="A249">
        <v>248</v>
      </c>
      <c r="B249">
        <v>-34.72</v>
      </c>
      <c r="C249" s="65">
        <v>40425.958333333336</v>
      </c>
      <c r="D249">
        <v>8.8900003433227504</v>
      </c>
      <c r="E249">
        <v>13.6199998855591</v>
      </c>
      <c r="F249">
        <v>20.799999237060501</v>
      </c>
      <c r="G249">
        <v>26.774533951097698</v>
      </c>
      <c r="H249">
        <v>1.58830938676412</v>
      </c>
      <c r="I249">
        <v>50</v>
      </c>
      <c r="J249">
        <v>1</v>
      </c>
    </row>
    <row r="250" spans="1:10">
      <c r="A250">
        <v>249</v>
      </c>
      <c r="B250">
        <v>147.72999999999999</v>
      </c>
      <c r="C250" s="65">
        <v>40426.958333333336</v>
      </c>
      <c r="D250">
        <v>3.7699999809265101</v>
      </c>
      <c r="E250">
        <v>14.539999961853001</v>
      </c>
      <c r="F250">
        <v>1.1000000238418599</v>
      </c>
      <c r="G250">
        <v>27.024033098572399</v>
      </c>
      <c r="H250">
        <v>2.2441873125356202</v>
      </c>
      <c r="I250">
        <v>49.3046501738134</v>
      </c>
      <c r="J250">
        <v>0.98609300347626705</v>
      </c>
    </row>
    <row r="251" spans="1:10">
      <c r="A251">
        <v>250</v>
      </c>
      <c r="B251">
        <v>-34.72</v>
      </c>
      <c r="C251" s="65">
        <v>40427.958333333336</v>
      </c>
      <c r="D251">
        <v>3.3699998855590798</v>
      </c>
      <c r="E251">
        <v>14.2799997329712</v>
      </c>
      <c r="F251">
        <v>3.5999999046325701</v>
      </c>
      <c r="G251">
        <v>27.2743508961142</v>
      </c>
      <c r="H251">
        <v>2.25173957544225</v>
      </c>
      <c r="I251">
        <v>50</v>
      </c>
      <c r="J251">
        <v>1</v>
      </c>
    </row>
    <row r="252" spans="1:10">
      <c r="A252">
        <v>251</v>
      </c>
      <c r="B252">
        <v>147.72999999999999</v>
      </c>
      <c r="C252" s="65">
        <v>40428.958333333336</v>
      </c>
      <c r="D252">
        <v>0.81999999284744296</v>
      </c>
      <c r="E252">
        <v>16.100000381469702</v>
      </c>
      <c r="F252">
        <v>0</v>
      </c>
      <c r="G252">
        <v>27.525394900706399</v>
      </c>
      <c r="H252">
        <v>2.6524775545519099</v>
      </c>
      <c r="I252">
        <v>47.878017956358498</v>
      </c>
      <c r="J252">
        <v>0.95756035912716997</v>
      </c>
    </row>
    <row r="253" spans="1:10">
      <c r="A253">
        <v>252</v>
      </c>
      <c r="B253">
        <v>-34.72</v>
      </c>
      <c r="C253" s="65">
        <v>40429.958333333336</v>
      </c>
      <c r="D253">
        <v>6.1900000572204599</v>
      </c>
      <c r="E253">
        <v>15</v>
      </c>
      <c r="F253">
        <v>1.29999995231628</v>
      </c>
      <c r="G253">
        <v>27.777072669332298</v>
      </c>
      <c r="H253">
        <v>2.1977488066452402</v>
      </c>
      <c r="I253">
        <v>47.4198188633586</v>
      </c>
      <c r="J253">
        <v>0.94839637726717096</v>
      </c>
    </row>
    <row r="254" spans="1:10">
      <c r="A254">
        <v>253</v>
      </c>
      <c r="B254">
        <v>147.72999999999999</v>
      </c>
      <c r="C254" s="65">
        <v>40430.958333333336</v>
      </c>
      <c r="D254">
        <v>10.310000419616699</v>
      </c>
      <c r="E254">
        <v>14.8400001525879</v>
      </c>
      <c r="F254">
        <v>14.1000003814697</v>
      </c>
      <c r="G254">
        <v>28.029291758975301</v>
      </c>
      <c r="H254">
        <v>1.7011368593645599</v>
      </c>
      <c r="I254">
        <v>50</v>
      </c>
      <c r="J254">
        <v>1</v>
      </c>
    </row>
    <row r="255" spans="1:10">
      <c r="A255">
        <v>254</v>
      </c>
      <c r="B255">
        <v>-34.72</v>
      </c>
      <c r="C255" s="65">
        <v>40431.958333333336</v>
      </c>
      <c r="D255">
        <v>2.78999996185303</v>
      </c>
      <c r="E255">
        <v>15.920000076293899</v>
      </c>
      <c r="F255">
        <v>1.20000004768372</v>
      </c>
      <c r="G255">
        <v>28.281959726618702</v>
      </c>
      <c r="H255">
        <v>2.61248270191395</v>
      </c>
      <c r="I255">
        <v>49.110013886152601</v>
      </c>
      <c r="J255">
        <v>0.98220027772305096</v>
      </c>
    </row>
    <row r="256" spans="1:10">
      <c r="A256">
        <v>255</v>
      </c>
      <c r="B256">
        <v>147.72999999999999</v>
      </c>
      <c r="C256" s="65">
        <v>40432.958333333336</v>
      </c>
      <c r="D256">
        <v>1.4400000572204601</v>
      </c>
      <c r="E256">
        <v>17.069999694824201</v>
      </c>
      <c r="F256">
        <v>0.60000002384185802</v>
      </c>
      <c r="G256">
        <v>28.534984129245899</v>
      </c>
      <c r="H256">
        <v>2.86527563820162</v>
      </c>
      <c r="I256">
        <v>47.417793399433101</v>
      </c>
      <c r="J256">
        <v>0.948355867988662</v>
      </c>
    </row>
    <row r="257" spans="1:10">
      <c r="A257">
        <v>256</v>
      </c>
      <c r="B257">
        <v>-34.72</v>
      </c>
      <c r="C257" s="65">
        <v>40433.958333333336</v>
      </c>
      <c r="D257">
        <v>6.78999996185303</v>
      </c>
      <c r="E257">
        <v>18.780000686645501</v>
      </c>
      <c r="F257">
        <v>0.60000002384185802</v>
      </c>
      <c r="G257">
        <v>28.788272523840099</v>
      </c>
      <c r="H257">
        <v>2.8621701695081501</v>
      </c>
      <c r="I257">
        <v>45.728057287668399</v>
      </c>
      <c r="J257">
        <v>0.914561145753369</v>
      </c>
    </row>
    <row r="258" spans="1:10">
      <c r="A258">
        <v>257</v>
      </c>
      <c r="B258">
        <v>147.72999999999999</v>
      </c>
      <c r="C258" s="65">
        <v>40434.958333333336</v>
      </c>
      <c r="D258">
        <v>5.0500001907348597</v>
      </c>
      <c r="E258">
        <v>15.7399997711182</v>
      </c>
      <c r="F258">
        <v>2.9000000953674299</v>
      </c>
      <c r="G258">
        <v>29.041732467384801</v>
      </c>
      <c r="H258">
        <v>2.5133051129407198</v>
      </c>
      <c r="I258">
        <v>46.617413292683302</v>
      </c>
      <c r="J258">
        <v>0.93234826585366604</v>
      </c>
    </row>
    <row r="259" spans="1:10">
      <c r="A259">
        <v>258</v>
      </c>
      <c r="B259">
        <v>-34.72</v>
      </c>
      <c r="C259" s="65">
        <v>40435.958333333336</v>
      </c>
      <c r="D259">
        <v>6.4099998474121103</v>
      </c>
      <c r="E259">
        <v>12.920000076293899</v>
      </c>
      <c r="F259">
        <v>6.5</v>
      </c>
      <c r="G259">
        <v>29.295271516863099</v>
      </c>
      <c r="H259">
        <v>1.9272115237182199</v>
      </c>
      <c r="I259">
        <v>50</v>
      </c>
      <c r="J259">
        <v>1</v>
      </c>
    </row>
    <row r="260" spans="1:10">
      <c r="A260">
        <v>259</v>
      </c>
      <c r="B260">
        <v>147.72999999999999</v>
      </c>
      <c r="C260" s="65">
        <v>40436.958333333336</v>
      </c>
      <c r="D260">
        <v>7.1599998474121103</v>
      </c>
      <c r="E260">
        <v>11.7600002288818</v>
      </c>
      <c r="F260">
        <v>0.20000000298023199</v>
      </c>
      <c r="G260">
        <v>29.548800098770801</v>
      </c>
      <c r="H260">
        <v>1.62183395108495</v>
      </c>
      <c r="I260">
        <v>48.902532842112301</v>
      </c>
      <c r="J260">
        <v>0.97805065684224501</v>
      </c>
    </row>
    <row r="261" spans="1:10">
      <c r="A261">
        <v>260</v>
      </c>
      <c r="B261">
        <v>-34.72</v>
      </c>
      <c r="C261" s="65">
        <v>40437.958333333336</v>
      </c>
      <c r="D261">
        <v>2.9900000095367401</v>
      </c>
      <c r="E261">
        <v>13.319999694824199</v>
      </c>
      <c r="F261">
        <v>0</v>
      </c>
      <c r="G261">
        <v>29.802240117652701</v>
      </c>
      <c r="H261">
        <v>2.33389786141927</v>
      </c>
      <c r="I261">
        <v>47.035414552976903</v>
      </c>
      <c r="J261">
        <v>0.94070829105953702</v>
      </c>
    </row>
    <row r="262" spans="1:10">
      <c r="A262">
        <v>261</v>
      </c>
      <c r="B262">
        <v>147.72999999999999</v>
      </c>
      <c r="C262" s="65">
        <v>40438.958333333336</v>
      </c>
      <c r="D262">
        <v>5.6300001144409197</v>
      </c>
      <c r="E262">
        <v>14.3400001525879</v>
      </c>
      <c r="F262">
        <v>0</v>
      </c>
      <c r="G262">
        <v>30.055516347565799</v>
      </c>
      <c r="H262">
        <v>2.3136913705080402</v>
      </c>
      <c r="I262">
        <v>45.184461456570403</v>
      </c>
      <c r="J262">
        <v>0.90368922913140803</v>
      </c>
    </row>
    <row r="263" spans="1:10">
      <c r="A263">
        <v>262</v>
      </c>
      <c r="B263">
        <v>-34.72</v>
      </c>
      <c r="C263" s="65">
        <v>40439.958333333336</v>
      </c>
      <c r="D263">
        <v>2.1800000667571999</v>
      </c>
      <c r="E263">
        <v>16.399999618530298</v>
      </c>
      <c r="F263">
        <v>0</v>
      </c>
      <c r="G263">
        <v>30.308553562567202</v>
      </c>
      <c r="H263">
        <v>2.90660325938611</v>
      </c>
      <c r="I263">
        <v>42.8591788490615</v>
      </c>
      <c r="J263">
        <v>0.85718357698123104</v>
      </c>
    </row>
    <row r="264" spans="1:10">
      <c r="A264">
        <v>263</v>
      </c>
      <c r="B264">
        <v>147.72999999999999</v>
      </c>
      <c r="C264" s="65">
        <v>40440.958333333336</v>
      </c>
      <c r="D264">
        <v>1.0599999427795399</v>
      </c>
      <c r="E264">
        <v>18.209999084472699</v>
      </c>
      <c r="F264">
        <v>0</v>
      </c>
      <c r="G264">
        <v>30.5612765367141</v>
      </c>
      <c r="H264">
        <v>3.2596445929786402</v>
      </c>
      <c r="I264">
        <v>40.251463174678598</v>
      </c>
      <c r="J264">
        <v>0.80502926349357196</v>
      </c>
    </row>
    <row r="265" spans="1:10">
      <c r="A265">
        <v>264</v>
      </c>
      <c r="B265">
        <v>-34.72</v>
      </c>
      <c r="C265" s="65">
        <v>40441.958333333336</v>
      </c>
      <c r="D265">
        <v>2.8299999237060498</v>
      </c>
      <c r="E265">
        <v>19.159999847412099</v>
      </c>
      <c r="F265">
        <v>0</v>
      </c>
      <c r="G265">
        <v>30.813610044063601</v>
      </c>
      <c r="H265">
        <v>3.3660030586587402</v>
      </c>
      <c r="I265">
        <v>37.558660727751601</v>
      </c>
      <c r="J265">
        <v>0.75117321455503305</v>
      </c>
    </row>
    <row r="266" spans="1:10">
      <c r="A266">
        <v>265</v>
      </c>
      <c r="B266">
        <v>147.72999999999999</v>
      </c>
      <c r="C266" s="65">
        <v>40442.958333333336</v>
      </c>
      <c r="D266">
        <v>6.7300000190734899</v>
      </c>
      <c r="E266">
        <v>19.2600002288818</v>
      </c>
      <c r="F266">
        <v>0</v>
      </c>
      <c r="G266">
        <v>31.065478858672599</v>
      </c>
      <c r="H266">
        <v>3.1790367862923499</v>
      </c>
      <c r="I266">
        <v>35.0154312987178</v>
      </c>
      <c r="J266">
        <v>0.70030862597435495</v>
      </c>
    </row>
    <row r="267" spans="1:10">
      <c r="A267">
        <v>266</v>
      </c>
      <c r="B267">
        <v>-34.72</v>
      </c>
      <c r="C267" s="65">
        <v>40443.958333333336</v>
      </c>
      <c r="D267">
        <v>2.7699999809265101</v>
      </c>
      <c r="E267">
        <v>19.079999923706101</v>
      </c>
      <c r="F267">
        <v>0</v>
      </c>
      <c r="G267">
        <v>31.3168077545984</v>
      </c>
      <c r="H267">
        <v>3.4105643987083401</v>
      </c>
      <c r="I267">
        <v>32.2869797797511</v>
      </c>
      <c r="J267">
        <v>0.64573959559502203</v>
      </c>
    </row>
    <row r="268" spans="1:10">
      <c r="A268">
        <v>267</v>
      </c>
      <c r="B268">
        <v>147.72999999999999</v>
      </c>
      <c r="C268" s="65">
        <v>40444.958333333336</v>
      </c>
      <c r="D268">
        <v>2.5499999523162802</v>
      </c>
      <c r="E268">
        <v>18.850000381469702</v>
      </c>
      <c r="F268">
        <v>0</v>
      </c>
      <c r="G268">
        <v>31.5675215058981</v>
      </c>
      <c r="H268">
        <v>3.4098942230979499</v>
      </c>
      <c r="I268">
        <v>29.5590644012727</v>
      </c>
      <c r="J268">
        <v>0.591181288025454</v>
      </c>
    </row>
    <row r="269" spans="1:10">
      <c r="A269">
        <v>268</v>
      </c>
      <c r="B269">
        <v>-34.72</v>
      </c>
      <c r="C269" s="65">
        <v>40445.958333333336</v>
      </c>
      <c r="D269">
        <v>3.21000003814697</v>
      </c>
      <c r="E269">
        <v>20.040000915527301</v>
      </c>
      <c r="F269">
        <v>0</v>
      </c>
      <c r="G269">
        <v>31.8175448866286</v>
      </c>
      <c r="H269">
        <v>3.60567820687743</v>
      </c>
      <c r="I269">
        <v>26.6745218357708</v>
      </c>
      <c r="J269">
        <v>0.53349043671541596</v>
      </c>
    </row>
    <row r="270" spans="1:10">
      <c r="A270">
        <v>269</v>
      </c>
      <c r="B270">
        <v>147.72999999999999</v>
      </c>
      <c r="C270" s="65">
        <v>40446.958333333336</v>
      </c>
      <c r="D270">
        <v>4.4099998474121103</v>
      </c>
      <c r="E270">
        <v>21.069999694824201</v>
      </c>
      <c r="F270">
        <v>0</v>
      </c>
      <c r="G270">
        <v>32.066802670847203</v>
      </c>
      <c r="H270">
        <v>3.7525279609043798</v>
      </c>
      <c r="I270">
        <v>23.672499467047299</v>
      </c>
      <c r="J270">
        <v>0.47344998934094501</v>
      </c>
    </row>
    <row r="271" spans="1:10">
      <c r="A271">
        <v>270</v>
      </c>
      <c r="B271">
        <v>-34.72</v>
      </c>
      <c r="C271" s="65">
        <v>40447.958333333336</v>
      </c>
      <c r="D271">
        <v>6.3099999427795401</v>
      </c>
      <c r="E271">
        <v>20.579999923706101</v>
      </c>
      <c r="F271">
        <v>0</v>
      </c>
      <c r="G271">
        <v>32.315219632610898</v>
      </c>
      <c r="H271">
        <v>3.5806459282515499</v>
      </c>
      <c r="I271">
        <v>20.807982724445999</v>
      </c>
      <c r="J271">
        <v>0.416159654488921</v>
      </c>
    </row>
    <row r="272" spans="1:10">
      <c r="A272">
        <v>271</v>
      </c>
      <c r="B272">
        <v>147.72999999999999</v>
      </c>
      <c r="C272" s="65">
        <v>40448.958333333336</v>
      </c>
      <c r="D272">
        <v>5.2600002288818404</v>
      </c>
      <c r="E272">
        <v>14.8500003814697</v>
      </c>
      <c r="F272">
        <v>0</v>
      </c>
      <c r="G272">
        <v>32.562720545976802</v>
      </c>
      <c r="H272">
        <v>2.6369075783369</v>
      </c>
      <c r="I272">
        <v>18.6984566617765</v>
      </c>
      <c r="J272">
        <v>0.37396913323552999</v>
      </c>
    </row>
    <row r="273" spans="1:10">
      <c r="A273">
        <v>272</v>
      </c>
      <c r="B273">
        <v>-34.72</v>
      </c>
      <c r="C273" s="65">
        <v>40449.958333333336</v>
      </c>
      <c r="D273">
        <v>3.5899999141693102</v>
      </c>
      <c r="E273">
        <v>13.960000038146999</v>
      </c>
      <c r="F273">
        <v>0</v>
      </c>
      <c r="G273">
        <v>32.809230185002001</v>
      </c>
      <c r="H273">
        <v>2.6358485057019498</v>
      </c>
      <c r="I273">
        <v>16.589777857215001</v>
      </c>
      <c r="J273">
        <v>0.33179555714429898</v>
      </c>
    </row>
    <row r="274" spans="1:10">
      <c r="A274">
        <v>273</v>
      </c>
      <c r="B274">
        <v>147.72999999999999</v>
      </c>
      <c r="C274" s="65">
        <v>40450.958333333336</v>
      </c>
      <c r="D274">
        <v>-1.3500000238418599</v>
      </c>
      <c r="E274">
        <v>15.550000190734901</v>
      </c>
      <c r="F274">
        <v>0</v>
      </c>
      <c r="G274">
        <v>33.0546733237436</v>
      </c>
      <c r="H274">
        <v>3.1764156324364299</v>
      </c>
      <c r="I274">
        <v>14.048645351265799</v>
      </c>
      <c r="J274">
        <v>0.28097290702531602</v>
      </c>
    </row>
    <row r="275" spans="1:10">
      <c r="A275">
        <v>274</v>
      </c>
      <c r="B275">
        <v>-34.72</v>
      </c>
      <c r="C275" s="65">
        <v>40451.958333333336</v>
      </c>
      <c r="D275">
        <v>1.83000004291534</v>
      </c>
      <c r="E275">
        <v>17.7600002288818</v>
      </c>
      <c r="F275">
        <v>0</v>
      </c>
      <c r="G275">
        <v>33.298974736258799</v>
      </c>
      <c r="H275">
        <v>3.44295149696074</v>
      </c>
      <c r="I275">
        <v>11.2942841536972</v>
      </c>
      <c r="J275">
        <v>0.22588568307394399</v>
      </c>
    </row>
    <row r="276" spans="1:10">
      <c r="A276">
        <v>275</v>
      </c>
      <c r="B276">
        <v>147.72999999999999</v>
      </c>
      <c r="C276" s="65">
        <v>40452.958333333336</v>
      </c>
      <c r="D276">
        <v>5.8299999237060502</v>
      </c>
      <c r="E276">
        <v>20.299999237060501</v>
      </c>
      <c r="F276">
        <v>3.0999999046325701</v>
      </c>
      <c r="G276">
        <v>33.542059196604498</v>
      </c>
      <c r="H276">
        <v>3.6970217311988001</v>
      </c>
      <c r="I276">
        <v>11.4366666733707</v>
      </c>
      <c r="J276">
        <v>0.22873333346741501</v>
      </c>
    </row>
    <row r="277" spans="1:10">
      <c r="A277">
        <v>276</v>
      </c>
      <c r="B277">
        <v>-34.72</v>
      </c>
      <c r="C277" s="65">
        <v>40453.958333333336</v>
      </c>
      <c r="D277">
        <v>10.8699998855591</v>
      </c>
      <c r="E277">
        <v>21.879999160766602</v>
      </c>
      <c r="F277">
        <v>0.30000001192092901</v>
      </c>
      <c r="G277">
        <v>33.783851478837903</v>
      </c>
      <c r="H277">
        <v>3.5964421025851201</v>
      </c>
      <c r="I277">
        <v>8.8595130032235794</v>
      </c>
      <c r="J277">
        <v>0.177190260064472</v>
      </c>
    </row>
    <row r="278" spans="1:10">
      <c r="A278">
        <v>277</v>
      </c>
      <c r="B278">
        <v>147.72999999999999</v>
      </c>
      <c r="C278" s="65">
        <v>40455</v>
      </c>
      <c r="D278">
        <v>11.300000190734901</v>
      </c>
      <c r="E278">
        <v>23.75</v>
      </c>
      <c r="F278">
        <v>0.10000000149011599</v>
      </c>
      <c r="G278">
        <v>34.024276357016099</v>
      </c>
      <c r="H278">
        <v>3.9812320623435</v>
      </c>
      <c r="I278">
        <v>5.7745273548388996</v>
      </c>
      <c r="J278">
        <v>0.115490547096778</v>
      </c>
    </row>
    <row r="279" spans="1:10">
      <c r="A279">
        <v>278</v>
      </c>
      <c r="B279">
        <v>-34.72</v>
      </c>
      <c r="C279" s="65">
        <v>40456</v>
      </c>
      <c r="D279">
        <v>8.3400001525878906</v>
      </c>
      <c r="E279">
        <v>25.440000534057599</v>
      </c>
      <c r="F279">
        <v>0</v>
      </c>
      <c r="G279">
        <v>34.263258605196299</v>
      </c>
      <c r="H279">
        <v>4.6141613811249798</v>
      </c>
      <c r="I279">
        <v>2.0831982499389099</v>
      </c>
      <c r="J279">
        <v>4.1663964998778301E-2</v>
      </c>
    </row>
    <row r="280" spans="1:10">
      <c r="A280">
        <v>279</v>
      </c>
      <c r="B280">
        <v>147.72999999999999</v>
      </c>
      <c r="C280" s="65">
        <v>40457</v>
      </c>
      <c r="D280">
        <v>11.329999923706101</v>
      </c>
      <c r="E280">
        <v>25.950000762939499</v>
      </c>
      <c r="F280">
        <v>0</v>
      </c>
      <c r="G280">
        <v>34.500722997435403</v>
      </c>
      <c r="H280">
        <v>4.5127577328327497</v>
      </c>
      <c r="I280">
        <v>0</v>
      </c>
      <c r="J280">
        <v>0</v>
      </c>
    </row>
    <row r="281" spans="1:10">
      <c r="A281">
        <v>280</v>
      </c>
      <c r="B281">
        <v>-34.72</v>
      </c>
      <c r="C281" s="65">
        <v>40458</v>
      </c>
      <c r="D281">
        <v>7.9099998474121103</v>
      </c>
      <c r="E281">
        <v>16.299999237060501</v>
      </c>
      <c r="F281">
        <v>4.8000001907348597</v>
      </c>
      <c r="G281">
        <v>34.736594307790597</v>
      </c>
      <c r="H281">
        <v>2.8247092549958301</v>
      </c>
      <c r="I281">
        <v>2.5402327867382</v>
      </c>
      <c r="J281">
        <v>5.0804655734764101E-2</v>
      </c>
    </row>
    <row r="282" spans="1:10">
      <c r="A282">
        <v>281</v>
      </c>
      <c r="B282">
        <v>147.72999999999999</v>
      </c>
      <c r="C282" s="65">
        <v>40459</v>
      </c>
      <c r="D282">
        <v>2.2400000095367401</v>
      </c>
      <c r="E282">
        <v>18.7299995422363</v>
      </c>
      <c r="F282">
        <v>0</v>
      </c>
      <c r="G282">
        <v>34.9707973103189</v>
      </c>
      <c r="H282">
        <v>3.7708025056885801</v>
      </c>
      <c r="I282">
        <v>0</v>
      </c>
      <c r="J282">
        <v>0</v>
      </c>
    </row>
    <row r="283" spans="1:10">
      <c r="A283">
        <v>282</v>
      </c>
      <c r="B283">
        <v>-34.72</v>
      </c>
      <c r="C283" s="65">
        <v>40460</v>
      </c>
      <c r="D283">
        <v>4.6199998855590803</v>
      </c>
      <c r="E283">
        <v>22.290000915527301</v>
      </c>
      <c r="F283">
        <v>0</v>
      </c>
      <c r="G283">
        <v>35.203256779077599</v>
      </c>
      <c r="H283">
        <v>4.3419257390040098</v>
      </c>
      <c r="I283">
        <v>0</v>
      </c>
      <c r="J283">
        <v>0</v>
      </c>
    </row>
    <row r="284" spans="1:10">
      <c r="A284">
        <v>283</v>
      </c>
      <c r="B284">
        <v>147.72999999999999</v>
      </c>
      <c r="C284" s="65">
        <v>40461</v>
      </c>
      <c r="D284">
        <v>7.8099999427795401</v>
      </c>
      <c r="E284">
        <v>22.329999923706101</v>
      </c>
      <c r="F284">
        <v>0</v>
      </c>
      <c r="G284">
        <v>35.433897488123598</v>
      </c>
      <c r="H284">
        <v>4.16642613852546</v>
      </c>
      <c r="I284">
        <v>0</v>
      </c>
      <c r="J284">
        <v>0</v>
      </c>
    </row>
    <row r="285" spans="1:10">
      <c r="A285">
        <v>284</v>
      </c>
      <c r="B285">
        <v>-34.72</v>
      </c>
      <c r="C285" s="65">
        <v>40462</v>
      </c>
      <c r="D285">
        <v>10.319999694824199</v>
      </c>
      <c r="E285">
        <v>24.309999465942401</v>
      </c>
      <c r="F285">
        <v>0</v>
      </c>
      <c r="G285">
        <v>35.662644211514099</v>
      </c>
      <c r="H285">
        <v>4.3972060189389</v>
      </c>
      <c r="I285">
        <v>0</v>
      </c>
      <c r="J285">
        <v>0</v>
      </c>
    </row>
    <row r="286" spans="1:10">
      <c r="A286">
        <v>285</v>
      </c>
      <c r="B286">
        <v>147.72999999999999</v>
      </c>
      <c r="C286" s="65">
        <v>40463</v>
      </c>
      <c r="D286">
        <v>12.960000038146999</v>
      </c>
      <c r="E286">
        <v>21.670000076293899</v>
      </c>
      <c r="F286">
        <v>0.10000000149011599</v>
      </c>
      <c r="G286">
        <v>35.8894217233061</v>
      </c>
      <c r="H286">
        <v>3.4916440535698001</v>
      </c>
      <c r="I286">
        <v>0</v>
      </c>
      <c r="J286">
        <v>0</v>
      </c>
    </row>
    <row r="287" spans="1:10">
      <c r="A287">
        <v>286</v>
      </c>
      <c r="B287">
        <v>-34.72</v>
      </c>
      <c r="C287" s="65">
        <v>40464</v>
      </c>
      <c r="D287">
        <v>15.050000190734901</v>
      </c>
      <c r="E287">
        <v>19.5200004577637</v>
      </c>
      <c r="F287">
        <v>7</v>
      </c>
      <c r="G287">
        <v>36.1141547975569</v>
      </c>
      <c r="H287">
        <v>2.5148637815198298</v>
      </c>
      <c r="I287">
        <v>4.9881089747841303</v>
      </c>
      <c r="J287">
        <v>9.9762179495682696E-2</v>
      </c>
    </row>
    <row r="288" spans="1:10">
      <c r="A288">
        <v>287</v>
      </c>
      <c r="B288">
        <v>147.72999999999999</v>
      </c>
      <c r="C288" s="65">
        <v>40465</v>
      </c>
      <c r="D288">
        <v>12.8599996566772</v>
      </c>
      <c r="E288">
        <v>20.969999313354499</v>
      </c>
      <c r="F288">
        <v>15.5</v>
      </c>
      <c r="G288">
        <v>36.336768208323299</v>
      </c>
      <c r="H288">
        <v>3.3723732149339001</v>
      </c>
      <c r="I288">
        <v>17.790210402837001</v>
      </c>
      <c r="J288">
        <v>0.35580420805674001</v>
      </c>
    </row>
    <row r="289" spans="1:10">
      <c r="A289">
        <v>288</v>
      </c>
      <c r="B289">
        <v>-34.72</v>
      </c>
      <c r="C289" s="65">
        <v>40466</v>
      </c>
      <c r="D289">
        <v>13.079999923706101</v>
      </c>
      <c r="E289">
        <v>19.5</v>
      </c>
      <c r="F289">
        <v>15.800000190734901</v>
      </c>
      <c r="G289">
        <v>36.557186729662703</v>
      </c>
      <c r="H289">
        <v>2.9643469743027002</v>
      </c>
      <c r="I289">
        <v>31.2187330141297</v>
      </c>
      <c r="J289">
        <v>0.62437466028259403</v>
      </c>
    </row>
    <row r="290" spans="1:10">
      <c r="A290">
        <v>289</v>
      </c>
      <c r="B290">
        <v>147.72999999999999</v>
      </c>
      <c r="C290" s="65">
        <v>40467</v>
      </c>
      <c r="D290">
        <v>3.96000003814697</v>
      </c>
      <c r="E290">
        <v>12.4799995422363</v>
      </c>
      <c r="F290">
        <v>18.399999618530298</v>
      </c>
      <c r="G290">
        <v>36.7753390405299</v>
      </c>
      <c r="H290">
        <v>2.6220774187337001</v>
      </c>
      <c r="I290">
        <v>47.521070697672997</v>
      </c>
      <c r="J290">
        <v>0.95042141395346103</v>
      </c>
    </row>
    <row r="291" spans="1:10">
      <c r="A291">
        <v>290</v>
      </c>
      <c r="B291">
        <v>-34.72</v>
      </c>
      <c r="C291" s="65">
        <v>40468</v>
      </c>
      <c r="D291">
        <v>4.3000001907348597</v>
      </c>
      <c r="E291">
        <v>14.699999809265099</v>
      </c>
      <c r="F291">
        <v>0.20000000298023199</v>
      </c>
      <c r="G291">
        <v>36.991169439471498</v>
      </c>
      <c r="H291">
        <v>3.0573075000608201</v>
      </c>
      <c r="I291">
        <v>45.275224700604603</v>
      </c>
      <c r="J291">
        <v>0.90550449401209199</v>
      </c>
    </row>
    <row r="292" spans="1:10">
      <c r="A292">
        <v>291</v>
      </c>
      <c r="B292">
        <v>147.72999999999999</v>
      </c>
      <c r="C292" s="65">
        <v>40469</v>
      </c>
      <c r="D292">
        <v>4.4099998474121103</v>
      </c>
      <c r="E292">
        <v>18.290000915527301</v>
      </c>
      <c r="F292">
        <v>0</v>
      </c>
      <c r="G292">
        <v>37.204626129932002</v>
      </c>
      <c r="H292">
        <v>3.7930800728478902</v>
      </c>
      <c r="I292">
        <v>42.2407606423263</v>
      </c>
      <c r="J292">
        <v>0.84481521284652605</v>
      </c>
    </row>
    <row r="293" spans="1:10">
      <c r="A293">
        <v>292</v>
      </c>
      <c r="B293">
        <v>-34.72</v>
      </c>
      <c r="C293" s="65">
        <v>40470</v>
      </c>
      <c r="D293">
        <v>2.1600000858306898</v>
      </c>
      <c r="E293">
        <v>19.809999465942401</v>
      </c>
      <c r="F293">
        <v>0</v>
      </c>
      <c r="G293">
        <v>37.415657315355801</v>
      </c>
      <c r="H293">
        <v>4.24769874904967</v>
      </c>
      <c r="I293">
        <v>38.842601643086603</v>
      </c>
      <c r="J293">
        <v>0.77685203286173099</v>
      </c>
    </row>
    <row r="294" spans="1:10">
      <c r="A294">
        <v>293</v>
      </c>
      <c r="B294">
        <v>147.72999999999999</v>
      </c>
      <c r="C294" s="65">
        <v>40471</v>
      </c>
      <c r="D294">
        <v>3.7300000190734899</v>
      </c>
      <c r="E294">
        <v>22.2299995422363</v>
      </c>
      <c r="F294">
        <v>0</v>
      </c>
      <c r="G294">
        <v>37.624211199187499</v>
      </c>
      <c r="H294">
        <v>4.6760982356991097</v>
      </c>
      <c r="I294">
        <v>35.101723054527298</v>
      </c>
      <c r="J294">
        <v>0.70203446109054601</v>
      </c>
    </row>
    <row r="295" spans="1:10">
      <c r="A295">
        <v>294</v>
      </c>
      <c r="B295">
        <v>-34.72</v>
      </c>
      <c r="C295" s="65">
        <v>40472</v>
      </c>
      <c r="D295">
        <v>6.2800002098083496</v>
      </c>
      <c r="E295">
        <v>24.809999465942401</v>
      </c>
      <c r="F295">
        <v>0</v>
      </c>
      <c r="G295">
        <v>37.8302359848714</v>
      </c>
      <c r="H295">
        <v>5.0976407127686398</v>
      </c>
      <c r="I295">
        <v>31.0236104843124</v>
      </c>
      <c r="J295">
        <v>0.62047220968624694</v>
      </c>
    </row>
    <row r="296" spans="1:10">
      <c r="A296">
        <v>295</v>
      </c>
      <c r="B296">
        <v>147.72999999999999</v>
      </c>
      <c r="C296" s="65">
        <v>40473</v>
      </c>
      <c r="D296">
        <v>7.8699998855590803</v>
      </c>
      <c r="E296">
        <v>26.309999465942401</v>
      </c>
      <c r="F296">
        <v>0</v>
      </c>
      <c r="G296">
        <v>38.033679875852002</v>
      </c>
      <c r="H296">
        <v>5.3494793728874104</v>
      </c>
      <c r="I296">
        <v>26.7440269860024</v>
      </c>
      <c r="J296">
        <v>0.53488053972004901</v>
      </c>
    </row>
    <row r="297" spans="1:10">
      <c r="A297">
        <v>296</v>
      </c>
      <c r="B297">
        <v>-34.72</v>
      </c>
      <c r="C297" s="65">
        <v>40474</v>
      </c>
      <c r="D297">
        <v>12.6000003814697</v>
      </c>
      <c r="E297">
        <v>20.7700004577637</v>
      </c>
      <c r="F297">
        <v>0.60000002384185802</v>
      </c>
      <c r="G297">
        <v>38.234491075573899</v>
      </c>
      <c r="H297">
        <v>3.5380040962607899</v>
      </c>
      <c r="I297">
        <v>24.513623732835701</v>
      </c>
      <c r="J297">
        <v>0.49027247465671298</v>
      </c>
    </row>
    <row r="298" spans="1:10">
      <c r="A298">
        <v>297</v>
      </c>
      <c r="B298">
        <v>147.72999999999999</v>
      </c>
      <c r="C298" s="65">
        <v>40475</v>
      </c>
      <c r="D298">
        <v>11.6099996566772</v>
      </c>
      <c r="E298">
        <v>20.190000534057599</v>
      </c>
      <c r="F298">
        <v>3.2000000476837198</v>
      </c>
      <c r="G298">
        <v>38.432617787481398</v>
      </c>
      <c r="H298">
        <v>3.5615191737998102</v>
      </c>
      <c r="I298">
        <v>24.864408441479501</v>
      </c>
      <c r="J298">
        <v>0.49728816882959098</v>
      </c>
    </row>
    <row r="299" spans="1:10">
      <c r="A299">
        <v>298</v>
      </c>
      <c r="B299">
        <v>-34.72</v>
      </c>
      <c r="C299" s="65">
        <v>40476</v>
      </c>
      <c r="D299">
        <v>7.6100001335143999</v>
      </c>
      <c r="E299">
        <v>22.840000152587901</v>
      </c>
      <c r="F299">
        <v>0</v>
      </c>
      <c r="G299">
        <v>38.628008215019101</v>
      </c>
      <c r="H299">
        <v>4.6736571133272298</v>
      </c>
      <c r="I299">
        <v>21.125482750817799</v>
      </c>
      <c r="J299">
        <v>0.42250965501635501</v>
      </c>
    </row>
    <row r="300" spans="1:10">
      <c r="A300">
        <v>299</v>
      </c>
      <c r="B300">
        <v>147.72999999999999</v>
      </c>
      <c r="C300" s="65">
        <v>40477</v>
      </c>
      <c r="D300">
        <v>6.9800000190734899</v>
      </c>
      <c r="E300">
        <v>23.889999389648398</v>
      </c>
      <c r="F300">
        <v>0</v>
      </c>
      <c r="G300">
        <v>38.820610561631298</v>
      </c>
      <c r="H300">
        <v>4.98071381182669</v>
      </c>
      <c r="I300">
        <v>17.140911701356401</v>
      </c>
      <c r="J300">
        <v>0.34281823402712802</v>
      </c>
    </row>
    <row r="301" spans="1:10">
      <c r="A301">
        <v>300</v>
      </c>
      <c r="B301">
        <v>-34.72</v>
      </c>
      <c r="C301" s="65">
        <v>40478</v>
      </c>
      <c r="D301">
        <v>9.1599998474121094</v>
      </c>
      <c r="E301">
        <v>22.840000152587901</v>
      </c>
      <c r="F301">
        <v>0</v>
      </c>
      <c r="G301">
        <v>39.010373030762601</v>
      </c>
      <c r="H301">
        <v>4.5782721862988396</v>
      </c>
      <c r="I301">
        <v>13.4782939523173</v>
      </c>
      <c r="J301">
        <v>0.26956587904634699</v>
      </c>
    </row>
    <row r="302" spans="1:10">
      <c r="A302">
        <v>301</v>
      </c>
      <c r="B302">
        <v>147.72999999999999</v>
      </c>
      <c r="C302" s="65">
        <v>40479</v>
      </c>
      <c r="D302">
        <v>9.3599996566772496</v>
      </c>
      <c r="E302">
        <v>24.049999237060501</v>
      </c>
      <c r="F302">
        <v>0</v>
      </c>
      <c r="G302">
        <v>39.197243825857399</v>
      </c>
      <c r="H302">
        <v>4.8664268381932496</v>
      </c>
      <c r="I302">
        <v>9.58515248176273</v>
      </c>
      <c r="J302">
        <v>0.191703049635255</v>
      </c>
    </row>
    <row r="303" spans="1:10">
      <c r="A303">
        <v>302</v>
      </c>
      <c r="B303">
        <v>-34.72</v>
      </c>
      <c r="C303" s="65">
        <v>40480</v>
      </c>
      <c r="D303">
        <v>11.1400003433228</v>
      </c>
      <c r="E303">
        <v>26.059999465942401</v>
      </c>
      <c r="F303">
        <v>0</v>
      </c>
      <c r="G303">
        <v>39.381171150360203</v>
      </c>
      <c r="H303">
        <v>5.1979986260555897</v>
      </c>
      <c r="I303">
        <v>5.4267535809182599</v>
      </c>
      <c r="J303">
        <v>0.10853507161836499</v>
      </c>
    </row>
    <row r="304" spans="1:10">
      <c r="A304">
        <v>303</v>
      </c>
      <c r="B304">
        <v>147.72999999999999</v>
      </c>
      <c r="C304" s="65">
        <v>40481</v>
      </c>
      <c r="D304">
        <v>15.7799997329712</v>
      </c>
      <c r="E304">
        <v>21.360000610351602</v>
      </c>
      <c r="F304">
        <v>0</v>
      </c>
      <c r="G304">
        <v>39.562103207715502</v>
      </c>
      <c r="H304">
        <v>3.1908145220800099</v>
      </c>
      <c r="I304">
        <v>2.8741019632542502</v>
      </c>
      <c r="J304">
        <v>5.7482039265084897E-2</v>
      </c>
    </row>
    <row r="305" spans="1:10">
      <c r="A305">
        <v>304</v>
      </c>
      <c r="B305">
        <v>-34.72</v>
      </c>
      <c r="C305" s="65">
        <v>40482</v>
      </c>
      <c r="D305">
        <v>13.3999996185303</v>
      </c>
      <c r="E305">
        <v>21.610000610351602</v>
      </c>
      <c r="F305">
        <v>17.299999237060501</v>
      </c>
      <c r="G305">
        <v>39.739988201367602</v>
      </c>
      <c r="H305">
        <v>3.7739601279881101</v>
      </c>
      <c r="I305">
        <v>17.1549330979243</v>
      </c>
      <c r="J305">
        <v>0.34309866195848598</v>
      </c>
    </row>
    <row r="306" spans="1:10">
      <c r="A306">
        <v>305</v>
      </c>
      <c r="B306">
        <v>147.72999999999999</v>
      </c>
      <c r="C306" s="65">
        <v>40483</v>
      </c>
      <c r="D306">
        <v>10.3800001144409</v>
      </c>
      <c r="E306">
        <v>19.110000610351602</v>
      </c>
      <c r="F306">
        <v>0.10000000149011599</v>
      </c>
      <c r="G306">
        <v>39.914774334761198</v>
      </c>
      <c r="H306">
        <v>3.6031873556654599</v>
      </c>
      <c r="I306">
        <v>14.372383214882101</v>
      </c>
      <c r="J306">
        <v>0.28744766429764101</v>
      </c>
    </row>
    <row r="307" spans="1:10">
      <c r="A307">
        <v>306</v>
      </c>
      <c r="B307">
        <v>-34.72</v>
      </c>
      <c r="C307" s="65">
        <v>40484</v>
      </c>
      <c r="D307">
        <v>7.4800000190734899</v>
      </c>
      <c r="E307">
        <v>19.829999923706101</v>
      </c>
      <c r="F307">
        <v>0.40000000596046398</v>
      </c>
      <c r="G307">
        <v>40.086409811340602</v>
      </c>
      <c r="H307">
        <v>4.1598922338257598</v>
      </c>
      <c r="I307">
        <v>11.444469433781901</v>
      </c>
      <c r="J307">
        <v>0.22888938867563799</v>
      </c>
    </row>
    <row r="308" spans="1:10">
      <c r="A308">
        <v>307</v>
      </c>
      <c r="B308">
        <v>147.72999999999999</v>
      </c>
      <c r="C308" s="65">
        <v>40485</v>
      </c>
      <c r="D308">
        <v>6.8600001335143999</v>
      </c>
      <c r="E308">
        <v>19.860000610351602</v>
      </c>
      <c r="F308">
        <v>0</v>
      </c>
      <c r="G308">
        <v>40.254842834550203</v>
      </c>
      <c r="H308">
        <v>4.24569727788045</v>
      </c>
      <c r="I308">
        <v>8.0479116114775504</v>
      </c>
      <c r="J308">
        <v>0.160958232229551</v>
      </c>
    </row>
    <row r="309" spans="1:10">
      <c r="A309">
        <v>308</v>
      </c>
      <c r="B309">
        <v>-34.72</v>
      </c>
      <c r="C309" s="65">
        <v>40486</v>
      </c>
      <c r="D309">
        <v>3.2200000286102299</v>
      </c>
      <c r="E309">
        <v>20</v>
      </c>
      <c r="F309">
        <v>0</v>
      </c>
      <c r="G309">
        <v>40.420021607834698</v>
      </c>
      <c r="H309">
        <v>4.5714007540472696</v>
      </c>
      <c r="I309">
        <v>4.3907910082397397</v>
      </c>
      <c r="J309">
        <v>8.7815820164794695E-2</v>
      </c>
    </row>
    <row r="310" spans="1:10">
      <c r="A310">
        <v>309</v>
      </c>
      <c r="B310">
        <v>147.72999999999999</v>
      </c>
      <c r="C310" s="65">
        <v>40487</v>
      </c>
      <c r="D310">
        <v>9.0299997329711896</v>
      </c>
      <c r="E310">
        <v>20.209999084472699</v>
      </c>
      <c r="F310">
        <v>1.20000004768372</v>
      </c>
      <c r="G310">
        <v>40.581894334638399</v>
      </c>
      <c r="H310">
        <v>4.1297899128476896</v>
      </c>
      <c r="I310">
        <v>2.2869591256452999</v>
      </c>
      <c r="J310">
        <v>4.5739182512905999E-2</v>
      </c>
    </row>
    <row r="311" spans="1:10">
      <c r="A311">
        <v>310</v>
      </c>
      <c r="B311">
        <v>-34.72</v>
      </c>
      <c r="C311" s="65">
        <v>40488</v>
      </c>
      <c r="D311">
        <v>7.7199997901916504</v>
      </c>
      <c r="E311">
        <v>21.620000839233398</v>
      </c>
      <c r="F311">
        <v>0</v>
      </c>
      <c r="G311">
        <v>40.740409218405702</v>
      </c>
      <c r="H311">
        <v>4.62995583136082</v>
      </c>
      <c r="I311">
        <v>0</v>
      </c>
      <c r="J311">
        <v>0</v>
      </c>
    </row>
    <row r="312" spans="1:10">
      <c r="A312">
        <v>311</v>
      </c>
      <c r="B312">
        <v>147.72999999999999</v>
      </c>
      <c r="C312" s="65">
        <v>40489</v>
      </c>
      <c r="D312">
        <v>9.5799999237060494</v>
      </c>
      <c r="E312">
        <v>26.889999389648398</v>
      </c>
      <c r="F312">
        <v>0</v>
      </c>
      <c r="G312">
        <v>40.895514462581303</v>
      </c>
      <c r="H312">
        <v>5.7558633805487602</v>
      </c>
      <c r="I312">
        <v>0</v>
      </c>
      <c r="J312">
        <v>0</v>
      </c>
    </row>
    <row r="313" spans="1:10">
      <c r="A313">
        <v>312</v>
      </c>
      <c r="B313">
        <v>-34.72</v>
      </c>
      <c r="C313" s="65">
        <v>40490</v>
      </c>
      <c r="D313">
        <v>13.5200004577637</v>
      </c>
      <c r="E313">
        <v>28.290000915527301</v>
      </c>
      <c r="F313">
        <v>0</v>
      </c>
      <c r="G313">
        <v>41.047158270609401</v>
      </c>
      <c r="H313">
        <v>5.7319472030599199</v>
      </c>
      <c r="I313">
        <v>0</v>
      </c>
      <c r="J313">
        <v>0</v>
      </c>
    </row>
    <row r="314" spans="1:10">
      <c r="A314">
        <v>313</v>
      </c>
      <c r="B314">
        <v>147.72999999999999</v>
      </c>
      <c r="C314" s="65">
        <v>40491</v>
      </c>
      <c r="D314">
        <v>11.5</v>
      </c>
      <c r="E314">
        <v>27.329999923706101</v>
      </c>
      <c r="F314">
        <v>0.89999997615814198</v>
      </c>
      <c r="G314">
        <v>41.195288845934698</v>
      </c>
      <c r="H314">
        <v>5.7262167530227801</v>
      </c>
      <c r="I314">
        <v>0</v>
      </c>
      <c r="J314">
        <v>0</v>
      </c>
    </row>
    <row r="315" spans="1:10">
      <c r="A315">
        <v>314</v>
      </c>
      <c r="B315">
        <v>-34.72</v>
      </c>
      <c r="C315" s="65">
        <v>40492</v>
      </c>
      <c r="D315">
        <v>12.5299997329712</v>
      </c>
      <c r="E315">
        <v>28.700000762939499</v>
      </c>
      <c r="F315">
        <v>0</v>
      </c>
      <c r="G315">
        <v>41.339854392001499</v>
      </c>
      <c r="H315">
        <v>5.9949637086285001</v>
      </c>
      <c r="I315">
        <v>0</v>
      </c>
      <c r="J315">
        <v>0</v>
      </c>
    </row>
    <row r="316" spans="1:10">
      <c r="A316">
        <v>315</v>
      </c>
      <c r="B316">
        <v>147.72999999999999</v>
      </c>
      <c r="C316" s="65">
        <v>40493</v>
      </c>
      <c r="D316">
        <v>15.3800001144409</v>
      </c>
      <c r="E316">
        <v>30.850000381469702</v>
      </c>
      <c r="F316">
        <v>3.5</v>
      </c>
      <c r="G316">
        <v>41.4808031122543</v>
      </c>
      <c r="H316">
        <v>6.2666671291365397</v>
      </c>
      <c r="I316">
        <v>0</v>
      </c>
      <c r="J316">
        <v>0</v>
      </c>
    </row>
    <row r="317" spans="1:10">
      <c r="A317">
        <v>316</v>
      </c>
      <c r="B317">
        <v>-34.72</v>
      </c>
      <c r="C317" s="65">
        <v>40494</v>
      </c>
      <c r="D317">
        <v>16.299999237060501</v>
      </c>
      <c r="E317">
        <v>32.279998779296903</v>
      </c>
      <c r="F317">
        <v>0</v>
      </c>
      <c r="G317">
        <v>41.618083210137598</v>
      </c>
      <c r="H317">
        <v>6.57371880044062</v>
      </c>
      <c r="I317">
        <v>0</v>
      </c>
      <c r="J317">
        <v>0</v>
      </c>
    </row>
    <row r="318" spans="1:10">
      <c r="A318">
        <v>317</v>
      </c>
      <c r="B318">
        <v>147.72999999999999</v>
      </c>
      <c r="C318" s="65">
        <v>40495</v>
      </c>
      <c r="D318">
        <v>19.170000076293899</v>
      </c>
      <c r="E318">
        <v>31.420000076293899</v>
      </c>
      <c r="F318">
        <v>0.5</v>
      </c>
      <c r="G318">
        <v>41.751642889095798</v>
      </c>
      <c r="H318">
        <v>5.9119431757560799</v>
      </c>
      <c r="I318">
        <v>0</v>
      </c>
      <c r="J318">
        <v>0</v>
      </c>
    </row>
    <row r="319" spans="1:10">
      <c r="A319">
        <v>318</v>
      </c>
      <c r="B319">
        <v>-34.72</v>
      </c>
      <c r="C319" s="65">
        <v>40496</v>
      </c>
      <c r="D319">
        <v>19.7600002288818</v>
      </c>
      <c r="E319">
        <v>24.0200004577637</v>
      </c>
      <c r="F319">
        <v>5.5</v>
      </c>
      <c r="G319">
        <v>41.881430352573403</v>
      </c>
      <c r="H319">
        <v>3.22084014738435</v>
      </c>
      <c r="I319">
        <v>2.9233278820925199</v>
      </c>
      <c r="J319">
        <v>5.8466557641850402E-2</v>
      </c>
    </row>
    <row r="320" spans="1:10">
      <c r="A320">
        <v>319</v>
      </c>
      <c r="B320">
        <v>147.72999999999999</v>
      </c>
      <c r="C320" s="65">
        <v>40497</v>
      </c>
      <c r="D320">
        <v>16.0200004577637</v>
      </c>
      <c r="E320">
        <v>23.530000686645501</v>
      </c>
      <c r="F320">
        <v>24.100000381469702</v>
      </c>
      <c r="G320">
        <v>42.007393804014903</v>
      </c>
      <c r="H320">
        <v>4.0607519431310104</v>
      </c>
      <c r="I320">
        <v>23.774726709057401</v>
      </c>
      <c r="J320">
        <v>0.47549453418114901</v>
      </c>
    </row>
    <row r="321" spans="1:10">
      <c r="A321">
        <v>320</v>
      </c>
      <c r="B321">
        <v>-34.72</v>
      </c>
      <c r="C321" s="65">
        <v>40498</v>
      </c>
      <c r="D321">
        <v>8.6400003433227504</v>
      </c>
      <c r="E321">
        <v>21.690000534057599</v>
      </c>
      <c r="F321">
        <v>0.40000000596046398</v>
      </c>
      <c r="G321">
        <v>42.129468633710097</v>
      </c>
      <c r="H321">
        <v>4.7098391788776404</v>
      </c>
      <c r="I321">
        <v>20.4068553719158</v>
      </c>
      <c r="J321">
        <v>0.40813710743831599</v>
      </c>
    </row>
    <row r="322" spans="1:10">
      <c r="A322">
        <v>321</v>
      </c>
      <c r="B322">
        <v>147.72999999999999</v>
      </c>
      <c r="C322" s="65">
        <v>40499</v>
      </c>
      <c r="D322">
        <v>9</v>
      </c>
      <c r="E322">
        <v>24.4899997711182</v>
      </c>
      <c r="F322">
        <v>0</v>
      </c>
      <c r="G322">
        <v>42.247538979330599</v>
      </c>
      <c r="H322">
        <v>5.3923002744835502</v>
      </c>
      <c r="I322">
        <v>16.093015152328899</v>
      </c>
      <c r="J322">
        <v>0.32186030304657898</v>
      </c>
    </row>
    <row r="323" spans="1:10">
      <c r="A323">
        <v>322</v>
      </c>
      <c r="B323">
        <v>-34.72</v>
      </c>
      <c r="C323" s="65">
        <v>40500</v>
      </c>
      <c r="D323">
        <v>6.3600001335143999</v>
      </c>
      <c r="E323">
        <v>26.600000381469702</v>
      </c>
      <c r="F323">
        <v>0</v>
      </c>
      <c r="G323">
        <v>42.3614761653931</v>
      </c>
      <c r="H323">
        <v>6.1330839647279296</v>
      </c>
      <c r="I323">
        <v>11.186547980546599</v>
      </c>
      <c r="J323">
        <v>0.22373095961093201</v>
      </c>
    </row>
    <row r="324" spans="1:10">
      <c r="A324">
        <v>323</v>
      </c>
      <c r="B324">
        <v>147.72999999999999</v>
      </c>
      <c r="C324" s="65">
        <v>40501</v>
      </c>
      <c r="D324">
        <v>9.5</v>
      </c>
      <c r="E324">
        <v>25.790000915527301</v>
      </c>
      <c r="F324">
        <v>0</v>
      </c>
      <c r="G324">
        <v>42.471151516414501</v>
      </c>
      <c r="H324">
        <v>5.7038924550284396</v>
      </c>
      <c r="I324">
        <v>6.6234340165238397</v>
      </c>
      <c r="J324">
        <v>0.13246868033047701</v>
      </c>
    </row>
    <row r="325" spans="1:10">
      <c r="A325">
        <v>324</v>
      </c>
      <c r="B325">
        <v>-34.72</v>
      </c>
      <c r="C325" s="65">
        <v>40502</v>
      </c>
      <c r="D325">
        <v>10.1099996566772</v>
      </c>
      <c r="E325">
        <v>27.9899997711182</v>
      </c>
      <c r="F325">
        <v>0.80000001192092896</v>
      </c>
      <c r="G325">
        <v>42.576436356911799</v>
      </c>
      <c r="H325">
        <v>6.2280531091583899</v>
      </c>
      <c r="I325">
        <v>2.44099154111806</v>
      </c>
      <c r="J325">
        <v>4.8819830822361097E-2</v>
      </c>
    </row>
    <row r="326" spans="1:10">
      <c r="A326">
        <v>325</v>
      </c>
      <c r="B326">
        <v>147.72999999999999</v>
      </c>
      <c r="C326" s="65">
        <v>40503</v>
      </c>
      <c r="D326">
        <v>8.9899997711181605</v>
      </c>
      <c r="E326">
        <v>29.870000839233398</v>
      </c>
      <c r="F326">
        <v>0</v>
      </c>
      <c r="G326">
        <v>42.677202011401697</v>
      </c>
      <c r="H326">
        <v>6.8157866621921697</v>
      </c>
      <c r="I326">
        <v>0</v>
      </c>
      <c r="J326">
        <v>0</v>
      </c>
    </row>
    <row r="327" spans="1:10">
      <c r="A327">
        <v>326</v>
      </c>
      <c r="B327">
        <v>-34.72</v>
      </c>
      <c r="C327" s="65">
        <v>40504</v>
      </c>
      <c r="D327">
        <v>13.7799997329712</v>
      </c>
      <c r="E327">
        <v>29.709999084472699</v>
      </c>
      <c r="F327">
        <v>0</v>
      </c>
      <c r="G327">
        <v>42.773319804401098</v>
      </c>
      <c r="H327">
        <v>6.3377362680591096</v>
      </c>
      <c r="I327">
        <v>0</v>
      </c>
      <c r="J327">
        <v>0</v>
      </c>
    </row>
    <row r="328" spans="1:10">
      <c r="A328">
        <v>327</v>
      </c>
      <c r="B328">
        <v>147.72999999999999</v>
      </c>
      <c r="C328" s="65">
        <v>40505</v>
      </c>
      <c r="D328">
        <v>13.8500003814697</v>
      </c>
      <c r="E328">
        <v>28.809999465942401</v>
      </c>
      <c r="F328">
        <v>0</v>
      </c>
      <c r="G328">
        <v>42.864661060426897</v>
      </c>
      <c r="H328">
        <v>6.0902732192416797</v>
      </c>
      <c r="I328">
        <v>0</v>
      </c>
      <c r="J328">
        <v>0</v>
      </c>
    </row>
    <row r="329" spans="1:10">
      <c r="A329">
        <v>328</v>
      </c>
      <c r="B329">
        <v>-34.72</v>
      </c>
      <c r="C329" s="65">
        <v>40506</v>
      </c>
      <c r="D329">
        <v>12.0299997329712</v>
      </c>
      <c r="E329">
        <v>31.2399997711182</v>
      </c>
      <c r="F329">
        <v>0</v>
      </c>
      <c r="G329">
        <v>42.951097103995998</v>
      </c>
      <c r="H329">
        <v>6.9691777029694197</v>
      </c>
      <c r="I329">
        <v>0</v>
      </c>
      <c r="J329">
        <v>0</v>
      </c>
    </row>
    <row r="330" spans="1:10">
      <c r="A330">
        <v>329</v>
      </c>
      <c r="B330">
        <v>147.72999999999999</v>
      </c>
      <c r="C330" s="65">
        <v>40507</v>
      </c>
      <c r="D330">
        <v>13.060000419616699</v>
      </c>
      <c r="E330">
        <v>30.950000762939499</v>
      </c>
      <c r="F330">
        <v>0</v>
      </c>
      <c r="G330">
        <v>43.032499259625297</v>
      </c>
      <c r="H330">
        <v>6.8014440647898997</v>
      </c>
      <c r="I330">
        <v>0</v>
      </c>
      <c r="J330">
        <v>0</v>
      </c>
    </row>
    <row r="331" spans="1:10">
      <c r="A331">
        <v>330</v>
      </c>
      <c r="B331">
        <v>-34.72</v>
      </c>
      <c r="C331" s="65">
        <v>40508</v>
      </c>
      <c r="D331">
        <v>16.129999160766602</v>
      </c>
      <c r="E331">
        <v>27.469999313354499</v>
      </c>
      <c r="F331">
        <v>0.10000000149011599</v>
      </c>
      <c r="G331">
        <v>43.108738851831497</v>
      </c>
      <c r="H331">
        <v>5.3967062210707102</v>
      </c>
      <c r="I331">
        <v>0</v>
      </c>
      <c r="J331">
        <v>0</v>
      </c>
    </row>
    <row r="332" spans="1:10">
      <c r="A332">
        <v>331</v>
      </c>
      <c r="B332">
        <v>147.72999999999999</v>
      </c>
      <c r="C332" s="65">
        <v>40509</v>
      </c>
      <c r="D332">
        <v>14.300000190734901</v>
      </c>
      <c r="E332">
        <v>29.700000762939499</v>
      </c>
      <c r="F332">
        <v>0</v>
      </c>
      <c r="G332">
        <v>43.1796872051317</v>
      </c>
      <c r="H332">
        <v>6.3311804137741001</v>
      </c>
      <c r="I332">
        <v>0</v>
      </c>
      <c r="J332">
        <v>0</v>
      </c>
    </row>
    <row r="333" spans="1:10">
      <c r="A333">
        <v>332</v>
      </c>
      <c r="B333">
        <v>-34.72</v>
      </c>
      <c r="C333" s="65">
        <v>40510</v>
      </c>
      <c r="D333">
        <v>17.2399997711182</v>
      </c>
      <c r="E333">
        <v>21.069999694824201</v>
      </c>
      <c r="F333">
        <v>7.6999998092651403</v>
      </c>
      <c r="G333">
        <v>43.245215644042503</v>
      </c>
      <c r="H333">
        <v>2.9361105589328802</v>
      </c>
      <c r="I333">
        <v>5.3511113621188304</v>
      </c>
      <c r="J333">
        <v>0.107022227242377</v>
      </c>
    </row>
    <row r="334" spans="1:10">
      <c r="A334">
        <v>333</v>
      </c>
      <c r="B334">
        <v>147.72999999999999</v>
      </c>
      <c r="C334" s="65">
        <v>40511</v>
      </c>
      <c r="D334">
        <v>13.7700004577637</v>
      </c>
      <c r="E334">
        <v>19.680000305175799</v>
      </c>
      <c r="F334">
        <v>28.899999618530298</v>
      </c>
      <c r="G334">
        <v>43.305195493081001</v>
      </c>
      <c r="H334">
        <v>3.4121583853529298</v>
      </c>
      <c r="I334">
        <v>31.521384272366799</v>
      </c>
      <c r="J334">
        <v>0.63042768544733496</v>
      </c>
    </row>
    <row r="335" spans="1:10">
      <c r="A335">
        <v>334</v>
      </c>
      <c r="B335">
        <v>-34.72</v>
      </c>
      <c r="C335" s="65">
        <v>40512</v>
      </c>
      <c r="D335">
        <v>13.569999694824199</v>
      </c>
      <c r="E335">
        <v>19.579999923706101</v>
      </c>
      <c r="F335">
        <v>14.199999809265099</v>
      </c>
      <c r="G335">
        <v>43.359498076763899</v>
      </c>
      <c r="H335">
        <v>3.4302513709840001</v>
      </c>
      <c r="I335">
        <v>42.977182984844703</v>
      </c>
      <c r="J335">
        <v>0.85954365969689395</v>
      </c>
    </row>
    <row r="336" spans="1:10">
      <c r="A336">
        <v>335</v>
      </c>
      <c r="B336">
        <v>147.72999999999999</v>
      </c>
      <c r="C336" s="65">
        <v>40513</v>
      </c>
      <c r="D336">
        <v>15.949999809265099</v>
      </c>
      <c r="E336">
        <v>24.590000152587901</v>
      </c>
      <c r="F336">
        <v>12.800000190734901</v>
      </c>
      <c r="G336">
        <v>43.407994719608197</v>
      </c>
      <c r="H336">
        <v>4.5600670840698099</v>
      </c>
      <c r="I336">
        <v>50</v>
      </c>
      <c r="J336">
        <v>1</v>
      </c>
    </row>
    <row r="337" spans="1:10">
      <c r="A337">
        <v>336</v>
      </c>
      <c r="B337">
        <v>-34.72</v>
      </c>
      <c r="C337" s="65">
        <v>40514</v>
      </c>
      <c r="D337">
        <v>15.7399997711182</v>
      </c>
      <c r="E337">
        <v>28.069999694824201</v>
      </c>
      <c r="F337">
        <v>3</v>
      </c>
      <c r="G337">
        <v>43.450556746130601</v>
      </c>
      <c r="H337">
        <v>5.6870079009938204</v>
      </c>
      <c r="I337">
        <v>48.450393679205</v>
      </c>
      <c r="J337">
        <v>0.96900787358409901</v>
      </c>
    </row>
    <row r="338" spans="1:10">
      <c r="A338">
        <v>337</v>
      </c>
      <c r="B338">
        <v>147.72999999999999</v>
      </c>
      <c r="C338" s="65">
        <v>40515</v>
      </c>
      <c r="D338">
        <v>16.430000305175799</v>
      </c>
      <c r="E338">
        <v>26.139999389648398</v>
      </c>
      <c r="F338">
        <v>9.6000003814697301</v>
      </c>
      <c r="G338">
        <v>43.487055480848198</v>
      </c>
      <c r="H338">
        <v>4.9721184154654896</v>
      </c>
      <c r="I338">
        <v>50</v>
      </c>
      <c r="J338">
        <v>1</v>
      </c>
    </row>
    <row r="339" spans="1:10">
      <c r="A339">
        <v>338</v>
      </c>
      <c r="B339">
        <v>-34.72</v>
      </c>
      <c r="C339" s="65">
        <v>40516</v>
      </c>
      <c r="D339">
        <v>16.290000915527301</v>
      </c>
      <c r="E339">
        <v>30.25</v>
      </c>
      <c r="F339">
        <v>0.40000000596046398</v>
      </c>
      <c r="G339">
        <v>43.5173622482776</v>
      </c>
      <c r="H339">
        <v>6.2689054184412596</v>
      </c>
      <c r="I339">
        <v>45.384875671207503</v>
      </c>
      <c r="J339">
        <v>0.90769751342414895</v>
      </c>
    </row>
    <row r="340" spans="1:10">
      <c r="A340">
        <v>339</v>
      </c>
      <c r="B340">
        <v>147.72999999999999</v>
      </c>
      <c r="C340" s="65">
        <v>40517</v>
      </c>
      <c r="D340">
        <v>15.6199998855591</v>
      </c>
      <c r="E340">
        <v>30.680000305175799</v>
      </c>
      <c r="F340">
        <v>0.40000000596046398</v>
      </c>
      <c r="G340">
        <v>43.5413483729359</v>
      </c>
      <c r="H340">
        <v>6.4957608100641702</v>
      </c>
      <c r="I340">
        <v>40.588267029116601</v>
      </c>
      <c r="J340">
        <v>0.81176534058233196</v>
      </c>
    </row>
    <row r="341" spans="1:10">
      <c r="A341">
        <v>340</v>
      </c>
      <c r="B341">
        <v>-34.72</v>
      </c>
      <c r="C341" s="65">
        <v>40518</v>
      </c>
      <c r="D341">
        <v>17.5200004577637</v>
      </c>
      <c r="E341">
        <v>29.540000915527301</v>
      </c>
      <c r="F341">
        <v>0</v>
      </c>
      <c r="G341">
        <v>43.558885179339903</v>
      </c>
      <c r="H341">
        <v>5.8594406868606397</v>
      </c>
      <c r="I341">
        <v>35.9007144796281</v>
      </c>
      <c r="J341">
        <v>0.71801428959256197</v>
      </c>
    </row>
    <row r="342" spans="1:10">
      <c r="A342">
        <v>341</v>
      </c>
      <c r="B342">
        <v>147.72999999999999</v>
      </c>
      <c r="C342" s="65">
        <v>40519</v>
      </c>
      <c r="D342">
        <v>18.680000305175799</v>
      </c>
      <c r="E342">
        <v>31</v>
      </c>
      <c r="F342">
        <v>0</v>
      </c>
      <c r="G342">
        <v>43.569843992006398</v>
      </c>
      <c r="H342">
        <v>6.1216754720197697</v>
      </c>
      <c r="I342">
        <v>31.003374102012302</v>
      </c>
      <c r="J342">
        <v>0.62006748204024498</v>
      </c>
    </row>
    <row r="343" spans="1:10">
      <c r="A343">
        <v>342</v>
      </c>
      <c r="B343">
        <v>-34.72</v>
      </c>
      <c r="C343" s="65">
        <v>40520</v>
      </c>
      <c r="D343">
        <v>20.950000762939499</v>
      </c>
      <c r="E343">
        <v>29.889999389648398</v>
      </c>
      <c r="F343">
        <v>0.30000001192092901</v>
      </c>
      <c r="G343">
        <v>43.574096135452301</v>
      </c>
      <c r="H343">
        <v>5.2862004610992201</v>
      </c>
      <c r="I343">
        <v>27.0744137450538</v>
      </c>
      <c r="J343">
        <v>0.54148827490107598</v>
      </c>
    </row>
    <row r="344" spans="1:10">
      <c r="A344">
        <v>343</v>
      </c>
      <c r="B344">
        <v>147.72999999999999</v>
      </c>
      <c r="C344" s="65">
        <v>40521</v>
      </c>
      <c r="D344">
        <v>19.7299995422363</v>
      </c>
      <c r="E344">
        <v>27.540000915527301</v>
      </c>
      <c r="F344">
        <v>39.099998474121101</v>
      </c>
      <c r="G344">
        <v>43.571512934194402</v>
      </c>
      <c r="H344">
        <v>4.7364972835098502</v>
      </c>
      <c r="I344">
        <v>50</v>
      </c>
      <c r="J344">
        <v>1</v>
      </c>
    </row>
    <row r="345" spans="1:10">
      <c r="A345">
        <v>344</v>
      </c>
      <c r="B345">
        <v>-34.72</v>
      </c>
      <c r="C345" s="65">
        <v>40522</v>
      </c>
      <c r="D345">
        <v>16.7299995422363</v>
      </c>
      <c r="E345">
        <v>25.340000152587901</v>
      </c>
      <c r="F345">
        <v>3.7000000476837198</v>
      </c>
      <c r="G345">
        <v>43.561965712749704</v>
      </c>
      <c r="H345">
        <v>4.6600880164289196</v>
      </c>
      <c r="I345">
        <v>49.971929634540601</v>
      </c>
      <c r="J345">
        <v>0.99943859269081203</v>
      </c>
    </row>
    <row r="346" spans="1:10">
      <c r="A346">
        <v>345</v>
      </c>
      <c r="B346">
        <v>147.72999999999999</v>
      </c>
      <c r="C346" s="65">
        <v>40523</v>
      </c>
      <c r="D346">
        <v>9.8999996185302699</v>
      </c>
      <c r="E346">
        <v>25.0200004577637</v>
      </c>
      <c r="F346">
        <v>0.10000000149011599</v>
      </c>
      <c r="G346">
        <v>43.545325795635101</v>
      </c>
      <c r="H346">
        <v>5.6048179636745399</v>
      </c>
      <c r="I346">
        <v>45.588075265091099</v>
      </c>
      <c r="J346">
        <v>0.91176150530182098</v>
      </c>
    </row>
    <row r="347" spans="1:10">
      <c r="A347">
        <v>346</v>
      </c>
      <c r="B347">
        <v>-34.72</v>
      </c>
      <c r="C347" s="65">
        <v>40524</v>
      </c>
      <c r="D347">
        <v>12.9700002670288</v>
      </c>
      <c r="E347">
        <v>24.620000839233398</v>
      </c>
      <c r="F347">
        <v>0</v>
      </c>
      <c r="G347">
        <v>43.521464507367199</v>
      </c>
      <c r="H347">
        <v>5.1032868956230999</v>
      </c>
      <c r="I347">
        <v>41.505445748592599</v>
      </c>
      <c r="J347">
        <v>0.83010891497185202</v>
      </c>
    </row>
    <row r="348" spans="1:10">
      <c r="A348">
        <v>347</v>
      </c>
      <c r="B348">
        <v>147.72999999999999</v>
      </c>
      <c r="C348" s="65">
        <v>40525</v>
      </c>
      <c r="D348">
        <v>8.3900003433227504</v>
      </c>
      <c r="E348">
        <v>27.090000152587901</v>
      </c>
      <c r="F348">
        <v>0</v>
      </c>
      <c r="G348">
        <v>43.490253172463198</v>
      </c>
      <c r="H348">
        <v>6.2746848077617301</v>
      </c>
      <c r="I348">
        <v>36.485697902383201</v>
      </c>
      <c r="J348">
        <v>0.72971395804766404</v>
      </c>
    </row>
    <row r="349" spans="1:10">
      <c r="A349">
        <v>348</v>
      </c>
      <c r="B349">
        <v>-34.72</v>
      </c>
      <c r="C349" s="65">
        <v>40526</v>
      </c>
      <c r="D349">
        <v>13.1499996185303</v>
      </c>
      <c r="E349">
        <v>30.180000305175799</v>
      </c>
      <c r="F349">
        <v>0</v>
      </c>
      <c r="G349">
        <v>43.451563115439697</v>
      </c>
      <c r="H349">
        <v>6.6433417679397797</v>
      </c>
      <c r="I349">
        <v>31.171024488031399</v>
      </c>
      <c r="J349">
        <v>0.62342048976062803</v>
      </c>
    </row>
    <row r="350" spans="1:10">
      <c r="A350">
        <v>349</v>
      </c>
      <c r="B350">
        <v>147.72999999999999</v>
      </c>
      <c r="C350" s="65">
        <v>40527</v>
      </c>
      <c r="D350">
        <v>16.139999389648398</v>
      </c>
      <c r="E350">
        <v>32.490001678466797</v>
      </c>
      <c r="F350">
        <v>0.30000001192092901</v>
      </c>
      <c r="G350">
        <v>43.405265660813697</v>
      </c>
      <c r="H350">
        <v>6.9390479689875804</v>
      </c>
      <c r="I350">
        <v>25.919786124762201</v>
      </c>
      <c r="J350">
        <v>0.51839572249524501</v>
      </c>
    </row>
    <row r="351" spans="1:10">
      <c r="A351">
        <v>350</v>
      </c>
      <c r="B351">
        <v>-34.72</v>
      </c>
      <c r="C351" s="65">
        <v>40528</v>
      </c>
      <c r="D351">
        <v>15.949999809265099</v>
      </c>
      <c r="E351">
        <v>26.450000762939499</v>
      </c>
      <c r="F351">
        <v>2.5999999046325701</v>
      </c>
      <c r="G351">
        <v>43.351284812162</v>
      </c>
      <c r="H351">
        <v>5.14307673908759</v>
      </c>
      <c r="I351">
        <v>24.4053246381247</v>
      </c>
      <c r="J351">
        <v>0.48810649276249501</v>
      </c>
    </row>
    <row r="352" spans="1:10">
      <c r="A352">
        <v>351</v>
      </c>
      <c r="B352">
        <v>147.72999999999999</v>
      </c>
      <c r="C352" s="65">
        <v>40529</v>
      </c>
      <c r="D352">
        <v>10.5200004577637</v>
      </c>
      <c r="E352">
        <v>27.569999694824201</v>
      </c>
      <c r="F352">
        <v>0</v>
      </c>
      <c r="G352">
        <v>43.289755289301098</v>
      </c>
      <c r="H352">
        <v>6.18283456501669</v>
      </c>
      <c r="I352">
        <v>19.459056986111399</v>
      </c>
      <c r="J352">
        <v>0.38918113972222801</v>
      </c>
    </row>
    <row r="353" spans="1:10">
      <c r="A353">
        <v>352</v>
      </c>
      <c r="B353">
        <v>-34.72</v>
      </c>
      <c r="C353" s="65">
        <v>40530</v>
      </c>
      <c r="D353">
        <v>14.289999961853001</v>
      </c>
      <c r="E353">
        <v>23.430000305175799</v>
      </c>
      <c r="F353">
        <v>0.30000001192092901</v>
      </c>
      <c r="G353">
        <v>43.220864491107498</v>
      </c>
      <c r="H353">
        <v>4.4969780644175401</v>
      </c>
      <c r="I353">
        <v>16.161474546498301</v>
      </c>
      <c r="J353">
        <v>0.323229490929966</v>
      </c>
    </row>
    <row r="354" spans="1:10">
      <c r="A354">
        <v>353</v>
      </c>
      <c r="B354">
        <v>147.72999999999999</v>
      </c>
      <c r="C354" s="65">
        <v>40531</v>
      </c>
      <c r="D354">
        <v>9.1999998092651403</v>
      </c>
      <c r="E354">
        <v>22.659999847412099</v>
      </c>
      <c r="F354">
        <v>2.2999999523162802</v>
      </c>
      <c r="G354">
        <v>43.144799816457798</v>
      </c>
      <c r="H354">
        <v>5.0122079323266</v>
      </c>
      <c r="I354">
        <v>14.4517081529533</v>
      </c>
      <c r="J354">
        <v>0.28903416305906598</v>
      </c>
    </row>
    <row r="355" spans="1:10">
      <c r="A355">
        <v>354</v>
      </c>
      <c r="B355">
        <v>-34.72</v>
      </c>
      <c r="C355" s="65">
        <v>40532</v>
      </c>
      <c r="D355">
        <v>7.6700000762939498</v>
      </c>
      <c r="E355">
        <v>19.319999694824201</v>
      </c>
      <c r="F355">
        <v>12.8999996185303</v>
      </c>
      <c r="G355">
        <v>43.061748664228297</v>
      </c>
      <c r="H355">
        <v>4.3180863553100099</v>
      </c>
      <c r="I355">
        <v>23.8972386872356</v>
      </c>
      <c r="J355">
        <v>0.477944773744711</v>
      </c>
    </row>
    <row r="356" spans="1:10">
      <c r="A356">
        <v>355</v>
      </c>
      <c r="B356">
        <v>147.72999999999999</v>
      </c>
      <c r="C356" s="65">
        <v>40533</v>
      </c>
      <c r="D356">
        <v>9.2700004577636701</v>
      </c>
      <c r="E356">
        <v>22.0200004577637</v>
      </c>
      <c r="F356">
        <v>0.20000000298023199</v>
      </c>
      <c r="G356">
        <v>42.9718984332955</v>
      </c>
      <c r="H356">
        <v>4.8176205517168702</v>
      </c>
      <c r="I356">
        <v>20.2431422488423</v>
      </c>
      <c r="J356">
        <v>0.40486284497684599</v>
      </c>
    </row>
    <row r="357" spans="1:10">
      <c r="A357">
        <v>356</v>
      </c>
      <c r="B357">
        <v>-34.72</v>
      </c>
      <c r="C357" s="65">
        <v>40534</v>
      </c>
      <c r="D357">
        <v>7.1700000762939498</v>
      </c>
      <c r="E357">
        <v>27.819999694824201</v>
      </c>
      <c r="F357">
        <v>0</v>
      </c>
      <c r="G357">
        <v>42.875436522536098</v>
      </c>
      <c r="H357">
        <v>6.4557025997093902</v>
      </c>
      <c r="I357">
        <v>15.078580169074799</v>
      </c>
      <c r="J357">
        <v>0.30157160338149602</v>
      </c>
    </row>
    <row r="358" spans="1:10">
      <c r="A358">
        <v>357</v>
      </c>
      <c r="B358">
        <v>147.72999999999999</v>
      </c>
      <c r="C358" s="65">
        <v>40535</v>
      </c>
      <c r="D358">
        <v>10.0299997329712</v>
      </c>
      <c r="E358">
        <v>30.299999237060501</v>
      </c>
      <c r="F358">
        <v>0</v>
      </c>
      <c r="G358">
        <v>42.772550330826299</v>
      </c>
      <c r="H358">
        <v>6.86336609587969</v>
      </c>
      <c r="I358">
        <v>9.5878872923710308</v>
      </c>
      <c r="J358">
        <v>0.191757745847421</v>
      </c>
    </row>
    <row r="359" spans="1:10">
      <c r="A359">
        <v>358</v>
      </c>
      <c r="B359">
        <v>-34.72</v>
      </c>
      <c r="C359" s="65">
        <v>40536</v>
      </c>
      <c r="D359">
        <v>15.5200004577637</v>
      </c>
      <c r="E359">
        <v>30.139999389648398</v>
      </c>
      <c r="F359">
        <v>0</v>
      </c>
      <c r="G359">
        <v>42.663427257042798</v>
      </c>
      <c r="H359">
        <v>6.2221142891125902</v>
      </c>
      <c r="I359">
        <v>4.6101958610809604</v>
      </c>
      <c r="J359">
        <v>9.2203917221619094E-2</v>
      </c>
    </row>
    <row r="360" spans="1:10">
      <c r="A360">
        <v>359</v>
      </c>
      <c r="B360">
        <v>147.72999999999999</v>
      </c>
      <c r="C360" s="65">
        <v>40537</v>
      </c>
      <c r="D360">
        <v>15.0299997329712</v>
      </c>
      <c r="E360">
        <v>32.9799995422363</v>
      </c>
      <c r="F360">
        <v>0</v>
      </c>
      <c r="G360">
        <v>42.548254700062003</v>
      </c>
      <c r="H360">
        <v>7.0746335634573896</v>
      </c>
      <c r="I360">
        <v>0</v>
      </c>
      <c r="J360">
        <v>0</v>
      </c>
    </row>
    <row r="361" spans="1:10">
      <c r="A361">
        <v>360</v>
      </c>
      <c r="B361">
        <v>-34.72</v>
      </c>
      <c r="C361" s="65">
        <v>40538</v>
      </c>
      <c r="D361">
        <v>17.0200004577637</v>
      </c>
      <c r="E361">
        <v>30.590000152587901</v>
      </c>
      <c r="F361">
        <v>1.8999999761581401</v>
      </c>
      <c r="G361">
        <v>42.427220058760398</v>
      </c>
      <c r="H361">
        <v>6.1043830352936297</v>
      </c>
      <c r="I361">
        <v>0</v>
      </c>
      <c r="J361">
        <v>0</v>
      </c>
    </row>
    <row r="362" spans="1:10">
      <c r="A362">
        <v>361</v>
      </c>
      <c r="B362">
        <v>147.72999999999999</v>
      </c>
      <c r="C362" s="65">
        <v>40539</v>
      </c>
      <c r="D362">
        <v>10.680000305175801</v>
      </c>
      <c r="E362">
        <v>24.610000610351602</v>
      </c>
      <c r="F362">
        <v>2.9000000953674299</v>
      </c>
      <c r="G362">
        <v>42.300510732014502</v>
      </c>
      <c r="H362">
        <v>5.2533690599482599</v>
      </c>
      <c r="I362">
        <v>0</v>
      </c>
      <c r="J362">
        <v>0</v>
      </c>
    </row>
    <row r="363" spans="1:10">
      <c r="A363">
        <v>362</v>
      </c>
      <c r="B363">
        <v>-34.72</v>
      </c>
      <c r="C363" s="65">
        <v>40540</v>
      </c>
      <c r="D363">
        <v>9.7799997329711896</v>
      </c>
      <c r="E363">
        <v>27.319999694824201</v>
      </c>
      <c r="F363">
        <v>0</v>
      </c>
      <c r="G363">
        <v>42.1683141187007</v>
      </c>
      <c r="H363">
        <v>6.0265282377645804</v>
      </c>
      <c r="I363">
        <v>0</v>
      </c>
      <c r="J363">
        <v>0</v>
      </c>
    </row>
    <row r="364" spans="1:10">
      <c r="A364">
        <v>363</v>
      </c>
      <c r="B364">
        <v>147.72999999999999</v>
      </c>
      <c r="C364" s="65">
        <v>40541</v>
      </c>
      <c r="D364">
        <v>13.039999961853001</v>
      </c>
      <c r="E364">
        <v>31.950000762939499</v>
      </c>
      <c r="F364">
        <v>0</v>
      </c>
      <c r="G364">
        <v>42.030817617695597</v>
      </c>
      <c r="H364">
        <v>6.9139546664635398</v>
      </c>
      <c r="I364">
        <v>0</v>
      </c>
      <c r="J364">
        <v>0</v>
      </c>
    </row>
    <row r="365" spans="1:10">
      <c r="A365">
        <v>364</v>
      </c>
      <c r="B365">
        <v>-34.72</v>
      </c>
      <c r="C365" s="65">
        <v>40542</v>
      </c>
      <c r="D365">
        <v>11.539999961853001</v>
      </c>
      <c r="E365">
        <v>35.259998321533203</v>
      </c>
      <c r="F365">
        <v>0</v>
      </c>
      <c r="G365">
        <v>41.888208627875599</v>
      </c>
      <c r="H365">
        <v>7.8905644934878003</v>
      </c>
      <c r="I365">
        <v>0</v>
      </c>
      <c r="J365">
        <v>0</v>
      </c>
    </row>
    <row r="366" spans="1:10">
      <c r="A366">
        <v>365</v>
      </c>
      <c r="B366">
        <v>147.72999999999999</v>
      </c>
      <c r="C366" s="65">
        <v>40543</v>
      </c>
      <c r="D366">
        <v>13.1000003814697</v>
      </c>
      <c r="E366">
        <v>37.7700004577637</v>
      </c>
      <c r="F366">
        <v>0</v>
      </c>
      <c r="G366">
        <v>41.740674548117198</v>
      </c>
      <c r="H366">
        <v>8.4147507759523403</v>
      </c>
      <c r="I366">
        <v>0</v>
      </c>
      <c r="J366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T368"/>
  <sheetViews>
    <sheetView topLeftCell="Q1" workbookViewId="0">
      <selection activeCell="AI1" sqref="AI1"/>
    </sheetView>
  </sheetViews>
  <sheetFormatPr defaultColWidth="8.77734375" defaultRowHeight="14.4"/>
  <cols>
    <col min="1" max="1" width="8.77734375" customWidth="1"/>
    <col min="13" max="13" width="9.109375" style="167" customWidth="1"/>
    <col min="14" max="14" width="9.109375" style="39" customWidth="1"/>
    <col min="17" max="17" width="8.109375" style="230" customWidth="1"/>
    <col min="19" max="19" width="9.109375" customWidth="1"/>
    <col min="20" max="20" width="12.6640625" bestFit="1" customWidth="1"/>
    <col min="31" max="31" width="9.109375" style="167" customWidth="1"/>
    <col min="32" max="32" width="9.109375" style="39" customWidth="1"/>
    <col min="35" max="35" width="8.109375" style="230" customWidth="1"/>
    <col min="39" max="39" width="15" customWidth="1"/>
  </cols>
  <sheetData>
    <row r="1" spans="1:46" ht="43.8">
      <c r="A1" t="s">
        <v>112</v>
      </c>
      <c r="B1" t="s">
        <v>114</v>
      </c>
      <c r="F1" s="1" t="s">
        <v>0</v>
      </c>
      <c r="G1" s="2" t="s">
        <v>18</v>
      </c>
      <c r="H1" t="s">
        <v>2</v>
      </c>
      <c r="I1" s="3" t="s">
        <v>26</v>
      </c>
      <c r="J1" s="138" t="s">
        <v>34</v>
      </c>
      <c r="K1" s="87" t="s">
        <v>62</v>
      </c>
      <c r="L1" s="88" t="s">
        <v>221</v>
      </c>
      <c r="M1" s="166" t="s">
        <v>154</v>
      </c>
      <c r="N1" s="73" t="s">
        <v>160</v>
      </c>
      <c r="O1" s="201" t="s">
        <v>223</v>
      </c>
      <c r="P1" s="3" t="s">
        <v>72</v>
      </c>
      <c r="Q1" s="3" t="s">
        <v>3</v>
      </c>
      <c r="R1" s="4" t="s">
        <v>4</v>
      </c>
      <c r="S1" t="s">
        <v>113</v>
      </c>
      <c r="T1" t="s">
        <v>119</v>
      </c>
      <c r="V1" t="s">
        <v>118</v>
      </c>
      <c r="X1" s="3" t="s">
        <v>0</v>
      </c>
      <c r="Y1" s="2" t="s">
        <v>1</v>
      </c>
      <c r="Z1" s="6" t="s">
        <v>2</v>
      </c>
      <c r="AA1" s="3" t="s">
        <v>26</v>
      </c>
      <c r="AB1" s="138" t="s">
        <v>34</v>
      </c>
      <c r="AC1" s="72" t="s">
        <v>37</v>
      </c>
      <c r="AD1" s="73" t="s">
        <v>35</v>
      </c>
      <c r="AE1" s="166" t="s">
        <v>154</v>
      </c>
      <c r="AF1" s="73" t="s">
        <v>160</v>
      </c>
      <c r="AG1" s="201" t="s">
        <v>223</v>
      </c>
      <c r="AH1" s="3" t="s">
        <v>72</v>
      </c>
      <c r="AI1" s="3" t="s">
        <v>3</v>
      </c>
      <c r="AJ1" s="4" t="s">
        <v>4</v>
      </c>
      <c r="AM1" s="1" t="s">
        <v>5</v>
      </c>
      <c r="AN1" s="68">
        <f>Thresholds!B1</f>
        <v>50</v>
      </c>
      <c r="AO1" s="68">
        <f>AN1</f>
        <v>50</v>
      </c>
      <c r="AP1" s="9" t="str">
        <f>"Smax="&amp;$AN$1</f>
        <v>Smax=50</v>
      </c>
      <c r="AQ1" s="44"/>
      <c r="AR1" s="141"/>
      <c r="AS1" s="142" t="s">
        <v>116</v>
      </c>
      <c r="AT1" s="143" t="s">
        <v>117</v>
      </c>
    </row>
    <row r="2" spans="1:46" ht="17.399999999999999">
      <c r="A2">
        <v>2010</v>
      </c>
      <c r="B2" t="s">
        <v>115</v>
      </c>
      <c r="G2" s="18" t="s">
        <v>10</v>
      </c>
      <c r="I2" s="6"/>
      <c r="K2" s="90"/>
      <c r="L2" s="91"/>
      <c r="O2" s="15"/>
      <c r="P2" s="139"/>
      <c r="R2" s="19" t="s">
        <v>36</v>
      </c>
      <c r="S2">
        <v>2011</v>
      </c>
      <c r="X2" s="6"/>
      <c r="Y2" s="6" t="s">
        <v>10</v>
      </c>
      <c r="Z2" s="6"/>
      <c r="AA2" s="6"/>
      <c r="AB2" s="6"/>
      <c r="AC2" s="74"/>
      <c r="AD2" s="39"/>
      <c r="AG2" s="15"/>
      <c r="AH2" s="139"/>
      <c r="AJ2" s="19" t="s">
        <v>11</v>
      </c>
      <c r="AM2" t="s">
        <v>12</v>
      </c>
      <c r="AN2" s="68">
        <f>Thresholds!B2</f>
        <v>0.8</v>
      </c>
      <c r="AO2" s="68">
        <f t="shared" ref="AO2:AO9" si="0">AN2</f>
        <v>0.8</v>
      </c>
      <c r="AQ2" s="44"/>
      <c r="AR2" s="43"/>
      <c r="AS2" s="23">
        <f t="array" aca="1" ref="AS2:AS10" ca="1">IFERROR(INDEX(Q$2:Q$370,SMALL(IF(LEN(Q$2:Q$370),ROW(INDIRECT("1:"&amp;ROWS(Q$2:Q$370)))),ROW(Q$1:Q$370)),1),"")</f>
        <v>40252</v>
      </c>
      <c r="AT2" s="23">
        <f t="array" aca="1" ref="AT2:AT10" ca="1">IFERROR(INDEX(AI$2:AI$370,SMALL(IF(LEN(AI$2:AI$370),ROW(INDIRECT("1:"&amp;ROWS(AI$2:AI$370)))),ROW(AI$1:AI$370)),1),"")</f>
        <v>40628</v>
      </c>
    </row>
    <row r="3" spans="1:46" ht="18">
      <c r="A3" t="s">
        <v>29</v>
      </c>
      <c r="B3" t="s">
        <v>19</v>
      </c>
      <c r="C3" t="s">
        <v>20</v>
      </c>
      <c r="D3" t="s">
        <v>28</v>
      </c>
      <c r="E3" t="s">
        <v>16</v>
      </c>
      <c r="F3" t="s">
        <v>17</v>
      </c>
      <c r="G3" t="s">
        <v>18</v>
      </c>
      <c r="H3" t="s">
        <v>2</v>
      </c>
      <c r="I3" s="6"/>
      <c r="K3" s="90"/>
      <c r="L3" s="89"/>
      <c r="O3" s="15"/>
      <c r="P3" s="139"/>
      <c r="Q3" s="230" t="str">
        <f t="shared" ref="Q3:Q66" si="1">IF(R3&gt;R2,A3,"")</f>
        <v/>
      </c>
      <c r="R3" s="97"/>
      <c r="S3" t="s">
        <v>29</v>
      </c>
      <c r="T3" t="s">
        <v>19</v>
      </c>
      <c r="U3" t="s">
        <v>20</v>
      </c>
      <c r="V3" t="s">
        <v>28</v>
      </c>
      <c r="W3" t="s">
        <v>16</v>
      </c>
      <c r="X3" s="6" t="s">
        <v>17</v>
      </c>
      <c r="Y3" s="6"/>
      <c r="Z3" s="6"/>
      <c r="AA3" s="6"/>
      <c r="AB3" s="6"/>
      <c r="AC3" s="74"/>
      <c r="AD3" s="39"/>
      <c r="AG3" s="15"/>
      <c r="AH3" s="139"/>
      <c r="AJ3" s="97"/>
      <c r="AM3" t="s">
        <v>23</v>
      </c>
      <c r="AN3" s="68">
        <f>Thresholds!B3</f>
        <v>0.2</v>
      </c>
      <c r="AO3" s="68">
        <f t="shared" si="0"/>
        <v>0.2</v>
      </c>
      <c r="AP3" s="9" t="str">
        <f>BA$2&amp;", Smax="&amp;$AN$1&amp;""</f>
        <v>, Smax=50</v>
      </c>
      <c r="AQ3" s="44"/>
      <c r="AR3" s="141"/>
      <c r="AS3" s="23">
        <f ca="1"/>
        <v>40276</v>
      </c>
      <c r="AT3" s="23">
        <f ca="1"/>
        <v>40652</v>
      </c>
    </row>
    <row r="4" spans="1:46" ht="18">
      <c r="A4" s="206">
        <v>40179</v>
      </c>
      <c r="B4">
        <v>17.7600002288818</v>
      </c>
      <c r="C4">
        <v>25.809999465942401</v>
      </c>
      <c r="D4">
        <v>0.20000000298023199</v>
      </c>
      <c r="E4">
        <v>43.396976950457002</v>
      </c>
      <c r="F4" s="36">
        <f t="shared" ref="F4:F67" si="2">0.0023*(AVERAGE(B4:C4)+17.8)*(C4-B4)^0.5*E4/2.45</f>
        <v>4.5756183847255665</v>
      </c>
      <c r="G4" s="6">
        <v>0</v>
      </c>
      <c r="H4" s="6"/>
      <c r="I4" s="61">
        <f t="shared" ref="I4:I67" si="3">(C4-(C4-B4)/4)</f>
        <v>23.79749965667725</v>
      </c>
      <c r="J4" s="35" t="str">
        <f t="shared" ref="J4:J67" si="4">IF(H4&gt;$AO$3,1," ")</f>
        <v xml:space="preserve"> </v>
      </c>
      <c r="K4" s="92"/>
      <c r="L4" s="89"/>
      <c r="M4" s="168">
        <f>IF(AND(I4&lt;21.5,I4&gt;4.5),0.000318*I4*(I4-4.5)*((21.5-I4)^(1/3.25)),0)</f>
        <v>0</v>
      </c>
      <c r="N4" s="165"/>
      <c r="O4" s="13"/>
      <c r="P4" s="70"/>
      <c r="Q4" s="230" t="str">
        <f t="shared" si="1"/>
        <v/>
      </c>
      <c r="R4" s="78"/>
      <c r="S4" s="206">
        <v>40544</v>
      </c>
      <c r="T4">
        <v>14.8</v>
      </c>
      <c r="U4">
        <v>36.799999999999997</v>
      </c>
      <c r="V4">
        <v>0</v>
      </c>
      <c r="W4">
        <v>43.396976950457002</v>
      </c>
      <c r="X4" s="36">
        <f t="shared" ref="X4:X67" si="5">0.0023*(AVERAGE(T4:U4)+17.8)*(U4-T4)^0.5*W4/2.45</f>
        <v>8.3314205811447142</v>
      </c>
      <c r="Y4" s="6">
        <v>0</v>
      </c>
      <c r="Z4" s="6"/>
      <c r="AA4" s="61">
        <f t="shared" ref="AA4:AA67" si="6">(U4-(U4-T4)/4)</f>
        <v>31.299999999999997</v>
      </c>
      <c r="AB4" s="37" t="str">
        <f>IF(Z4&gt;BU$3,1," ")</f>
        <v xml:space="preserve"> </v>
      </c>
      <c r="AC4" s="75"/>
      <c r="AD4" s="89"/>
      <c r="AE4" s="168">
        <f>IF(AND(AA4&lt;21.5,AA4&gt;4.5),0.000318*AA4*(AA4-4.5)*((21.5-AA4)^(1/3.25)),0)</f>
        <v>0</v>
      </c>
      <c r="AF4" s="165"/>
      <c r="AG4" s="13"/>
      <c r="AH4" s="70"/>
      <c r="AI4" s="230" t="str">
        <f t="shared" ref="AI4:AI67" si="7">IF(AJ4&gt;AJ3,S4,"")</f>
        <v/>
      </c>
      <c r="AJ4" s="97"/>
      <c r="AM4" t="s">
        <v>24</v>
      </c>
      <c r="AN4" s="68">
        <f>Thresholds!B4</f>
        <v>21.5</v>
      </c>
      <c r="AO4" s="68">
        <f t="shared" si="0"/>
        <v>21.5</v>
      </c>
      <c r="AP4" s="9" t="str">
        <f>"Smax="&amp;$AN$1&amp;", SMI = "&amp;$AN$3&amp;", Tmax ="&amp;$AN$4&amp;""</f>
        <v>Smax=50, SMI = 0.2, Tmax =21.5</v>
      </c>
      <c r="AQ4" s="44"/>
      <c r="AR4" s="141"/>
      <c r="AS4" s="23">
        <f ca="1"/>
        <v>40284</v>
      </c>
      <c r="AT4" s="23">
        <f ca="1"/>
        <v>40686</v>
      </c>
    </row>
    <row r="5" spans="1:46" ht="15.6">
      <c r="A5" s="206">
        <v>40180</v>
      </c>
      <c r="B5">
        <v>18.569999694824201</v>
      </c>
      <c r="C5">
        <v>29.9899997711182</v>
      </c>
      <c r="D5">
        <v>1.1000000238418599</v>
      </c>
      <c r="E5">
        <v>43.439723421930097</v>
      </c>
      <c r="F5" s="36">
        <f t="shared" si="2"/>
        <v>5.7990597691337102</v>
      </c>
      <c r="G5" s="41">
        <f t="shared" ref="G5:G68" si="8">IF((D5+G4-($AO$2*F5))&gt;0,IF((D5+G4-($AO$2*F5))&gt;$AO$1,$AO$1,(D5+G4-($AO$2*F5))),0)</f>
        <v>0</v>
      </c>
      <c r="H5" s="42">
        <f t="shared" ref="H5:H68" si="9">IF(G5/$AO$1&gt;1,1,G5/$AO$1)</f>
        <v>0</v>
      </c>
      <c r="I5" s="61">
        <f t="shared" si="3"/>
        <v>27.134999752044699</v>
      </c>
      <c r="J5" s="35" t="str">
        <f t="shared" si="4"/>
        <v xml:space="preserve"> </v>
      </c>
      <c r="K5" s="89" t="str">
        <f>IF((SUM(D2:D5))&gt;$AO$6,1,"")</f>
        <v/>
      </c>
      <c r="L5" s="89"/>
      <c r="M5" s="168">
        <f t="shared" ref="M5:M68" si="10">IF(AND(I5&lt;21.5,I5&gt;4.5),0.000318*I5*(I5-4.5)*((21.5-I5)^(1/3.25)),0)</f>
        <v>0</v>
      </c>
      <c r="N5" s="165"/>
      <c r="O5" s="69" t="str">
        <f>IF((AVERAGE(C4:C5))&lt;$AO$4,1,"")</f>
        <v/>
      </c>
      <c r="P5" s="70"/>
      <c r="Q5" s="230" t="str">
        <f t="shared" si="1"/>
        <v/>
      </c>
      <c r="R5" s="78"/>
      <c r="S5" s="206">
        <v>40545</v>
      </c>
      <c r="T5">
        <v>20.399999999999999</v>
      </c>
      <c r="U5">
        <v>33.5</v>
      </c>
      <c r="V5">
        <v>0</v>
      </c>
      <c r="W5">
        <v>43.439723421930097</v>
      </c>
      <c r="X5" s="36">
        <f t="shared" si="5"/>
        <v>6.6050710038238032</v>
      </c>
      <c r="Y5" s="41">
        <f t="shared" ref="Y5:Y68" si="11">IF((V5+Y4-($AN$2*X5))&gt;0,IF((V5+Y4-($AN$2*X5))&gt;$AN$1,$AN$1,(V5+Y4-($AN$2*X5))),0)</f>
        <v>0</v>
      </c>
      <c r="Z5" s="42">
        <f t="shared" ref="Z5:Z68" si="12">IF(Y5/$AN$1&gt;1,1,Y5/$AN$1)</f>
        <v>0</v>
      </c>
      <c r="AA5" s="61">
        <f t="shared" si="6"/>
        <v>30.225000000000001</v>
      </c>
      <c r="AB5" s="37" t="str">
        <f t="shared" ref="AB5:AB68" si="13">IF(Z5&gt;$AN$3,1," ")</f>
        <v xml:space="preserve"> </v>
      </c>
      <c r="AC5" s="76" t="str">
        <f>IF((SUM(V2:V5))&gt;$AN$6,1,"")</f>
        <v/>
      </c>
      <c r="AD5" s="89"/>
      <c r="AE5" s="168">
        <f t="shared" ref="AE5:AE68" si="14">IF(AND(AA5&lt;21.5,AA5&gt;4.5),0.000318*AA5*(AA5-4.5)*((21.5-AA5)^(1/3.25)),0)</f>
        <v>0</v>
      </c>
      <c r="AF5" s="165"/>
      <c r="AG5" s="69" t="str">
        <f>IF((AVERAGE(U4:U5))&lt;$AN$4,1,"")</f>
        <v/>
      </c>
      <c r="AH5" s="70"/>
      <c r="AI5" s="230" t="str">
        <f t="shared" si="7"/>
        <v/>
      </c>
      <c r="AJ5" s="97"/>
      <c r="AM5" s="43" t="s">
        <v>291</v>
      </c>
      <c r="AN5" s="68">
        <f>Thresholds!B5</f>
        <v>21.5</v>
      </c>
      <c r="AO5" s="68">
        <f t="shared" si="0"/>
        <v>21.5</v>
      </c>
      <c r="AP5" s="44"/>
      <c r="AQ5" s="44"/>
      <c r="AR5" s="44"/>
      <c r="AS5" s="23">
        <f ca="1"/>
        <v>40302</v>
      </c>
      <c r="AT5" s="23">
        <f ca="1"/>
        <v>40695</v>
      </c>
    </row>
    <row r="6" spans="1:46" ht="15.6">
      <c r="A6" s="206">
        <v>40181</v>
      </c>
      <c r="B6">
        <v>10.7700004577637</v>
      </c>
      <c r="C6">
        <v>28.719999313354499</v>
      </c>
      <c r="D6">
        <v>0.20000000298023199</v>
      </c>
      <c r="E6">
        <v>43.476490330235102</v>
      </c>
      <c r="F6" s="36">
        <f t="shared" si="2"/>
        <v>6.4923294491603247</v>
      </c>
      <c r="G6" s="41">
        <f t="shared" si="8"/>
        <v>0</v>
      </c>
      <c r="H6" s="42">
        <f t="shared" si="9"/>
        <v>0</v>
      </c>
      <c r="I6" s="61">
        <f t="shared" si="3"/>
        <v>24.232499599456801</v>
      </c>
      <c r="J6" s="35" t="str">
        <f t="shared" si="4"/>
        <v xml:space="preserve"> </v>
      </c>
      <c r="K6" s="89" t="str">
        <f t="shared" ref="K6:K69" si="15">IF((SUM(D2:D6))&gt;$AO$6,1,"")</f>
        <v/>
      </c>
      <c r="L6" s="89"/>
      <c r="M6" s="168">
        <f t="shared" si="10"/>
        <v>0</v>
      </c>
      <c r="N6" s="165"/>
      <c r="O6" s="69" t="str">
        <f>IF((AVERAGE(C4:C6))&lt;$AO$4,1,"")</f>
        <v/>
      </c>
      <c r="P6" s="70"/>
      <c r="Q6" s="230" t="str">
        <f t="shared" si="1"/>
        <v/>
      </c>
      <c r="R6" s="78"/>
      <c r="S6" s="206">
        <v>40546</v>
      </c>
      <c r="T6">
        <v>16.2</v>
      </c>
      <c r="U6">
        <v>29.9</v>
      </c>
      <c r="V6">
        <v>0</v>
      </c>
      <c r="W6">
        <v>43.476490330235102</v>
      </c>
      <c r="X6" s="36">
        <f t="shared" si="5"/>
        <v>6.1711851179640833</v>
      </c>
      <c r="Y6" s="41">
        <f t="shared" si="11"/>
        <v>0</v>
      </c>
      <c r="Z6" s="42">
        <f t="shared" si="12"/>
        <v>0</v>
      </c>
      <c r="AA6" s="61">
        <f t="shared" si="6"/>
        <v>26.474999999999998</v>
      </c>
      <c r="AB6" s="37" t="str">
        <f t="shared" si="13"/>
        <v xml:space="preserve"> </v>
      </c>
      <c r="AC6" s="76" t="str">
        <f t="shared" ref="AC6:AC69" si="16">IF((SUM(V2:V6))&gt;$AN$6,1,"")</f>
        <v/>
      </c>
      <c r="AD6" s="89"/>
      <c r="AE6" s="168">
        <f t="shared" si="14"/>
        <v>0</v>
      </c>
      <c r="AF6" s="165"/>
      <c r="AG6" s="69" t="str">
        <f>IF((AVERAGE(U4:U6))&lt;$AN$4,1,"")</f>
        <v/>
      </c>
      <c r="AH6" s="70"/>
      <c r="AI6" s="230" t="str">
        <f t="shared" si="7"/>
        <v/>
      </c>
      <c r="AJ6" s="97"/>
      <c r="AM6" s="43" t="s">
        <v>33</v>
      </c>
      <c r="AN6" s="68">
        <f>Thresholds!B6</f>
        <v>5</v>
      </c>
      <c r="AO6" s="68">
        <f t="shared" si="0"/>
        <v>5</v>
      </c>
      <c r="AP6" s="44"/>
      <c r="AQ6" s="44"/>
      <c r="AR6" s="44"/>
      <c r="AS6" s="83">
        <f ca="1"/>
        <v>40312</v>
      </c>
      <c r="AT6" s="83">
        <f ca="1"/>
        <v>40725</v>
      </c>
    </row>
    <row r="7" spans="1:46" ht="15.6">
      <c r="A7" s="206">
        <v>40182</v>
      </c>
      <c r="B7">
        <v>14.5299997329712</v>
      </c>
      <c r="C7">
        <v>31.159999847412099</v>
      </c>
      <c r="D7">
        <v>0</v>
      </c>
      <c r="E7">
        <v>43.507149332152601</v>
      </c>
      <c r="F7" s="36">
        <f t="shared" si="2"/>
        <v>6.7697967785191437</v>
      </c>
      <c r="G7" s="41">
        <f t="shared" si="8"/>
        <v>0</v>
      </c>
      <c r="H7" s="42">
        <f t="shared" si="9"/>
        <v>0</v>
      </c>
      <c r="I7" s="61">
        <f t="shared" si="3"/>
        <v>27.002499818801873</v>
      </c>
      <c r="J7" s="35" t="str">
        <f t="shared" si="4"/>
        <v xml:space="preserve"> </v>
      </c>
      <c r="K7" s="89" t="str">
        <f t="shared" si="15"/>
        <v/>
      </c>
      <c r="L7" s="89"/>
      <c r="M7" s="168">
        <f t="shared" si="10"/>
        <v>0</v>
      </c>
      <c r="N7" s="165"/>
      <c r="O7" s="69" t="str">
        <f>IF((AVERAGE(C4:C7))&lt;$AO$4,1,"")</f>
        <v/>
      </c>
      <c r="P7" s="70"/>
      <c r="Q7" s="230" t="str">
        <f t="shared" si="1"/>
        <v/>
      </c>
      <c r="R7" s="78"/>
      <c r="S7" s="206">
        <v>40547</v>
      </c>
      <c r="T7">
        <v>15.3</v>
      </c>
      <c r="U7">
        <v>28.7</v>
      </c>
      <c r="V7">
        <v>1.8</v>
      </c>
      <c r="W7">
        <v>43.507149332152601</v>
      </c>
      <c r="X7" s="36">
        <f t="shared" si="5"/>
        <v>5.9505601752016073</v>
      </c>
      <c r="Y7" s="41">
        <f t="shared" si="11"/>
        <v>0</v>
      </c>
      <c r="Z7" s="42">
        <f t="shared" si="12"/>
        <v>0</v>
      </c>
      <c r="AA7" s="61">
        <f t="shared" si="6"/>
        <v>25.35</v>
      </c>
      <c r="AB7" s="37" t="str">
        <f t="shared" si="13"/>
        <v xml:space="preserve"> </v>
      </c>
      <c r="AC7" s="76" t="str">
        <f t="shared" si="16"/>
        <v/>
      </c>
      <c r="AD7" s="89"/>
      <c r="AE7" s="168">
        <f t="shared" si="14"/>
        <v>0</v>
      </c>
      <c r="AF7" s="165"/>
      <c r="AG7" s="69" t="str">
        <f>IF((AVERAGE(U4:U7))&lt;$AN$4,1,"")</f>
        <v/>
      </c>
      <c r="AH7" s="70"/>
      <c r="AI7" s="230" t="str">
        <f t="shared" si="7"/>
        <v/>
      </c>
      <c r="AJ7" s="97"/>
      <c r="AM7" s="118" t="s">
        <v>70</v>
      </c>
      <c r="AN7" s="68">
        <f>Thresholds!B7</f>
        <v>19</v>
      </c>
      <c r="AO7" s="68">
        <f t="shared" si="0"/>
        <v>19</v>
      </c>
      <c r="AP7" s="139"/>
      <c r="AQ7" s="44"/>
      <c r="AR7" s="22"/>
      <c r="AS7" s="23">
        <f ca="1"/>
        <v>40332</v>
      </c>
      <c r="AT7" s="23">
        <f ca="1"/>
        <v>40737</v>
      </c>
    </row>
    <row r="8" spans="1:46" ht="15.6">
      <c r="A8" s="206">
        <v>40183</v>
      </c>
      <c r="B8">
        <v>15.7200002670288</v>
      </c>
      <c r="C8">
        <v>32.759998321533203</v>
      </c>
      <c r="D8">
        <v>1.5</v>
      </c>
      <c r="E8">
        <v>43.531572084463399</v>
      </c>
      <c r="F8" s="36">
        <f t="shared" si="2"/>
        <v>7.0919158461084635</v>
      </c>
      <c r="G8" s="41">
        <f t="shared" si="8"/>
        <v>0</v>
      </c>
      <c r="H8" s="42">
        <f t="shared" si="9"/>
        <v>0</v>
      </c>
      <c r="I8" s="61">
        <f t="shared" si="3"/>
        <v>28.499998807907104</v>
      </c>
      <c r="J8" s="35" t="str">
        <f t="shared" si="4"/>
        <v xml:space="preserve"> </v>
      </c>
      <c r="K8" s="89" t="str">
        <f t="shared" si="15"/>
        <v/>
      </c>
      <c r="L8" s="89"/>
      <c r="M8" s="168">
        <f t="shared" si="10"/>
        <v>0</v>
      </c>
      <c r="N8" s="165"/>
      <c r="O8" s="69" t="str">
        <f>IF((AVERAGE(C4:C8))&lt;$AO$4,1,"")</f>
        <v/>
      </c>
      <c r="P8" s="70"/>
      <c r="Q8" s="230" t="str">
        <f t="shared" si="1"/>
        <v/>
      </c>
      <c r="R8" s="78"/>
      <c r="S8" s="206">
        <v>40548</v>
      </c>
      <c r="T8">
        <v>15</v>
      </c>
      <c r="U8">
        <v>30.1</v>
      </c>
      <c r="V8">
        <v>0</v>
      </c>
      <c r="W8">
        <v>43.531572084463399</v>
      </c>
      <c r="X8" s="36">
        <f t="shared" si="5"/>
        <v>6.4076401761333344</v>
      </c>
      <c r="Y8" s="41">
        <f t="shared" si="11"/>
        <v>0</v>
      </c>
      <c r="Z8" s="42">
        <f t="shared" si="12"/>
        <v>0</v>
      </c>
      <c r="AA8" s="61">
        <f t="shared" si="6"/>
        <v>26.325000000000003</v>
      </c>
      <c r="AB8" s="37" t="str">
        <f t="shared" si="13"/>
        <v xml:space="preserve"> </v>
      </c>
      <c r="AC8" s="76" t="str">
        <f t="shared" si="16"/>
        <v/>
      </c>
      <c r="AD8" s="89"/>
      <c r="AE8" s="168">
        <f t="shared" si="14"/>
        <v>0</v>
      </c>
      <c r="AF8" s="165"/>
      <c r="AG8" s="69" t="str">
        <f>IF((AVERAGE(U4:U8))&lt;$AN$4,1,"")</f>
        <v/>
      </c>
      <c r="AH8" s="70"/>
      <c r="AI8" s="230" t="str">
        <f t="shared" si="7"/>
        <v/>
      </c>
      <c r="AJ8" s="97"/>
      <c r="AM8" s="118" t="s">
        <v>71</v>
      </c>
      <c r="AN8" s="68">
        <f>Thresholds!B8</f>
        <v>8</v>
      </c>
      <c r="AO8" s="68">
        <f t="shared" si="0"/>
        <v>8</v>
      </c>
      <c r="AP8" s="139"/>
      <c r="AQ8" s="44"/>
      <c r="AR8" s="22"/>
      <c r="AS8" s="23">
        <f ca="1"/>
        <v>40355</v>
      </c>
      <c r="AT8" s="23">
        <f ca="1"/>
        <v>40752</v>
      </c>
    </row>
    <row r="9" spans="1:46" ht="15.6">
      <c r="A9" s="206">
        <v>40184</v>
      </c>
      <c r="B9">
        <v>15.6099996566772</v>
      </c>
      <c r="C9">
        <v>33.630001068115199</v>
      </c>
      <c r="D9">
        <v>0.30000001192092901</v>
      </c>
      <c r="E9">
        <v>43.549630243947902</v>
      </c>
      <c r="F9" s="36">
        <f t="shared" si="2"/>
        <v>7.3619743821595014</v>
      </c>
      <c r="G9" s="41">
        <f t="shared" si="8"/>
        <v>0</v>
      </c>
      <c r="H9" s="42">
        <f t="shared" si="9"/>
        <v>0</v>
      </c>
      <c r="I9" s="61">
        <f t="shared" si="3"/>
        <v>29.125000715255698</v>
      </c>
      <c r="J9" s="35" t="str">
        <f t="shared" si="4"/>
        <v xml:space="preserve"> </v>
      </c>
      <c r="K9" s="89" t="str">
        <f t="shared" si="15"/>
        <v/>
      </c>
      <c r="L9" s="89"/>
      <c r="M9" s="168">
        <f t="shared" si="10"/>
        <v>0</v>
      </c>
      <c r="N9" s="165"/>
      <c r="O9" s="69" t="str">
        <f>IF((AVERAGE(C3:C9))&lt;$AO$4,1,"")</f>
        <v/>
      </c>
      <c r="P9" s="70"/>
      <c r="Q9" s="230" t="str">
        <f t="shared" si="1"/>
        <v/>
      </c>
      <c r="R9" s="78"/>
      <c r="S9" s="206">
        <v>40549</v>
      </c>
      <c r="T9">
        <v>15.7</v>
      </c>
      <c r="U9">
        <v>28.7</v>
      </c>
      <c r="V9">
        <v>0</v>
      </c>
      <c r="W9">
        <v>43.549630243947902</v>
      </c>
      <c r="X9" s="36">
        <f t="shared" si="5"/>
        <v>5.8962771788688704</v>
      </c>
      <c r="Y9" s="41">
        <f t="shared" si="11"/>
        <v>0</v>
      </c>
      <c r="Z9" s="42">
        <f t="shared" si="12"/>
        <v>0</v>
      </c>
      <c r="AA9" s="61">
        <f t="shared" si="6"/>
        <v>25.45</v>
      </c>
      <c r="AB9" s="37" t="str">
        <f t="shared" si="13"/>
        <v xml:space="preserve"> </v>
      </c>
      <c r="AC9" s="76" t="str">
        <f t="shared" si="16"/>
        <v/>
      </c>
      <c r="AD9" s="89"/>
      <c r="AE9" s="168">
        <f t="shared" si="14"/>
        <v>0</v>
      </c>
      <c r="AF9" s="165"/>
      <c r="AG9" s="69" t="str">
        <f>IF((AVERAGE(U3:U9))&lt;$AN$4,1,"")</f>
        <v/>
      </c>
      <c r="AH9" s="70"/>
      <c r="AI9" s="230" t="str">
        <f t="shared" si="7"/>
        <v/>
      </c>
      <c r="AJ9" s="97"/>
      <c r="AN9" s="68">
        <v>2008</v>
      </c>
      <c r="AO9" s="68">
        <f t="shared" si="0"/>
        <v>2008</v>
      </c>
      <c r="AS9" s="23">
        <f ca="1"/>
        <v>40364</v>
      </c>
      <c r="AT9" s="23">
        <f ca="1"/>
        <v>40759</v>
      </c>
    </row>
    <row r="10" spans="1:46" ht="15.6">
      <c r="A10" s="206">
        <v>40185</v>
      </c>
      <c r="B10">
        <v>14.7799997329712</v>
      </c>
      <c r="C10">
        <v>32.790000915527301</v>
      </c>
      <c r="D10">
        <v>0</v>
      </c>
      <c r="E10">
        <v>43.561195467386803</v>
      </c>
      <c r="F10" s="36">
        <f t="shared" si="2"/>
        <v>7.2169736774236002</v>
      </c>
      <c r="G10" s="41">
        <f t="shared" si="8"/>
        <v>0</v>
      </c>
      <c r="H10" s="42">
        <f t="shared" si="9"/>
        <v>0</v>
      </c>
      <c r="I10" s="61">
        <f t="shared" si="3"/>
        <v>28.287500619888277</v>
      </c>
      <c r="J10" s="35" t="str">
        <f t="shared" si="4"/>
        <v xml:space="preserve"> </v>
      </c>
      <c r="K10" s="89" t="str">
        <f t="shared" si="15"/>
        <v/>
      </c>
      <c r="L10" s="95" t="str">
        <f>IF((AVERAGE(I3:I10))&lt;$AO$5,1,"")</f>
        <v/>
      </c>
      <c r="M10" s="168">
        <f t="shared" si="10"/>
        <v>0</v>
      </c>
      <c r="N10" s="165"/>
      <c r="O10" s="69" t="str">
        <f>IF((AVERAGE(C4:C10))&lt;$AN$4,1,"")</f>
        <v/>
      </c>
      <c r="P10" s="70"/>
      <c r="Q10" s="230" t="str">
        <f t="shared" si="1"/>
        <v/>
      </c>
      <c r="R10" s="78"/>
      <c r="S10" s="206">
        <v>40550</v>
      </c>
      <c r="T10">
        <v>13.1</v>
      </c>
      <c r="U10">
        <v>29.1</v>
      </c>
      <c r="V10">
        <v>0</v>
      </c>
      <c r="W10">
        <v>43.561195467386803</v>
      </c>
      <c r="X10" s="36">
        <f t="shared" si="5"/>
        <v>6.3631349525993421</v>
      </c>
      <c r="Y10" s="41">
        <f t="shared" si="11"/>
        <v>0</v>
      </c>
      <c r="Z10" s="42">
        <f t="shared" si="12"/>
        <v>0</v>
      </c>
      <c r="AA10" s="61">
        <f t="shared" si="6"/>
        <v>25.1</v>
      </c>
      <c r="AB10" s="37" t="str">
        <f t="shared" si="13"/>
        <v xml:space="preserve"> </v>
      </c>
      <c r="AC10" s="76" t="str">
        <f t="shared" si="16"/>
        <v/>
      </c>
      <c r="AD10" s="95" t="str">
        <f>IF((AVERAGE(AA3:AA10))&lt;$AN$5,1,"")</f>
        <v/>
      </c>
      <c r="AE10" s="168">
        <f t="shared" si="14"/>
        <v>0</v>
      </c>
      <c r="AF10" s="165"/>
      <c r="AG10" s="69" t="str">
        <f>IF((AVERAGE(U4:U10))&lt;$AN$4,1,"")</f>
        <v/>
      </c>
      <c r="AH10" s="70"/>
      <c r="AI10" s="230" t="str">
        <f t="shared" si="7"/>
        <v/>
      </c>
      <c r="AJ10" s="97"/>
      <c r="AS10" s="23">
        <f ca="1"/>
        <v>40371</v>
      </c>
      <c r="AT10" s="23">
        <f ca="1"/>
        <v>40771</v>
      </c>
    </row>
    <row r="11" spans="1:46" ht="15.6">
      <c r="A11" s="206">
        <v>40186</v>
      </c>
      <c r="B11">
        <v>16.049999237060501</v>
      </c>
      <c r="C11">
        <v>33.439998626708999</v>
      </c>
      <c r="D11">
        <v>0</v>
      </c>
      <c r="E11">
        <v>43.566139411560897</v>
      </c>
      <c r="F11" s="36">
        <f t="shared" si="2"/>
        <v>7.2561980700471933</v>
      </c>
      <c r="G11" s="41">
        <f t="shared" si="8"/>
        <v>0</v>
      </c>
      <c r="H11" s="42">
        <f t="shared" si="9"/>
        <v>0</v>
      </c>
      <c r="I11" s="61">
        <f t="shared" si="3"/>
        <v>29.092498779296875</v>
      </c>
      <c r="J11" s="35" t="str">
        <f t="shared" si="4"/>
        <v xml:space="preserve"> </v>
      </c>
      <c r="K11" s="89" t="str">
        <f t="shared" si="15"/>
        <v/>
      </c>
      <c r="L11" s="89" t="str">
        <f t="shared" ref="L11:L74" si="17">IF((AVERAGE(I2:I11))&lt;$AO$5,1,"")</f>
        <v/>
      </c>
      <c r="M11" s="168">
        <f t="shared" si="10"/>
        <v>0</v>
      </c>
      <c r="N11" s="165"/>
      <c r="O11" s="69" t="str">
        <f t="shared" ref="O11:O74" si="18">IF((AVERAGE(C5:C11))&lt;$AN$4,1,"")</f>
        <v/>
      </c>
      <c r="P11" s="104"/>
      <c r="Q11" s="230" t="str">
        <f t="shared" si="1"/>
        <v/>
      </c>
      <c r="R11" s="78"/>
      <c r="S11" s="206">
        <v>40551</v>
      </c>
      <c r="T11">
        <v>16</v>
      </c>
      <c r="U11">
        <v>30.6</v>
      </c>
      <c r="V11">
        <v>0</v>
      </c>
      <c r="W11">
        <v>43.566139411560897</v>
      </c>
      <c r="X11" s="36">
        <f t="shared" si="5"/>
        <v>6.4228692072734788</v>
      </c>
      <c r="Y11" s="41">
        <f t="shared" si="11"/>
        <v>0</v>
      </c>
      <c r="Z11" s="42">
        <f t="shared" si="12"/>
        <v>0</v>
      </c>
      <c r="AA11" s="61">
        <f t="shared" si="6"/>
        <v>26.950000000000003</v>
      </c>
      <c r="AB11" s="37" t="str">
        <f t="shared" si="13"/>
        <v xml:space="preserve"> </v>
      </c>
      <c r="AC11" s="76" t="str">
        <f t="shared" si="16"/>
        <v/>
      </c>
      <c r="AD11" s="89" t="str">
        <f t="shared" ref="AD11:AD74" si="19">IF((AVERAGE(AA2:AA11))&lt;$AN$5,1,"")</f>
        <v/>
      </c>
      <c r="AE11" s="168">
        <f t="shared" si="14"/>
        <v>0</v>
      </c>
      <c r="AF11" s="165"/>
      <c r="AG11" s="69" t="str">
        <f>IF((AVERAGE(U5:U11))&lt;$AN$4,1,"")</f>
        <v/>
      </c>
      <c r="AH11" s="104"/>
      <c r="AI11" s="230" t="str">
        <f t="shared" si="7"/>
        <v/>
      </c>
      <c r="AJ11" s="97"/>
    </row>
    <row r="12" spans="1:46" ht="15.6">
      <c r="A12" s="206">
        <v>40187</v>
      </c>
      <c r="B12">
        <v>17.649999618530298</v>
      </c>
      <c r="C12">
        <v>36.060001373291001</v>
      </c>
      <c r="D12">
        <v>0</v>
      </c>
      <c r="E12">
        <v>43.5643337332505</v>
      </c>
      <c r="F12" s="36">
        <f t="shared" si="2"/>
        <v>7.8359172583686512</v>
      </c>
      <c r="G12" s="41">
        <f t="shared" si="8"/>
        <v>0</v>
      </c>
      <c r="H12" s="42">
        <f t="shared" si="9"/>
        <v>0</v>
      </c>
      <c r="I12" s="61">
        <f t="shared" si="3"/>
        <v>31.457500934600827</v>
      </c>
      <c r="J12" s="35" t="str">
        <f t="shared" si="4"/>
        <v xml:space="preserve"> </v>
      </c>
      <c r="K12" s="89" t="str">
        <f t="shared" si="15"/>
        <v/>
      </c>
      <c r="L12" s="89" t="str">
        <f t="shared" si="17"/>
        <v/>
      </c>
      <c r="M12" s="168">
        <f t="shared" si="10"/>
        <v>0</v>
      </c>
      <c r="N12" s="165"/>
      <c r="O12" s="69" t="str">
        <f t="shared" si="18"/>
        <v/>
      </c>
      <c r="P12" s="102" t="str">
        <f t="shared" ref="P12:P75" si="20">IF(L12=1,(AVERAGE(IF(I12&gt;$AO$7,I12-$AO$7,0),IF(I11&gt;$AO$7,I11-$AO$7,0),IF(I10&gt;$AO$7,I10-$AO$7,0),IF(I9&gt;$AO$7,I9-$AO$7,0),IF(I8&gt;$AO$7,I8-$AO$7,0),IF(I7&gt;$AO$7,I7-$AO$7,0),IF(I6&gt;$AO$7,I6-$AO$7,0),IF(I5&gt;$AO$7,I5-$AO$7,0),IF(I4&gt;$AO$7,I4-$AO$7,0),IF(I3&gt;$AO$7,I3-$AO$7,0)))*$AO$8,"")</f>
        <v/>
      </c>
      <c r="Q12" s="230" t="str">
        <f t="shared" si="1"/>
        <v/>
      </c>
      <c r="R12" s="78"/>
      <c r="S12" s="206">
        <v>40552</v>
      </c>
      <c r="T12">
        <v>16.399999999999999</v>
      </c>
      <c r="U12">
        <v>31.4</v>
      </c>
      <c r="V12">
        <v>0</v>
      </c>
      <c r="W12">
        <v>43.5643337332505</v>
      </c>
      <c r="X12" s="36">
        <f t="shared" si="5"/>
        <v>6.6050257114639752</v>
      </c>
      <c r="Y12" s="41">
        <f t="shared" si="11"/>
        <v>0</v>
      </c>
      <c r="Z12" s="42">
        <f t="shared" si="12"/>
        <v>0</v>
      </c>
      <c r="AA12" s="61">
        <f t="shared" si="6"/>
        <v>27.65</v>
      </c>
      <c r="AB12" s="37" t="str">
        <f t="shared" si="13"/>
        <v xml:space="preserve"> </v>
      </c>
      <c r="AC12" s="76" t="str">
        <f t="shared" si="16"/>
        <v/>
      </c>
      <c r="AD12" s="89" t="str">
        <f t="shared" si="19"/>
        <v/>
      </c>
      <c r="AE12" s="168">
        <f t="shared" si="14"/>
        <v>0</v>
      </c>
      <c r="AF12" s="165"/>
      <c r="AG12" s="69" t="str">
        <f t="shared" ref="AG12:AG75" si="21">IF((AVERAGE(U6:U12))&lt;$AN$4,1,"")</f>
        <v/>
      </c>
      <c r="AH12" s="102" t="str">
        <f t="shared" ref="AH12:AH75" si="22">IF(AD12=1,(AVERAGE(IF(AA12&gt;$AN$7,AA12-$AN$7,0),IF(AA11&gt;$AN$7,AA11-$AN$7,0),IF(AA10&gt;$AN$7,AA10-$AN$7,0),IF(AA9&gt;$AN$7,AA9-$AN$7,0),IF(AA8&gt;$AN$7,AA8-$AN$7,0),IF(AA7&gt;$AN$7,AA7-$AN$7,0),IF(AA6&gt;$AN$7,AA6-$AN$7,0),IF(AA5&gt;$AN$7,AA5-$AN$7,0),IF(AA4&gt;$AN$7,AA4-$AN$7,0),IF(AA3&gt;$AN$7,AA3-$AN$7,0)))*$AN$8,"")</f>
        <v/>
      </c>
      <c r="AI12" s="230" t="str">
        <f t="shared" si="7"/>
        <v/>
      </c>
      <c r="AJ12" s="97"/>
      <c r="AS12" s="23">
        <v>40276.958333333336</v>
      </c>
      <c r="AT12" s="23">
        <v>40631</v>
      </c>
    </row>
    <row r="13" spans="1:46" ht="15.6">
      <c r="A13" s="206">
        <v>40188</v>
      </c>
      <c r="B13">
        <v>18.9799995422363</v>
      </c>
      <c r="C13">
        <v>39.099998474121101</v>
      </c>
      <c r="D13">
        <v>0</v>
      </c>
      <c r="E13">
        <v>43.555650089236501</v>
      </c>
      <c r="F13" s="36">
        <f t="shared" si="2"/>
        <v>8.5908691792707685</v>
      </c>
      <c r="G13" s="41">
        <f t="shared" si="8"/>
        <v>0</v>
      </c>
      <c r="H13" s="42">
        <f t="shared" si="9"/>
        <v>0</v>
      </c>
      <c r="I13" s="61">
        <f t="shared" si="3"/>
        <v>34.069998741149902</v>
      </c>
      <c r="J13" s="35" t="str">
        <f t="shared" si="4"/>
        <v xml:space="preserve"> </v>
      </c>
      <c r="K13" s="89" t="str">
        <f t="shared" si="15"/>
        <v/>
      </c>
      <c r="L13" s="89" t="str">
        <f t="shared" si="17"/>
        <v/>
      </c>
      <c r="M13" s="168">
        <f t="shared" si="10"/>
        <v>0</v>
      </c>
      <c r="N13" s="165"/>
      <c r="O13" s="69" t="str">
        <f t="shared" si="18"/>
        <v/>
      </c>
      <c r="P13" s="102" t="str">
        <f t="shared" si="20"/>
        <v/>
      </c>
      <c r="Q13" s="230" t="str">
        <f t="shared" si="1"/>
        <v/>
      </c>
      <c r="R13" s="78"/>
      <c r="S13" s="206">
        <v>40553</v>
      </c>
      <c r="T13">
        <v>19.399999999999999</v>
      </c>
      <c r="U13">
        <v>30.1</v>
      </c>
      <c r="V13">
        <v>16.399999999999999</v>
      </c>
      <c r="W13">
        <v>43.555650089236501</v>
      </c>
      <c r="X13" s="36">
        <f t="shared" si="5"/>
        <v>5.6911195031302446</v>
      </c>
      <c r="Y13" s="41">
        <f t="shared" si="11"/>
        <v>11.847104397495801</v>
      </c>
      <c r="Z13" s="42">
        <f t="shared" si="12"/>
        <v>0.23694208794991603</v>
      </c>
      <c r="AA13" s="61">
        <f t="shared" si="6"/>
        <v>27.425000000000001</v>
      </c>
      <c r="AB13" s="37">
        <f t="shared" si="13"/>
        <v>1</v>
      </c>
      <c r="AC13" s="76">
        <f t="shared" si="16"/>
        <v>1</v>
      </c>
      <c r="AD13" s="89" t="str">
        <f t="shared" si="19"/>
        <v/>
      </c>
      <c r="AE13" s="168">
        <f t="shared" si="14"/>
        <v>0</v>
      </c>
      <c r="AF13" s="165"/>
      <c r="AG13" s="69" t="str">
        <f t="shared" si="21"/>
        <v/>
      </c>
      <c r="AH13" s="102" t="str">
        <f t="shared" si="22"/>
        <v/>
      </c>
      <c r="AI13" s="230" t="str">
        <f t="shared" si="7"/>
        <v/>
      </c>
      <c r="AJ13" s="97"/>
      <c r="AS13" s="23">
        <v>40284.958333333336</v>
      </c>
      <c r="AT13" s="23">
        <v>40653</v>
      </c>
    </row>
    <row r="14" spans="1:46" ht="15.6">
      <c r="A14" s="206">
        <v>40189</v>
      </c>
      <c r="B14">
        <v>18.139999389648398</v>
      </c>
      <c r="C14">
        <v>38.639999389648402</v>
      </c>
      <c r="D14">
        <v>0</v>
      </c>
      <c r="E14">
        <v>43.539960136299499</v>
      </c>
      <c r="F14" s="36">
        <f t="shared" si="2"/>
        <v>8.5481998244965833</v>
      </c>
      <c r="G14" s="41">
        <f t="shared" si="8"/>
        <v>0</v>
      </c>
      <c r="H14" s="42">
        <f t="shared" si="9"/>
        <v>0</v>
      </c>
      <c r="I14" s="61">
        <f t="shared" si="3"/>
        <v>33.514999389648402</v>
      </c>
      <c r="J14" s="35" t="str">
        <f t="shared" si="4"/>
        <v xml:space="preserve"> </v>
      </c>
      <c r="K14" s="89" t="str">
        <f t="shared" si="15"/>
        <v/>
      </c>
      <c r="L14" s="89" t="str">
        <f t="shared" si="17"/>
        <v/>
      </c>
      <c r="M14" s="168">
        <f t="shared" si="10"/>
        <v>0</v>
      </c>
      <c r="N14" s="165"/>
      <c r="O14" s="69" t="str">
        <f t="shared" si="18"/>
        <v/>
      </c>
      <c r="P14" s="102" t="str">
        <f t="shared" si="20"/>
        <v/>
      </c>
      <c r="Q14" s="230" t="str">
        <f t="shared" si="1"/>
        <v/>
      </c>
      <c r="R14" s="78"/>
      <c r="S14" s="206">
        <v>40554</v>
      </c>
      <c r="T14">
        <v>19</v>
      </c>
      <c r="U14">
        <v>28.6</v>
      </c>
      <c r="V14">
        <v>3.6</v>
      </c>
      <c r="W14">
        <v>43.539960136299499</v>
      </c>
      <c r="X14" s="36">
        <f t="shared" si="5"/>
        <v>5.2683998155989586</v>
      </c>
      <c r="Y14" s="41">
        <f t="shared" si="11"/>
        <v>11.232384545016634</v>
      </c>
      <c r="Z14" s="42">
        <f t="shared" si="12"/>
        <v>0.22464769090033268</v>
      </c>
      <c r="AA14" s="61">
        <f t="shared" si="6"/>
        <v>26.200000000000003</v>
      </c>
      <c r="AB14" s="37">
        <f t="shared" si="13"/>
        <v>1</v>
      </c>
      <c r="AC14" s="76">
        <f t="shared" si="16"/>
        <v>1</v>
      </c>
      <c r="AD14" s="89" t="str">
        <f t="shared" si="19"/>
        <v/>
      </c>
      <c r="AE14" s="168">
        <f t="shared" si="14"/>
        <v>0</v>
      </c>
      <c r="AF14" s="165"/>
      <c r="AG14" s="69" t="str">
        <f t="shared" si="21"/>
        <v/>
      </c>
      <c r="AH14" s="102" t="str">
        <f t="shared" si="22"/>
        <v/>
      </c>
      <c r="AI14" s="230" t="str">
        <f t="shared" si="7"/>
        <v/>
      </c>
      <c r="AJ14" s="97"/>
      <c r="AS14" s="23">
        <v>40292.958333333336</v>
      </c>
      <c r="AT14" s="23">
        <v>40696</v>
      </c>
    </row>
    <row r="15" spans="1:46" ht="15.6">
      <c r="A15" s="206">
        <v>40190</v>
      </c>
      <c r="B15">
        <v>21.2399997711182</v>
      </c>
      <c r="C15">
        <v>39.590000152587898</v>
      </c>
      <c r="D15">
        <v>0</v>
      </c>
      <c r="E15">
        <v>43.5171355312199</v>
      </c>
      <c r="F15" s="36">
        <f t="shared" si="2"/>
        <v>8.4376646746049087</v>
      </c>
      <c r="G15" s="41">
        <f t="shared" si="8"/>
        <v>0</v>
      </c>
      <c r="H15" s="42">
        <f t="shared" si="9"/>
        <v>0</v>
      </c>
      <c r="I15" s="61">
        <f t="shared" si="3"/>
        <v>35.002500057220473</v>
      </c>
      <c r="J15" s="35" t="str">
        <f t="shared" si="4"/>
        <v xml:space="preserve"> </v>
      </c>
      <c r="K15" s="89" t="str">
        <f t="shared" si="15"/>
        <v/>
      </c>
      <c r="L15" s="89" t="str">
        <f t="shared" si="17"/>
        <v/>
      </c>
      <c r="M15" s="168">
        <f t="shared" si="10"/>
        <v>0</v>
      </c>
      <c r="N15" s="165"/>
      <c r="O15" s="69" t="str">
        <f t="shared" si="18"/>
        <v/>
      </c>
      <c r="P15" s="102" t="str">
        <f t="shared" si="20"/>
        <v/>
      </c>
      <c r="Q15" s="230" t="str">
        <f t="shared" si="1"/>
        <v/>
      </c>
      <c r="R15" s="78"/>
      <c r="S15" s="206">
        <v>40555</v>
      </c>
      <c r="T15">
        <v>20</v>
      </c>
      <c r="U15">
        <v>31.1</v>
      </c>
      <c r="V15">
        <v>1.2</v>
      </c>
      <c r="W15">
        <v>43.5171355312199</v>
      </c>
      <c r="X15" s="36">
        <f t="shared" si="5"/>
        <v>5.9002802959324638</v>
      </c>
      <c r="Y15" s="41">
        <f t="shared" si="11"/>
        <v>7.7121603082706622</v>
      </c>
      <c r="Z15" s="42">
        <f t="shared" si="12"/>
        <v>0.15424320616541323</v>
      </c>
      <c r="AA15" s="61">
        <f t="shared" si="6"/>
        <v>28.325000000000003</v>
      </c>
      <c r="AB15" s="37" t="str">
        <f t="shared" si="13"/>
        <v xml:space="preserve"> </v>
      </c>
      <c r="AC15" s="76">
        <f t="shared" si="16"/>
        <v>1</v>
      </c>
      <c r="AD15" s="89" t="str">
        <f t="shared" si="19"/>
        <v/>
      </c>
      <c r="AE15" s="168">
        <f t="shared" si="14"/>
        <v>0</v>
      </c>
      <c r="AF15" s="165"/>
      <c r="AG15" s="69" t="str">
        <f t="shared" si="21"/>
        <v/>
      </c>
      <c r="AH15" s="102" t="str">
        <f t="shared" si="22"/>
        <v/>
      </c>
      <c r="AI15" s="230" t="str">
        <f t="shared" si="7"/>
        <v/>
      </c>
      <c r="AJ15" s="97"/>
      <c r="AS15" s="23">
        <v>40302.958333333336</v>
      </c>
      <c r="AT15" s="23">
        <v>40726</v>
      </c>
    </row>
    <row r="16" spans="1:46" ht="15.6">
      <c r="A16" s="206">
        <v>40191</v>
      </c>
      <c r="B16">
        <v>20.600000381469702</v>
      </c>
      <c r="C16">
        <v>35.459999084472699</v>
      </c>
      <c r="D16">
        <v>0</v>
      </c>
      <c r="E16">
        <v>43.487047930778601</v>
      </c>
      <c r="F16" s="36">
        <f t="shared" si="2"/>
        <v>7.2124185085999937</v>
      </c>
      <c r="G16" s="41">
        <f t="shared" si="8"/>
        <v>0</v>
      </c>
      <c r="H16" s="42">
        <f t="shared" si="9"/>
        <v>0</v>
      </c>
      <c r="I16" s="61">
        <f t="shared" si="3"/>
        <v>31.744999408721949</v>
      </c>
      <c r="J16" s="35" t="str">
        <f t="shared" si="4"/>
        <v xml:space="preserve"> </v>
      </c>
      <c r="K16" s="89" t="str">
        <f t="shared" si="15"/>
        <v/>
      </c>
      <c r="L16" s="89" t="str">
        <f t="shared" si="17"/>
        <v/>
      </c>
      <c r="M16" s="168">
        <f t="shared" si="10"/>
        <v>0</v>
      </c>
      <c r="N16" s="165"/>
      <c r="O16" s="69" t="str">
        <f t="shared" si="18"/>
        <v/>
      </c>
      <c r="P16" s="102" t="str">
        <f t="shared" si="20"/>
        <v/>
      </c>
      <c r="Q16" s="230" t="str">
        <f t="shared" si="1"/>
        <v/>
      </c>
      <c r="R16" s="85">
        <f t="shared" ref="R16:R79" si="23">IF(AND(AND(AND(SUM(D3:D7)&gt;$AO$6)),(L16=1)),1,0)</f>
        <v>0</v>
      </c>
      <c r="S16" s="206">
        <v>40556</v>
      </c>
      <c r="T16">
        <v>22</v>
      </c>
      <c r="U16">
        <v>31.4</v>
      </c>
      <c r="V16">
        <v>0</v>
      </c>
      <c r="W16">
        <v>43.487047930778601</v>
      </c>
      <c r="X16" s="36">
        <f t="shared" si="5"/>
        <v>5.5698771511518101</v>
      </c>
      <c r="Y16" s="41">
        <f t="shared" si="11"/>
        <v>3.2562585873492136</v>
      </c>
      <c r="Z16" s="42">
        <f t="shared" si="12"/>
        <v>6.5125171746984276E-2</v>
      </c>
      <c r="AA16" s="61">
        <f t="shared" si="6"/>
        <v>29.049999999999997</v>
      </c>
      <c r="AB16" s="37" t="str">
        <f t="shared" si="13"/>
        <v xml:space="preserve"> </v>
      </c>
      <c r="AC16" s="76">
        <f t="shared" si="16"/>
        <v>1</v>
      </c>
      <c r="AD16" s="89" t="str">
        <f t="shared" si="19"/>
        <v/>
      </c>
      <c r="AE16" s="168">
        <f t="shared" si="14"/>
        <v>0</v>
      </c>
      <c r="AF16" s="165"/>
      <c r="AG16" s="69" t="str">
        <f t="shared" si="21"/>
        <v/>
      </c>
      <c r="AH16" s="102" t="str">
        <f t="shared" si="22"/>
        <v/>
      </c>
      <c r="AI16" s="230" t="str">
        <f t="shared" si="7"/>
        <v/>
      </c>
      <c r="AJ16" s="119">
        <f>IF(AND(AND(AND(SUM(V3:V7)&gt;$AN$6)),(AD16=1)),1,0)</f>
        <v>0</v>
      </c>
      <c r="AS16" s="83">
        <v>40312.958333333336</v>
      </c>
      <c r="AT16" s="83">
        <v>40739</v>
      </c>
    </row>
    <row r="17" spans="1:46" ht="15.6">
      <c r="A17" s="206">
        <v>40192</v>
      </c>
      <c r="B17">
        <v>17.629999160766602</v>
      </c>
      <c r="C17">
        <v>32.349998474121101</v>
      </c>
      <c r="D17">
        <v>0</v>
      </c>
      <c r="E17">
        <v>43.449568991756102</v>
      </c>
      <c r="F17" s="36">
        <f t="shared" si="2"/>
        <v>6.6964309306153034</v>
      </c>
      <c r="G17" s="41">
        <f t="shared" si="8"/>
        <v>0</v>
      </c>
      <c r="H17" s="42">
        <f t="shared" si="9"/>
        <v>0</v>
      </c>
      <c r="I17" s="61">
        <f t="shared" si="3"/>
        <v>28.669998645782478</v>
      </c>
      <c r="J17" s="35" t="str">
        <f t="shared" si="4"/>
        <v xml:space="preserve"> </v>
      </c>
      <c r="K17" s="89" t="str">
        <f t="shared" si="15"/>
        <v/>
      </c>
      <c r="L17" s="89" t="str">
        <f t="shared" si="17"/>
        <v/>
      </c>
      <c r="M17" s="168">
        <f t="shared" si="10"/>
        <v>0</v>
      </c>
      <c r="N17" s="165"/>
      <c r="O17" s="69" t="str">
        <f t="shared" si="18"/>
        <v/>
      </c>
      <c r="P17" s="102" t="str">
        <f t="shared" si="20"/>
        <v/>
      </c>
      <c r="Q17" s="230" t="str">
        <f t="shared" si="1"/>
        <v/>
      </c>
      <c r="R17" s="85">
        <f t="shared" si="23"/>
        <v>0</v>
      </c>
      <c r="S17" s="206">
        <v>40557</v>
      </c>
      <c r="T17">
        <v>20.2</v>
      </c>
      <c r="U17">
        <v>26.8</v>
      </c>
      <c r="V17">
        <v>0</v>
      </c>
      <c r="W17">
        <v>43.449568991756102</v>
      </c>
      <c r="X17" s="36">
        <f t="shared" si="5"/>
        <v>4.32782054043148</v>
      </c>
      <c r="Y17" s="41">
        <f t="shared" si="11"/>
        <v>0</v>
      </c>
      <c r="Z17" s="42">
        <f t="shared" si="12"/>
        <v>0</v>
      </c>
      <c r="AA17" s="61">
        <f t="shared" si="6"/>
        <v>25.15</v>
      </c>
      <c r="AB17" s="37" t="str">
        <f t="shared" si="13"/>
        <v xml:space="preserve"> </v>
      </c>
      <c r="AC17" s="76">
        <f t="shared" si="16"/>
        <v>1</v>
      </c>
      <c r="AD17" s="89" t="str">
        <f t="shared" si="19"/>
        <v/>
      </c>
      <c r="AE17" s="168">
        <f t="shared" si="14"/>
        <v>0</v>
      </c>
      <c r="AF17" s="165"/>
      <c r="AG17" s="69" t="str">
        <f t="shared" si="21"/>
        <v/>
      </c>
      <c r="AH17" s="102" t="str">
        <f t="shared" si="22"/>
        <v/>
      </c>
      <c r="AI17" s="230" t="str">
        <f t="shared" si="7"/>
        <v/>
      </c>
      <c r="AJ17" s="119">
        <f t="shared" ref="AJ17:AJ80" si="24">IF(AND(AND(AND(SUM(V4:V8)&gt;$AN$6)),(AD17=1)),1,0)</f>
        <v>0</v>
      </c>
      <c r="AS17" s="23">
        <v>40332.958333333336</v>
      </c>
      <c r="AT17" s="23">
        <v>40776</v>
      </c>
    </row>
    <row r="18" spans="1:46" ht="15.6">
      <c r="A18" s="206">
        <v>40193</v>
      </c>
      <c r="B18">
        <v>16.860000610351602</v>
      </c>
      <c r="C18">
        <v>34.139999389648402</v>
      </c>
      <c r="D18">
        <v>0</v>
      </c>
      <c r="E18">
        <v>43.404570370933001</v>
      </c>
      <c r="F18" s="36">
        <f t="shared" si="2"/>
        <v>7.3342711779778949</v>
      </c>
      <c r="G18" s="41">
        <f t="shared" si="8"/>
        <v>0</v>
      </c>
      <c r="H18" s="42">
        <f t="shared" si="9"/>
        <v>0</v>
      </c>
      <c r="I18" s="61">
        <f t="shared" si="3"/>
        <v>29.819999694824201</v>
      </c>
      <c r="J18" s="35" t="str">
        <f t="shared" si="4"/>
        <v xml:space="preserve"> </v>
      </c>
      <c r="K18" s="89" t="str">
        <f t="shared" si="15"/>
        <v/>
      </c>
      <c r="L18" s="89" t="str">
        <f t="shared" si="17"/>
        <v/>
      </c>
      <c r="M18" s="168">
        <f t="shared" si="10"/>
        <v>0</v>
      </c>
      <c r="N18" s="165"/>
      <c r="O18" s="69" t="str">
        <f t="shared" si="18"/>
        <v/>
      </c>
      <c r="P18" s="102" t="str">
        <f t="shared" si="20"/>
        <v/>
      </c>
      <c r="Q18" s="230" t="str">
        <f t="shared" si="1"/>
        <v/>
      </c>
      <c r="R18" s="85">
        <f t="shared" si="23"/>
        <v>0</v>
      </c>
      <c r="S18" s="206">
        <v>40558</v>
      </c>
      <c r="T18">
        <v>21</v>
      </c>
      <c r="U18">
        <v>31.1</v>
      </c>
      <c r="V18">
        <v>0</v>
      </c>
      <c r="W18">
        <v>43.404570370933001</v>
      </c>
      <c r="X18" s="36">
        <f t="shared" si="5"/>
        <v>5.6784198226243161</v>
      </c>
      <c r="Y18" s="41">
        <f t="shared" si="11"/>
        <v>0</v>
      </c>
      <c r="Z18" s="42">
        <f t="shared" si="12"/>
        <v>0</v>
      </c>
      <c r="AA18" s="61">
        <f t="shared" si="6"/>
        <v>28.575000000000003</v>
      </c>
      <c r="AB18" s="37" t="str">
        <f t="shared" si="13"/>
        <v xml:space="preserve"> </v>
      </c>
      <c r="AC18" s="76" t="str">
        <f t="shared" si="16"/>
        <v/>
      </c>
      <c r="AD18" s="89" t="str">
        <f t="shared" si="19"/>
        <v/>
      </c>
      <c r="AE18" s="168">
        <f t="shared" si="14"/>
        <v>0</v>
      </c>
      <c r="AF18" s="165"/>
      <c r="AG18" s="69" t="str">
        <f t="shared" si="21"/>
        <v/>
      </c>
      <c r="AH18" s="102" t="str">
        <f t="shared" si="22"/>
        <v/>
      </c>
      <c r="AI18" s="230" t="str">
        <f t="shared" si="7"/>
        <v/>
      </c>
      <c r="AJ18" s="119">
        <f t="shared" si="24"/>
        <v>0</v>
      </c>
      <c r="AS18" s="23">
        <v>40355.958333333336</v>
      </c>
      <c r="AT18" s="23">
        <v>40783</v>
      </c>
    </row>
    <row r="19" spans="1:46" ht="15.6">
      <c r="A19" s="206">
        <v>40194</v>
      </c>
      <c r="B19">
        <v>19.7299995422363</v>
      </c>
      <c r="C19">
        <v>33.759998321533203</v>
      </c>
      <c r="D19">
        <v>0.30000001192092901</v>
      </c>
      <c r="E19">
        <v>43.351975458538199</v>
      </c>
      <c r="F19" s="36">
        <f t="shared" si="2"/>
        <v>6.7904477727579389</v>
      </c>
      <c r="G19" s="41">
        <f t="shared" si="8"/>
        <v>0</v>
      </c>
      <c r="H19" s="42">
        <f t="shared" si="9"/>
        <v>0</v>
      </c>
      <c r="I19" s="61">
        <f t="shared" si="3"/>
        <v>30.252498626708977</v>
      </c>
      <c r="J19" s="35" t="str">
        <f t="shared" si="4"/>
        <v xml:space="preserve"> </v>
      </c>
      <c r="K19" s="89" t="str">
        <f t="shared" si="15"/>
        <v/>
      </c>
      <c r="L19" s="89" t="str">
        <f t="shared" si="17"/>
        <v/>
      </c>
      <c r="M19" s="168">
        <f t="shared" si="10"/>
        <v>0</v>
      </c>
      <c r="N19" s="165"/>
      <c r="O19" s="69" t="str">
        <f t="shared" si="18"/>
        <v/>
      </c>
      <c r="P19" s="102" t="str">
        <f t="shared" si="20"/>
        <v/>
      </c>
      <c r="Q19" s="230" t="str">
        <f t="shared" si="1"/>
        <v/>
      </c>
      <c r="R19" s="85">
        <f t="shared" si="23"/>
        <v>0</v>
      </c>
      <c r="S19" s="206">
        <v>40559</v>
      </c>
      <c r="T19">
        <v>19.2</v>
      </c>
      <c r="U19">
        <v>33.5</v>
      </c>
      <c r="V19">
        <v>0</v>
      </c>
      <c r="W19">
        <v>43.351975458538199</v>
      </c>
      <c r="X19" s="36">
        <f t="shared" si="5"/>
        <v>6.7946856681394143</v>
      </c>
      <c r="Y19" s="41">
        <f t="shared" si="11"/>
        <v>0</v>
      </c>
      <c r="Z19" s="42">
        <f t="shared" si="12"/>
        <v>0</v>
      </c>
      <c r="AA19" s="61">
        <f t="shared" si="6"/>
        <v>29.925000000000001</v>
      </c>
      <c r="AB19" s="37" t="str">
        <f t="shared" si="13"/>
        <v xml:space="preserve"> </v>
      </c>
      <c r="AC19" s="76" t="str">
        <f t="shared" si="16"/>
        <v/>
      </c>
      <c r="AD19" s="89" t="str">
        <f t="shared" si="19"/>
        <v/>
      </c>
      <c r="AE19" s="168">
        <f t="shared" si="14"/>
        <v>0</v>
      </c>
      <c r="AF19" s="165"/>
      <c r="AG19" s="69" t="str">
        <f t="shared" si="21"/>
        <v/>
      </c>
      <c r="AH19" s="102" t="str">
        <f t="shared" si="22"/>
        <v/>
      </c>
      <c r="AI19" s="230" t="str">
        <f t="shared" si="7"/>
        <v/>
      </c>
      <c r="AJ19" s="119">
        <f t="shared" si="24"/>
        <v>0</v>
      </c>
      <c r="AS19" s="23">
        <v>40364.958333333336</v>
      </c>
      <c r="AT19" s="23">
        <v>40825</v>
      </c>
    </row>
    <row r="20" spans="1:46" ht="15.6">
      <c r="A20" s="206">
        <v>40195</v>
      </c>
      <c r="B20">
        <v>15.1099996566772</v>
      </c>
      <c r="C20">
        <v>25.7700004577637</v>
      </c>
      <c r="D20">
        <v>2.5999999046325701</v>
      </c>
      <c r="E20">
        <v>43.291914578593399</v>
      </c>
      <c r="F20" s="36">
        <f t="shared" si="2"/>
        <v>5.0741703985771123</v>
      </c>
      <c r="G20" s="41">
        <f t="shared" si="8"/>
        <v>0</v>
      </c>
      <c r="H20" s="42">
        <f t="shared" si="9"/>
        <v>0</v>
      </c>
      <c r="I20" s="61">
        <f t="shared" si="3"/>
        <v>23.105000257492076</v>
      </c>
      <c r="J20" s="35" t="str">
        <f t="shared" si="4"/>
        <v xml:space="preserve"> </v>
      </c>
      <c r="K20" s="89" t="str">
        <f t="shared" si="15"/>
        <v/>
      </c>
      <c r="L20" s="89" t="str">
        <f t="shared" si="17"/>
        <v/>
      </c>
      <c r="M20" s="168">
        <f t="shared" si="10"/>
        <v>0</v>
      </c>
      <c r="N20" s="165"/>
      <c r="O20" s="69" t="str">
        <f t="shared" si="18"/>
        <v/>
      </c>
      <c r="P20" s="102" t="str">
        <f t="shared" si="20"/>
        <v/>
      </c>
      <c r="Q20" s="230" t="str">
        <f t="shared" si="1"/>
        <v/>
      </c>
      <c r="R20" s="85">
        <f t="shared" si="23"/>
        <v>0</v>
      </c>
      <c r="S20" s="206">
        <v>40560</v>
      </c>
      <c r="T20">
        <v>16</v>
      </c>
      <c r="U20">
        <v>30.1</v>
      </c>
      <c r="V20">
        <v>0</v>
      </c>
      <c r="W20">
        <v>43.291914578593399</v>
      </c>
      <c r="X20" s="36">
        <f t="shared" si="5"/>
        <v>6.2340482846047953</v>
      </c>
      <c r="Y20" s="41">
        <f t="shared" si="11"/>
        <v>0</v>
      </c>
      <c r="Z20" s="42">
        <f t="shared" si="12"/>
        <v>0</v>
      </c>
      <c r="AA20" s="61">
        <f t="shared" si="6"/>
        <v>26.575000000000003</v>
      </c>
      <c r="AB20" s="37" t="str">
        <f t="shared" si="13"/>
        <v xml:space="preserve"> </v>
      </c>
      <c r="AC20" s="76" t="str">
        <f t="shared" si="16"/>
        <v/>
      </c>
      <c r="AD20" s="89" t="str">
        <f t="shared" si="19"/>
        <v/>
      </c>
      <c r="AE20" s="168">
        <f t="shared" si="14"/>
        <v>0</v>
      </c>
      <c r="AF20" s="165"/>
      <c r="AG20" s="69" t="str">
        <f t="shared" si="21"/>
        <v/>
      </c>
      <c r="AH20" s="102" t="str">
        <f t="shared" si="22"/>
        <v/>
      </c>
      <c r="AI20" s="230" t="str">
        <f t="shared" si="7"/>
        <v/>
      </c>
      <c r="AJ20" s="119">
        <f t="shared" si="24"/>
        <v>0</v>
      </c>
      <c r="AS20" s="23">
        <v>40371.958333333336</v>
      </c>
      <c r="AT20" s="23">
        <v>40833</v>
      </c>
    </row>
    <row r="21" spans="1:46" ht="15.6">
      <c r="A21" s="206">
        <v>40196</v>
      </c>
      <c r="B21">
        <v>10.2700004577637</v>
      </c>
      <c r="C21">
        <v>21.370000839233398</v>
      </c>
      <c r="D21">
        <v>0</v>
      </c>
      <c r="E21">
        <v>43.224569788568402</v>
      </c>
      <c r="F21" s="36">
        <f t="shared" si="2"/>
        <v>4.5451858445794864</v>
      </c>
      <c r="G21" s="41">
        <f t="shared" si="8"/>
        <v>0</v>
      </c>
      <c r="H21" s="42">
        <f t="shared" si="9"/>
        <v>0</v>
      </c>
      <c r="I21" s="61">
        <f t="shared" si="3"/>
        <v>18.595000743865974</v>
      </c>
      <c r="J21" s="35" t="str">
        <f t="shared" si="4"/>
        <v xml:space="preserve"> </v>
      </c>
      <c r="K21" s="89" t="str">
        <f t="shared" si="15"/>
        <v/>
      </c>
      <c r="L21" s="89" t="str">
        <f t="shared" si="17"/>
        <v/>
      </c>
      <c r="M21" s="168">
        <f t="shared" si="10"/>
        <v>0.11571639427718396</v>
      </c>
      <c r="N21" s="165"/>
      <c r="O21" s="69" t="str">
        <f t="shared" si="18"/>
        <v/>
      </c>
      <c r="P21" s="102" t="str">
        <f t="shared" si="20"/>
        <v/>
      </c>
      <c r="Q21" s="230" t="str">
        <f t="shared" si="1"/>
        <v/>
      </c>
      <c r="R21" s="85">
        <f t="shared" si="23"/>
        <v>0</v>
      </c>
      <c r="S21" s="206">
        <v>40561</v>
      </c>
      <c r="T21">
        <v>8.1999999999999993</v>
      </c>
      <c r="U21">
        <v>27.9</v>
      </c>
      <c r="V21">
        <v>0</v>
      </c>
      <c r="W21">
        <v>43.224569788568402</v>
      </c>
      <c r="X21" s="36">
        <f t="shared" si="5"/>
        <v>6.4567608975278956</v>
      </c>
      <c r="Y21" s="41">
        <f t="shared" si="11"/>
        <v>0</v>
      </c>
      <c r="Z21" s="42">
        <f t="shared" si="12"/>
        <v>0</v>
      </c>
      <c r="AA21" s="61">
        <f t="shared" si="6"/>
        <v>22.974999999999998</v>
      </c>
      <c r="AB21" s="37" t="str">
        <f t="shared" si="13"/>
        <v xml:space="preserve"> </v>
      </c>
      <c r="AC21" s="76" t="str">
        <f t="shared" si="16"/>
        <v/>
      </c>
      <c r="AD21" s="89" t="str">
        <f t="shared" si="19"/>
        <v/>
      </c>
      <c r="AE21" s="168">
        <f t="shared" si="14"/>
        <v>0</v>
      </c>
      <c r="AF21" s="165"/>
      <c r="AG21" s="69" t="str">
        <f t="shared" si="21"/>
        <v/>
      </c>
      <c r="AH21" s="102" t="str">
        <f t="shared" si="22"/>
        <v/>
      </c>
      <c r="AI21" s="230" t="str">
        <f t="shared" si="7"/>
        <v/>
      </c>
      <c r="AJ21" s="119">
        <f t="shared" si="24"/>
        <v>0</v>
      </c>
    </row>
    <row r="22" spans="1:46" ht="15.6">
      <c r="A22" s="206">
        <v>40197</v>
      </c>
      <c r="B22">
        <v>7.3899998664856001</v>
      </c>
      <c r="C22">
        <v>24.309999465942401</v>
      </c>
      <c r="D22">
        <v>0</v>
      </c>
      <c r="E22">
        <v>43.1501231459332</v>
      </c>
      <c r="F22" s="36">
        <f t="shared" si="2"/>
        <v>5.606980292033179</v>
      </c>
      <c r="G22" s="41">
        <f t="shared" si="8"/>
        <v>0</v>
      </c>
      <c r="H22" s="42">
        <f t="shared" si="9"/>
        <v>0</v>
      </c>
      <c r="I22" s="61">
        <f t="shared" si="3"/>
        <v>20.0799995660782</v>
      </c>
      <c r="J22" s="35" t="str">
        <f t="shared" si="4"/>
        <v xml:space="preserve"> </v>
      </c>
      <c r="K22" s="89" t="str">
        <f t="shared" si="15"/>
        <v/>
      </c>
      <c r="L22" s="89" t="str">
        <f t="shared" si="17"/>
        <v/>
      </c>
      <c r="M22" s="168">
        <f t="shared" si="10"/>
        <v>0.11081951707222067</v>
      </c>
      <c r="N22" s="165">
        <f t="shared" ref="N22:N53" si="25">IF(AND(SUM(M11:M22)&gt;1,SUM(D7:D11)&gt;$AN$6),1,0)</f>
        <v>0</v>
      </c>
      <c r="O22" s="69" t="str">
        <f t="shared" si="18"/>
        <v/>
      </c>
      <c r="P22" s="102" t="str">
        <f t="shared" si="20"/>
        <v/>
      </c>
      <c r="Q22" s="230" t="str">
        <f t="shared" si="1"/>
        <v/>
      </c>
      <c r="R22" s="85">
        <f t="shared" si="23"/>
        <v>0</v>
      </c>
      <c r="S22" s="206">
        <v>40562</v>
      </c>
      <c r="T22">
        <v>12.7</v>
      </c>
      <c r="U22">
        <v>30.2</v>
      </c>
      <c r="V22">
        <v>0</v>
      </c>
      <c r="W22">
        <v>43.1501231459332</v>
      </c>
      <c r="X22" s="36">
        <f t="shared" si="5"/>
        <v>6.6512378188443275</v>
      </c>
      <c r="Y22" s="41">
        <f t="shared" si="11"/>
        <v>0</v>
      </c>
      <c r="Z22" s="42">
        <f t="shared" si="12"/>
        <v>0</v>
      </c>
      <c r="AA22" s="61">
        <f t="shared" si="6"/>
        <v>25.824999999999999</v>
      </c>
      <c r="AB22" s="37" t="str">
        <f t="shared" si="13"/>
        <v xml:space="preserve"> </v>
      </c>
      <c r="AC22" s="76" t="str">
        <f t="shared" si="16"/>
        <v/>
      </c>
      <c r="AD22" s="89" t="str">
        <f t="shared" si="19"/>
        <v/>
      </c>
      <c r="AE22" s="168">
        <f t="shared" si="14"/>
        <v>0</v>
      </c>
      <c r="AF22" s="165">
        <f t="shared" ref="AF22:AF53" si="26">IF(AND(SUM(AE11:AE22)&gt;1,SUM(V7:V11)&gt;$AN$6),1,0)</f>
        <v>0</v>
      </c>
      <c r="AG22" s="69" t="str">
        <f t="shared" si="21"/>
        <v/>
      </c>
      <c r="AH22" s="102" t="str">
        <f t="shared" si="22"/>
        <v/>
      </c>
      <c r="AI22" s="230" t="str">
        <f t="shared" si="7"/>
        <v/>
      </c>
      <c r="AJ22" s="119">
        <f t="shared" si="24"/>
        <v>0</v>
      </c>
    </row>
    <row r="23" spans="1:46" ht="15.6">
      <c r="A23" s="206">
        <v>40198</v>
      </c>
      <c r="B23">
        <v>8.6300001144409197</v>
      </c>
      <c r="C23">
        <v>31.620000839233398</v>
      </c>
      <c r="D23">
        <v>0</v>
      </c>
      <c r="E23">
        <v>43.0687567081577</v>
      </c>
      <c r="F23" s="36">
        <f t="shared" si="2"/>
        <v>7.3522315120925041</v>
      </c>
      <c r="G23" s="41">
        <f t="shared" si="8"/>
        <v>0</v>
      </c>
      <c r="H23" s="42">
        <f t="shared" si="9"/>
        <v>0</v>
      </c>
      <c r="I23" s="61">
        <f t="shared" si="3"/>
        <v>25.872500658035278</v>
      </c>
      <c r="J23" s="35" t="str">
        <f t="shared" si="4"/>
        <v xml:space="preserve"> </v>
      </c>
      <c r="K23" s="89" t="str">
        <f t="shared" si="15"/>
        <v/>
      </c>
      <c r="L23" s="89" t="str">
        <f t="shared" si="17"/>
        <v/>
      </c>
      <c r="M23" s="168">
        <f t="shared" si="10"/>
        <v>0</v>
      </c>
      <c r="N23" s="165">
        <f t="shared" si="25"/>
        <v>0</v>
      </c>
      <c r="O23" s="69" t="str">
        <f t="shared" si="18"/>
        <v/>
      </c>
      <c r="P23" s="102" t="str">
        <f t="shared" si="20"/>
        <v/>
      </c>
      <c r="Q23" s="230" t="str">
        <f t="shared" si="1"/>
        <v/>
      </c>
      <c r="R23" s="85">
        <f t="shared" si="23"/>
        <v>0</v>
      </c>
      <c r="S23" s="206">
        <v>40563</v>
      </c>
      <c r="T23">
        <v>17</v>
      </c>
      <c r="U23">
        <v>32.200000000000003</v>
      </c>
      <c r="V23">
        <v>0</v>
      </c>
      <c r="W23">
        <v>43.0687567081577</v>
      </c>
      <c r="X23" s="36">
        <f t="shared" si="5"/>
        <v>6.6836198028712355</v>
      </c>
      <c r="Y23" s="41">
        <f t="shared" si="11"/>
        <v>0</v>
      </c>
      <c r="Z23" s="42">
        <f t="shared" si="12"/>
        <v>0</v>
      </c>
      <c r="AA23" s="61">
        <f t="shared" si="6"/>
        <v>28.400000000000002</v>
      </c>
      <c r="AB23" s="37" t="str">
        <f t="shared" si="13"/>
        <v xml:space="preserve"> </v>
      </c>
      <c r="AC23" s="76" t="str">
        <f t="shared" si="16"/>
        <v/>
      </c>
      <c r="AD23" s="89" t="str">
        <f t="shared" si="19"/>
        <v/>
      </c>
      <c r="AE23" s="168">
        <f t="shared" si="14"/>
        <v>0</v>
      </c>
      <c r="AF23" s="165">
        <f t="shared" si="26"/>
        <v>0</v>
      </c>
      <c r="AG23" s="69" t="str">
        <f t="shared" si="21"/>
        <v/>
      </c>
      <c r="AH23" s="102" t="str">
        <f t="shared" si="22"/>
        <v/>
      </c>
      <c r="AI23" s="230" t="str">
        <f t="shared" si="7"/>
        <v/>
      </c>
      <c r="AJ23" s="119">
        <f t="shared" si="24"/>
        <v>0</v>
      </c>
    </row>
    <row r="24" spans="1:46" ht="15.6">
      <c r="A24" s="206">
        <v>40199</v>
      </c>
      <c r="B24">
        <v>12.5299997329712</v>
      </c>
      <c r="C24">
        <v>36.889999389648402</v>
      </c>
      <c r="D24">
        <v>0</v>
      </c>
      <c r="E24">
        <v>42.980652532711801</v>
      </c>
      <c r="F24" s="36">
        <f t="shared" si="2"/>
        <v>8.465731607186104</v>
      </c>
      <c r="G24" s="41">
        <f t="shared" si="8"/>
        <v>0</v>
      </c>
      <c r="H24" s="42">
        <f t="shared" si="9"/>
        <v>0</v>
      </c>
      <c r="I24" s="61">
        <f t="shared" si="3"/>
        <v>30.799999475479101</v>
      </c>
      <c r="J24" s="35" t="str">
        <f t="shared" si="4"/>
        <v xml:space="preserve"> </v>
      </c>
      <c r="K24" s="89" t="str">
        <f t="shared" si="15"/>
        <v/>
      </c>
      <c r="L24" s="89" t="str">
        <f t="shared" si="17"/>
        <v/>
      </c>
      <c r="M24" s="168">
        <f t="shared" si="10"/>
        <v>0</v>
      </c>
      <c r="N24" s="165">
        <f t="shared" si="25"/>
        <v>0</v>
      </c>
      <c r="O24" s="69" t="str">
        <f t="shared" si="18"/>
        <v/>
      </c>
      <c r="P24" s="102" t="str">
        <f t="shared" si="20"/>
        <v/>
      </c>
      <c r="Q24" s="230" t="str">
        <f t="shared" si="1"/>
        <v/>
      </c>
      <c r="R24" s="85">
        <f t="shared" si="23"/>
        <v>0</v>
      </c>
      <c r="S24" s="206">
        <v>40564</v>
      </c>
      <c r="T24">
        <v>14.3</v>
      </c>
      <c r="U24">
        <v>32.9</v>
      </c>
      <c r="V24">
        <v>0</v>
      </c>
      <c r="W24">
        <v>42.980652532711801</v>
      </c>
      <c r="X24" s="36">
        <f t="shared" si="5"/>
        <v>7.2042963542586502</v>
      </c>
      <c r="Y24" s="41">
        <f t="shared" si="11"/>
        <v>0</v>
      </c>
      <c r="Z24" s="42">
        <f t="shared" si="12"/>
        <v>0</v>
      </c>
      <c r="AA24" s="61">
        <f t="shared" si="6"/>
        <v>28.25</v>
      </c>
      <c r="AB24" s="37" t="str">
        <f t="shared" si="13"/>
        <v xml:space="preserve"> </v>
      </c>
      <c r="AC24" s="76" t="str">
        <f t="shared" si="16"/>
        <v/>
      </c>
      <c r="AD24" s="89" t="str">
        <f t="shared" si="19"/>
        <v/>
      </c>
      <c r="AE24" s="168">
        <f t="shared" si="14"/>
        <v>0</v>
      </c>
      <c r="AF24" s="165">
        <f t="shared" si="26"/>
        <v>0</v>
      </c>
      <c r="AG24" s="69" t="str">
        <f t="shared" si="21"/>
        <v/>
      </c>
      <c r="AH24" s="102" t="str">
        <f t="shared" si="22"/>
        <v/>
      </c>
      <c r="AI24" s="230" t="str">
        <f t="shared" si="7"/>
        <v/>
      </c>
      <c r="AJ24" s="119">
        <f t="shared" si="24"/>
        <v>0</v>
      </c>
    </row>
    <row r="25" spans="1:46" ht="15.6">
      <c r="A25" s="206">
        <v>40200</v>
      </c>
      <c r="B25">
        <v>17.840000152587901</v>
      </c>
      <c r="C25">
        <v>39.25</v>
      </c>
      <c r="D25">
        <v>0</v>
      </c>
      <c r="E25">
        <v>42.885992677065502</v>
      </c>
      <c r="F25" s="36">
        <f t="shared" si="2"/>
        <v>8.633530707953728</v>
      </c>
      <c r="G25" s="41">
        <f t="shared" si="8"/>
        <v>0</v>
      </c>
      <c r="H25" s="42">
        <f t="shared" si="9"/>
        <v>0</v>
      </c>
      <c r="I25" s="61">
        <f t="shared" si="3"/>
        <v>33.897500038146973</v>
      </c>
      <c r="J25" s="35" t="str">
        <f t="shared" si="4"/>
        <v xml:space="preserve"> </v>
      </c>
      <c r="K25" s="89" t="str">
        <f t="shared" si="15"/>
        <v/>
      </c>
      <c r="L25" s="89" t="str">
        <f t="shared" si="17"/>
        <v/>
      </c>
      <c r="M25" s="168">
        <f t="shared" si="10"/>
        <v>0</v>
      </c>
      <c r="N25" s="165">
        <f t="shared" si="25"/>
        <v>0</v>
      </c>
      <c r="O25" s="69" t="str">
        <f t="shared" si="18"/>
        <v/>
      </c>
      <c r="P25" s="102" t="str">
        <f t="shared" si="20"/>
        <v/>
      </c>
      <c r="Q25" s="230" t="str">
        <f t="shared" si="1"/>
        <v/>
      </c>
      <c r="R25" s="85">
        <f t="shared" si="23"/>
        <v>0</v>
      </c>
      <c r="S25" s="206">
        <v>40565</v>
      </c>
      <c r="T25">
        <v>15.5</v>
      </c>
      <c r="U25">
        <v>32</v>
      </c>
      <c r="V25">
        <v>0</v>
      </c>
      <c r="W25">
        <v>42.885992677065502</v>
      </c>
      <c r="X25" s="36">
        <f t="shared" si="5"/>
        <v>6.7950118582466752</v>
      </c>
      <c r="Y25" s="41">
        <f t="shared" si="11"/>
        <v>0</v>
      </c>
      <c r="Z25" s="42">
        <f t="shared" si="12"/>
        <v>0</v>
      </c>
      <c r="AA25" s="61">
        <f t="shared" si="6"/>
        <v>27.875</v>
      </c>
      <c r="AB25" s="37" t="str">
        <f t="shared" si="13"/>
        <v xml:space="preserve"> </v>
      </c>
      <c r="AC25" s="76" t="str">
        <f t="shared" si="16"/>
        <v/>
      </c>
      <c r="AD25" s="89" t="str">
        <f t="shared" si="19"/>
        <v/>
      </c>
      <c r="AE25" s="168">
        <f t="shared" si="14"/>
        <v>0</v>
      </c>
      <c r="AF25" s="165">
        <f t="shared" si="26"/>
        <v>0</v>
      </c>
      <c r="AG25" s="69" t="str">
        <f t="shared" si="21"/>
        <v/>
      </c>
      <c r="AH25" s="102" t="str">
        <f t="shared" si="22"/>
        <v/>
      </c>
      <c r="AI25" s="230" t="str">
        <f t="shared" si="7"/>
        <v/>
      </c>
      <c r="AJ25" s="119">
        <f t="shared" si="24"/>
        <v>0</v>
      </c>
    </row>
    <row r="26" spans="1:46" ht="15.6">
      <c r="A26" s="206">
        <v>40201</v>
      </c>
      <c r="B26">
        <v>24.569999694824201</v>
      </c>
      <c r="C26">
        <v>36.580001831054702</v>
      </c>
      <c r="D26">
        <v>0</v>
      </c>
      <c r="E26">
        <v>42.784959198688497</v>
      </c>
      <c r="F26" s="36">
        <f t="shared" si="2"/>
        <v>6.7335703373285201</v>
      </c>
      <c r="G26" s="41">
        <f t="shared" si="8"/>
        <v>0</v>
      </c>
      <c r="H26" s="42">
        <f t="shared" si="9"/>
        <v>0</v>
      </c>
      <c r="I26" s="61">
        <f t="shared" si="3"/>
        <v>33.577501296997077</v>
      </c>
      <c r="J26" s="35" t="str">
        <f t="shared" si="4"/>
        <v xml:space="preserve"> </v>
      </c>
      <c r="K26" s="89" t="str">
        <f t="shared" si="15"/>
        <v/>
      </c>
      <c r="L26" s="89" t="str">
        <f t="shared" si="17"/>
        <v/>
      </c>
      <c r="M26" s="168">
        <f t="shared" si="10"/>
        <v>0</v>
      </c>
      <c r="N26" s="165">
        <f t="shared" si="25"/>
        <v>0</v>
      </c>
      <c r="O26" s="69" t="str">
        <f t="shared" si="18"/>
        <v/>
      </c>
      <c r="P26" s="102" t="str">
        <f t="shared" si="20"/>
        <v/>
      </c>
      <c r="Q26" s="230" t="str">
        <f t="shared" si="1"/>
        <v/>
      </c>
      <c r="R26" s="85">
        <f t="shared" si="23"/>
        <v>0</v>
      </c>
      <c r="S26" s="206">
        <v>40566</v>
      </c>
      <c r="T26">
        <v>16</v>
      </c>
      <c r="U26">
        <v>31</v>
      </c>
      <c r="V26">
        <v>20</v>
      </c>
      <c r="W26">
        <v>42.784959198688497</v>
      </c>
      <c r="X26" s="36">
        <f t="shared" si="5"/>
        <v>6.4246364154696201</v>
      </c>
      <c r="Y26" s="41">
        <f t="shared" si="11"/>
        <v>14.860290867624304</v>
      </c>
      <c r="Z26" s="42">
        <f t="shared" si="12"/>
        <v>0.29720581735248608</v>
      </c>
      <c r="AA26" s="61">
        <f t="shared" si="6"/>
        <v>27.25</v>
      </c>
      <c r="AB26" s="37">
        <f t="shared" si="13"/>
        <v>1</v>
      </c>
      <c r="AC26" s="76">
        <f t="shared" si="16"/>
        <v>1</v>
      </c>
      <c r="AD26" s="89" t="str">
        <f t="shared" si="19"/>
        <v/>
      </c>
      <c r="AE26" s="168">
        <f t="shared" si="14"/>
        <v>0</v>
      </c>
      <c r="AF26" s="165">
        <f t="shared" si="26"/>
        <v>0</v>
      </c>
      <c r="AG26" s="69" t="str">
        <f t="shared" si="21"/>
        <v/>
      </c>
      <c r="AH26" s="102" t="str">
        <f t="shared" si="22"/>
        <v/>
      </c>
      <c r="AI26" s="230" t="str">
        <f t="shared" si="7"/>
        <v/>
      </c>
      <c r="AJ26" s="119">
        <f t="shared" si="24"/>
        <v>0</v>
      </c>
    </row>
    <row r="27" spans="1:46" ht="15.6">
      <c r="A27" s="206">
        <v>40202</v>
      </c>
      <c r="B27">
        <v>15.5</v>
      </c>
      <c r="C27">
        <v>34.380001068115199</v>
      </c>
      <c r="D27">
        <v>0</v>
      </c>
      <c r="E27">
        <v>42.6777341550508</v>
      </c>
      <c r="F27" s="36">
        <f t="shared" si="2"/>
        <v>7.4404402933083613</v>
      </c>
      <c r="G27" s="41">
        <f t="shared" si="8"/>
        <v>0</v>
      </c>
      <c r="H27" s="42">
        <f t="shared" si="9"/>
        <v>0</v>
      </c>
      <c r="I27" s="61">
        <f t="shared" si="3"/>
        <v>29.660000801086397</v>
      </c>
      <c r="J27" s="35" t="str">
        <f t="shared" si="4"/>
        <v xml:space="preserve"> </v>
      </c>
      <c r="K27" s="89" t="str">
        <f t="shared" si="15"/>
        <v/>
      </c>
      <c r="L27" s="89" t="str">
        <f t="shared" si="17"/>
        <v/>
      </c>
      <c r="M27" s="168">
        <f t="shared" si="10"/>
        <v>0</v>
      </c>
      <c r="N27" s="165">
        <f t="shared" si="25"/>
        <v>0</v>
      </c>
      <c r="O27" s="69" t="str">
        <f t="shared" si="18"/>
        <v/>
      </c>
      <c r="P27" s="102" t="str">
        <f t="shared" si="20"/>
        <v/>
      </c>
      <c r="Q27" s="230" t="str">
        <f t="shared" si="1"/>
        <v/>
      </c>
      <c r="R27" s="85">
        <f t="shared" si="23"/>
        <v>0</v>
      </c>
      <c r="S27" s="206">
        <v>40567</v>
      </c>
      <c r="T27">
        <v>17</v>
      </c>
      <c r="U27">
        <v>32</v>
      </c>
      <c r="V27">
        <v>0</v>
      </c>
      <c r="W27">
        <v>42.6777341550508</v>
      </c>
      <c r="X27" s="36">
        <f t="shared" si="5"/>
        <v>6.5637057335850333</v>
      </c>
      <c r="Y27" s="41">
        <f t="shared" si="11"/>
        <v>9.609326280756278</v>
      </c>
      <c r="Z27" s="42">
        <f t="shared" si="12"/>
        <v>0.19218652561512556</v>
      </c>
      <c r="AA27" s="61">
        <f t="shared" si="6"/>
        <v>28.25</v>
      </c>
      <c r="AB27" s="37" t="str">
        <f t="shared" si="13"/>
        <v xml:space="preserve"> </v>
      </c>
      <c r="AC27" s="76">
        <f t="shared" si="16"/>
        <v>1</v>
      </c>
      <c r="AD27" s="89" t="str">
        <f t="shared" si="19"/>
        <v/>
      </c>
      <c r="AE27" s="168">
        <f t="shared" si="14"/>
        <v>0</v>
      </c>
      <c r="AF27" s="165">
        <f t="shared" si="26"/>
        <v>0</v>
      </c>
      <c r="AG27" s="69" t="str">
        <f t="shared" si="21"/>
        <v/>
      </c>
      <c r="AH27" s="102" t="str">
        <f t="shared" si="22"/>
        <v/>
      </c>
      <c r="AI27" s="230" t="str">
        <f t="shared" si="7"/>
        <v/>
      </c>
      <c r="AJ27" s="119">
        <f t="shared" si="24"/>
        <v>0</v>
      </c>
    </row>
    <row r="28" spans="1:46" ht="15.6">
      <c r="A28" s="206">
        <v>40203</v>
      </c>
      <c r="B28">
        <v>15.7200002670288</v>
      </c>
      <c r="C28">
        <v>35.509998321533203</v>
      </c>
      <c r="D28">
        <v>0.20000000298023199</v>
      </c>
      <c r="E28">
        <v>42.564499603622401</v>
      </c>
      <c r="F28" s="36">
        <f t="shared" si="2"/>
        <v>7.7174168299358374</v>
      </c>
      <c r="G28" s="41">
        <f t="shared" si="8"/>
        <v>0</v>
      </c>
      <c r="H28" s="42">
        <f t="shared" si="9"/>
        <v>0</v>
      </c>
      <c r="I28" s="61">
        <f t="shared" si="3"/>
        <v>30.562498807907104</v>
      </c>
      <c r="J28" s="35" t="str">
        <f t="shared" si="4"/>
        <v xml:space="preserve"> </v>
      </c>
      <c r="K28" s="89" t="str">
        <f t="shared" si="15"/>
        <v/>
      </c>
      <c r="L28" s="89" t="str">
        <f t="shared" si="17"/>
        <v/>
      </c>
      <c r="M28" s="168">
        <f t="shared" si="10"/>
        <v>0</v>
      </c>
      <c r="N28" s="165">
        <f t="shared" si="25"/>
        <v>0</v>
      </c>
      <c r="O28" s="69" t="str">
        <f t="shared" si="18"/>
        <v/>
      </c>
      <c r="P28" s="102" t="str">
        <f t="shared" si="20"/>
        <v/>
      </c>
      <c r="Q28" s="230" t="str">
        <f t="shared" si="1"/>
        <v/>
      </c>
      <c r="R28" s="85">
        <f t="shared" si="23"/>
        <v>0</v>
      </c>
      <c r="S28" s="206">
        <v>40568</v>
      </c>
      <c r="T28">
        <v>13</v>
      </c>
      <c r="U28">
        <v>33</v>
      </c>
      <c r="V28">
        <v>0</v>
      </c>
      <c r="W28">
        <v>42.564499603622401</v>
      </c>
      <c r="X28" s="36">
        <f t="shared" si="5"/>
        <v>7.2909554519328683</v>
      </c>
      <c r="Y28" s="41">
        <f t="shared" si="11"/>
        <v>3.7765619192099829</v>
      </c>
      <c r="Z28" s="42">
        <f t="shared" si="12"/>
        <v>7.5531238384199659E-2</v>
      </c>
      <c r="AA28" s="61">
        <f t="shared" si="6"/>
        <v>28</v>
      </c>
      <c r="AB28" s="37" t="str">
        <f t="shared" si="13"/>
        <v xml:space="preserve"> </v>
      </c>
      <c r="AC28" s="76">
        <f t="shared" si="16"/>
        <v>1</v>
      </c>
      <c r="AD28" s="89" t="str">
        <f t="shared" si="19"/>
        <v/>
      </c>
      <c r="AE28" s="168">
        <f t="shared" si="14"/>
        <v>0</v>
      </c>
      <c r="AF28" s="165">
        <f t="shared" si="26"/>
        <v>0</v>
      </c>
      <c r="AG28" s="69" t="str">
        <f t="shared" si="21"/>
        <v/>
      </c>
      <c r="AH28" s="102" t="str">
        <f t="shared" si="22"/>
        <v/>
      </c>
      <c r="AI28" s="230" t="str">
        <f t="shared" si="7"/>
        <v/>
      </c>
      <c r="AJ28" s="119">
        <f t="shared" si="24"/>
        <v>0</v>
      </c>
    </row>
    <row r="29" spans="1:46" ht="15.6">
      <c r="A29" s="206">
        <v>40204</v>
      </c>
      <c r="B29">
        <v>15.710000038146999</v>
      </c>
      <c r="C29">
        <v>36.299999237060497</v>
      </c>
      <c r="D29">
        <v>0</v>
      </c>
      <c r="E29">
        <v>42.445437601873103</v>
      </c>
      <c r="F29" s="36">
        <f t="shared" si="2"/>
        <v>7.9203543683339808</v>
      </c>
      <c r="G29" s="41">
        <f t="shared" si="8"/>
        <v>0</v>
      </c>
      <c r="H29" s="42">
        <f t="shared" si="9"/>
        <v>0</v>
      </c>
      <c r="I29" s="61">
        <f t="shared" si="3"/>
        <v>31.152499437332125</v>
      </c>
      <c r="J29" s="35" t="str">
        <f t="shared" si="4"/>
        <v xml:space="preserve"> </v>
      </c>
      <c r="K29" s="89" t="str">
        <f t="shared" si="15"/>
        <v/>
      </c>
      <c r="L29" s="89" t="str">
        <f t="shared" si="17"/>
        <v/>
      </c>
      <c r="M29" s="168">
        <f t="shared" si="10"/>
        <v>0</v>
      </c>
      <c r="N29" s="165">
        <f t="shared" si="25"/>
        <v>0</v>
      </c>
      <c r="O29" s="69" t="str">
        <f t="shared" si="18"/>
        <v/>
      </c>
      <c r="P29" s="102" t="str">
        <f t="shared" si="20"/>
        <v/>
      </c>
      <c r="Q29" s="230" t="str">
        <f t="shared" si="1"/>
        <v/>
      </c>
      <c r="R29" s="85">
        <f t="shared" si="23"/>
        <v>0</v>
      </c>
      <c r="S29" s="206">
        <v>40569</v>
      </c>
      <c r="T29">
        <v>11</v>
      </c>
      <c r="U29">
        <v>34</v>
      </c>
      <c r="V29">
        <v>0</v>
      </c>
      <c r="W29">
        <v>42.445437601873103</v>
      </c>
      <c r="X29" s="36">
        <f t="shared" si="5"/>
        <v>7.7012590332674531</v>
      </c>
      <c r="Y29" s="41">
        <f t="shared" si="11"/>
        <v>0</v>
      </c>
      <c r="Z29" s="42">
        <f t="shared" si="12"/>
        <v>0</v>
      </c>
      <c r="AA29" s="61">
        <f t="shared" si="6"/>
        <v>28.25</v>
      </c>
      <c r="AB29" s="37" t="str">
        <f t="shared" si="13"/>
        <v xml:space="preserve"> </v>
      </c>
      <c r="AC29" s="76">
        <f t="shared" si="16"/>
        <v>1</v>
      </c>
      <c r="AD29" s="89" t="str">
        <f t="shared" si="19"/>
        <v/>
      </c>
      <c r="AE29" s="168">
        <f t="shared" si="14"/>
        <v>0</v>
      </c>
      <c r="AF29" s="165">
        <f t="shared" si="26"/>
        <v>0</v>
      </c>
      <c r="AG29" s="69" t="str">
        <f t="shared" si="21"/>
        <v/>
      </c>
      <c r="AH29" s="102" t="str">
        <f t="shared" si="22"/>
        <v/>
      </c>
      <c r="AI29" s="230" t="str">
        <f t="shared" si="7"/>
        <v/>
      </c>
      <c r="AJ29" s="119">
        <f t="shared" si="24"/>
        <v>0</v>
      </c>
    </row>
    <row r="30" spans="1:46" ht="15.6">
      <c r="A30" s="206">
        <v>40205</v>
      </c>
      <c r="B30">
        <v>21.540000915527301</v>
      </c>
      <c r="C30">
        <v>37.259998321533203</v>
      </c>
      <c r="D30">
        <v>0</v>
      </c>
      <c r="E30">
        <v>42.320730207272803</v>
      </c>
      <c r="F30" s="36">
        <f t="shared" si="2"/>
        <v>7.4350370027074026</v>
      </c>
      <c r="G30" s="41">
        <f t="shared" si="8"/>
        <v>0</v>
      </c>
      <c r="H30" s="42">
        <f t="shared" si="9"/>
        <v>0</v>
      </c>
      <c r="I30" s="61">
        <f t="shared" si="3"/>
        <v>33.329998970031724</v>
      </c>
      <c r="J30" s="35" t="str">
        <f t="shared" si="4"/>
        <v xml:space="preserve"> </v>
      </c>
      <c r="K30" s="89" t="str">
        <f t="shared" si="15"/>
        <v/>
      </c>
      <c r="L30" s="89" t="str">
        <f t="shared" si="17"/>
        <v/>
      </c>
      <c r="M30" s="168">
        <f t="shared" si="10"/>
        <v>0</v>
      </c>
      <c r="N30" s="165">
        <f t="shared" si="25"/>
        <v>0</v>
      </c>
      <c r="O30" s="69" t="str">
        <f t="shared" si="18"/>
        <v/>
      </c>
      <c r="P30" s="102" t="str">
        <f t="shared" si="20"/>
        <v/>
      </c>
      <c r="Q30" s="230" t="str">
        <f t="shared" si="1"/>
        <v/>
      </c>
      <c r="R30" s="85">
        <f t="shared" si="23"/>
        <v>0</v>
      </c>
      <c r="S30" s="206">
        <v>40570</v>
      </c>
      <c r="T30">
        <v>12</v>
      </c>
      <c r="U30">
        <v>33.5</v>
      </c>
      <c r="V30">
        <v>0</v>
      </c>
      <c r="W30">
        <v>42.320730207272803</v>
      </c>
      <c r="X30" s="36">
        <f t="shared" si="5"/>
        <v>7.4700755236219774</v>
      </c>
      <c r="Y30" s="41">
        <f t="shared" si="11"/>
        <v>0</v>
      </c>
      <c r="Z30" s="42">
        <f t="shared" si="12"/>
        <v>0</v>
      </c>
      <c r="AA30" s="61">
        <f t="shared" si="6"/>
        <v>28.125</v>
      </c>
      <c r="AB30" s="37" t="str">
        <f t="shared" si="13"/>
        <v xml:space="preserve"> </v>
      </c>
      <c r="AC30" s="76">
        <f t="shared" si="16"/>
        <v>1</v>
      </c>
      <c r="AD30" s="89" t="str">
        <f t="shared" si="19"/>
        <v/>
      </c>
      <c r="AE30" s="168">
        <f t="shared" si="14"/>
        <v>0</v>
      </c>
      <c r="AF30" s="165">
        <f t="shared" si="26"/>
        <v>0</v>
      </c>
      <c r="AG30" s="69" t="str">
        <f t="shared" si="21"/>
        <v/>
      </c>
      <c r="AH30" s="102" t="str">
        <f t="shared" si="22"/>
        <v/>
      </c>
      <c r="AI30" s="230" t="str">
        <f t="shared" si="7"/>
        <v/>
      </c>
      <c r="AJ30" s="119">
        <f t="shared" si="24"/>
        <v>0</v>
      </c>
    </row>
    <row r="31" spans="1:46" ht="15.6">
      <c r="A31" s="206">
        <v>40206</v>
      </c>
      <c r="B31">
        <v>17.7700004577637</v>
      </c>
      <c r="C31">
        <v>33.889999389648402</v>
      </c>
      <c r="D31">
        <v>0</v>
      </c>
      <c r="E31">
        <v>42.190559477291501</v>
      </c>
      <c r="F31" s="36">
        <f t="shared" si="2"/>
        <v>6.9381670592769069</v>
      </c>
      <c r="G31" s="41">
        <f t="shared" si="8"/>
        <v>0</v>
      </c>
      <c r="H31" s="42">
        <f t="shared" si="9"/>
        <v>0</v>
      </c>
      <c r="I31" s="61">
        <f t="shared" si="3"/>
        <v>29.859999656677225</v>
      </c>
      <c r="J31" s="35" t="str">
        <f t="shared" si="4"/>
        <v xml:space="preserve"> </v>
      </c>
      <c r="K31" s="89" t="str">
        <f t="shared" si="15"/>
        <v/>
      </c>
      <c r="L31" s="89" t="str">
        <f t="shared" si="17"/>
        <v/>
      </c>
      <c r="M31" s="168">
        <f t="shared" si="10"/>
        <v>0</v>
      </c>
      <c r="N31" s="165">
        <f t="shared" si="25"/>
        <v>0</v>
      </c>
      <c r="O31" s="69" t="str">
        <f t="shared" si="18"/>
        <v/>
      </c>
      <c r="P31" s="102" t="str">
        <f t="shared" si="20"/>
        <v/>
      </c>
      <c r="Q31" s="230" t="str">
        <f t="shared" si="1"/>
        <v/>
      </c>
      <c r="R31" s="85">
        <f t="shared" si="23"/>
        <v>0</v>
      </c>
      <c r="S31" s="206">
        <v>40571</v>
      </c>
      <c r="T31">
        <v>9.6</v>
      </c>
      <c r="U31">
        <v>32.200000000000003</v>
      </c>
      <c r="V31">
        <v>0</v>
      </c>
      <c r="W31">
        <v>42.190559477291501</v>
      </c>
      <c r="X31" s="36">
        <f t="shared" si="5"/>
        <v>7.2868901189128836</v>
      </c>
      <c r="Y31" s="41">
        <f t="shared" si="11"/>
        <v>0</v>
      </c>
      <c r="Z31" s="42">
        <f t="shared" si="12"/>
        <v>0</v>
      </c>
      <c r="AA31" s="61">
        <f t="shared" si="6"/>
        <v>26.550000000000004</v>
      </c>
      <c r="AB31" s="37" t="str">
        <f t="shared" si="13"/>
        <v xml:space="preserve"> </v>
      </c>
      <c r="AC31" s="76" t="str">
        <f t="shared" si="16"/>
        <v/>
      </c>
      <c r="AD31" s="89" t="str">
        <f t="shared" si="19"/>
        <v/>
      </c>
      <c r="AE31" s="168">
        <f t="shared" si="14"/>
        <v>0</v>
      </c>
      <c r="AF31" s="165">
        <f t="shared" si="26"/>
        <v>0</v>
      </c>
      <c r="AG31" s="69" t="str">
        <f t="shared" si="21"/>
        <v/>
      </c>
      <c r="AH31" s="102" t="str">
        <f t="shared" si="22"/>
        <v/>
      </c>
      <c r="AI31" s="230" t="str">
        <f t="shared" si="7"/>
        <v/>
      </c>
      <c r="AJ31" s="119">
        <f t="shared" si="24"/>
        <v>0</v>
      </c>
    </row>
    <row r="32" spans="1:46" ht="15.6">
      <c r="A32" s="206">
        <v>40207</v>
      </c>
      <c r="B32">
        <v>14.960000038146999</v>
      </c>
      <c r="C32">
        <v>34.959999084472699</v>
      </c>
      <c r="D32">
        <v>0</v>
      </c>
      <c r="E32">
        <v>42.055107469399097</v>
      </c>
      <c r="F32" s="36">
        <f t="shared" si="2"/>
        <v>7.5497605617978563</v>
      </c>
      <c r="G32" s="41">
        <f t="shared" si="8"/>
        <v>0</v>
      </c>
      <c r="H32" s="42">
        <f t="shared" si="9"/>
        <v>0</v>
      </c>
      <c r="I32" s="61">
        <f t="shared" si="3"/>
        <v>29.959999322891274</v>
      </c>
      <c r="J32" s="35" t="str">
        <f t="shared" si="4"/>
        <v xml:space="preserve"> </v>
      </c>
      <c r="K32" s="89" t="str">
        <f t="shared" si="15"/>
        <v/>
      </c>
      <c r="L32" s="89" t="str">
        <f t="shared" si="17"/>
        <v/>
      </c>
      <c r="M32" s="168">
        <f t="shared" si="10"/>
        <v>0</v>
      </c>
      <c r="N32" s="165">
        <f t="shared" si="25"/>
        <v>0</v>
      </c>
      <c r="O32" s="69" t="str">
        <f t="shared" si="18"/>
        <v/>
      </c>
      <c r="P32" s="102" t="str">
        <f t="shared" si="20"/>
        <v/>
      </c>
      <c r="Q32" s="230" t="str">
        <f t="shared" si="1"/>
        <v/>
      </c>
      <c r="R32" s="85">
        <f t="shared" si="23"/>
        <v>0</v>
      </c>
      <c r="S32" s="206">
        <v>40572</v>
      </c>
      <c r="T32">
        <v>14.9</v>
      </c>
      <c r="U32">
        <v>31.6</v>
      </c>
      <c r="V32">
        <v>0</v>
      </c>
      <c r="W32">
        <v>42.055107469399097</v>
      </c>
      <c r="X32" s="36">
        <f t="shared" si="5"/>
        <v>6.6229563967170852</v>
      </c>
      <c r="Y32" s="41">
        <f t="shared" si="11"/>
        <v>0</v>
      </c>
      <c r="Z32" s="42">
        <f t="shared" si="12"/>
        <v>0</v>
      </c>
      <c r="AA32" s="61">
        <f t="shared" si="6"/>
        <v>27.425000000000001</v>
      </c>
      <c r="AB32" s="37" t="str">
        <f t="shared" si="13"/>
        <v xml:space="preserve"> </v>
      </c>
      <c r="AC32" s="76" t="str">
        <f t="shared" si="16"/>
        <v/>
      </c>
      <c r="AD32" s="89" t="str">
        <f t="shared" si="19"/>
        <v/>
      </c>
      <c r="AE32" s="168">
        <f t="shared" si="14"/>
        <v>0</v>
      </c>
      <c r="AF32" s="165">
        <f t="shared" si="26"/>
        <v>0</v>
      </c>
      <c r="AG32" s="69" t="str">
        <f t="shared" si="21"/>
        <v/>
      </c>
      <c r="AH32" s="102" t="str">
        <f t="shared" si="22"/>
        <v/>
      </c>
      <c r="AI32" s="230" t="str">
        <f t="shared" si="7"/>
        <v/>
      </c>
      <c r="AJ32" s="119">
        <f t="shared" si="24"/>
        <v>0</v>
      </c>
    </row>
    <row r="33" spans="1:36" ht="15.6">
      <c r="A33" s="206">
        <v>40208</v>
      </c>
      <c r="B33">
        <v>17.370000839233398</v>
      </c>
      <c r="C33">
        <v>33.090000152587898</v>
      </c>
      <c r="D33">
        <v>0</v>
      </c>
      <c r="E33">
        <v>41.914556241065398</v>
      </c>
      <c r="F33" s="36">
        <f t="shared" si="2"/>
        <v>6.7131173133463333</v>
      </c>
      <c r="G33" s="41">
        <f t="shared" si="8"/>
        <v>0</v>
      </c>
      <c r="H33" s="42">
        <f t="shared" si="9"/>
        <v>0</v>
      </c>
      <c r="I33" s="61">
        <f t="shared" si="3"/>
        <v>29.160000324249275</v>
      </c>
      <c r="J33" s="35" t="str">
        <f t="shared" si="4"/>
        <v xml:space="preserve"> </v>
      </c>
      <c r="K33" s="89" t="str">
        <f t="shared" si="15"/>
        <v/>
      </c>
      <c r="L33" s="89" t="str">
        <f t="shared" si="17"/>
        <v/>
      </c>
      <c r="M33" s="168">
        <f t="shared" si="10"/>
        <v>0</v>
      </c>
      <c r="N33" s="165">
        <f t="shared" si="25"/>
        <v>0</v>
      </c>
      <c r="O33" s="69" t="str">
        <f t="shared" si="18"/>
        <v/>
      </c>
      <c r="P33" s="102" t="str">
        <f t="shared" si="20"/>
        <v/>
      </c>
      <c r="Q33" s="230" t="str">
        <f t="shared" si="1"/>
        <v/>
      </c>
      <c r="R33" s="85">
        <f t="shared" si="23"/>
        <v>0</v>
      </c>
      <c r="S33" s="206">
        <v>40573</v>
      </c>
      <c r="T33">
        <v>11.8</v>
      </c>
      <c r="U33">
        <v>34.299999999999997</v>
      </c>
      <c r="V33">
        <v>0</v>
      </c>
      <c r="W33">
        <v>41.914556241065398</v>
      </c>
      <c r="X33" s="36">
        <f t="shared" si="5"/>
        <v>7.6244749890364902</v>
      </c>
      <c r="Y33" s="41">
        <f t="shared" si="11"/>
        <v>0</v>
      </c>
      <c r="Z33" s="42">
        <f t="shared" si="12"/>
        <v>0</v>
      </c>
      <c r="AA33" s="61">
        <f t="shared" si="6"/>
        <v>28.674999999999997</v>
      </c>
      <c r="AB33" s="37" t="str">
        <f t="shared" si="13"/>
        <v xml:space="preserve"> </v>
      </c>
      <c r="AC33" s="76" t="str">
        <f t="shared" si="16"/>
        <v/>
      </c>
      <c r="AD33" s="89" t="str">
        <f t="shared" si="19"/>
        <v/>
      </c>
      <c r="AE33" s="168">
        <f t="shared" si="14"/>
        <v>0</v>
      </c>
      <c r="AF33" s="165">
        <f t="shared" si="26"/>
        <v>0</v>
      </c>
      <c r="AG33" s="69" t="str">
        <f t="shared" si="21"/>
        <v/>
      </c>
      <c r="AH33" s="102" t="str">
        <f t="shared" si="22"/>
        <v/>
      </c>
      <c r="AI33" s="230" t="str">
        <f t="shared" si="7"/>
        <v/>
      </c>
      <c r="AJ33" s="119">
        <f t="shared" si="24"/>
        <v>0</v>
      </c>
    </row>
    <row r="34" spans="1:36" ht="15.6">
      <c r="A34" s="206">
        <v>40209</v>
      </c>
      <c r="B34">
        <v>17.450000762939499</v>
      </c>
      <c r="C34">
        <v>33.5</v>
      </c>
      <c r="D34">
        <v>0.40000000596046398</v>
      </c>
      <c r="E34">
        <v>41.769087849760297</v>
      </c>
      <c r="F34" s="36">
        <f t="shared" si="2"/>
        <v>6.7981592099494579</v>
      </c>
      <c r="G34" s="41">
        <f t="shared" si="8"/>
        <v>0</v>
      </c>
      <c r="H34" s="42">
        <f t="shared" si="9"/>
        <v>0</v>
      </c>
      <c r="I34" s="61">
        <f t="shared" si="3"/>
        <v>29.487500190734874</v>
      </c>
      <c r="J34" s="35" t="str">
        <f t="shared" si="4"/>
        <v xml:space="preserve"> </v>
      </c>
      <c r="K34" s="89" t="str">
        <f t="shared" si="15"/>
        <v/>
      </c>
      <c r="L34" s="89" t="str">
        <f t="shared" si="17"/>
        <v/>
      </c>
      <c r="M34" s="168">
        <f t="shared" si="10"/>
        <v>0</v>
      </c>
      <c r="N34" s="165">
        <f t="shared" si="25"/>
        <v>0</v>
      </c>
      <c r="O34" s="69" t="str">
        <f t="shared" si="18"/>
        <v/>
      </c>
      <c r="P34" s="102" t="str">
        <f t="shared" si="20"/>
        <v/>
      </c>
      <c r="Q34" s="230" t="str">
        <f t="shared" si="1"/>
        <v/>
      </c>
      <c r="R34" s="85">
        <f t="shared" si="23"/>
        <v>0</v>
      </c>
      <c r="S34" s="206">
        <v>40574</v>
      </c>
      <c r="T34">
        <v>14.8</v>
      </c>
      <c r="U34">
        <v>37.700000000000003</v>
      </c>
      <c r="V34">
        <v>0</v>
      </c>
      <c r="W34">
        <v>41.769087849760297</v>
      </c>
      <c r="X34" s="36">
        <f t="shared" si="5"/>
        <v>8.2657144294360858</v>
      </c>
      <c r="Y34" s="41">
        <f t="shared" si="11"/>
        <v>0</v>
      </c>
      <c r="Z34" s="42">
        <f t="shared" si="12"/>
        <v>0</v>
      </c>
      <c r="AA34" s="61">
        <f t="shared" si="6"/>
        <v>31.975000000000001</v>
      </c>
      <c r="AB34" s="37" t="str">
        <f t="shared" si="13"/>
        <v xml:space="preserve"> </v>
      </c>
      <c r="AC34" s="76" t="str">
        <f t="shared" si="16"/>
        <v/>
      </c>
      <c r="AD34" s="89" t="str">
        <f t="shared" si="19"/>
        <v/>
      </c>
      <c r="AE34" s="168">
        <f t="shared" si="14"/>
        <v>0</v>
      </c>
      <c r="AF34" s="165">
        <f t="shared" si="26"/>
        <v>0</v>
      </c>
      <c r="AG34" s="69" t="str">
        <f t="shared" si="21"/>
        <v/>
      </c>
      <c r="AH34" s="102" t="str">
        <f t="shared" si="22"/>
        <v/>
      </c>
      <c r="AI34" s="230" t="str">
        <f t="shared" si="7"/>
        <v/>
      </c>
      <c r="AJ34" s="119">
        <f t="shared" si="24"/>
        <v>0</v>
      </c>
    </row>
    <row r="35" spans="1:36" ht="15.6">
      <c r="A35" s="206">
        <v>40210</v>
      </c>
      <c r="B35">
        <v>19.790000915527301</v>
      </c>
      <c r="C35">
        <v>33.7700004577637</v>
      </c>
      <c r="D35">
        <v>6.6999998092651403</v>
      </c>
      <c r="E35">
        <v>41.618884352953799</v>
      </c>
      <c r="F35" s="36">
        <f t="shared" si="2"/>
        <v>6.5124714933047647</v>
      </c>
      <c r="G35" s="41">
        <f t="shared" si="8"/>
        <v>1.4900226146213278</v>
      </c>
      <c r="H35" s="42">
        <f t="shared" si="9"/>
        <v>2.9800452292426557E-2</v>
      </c>
      <c r="I35" s="61">
        <f t="shared" si="3"/>
        <v>30.275000572204601</v>
      </c>
      <c r="J35" s="35" t="str">
        <f t="shared" si="4"/>
        <v xml:space="preserve"> </v>
      </c>
      <c r="K35" s="89">
        <f t="shared" si="15"/>
        <v>1</v>
      </c>
      <c r="L35" s="89" t="str">
        <f t="shared" si="17"/>
        <v/>
      </c>
      <c r="M35" s="168">
        <f t="shared" si="10"/>
        <v>0</v>
      </c>
      <c r="N35" s="165">
        <f t="shared" si="25"/>
        <v>0</v>
      </c>
      <c r="O35" s="69" t="str">
        <f t="shared" si="18"/>
        <v/>
      </c>
      <c r="P35" s="102" t="str">
        <f t="shared" si="20"/>
        <v/>
      </c>
      <c r="Q35" s="230" t="str">
        <f t="shared" si="1"/>
        <v/>
      </c>
      <c r="R35" s="85">
        <f t="shared" si="23"/>
        <v>0</v>
      </c>
      <c r="S35" s="206">
        <v>40575</v>
      </c>
      <c r="T35">
        <v>15.7</v>
      </c>
      <c r="U35">
        <v>38</v>
      </c>
      <c r="V35">
        <v>0</v>
      </c>
      <c r="W35">
        <v>41.618884352953799</v>
      </c>
      <c r="X35" s="36">
        <f t="shared" si="5"/>
        <v>8.2380814329737753</v>
      </c>
      <c r="Y35" s="41">
        <f t="shared" si="11"/>
        <v>0</v>
      </c>
      <c r="Z35" s="42">
        <f t="shared" si="12"/>
        <v>0</v>
      </c>
      <c r="AA35" s="61">
        <f t="shared" si="6"/>
        <v>32.424999999999997</v>
      </c>
      <c r="AB35" s="37" t="str">
        <f t="shared" si="13"/>
        <v xml:space="preserve"> </v>
      </c>
      <c r="AC35" s="76" t="str">
        <f t="shared" si="16"/>
        <v/>
      </c>
      <c r="AD35" s="89" t="str">
        <f t="shared" si="19"/>
        <v/>
      </c>
      <c r="AE35" s="168">
        <f t="shared" si="14"/>
        <v>0</v>
      </c>
      <c r="AF35" s="165">
        <f t="shared" si="26"/>
        <v>0</v>
      </c>
      <c r="AG35" s="69" t="str">
        <f t="shared" si="21"/>
        <v/>
      </c>
      <c r="AH35" s="102" t="str">
        <f t="shared" si="22"/>
        <v/>
      </c>
      <c r="AI35" s="230" t="str">
        <f t="shared" si="7"/>
        <v/>
      </c>
      <c r="AJ35" s="119">
        <f t="shared" si="24"/>
        <v>0</v>
      </c>
    </row>
    <row r="36" spans="1:36" ht="15.6">
      <c r="A36" s="206">
        <v>40211</v>
      </c>
      <c r="B36">
        <v>18.049999237060501</v>
      </c>
      <c r="C36">
        <v>29.299999237060501</v>
      </c>
      <c r="D36">
        <v>0</v>
      </c>
      <c r="E36">
        <v>41.464127808115897</v>
      </c>
      <c r="F36" s="36">
        <f t="shared" si="2"/>
        <v>5.4149809620853269</v>
      </c>
      <c r="G36" s="41">
        <f t="shared" si="8"/>
        <v>0</v>
      </c>
      <c r="H36" s="42">
        <f t="shared" si="9"/>
        <v>0</v>
      </c>
      <c r="I36" s="61">
        <f t="shared" si="3"/>
        <v>26.487499237060501</v>
      </c>
      <c r="J36" s="35" t="str">
        <f t="shared" si="4"/>
        <v xml:space="preserve"> </v>
      </c>
      <c r="K36" s="89">
        <f t="shared" si="15"/>
        <v>1</v>
      </c>
      <c r="L36" s="89" t="str">
        <f t="shared" si="17"/>
        <v/>
      </c>
      <c r="M36" s="168">
        <f t="shared" si="10"/>
        <v>0</v>
      </c>
      <c r="N36" s="165">
        <f t="shared" si="25"/>
        <v>0</v>
      </c>
      <c r="O36" s="69" t="str">
        <f t="shared" si="18"/>
        <v/>
      </c>
      <c r="P36" s="102" t="str">
        <f t="shared" si="20"/>
        <v/>
      </c>
      <c r="Q36" s="230" t="str">
        <f t="shared" si="1"/>
        <v/>
      </c>
      <c r="R36" s="85">
        <f t="shared" si="23"/>
        <v>0</v>
      </c>
      <c r="S36" s="206">
        <v>40576</v>
      </c>
      <c r="T36">
        <v>22.3</v>
      </c>
      <c r="U36">
        <v>35</v>
      </c>
      <c r="V36">
        <v>1.4</v>
      </c>
      <c r="W36">
        <v>41.464127808115897</v>
      </c>
      <c r="X36" s="36">
        <f t="shared" si="5"/>
        <v>6.4435004762540009</v>
      </c>
      <c r="Y36" s="41">
        <f t="shared" si="11"/>
        <v>0</v>
      </c>
      <c r="Z36" s="42">
        <f t="shared" si="12"/>
        <v>0</v>
      </c>
      <c r="AA36" s="61">
        <f t="shared" si="6"/>
        <v>31.824999999999999</v>
      </c>
      <c r="AB36" s="37" t="str">
        <f t="shared" si="13"/>
        <v xml:space="preserve"> </v>
      </c>
      <c r="AC36" s="76" t="str">
        <f t="shared" si="16"/>
        <v/>
      </c>
      <c r="AD36" s="89" t="str">
        <f t="shared" si="19"/>
        <v/>
      </c>
      <c r="AE36" s="168">
        <f t="shared" si="14"/>
        <v>0</v>
      </c>
      <c r="AF36" s="165">
        <f t="shared" si="26"/>
        <v>0</v>
      </c>
      <c r="AG36" s="69" t="str">
        <f t="shared" si="21"/>
        <v/>
      </c>
      <c r="AH36" s="102" t="str">
        <f t="shared" si="22"/>
        <v/>
      </c>
      <c r="AI36" s="230" t="str">
        <f t="shared" si="7"/>
        <v/>
      </c>
      <c r="AJ36" s="119">
        <f t="shared" si="24"/>
        <v>0</v>
      </c>
    </row>
    <row r="37" spans="1:36" ht="15.6">
      <c r="A37" s="206">
        <v>40212</v>
      </c>
      <c r="B37">
        <v>17.5</v>
      </c>
      <c r="C37">
        <v>31.700000762939499</v>
      </c>
      <c r="D37">
        <v>0</v>
      </c>
      <c r="E37">
        <v>41.305000272716299</v>
      </c>
      <c r="F37" s="36">
        <f t="shared" si="2"/>
        <v>6.1954723826377229</v>
      </c>
      <c r="G37" s="41">
        <f t="shared" si="8"/>
        <v>0</v>
      </c>
      <c r="H37" s="42">
        <f t="shared" si="9"/>
        <v>0</v>
      </c>
      <c r="I37" s="61">
        <f t="shared" si="3"/>
        <v>28.150000572204625</v>
      </c>
      <c r="J37" s="35" t="str">
        <f t="shared" si="4"/>
        <v xml:space="preserve"> </v>
      </c>
      <c r="K37" s="89">
        <f t="shared" si="15"/>
        <v>1</v>
      </c>
      <c r="L37" s="89" t="str">
        <f t="shared" si="17"/>
        <v/>
      </c>
      <c r="M37" s="168">
        <f t="shared" si="10"/>
        <v>0</v>
      </c>
      <c r="N37" s="165">
        <f t="shared" si="25"/>
        <v>0</v>
      </c>
      <c r="O37" s="69" t="str">
        <f t="shared" si="18"/>
        <v/>
      </c>
      <c r="P37" s="102" t="str">
        <f t="shared" si="20"/>
        <v/>
      </c>
      <c r="Q37" s="230" t="str">
        <f t="shared" si="1"/>
        <v/>
      </c>
      <c r="R37" s="85">
        <f t="shared" si="23"/>
        <v>0</v>
      </c>
      <c r="S37" s="206">
        <v>40577</v>
      </c>
      <c r="T37">
        <v>21.7</v>
      </c>
      <c r="U37">
        <v>32.200000000000003</v>
      </c>
      <c r="V37">
        <v>45.2</v>
      </c>
      <c r="W37">
        <v>41.305000272716299</v>
      </c>
      <c r="X37" s="36">
        <f t="shared" si="5"/>
        <v>5.6227926725991466</v>
      </c>
      <c r="Y37" s="41">
        <f t="shared" si="11"/>
        <v>40.701765861920684</v>
      </c>
      <c r="Z37" s="42">
        <f t="shared" si="12"/>
        <v>0.81403531723841371</v>
      </c>
      <c r="AA37" s="61">
        <f t="shared" si="6"/>
        <v>29.575000000000003</v>
      </c>
      <c r="AB37" s="37">
        <f t="shared" si="13"/>
        <v>1</v>
      </c>
      <c r="AC37" s="76">
        <f t="shared" si="16"/>
        <v>1</v>
      </c>
      <c r="AD37" s="89" t="str">
        <f t="shared" si="19"/>
        <v/>
      </c>
      <c r="AE37" s="168">
        <f t="shared" si="14"/>
        <v>0</v>
      </c>
      <c r="AF37" s="165">
        <f t="shared" si="26"/>
        <v>0</v>
      </c>
      <c r="AG37" s="69" t="str">
        <f t="shared" si="21"/>
        <v/>
      </c>
      <c r="AH37" s="102" t="str">
        <f t="shared" si="22"/>
        <v/>
      </c>
      <c r="AI37" s="230" t="str">
        <f t="shared" si="7"/>
        <v/>
      </c>
      <c r="AJ37" s="119">
        <f t="shared" si="24"/>
        <v>0</v>
      </c>
    </row>
    <row r="38" spans="1:36" ht="15.6">
      <c r="A38" s="206">
        <v>40213</v>
      </c>
      <c r="B38">
        <v>19.840000152587901</v>
      </c>
      <c r="C38">
        <v>31.540000915527301</v>
      </c>
      <c r="D38">
        <v>0.30000001192092901</v>
      </c>
      <c r="E38">
        <v>41.141683804224897</v>
      </c>
      <c r="F38" s="36">
        <f t="shared" si="2"/>
        <v>5.7454780758061617</v>
      </c>
      <c r="G38" s="41">
        <f t="shared" si="8"/>
        <v>0</v>
      </c>
      <c r="H38" s="42">
        <f t="shared" si="9"/>
        <v>0</v>
      </c>
      <c r="I38" s="61">
        <f t="shared" si="3"/>
        <v>28.615000724792452</v>
      </c>
      <c r="J38" s="35" t="str">
        <f t="shared" si="4"/>
        <v xml:space="preserve"> </v>
      </c>
      <c r="K38" s="89">
        <f t="shared" si="15"/>
        <v>1</v>
      </c>
      <c r="L38" s="89" t="str">
        <f t="shared" si="17"/>
        <v/>
      </c>
      <c r="M38" s="168">
        <f t="shared" si="10"/>
        <v>0</v>
      </c>
      <c r="N38" s="165">
        <f t="shared" si="25"/>
        <v>0</v>
      </c>
      <c r="O38" s="69" t="str">
        <f t="shared" si="18"/>
        <v/>
      </c>
      <c r="P38" s="102" t="str">
        <f t="shared" si="20"/>
        <v/>
      </c>
      <c r="Q38" s="230" t="str">
        <f t="shared" si="1"/>
        <v/>
      </c>
      <c r="R38" s="85">
        <f t="shared" si="23"/>
        <v>0</v>
      </c>
      <c r="S38" s="206">
        <v>40578</v>
      </c>
      <c r="T38">
        <v>22.4</v>
      </c>
      <c r="U38">
        <v>35.6</v>
      </c>
      <c r="V38">
        <v>0</v>
      </c>
      <c r="W38">
        <v>41.141683804224897</v>
      </c>
      <c r="X38" s="36">
        <f t="shared" si="5"/>
        <v>6.5671454076898241</v>
      </c>
      <c r="Y38" s="41">
        <f t="shared" si="11"/>
        <v>35.448049535768824</v>
      </c>
      <c r="Z38" s="42">
        <f t="shared" si="12"/>
        <v>0.70896099071537644</v>
      </c>
      <c r="AA38" s="61">
        <f t="shared" si="6"/>
        <v>32.299999999999997</v>
      </c>
      <c r="AB38" s="37">
        <f t="shared" si="13"/>
        <v>1</v>
      </c>
      <c r="AC38" s="76">
        <f t="shared" si="16"/>
        <v>1</v>
      </c>
      <c r="AD38" s="89" t="str">
        <f t="shared" si="19"/>
        <v/>
      </c>
      <c r="AE38" s="168">
        <f t="shared" si="14"/>
        <v>0</v>
      </c>
      <c r="AF38" s="165">
        <f t="shared" si="26"/>
        <v>0</v>
      </c>
      <c r="AG38" s="69" t="str">
        <f t="shared" si="21"/>
        <v/>
      </c>
      <c r="AH38" s="102" t="str">
        <f t="shared" si="22"/>
        <v/>
      </c>
      <c r="AI38" s="230" t="str">
        <f t="shared" si="7"/>
        <v/>
      </c>
      <c r="AJ38" s="119">
        <f t="shared" si="24"/>
        <v>0</v>
      </c>
    </row>
    <row r="39" spans="1:36" ht="15.6">
      <c r="A39" s="206">
        <v>40214</v>
      </c>
      <c r="B39">
        <v>18.700000762939499</v>
      </c>
      <c r="C39">
        <v>26.2299995422363</v>
      </c>
      <c r="D39">
        <v>12.800000190734901</v>
      </c>
      <c r="E39">
        <v>40.974360460111797</v>
      </c>
      <c r="F39" s="36">
        <f t="shared" si="2"/>
        <v>4.2500994588313246</v>
      </c>
      <c r="G39" s="41">
        <f t="shared" si="8"/>
        <v>9.3999206236698409</v>
      </c>
      <c r="H39" s="42">
        <f t="shared" si="9"/>
        <v>0.18799841247339683</v>
      </c>
      <c r="I39" s="61">
        <f t="shared" si="3"/>
        <v>24.347499847412099</v>
      </c>
      <c r="J39" s="35" t="str">
        <f t="shared" si="4"/>
        <v xml:space="preserve"> </v>
      </c>
      <c r="K39" s="89">
        <f t="shared" si="15"/>
        <v>1</v>
      </c>
      <c r="L39" s="89" t="str">
        <f t="shared" si="17"/>
        <v/>
      </c>
      <c r="M39" s="168">
        <f t="shared" si="10"/>
        <v>0</v>
      </c>
      <c r="N39" s="165">
        <f t="shared" si="25"/>
        <v>0</v>
      </c>
      <c r="O39" s="69" t="str">
        <f t="shared" si="18"/>
        <v/>
      </c>
      <c r="P39" s="102" t="str">
        <f t="shared" si="20"/>
        <v/>
      </c>
      <c r="Q39" s="230" t="str">
        <f t="shared" si="1"/>
        <v/>
      </c>
      <c r="R39" s="85">
        <f t="shared" si="23"/>
        <v>0</v>
      </c>
      <c r="S39" s="206">
        <v>40579</v>
      </c>
      <c r="T39">
        <v>21.7</v>
      </c>
      <c r="U39">
        <v>35.4</v>
      </c>
      <c r="V39">
        <v>0</v>
      </c>
      <c r="W39">
        <v>40.974360460111797</v>
      </c>
      <c r="X39" s="36">
        <f t="shared" si="5"/>
        <v>6.5990885715876058</v>
      </c>
      <c r="Y39" s="41">
        <f t="shared" si="11"/>
        <v>30.16877867849874</v>
      </c>
      <c r="Z39" s="42">
        <f t="shared" si="12"/>
        <v>0.60337557356997484</v>
      </c>
      <c r="AA39" s="61">
        <f t="shared" si="6"/>
        <v>31.974999999999998</v>
      </c>
      <c r="AB39" s="37">
        <f t="shared" si="13"/>
        <v>1</v>
      </c>
      <c r="AC39" s="76">
        <f t="shared" si="16"/>
        <v>1</v>
      </c>
      <c r="AD39" s="89" t="str">
        <f t="shared" si="19"/>
        <v/>
      </c>
      <c r="AE39" s="168">
        <f t="shared" si="14"/>
        <v>0</v>
      </c>
      <c r="AF39" s="165">
        <f t="shared" si="26"/>
        <v>0</v>
      </c>
      <c r="AG39" s="69" t="str">
        <f t="shared" si="21"/>
        <v/>
      </c>
      <c r="AH39" s="102" t="str">
        <f t="shared" si="22"/>
        <v/>
      </c>
      <c r="AI39" s="230" t="str">
        <f t="shared" si="7"/>
        <v/>
      </c>
      <c r="AJ39" s="119">
        <f t="shared" si="24"/>
        <v>0</v>
      </c>
    </row>
    <row r="40" spans="1:36" ht="15.6">
      <c r="A40" s="206">
        <v>40215</v>
      </c>
      <c r="B40">
        <v>17.940000534057599</v>
      </c>
      <c r="C40">
        <v>28.389999389648398</v>
      </c>
      <c r="D40">
        <v>25.799999237060501</v>
      </c>
      <c r="E40">
        <v>40.803212297846798</v>
      </c>
      <c r="F40" s="36">
        <f t="shared" si="2"/>
        <v>5.0725599313899989</v>
      </c>
      <c r="G40" s="41">
        <f t="shared" si="8"/>
        <v>31.141871915618339</v>
      </c>
      <c r="H40" s="42">
        <f t="shared" si="9"/>
        <v>0.62283743831236682</v>
      </c>
      <c r="I40" s="61">
        <f t="shared" si="3"/>
        <v>25.777499675750697</v>
      </c>
      <c r="J40" s="35">
        <f t="shared" si="4"/>
        <v>1</v>
      </c>
      <c r="K40" s="89">
        <f t="shared" si="15"/>
        <v>1</v>
      </c>
      <c r="L40" s="89" t="str">
        <f t="shared" si="17"/>
        <v/>
      </c>
      <c r="M40" s="168">
        <f t="shared" si="10"/>
        <v>0</v>
      </c>
      <c r="N40" s="165">
        <f t="shared" si="25"/>
        <v>0</v>
      </c>
      <c r="O40" s="69" t="str">
        <f t="shared" si="18"/>
        <v/>
      </c>
      <c r="P40" s="102" t="str">
        <f t="shared" si="20"/>
        <v/>
      </c>
      <c r="Q40" s="230" t="str">
        <f t="shared" si="1"/>
        <v/>
      </c>
      <c r="R40" s="85">
        <f t="shared" si="23"/>
        <v>0</v>
      </c>
      <c r="S40" s="206">
        <v>40580</v>
      </c>
      <c r="T40">
        <v>19</v>
      </c>
      <c r="U40">
        <v>20.8</v>
      </c>
      <c r="V40">
        <v>11</v>
      </c>
      <c r="W40">
        <v>40.803212297846798</v>
      </c>
      <c r="X40" s="36">
        <f t="shared" si="5"/>
        <v>1.9374643021959519</v>
      </c>
      <c r="Y40" s="41">
        <f t="shared" si="11"/>
        <v>39.618807236741979</v>
      </c>
      <c r="Z40" s="42">
        <f t="shared" si="12"/>
        <v>0.79237614473483964</v>
      </c>
      <c r="AA40" s="61">
        <f t="shared" si="6"/>
        <v>20.350000000000001</v>
      </c>
      <c r="AB40" s="37">
        <f t="shared" si="13"/>
        <v>1</v>
      </c>
      <c r="AC40" s="76">
        <f t="shared" si="16"/>
        <v>1</v>
      </c>
      <c r="AD40" s="89" t="str">
        <f t="shared" si="19"/>
        <v/>
      </c>
      <c r="AE40" s="168">
        <f t="shared" si="14"/>
        <v>0.10707721295104428</v>
      </c>
      <c r="AF40" s="165">
        <f t="shared" si="26"/>
        <v>0</v>
      </c>
      <c r="AG40" s="69" t="str">
        <f t="shared" si="21"/>
        <v/>
      </c>
      <c r="AH40" s="102" t="str">
        <f t="shared" si="22"/>
        <v/>
      </c>
      <c r="AI40" s="230" t="str">
        <f t="shared" si="7"/>
        <v/>
      </c>
      <c r="AJ40" s="119">
        <f t="shared" si="24"/>
        <v>0</v>
      </c>
    </row>
    <row r="41" spans="1:36" ht="15.6">
      <c r="A41" s="206">
        <v>40216</v>
      </c>
      <c r="B41">
        <v>18.399999618530298</v>
      </c>
      <c r="C41">
        <v>28.620000839233398</v>
      </c>
      <c r="D41">
        <v>0.10000000149011599</v>
      </c>
      <c r="E41">
        <v>40.628421374899801</v>
      </c>
      <c r="F41" s="36">
        <f t="shared" si="2"/>
        <v>5.0370048720604679</v>
      </c>
      <c r="G41" s="41">
        <f t="shared" si="8"/>
        <v>27.21226801946008</v>
      </c>
      <c r="H41" s="42">
        <f t="shared" si="9"/>
        <v>0.54424536038920157</v>
      </c>
      <c r="I41" s="61">
        <f t="shared" si="3"/>
        <v>26.065000534057624</v>
      </c>
      <c r="J41" s="35">
        <f t="shared" si="4"/>
        <v>1</v>
      </c>
      <c r="K41" s="89">
        <f t="shared" si="15"/>
        <v>1</v>
      </c>
      <c r="L41" s="89" t="str">
        <f t="shared" si="17"/>
        <v/>
      </c>
      <c r="M41" s="168">
        <f t="shared" si="10"/>
        <v>0</v>
      </c>
      <c r="N41" s="165">
        <f t="shared" si="25"/>
        <v>0</v>
      </c>
      <c r="O41" s="69" t="str">
        <f t="shared" si="18"/>
        <v/>
      </c>
      <c r="P41" s="102" t="str">
        <f t="shared" si="20"/>
        <v/>
      </c>
      <c r="Q41" s="230" t="str">
        <f t="shared" si="1"/>
        <v/>
      </c>
      <c r="R41" s="85">
        <f t="shared" si="23"/>
        <v>0</v>
      </c>
      <c r="S41" s="206">
        <v>40581</v>
      </c>
      <c r="T41">
        <v>12.9</v>
      </c>
      <c r="U41">
        <v>25.9</v>
      </c>
      <c r="V41">
        <v>0.4</v>
      </c>
      <c r="W41">
        <v>40.628421374899801</v>
      </c>
      <c r="X41" s="36">
        <f t="shared" si="5"/>
        <v>5.1157146950429162</v>
      </c>
      <c r="Y41" s="41">
        <f t="shared" si="11"/>
        <v>35.926235480707646</v>
      </c>
      <c r="Z41" s="42">
        <f t="shared" si="12"/>
        <v>0.71852470961415293</v>
      </c>
      <c r="AA41" s="61">
        <f t="shared" si="6"/>
        <v>22.65</v>
      </c>
      <c r="AB41" s="37">
        <f t="shared" si="13"/>
        <v>1</v>
      </c>
      <c r="AC41" s="76">
        <f t="shared" si="16"/>
        <v>1</v>
      </c>
      <c r="AD41" s="89" t="str">
        <f t="shared" si="19"/>
        <v/>
      </c>
      <c r="AE41" s="168">
        <f t="shared" si="14"/>
        <v>0</v>
      </c>
      <c r="AF41" s="165">
        <f t="shared" si="26"/>
        <v>0</v>
      </c>
      <c r="AG41" s="69" t="str">
        <f t="shared" si="21"/>
        <v/>
      </c>
      <c r="AH41" s="102" t="str">
        <f t="shared" si="22"/>
        <v/>
      </c>
      <c r="AI41" s="230" t="str">
        <f t="shared" si="7"/>
        <v/>
      </c>
      <c r="AJ41" s="119">
        <f t="shared" si="24"/>
        <v>0</v>
      </c>
    </row>
    <row r="42" spans="1:36" ht="15.6">
      <c r="A42" s="206">
        <v>40217</v>
      </c>
      <c r="B42">
        <v>19.899999618530298</v>
      </c>
      <c r="C42">
        <v>26.040000915527301</v>
      </c>
      <c r="D42">
        <v>0.89999997615814198</v>
      </c>
      <c r="E42">
        <v>40.450169748740798</v>
      </c>
      <c r="F42" s="36">
        <f t="shared" si="2"/>
        <v>3.8362512756568745</v>
      </c>
      <c r="G42" s="41">
        <f t="shared" si="8"/>
        <v>25.04326697509272</v>
      </c>
      <c r="H42" s="42">
        <f t="shared" si="9"/>
        <v>0.50086533950185441</v>
      </c>
      <c r="I42" s="61">
        <f t="shared" si="3"/>
        <v>24.505000591278051</v>
      </c>
      <c r="J42" s="35">
        <f t="shared" si="4"/>
        <v>1</v>
      </c>
      <c r="K42" s="89">
        <f t="shared" si="15"/>
        <v>1</v>
      </c>
      <c r="L42" s="89" t="str">
        <f t="shared" si="17"/>
        <v/>
      </c>
      <c r="M42" s="168">
        <f t="shared" si="10"/>
        <v>0</v>
      </c>
      <c r="N42" s="165">
        <f t="shared" si="25"/>
        <v>0</v>
      </c>
      <c r="O42" s="69" t="str">
        <f t="shared" si="18"/>
        <v/>
      </c>
      <c r="P42" s="102" t="str">
        <f t="shared" si="20"/>
        <v/>
      </c>
      <c r="Q42" s="230" t="str">
        <f t="shared" si="1"/>
        <v/>
      </c>
      <c r="R42" s="85">
        <f t="shared" si="23"/>
        <v>0</v>
      </c>
      <c r="S42" s="206">
        <v>40582</v>
      </c>
      <c r="T42">
        <v>13</v>
      </c>
      <c r="U42">
        <v>28.4</v>
      </c>
      <c r="V42">
        <v>0</v>
      </c>
      <c r="W42">
        <v>40.450169748740798</v>
      </c>
      <c r="X42" s="36">
        <f t="shared" si="5"/>
        <v>5.7372422773843104</v>
      </c>
      <c r="Y42" s="41">
        <f t="shared" si="11"/>
        <v>31.336441658800197</v>
      </c>
      <c r="Z42" s="42">
        <f t="shared" si="12"/>
        <v>0.62672883317600392</v>
      </c>
      <c r="AA42" s="61">
        <f t="shared" si="6"/>
        <v>24.549999999999997</v>
      </c>
      <c r="AB42" s="37">
        <f t="shared" si="13"/>
        <v>1</v>
      </c>
      <c r="AC42" s="76">
        <f t="shared" si="16"/>
        <v>1</v>
      </c>
      <c r="AD42" s="89" t="str">
        <f t="shared" si="19"/>
        <v/>
      </c>
      <c r="AE42" s="168">
        <f t="shared" si="14"/>
        <v>0</v>
      </c>
      <c r="AF42" s="165">
        <f t="shared" si="26"/>
        <v>0</v>
      </c>
      <c r="AG42" s="69" t="str">
        <f t="shared" si="21"/>
        <v/>
      </c>
      <c r="AH42" s="102" t="str">
        <f t="shared" si="22"/>
        <v/>
      </c>
      <c r="AI42" s="230" t="str">
        <f t="shared" si="7"/>
        <v/>
      </c>
      <c r="AJ42" s="119">
        <f t="shared" si="24"/>
        <v>0</v>
      </c>
    </row>
    <row r="43" spans="1:36" ht="15.6">
      <c r="A43" s="206">
        <v>40218</v>
      </c>
      <c r="B43">
        <v>18.379999160766602</v>
      </c>
      <c r="C43">
        <v>31.680000305175799</v>
      </c>
      <c r="D43">
        <v>2.2000000476837198</v>
      </c>
      <c r="E43">
        <v>40.268639476839503</v>
      </c>
      <c r="F43" s="36">
        <f t="shared" si="2"/>
        <v>5.9047650154308995</v>
      </c>
      <c r="G43" s="41">
        <f t="shared" si="8"/>
        <v>22.51945501043172</v>
      </c>
      <c r="H43" s="42">
        <f t="shared" si="9"/>
        <v>0.45038910020863443</v>
      </c>
      <c r="I43" s="61">
        <f t="shared" si="3"/>
        <v>28.355000019073501</v>
      </c>
      <c r="J43" s="35">
        <f t="shared" si="4"/>
        <v>1</v>
      </c>
      <c r="K43" s="89">
        <f t="shared" si="15"/>
        <v>1</v>
      </c>
      <c r="L43" s="89" t="str">
        <f t="shared" si="17"/>
        <v/>
      </c>
      <c r="M43" s="168">
        <f t="shared" si="10"/>
        <v>0</v>
      </c>
      <c r="N43" s="165">
        <f t="shared" si="25"/>
        <v>0</v>
      </c>
      <c r="O43" s="69" t="str">
        <f t="shared" si="18"/>
        <v/>
      </c>
      <c r="P43" s="102" t="str">
        <f t="shared" si="20"/>
        <v/>
      </c>
      <c r="Q43" s="230" t="str">
        <f t="shared" si="1"/>
        <v/>
      </c>
      <c r="R43" s="85">
        <f t="shared" si="23"/>
        <v>0</v>
      </c>
      <c r="S43" s="206">
        <v>40583</v>
      </c>
      <c r="T43">
        <v>15.2</v>
      </c>
      <c r="U43">
        <v>27.9</v>
      </c>
      <c r="V43">
        <v>0</v>
      </c>
      <c r="W43">
        <v>40.268639476839503</v>
      </c>
      <c r="X43" s="36">
        <f t="shared" si="5"/>
        <v>5.3012136253218776</v>
      </c>
      <c r="Y43" s="41">
        <f t="shared" si="11"/>
        <v>27.095470758542696</v>
      </c>
      <c r="Z43" s="42">
        <f t="shared" si="12"/>
        <v>0.54190941517085389</v>
      </c>
      <c r="AA43" s="61">
        <f t="shared" si="6"/>
        <v>24.724999999999998</v>
      </c>
      <c r="AB43" s="37">
        <f t="shared" si="13"/>
        <v>1</v>
      </c>
      <c r="AC43" s="76">
        <f t="shared" si="16"/>
        <v>1</v>
      </c>
      <c r="AD43" s="89" t="str">
        <f t="shared" si="19"/>
        <v/>
      </c>
      <c r="AE43" s="168">
        <f t="shared" si="14"/>
        <v>0</v>
      </c>
      <c r="AF43" s="165">
        <f t="shared" si="26"/>
        <v>0</v>
      </c>
      <c r="AG43" s="69" t="str">
        <f t="shared" si="21"/>
        <v/>
      </c>
      <c r="AH43" s="102" t="str">
        <f t="shared" si="22"/>
        <v/>
      </c>
      <c r="AI43" s="230" t="str">
        <f t="shared" si="7"/>
        <v/>
      </c>
      <c r="AJ43" s="119">
        <f t="shared" si="24"/>
        <v>0</v>
      </c>
    </row>
    <row r="44" spans="1:36" ht="15.6">
      <c r="A44" s="206">
        <v>40219</v>
      </c>
      <c r="B44">
        <v>18.0100002288818</v>
      </c>
      <c r="C44">
        <v>33.689998626708999</v>
      </c>
      <c r="D44">
        <v>0.40000000596046398</v>
      </c>
      <c r="E44">
        <v>40.084012616666001</v>
      </c>
      <c r="F44" s="36">
        <f t="shared" si="2"/>
        <v>6.5041446482962044</v>
      </c>
      <c r="G44" s="41">
        <f t="shared" si="8"/>
        <v>17.71613929775522</v>
      </c>
      <c r="H44" s="42">
        <f t="shared" si="9"/>
        <v>0.35432278595510441</v>
      </c>
      <c r="I44" s="61">
        <f t="shared" si="3"/>
        <v>29.769999027252197</v>
      </c>
      <c r="J44" s="35">
        <f t="shared" si="4"/>
        <v>1</v>
      </c>
      <c r="K44" s="89">
        <f t="shared" si="15"/>
        <v>1</v>
      </c>
      <c r="L44" s="89" t="str">
        <f t="shared" si="17"/>
        <v/>
      </c>
      <c r="M44" s="168">
        <f t="shared" si="10"/>
        <v>0</v>
      </c>
      <c r="N44" s="165">
        <f t="shared" si="25"/>
        <v>0</v>
      </c>
      <c r="O44" s="69" t="str">
        <f t="shared" si="18"/>
        <v/>
      </c>
      <c r="P44" s="102" t="str">
        <f t="shared" si="20"/>
        <v/>
      </c>
      <c r="Q44" s="230" t="str">
        <f t="shared" si="1"/>
        <v/>
      </c>
      <c r="R44" s="85">
        <f t="shared" si="23"/>
        <v>0</v>
      </c>
      <c r="S44" s="206">
        <v>40584</v>
      </c>
      <c r="T44">
        <v>14.6</v>
      </c>
      <c r="U44">
        <v>30.6</v>
      </c>
      <c r="V44">
        <v>0</v>
      </c>
      <c r="W44">
        <v>40.084012616666001</v>
      </c>
      <c r="X44" s="36">
        <f t="shared" si="5"/>
        <v>6.0809901262703763</v>
      </c>
      <c r="Y44" s="41">
        <f t="shared" si="11"/>
        <v>22.230678657526393</v>
      </c>
      <c r="Z44" s="42">
        <f t="shared" si="12"/>
        <v>0.44461357315052785</v>
      </c>
      <c r="AA44" s="61">
        <f t="shared" si="6"/>
        <v>26.6</v>
      </c>
      <c r="AB44" s="37">
        <f t="shared" si="13"/>
        <v>1</v>
      </c>
      <c r="AC44" s="76">
        <f t="shared" si="16"/>
        <v>1</v>
      </c>
      <c r="AD44" s="89" t="str">
        <f t="shared" si="19"/>
        <v/>
      </c>
      <c r="AE44" s="168">
        <f t="shared" si="14"/>
        <v>0</v>
      </c>
      <c r="AF44" s="165">
        <f t="shared" si="26"/>
        <v>0</v>
      </c>
      <c r="AG44" s="69" t="str">
        <f t="shared" si="21"/>
        <v/>
      </c>
      <c r="AH44" s="102" t="str">
        <f t="shared" si="22"/>
        <v/>
      </c>
      <c r="AI44" s="230" t="str">
        <f t="shared" si="7"/>
        <v/>
      </c>
      <c r="AJ44" s="119">
        <f t="shared" si="24"/>
        <v>0</v>
      </c>
    </row>
    <row r="45" spans="1:36" ht="15.6">
      <c r="A45" s="206">
        <v>40220</v>
      </c>
      <c r="B45">
        <v>19.129999160766602</v>
      </c>
      <c r="C45">
        <v>33.409999847412102</v>
      </c>
      <c r="D45">
        <v>4.6999998092651403</v>
      </c>
      <c r="E45">
        <v>39.8964712256901</v>
      </c>
      <c r="F45" s="36">
        <f t="shared" si="2"/>
        <v>6.2373971316462038</v>
      </c>
      <c r="G45" s="41">
        <f t="shared" si="8"/>
        <v>17.426221401703398</v>
      </c>
      <c r="H45" s="42">
        <f t="shared" si="9"/>
        <v>0.34852442803406797</v>
      </c>
      <c r="I45" s="61">
        <f t="shared" si="3"/>
        <v>29.839999675750725</v>
      </c>
      <c r="J45" s="35">
        <f t="shared" si="4"/>
        <v>1</v>
      </c>
      <c r="K45" s="89">
        <f t="shared" si="15"/>
        <v>1</v>
      </c>
      <c r="L45" s="89" t="str">
        <f t="shared" si="17"/>
        <v/>
      </c>
      <c r="M45" s="168">
        <f t="shared" si="10"/>
        <v>0</v>
      </c>
      <c r="N45" s="165">
        <f t="shared" si="25"/>
        <v>0</v>
      </c>
      <c r="O45" s="69" t="str">
        <f t="shared" si="18"/>
        <v/>
      </c>
      <c r="P45" s="102" t="str">
        <f t="shared" si="20"/>
        <v/>
      </c>
      <c r="Q45" s="230" t="str">
        <f t="shared" si="1"/>
        <v/>
      </c>
      <c r="R45" s="85">
        <f t="shared" si="23"/>
        <v>0</v>
      </c>
      <c r="S45" s="206">
        <v>40585</v>
      </c>
      <c r="T45">
        <v>17.2</v>
      </c>
      <c r="U45">
        <v>33</v>
      </c>
      <c r="V45">
        <v>0</v>
      </c>
      <c r="W45">
        <v>39.8964712256901</v>
      </c>
      <c r="X45" s="36">
        <f t="shared" si="5"/>
        <v>6.3867816979430962</v>
      </c>
      <c r="Y45" s="41">
        <f t="shared" si="11"/>
        <v>17.121253299171915</v>
      </c>
      <c r="Z45" s="42">
        <f t="shared" si="12"/>
        <v>0.3424250659834383</v>
      </c>
      <c r="AA45" s="61">
        <f t="shared" si="6"/>
        <v>29.05</v>
      </c>
      <c r="AB45" s="37">
        <f t="shared" si="13"/>
        <v>1</v>
      </c>
      <c r="AC45" s="76" t="str">
        <f t="shared" si="16"/>
        <v/>
      </c>
      <c r="AD45" s="89" t="str">
        <f t="shared" si="19"/>
        <v/>
      </c>
      <c r="AE45" s="168">
        <f t="shared" si="14"/>
        <v>0</v>
      </c>
      <c r="AF45" s="165">
        <f t="shared" si="26"/>
        <v>0</v>
      </c>
      <c r="AG45" s="69" t="str">
        <f t="shared" si="21"/>
        <v/>
      </c>
      <c r="AH45" s="102" t="str">
        <f t="shared" si="22"/>
        <v/>
      </c>
      <c r="AI45" s="230" t="str">
        <f t="shared" si="7"/>
        <v/>
      </c>
      <c r="AJ45" s="119">
        <f t="shared" si="24"/>
        <v>0</v>
      </c>
    </row>
    <row r="46" spans="1:36" ht="15.6">
      <c r="A46" s="206">
        <v>40221</v>
      </c>
      <c r="B46">
        <v>21.139999389648398</v>
      </c>
      <c r="C46">
        <v>29.889999389648398</v>
      </c>
      <c r="D46">
        <v>1</v>
      </c>
      <c r="E46">
        <v>39.706197361381797</v>
      </c>
      <c r="F46" s="36">
        <f t="shared" si="2"/>
        <v>4.7759787710741666</v>
      </c>
      <c r="G46" s="41">
        <f t="shared" si="8"/>
        <v>14.605438384844064</v>
      </c>
      <c r="H46" s="42">
        <f t="shared" si="9"/>
        <v>0.29210876769688127</v>
      </c>
      <c r="I46" s="61">
        <f t="shared" si="3"/>
        <v>27.702499389648398</v>
      </c>
      <c r="J46" s="35">
        <f t="shared" si="4"/>
        <v>1</v>
      </c>
      <c r="K46" s="89">
        <f t="shared" si="15"/>
        <v>1</v>
      </c>
      <c r="L46" s="89" t="str">
        <f t="shared" si="17"/>
        <v/>
      </c>
      <c r="M46" s="168">
        <f t="shared" si="10"/>
        <v>0</v>
      </c>
      <c r="N46" s="165">
        <f t="shared" si="25"/>
        <v>0</v>
      </c>
      <c r="O46" s="69" t="str">
        <f t="shared" si="18"/>
        <v/>
      </c>
      <c r="P46" s="102" t="str">
        <f t="shared" si="20"/>
        <v/>
      </c>
      <c r="Q46" s="230" t="str">
        <f t="shared" si="1"/>
        <v/>
      </c>
      <c r="R46" s="85">
        <f t="shared" si="23"/>
        <v>0</v>
      </c>
      <c r="S46" s="206">
        <v>40586</v>
      </c>
      <c r="T46">
        <v>20.3</v>
      </c>
      <c r="U46">
        <v>29.5</v>
      </c>
      <c r="V46">
        <v>11</v>
      </c>
      <c r="W46">
        <v>39.706197361381797</v>
      </c>
      <c r="X46" s="36">
        <f t="shared" si="5"/>
        <v>4.8277173711365249</v>
      </c>
      <c r="Y46" s="41">
        <f t="shared" si="11"/>
        <v>24.259079402262696</v>
      </c>
      <c r="Z46" s="42">
        <f t="shared" si="12"/>
        <v>0.48518158804525391</v>
      </c>
      <c r="AA46" s="61">
        <f t="shared" si="6"/>
        <v>27.2</v>
      </c>
      <c r="AB46" s="37">
        <f t="shared" si="13"/>
        <v>1</v>
      </c>
      <c r="AC46" s="76">
        <f t="shared" si="16"/>
        <v>1</v>
      </c>
      <c r="AD46" s="89" t="str">
        <f t="shared" si="19"/>
        <v/>
      </c>
      <c r="AE46" s="168">
        <f t="shared" si="14"/>
        <v>0</v>
      </c>
      <c r="AF46" s="165">
        <f t="shared" si="26"/>
        <v>0</v>
      </c>
      <c r="AG46" s="69" t="str">
        <f t="shared" si="21"/>
        <v/>
      </c>
      <c r="AH46" s="102" t="str">
        <f t="shared" si="22"/>
        <v/>
      </c>
      <c r="AI46" s="230" t="str">
        <f t="shared" si="7"/>
        <v/>
      </c>
      <c r="AJ46" s="119">
        <f t="shared" si="24"/>
        <v>0</v>
      </c>
    </row>
    <row r="47" spans="1:36" ht="15.6">
      <c r="A47" s="206">
        <v>40222</v>
      </c>
      <c r="B47">
        <v>19.170000076293899</v>
      </c>
      <c r="C47">
        <v>22.790000915527301</v>
      </c>
      <c r="D47">
        <v>0</v>
      </c>
      <c r="E47">
        <v>39.513373081210901</v>
      </c>
      <c r="F47" s="36">
        <f t="shared" si="2"/>
        <v>2.7369571783333457</v>
      </c>
      <c r="G47" s="41">
        <f t="shared" si="8"/>
        <v>12.415872642177387</v>
      </c>
      <c r="H47" s="42">
        <f t="shared" si="9"/>
        <v>0.24831745284354775</v>
      </c>
      <c r="I47" s="61">
        <f t="shared" si="3"/>
        <v>21.885000705718952</v>
      </c>
      <c r="J47" s="35">
        <f t="shared" si="4"/>
        <v>1</v>
      </c>
      <c r="K47" s="89">
        <f t="shared" si="15"/>
        <v>1</v>
      </c>
      <c r="L47" s="89" t="str">
        <f t="shared" si="17"/>
        <v/>
      </c>
      <c r="M47" s="168">
        <f t="shared" si="10"/>
        <v>0</v>
      </c>
      <c r="N47" s="165">
        <f t="shared" si="25"/>
        <v>0</v>
      </c>
      <c r="O47" s="69" t="str">
        <f t="shared" si="18"/>
        <v/>
      </c>
      <c r="P47" s="102" t="str">
        <f t="shared" si="20"/>
        <v/>
      </c>
      <c r="Q47" s="230" t="str">
        <f t="shared" si="1"/>
        <v/>
      </c>
      <c r="R47" s="85">
        <f t="shared" si="23"/>
        <v>0</v>
      </c>
      <c r="S47" s="206">
        <v>40587</v>
      </c>
      <c r="T47">
        <v>18.399999999999999</v>
      </c>
      <c r="U47">
        <v>29.7</v>
      </c>
      <c r="V47">
        <v>5.2</v>
      </c>
      <c r="W47">
        <v>39.513373081210901</v>
      </c>
      <c r="X47" s="36">
        <f t="shared" si="5"/>
        <v>5.2184381535219284</v>
      </c>
      <c r="Y47" s="41">
        <f t="shared" si="11"/>
        <v>25.284328879445152</v>
      </c>
      <c r="Z47" s="42">
        <f t="shared" si="12"/>
        <v>0.50568657758890301</v>
      </c>
      <c r="AA47" s="61">
        <f t="shared" si="6"/>
        <v>26.875</v>
      </c>
      <c r="AB47" s="37">
        <f t="shared" si="13"/>
        <v>1</v>
      </c>
      <c r="AC47" s="76">
        <f t="shared" si="16"/>
        <v>1</v>
      </c>
      <c r="AD47" s="89" t="str">
        <f t="shared" si="19"/>
        <v/>
      </c>
      <c r="AE47" s="168">
        <f t="shared" si="14"/>
        <v>0</v>
      </c>
      <c r="AF47" s="165">
        <f t="shared" si="26"/>
        <v>0</v>
      </c>
      <c r="AG47" s="69" t="str">
        <f t="shared" si="21"/>
        <v/>
      </c>
      <c r="AH47" s="102" t="str">
        <f t="shared" si="22"/>
        <v/>
      </c>
      <c r="AI47" s="230" t="str">
        <f t="shared" si="7"/>
        <v/>
      </c>
      <c r="AJ47" s="119">
        <f t="shared" si="24"/>
        <v>0</v>
      </c>
    </row>
    <row r="48" spans="1:36" ht="15.6">
      <c r="A48" s="206">
        <v>40223</v>
      </c>
      <c r="B48">
        <v>15.949999809265099</v>
      </c>
      <c r="C48">
        <v>23.5</v>
      </c>
      <c r="D48">
        <v>51.299999237060497</v>
      </c>
      <c r="E48">
        <v>39.318180442647403</v>
      </c>
      <c r="F48" s="36">
        <f t="shared" si="2"/>
        <v>3.8058296409776653</v>
      </c>
      <c r="G48" s="41">
        <f t="shared" si="8"/>
        <v>50</v>
      </c>
      <c r="H48" s="42">
        <f t="shared" si="9"/>
        <v>1</v>
      </c>
      <c r="I48" s="61">
        <f t="shared" si="3"/>
        <v>21.612499952316274</v>
      </c>
      <c r="J48" s="35">
        <f t="shared" si="4"/>
        <v>1</v>
      </c>
      <c r="K48" s="89">
        <f t="shared" si="15"/>
        <v>1</v>
      </c>
      <c r="L48" s="89" t="str">
        <f t="shared" si="17"/>
        <v/>
      </c>
      <c r="M48" s="168">
        <f t="shared" si="10"/>
        <v>0</v>
      </c>
      <c r="N48" s="165">
        <f t="shared" si="25"/>
        <v>0</v>
      </c>
      <c r="O48" s="69" t="str">
        <f t="shared" si="18"/>
        <v/>
      </c>
      <c r="P48" s="102" t="str">
        <f t="shared" si="20"/>
        <v/>
      </c>
      <c r="Q48" s="230" t="str">
        <f t="shared" si="1"/>
        <v/>
      </c>
      <c r="R48" s="85">
        <f t="shared" si="23"/>
        <v>0</v>
      </c>
      <c r="S48" s="206">
        <v>40588</v>
      </c>
      <c r="T48">
        <v>14.6</v>
      </c>
      <c r="U48">
        <v>27.2</v>
      </c>
      <c r="V48">
        <v>0</v>
      </c>
      <c r="W48">
        <v>39.318180442647403</v>
      </c>
      <c r="X48" s="36">
        <f t="shared" si="5"/>
        <v>5.0705071642653197</v>
      </c>
      <c r="Y48" s="41">
        <f t="shared" si="11"/>
        <v>21.227923148032897</v>
      </c>
      <c r="Z48" s="42">
        <f t="shared" si="12"/>
        <v>0.42455846296065791</v>
      </c>
      <c r="AA48" s="61">
        <f t="shared" si="6"/>
        <v>24.05</v>
      </c>
      <c r="AB48" s="37">
        <f t="shared" si="13"/>
        <v>1</v>
      </c>
      <c r="AC48" s="76">
        <f t="shared" si="16"/>
        <v>1</v>
      </c>
      <c r="AD48" s="89" t="str">
        <f t="shared" si="19"/>
        <v/>
      </c>
      <c r="AE48" s="168">
        <f t="shared" si="14"/>
        <v>0</v>
      </c>
      <c r="AF48" s="165">
        <f t="shared" si="26"/>
        <v>0</v>
      </c>
      <c r="AG48" s="69" t="str">
        <f t="shared" si="21"/>
        <v/>
      </c>
      <c r="AH48" s="102" t="str">
        <f t="shared" si="22"/>
        <v/>
      </c>
      <c r="AI48" s="230" t="str">
        <f t="shared" si="7"/>
        <v/>
      </c>
      <c r="AJ48" s="119">
        <f t="shared" si="24"/>
        <v>0</v>
      </c>
    </row>
    <row r="49" spans="1:36" ht="15.6">
      <c r="A49" s="206">
        <v>40224</v>
      </c>
      <c r="B49">
        <v>17.2299995422363</v>
      </c>
      <c r="C49">
        <v>27.159999847412099</v>
      </c>
      <c r="D49">
        <v>25.600000381469702</v>
      </c>
      <c r="E49">
        <v>39.120801503161204</v>
      </c>
      <c r="F49" s="36">
        <f t="shared" si="2"/>
        <v>4.6286018476314403</v>
      </c>
      <c r="G49" s="41">
        <f t="shared" si="8"/>
        <v>50</v>
      </c>
      <c r="H49" s="42">
        <f t="shared" si="9"/>
        <v>1</v>
      </c>
      <c r="I49" s="61">
        <f t="shared" si="3"/>
        <v>24.67749977111815</v>
      </c>
      <c r="J49" s="35">
        <f t="shared" si="4"/>
        <v>1</v>
      </c>
      <c r="K49" s="89">
        <f t="shared" si="15"/>
        <v>1</v>
      </c>
      <c r="L49" s="89" t="str">
        <f t="shared" si="17"/>
        <v/>
      </c>
      <c r="M49" s="168">
        <f t="shared" si="10"/>
        <v>0</v>
      </c>
      <c r="N49" s="165">
        <f t="shared" si="25"/>
        <v>0</v>
      </c>
      <c r="O49" s="69" t="str">
        <f t="shared" si="18"/>
        <v/>
      </c>
      <c r="P49" s="102" t="str">
        <f t="shared" si="20"/>
        <v/>
      </c>
      <c r="Q49" s="230" t="str">
        <f t="shared" si="1"/>
        <v/>
      </c>
      <c r="R49" s="85">
        <f t="shared" si="23"/>
        <v>0</v>
      </c>
      <c r="S49" s="206">
        <v>40589</v>
      </c>
      <c r="T49">
        <v>14.8</v>
      </c>
      <c r="U49">
        <v>26.1</v>
      </c>
      <c r="V49">
        <v>0</v>
      </c>
      <c r="W49">
        <v>39.120801503161204</v>
      </c>
      <c r="X49" s="36">
        <f t="shared" si="5"/>
        <v>4.7221541151067816</v>
      </c>
      <c r="Y49" s="41">
        <f t="shared" si="11"/>
        <v>17.450199855947471</v>
      </c>
      <c r="Z49" s="42">
        <f t="shared" si="12"/>
        <v>0.34900399711894942</v>
      </c>
      <c r="AA49" s="61">
        <f t="shared" si="6"/>
        <v>23.275000000000002</v>
      </c>
      <c r="AB49" s="37">
        <f t="shared" si="13"/>
        <v>1</v>
      </c>
      <c r="AC49" s="76">
        <f t="shared" si="16"/>
        <v>1</v>
      </c>
      <c r="AD49" s="89" t="str">
        <f t="shared" si="19"/>
        <v/>
      </c>
      <c r="AE49" s="168">
        <f t="shared" si="14"/>
        <v>0</v>
      </c>
      <c r="AF49" s="165">
        <f t="shared" si="26"/>
        <v>0</v>
      </c>
      <c r="AG49" s="69" t="str">
        <f t="shared" si="21"/>
        <v/>
      </c>
      <c r="AH49" s="102" t="str">
        <f t="shared" si="22"/>
        <v/>
      </c>
      <c r="AI49" s="230" t="str">
        <f t="shared" si="7"/>
        <v/>
      </c>
      <c r="AJ49" s="119">
        <f t="shared" si="24"/>
        <v>0</v>
      </c>
    </row>
    <row r="50" spans="1:36" ht="15.6">
      <c r="A50" s="206">
        <v>40225</v>
      </c>
      <c r="B50">
        <v>14.6499996185303</v>
      </c>
      <c r="C50">
        <v>27.540000915527301</v>
      </c>
      <c r="D50">
        <v>0.60000002384185802</v>
      </c>
      <c r="E50">
        <v>38.921391595303199</v>
      </c>
      <c r="F50" s="36">
        <f t="shared" si="2"/>
        <v>5.1023514630699021</v>
      </c>
      <c r="G50" s="41">
        <f t="shared" si="8"/>
        <v>46.518118853385936</v>
      </c>
      <c r="H50" s="42">
        <f t="shared" si="9"/>
        <v>0.93036237706771874</v>
      </c>
      <c r="I50" s="61">
        <f t="shared" si="3"/>
        <v>24.317500591278051</v>
      </c>
      <c r="J50" s="35">
        <f t="shared" si="4"/>
        <v>1</v>
      </c>
      <c r="K50" s="89">
        <f t="shared" si="15"/>
        <v>1</v>
      </c>
      <c r="L50" s="89" t="str">
        <f t="shared" si="17"/>
        <v/>
      </c>
      <c r="M50" s="168">
        <f t="shared" si="10"/>
        <v>0</v>
      </c>
      <c r="N50" s="165">
        <f t="shared" si="25"/>
        <v>0</v>
      </c>
      <c r="O50" s="69" t="str">
        <f t="shared" si="18"/>
        <v/>
      </c>
      <c r="P50" s="102" t="str">
        <f t="shared" si="20"/>
        <v/>
      </c>
      <c r="Q50" s="230" t="str">
        <f t="shared" si="1"/>
        <v/>
      </c>
      <c r="R50" s="85">
        <f t="shared" si="23"/>
        <v>0</v>
      </c>
      <c r="S50" s="206">
        <v>40590</v>
      </c>
      <c r="T50">
        <v>17.5</v>
      </c>
      <c r="U50">
        <v>20.100000000000001</v>
      </c>
      <c r="V50">
        <v>0</v>
      </c>
      <c r="W50">
        <v>38.921391595303199</v>
      </c>
      <c r="X50" s="36">
        <f t="shared" si="5"/>
        <v>2.1563431357822278</v>
      </c>
      <c r="Y50" s="41">
        <f t="shared" si="11"/>
        <v>15.725125347321688</v>
      </c>
      <c r="Z50" s="42">
        <f t="shared" si="12"/>
        <v>0.31450250694643378</v>
      </c>
      <c r="AA50" s="61">
        <f t="shared" si="6"/>
        <v>19.450000000000003</v>
      </c>
      <c r="AB50" s="37">
        <f t="shared" si="13"/>
        <v>1</v>
      </c>
      <c r="AC50" s="76">
        <f t="shared" si="16"/>
        <v>1</v>
      </c>
      <c r="AD50" s="89" t="str">
        <f t="shared" si="19"/>
        <v/>
      </c>
      <c r="AE50" s="168">
        <f t="shared" si="14"/>
        <v>0.11532200467535336</v>
      </c>
      <c r="AF50" s="165">
        <f t="shared" si="26"/>
        <v>0</v>
      </c>
      <c r="AG50" s="69" t="str">
        <f t="shared" si="21"/>
        <v/>
      </c>
      <c r="AH50" s="102" t="str">
        <f t="shared" si="22"/>
        <v/>
      </c>
      <c r="AI50" s="230" t="str">
        <f t="shared" si="7"/>
        <v/>
      </c>
      <c r="AJ50" s="119">
        <f t="shared" si="24"/>
        <v>0</v>
      </c>
    </row>
    <row r="51" spans="1:36" ht="15.6">
      <c r="A51" s="206">
        <v>40226</v>
      </c>
      <c r="B51">
        <v>14.210000038146999</v>
      </c>
      <c r="C51">
        <v>28.200000762939499</v>
      </c>
      <c r="D51">
        <v>0</v>
      </c>
      <c r="E51">
        <v>38.719999151949203</v>
      </c>
      <c r="F51" s="36">
        <f t="shared" si="2"/>
        <v>5.3030563992932613</v>
      </c>
      <c r="G51" s="41">
        <f t="shared" si="8"/>
        <v>42.275673733951329</v>
      </c>
      <c r="H51" s="42">
        <f t="shared" si="9"/>
        <v>0.8455134746790266</v>
      </c>
      <c r="I51" s="61">
        <f t="shared" si="3"/>
        <v>24.702500581741376</v>
      </c>
      <c r="J51" s="35">
        <f t="shared" si="4"/>
        <v>1</v>
      </c>
      <c r="K51" s="89">
        <f t="shared" si="15"/>
        <v>1</v>
      </c>
      <c r="L51" s="89" t="str">
        <f t="shared" si="17"/>
        <v/>
      </c>
      <c r="M51" s="168">
        <f t="shared" si="10"/>
        <v>0</v>
      </c>
      <c r="N51" s="165">
        <f t="shared" si="25"/>
        <v>0</v>
      </c>
      <c r="O51" s="69" t="str">
        <f t="shared" si="18"/>
        <v/>
      </c>
      <c r="P51" s="102" t="str">
        <f t="shared" si="20"/>
        <v/>
      </c>
      <c r="Q51" s="230" t="str">
        <f t="shared" si="1"/>
        <v/>
      </c>
      <c r="R51" s="85">
        <f t="shared" si="23"/>
        <v>0</v>
      </c>
      <c r="S51" s="206">
        <v>40591</v>
      </c>
      <c r="T51">
        <v>16.7</v>
      </c>
      <c r="U51">
        <v>29.3</v>
      </c>
      <c r="V51">
        <v>23.6</v>
      </c>
      <c r="W51">
        <v>38.719999151949203</v>
      </c>
      <c r="X51" s="36">
        <f t="shared" si="5"/>
        <v>5.2643229787767414</v>
      </c>
      <c r="Y51" s="41">
        <f t="shared" si="11"/>
        <v>35.113666964300293</v>
      </c>
      <c r="Z51" s="42">
        <f t="shared" si="12"/>
        <v>0.70227333928600588</v>
      </c>
      <c r="AA51" s="61">
        <f t="shared" si="6"/>
        <v>26.15</v>
      </c>
      <c r="AB51" s="37">
        <f t="shared" si="13"/>
        <v>1</v>
      </c>
      <c r="AC51" s="76">
        <f t="shared" si="16"/>
        <v>1</v>
      </c>
      <c r="AD51" s="89" t="str">
        <f t="shared" si="19"/>
        <v/>
      </c>
      <c r="AE51" s="168">
        <f t="shared" si="14"/>
        <v>0</v>
      </c>
      <c r="AF51" s="165">
        <f t="shared" si="26"/>
        <v>0</v>
      </c>
      <c r="AG51" s="69" t="str">
        <f t="shared" si="21"/>
        <v/>
      </c>
      <c r="AH51" s="102" t="str">
        <f t="shared" si="22"/>
        <v/>
      </c>
      <c r="AI51" s="230" t="str">
        <f t="shared" si="7"/>
        <v/>
      </c>
      <c r="AJ51" s="119">
        <f t="shared" si="24"/>
        <v>0</v>
      </c>
    </row>
    <row r="52" spans="1:36" ht="15.6">
      <c r="A52" s="206">
        <v>40227</v>
      </c>
      <c r="B52">
        <v>14.7399997711182</v>
      </c>
      <c r="C52">
        <v>26.610000610351602</v>
      </c>
      <c r="D52">
        <v>0</v>
      </c>
      <c r="E52">
        <v>38.516645881055702</v>
      </c>
      <c r="F52" s="36">
        <f t="shared" si="2"/>
        <v>4.7930749245829167</v>
      </c>
      <c r="G52" s="41">
        <f t="shared" si="8"/>
        <v>38.441213794284998</v>
      </c>
      <c r="H52" s="42">
        <f t="shared" si="9"/>
        <v>0.76882427588570001</v>
      </c>
      <c r="I52" s="61">
        <f t="shared" si="3"/>
        <v>23.642500400543252</v>
      </c>
      <c r="J52" s="35">
        <f t="shared" si="4"/>
        <v>1</v>
      </c>
      <c r="K52" s="89">
        <f t="shared" si="15"/>
        <v>1</v>
      </c>
      <c r="L52" s="89" t="str">
        <f t="shared" si="17"/>
        <v/>
      </c>
      <c r="M52" s="168">
        <f t="shared" si="10"/>
        <v>0</v>
      </c>
      <c r="N52" s="165">
        <f t="shared" si="25"/>
        <v>0</v>
      </c>
      <c r="O52" s="69" t="str">
        <f t="shared" si="18"/>
        <v/>
      </c>
      <c r="P52" s="102" t="str">
        <f t="shared" si="20"/>
        <v/>
      </c>
      <c r="Q52" s="230" t="str">
        <f t="shared" si="1"/>
        <v/>
      </c>
      <c r="R52" s="85">
        <f t="shared" si="23"/>
        <v>0</v>
      </c>
      <c r="S52" s="206">
        <v>40592</v>
      </c>
      <c r="T52">
        <v>16.7</v>
      </c>
      <c r="U52">
        <v>30.8</v>
      </c>
      <c r="V52">
        <v>0</v>
      </c>
      <c r="W52">
        <v>38.516645881055702</v>
      </c>
      <c r="X52" s="36">
        <f t="shared" si="5"/>
        <v>5.6414506945956076</v>
      </c>
      <c r="Y52" s="41">
        <f t="shared" si="11"/>
        <v>30.600506408623808</v>
      </c>
      <c r="Z52" s="42">
        <f t="shared" si="12"/>
        <v>0.61201012817247613</v>
      </c>
      <c r="AA52" s="61">
        <f t="shared" si="6"/>
        <v>27.274999999999999</v>
      </c>
      <c r="AB52" s="37">
        <f t="shared" si="13"/>
        <v>1</v>
      </c>
      <c r="AC52" s="76">
        <f t="shared" si="16"/>
        <v>1</v>
      </c>
      <c r="AD52" s="89" t="str">
        <f t="shared" si="19"/>
        <v/>
      </c>
      <c r="AE52" s="168">
        <f t="shared" si="14"/>
        <v>0</v>
      </c>
      <c r="AF52" s="165">
        <f t="shared" si="26"/>
        <v>0</v>
      </c>
      <c r="AG52" s="69" t="str">
        <f t="shared" si="21"/>
        <v/>
      </c>
      <c r="AH52" s="102" t="str">
        <f t="shared" si="22"/>
        <v/>
      </c>
      <c r="AI52" s="230" t="str">
        <f t="shared" si="7"/>
        <v/>
      </c>
      <c r="AJ52" s="119">
        <f t="shared" si="24"/>
        <v>0</v>
      </c>
    </row>
    <row r="53" spans="1:36" ht="15.6">
      <c r="A53" s="206">
        <v>40228</v>
      </c>
      <c r="B53">
        <v>13.210000038146999</v>
      </c>
      <c r="C53">
        <v>27.610000610351602</v>
      </c>
      <c r="D53">
        <v>0</v>
      </c>
      <c r="E53">
        <v>38.311353490579599</v>
      </c>
      <c r="F53" s="36">
        <f t="shared" si="2"/>
        <v>5.2149187096888623</v>
      </c>
      <c r="G53" s="41">
        <f t="shared" si="8"/>
        <v>34.269278826533906</v>
      </c>
      <c r="H53" s="42">
        <f t="shared" si="9"/>
        <v>0.68538557653067811</v>
      </c>
      <c r="I53" s="61">
        <f t="shared" si="3"/>
        <v>24.010000467300451</v>
      </c>
      <c r="J53" s="35">
        <f t="shared" si="4"/>
        <v>1</v>
      </c>
      <c r="K53" s="89">
        <f t="shared" si="15"/>
        <v>1</v>
      </c>
      <c r="L53" s="89" t="str">
        <f t="shared" si="17"/>
        <v/>
      </c>
      <c r="M53" s="168">
        <f t="shared" si="10"/>
        <v>0</v>
      </c>
      <c r="N53" s="165">
        <f t="shared" si="25"/>
        <v>0</v>
      </c>
      <c r="O53" s="69" t="str">
        <f t="shared" si="18"/>
        <v/>
      </c>
      <c r="P53" s="102" t="str">
        <f t="shared" si="20"/>
        <v/>
      </c>
      <c r="Q53" s="230" t="str">
        <f t="shared" si="1"/>
        <v/>
      </c>
      <c r="R53" s="85">
        <f t="shared" si="23"/>
        <v>0</v>
      </c>
      <c r="S53" s="206">
        <v>40593</v>
      </c>
      <c r="T53">
        <v>21.3</v>
      </c>
      <c r="U53">
        <v>30.2</v>
      </c>
      <c r="V53">
        <v>0</v>
      </c>
      <c r="W53">
        <v>38.311353490579599</v>
      </c>
      <c r="X53" s="36">
        <f t="shared" si="5"/>
        <v>4.6727485310899706</v>
      </c>
      <c r="Y53" s="41">
        <f t="shared" si="11"/>
        <v>26.862307583751832</v>
      </c>
      <c r="Z53" s="42">
        <f t="shared" si="12"/>
        <v>0.53724615167503664</v>
      </c>
      <c r="AA53" s="61">
        <f t="shared" si="6"/>
        <v>27.975000000000001</v>
      </c>
      <c r="AB53" s="37">
        <f t="shared" si="13"/>
        <v>1</v>
      </c>
      <c r="AC53" s="76">
        <f t="shared" si="16"/>
        <v>1</v>
      </c>
      <c r="AD53" s="89" t="str">
        <f t="shared" si="19"/>
        <v/>
      </c>
      <c r="AE53" s="168">
        <f t="shared" si="14"/>
        <v>0</v>
      </c>
      <c r="AF53" s="165">
        <f t="shared" si="26"/>
        <v>0</v>
      </c>
      <c r="AG53" s="69" t="str">
        <f t="shared" si="21"/>
        <v/>
      </c>
      <c r="AH53" s="102" t="str">
        <f t="shared" si="22"/>
        <v/>
      </c>
      <c r="AI53" s="230" t="str">
        <f t="shared" si="7"/>
        <v/>
      </c>
      <c r="AJ53" s="119">
        <f t="shared" si="24"/>
        <v>0</v>
      </c>
    </row>
    <row r="54" spans="1:36" ht="15.6">
      <c r="A54" s="206">
        <v>40229</v>
      </c>
      <c r="B54">
        <v>14.4799995422363</v>
      </c>
      <c r="C54">
        <v>28.889999389648398</v>
      </c>
      <c r="D54">
        <v>0</v>
      </c>
      <c r="E54">
        <v>38.1041436884774</v>
      </c>
      <c r="F54" s="36">
        <f t="shared" si="2"/>
        <v>5.361645332397643</v>
      </c>
      <c r="G54" s="41">
        <f t="shared" si="8"/>
        <v>29.979962560615792</v>
      </c>
      <c r="H54" s="42">
        <f t="shared" si="9"/>
        <v>0.59959925121231583</v>
      </c>
      <c r="I54" s="61">
        <f t="shared" si="3"/>
        <v>25.287499427795375</v>
      </c>
      <c r="J54" s="35">
        <f t="shared" si="4"/>
        <v>1</v>
      </c>
      <c r="K54" s="89" t="str">
        <f t="shared" si="15"/>
        <v/>
      </c>
      <c r="L54" s="89" t="str">
        <f t="shared" si="17"/>
        <v/>
      </c>
      <c r="M54" s="168">
        <f t="shared" si="10"/>
        <v>0</v>
      </c>
      <c r="N54" s="165">
        <f t="shared" ref="N54:N85" si="27">IF(AND(SUM(M43:M54)&gt;1,SUM(D39:D43)&gt;$AN$6),1,0)</f>
        <v>0</v>
      </c>
      <c r="O54" s="69" t="str">
        <f t="shared" si="18"/>
        <v/>
      </c>
      <c r="P54" s="102" t="str">
        <f t="shared" si="20"/>
        <v/>
      </c>
      <c r="Q54" s="230" t="str">
        <f t="shared" si="1"/>
        <v/>
      </c>
      <c r="R54" s="85">
        <f t="shared" si="23"/>
        <v>0</v>
      </c>
      <c r="S54" s="206">
        <v>40594</v>
      </c>
      <c r="T54">
        <v>17.8</v>
      </c>
      <c r="U54">
        <v>26.4</v>
      </c>
      <c r="V54">
        <v>24.6</v>
      </c>
      <c r="W54">
        <v>38.1041436884774</v>
      </c>
      <c r="X54" s="36">
        <f t="shared" si="5"/>
        <v>4.1855841639289411</v>
      </c>
      <c r="Y54" s="41">
        <f t="shared" si="11"/>
        <v>48.113840252608682</v>
      </c>
      <c r="Z54" s="42">
        <f t="shared" si="12"/>
        <v>0.96227680505217361</v>
      </c>
      <c r="AA54" s="61">
        <f t="shared" si="6"/>
        <v>24.25</v>
      </c>
      <c r="AB54" s="37">
        <f t="shared" si="13"/>
        <v>1</v>
      </c>
      <c r="AC54" s="76">
        <f t="shared" si="16"/>
        <v>1</v>
      </c>
      <c r="AD54" s="89" t="str">
        <f t="shared" si="19"/>
        <v/>
      </c>
      <c r="AE54" s="168">
        <f t="shared" si="14"/>
        <v>0</v>
      </c>
      <c r="AF54" s="165">
        <f t="shared" ref="AF54:AF85" si="28">IF(AND(SUM(AE43:AE54)&gt;1,SUM(V39:V43)&gt;$AN$6),1,0)</f>
        <v>0</v>
      </c>
      <c r="AG54" s="69" t="str">
        <f t="shared" si="21"/>
        <v/>
      </c>
      <c r="AH54" s="102" t="str">
        <f t="shared" si="22"/>
        <v/>
      </c>
      <c r="AI54" s="230" t="str">
        <f t="shared" si="7"/>
        <v/>
      </c>
      <c r="AJ54" s="119">
        <f t="shared" si="24"/>
        <v>0</v>
      </c>
    </row>
    <row r="55" spans="1:36" ht="15.6">
      <c r="A55" s="206">
        <v>40230</v>
      </c>
      <c r="B55">
        <v>15.6099996566772</v>
      </c>
      <c r="C55">
        <v>31.549999237060501</v>
      </c>
      <c r="D55">
        <v>0</v>
      </c>
      <c r="E55">
        <v>37.895038182706003</v>
      </c>
      <c r="F55" s="36">
        <f t="shared" si="2"/>
        <v>5.8773118365472596</v>
      </c>
      <c r="G55" s="41">
        <f t="shared" si="8"/>
        <v>25.278113091377985</v>
      </c>
      <c r="H55" s="42">
        <f t="shared" si="9"/>
        <v>0.5055622618275597</v>
      </c>
      <c r="I55" s="61">
        <f t="shared" si="3"/>
        <v>27.564999341964675</v>
      </c>
      <c r="J55" s="35">
        <f t="shared" si="4"/>
        <v>1</v>
      </c>
      <c r="K55" s="89" t="str">
        <f t="shared" si="15"/>
        <v/>
      </c>
      <c r="L55" s="89" t="str">
        <f t="shared" si="17"/>
        <v/>
      </c>
      <c r="M55" s="168">
        <f t="shared" si="10"/>
        <v>0</v>
      </c>
      <c r="N55" s="165">
        <f t="shared" si="27"/>
        <v>0</v>
      </c>
      <c r="O55" s="69" t="str">
        <f t="shared" si="18"/>
        <v/>
      </c>
      <c r="P55" s="102" t="str">
        <f t="shared" si="20"/>
        <v/>
      </c>
      <c r="Q55" s="230" t="str">
        <f t="shared" si="1"/>
        <v/>
      </c>
      <c r="R55" s="85">
        <f t="shared" si="23"/>
        <v>0</v>
      </c>
      <c r="S55" s="206">
        <v>40595</v>
      </c>
      <c r="T55">
        <v>11.9</v>
      </c>
      <c r="U55">
        <v>22.1</v>
      </c>
      <c r="V55">
        <v>0</v>
      </c>
      <c r="W55">
        <v>37.895038182706003</v>
      </c>
      <c r="X55" s="36">
        <f t="shared" si="5"/>
        <v>3.953879509336645</v>
      </c>
      <c r="Y55" s="41">
        <f t="shared" si="11"/>
        <v>44.950736645139365</v>
      </c>
      <c r="Z55" s="42">
        <f t="shared" si="12"/>
        <v>0.89901473290278733</v>
      </c>
      <c r="AA55" s="61">
        <f t="shared" si="6"/>
        <v>19.55</v>
      </c>
      <c r="AB55" s="37">
        <f t="shared" si="13"/>
        <v>1</v>
      </c>
      <c r="AC55" s="76">
        <f t="shared" si="16"/>
        <v>1</v>
      </c>
      <c r="AD55" s="89" t="str">
        <f t="shared" si="19"/>
        <v/>
      </c>
      <c r="AE55" s="168">
        <f t="shared" si="14"/>
        <v>0.11490840608838501</v>
      </c>
      <c r="AF55" s="165">
        <f t="shared" si="28"/>
        <v>0</v>
      </c>
      <c r="AG55" s="69" t="str">
        <f t="shared" si="21"/>
        <v/>
      </c>
      <c r="AH55" s="102" t="str">
        <f t="shared" si="22"/>
        <v/>
      </c>
      <c r="AI55" s="230" t="str">
        <f t="shared" si="7"/>
        <v/>
      </c>
      <c r="AJ55" s="119">
        <f t="shared" si="24"/>
        <v>0</v>
      </c>
    </row>
    <row r="56" spans="1:36" ht="15.6">
      <c r="A56" s="206">
        <v>40231</v>
      </c>
      <c r="B56">
        <v>16.860000610351602</v>
      </c>
      <c r="C56">
        <v>31.930000305175799</v>
      </c>
      <c r="D56">
        <v>0.10000000149011599</v>
      </c>
      <c r="E56">
        <v>37.684058681221998</v>
      </c>
      <c r="F56" s="36">
        <f t="shared" si="2"/>
        <v>5.794781177017974</v>
      </c>
      <c r="G56" s="41">
        <f t="shared" si="8"/>
        <v>20.742288151253721</v>
      </c>
      <c r="H56" s="42">
        <f t="shared" si="9"/>
        <v>0.41484576302507442</v>
      </c>
      <c r="I56" s="61">
        <f t="shared" si="3"/>
        <v>28.162500381469748</v>
      </c>
      <c r="J56" s="35">
        <f t="shared" si="4"/>
        <v>1</v>
      </c>
      <c r="K56" s="89" t="str">
        <f t="shared" si="15"/>
        <v/>
      </c>
      <c r="L56" s="89" t="str">
        <f t="shared" si="17"/>
        <v/>
      </c>
      <c r="M56" s="168">
        <f t="shared" si="10"/>
        <v>0</v>
      </c>
      <c r="N56" s="165">
        <f t="shared" si="27"/>
        <v>0</v>
      </c>
      <c r="O56" s="69" t="str">
        <f t="shared" si="18"/>
        <v/>
      </c>
      <c r="P56" s="102" t="str">
        <f t="shared" si="20"/>
        <v/>
      </c>
      <c r="Q56" s="230" t="str">
        <f t="shared" si="1"/>
        <v/>
      </c>
      <c r="R56" s="85">
        <f t="shared" si="23"/>
        <v>0</v>
      </c>
      <c r="S56" s="206">
        <v>40596</v>
      </c>
      <c r="T56">
        <v>10.7</v>
      </c>
      <c r="U56">
        <v>24.1</v>
      </c>
      <c r="V56">
        <v>0</v>
      </c>
      <c r="W56">
        <v>37.684058681221998</v>
      </c>
      <c r="X56" s="36">
        <f t="shared" si="5"/>
        <v>4.5584215571552615</v>
      </c>
      <c r="Y56" s="41">
        <f t="shared" si="11"/>
        <v>41.303999399415154</v>
      </c>
      <c r="Z56" s="42">
        <f t="shared" si="12"/>
        <v>0.82607998798830307</v>
      </c>
      <c r="AA56" s="61">
        <f t="shared" si="6"/>
        <v>20.75</v>
      </c>
      <c r="AB56" s="37">
        <f t="shared" si="13"/>
        <v>1</v>
      </c>
      <c r="AC56" s="76">
        <f t="shared" si="16"/>
        <v>1</v>
      </c>
      <c r="AD56" s="89" t="str">
        <f t="shared" si="19"/>
        <v/>
      </c>
      <c r="AE56" s="168">
        <f t="shared" si="14"/>
        <v>9.8142224646476178E-2</v>
      </c>
      <c r="AF56" s="165">
        <f t="shared" si="28"/>
        <v>0</v>
      </c>
      <c r="AG56" s="69" t="str">
        <f t="shared" si="21"/>
        <v/>
      </c>
      <c r="AH56" s="102" t="str">
        <f t="shared" si="22"/>
        <v/>
      </c>
      <c r="AI56" s="230" t="str">
        <f t="shared" si="7"/>
        <v/>
      </c>
      <c r="AJ56" s="119">
        <f t="shared" si="24"/>
        <v>0</v>
      </c>
    </row>
    <row r="57" spans="1:36" ht="15.6">
      <c r="A57" s="206">
        <v>40232</v>
      </c>
      <c r="B57">
        <v>15.6599998474121</v>
      </c>
      <c r="C57">
        <v>25.799999237060501</v>
      </c>
      <c r="D57">
        <v>0</v>
      </c>
      <c r="E57">
        <v>37.471226891982099</v>
      </c>
      <c r="F57" s="36">
        <f t="shared" si="2"/>
        <v>4.3159622063639622</v>
      </c>
      <c r="G57" s="41">
        <f t="shared" si="8"/>
        <v>17.289518386162552</v>
      </c>
      <c r="H57" s="42">
        <f t="shared" si="9"/>
        <v>0.34579036772325106</v>
      </c>
      <c r="I57" s="61">
        <f t="shared" si="3"/>
        <v>23.264999389648402</v>
      </c>
      <c r="J57" s="35">
        <f t="shared" si="4"/>
        <v>1</v>
      </c>
      <c r="K57" s="89" t="str">
        <f t="shared" si="15"/>
        <v/>
      </c>
      <c r="L57" s="89" t="str">
        <f t="shared" si="17"/>
        <v/>
      </c>
      <c r="M57" s="168">
        <f t="shared" si="10"/>
        <v>0</v>
      </c>
      <c r="N57" s="165">
        <f t="shared" si="27"/>
        <v>0</v>
      </c>
      <c r="O57" s="69" t="str">
        <f t="shared" si="18"/>
        <v/>
      </c>
      <c r="P57" s="102" t="str">
        <f t="shared" si="20"/>
        <v/>
      </c>
      <c r="Q57" s="230" t="str">
        <f t="shared" si="1"/>
        <v/>
      </c>
      <c r="R57" s="85">
        <f t="shared" si="23"/>
        <v>0</v>
      </c>
      <c r="S57" s="206">
        <v>40597</v>
      </c>
      <c r="T57">
        <v>9.5</v>
      </c>
      <c r="U57">
        <v>26.1</v>
      </c>
      <c r="V57">
        <v>0</v>
      </c>
      <c r="W57">
        <v>37.471226891982099</v>
      </c>
      <c r="X57" s="36">
        <f t="shared" si="5"/>
        <v>5.1022731724727599</v>
      </c>
      <c r="Y57" s="41">
        <f t="shared" si="11"/>
        <v>37.222180861436946</v>
      </c>
      <c r="Z57" s="42">
        <f t="shared" si="12"/>
        <v>0.74444361722873897</v>
      </c>
      <c r="AA57" s="61">
        <f t="shared" si="6"/>
        <v>21.950000000000003</v>
      </c>
      <c r="AB57" s="37">
        <f t="shared" si="13"/>
        <v>1</v>
      </c>
      <c r="AC57" s="76">
        <f t="shared" si="16"/>
        <v>1</v>
      </c>
      <c r="AD57" s="89" t="str">
        <f t="shared" si="19"/>
        <v/>
      </c>
      <c r="AE57" s="168">
        <f t="shared" si="14"/>
        <v>0</v>
      </c>
      <c r="AF57" s="165">
        <f t="shared" si="28"/>
        <v>0</v>
      </c>
      <c r="AG57" s="69" t="str">
        <f t="shared" si="21"/>
        <v/>
      </c>
      <c r="AH57" s="102" t="str">
        <f t="shared" si="22"/>
        <v/>
      </c>
      <c r="AI57" s="230" t="str">
        <f t="shared" si="7"/>
        <v/>
      </c>
      <c r="AJ57" s="119">
        <f t="shared" si="24"/>
        <v>0</v>
      </c>
    </row>
    <row r="58" spans="1:36" ht="15.6">
      <c r="A58" s="206">
        <v>40233</v>
      </c>
      <c r="B58">
        <v>12.079999923706101</v>
      </c>
      <c r="C58">
        <v>27.569999694824201</v>
      </c>
      <c r="D58">
        <v>0</v>
      </c>
      <c r="E58">
        <v>37.256564522943101</v>
      </c>
      <c r="F58" s="36">
        <f t="shared" si="2"/>
        <v>5.1792487423820148</v>
      </c>
      <c r="G58" s="41">
        <f t="shared" si="8"/>
        <v>13.146119392256939</v>
      </c>
      <c r="H58" s="42">
        <f t="shared" si="9"/>
        <v>0.26292238784513877</v>
      </c>
      <c r="I58" s="61">
        <f t="shared" si="3"/>
        <v>23.697499752044678</v>
      </c>
      <c r="J58" s="35">
        <f t="shared" si="4"/>
        <v>1</v>
      </c>
      <c r="K58" s="89" t="str">
        <f t="shared" si="15"/>
        <v/>
      </c>
      <c r="L58" s="89" t="str">
        <f t="shared" si="17"/>
        <v/>
      </c>
      <c r="M58" s="168">
        <f t="shared" si="10"/>
        <v>0</v>
      </c>
      <c r="N58" s="165">
        <f t="shared" si="27"/>
        <v>0</v>
      </c>
      <c r="O58" s="69" t="str">
        <f t="shared" si="18"/>
        <v/>
      </c>
      <c r="P58" s="102" t="str">
        <f t="shared" si="20"/>
        <v/>
      </c>
      <c r="Q58" s="230" t="str">
        <f t="shared" si="1"/>
        <v/>
      </c>
      <c r="R58" s="85">
        <f t="shared" si="23"/>
        <v>0</v>
      </c>
      <c r="S58" s="206">
        <v>40598</v>
      </c>
      <c r="T58">
        <v>8.9</v>
      </c>
      <c r="U58">
        <v>27.6</v>
      </c>
      <c r="V58">
        <v>0</v>
      </c>
      <c r="W58">
        <v>37.256564522943101</v>
      </c>
      <c r="X58" s="36">
        <f t="shared" si="5"/>
        <v>5.4524366644923576</v>
      </c>
      <c r="Y58" s="41">
        <f t="shared" si="11"/>
        <v>32.860231529843063</v>
      </c>
      <c r="Z58" s="42">
        <f t="shared" si="12"/>
        <v>0.65720463059686129</v>
      </c>
      <c r="AA58" s="61">
        <f t="shared" si="6"/>
        <v>22.925000000000001</v>
      </c>
      <c r="AB58" s="37">
        <f t="shared" si="13"/>
        <v>1</v>
      </c>
      <c r="AC58" s="76">
        <f t="shared" si="16"/>
        <v>1</v>
      </c>
      <c r="AD58" s="89" t="str">
        <f t="shared" si="19"/>
        <v/>
      </c>
      <c r="AE58" s="168">
        <f t="shared" si="14"/>
        <v>0</v>
      </c>
      <c r="AF58" s="165">
        <f t="shared" si="28"/>
        <v>0</v>
      </c>
      <c r="AG58" s="69" t="str">
        <f t="shared" si="21"/>
        <v/>
      </c>
      <c r="AH58" s="102" t="str">
        <f t="shared" si="22"/>
        <v/>
      </c>
      <c r="AI58" s="230" t="str">
        <f t="shared" si="7"/>
        <v/>
      </c>
      <c r="AJ58" s="119">
        <f t="shared" si="24"/>
        <v>0</v>
      </c>
    </row>
    <row r="59" spans="1:36" ht="15.6">
      <c r="A59" s="206">
        <v>40234</v>
      </c>
      <c r="B59">
        <v>13.960000038146999</v>
      </c>
      <c r="C59">
        <v>27.7299995422363</v>
      </c>
      <c r="D59">
        <v>0</v>
      </c>
      <c r="E59">
        <v>37.040093282061697</v>
      </c>
      <c r="F59" s="36">
        <f t="shared" si="2"/>
        <v>4.9864801548596223</v>
      </c>
      <c r="G59" s="41">
        <f t="shared" si="8"/>
        <v>9.1569352683692404</v>
      </c>
      <c r="H59" s="42">
        <f t="shared" si="9"/>
        <v>0.1831387053673848</v>
      </c>
      <c r="I59" s="61">
        <f t="shared" si="3"/>
        <v>24.287499666213975</v>
      </c>
      <c r="J59" s="35" t="str">
        <f t="shared" si="4"/>
        <v xml:space="preserve"> </v>
      </c>
      <c r="K59" s="89" t="str">
        <f t="shared" si="15"/>
        <v/>
      </c>
      <c r="L59" s="89" t="str">
        <f t="shared" si="17"/>
        <v/>
      </c>
      <c r="M59" s="168">
        <f t="shared" si="10"/>
        <v>0</v>
      </c>
      <c r="N59" s="165">
        <f t="shared" si="27"/>
        <v>0</v>
      </c>
      <c r="O59" s="69" t="str">
        <f t="shared" si="18"/>
        <v/>
      </c>
      <c r="P59" s="102" t="str">
        <f t="shared" si="20"/>
        <v/>
      </c>
      <c r="Q59" s="230" t="str">
        <f t="shared" si="1"/>
        <v/>
      </c>
      <c r="R59" s="85">
        <f t="shared" si="23"/>
        <v>0</v>
      </c>
      <c r="S59" s="206">
        <v>40599</v>
      </c>
      <c r="T59">
        <v>11.2</v>
      </c>
      <c r="U59">
        <v>28.7</v>
      </c>
      <c r="V59">
        <v>0</v>
      </c>
      <c r="W59">
        <v>37.040093282061697</v>
      </c>
      <c r="X59" s="36">
        <f t="shared" si="5"/>
        <v>5.491232139393829</v>
      </c>
      <c r="Y59" s="41">
        <f t="shared" si="11"/>
        <v>28.467245818327999</v>
      </c>
      <c r="Z59" s="42">
        <f t="shared" si="12"/>
        <v>0.56934491636656004</v>
      </c>
      <c r="AA59" s="61">
        <f t="shared" si="6"/>
        <v>24.324999999999999</v>
      </c>
      <c r="AB59" s="37">
        <f t="shared" si="13"/>
        <v>1</v>
      </c>
      <c r="AC59" s="76" t="str">
        <f t="shared" si="16"/>
        <v/>
      </c>
      <c r="AD59" s="89" t="str">
        <f t="shared" si="19"/>
        <v/>
      </c>
      <c r="AE59" s="168">
        <f t="shared" si="14"/>
        <v>0</v>
      </c>
      <c r="AF59" s="165">
        <f t="shared" si="28"/>
        <v>0</v>
      </c>
      <c r="AG59" s="69" t="str">
        <f t="shared" si="21"/>
        <v/>
      </c>
      <c r="AH59" s="102" t="str">
        <f t="shared" si="22"/>
        <v/>
      </c>
      <c r="AI59" s="230" t="str">
        <f t="shared" si="7"/>
        <v/>
      </c>
      <c r="AJ59" s="119">
        <f t="shared" si="24"/>
        <v>0</v>
      </c>
    </row>
    <row r="60" spans="1:36" ht="15.6">
      <c r="A60" s="206">
        <v>40235</v>
      </c>
      <c r="B60">
        <v>11.1300001144409</v>
      </c>
      <c r="C60">
        <v>28.319999694824201</v>
      </c>
      <c r="D60">
        <v>0</v>
      </c>
      <c r="E60">
        <v>36.821834877294499</v>
      </c>
      <c r="F60" s="36">
        <f t="shared" si="2"/>
        <v>5.3780620748242454</v>
      </c>
      <c r="G60" s="41">
        <f t="shared" si="8"/>
        <v>4.8544856085098438</v>
      </c>
      <c r="H60" s="42">
        <f t="shared" si="9"/>
        <v>9.7089712170196879E-2</v>
      </c>
      <c r="I60" s="61">
        <f t="shared" si="3"/>
        <v>24.022499799728376</v>
      </c>
      <c r="J60" s="35" t="str">
        <f t="shared" si="4"/>
        <v xml:space="preserve"> </v>
      </c>
      <c r="K60" s="89" t="str">
        <f t="shared" si="15"/>
        <v/>
      </c>
      <c r="L60" s="89" t="str">
        <f t="shared" si="17"/>
        <v/>
      </c>
      <c r="M60" s="168">
        <f t="shared" si="10"/>
        <v>0</v>
      </c>
      <c r="N60" s="165">
        <f t="shared" si="27"/>
        <v>0</v>
      </c>
      <c r="O60" s="69" t="str">
        <f t="shared" si="18"/>
        <v/>
      </c>
      <c r="P60" s="102" t="str">
        <f t="shared" si="20"/>
        <v/>
      </c>
      <c r="Q60" s="230" t="str">
        <f t="shared" si="1"/>
        <v/>
      </c>
      <c r="R60" s="85">
        <f t="shared" si="23"/>
        <v>0</v>
      </c>
      <c r="S60" s="206">
        <v>40600</v>
      </c>
      <c r="T60">
        <v>12.4</v>
      </c>
      <c r="U60">
        <v>31</v>
      </c>
      <c r="V60">
        <v>0</v>
      </c>
      <c r="W60">
        <v>36.821834877294499</v>
      </c>
      <c r="X60" s="36">
        <f t="shared" si="5"/>
        <v>5.8887178410743584</v>
      </c>
      <c r="Y60" s="41">
        <f t="shared" si="11"/>
        <v>23.756271545468511</v>
      </c>
      <c r="Z60" s="42">
        <f t="shared" si="12"/>
        <v>0.47512543090937021</v>
      </c>
      <c r="AA60" s="61">
        <f t="shared" si="6"/>
        <v>26.35</v>
      </c>
      <c r="AB60" s="37">
        <f t="shared" si="13"/>
        <v>1</v>
      </c>
      <c r="AC60" s="76" t="str">
        <f t="shared" si="16"/>
        <v/>
      </c>
      <c r="AD60" s="89" t="str">
        <f t="shared" si="19"/>
        <v/>
      </c>
      <c r="AE60" s="168">
        <f t="shared" si="14"/>
        <v>0</v>
      </c>
      <c r="AF60" s="165">
        <f t="shared" si="28"/>
        <v>0</v>
      </c>
      <c r="AG60" s="69" t="str">
        <f t="shared" si="21"/>
        <v/>
      </c>
      <c r="AH60" s="102" t="str">
        <f t="shared" si="22"/>
        <v/>
      </c>
      <c r="AI60" s="230" t="str">
        <f t="shared" si="7"/>
        <v/>
      </c>
      <c r="AJ60" s="119">
        <f t="shared" si="24"/>
        <v>0</v>
      </c>
    </row>
    <row r="61" spans="1:36" ht="15.6">
      <c r="A61" s="206">
        <v>40236</v>
      </c>
      <c r="B61">
        <v>11.930000305175801</v>
      </c>
      <c r="C61">
        <v>29.709999084472699</v>
      </c>
      <c r="D61">
        <v>0</v>
      </c>
      <c r="E61">
        <v>36.601811016598297</v>
      </c>
      <c r="F61" s="36">
        <f t="shared" si="2"/>
        <v>5.5955458074383611</v>
      </c>
      <c r="G61" s="41">
        <f t="shared" si="8"/>
        <v>0.37804896255915477</v>
      </c>
      <c r="H61" s="42">
        <f t="shared" si="9"/>
        <v>7.5609792511830949E-3</v>
      </c>
      <c r="I61" s="61">
        <f t="shared" si="3"/>
        <v>25.264999389648473</v>
      </c>
      <c r="J61" s="35" t="str">
        <f t="shared" si="4"/>
        <v xml:space="preserve"> </v>
      </c>
      <c r="K61" s="89" t="str">
        <f t="shared" si="15"/>
        <v/>
      </c>
      <c r="L61" s="89" t="str">
        <f t="shared" si="17"/>
        <v/>
      </c>
      <c r="M61" s="168">
        <f t="shared" si="10"/>
        <v>0</v>
      </c>
      <c r="N61" s="165">
        <f t="shared" si="27"/>
        <v>0</v>
      </c>
      <c r="O61" s="69" t="str">
        <f t="shared" si="18"/>
        <v/>
      </c>
      <c r="P61" s="102" t="str">
        <f t="shared" si="20"/>
        <v/>
      </c>
      <c r="Q61" s="230" t="str">
        <f t="shared" si="1"/>
        <v/>
      </c>
      <c r="R61" s="85">
        <f t="shared" si="23"/>
        <v>0</v>
      </c>
      <c r="S61" s="206">
        <v>40601</v>
      </c>
      <c r="T61">
        <v>16.100000000000001</v>
      </c>
      <c r="U61">
        <v>26.3</v>
      </c>
      <c r="V61">
        <v>1.4</v>
      </c>
      <c r="W61">
        <v>36.601811016598297</v>
      </c>
      <c r="X61" s="36">
        <f t="shared" si="5"/>
        <v>4.2798546390667029</v>
      </c>
      <c r="Y61" s="41">
        <f t="shared" si="11"/>
        <v>21.732387834215146</v>
      </c>
      <c r="Z61" s="42">
        <f t="shared" si="12"/>
        <v>0.43464775668430294</v>
      </c>
      <c r="AA61" s="61">
        <f t="shared" si="6"/>
        <v>23.75</v>
      </c>
      <c r="AB61" s="37">
        <f t="shared" si="13"/>
        <v>1</v>
      </c>
      <c r="AC61" s="76" t="str">
        <f t="shared" si="16"/>
        <v/>
      </c>
      <c r="AD61" s="89" t="str">
        <f t="shared" si="19"/>
        <v/>
      </c>
      <c r="AE61" s="168">
        <f t="shared" si="14"/>
        <v>0</v>
      </c>
      <c r="AF61" s="165">
        <f t="shared" si="28"/>
        <v>0</v>
      </c>
      <c r="AG61" s="69" t="str">
        <f t="shared" si="21"/>
        <v/>
      </c>
      <c r="AH61" s="102" t="str">
        <f t="shared" si="22"/>
        <v/>
      </c>
      <c r="AI61" s="230" t="str">
        <f t="shared" si="7"/>
        <v/>
      </c>
      <c r="AJ61" s="119">
        <f t="shared" si="24"/>
        <v>0</v>
      </c>
    </row>
    <row r="62" spans="1:36" ht="15.6">
      <c r="A62" s="206">
        <v>40237</v>
      </c>
      <c r="B62">
        <v>16.350000381469702</v>
      </c>
      <c r="C62">
        <v>29.0200004577637</v>
      </c>
      <c r="D62">
        <v>0.20000000298023199</v>
      </c>
      <c r="E62">
        <v>36.380043407929698</v>
      </c>
      <c r="F62" s="36">
        <f t="shared" si="2"/>
        <v>4.921612552348904</v>
      </c>
      <c r="G62" s="41">
        <f t="shared" si="8"/>
        <v>0</v>
      </c>
      <c r="H62" s="42">
        <f t="shared" si="9"/>
        <v>0</v>
      </c>
      <c r="I62" s="61">
        <f t="shared" si="3"/>
        <v>25.8525004386902</v>
      </c>
      <c r="J62" s="35" t="str">
        <f t="shared" si="4"/>
        <v xml:space="preserve"> </v>
      </c>
      <c r="K62" s="89" t="str">
        <f t="shared" si="15"/>
        <v/>
      </c>
      <c r="L62" s="89" t="str">
        <f t="shared" si="17"/>
        <v/>
      </c>
      <c r="M62" s="168">
        <f t="shared" si="10"/>
        <v>0</v>
      </c>
      <c r="N62" s="165">
        <f t="shared" si="27"/>
        <v>0</v>
      </c>
      <c r="O62" s="69" t="str">
        <f t="shared" si="18"/>
        <v/>
      </c>
      <c r="P62" s="102" t="str">
        <f t="shared" si="20"/>
        <v/>
      </c>
      <c r="Q62" s="230" t="str">
        <f t="shared" si="1"/>
        <v/>
      </c>
      <c r="R62" s="85">
        <f t="shared" si="23"/>
        <v>0</v>
      </c>
      <c r="S62" s="206">
        <v>40602</v>
      </c>
      <c r="T62">
        <v>17.5</v>
      </c>
      <c r="U62">
        <v>28.6</v>
      </c>
      <c r="V62">
        <v>0.4</v>
      </c>
      <c r="W62">
        <v>36.380043407929698</v>
      </c>
      <c r="X62" s="36">
        <f t="shared" si="5"/>
        <v>4.6481326631676216</v>
      </c>
      <c r="Y62" s="41">
        <f t="shared" si="11"/>
        <v>18.413881703681046</v>
      </c>
      <c r="Z62" s="42">
        <f t="shared" si="12"/>
        <v>0.36827763407362091</v>
      </c>
      <c r="AA62" s="61">
        <f t="shared" si="6"/>
        <v>25.825000000000003</v>
      </c>
      <c r="AB62" s="37">
        <f t="shared" si="13"/>
        <v>1</v>
      </c>
      <c r="AC62" s="76" t="str">
        <f t="shared" si="16"/>
        <v/>
      </c>
      <c r="AD62" s="89" t="str">
        <f t="shared" si="19"/>
        <v/>
      </c>
      <c r="AE62" s="168">
        <f t="shared" si="14"/>
        <v>0</v>
      </c>
      <c r="AF62" s="165">
        <f t="shared" si="28"/>
        <v>0</v>
      </c>
      <c r="AG62" s="69" t="str">
        <f t="shared" si="21"/>
        <v/>
      </c>
      <c r="AH62" s="102" t="str">
        <f t="shared" si="22"/>
        <v/>
      </c>
      <c r="AI62" s="230" t="str">
        <f t="shared" si="7"/>
        <v/>
      </c>
      <c r="AJ62" s="119">
        <f t="shared" si="24"/>
        <v>0</v>
      </c>
    </row>
    <row r="63" spans="1:36" ht="15.6">
      <c r="A63" s="206">
        <v>40238</v>
      </c>
      <c r="B63">
        <v>14.949999809265099</v>
      </c>
      <c r="C63">
        <v>22.590000152587901</v>
      </c>
      <c r="D63">
        <v>0.5</v>
      </c>
      <c r="E63">
        <v>36.156553759245597</v>
      </c>
      <c r="F63" s="36">
        <f t="shared" si="2"/>
        <v>3.4309977247992109</v>
      </c>
      <c r="G63" s="41">
        <f t="shared" si="8"/>
        <v>0</v>
      </c>
      <c r="H63" s="42">
        <f t="shared" si="9"/>
        <v>0</v>
      </c>
      <c r="I63" s="61">
        <f t="shared" si="3"/>
        <v>20.680000066757202</v>
      </c>
      <c r="J63" s="35" t="str">
        <f t="shared" si="4"/>
        <v xml:space="preserve"> </v>
      </c>
      <c r="K63" s="89" t="str">
        <f t="shared" si="15"/>
        <v/>
      </c>
      <c r="L63" s="89" t="str">
        <f t="shared" si="17"/>
        <v/>
      </c>
      <c r="M63" s="168">
        <f t="shared" si="10"/>
        <v>0.10010075413143611</v>
      </c>
      <c r="N63" s="165">
        <f t="shared" si="27"/>
        <v>0</v>
      </c>
      <c r="O63" s="69" t="str">
        <f t="shared" si="18"/>
        <v/>
      </c>
      <c r="P63" s="102" t="str">
        <f t="shared" si="20"/>
        <v/>
      </c>
      <c r="Q63" s="230" t="str">
        <f t="shared" si="1"/>
        <v/>
      </c>
      <c r="R63" s="85">
        <f t="shared" si="23"/>
        <v>0</v>
      </c>
      <c r="S63" s="206">
        <v>40603</v>
      </c>
      <c r="T63">
        <v>16.7</v>
      </c>
      <c r="U63">
        <v>26</v>
      </c>
      <c r="V63">
        <v>1.4</v>
      </c>
      <c r="W63">
        <v>36.156553759245597</v>
      </c>
      <c r="X63" s="36">
        <f t="shared" si="5"/>
        <v>4.0524906506363214</v>
      </c>
      <c r="Y63" s="41">
        <f t="shared" si="11"/>
        <v>16.571889183171987</v>
      </c>
      <c r="Z63" s="42">
        <f t="shared" si="12"/>
        <v>0.33143778366343973</v>
      </c>
      <c r="AA63" s="61">
        <f t="shared" si="6"/>
        <v>23.675000000000001</v>
      </c>
      <c r="AB63" s="37">
        <f t="shared" si="13"/>
        <v>1</v>
      </c>
      <c r="AC63" s="76" t="str">
        <f t="shared" si="16"/>
        <v/>
      </c>
      <c r="AD63" s="89" t="str">
        <f t="shared" si="19"/>
        <v/>
      </c>
      <c r="AE63" s="168">
        <f t="shared" si="14"/>
        <v>0</v>
      </c>
      <c r="AF63" s="165">
        <f t="shared" si="28"/>
        <v>0</v>
      </c>
      <c r="AG63" s="69" t="str">
        <f t="shared" si="21"/>
        <v/>
      </c>
      <c r="AH63" s="102" t="str">
        <f t="shared" si="22"/>
        <v/>
      </c>
      <c r="AI63" s="230" t="str">
        <f t="shared" si="7"/>
        <v/>
      </c>
      <c r="AJ63" s="119">
        <f t="shared" si="24"/>
        <v>0</v>
      </c>
    </row>
    <row r="64" spans="1:36" ht="15.6">
      <c r="A64" s="206">
        <v>40239</v>
      </c>
      <c r="B64">
        <v>11.439999580383301</v>
      </c>
      <c r="C64">
        <v>23.2700004577637</v>
      </c>
      <c r="D64">
        <v>0</v>
      </c>
      <c r="E64">
        <v>35.9313637785026</v>
      </c>
      <c r="F64" s="36">
        <f t="shared" si="2"/>
        <v>4.0786359584729155</v>
      </c>
      <c r="G64" s="41">
        <f t="shared" si="8"/>
        <v>0</v>
      </c>
      <c r="H64" s="42">
        <f t="shared" si="9"/>
        <v>0</v>
      </c>
      <c r="I64" s="61">
        <f t="shared" si="3"/>
        <v>20.3125002384186</v>
      </c>
      <c r="J64" s="35" t="str">
        <f t="shared" si="4"/>
        <v xml:space="preserve"> </v>
      </c>
      <c r="K64" s="89" t="str">
        <f t="shared" si="15"/>
        <v/>
      </c>
      <c r="L64" s="89" t="str">
        <f t="shared" si="17"/>
        <v/>
      </c>
      <c r="M64" s="168">
        <f t="shared" si="10"/>
        <v>0.10768499987609334</v>
      </c>
      <c r="N64" s="165">
        <f t="shared" si="27"/>
        <v>0</v>
      </c>
      <c r="O64" s="69" t="str">
        <f t="shared" si="18"/>
        <v/>
      </c>
      <c r="P64" s="102" t="str">
        <f t="shared" si="20"/>
        <v/>
      </c>
      <c r="Q64" s="230" t="str">
        <f t="shared" si="1"/>
        <v/>
      </c>
      <c r="R64" s="85">
        <f t="shared" si="23"/>
        <v>0</v>
      </c>
      <c r="S64" s="206">
        <v>40604</v>
      </c>
      <c r="T64">
        <v>10</v>
      </c>
      <c r="U64">
        <v>25</v>
      </c>
      <c r="V64">
        <v>0</v>
      </c>
      <c r="W64">
        <v>35.9313637785026</v>
      </c>
      <c r="X64" s="36">
        <f t="shared" si="5"/>
        <v>4.6116441445479435</v>
      </c>
      <c r="Y64" s="41">
        <f t="shared" si="11"/>
        <v>12.882573867533631</v>
      </c>
      <c r="Z64" s="42">
        <f t="shared" si="12"/>
        <v>0.25765147735067262</v>
      </c>
      <c r="AA64" s="61">
        <f t="shared" si="6"/>
        <v>21.25</v>
      </c>
      <c r="AB64" s="37">
        <f t="shared" si="13"/>
        <v>1</v>
      </c>
      <c r="AC64" s="76" t="str">
        <f t="shared" si="16"/>
        <v/>
      </c>
      <c r="AD64" s="89" t="str">
        <f t="shared" si="19"/>
        <v/>
      </c>
      <c r="AE64" s="168">
        <f t="shared" si="14"/>
        <v>7.3884210614670071E-2</v>
      </c>
      <c r="AF64" s="165">
        <f t="shared" si="28"/>
        <v>0</v>
      </c>
      <c r="AG64" s="69" t="str">
        <f t="shared" si="21"/>
        <v/>
      </c>
      <c r="AH64" s="102" t="str">
        <f t="shared" si="22"/>
        <v/>
      </c>
      <c r="AI64" s="230" t="str">
        <f t="shared" si="7"/>
        <v/>
      </c>
      <c r="AJ64" s="119">
        <f t="shared" si="24"/>
        <v>0</v>
      </c>
    </row>
    <row r="65" spans="1:36" ht="15.6">
      <c r="A65" s="206">
        <v>40240</v>
      </c>
      <c r="B65">
        <v>10.2200002670288</v>
      </c>
      <c r="C65">
        <v>27.610000610351602</v>
      </c>
      <c r="D65">
        <v>0</v>
      </c>
      <c r="E65">
        <v>35.704495173657399</v>
      </c>
      <c r="F65" s="36">
        <f t="shared" si="2"/>
        <v>5.131897595229999</v>
      </c>
      <c r="G65" s="41">
        <f t="shared" si="8"/>
        <v>0</v>
      </c>
      <c r="H65" s="42">
        <f t="shared" si="9"/>
        <v>0</v>
      </c>
      <c r="I65" s="61">
        <f t="shared" si="3"/>
        <v>23.262500524520902</v>
      </c>
      <c r="J65" s="35" t="str">
        <f t="shared" si="4"/>
        <v xml:space="preserve"> </v>
      </c>
      <c r="K65" s="89" t="str">
        <f t="shared" si="15"/>
        <v/>
      </c>
      <c r="L65" s="89" t="str">
        <f t="shared" si="17"/>
        <v/>
      </c>
      <c r="M65" s="168">
        <f t="shared" si="10"/>
        <v>0</v>
      </c>
      <c r="N65" s="165">
        <f t="shared" si="27"/>
        <v>0</v>
      </c>
      <c r="O65" s="69" t="str">
        <f t="shared" si="18"/>
        <v/>
      </c>
      <c r="P65" s="102" t="str">
        <f t="shared" si="20"/>
        <v/>
      </c>
      <c r="Q65" s="230" t="str">
        <f t="shared" si="1"/>
        <v/>
      </c>
      <c r="R65" s="85">
        <f t="shared" si="23"/>
        <v>0</v>
      </c>
      <c r="S65" s="206">
        <v>40605</v>
      </c>
      <c r="T65">
        <v>6</v>
      </c>
      <c r="U65">
        <v>24.7</v>
      </c>
      <c r="V65">
        <v>0</v>
      </c>
      <c r="W65">
        <v>35.704495173657399</v>
      </c>
      <c r="X65" s="36">
        <f t="shared" si="5"/>
        <v>4.8049512372990817</v>
      </c>
      <c r="Y65" s="41">
        <f t="shared" si="11"/>
        <v>9.0386128776943657</v>
      </c>
      <c r="Z65" s="42">
        <f t="shared" si="12"/>
        <v>0.18077225755388732</v>
      </c>
      <c r="AA65" s="61">
        <f t="shared" si="6"/>
        <v>20.024999999999999</v>
      </c>
      <c r="AB65" s="37" t="str">
        <f t="shared" si="13"/>
        <v xml:space="preserve"> </v>
      </c>
      <c r="AC65" s="76" t="str">
        <f t="shared" si="16"/>
        <v/>
      </c>
      <c r="AD65" s="89" t="str">
        <f t="shared" si="19"/>
        <v/>
      </c>
      <c r="AE65" s="168">
        <f t="shared" si="14"/>
        <v>0.11142105334307677</v>
      </c>
      <c r="AF65" s="165">
        <f t="shared" si="28"/>
        <v>0</v>
      </c>
      <c r="AG65" s="69" t="str">
        <f t="shared" si="21"/>
        <v/>
      </c>
      <c r="AH65" s="102" t="str">
        <f t="shared" si="22"/>
        <v/>
      </c>
      <c r="AI65" s="230" t="str">
        <f t="shared" si="7"/>
        <v/>
      </c>
      <c r="AJ65" s="119">
        <f t="shared" si="24"/>
        <v>0</v>
      </c>
    </row>
    <row r="66" spans="1:36" ht="15.6">
      <c r="A66" s="206">
        <v>40241</v>
      </c>
      <c r="B66">
        <v>13.930000305175801</v>
      </c>
      <c r="C66">
        <v>28.549999237060501</v>
      </c>
      <c r="D66">
        <v>0.10000000149011599</v>
      </c>
      <c r="E66">
        <v>35.475969652666699</v>
      </c>
      <c r="F66" s="36">
        <f t="shared" si="2"/>
        <v>4.971409103680414</v>
      </c>
      <c r="G66" s="41">
        <f t="shared" si="8"/>
        <v>0</v>
      </c>
      <c r="H66" s="42">
        <f t="shared" si="9"/>
        <v>0</v>
      </c>
      <c r="I66" s="61">
        <f t="shared" si="3"/>
        <v>24.894999504089327</v>
      </c>
      <c r="J66" s="35" t="str">
        <f t="shared" si="4"/>
        <v xml:space="preserve"> </v>
      </c>
      <c r="K66" s="89" t="str">
        <f t="shared" si="15"/>
        <v/>
      </c>
      <c r="L66" s="89" t="str">
        <f t="shared" si="17"/>
        <v/>
      </c>
      <c r="M66" s="168">
        <f t="shared" si="10"/>
        <v>0</v>
      </c>
      <c r="N66" s="165">
        <f t="shared" si="27"/>
        <v>0</v>
      </c>
      <c r="O66" s="69" t="str">
        <f t="shared" si="18"/>
        <v/>
      </c>
      <c r="P66" s="102" t="str">
        <f t="shared" si="20"/>
        <v/>
      </c>
      <c r="Q66" s="230" t="str">
        <f t="shared" si="1"/>
        <v/>
      </c>
      <c r="R66" s="85">
        <f t="shared" si="23"/>
        <v>0</v>
      </c>
      <c r="S66" s="206">
        <v>40606</v>
      </c>
      <c r="T66">
        <v>3.4</v>
      </c>
      <c r="U66">
        <v>24.5</v>
      </c>
      <c r="V66">
        <v>0</v>
      </c>
      <c r="W66">
        <v>35.475969652666699</v>
      </c>
      <c r="X66" s="36">
        <f t="shared" si="5"/>
        <v>4.8571440495533809</v>
      </c>
      <c r="Y66" s="41">
        <f t="shared" si="11"/>
        <v>5.1528976380516607</v>
      </c>
      <c r="Z66" s="42">
        <f t="shared" si="12"/>
        <v>0.10305795276103322</v>
      </c>
      <c r="AA66" s="61">
        <f t="shared" si="6"/>
        <v>19.225000000000001</v>
      </c>
      <c r="AB66" s="37" t="str">
        <f t="shared" si="13"/>
        <v xml:space="preserve"> </v>
      </c>
      <c r="AC66" s="76" t="str">
        <f t="shared" si="16"/>
        <v/>
      </c>
      <c r="AD66" s="89" t="str">
        <f t="shared" si="19"/>
        <v/>
      </c>
      <c r="AE66" s="168">
        <f t="shared" si="14"/>
        <v>0.11592822944314762</v>
      </c>
      <c r="AF66" s="165">
        <f t="shared" si="28"/>
        <v>0</v>
      </c>
      <c r="AG66" s="69" t="str">
        <f t="shared" si="21"/>
        <v/>
      </c>
      <c r="AH66" s="102" t="str">
        <f t="shared" si="22"/>
        <v/>
      </c>
      <c r="AI66" s="230" t="str">
        <f t="shared" si="7"/>
        <v/>
      </c>
      <c r="AJ66" s="119">
        <f t="shared" si="24"/>
        <v>0</v>
      </c>
    </row>
    <row r="67" spans="1:36" ht="15.6">
      <c r="A67" s="206">
        <v>40242</v>
      </c>
      <c r="B67">
        <v>15.75</v>
      </c>
      <c r="C67">
        <v>21.069999694824201</v>
      </c>
      <c r="D67">
        <v>2</v>
      </c>
      <c r="E67">
        <v>35.245808923487203</v>
      </c>
      <c r="F67" s="36">
        <f t="shared" si="2"/>
        <v>2.7634624057829598</v>
      </c>
      <c r="G67" s="41">
        <f t="shared" si="8"/>
        <v>0</v>
      </c>
      <c r="H67" s="42">
        <f t="shared" si="9"/>
        <v>0</v>
      </c>
      <c r="I67" s="61">
        <f t="shared" si="3"/>
        <v>19.73999977111815</v>
      </c>
      <c r="J67" s="35" t="str">
        <f t="shared" si="4"/>
        <v xml:space="preserve"> </v>
      </c>
      <c r="K67" s="89" t="str">
        <f t="shared" si="15"/>
        <v/>
      </c>
      <c r="L67" s="89" t="str">
        <f t="shared" si="17"/>
        <v/>
      </c>
      <c r="M67" s="168">
        <f t="shared" si="10"/>
        <v>0.11384175977033173</v>
      </c>
      <c r="N67" s="165">
        <f t="shared" si="27"/>
        <v>0</v>
      </c>
      <c r="O67" s="69" t="str">
        <f t="shared" si="18"/>
        <v/>
      </c>
      <c r="P67" s="102" t="str">
        <f t="shared" si="20"/>
        <v/>
      </c>
      <c r="Q67" s="230" t="str">
        <f t="shared" ref="Q67:Q130" si="29">IF(R67&gt;R66,A67,"")</f>
        <v/>
      </c>
      <c r="R67" s="85">
        <f t="shared" si="23"/>
        <v>0</v>
      </c>
      <c r="S67" s="206">
        <v>40607</v>
      </c>
      <c r="T67">
        <v>6.5</v>
      </c>
      <c r="U67">
        <v>23.8</v>
      </c>
      <c r="V67">
        <v>0</v>
      </c>
      <c r="W67">
        <v>35.245808923487203</v>
      </c>
      <c r="X67" s="36">
        <f t="shared" si="5"/>
        <v>4.5346910588035376</v>
      </c>
      <c r="Y67" s="41">
        <f t="shared" si="11"/>
        <v>1.5251447910088305</v>
      </c>
      <c r="Z67" s="42">
        <f t="shared" si="12"/>
        <v>3.0502895820176609E-2</v>
      </c>
      <c r="AA67" s="61">
        <f t="shared" si="6"/>
        <v>19.475000000000001</v>
      </c>
      <c r="AB67" s="37" t="str">
        <f t="shared" si="13"/>
        <v xml:space="preserve"> </v>
      </c>
      <c r="AC67" s="76" t="str">
        <f t="shared" si="16"/>
        <v/>
      </c>
      <c r="AD67" s="89" t="str">
        <f t="shared" si="19"/>
        <v/>
      </c>
      <c r="AE67" s="168">
        <f t="shared" si="14"/>
        <v>0.11522747394791448</v>
      </c>
      <c r="AF67" s="165">
        <f t="shared" si="28"/>
        <v>0</v>
      </c>
      <c r="AG67" s="69" t="str">
        <f t="shared" si="21"/>
        <v/>
      </c>
      <c r="AH67" s="102" t="str">
        <f t="shared" si="22"/>
        <v/>
      </c>
      <c r="AI67" s="230" t="str">
        <f t="shared" si="7"/>
        <v/>
      </c>
      <c r="AJ67" s="119">
        <f t="shared" si="24"/>
        <v>0</v>
      </c>
    </row>
    <row r="68" spans="1:36" ht="15.6">
      <c r="A68" s="206">
        <v>40243</v>
      </c>
      <c r="B68">
        <v>16.889999389648398</v>
      </c>
      <c r="C68">
        <v>27.75</v>
      </c>
      <c r="D68">
        <v>16.399999618530298</v>
      </c>
      <c r="E68">
        <v>35.014034694075697</v>
      </c>
      <c r="F68" s="36">
        <f t="shared" ref="F68:F131" si="30">0.0023*(AVERAGE(B68:C68)+17.8)*(C68-B68)^0.5*E68/2.45</f>
        <v>4.345900263818061</v>
      </c>
      <c r="G68" s="41">
        <f t="shared" si="8"/>
        <v>12.923279407475849</v>
      </c>
      <c r="H68" s="42">
        <f t="shared" si="9"/>
        <v>0.25846558814951698</v>
      </c>
      <c r="I68" s="61">
        <f t="shared" ref="I68:I131" si="31">(C68-(C68-B68)/4)</f>
        <v>25.034999847412099</v>
      </c>
      <c r="J68" s="35">
        <f t="shared" ref="J68:J131" si="32">IF(H68&gt;$AO$3,1," ")</f>
        <v>1</v>
      </c>
      <c r="K68" s="89">
        <f t="shared" si="15"/>
        <v>1</v>
      </c>
      <c r="L68" s="89" t="str">
        <f t="shared" si="17"/>
        <v/>
      </c>
      <c r="M68" s="168">
        <f t="shared" si="10"/>
        <v>0</v>
      </c>
      <c r="N68" s="165">
        <f t="shared" si="27"/>
        <v>0</v>
      </c>
      <c r="O68" s="69" t="str">
        <f t="shared" si="18"/>
        <v/>
      </c>
      <c r="P68" s="102" t="str">
        <f t="shared" si="20"/>
        <v/>
      </c>
      <c r="Q68" s="230" t="str">
        <f t="shared" si="29"/>
        <v/>
      </c>
      <c r="R68" s="85">
        <f t="shared" si="23"/>
        <v>0</v>
      </c>
      <c r="S68" s="206">
        <v>40608</v>
      </c>
      <c r="T68">
        <v>10.4</v>
      </c>
      <c r="U68">
        <v>25.3</v>
      </c>
      <c r="V68">
        <v>0</v>
      </c>
      <c r="W68">
        <v>35.014034694075697</v>
      </c>
      <c r="X68" s="36">
        <f t="shared" ref="X68:X131" si="33">0.0023*(AVERAGE(T68:U68)+17.8)*(U68-T68)^0.5*W68/2.45</f>
        <v>4.5233123447846388</v>
      </c>
      <c r="Y68" s="41">
        <f t="shared" si="11"/>
        <v>0</v>
      </c>
      <c r="Z68" s="42">
        <f t="shared" si="12"/>
        <v>0</v>
      </c>
      <c r="AA68" s="61">
        <f t="shared" ref="AA68:AA131" si="34">(U68-(U68-T68)/4)</f>
        <v>21.574999999999999</v>
      </c>
      <c r="AB68" s="37" t="str">
        <f t="shared" si="13"/>
        <v xml:space="preserve"> </v>
      </c>
      <c r="AC68" s="76" t="str">
        <f t="shared" si="16"/>
        <v/>
      </c>
      <c r="AD68" s="89" t="str">
        <f t="shared" si="19"/>
        <v/>
      </c>
      <c r="AE68" s="168">
        <f t="shared" si="14"/>
        <v>0</v>
      </c>
      <c r="AF68" s="165">
        <f t="shared" si="28"/>
        <v>0</v>
      </c>
      <c r="AG68" s="69" t="str">
        <f t="shared" si="21"/>
        <v/>
      </c>
      <c r="AH68" s="102" t="str">
        <f t="shared" si="22"/>
        <v/>
      </c>
      <c r="AI68" s="230" t="str">
        <f t="shared" ref="AI68:AI131" si="35">IF(AJ68&gt;AJ67,S68,"")</f>
        <v/>
      </c>
      <c r="AJ68" s="119">
        <f t="shared" si="24"/>
        <v>0</v>
      </c>
    </row>
    <row r="69" spans="1:36" ht="15.6">
      <c r="A69" s="206">
        <v>40244</v>
      </c>
      <c r="B69">
        <v>18.409999847412099</v>
      </c>
      <c r="C69">
        <v>25.670000076293899</v>
      </c>
      <c r="D69">
        <v>1.1000000238418599</v>
      </c>
      <c r="E69">
        <v>34.780668672388799</v>
      </c>
      <c r="F69" s="36">
        <f t="shared" si="30"/>
        <v>3.5049943757576698</v>
      </c>
      <c r="G69" s="41">
        <f t="shared" ref="G69:G132" si="36">IF((D69+G68-($AO$2*F69))&gt;0,IF((D69+G68-($AO$2*F69))&gt;$AO$1,$AO$1,(D69+G68-($AO$2*F69))),0)</f>
        <v>11.219283930711573</v>
      </c>
      <c r="H69" s="42">
        <f t="shared" ref="H69:H132" si="37">IF(G69/$AO$1&gt;1,1,G69/$AO$1)</f>
        <v>0.22438567861423145</v>
      </c>
      <c r="I69" s="61">
        <f t="shared" si="31"/>
        <v>23.855000019073451</v>
      </c>
      <c r="J69" s="35">
        <f t="shared" si="32"/>
        <v>1</v>
      </c>
      <c r="K69" s="89">
        <f t="shared" si="15"/>
        <v>1</v>
      </c>
      <c r="L69" s="89" t="str">
        <f t="shared" si="17"/>
        <v/>
      </c>
      <c r="M69" s="168">
        <f t="shared" ref="M69:M132" si="38">IF(AND(I69&lt;21.5,I69&gt;4.5),0.000318*I69*(I69-4.5)*((21.5-I69)^(1/3.25)),0)</f>
        <v>0</v>
      </c>
      <c r="N69" s="165">
        <f t="shared" si="27"/>
        <v>0</v>
      </c>
      <c r="O69" s="69" t="str">
        <f t="shared" si="18"/>
        <v/>
      </c>
      <c r="P69" s="102" t="str">
        <f t="shared" si="20"/>
        <v/>
      </c>
      <c r="Q69" s="230" t="str">
        <f t="shared" si="29"/>
        <v/>
      </c>
      <c r="R69" s="85">
        <f t="shared" si="23"/>
        <v>0</v>
      </c>
      <c r="S69" s="206">
        <v>40609</v>
      </c>
      <c r="T69">
        <v>7.7</v>
      </c>
      <c r="U69">
        <v>26.5</v>
      </c>
      <c r="V69">
        <v>0</v>
      </c>
      <c r="W69">
        <v>34.780668672388799</v>
      </c>
      <c r="X69" s="36">
        <f t="shared" si="33"/>
        <v>4.9408768627896071</v>
      </c>
      <c r="Y69" s="41">
        <f t="shared" ref="Y69:Y132" si="39">IF((V69+Y68-($AN$2*X69))&gt;0,IF((V69+Y68-($AN$2*X69))&gt;$AN$1,$AN$1,(V69+Y68-($AN$2*X69))),0)</f>
        <v>0</v>
      </c>
      <c r="Z69" s="42">
        <f t="shared" ref="Z69:Z132" si="40">IF(Y69/$AN$1&gt;1,1,Y69/$AN$1)</f>
        <v>0</v>
      </c>
      <c r="AA69" s="61">
        <f t="shared" si="34"/>
        <v>21.8</v>
      </c>
      <c r="AB69" s="37" t="str">
        <f t="shared" ref="AB69:AB132" si="41">IF(Z69&gt;$AN$3,1," ")</f>
        <v xml:space="preserve"> </v>
      </c>
      <c r="AC69" s="76" t="str">
        <f t="shared" si="16"/>
        <v/>
      </c>
      <c r="AD69" s="89" t="str">
        <f t="shared" si="19"/>
        <v/>
      </c>
      <c r="AE69" s="168">
        <f t="shared" ref="AE69:AE132" si="42">IF(AND(AA69&lt;21.5,AA69&gt;4.5),0.000318*AA69*(AA69-4.5)*((21.5-AA69)^(1/3.25)),0)</f>
        <v>0</v>
      </c>
      <c r="AF69" s="165">
        <f t="shared" si="28"/>
        <v>0</v>
      </c>
      <c r="AG69" s="69" t="str">
        <f t="shared" si="21"/>
        <v/>
      </c>
      <c r="AH69" s="102" t="str">
        <f t="shared" si="22"/>
        <v/>
      </c>
      <c r="AI69" s="230" t="str">
        <f t="shared" si="35"/>
        <v/>
      </c>
      <c r="AJ69" s="119">
        <f t="shared" si="24"/>
        <v>0</v>
      </c>
    </row>
    <row r="70" spans="1:36" ht="15.6">
      <c r="A70" s="206">
        <v>40245</v>
      </c>
      <c r="B70">
        <v>16.120000839233398</v>
      </c>
      <c r="C70">
        <v>25.5100002288818</v>
      </c>
      <c r="D70">
        <v>57.400001525878899</v>
      </c>
      <c r="E70">
        <v>34.5457325663833</v>
      </c>
      <c r="F70" s="36">
        <f t="shared" si="30"/>
        <v>3.8374699306516247</v>
      </c>
      <c r="G70" s="41">
        <f t="shared" si="36"/>
        <v>50</v>
      </c>
      <c r="H70" s="42">
        <f t="shared" si="37"/>
        <v>1</v>
      </c>
      <c r="I70" s="61">
        <f t="shared" si="31"/>
        <v>23.162500381469698</v>
      </c>
      <c r="J70" s="35">
        <f t="shared" si="32"/>
        <v>1</v>
      </c>
      <c r="K70" s="89">
        <f t="shared" ref="K70:K133" si="43">IF((SUM(D66:D70))&gt;$AO$6,1,"")</f>
        <v>1</v>
      </c>
      <c r="L70" s="89" t="str">
        <f t="shared" si="17"/>
        <v/>
      </c>
      <c r="M70" s="168">
        <f t="shared" si="38"/>
        <v>0</v>
      </c>
      <c r="N70" s="165">
        <f t="shared" si="27"/>
        <v>0</v>
      </c>
      <c r="O70" s="69" t="str">
        <f t="shared" si="18"/>
        <v/>
      </c>
      <c r="P70" s="102" t="str">
        <f t="shared" si="20"/>
        <v/>
      </c>
      <c r="Q70" s="230" t="str">
        <f t="shared" si="29"/>
        <v/>
      </c>
      <c r="R70" s="85">
        <f t="shared" si="23"/>
        <v>0</v>
      </c>
      <c r="S70" s="206">
        <v>40610</v>
      </c>
      <c r="T70">
        <v>7.5</v>
      </c>
      <c r="U70">
        <v>27.8</v>
      </c>
      <c r="V70">
        <v>0</v>
      </c>
      <c r="W70">
        <v>34.5457325663833</v>
      </c>
      <c r="X70" s="36">
        <f t="shared" si="33"/>
        <v>5.1798885638114092</v>
      </c>
      <c r="Y70" s="41">
        <f t="shared" si="39"/>
        <v>0</v>
      </c>
      <c r="Z70" s="42">
        <f t="shared" si="40"/>
        <v>0</v>
      </c>
      <c r="AA70" s="61">
        <f t="shared" si="34"/>
        <v>22.725000000000001</v>
      </c>
      <c r="AB70" s="37" t="str">
        <f t="shared" si="41"/>
        <v xml:space="preserve"> </v>
      </c>
      <c r="AC70" s="76" t="str">
        <f t="shared" ref="AC70:AC133" si="44">IF((SUM(V66:V70))&gt;$AN$6,1,"")</f>
        <v/>
      </c>
      <c r="AD70" s="89" t="str">
        <f t="shared" si="19"/>
        <v/>
      </c>
      <c r="AE70" s="168">
        <f t="shared" si="42"/>
        <v>0</v>
      </c>
      <c r="AF70" s="165">
        <f t="shared" si="28"/>
        <v>0</v>
      </c>
      <c r="AG70" s="69" t="str">
        <f t="shared" si="21"/>
        <v/>
      </c>
      <c r="AH70" s="102" t="str">
        <f t="shared" si="22"/>
        <v/>
      </c>
      <c r="AI70" s="230" t="str">
        <f t="shared" si="35"/>
        <v/>
      </c>
      <c r="AJ70" s="119">
        <f t="shared" si="24"/>
        <v>0</v>
      </c>
    </row>
    <row r="71" spans="1:36" ht="15.6">
      <c r="A71" s="206">
        <v>40246</v>
      </c>
      <c r="B71">
        <v>13.1300001144409</v>
      </c>
      <c r="C71">
        <v>20.909999847412099</v>
      </c>
      <c r="D71">
        <v>1.79999995231628</v>
      </c>
      <c r="E71">
        <v>34.309248084015898</v>
      </c>
      <c r="F71" s="36">
        <f t="shared" si="30"/>
        <v>3.1281783752511867</v>
      </c>
      <c r="G71" s="41">
        <f t="shared" si="36"/>
        <v>49.297457252115329</v>
      </c>
      <c r="H71" s="42">
        <f t="shared" si="37"/>
        <v>0.98594914504230657</v>
      </c>
      <c r="I71" s="61">
        <f t="shared" si="31"/>
        <v>18.964999914169297</v>
      </c>
      <c r="J71" s="35">
        <f t="shared" si="32"/>
        <v>1</v>
      </c>
      <c r="K71" s="89">
        <f t="shared" si="43"/>
        <v>1</v>
      </c>
      <c r="L71" s="89" t="str">
        <f t="shared" si="17"/>
        <v/>
      </c>
      <c r="M71" s="168">
        <f t="shared" si="38"/>
        <v>0.11614467869705745</v>
      </c>
      <c r="N71" s="165">
        <f t="shared" si="27"/>
        <v>0</v>
      </c>
      <c r="O71" s="69" t="str">
        <f t="shared" si="18"/>
        <v/>
      </c>
      <c r="P71" s="102" t="str">
        <f t="shared" si="20"/>
        <v/>
      </c>
      <c r="Q71" s="230" t="str">
        <f t="shared" si="29"/>
        <v/>
      </c>
      <c r="R71" s="85">
        <f t="shared" si="23"/>
        <v>0</v>
      </c>
      <c r="S71" s="206">
        <v>40611</v>
      </c>
      <c r="T71">
        <v>13.4</v>
      </c>
      <c r="U71">
        <v>25.4</v>
      </c>
      <c r="V71">
        <v>0</v>
      </c>
      <c r="W71">
        <v>34.309248084015898</v>
      </c>
      <c r="X71" s="36">
        <f t="shared" si="33"/>
        <v>4.1505582648258121</v>
      </c>
      <c r="Y71" s="41">
        <f t="shared" si="39"/>
        <v>0</v>
      </c>
      <c r="Z71" s="42">
        <f t="shared" si="40"/>
        <v>0</v>
      </c>
      <c r="AA71" s="61">
        <f t="shared" si="34"/>
        <v>22.4</v>
      </c>
      <c r="AB71" s="37" t="str">
        <f t="shared" si="41"/>
        <v xml:space="preserve"> </v>
      </c>
      <c r="AC71" s="76" t="str">
        <f t="shared" si="44"/>
        <v/>
      </c>
      <c r="AD71" s="89" t="str">
        <f t="shared" si="19"/>
        <v/>
      </c>
      <c r="AE71" s="168">
        <f t="shared" si="42"/>
        <v>0</v>
      </c>
      <c r="AF71" s="165">
        <f t="shared" si="28"/>
        <v>0</v>
      </c>
      <c r="AG71" s="69" t="str">
        <f t="shared" si="21"/>
        <v/>
      </c>
      <c r="AH71" s="102" t="str">
        <f t="shared" si="22"/>
        <v/>
      </c>
      <c r="AI71" s="230" t="str">
        <f t="shared" si="35"/>
        <v/>
      </c>
      <c r="AJ71" s="119">
        <f t="shared" si="24"/>
        <v>0</v>
      </c>
    </row>
    <row r="72" spans="1:36" ht="15.6">
      <c r="A72" s="206">
        <v>40247</v>
      </c>
      <c r="B72">
        <v>9.0399999618530291</v>
      </c>
      <c r="C72">
        <v>20.969999313354499</v>
      </c>
      <c r="D72">
        <v>0.10000000149011599</v>
      </c>
      <c r="E72">
        <v>34.071236933243199</v>
      </c>
      <c r="F72" s="36">
        <f t="shared" si="30"/>
        <v>3.6241811700912461</v>
      </c>
      <c r="G72" s="41">
        <f t="shared" si="36"/>
        <v>46.498112317532446</v>
      </c>
      <c r="H72" s="42">
        <f t="shared" si="37"/>
        <v>0.92996224635064895</v>
      </c>
      <c r="I72" s="61">
        <f t="shared" si="31"/>
        <v>17.987499475479133</v>
      </c>
      <c r="J72" s="35">
        <f t="shared" si="32"/>
        <v>1</v>
      </c>
      <c r="K72" s="89">
        <f t="shared" si="43"/>
        <v>1</v>
      </c>
      <c r="L72" s="89" t="str">
        <f t="shared" si="17"/>
        <v/>
      </c>
      <c r="M72" s="168">
        <f t="shared" si="38"/>
        <v>0.11355632356495546</v>
      </c>
      <c r="N72" s="165">
        <f t="shared" si="27"/>
        <v>0</v>
      </c>
      <c r="O72" s="69" t="str">
        <f t="shared" si="18"/>
        <v/>
      </c>
      <c r="P72" s="102" t="str">
        <f t="shared" si="20"/>
        <v/>
      </c>
      <c r="Q72" s="230" t="str">
        <f t="shared" si="29"/>
        <v/>
      </c>
      <c r="R72" s="85">
        <f t="shared" si="23"/>
        <v>0</v>
      </c>
      <c r="S72" s="206">
        <v>40612</v>
      </c>
      <c r="T72">
        <v>17.5</v>
      </c>
      <c r="U72">
        <v>19.899999999999999</v>
      </c>
      <c r="V72">
        <v>8</v>
      </c>
      <c r="W72">
        <v>34.071236933243199</v>
      </c>
      <c r="X72" s="36">
        <f t="shared" si="33"/>
        <v>1.8086233672519558</v>
      </c>
      <c r="Y72" s="41">
        <f t="shared" si="39"/>
        <v>6.5531013061984353</v>
      </c>
      <c r="Z72" s="42">
        <f t="shared" si="40"/>
        <v>0.13106202612396869</v>
      </c>
      <c r="AA72" s="61">
        <f t="shared" si="34"/>
        <v>19.299999999999997</v>
      </c>
      <c r="AB72" s="37" t="str">
        <f t="shared" si="41"/>
        <v xml:space="preserve"> </v>
      </c>
      <c r="AC72" s="76">
        <f t="shared" si="44"/>
        <v>1</v>
      </c>
      <c r="AD72" s="89">
        <f t="shared" si="19"/>
        <v>1</v>
      </c>
      <c r="AE72" s="168">
        <f t="shared" si="42"/>
        <v>0.11577291523977518</v>
      </c>
      <c r="AF72" s="165">
        <f t="shared" si="28"/>
        <v>0</v>
      </c>
      <c r="AG72" s="69" t="str">
        <f t="shared" si="21"/>
        <v/>
      </c>
      <c r="AH72" s="102">
        <f t="shared" si="22"/>
        <v>17.16</v>
      </c>
      <c r="AI72" s="230" t="str">
        <f t="shared" si="35"/>
        <v/>
      </c>
      <c r="AJ72" s="119">
        <f t="shared" si="24"/>
        <v>0</v>
      </c>
    </row>
    <row r="73" spans="1:36" ht="15.6">
      <c r="A73" s="206">
        <v>40248</v>
      </c>
      <c r="B73">
        <v>10.75</v>
      </c>
      <c r="C73">
        <v>23.5200004577637</v>
      </c>
      <c r="D73">
        <v>0</v>
      </c>
      <c r="E73">
        <v>33.831720822022099</v>
      </c>
      <c r="F73" s="36">
        <f t="shared" si="30"/>
        <v>3.9649895484970128</v>
      </c>
      <c r="G73" s="41">
        <f t="shared" si="36"/>
        <v>43.326120678734839</v>
      </c>
      <c r="H73" s="42">
        <f t="shared" si="37"/>
        <v>0.86652241357469673</v>
      </c>
      <c r="I73" s="61">
        <f t="shared" si="31"/>
        <v>20.327500343322775</v>
      </c>
      <c r="J73" s="35">
        <f t="shared" si="32"/>
        <v>1</v>
      </c>
      <c r="K73" s="89">
        <f t="shared" si="43"/>
        <v>1</v>
      </c>
      <c r="L73" s="89" t="str">
        <f t="shared" si="17"/>
        <v/>
      </c>
      <c r="M73" s="168">
        <f t="shared" si="38"/>
        <v>0.10744566107351874</v>
      </c>
      <c r="N73" s="165">
        <f t="shared" si="27"/>
        <v>0</v>
      </c>
      <c r="O73" s="69" t="str">
        <f t="shared" si="18"/>
        <v/>
      </c>
      <c r="P73" s="102" t="str">
        <f t="shared" si="20"/>
        <v/>
      </c>
      <c r="Q73" s="230" t="str">
        <f t="shared" si="29"/>
        <v/>
      </c>
      <c r="R73" s="85">
        <f t="shared" si="23"/>
        <v>0</v>
      </c>
      <c r="S73" s="206">
        <v>40613</v>
      </c>
      <c r="T73">
        <v>15.6</v>
      </c>
      <c r="U73">
        <v>25.4</v>
      </c>
      <c r="V73">
        <v>17.2</v>
      </c>
      <c r="W73">
        <v>33.831720822022099</v>
      </c>
      <c r="X73" s="36">
        <f t="shared" si="33"/>
        <v>3.8080062441242593</v>
      </c>
      <c r="Y73" s="41">
        <f t="shared" si="39"/>
        <v>20.706696310899027</v>
      </c>
      <c r="Z73" s="42">
        <f t="shared" si="40"/>
        <v>0.41413392621798051</v>
      </c>
      <c r="AA73" s="61">
        <f t="shared" si="34"/>
        <v>22.95</v>
      </c>
      <c r="AB73" s="37">
        <f t="shared" si="41"/>
        <v>1</v>
      </c>
      <c r="AC73" s="76">
        <f t="shared" si="44"/>
        <v>1</v>
      </c>
      <c r="AD73" s="89">
        <f t="shared" si="19"/>
        <v>1</v>
      </c>
      <c r="AE73" s="168">
        <f t="shared" si="42"/>
        <v>0</v>
      </c>
      <c r="AF73" s="165">
        <f t="shared" si="28"/>
        <v>0</v>
      </c>
      <c r="AG73" s="69" t="str">
        <f t="shared" si="21"/>
        <v/>
      </c>
      <c r="AH73" s="102">
        <f t="shared" si="22"/>
        <v>16.579999999999998</v>
      </c>
      <c r="AI73" s="230" t="str">
        <f t="shared" si="35"/>
        <v/>
      </c>
      <c r="AJ73" s="119">
        <f t="shared" si="24"/>
        <v>0</v>
      </c>
    </row>
    <row r="74" spans="1:36" ht="15.6">
      <c r="A74" s="206">
        <v>40249</v>
      </c>
      <c r="B74">
        <v>11.329999923706101</v>
      </c>
      <c r="C74">
        <v>23.209999084472699</v>
      </c>
      <c r="D74">
        <v>0</v>
      </c>
      <c r="E74">
        <v>33.590721458309098</v>
      </c>
      <c r="F74" s="36">
        <f t="shared" si="30"/>
        <v>3.811755609159388</v>
      </c>
      <c r="G74" s="41">
        <f t="shared" si="36"/>
        <v>40.276716191407331</v>
      </c>
      <c r="H74" s="42">
        <f t="shared" si="37"/>
        <v>0.8055343238281466</v>
      </c>
      <c r="I74" s="61">
        <f t="shared" si="31"/>
        <v>20.239999294281048</v>
      </c>
      <c r="J74" s="35">
        <f t="shared" si="32"/>
        <v>1</v>
      </c>
      <c r="K74" s="89">
        <f t="shared" si="43"/>
        <v>1</v>
      </c>
      <c r="L74" s="89" t="str">
        <f t="shared" si="17"/>
        <v/>
      </c>
      <c r="M74" s="168">
        <f t="shared" si="38"/>
        <v>0.1087741356762959</v>
      </c>
      <c r="N74" s="165">
        <f t="shared" si="27"/>
        <v>0</v>
      </c>
      <c r="O74" s="69" t="str">
        <f t="shared" si="18"/>
        <v/>
      </c>
      <c r="P74" s="102" t="str">
        <f t="shared" si="20"/>
        <v/>
      </c>
      <c r="Q74" s="230" t="str">
        <f t="shared" si="29"/>
        <v/>
      </c>
      <c r="R74" s="85">
        <f t="shared" si="23"/>
        <v>0</v>
      </c>
      <c r="S74" s="206">
        <v>40614</v>
      </c>
      <c r="T74">
        <v>14.7</v>
      </c>
      <c r="U74">
        <v>29.1</v>
      </c>
      <c r="V74">
        <v>13.4</v>
      </c>
      <c r="W74">
        <v>33.590721458309098</v>
      </c>
      <c r="X74" s="36">
        <f t="shared" si="33"/>
        <v>4.7506478211151988</v>
      </c>
      <c r="Y74" s="41">
        <f t="shared" si="39"/>
        <v>30.306178054006864</v>
      </c>
      <c r="Z74" s="42">
        <f t="shared" si="40"/>
        <v>0.60612356108013732</v>
      </c>
      <c r="AA74" s="61">
        <f t="shared" si="34"/>
        <v>25.5</v>
      </c>
      <c r="AB74" s="37">
        <f t="shared" si="41"/>
        <v>1</v>
      </c>
      <c r="AC74" s="76">
        <f t="shared" si="44"/>
        <v>1</v>
      </c>
      <c r="AD74" s="89">
        <f t="shared" si="19"/>
        <v>1</v>
      </c>
      <c r="AE74" s="168">
        <f t="shared" si="42"/>
        <v>0</v>
      </c>
      <c r="AF74" s="165">
        <f t="shared" si="28"/>
        <v>0</v>
      </c>
      <c r="AG74" s="69" t="str">
        <f t="shared" si="21"/>
        <v/>
      </c>
      <c r="AH74" s="102">
        <f t="shared" si="22"/>
        <v>19.979999999999997</v>
      </c>
      <c r="AI74" s="230" t="str">
        <f t="shared" si="35"/>
        <v/>
      </c>
      <c r="AJ74" s="119">
        <f t="shared" si="24"/>
        <v>0</v>
      </c>
    </row>
    <row r="75" spans="1:36" ht="15.6">
      <c r="A75" s="206">
        <v>40250</v>
      </c>
      <c r="B75">
        <v>10.039999961853001</v>
      </c>
      <c r="C75">
        <v>23.690000534057599</v>
      </c>
      <c r="D75">
        <v>0</v>
      </c>
      <c r="E75">
        <v>33.348260550060999</v>
      </c>
      <c r="F75" s="36">
        <f t="shared" si="30"/>
        <v>4.0095208856843421</v>
      </c>
      <c r="G75" s="41">
        <f t="shared" si="36"/>
        <v>37.069099482859855</v>
      </c>
      <c r="H75" s="42">
        <f t="shared" si="37"/>
        <v>0.74138198965719715</v>
      </c>
      <c r="I75" s="61">
        <f t="shared" si="31"/>
        <v>20.277500391006448</v>
      </c>
      <c r="J75" s="35">
        <f t="shared" si="32"/>
        <v>1</v>
      </c>
      <c r="K75" s="89" t="str">
        <f t="shared" si="43"/>
        <v/>
      </c>
      <c r="L75" s="89">
        <f t="shared" ref="L75:L138" si="45">IF((AVERAGE(I66:I75))&lt;$AO$5,1,"")</f>
        <v>1</v>
      </c>
      <c r="M75" s="168">
        <f t="shared" si="38"/>
        <v>0.10822447825487354</v>
      </c>
      <c r="N75" s="165">
        <f t="shared" si="27"/>
        <v>0</v>
      </c>
      <c r="O75" s="69" t="str">
        <f t="shared" ref="O75:O138" si="46">IF((AVERAGE(C69:C75))&lt;$AN$4,1,"")</f>
        <v/>
      </c>
      <c r="P75" s="102">
        <f t="shared" si="20"/>
        <v>20.425999641418397</v>
      </c>
      <c r="Q75" s="230" t="str">
        <f t="shared" si="29"/>
        <v/>
      </c>
      <c r="R75" s="85">
        <f t="shared" si="23"/>
        <v>0</v>
      </c>
      <c r="S75" s="206">
        <v>40615</v>
      </c>
      <c r="T75">
        <v>13.8</v>
      </c>
      <c r="U75">
        <v>31.1</v>
      </c>
      <c r="V75">
        <v>0</v>
      </c>
      <c r="W75">
        <v>33.348260550060999</v>
      </c>
      <c r="X75" s="36">
        <f t="shared" si="33"/>
        <v>5.2411172308181264</v>
      </c>
      <c r="Y75" s="41">
        <f t="shared" si="39"/>
        <v>26.113284269352363</v>
      </c>
      <c r="Z75" s="42">
        <f t="shared" si="40"/>
        <v>0.52226568538704721</v>
      </c>
      <c r="AA75" s="61">
        <f t="shared" si="34"/>
        <v>26.775000000000002</v>
      </c>
      <c r="AB75" s="37">
        <f t="shared" si="41"/>
        <v>1</v>
      </c>
      <c r="AC75" s="76">
        <f t="shared" si="44"/>
        <v>1</v>
      </c>
      <c r="AD75" s="89" t="str">
        <f t="shared" ref="AD75:AD138" si="47">IF((AVERAGE(AA66:AA75))&lt;$AN$5,1,"")</f>
        <v/>
      </c>
      <c r="AE75" s="168">
        <f t="shared" si="42"/>
        <v>0</v>
      </c>
      <c r="AF75" s="165">
        <f t="shared" si="28"/>
        <v>0</v>
      </c>
      <c r="AG75" s="69" t="str">
        <f t="shared" si="21"/>
        <v/>
      </c>
      <c r="AH75" s="102" t="str">
        <f t="shared" si="22"/>
        <v/>
      </c>
      <c r="AI75" s="230" t="str">
        <f t="shared" si="35"/>
        <v/>
      </c>
      <c r="AJ75" s="119">
        <f t="shared" si="24"/>
        <v>0</v>
      </c>
    </row>
    <row r="76" spans="1:36" ht="15.6">
      <c r="A76" s="206">
        <v>40251</v>
      </c>
      <c r="B76">
        <v>10.8699998855591</v>
      </c>
      <c r="C76">
        <v>24.7399997711182</v>
      </c>
      <c r="D76">
        <v>0</v>
      </c>
      <c r="E76">
        <v>33.104359805234601</v>
      </c>
      <c r="F76" s="36">
        <f t="shared" si="30"/>
        <v>4.1209387729849389</v>
      </c>
      <c r="G76" s="41">
        <f t="shared" si="36"/>
        <v>33.772348464471904</v>
      </c>
      <c r="H76" s="42">
        <f t="shared" si="37"/>
        <v>0.67544696928943804</v>
      </c>
      <c r="I76" s="61">
        <f t="shared" si="31"/>
        <v>21.272499799728426</v>
      </c>
      <c r="J76" s="35">
        <f t="shared" si="32"/>
        <v>1</v>
      </c>
      <c r="K76" s="89" t="str">
        <f t="shared" si="43"/>
        <v/>
      </c>
      <c r="L76" s="89">
        <f t="shared" si="45"/>
        <v>1</v>
      </c>
      <c r="M76" s="168">
        <f t="shared" si="38"/>
        <v>7.1943520291441035E-2</v>
      </c>
      <c r="N76" s="165">
        <f t="shared" si="27"/>
        <v>0</v>
      </c>
      <c r="O76" s="69" t="str">
        <f t="shared" si="46"/>
        <v/>
      </c>
      <c r="P76" s="102">
        <f t="shared" ref="P76:P139" si="48">IF(L76=1,(AVERAGE(IF(I76&gt;$AO$7,I76-$AO$7,0),IF(I75&gt;$AO$7,I75-$AO$7,0),IF(I74&gt;$AO$7,I74-$AO$7,0),IF(I73&gt;$AO$7,I73-$AO$7,0),IF(I72&gt;$AO$7,I72-$AO$7,0),IF(I71&gt;$AO$7,I71-$AO$7,0),IF(I70&gt;$AO$7,I70-$AO$7,0),IF(I69&gt;$AO$7,I69-$AO$7,0),IF(I68&gt;$AO$7,I68-$AO$7,0),IF(I67&gt;$AO$7,I67-$AO$7,0)))*$AO$8,"")</f>
        <v>17.527999877929677</v>
      </c>
      <c r="Q76" s="230" t="str">
        <f t="shared" si="29"/>
        <v/>
      </c>
      <c r="R76" s="85">
        <f t="shared" si="23"/>
        <v>0</v>
      </c>
      <c r="S76" s="206">
        <v>40616</v>
      </c>
      <c r="T76">
        <v>19.100000000000001</v>
      </c>
      <c r="U76">
        <v>27.5</v>
      </c>
      <c r="V76">
        <v>17</v>
      </c>
      <c r="W76">
        <v>33.104359805234601</v>
      </c>
      <c r="X76" s="36">
        <f t="shared" si="33"/>
        <v>3.701931771107593</v>
      </c>
      <c r="Y76" s="41">
        <f t="shared" si="39"/>
        <v>40.151738852466288</v>
      </c>
      <c r="Z76" s="42">
        <f t="shared" si="40"/>
        <v>0.8030347770493258</v>
      </c>
      <c r="AA76" s="61">
        <f t="shared" si="34"/>
        <v>25.4</v>
      </c>
      <c r="AB76" s="37">
        <f t="shared" si="41"/>
        <v>1</v>
      </c>
      <c r="AC76" s="76">
        <f t="shared" si="44"/>
        <v>1</v>
      </c>
      <c r="AD76" s="89" t="str">
        <f t="shared" si="47"/>
        <v/>
      </c>
      <c r="AE76" s="168">
        <f t="shared" si="42"/>
        <v>0</v>
      </c>
      <c r="AF76" s="165">
        <f t="shared" si="28"/>
        <v>0</v>
      </c>
      <c r="AG76" s="69" t="str">
        <f t="shared" ref="AG76:AG139" si="49">IF((AVERAGE(U70:U76))&lt;$AN$4,1,"")</f>
        <v/>
      </c>
      <c r="AH76" s="102" t="str">
        <f t="shared" ref="AH76:AH139" si="50">IF(AD76=1,(AVERAGE(IF(AA76&gt;$AN$7,AA76-$AN$7,0),IF(AA75&gt;$AN$7,AA75-$AN$7,0),IF(AA74&gt;$AN$7,AA74-$AN$7,0),IF(AA73&gt;$AN$7,AA73-$AN$7,0),IF(AA72&gt;$AN$7,AA72-$AN$7,0),IF(AA71&gt;$AN$7,AA71-$AN$7,0),IF(AA70&gt;$AN$7,AA70-$AN$7,0),IF(AA69&gt;$AN$7,AA69-$AN$7,0),IF(AA68&gt;$AN$7,AA68-$AN$7,0),IF(AA67&gt;$AN$7,AA67-$AN$7,0)))*$AN$8,"")</f>
        <v/>
      </c>
      <c r="AI76" s="230" t="str">
        <f t="shared" si="35"/>
        <v/>
      </c>
      <c r="AJ76" s="119">
        <f t="shared" si="24"/>
        <v>0</v>
      </c>
    </row>
    <row r="77" spans="1:36" ht="15.6">
      <c r="A77" s="206">
        <v>40252</v>
      </c>
      <c r="B77">
        <v>10.75</v>
      </c>
      <c r="C77">
        <v>25.870000839233398</v>
      </c>
      <c r="D77">
        <v>0</v>
      </c>
      <c r="E77">
        <v>32.859040931786403</v>
      </c>
      <c r="F77" s="36">
        <f t="shared" si="30"/>
        <v>4.3313176597072056</v>
      </c>
      <c r="G77" s="41">
        <f t="shared" si="36"/>
        <v>30.307294336706139</v>
      </c>
      <c r="H77" s="42">
        <f t="shared" si="37"/>
        <v>0.60614588673412273</v>
      </c>
      <c r="I77" s="61">
        <f t="shared" si="31"/>
        <v>22.090000629425049</v>
      </c>
      <c r="J77" s="35">
        <f t="shared" si="32"/>
        <v>1</v>
      </c>
      <c r="K77" s="89" t="str">
        <f t="shared" si="43"/>
        <v/>
      </c>
      <c r="L77" s="89">
        <f t="shared" si="45"/>
        <v>1</v>
      </c>
      <c r="M77" s="168">
        <f t="shared" si="38"/>
        <v>0</v>
      </c>
      <c r="N77" s="165">
        <f t="shared" si="27"/>
        <v>0</v>
      </c>
      <c r="O77" s="69" t="str">
        <f t="shared" si="46"/>
        <v/>
      </c>
      <c r="P77" s="102">
        <f t="shared" si="48"/>
        <v>19.408000564575197</v>
      </c>
      <c r="Q77" s="230">
        <f t="shared" si="29"/>
        <v>40252</v>
      </c>
      <c r="R77" s="85">
        <f t="shared" si="23"/>
        <v>1</v>
      </c>
      <c r="S77" s="206">
        <v>40617</v>
      </c>
      <c r="T77">
        <v>15.7</v>
      </c>
      <c r="U77">
        <v>25</v>
      </c>
      <c r="V77">
        <v>0</v>
      </c>
      <c r="W77">
        <v>32.859040931786403</v>
      </c>
      <c r="X77" s="36">
        <f t="shared" si="33"/>
        <v>3.5888280577469818</v>
      </c>
      <c r="Y77" s="41">
        <f t="shared" si="39"/>
        <v>37.280676406268704</v>
      </c>
      <c r="Z77" s="42">
        <f t="shared" si="40"/>
        <v>0.74561352812537407</v>
      </c>
      <c r="AA77" s="61">
        <f t="shared" si="34"/>
        <v>22.675000000000001</v>
      </c>
      <c r="AB77" s="37">
        <f t="shared" si="41"/>
        <v>1</v>
      </c>
      <c r="AC77" s="76">
        <f t="shared" si="44"/>
        <v>1</v>
      </c>
      <c r="AD77" s="89" t="str">
        <f t="shared" si="47"/>
        <v/>
      </c>
      <c r="AE77" s="168">
        <f t="shared" si="42"/>
        <v>0</v>
      </c>
      <c r="AF77" s="165">
        <f t="shared" si="28"/>
        <v>0</v>
      </c>
      <c r="AG77" s="69" t="str">
        <f t="shared" si="49"/>
        <v/>
      </c>
      <c r="AH77" s="102" t="str">
        <f t="shared" si="50"/>
        <v/>
      </c>
      <c r="AI77" s="230" t="str">
        <f t="shared" si="35"/>
        <v/>
      </c>
      <c r="AJ77" s="119">
        <f t="shared" si="24"/>
        <v>0</v>
      </c>
    </row>
    <row r="78" spans="1:36" ht="15.6">
      <c r="A78" s="206">
        <v>40253</v>
      </c>
      <c r="B78">
        <v>9.2399997711181605</v>
      </c>
      <c r="C78">
        <v>27.0200004577637</v>
      </c>
      <c r="D78">
        <v>0</v>
      </c>
      <c r="E78">
        <v>32.612339204068398</v>
      </c>
      <c r="F78" s="36">
        <f t="shared" si="30"/>
        <v>4.6383851516920895</v>
      </c>
      <c r="G78" s="41">
        <f t="shared" si="36"/>
        <v>26.596586215352467</v>
      </c>
      <c r="H78" s="42">
        <f t="shared" si="37"/>
        <v>0.53193172430704938</v>
      </c>
      <c r="I78" s="61">
        <f t="shared" si="31"/>
        <v>22.575000286102316</v>
      </c>
      <c r="J78" s="35">
        <f t="shared" si="32"/>
        <v>1</v>
      </c>
      <c r="K78" s="89" t="str">
        <f t="shared" si="43"/>
        <v/>
      </c>
      <c r="L78" s="89">
        <f t="shared" si="45"/>
        <v>1</v>
      </c>
      <c r="M78" s="168">
        <f t="shared" si="38"/>
        <v>0</v>
      </c>
      <c r="N78" s="165">
        <f t="shared" si="27"/>
        <v>0</v>
      </c>
      <c r="O78" s="69" t="str">
        <f t="shared" si="46"/>
        <v/>
      </c>
      <c r="P78" s="102">
        <f t="shared" si="48"/>
        <v>17.440000915527371</v>
      </c>
      <c r="Q78" s="230" t="str">
        <f t="shared" si="29"/>
        <v/>
      </c>
      <c r="R78" s="85">
        <f t="shared" si="23"/>
        <v>1</v>
      </c>
      <c r="S78" s="206">
        <v>40618</v>
      </c>
      <c r="T78">
        <v>13.3</v>
      </c>
      <c r="U78">
        <v>28.1</v>
      </c>
      <c r="W78">
        <v>32.612339204068398</v>
      </c>
      <c r="X78" s="36">
        <f t="shared" si="33"/>
        <v>4.5345614298330998</v>
      </c>
      <c r="Y78" s="41">
        <f t="shared" si="39"/>
        <v>33.653027262402226</v>
      </c>
      <c r="Z78" s="42">
        <f t="shared" si="40"/>
        <v>0.67306054524804448</v>
      </c>
      <c r="AA78" s="61">
        <f t="shared" si="34"/>
        <v>24.400000000000002</v>
      </c>
      <c r="AB78" s="37">
        <f t="shared" si="41"/>
        <v>1</v>
      </c>
      <c r="AC78" s="76">
        <f t="shared" si="44"/>
        <v>1</v>
      </c>
      <c r="AD78" s="89" t="str">
        <f t="shared" si="47"/>
        <v/>
      </c>
      <c r="AE78" s="168">
        <f t="shared" si="42"/>
        <v>0</v>
      </c>
      <c r="AF78" s="165">
        <f t="shared" si="28"/>
        <v>0</v>
      </c>
      <c r="AG78" s="69" t="str">
        <f t="shared" si="49"/>
        <v/>
      </c>
      <c r="AH78" s="102" t="str">
        <f t="shared" si="50"/>
        <v/>
      </c>
      <c r="AI78" s="230" t="str">
        <f t="shared" si="35"/>
        <v/>
      </c>
      <c r="AJ78" s="119">
        <f t="shared" si="24"/>
        <v>0</v>
      </c>
    </row>
    <row r="79" spans="1:36" ht="15.6">
      <c r="A79" s="206">
        <v>40254</v>
      </c>
      <c r="B79">
        <v>9.75</v>
      </c>
      <c r="C79">
        <v>28.219999313354499</v>
      </c>
      <c r="D79">
        <v>0</v>
      </c>
      <c r="E79">
        <v>32.364344162012699</v>
      </c>
      <c r="F79" s="36">
        <f t="shared" si="30"/>
        <v>4.8032230914242886</v>
      </c>
      <c r="G79" s="41">
        <f t="shared" si="36"/>
        <v>22.754007742213034</v>
      </c>
      <c r="H79" s="42">
        <f t="shared" si="37"/>
        <v>0.45508015484426068</v>
      </c>
      <c r="I79" s="61">
        <f t="shared" si="31"/>
        <v>23.602499485015876</v>
      </c>
      <c r="J79" s="35">
        <f t="shared" si="32"/>
        <v>1</v>
      </c>
      <c r="K79" s="89" t="str">
        <f t="shared" si="43"/>
        <v/>
      </c>
      <c r="L79" s="89">
        <f t="shared" si="45"/>
        <v>1</v>
      </c>
      <c r="M79" s="168">
        <f t="shared" si="38"/>
        <v>0</v>
      </c>
      <c r="N79" s="165">
        <f t="shared" si="27"/>
        <v>0</v>
      </c>
      <c r="O79" s="69" t="str">
        <f t="shared" si="46"/>
        <v/>
      </c>
      <c r="P79" s="102">
        <f t="shared" si="48"/>
        <v>17.238000488281308</v>
      </c>
      <c r="Q79" s="230" t="str">
        <f t="shared" si="29"/>
        <v/>
      </c>
      <c r="R79" s="85">
        <f t="shared" si="23"/>
        <v>1</v>
      </c>
      <c r="S79" s="206">
        <v>40619</v>
      </c>
      <c r="T79">
        <v>13</v>
      </c>
      <c r="U79">
        <v>27.1</v>
      </c>
      <c r="V79">
        <v>28</v>
      </c>
      <c r="W79">
        <v>32.364344162012699</v>
      </c>
      <c r="X79" s="36">
        <f t="shared" si="33"/>
        <v>4.3182124243482454</v>
      </c>
      <c r="Y79" s="41">
        <f t="shared" si="39"/>
        <v>50</v>
      </c>
      <c r="Z79" s="42">
        <f t="shared" si="40"/>
        <v>1</v>
      </c>
      <c r="AA79" s="61">
        <f t="shared" si="34"/>
        <v>23.575000000000003</v>
      </c>
      <c r="AB79" s="37">
        <f t="shared" si="41"/>
        <v>1</v>
      </c>
      <c r="AC79" s="76">
        <f t="shared" si="44"/>
        <v>1</v>
      </c>
      <c r="AD79" s="89" t="str">
        <f t="shared" si="47"/>
        <v/>
      </c>
      <c r="AE79" s="168">
        <f t="shared" si="42"/>
        <v>0</v>
      </c>
      <c r="AF79" s="165">
        <f t="shared" si="28"/>
        <v>0</v>
      </c>
      <c r="AG79" s="69" t="str">
        <f t="shared" si="49"/>
        <v/>
      </c>
      <c r="AH79" s="102" t="str">
        <f t="shared" si="50"/>
        <v/>
      </c>
      <c r="AI79" s="230" t="str">
        <f t="shared" si="35"/>
        <v/>
      </c>
      <c r="AJ79" s="119">
        <f t="shared" si="24"/>
        <v>0</v>
      </c>
    </row>
    <row r="80" spans="1:36" ht="15.6">
      <c r="A80" s="206">
        <v>40255</v>
      </c>
      <c r="B80">
        <v>9.3599996566772496</v>
      </c>
      <c r="C80">
        <v>29.530000686645501</v>
      </c>
      <c r="D80">
        <v>0</v>
      </c>
      <c r="E80">
        <v>32.115158911946502</v>
      </c>
      <c r="F80" s="36">
        <f t="shared" si="30"/>
        <v>5.0430441212355763</v>
      </c>
      <c r="G80" s="41">
        <f t="shared" si="36"/>
        <v>18.719572445224571</v>
      </c>
      <c r="H80" s="42">
        <f t="shared" si="37"/>
        <v>0.37439144890449144</v>
      </c>
      <c r="I80" s="61">
        <f t="shared" si="31"/>
        <v>24.487500429153439</v>
      </c>
      <c r="J80" s="35">
        <f t="shared" si="32"/>
        <v>1</v>
      </c>
      <c r="K80" s="89" t="str">
        <f t="shared" si="43"/>
        <v/>
      </c>
      <c r="L80" s="89">
        <f t="shared" si="45"/>
        <v>1</v>
      </c>
      <c r="M80" s="168">
        <f t="shared" si="38"/>
        <v>0</v>
      </c>
      <c r="N80" s="165">
        <f t="shared" si="27"/>
        <v>0</v>
      </c>
      <c r="O80" s="69" t="str">
        <f t="shared" si="46"/>
        <v/>
      </c>
      <c r="P80" s="102">
        <f t="shared" si="48"/>
        <v>18.298000526428304</v>
      </c>
      <c r="Q80" s="230" t="str">
        <f t="shared" si="29"/>
        <v/>
      </c>
      <c r="R80" s="85">
        <f t="shared" ref="R80:R143" si="51">IF(AND(AND(AND(SUM(D67:D71)&gt;$AO$6)),(L80=1)),1,0)</f>
        <v>1</v>
      </c>
      <c r="S80" s="206">
        <v>40620</v>
      </c>
      <c r="T80">
        <v>14.9</v>
      </c>
      <c r="U80">
        <v>26.1</v>
      </c>
      <c r="V80">
        <v>0</v>
      </c>
      <c r="W80">
        <v>32.115158911946502</v>
      </c>
      <c r="X80" s="36">
        <f t="shared" si="33"/>
        <v>3.8643781004509483</v>
      </c>
      <c r="Y80" s="41">
        <f t="shared" si="39"/>
        <v>46.908497519639241</v>
      </c>
      <c r="Z80" s="42">
        <f t="shared" si="40"/>
        <v>0.93816995039278483</v>
      </c>
      <c r="AA80" s="61">
        <f t="shared" si="34"/>
        <v>23.3</v>
      </c>
      <c r="AB80" s="37">
        <f t="shared" si="41"/>
        <v>1</v>
      </c>
      <c r="AC80" s="76">
        <f t="shared" si="44"/>
        <v>1</v>
      </c>
      <c r="AD80" s="89" t="str">
        <f t="shared" si="47"/>
        <v/>
      </c>
      <c r="AE80" s="168">
        <f t="shared" si="42"/>
        <v>0</v>
      </c>
      <c r="AF80" s="165">
        <f t="shared" si="28"/>
        <v>0</v>
      </c>
      <c r="AG80" s="69" t="str">
        <f t="shared" si="49"/>
        <v/>
      </c>
      <c r="AH80" s="102" t="str">
        <f t="shared" si="50"/>
        <v/>
      </c>
      <c r="AI80" s="230" t="str">
        <f t="shared" si="35"/>
        <v/>
      </c>
      <c r="AJ80" s="119">
        <f t="shared" si="24"/>
        <v>0</v>
      </c>
    </row>
    <row r="81" spans="1:36" ht="15.6">
      <c r="A81" s="206">
        <v>40256</v>
      </c>
      <c r="B81">
        <v>9.9600000381469709</v>
      </c>
      <c r="C81">
        <v>29.9899997711182</v>
      </c>
      <c r="D81">
        <v>0</v>
      </c>
      <c r="E81">
        <v>31.8648865601971</v>
      </c>
      <c r="F81" s="36">
        <f t="shared" si="30"/>
        <v>5.0573041363823465</v>
      </c>
      <c r="G81" s="41">
        <f t="shared" si="36"/>
        <v>14.673729136118695</v>
      </c>
      <c r="H81" s="42">
        <f t="shared" si="37"/>
        <v>0.29347458272237392</v>
      </c>
      <c r="I81" s="61">
        <f t="shared" si="31"/>
        <v>24.982499837875395</v>
      </c>
      <c r="J81" s="35">
        <f t="shared" si="32"/>
        <v>1</v>
      </c>
      <c r="K81" s="89" t="str">
        <f t="shared" si="43"/>
        <v/>
      </c>
      <c r="L81" s="89" t="str">
        <f t="shared" si="45"/>
        <v/>
      </c>
      <c r="M81" s="168">
        <f t="shared" si="38"/>
        <v>0</v>
      </c>
      <c r="N81" s="165">
        <f t="shared" si="27"/>
        <v>0</v>
      </c>
      <c r="O81" s="69" t="str">
        <f t="shared" si="46"/>
        <v/>
      </c>
      <c r="P81" s="102" t="str">
        <f t="shared" si="48"/>
        <v/>
      </c>
      <c r="Q81" s="230" t="str">
        <f t="shared" si="29"/>
        <v/>
      </c>
      <c r="R81" s="85">
        <f t="shared" si="51"/>
        <v>0</v>
      </c>
      <c r="S81" s="206">
        <v>40621</v>
      </c>
      <c r="T81">
        <v>16.2</v>
      </c>
      <c r="U81">
        <v>26.8</v>
      </c>
      <c r="V81">
        <v>0</v>
      </c>
      <c r="W81">
        <v>31.8648865601971</v>
      </c>
      <c r="X81" s="36">
        <f t="shared" si="33"/>
        <v>3.8275388838776885</v>
      </c>
      <c r="Y81" s="41">
        <f t="shared" si="39"/>
        <v>43.84646641253709</v>
      </c>
      <c r="Z81" s="42">
        <f t="shared" si="40"/>
        <v>0.87692932825074177</v>
      </c>
      <c r="AA81" s="61">
        <f t="shared" si="34"/>
        <v>24.15</v>
      </c>
      <c r="AB81" s="37">
        <f t="shared" si="41"/>
        <v>1</v>
      </c>
      <c r="AC81" s="76">
        <f t="shared" si="44"/>
        <v>1</v>
      </c>
      <c r="AD81" s="89" t="str">
        <f t="shared" si="47"/>
        <v/>
      </c>
      <c r="AE81" s="168">
        <f t="shared" si="42"/>
        <v>0</v>
      </c>
      <c r="AF81" s="165">
        <f t="shared" si="28"/>
        <v>0</v>
      </c>
      <c r="AG81" s="69" t="str">
        <f t="shared" si="49"/>
        <v/>
      </c>
      <c r="AH81" s="102" t="str">
        <f t="shared" si="50"/>
        <v/>
      </c>
      <c r="AI81" s="230" t="str">
        <f t="shared" si="35"/>
        <v/>
      </c>
      <c r="AJ81" s="119">
        <f t="shared" ref="AJ81:AJ144" si="52">IF(AND(AND(AND(SUM(V68:V72)&gt;$AN$6)),(AD81=1)),1,0)</f>
        <v>0</v>
      </c>
    </row>
    <row r="82" spans="1:36" ht="15.6">
      <c r="A82" s="206">
        <v>40257</v>
      </c>
      <c r="B82">
        <v>12.0100002288818</v>
      </c>
      <c r="C82">
        <v>31.389999389648398</v>
      </c>
      <c r="D82">
        <v>0</v>
      </c>
      <c r="E82">
        <v>31.613630213091799</v>
      </c>
      <c r="F82" s="36">
        <f t="shared" si="30"/>
        <v>5.16071755827023</v>
      </c>
      <c r="G82" s="41">
        <f t="shared" si="36"/>
        <v>10.545155089502511</v>
      </c>
      <c r="H82" s="42">
        <f t="shared" si="37"/>
        <v>0.21090310179005023</v>
      </c>
      <c r="I82" s="61">
        <f t="shared" si="31"/>
        <v>26.544999599456748</v>
      </c>
      <c r="J82" s="35">
        <f t="shared" si="32"/>
        <v>1</v>
      </c>
      <c r="K82" s="89" t="str">
        <f t="shared" si="43"/>
        <v/>
      </c>
      <c r="L82" s="89" t="str">
        <f t="shared" si="45"/>
        <v/>
      </c>
      <c r="M82" s="168">
        <f t="shared" si="38"/>
        <v>0</v>
      </c>
      <c r="N82" s="165">
        <f t="shared" si="27"/>
        <v>0</v>
      </c>
      <c r="O82" s="69" t="str">
        <f t="shared" si="46"/>
        <v/>
      </c>
      <c r="P82" s="102" t="str">
        <f t="shared" si="48"/>
        <v/>
      </c>
      <c r="Q82" s="230" t="str">
        <f t="shared" si="29"/>
        <v/>
      </c>
      <c r="R82" s="85">
        <f t="shared" si="51"/>
        <v>0</v>
      </c>
      <c r="S82" s="206">
        <v>40622</v>
      </c>
      <c r="T82">
        <v>15.7</v>
      </c>
      <c r="U82">
        <v>26.4</v>
      </c>
      <c r="V82">
        <v>0</v>
      </c>
      <c r="W82">
        <v>31.613630213091799</v>
      </c>
      <c r="X82" s="36">
        <f t="shared" si="33"/>
        <v>3.7715427316538883</v>
      </c>
      <c r="Y82" s="41">
        <f t="shared" si="39"/>
        <v>40.829232227213978</v>
      </c>
      <c r="Z82" s="42">
        <f t="shared" si="40"/>
        <v>0.81658464454427959</v>
      </c>
      <c r="AA82" s="61">
        <f t="shared" si="34"/>
        <v>23.724999999999998</v>
      </c>
      <c r="AB82" s="37">
        <f t="shared" si="41"/>
        <v>1</v>
      </c>
      <c r="AC82" s="76">
        <f t="shared" si="44"/>
        <v>1</v>
      </c>
      <c r="AD82" s="89" t="str">
        <f t="shared" si="47"/>
        <v/>
      </c>
      <c r="AE82" s="168">
        <f t="shared" si="42"/>
        <v>0</v>
      </c>
      <c r="AF82" s="165">
        <f t="shared" si="28"/>
        <v>0</v>
      </c>
      <c r="AG82" s="69" t="str">
        <f t="shared" si="49"/>
        <v/>
      </c>
      <c r="AH82" s="102" t="str">
        <f t="shared" si="50"/>
        <v/>
      </c>
      <c r="AI82" s="230" t="str">
        <f t="shared" si="35"/>
        <v/>
      </c>
      <c r="AJ82" s="119">
        <f t="shared" si="52"/>
        <v>0</v>
      </c>
    </row>
    <row r="83" spans="1:36" ht="15.6">
      <c r="A83" s="206">
        <v>40258</v>
      </c>
      <c r="B83">
        <v>13.6099996566772</v>
      </c>
      <c r="C83">
        <v>29.0100002288818</v>
      </c>
      <c r="D83">
        <v>0</v>
      </c>
      <c r="E83">
        <v>31.361492976957798</v>
      </c>
      <c r="F83" s="36">
        <f t="shared" si="30"/>
        <v>4.5186287865917922</v>
      </c>
      <c r="G83" s="41">
        <f t="shared" si="36"/>
        <v>6.930252060229078</v>
      </c>
      <c r="H83" s="42">
        <f t="shared" si="37"/>
        <v>0.13860504120458156</v>
      </c>
      <c r="I83" s="61">
        <f t="shared" si="31"/>
        <v>25.160000085830649</v>
      </c>
      <c r="J83" s="35" t="str">
        <f t="shared" si="32"/>
        <v xml:space="preserve"> </v>
      </c>
      <c r="K83" s="89" t="str">
        <f t="shared" si="43"/>
        <v/>
      </c>
      <c r="L83" s="89" t="str">
        <f t="shared" si="45"/>
        <v/>
      </c>
      <c r="M83" s="168">
        <f t="shared" si="38"/>
        <v>0</v>
      </c>
      <c r="N83" s="165">
        <f t="shared" si="27"/>
        <v>0</v>
      </c>
      <c r="O83" s="69" t="str">
        <f t="shared" si="46"/>
        <v/>
      </c>
      <c r="P83" s="102" t="str">
        <f t="shared" si="48"/>
        <v/>
      </c>
      <c r="Q83" s="230" t="str">
        <f t="shared" si="29"/>
        <v/>
      </c>
      <c r="R83" s="85">
        <f t="shared" si="51"/>
        <v>0</v>
      </c>
      <c r="S83" s="206">
        <v>40623</v>
      </c>
      <c r="T83">
        <v>17.600000000000001</v>
      </c>
      <c r="U83">
        <v>21.2</v>
      </c>
      <c r="V83">
        <v>0</v>
      </c>
      <c r="W83">
        <v>31.361492976957798</v>
      </c>
      <c r="X83" s="36">
        <f t="shared" si="33"/>
        <v>2.0780341059993823</v>
      </c>
      <c r="Y83" s="41">
        <f t="shared" si="39"/>
        <v>39.166804942414473</v>
      </c>
      <c r="Z83" s="42">
        <f t="shared" si="40"/>
        <v>0.78333609884828947</v>
      </c>
      <c r="AA83" s="61">
        <f t="shared" si="34"/>
        <v>20.3</v>
      </c>
      <c r="AB83" s="37">
        <f t="shared" si="41"/>
        <v>1</v>
      </c>
      <c r="AC83" s="76">
        <f t="shared" si="44"/>
        <v>1</v>
      </c>
      <c r="AD83" s="89" t="str">
        <f t="shared" si="47"/>
        <v/>
      </c>
      <c r="AE83" s="168">
        <f t="shared" si="42"/>
        <v>0.10788068743072031</v>
      </c>
      <c r="AF83" s="165">
        <f t="shared" si="28"/>
        <v>0</v>
      </c>
      <c r="AG83" s="69" t="str">
        <f t="shared" si="49"/>
        <v/>
      </c>
      <c r="AH83" s="102" t="str">
        <f t="shared" si="50"/>
        <v/>
      </c>
      <c r="AI83" s="230" t="str">
        <f t="shared" si="35"/>
        <v/>
      </c>
      <c r="AJ83" s="119">
        <f t="shared" si="52"/>
        <v>0</v>
      </c>
    </row>
    <row r="84" spans="1:36" ht="15.6">
      <c r="A84" s="206">
        <v>40259</v>
      </c>
      <c r="B84">
        <v>7.7300000190734899</v>
      </c>
      <c r="C84">
        <v>25.049999237060501</v>
      </c>
      <c r="D84">
        <v>0</v>
      </c>
      <c r="E84">
        <v>31.1085779581223</v>
      </c>
      <c r="F84" s="36">
        <f t="shared" si="30"/>
        <v>4.155420144080284</v>
      </c>
      <c r="G84" s="41">
        <f t="shared" si="36"/>
        <v>3.6059159449648508</v>
      </c>
      <c r="H84" s="42">
        <f t="shared" si="37"/>
        <v>7.2118318899297013E-2</v>
      </c>
      <c r="I84" s="61">
        <f t="shared" si="31"/>
        <v>20.719999432563746</v>
      </c>
      <c r="J84" s="35" t="str">
        <f t="shared" si="32"/>
        <v xml:space="preserve"> </v>
      </c>
      <c r="K84" s="89" t="str">
        <f t="shared" si="43"/>
        <v/>
      </c>
      <c r="L84" s="89" t="str">
        <f t="shared" si="45"/>
        <v/>
      </c>
      <c r="M84" s="168">
        <f t="shared" si="38"/>
        <v>9.9007052238778773E-2</v>
      </c>
      <c r="N84" s="165">
        <f t="shared" si="27"/>
        <v>0</v>
      </c>
      <c r="O84" s="69" t="str">
        <f t="shared" si="46"/>
        <v/>
      </c>
      <c r="P84" s="102" t="str">
        <f t="shared" si="48"/>
        <v/>
      </c>
      <c r="Q84" s="230" t="str">
        <f t="shared" si="29"/>
        <v/>
      </c>
      <c r="R84" s="85">
        <f t="shared" si="51"/>
        <v>0</v>
      </c>
      <c r="S84" s="206">
        <v>40624</v>
      </c>
      <c r="T84">
        <v>16.8</v>
      </c>
      <c r="U84">
        <v>26.1</v>
      </c>
      <c r="V84">
        <v>54</v>
      </c>
      <c r="W84">
        <v>31.1085779581223</v>
      </c>
      <c r="X84" s="36">
        <f t="shared" si="33"/>
        <v>3.4956105870575267</v>
      </c>
      <c r="Y84" s="41">
        <f t="shared" si="39"/>
        <v>50</v>
      </c>
      <c r="Z84" s="42">
        <f t="shared" si="40"/>
        <v>1</v>
      </c>
      <c r="AA84" s="61">
        <f t="shared" si="34"/>
        <v>23.775000000000002</v>
      </c>
      <c r="AB84" s="37">
        <f t="shared" si="41"/>
        <v>1</v>
      </c>
      <c r="AC84" s="76">
        <f t="shared" si="44"/>
        <v>1</v>
      </c>
      <c r="AD84" s="89" t="str">
        <f t="shared" si="47"/>
        <v/>
      </c>
      <c r="AE84" s="168">
        <f t="shared" si="42"/>
        <v>0</v>
      </c>
      <c r="AF84" s="165">
        <f t="shared" si="28"/>
        <v>0</v>
      </c>
      <c r="AG84" s="69" t="str">
        <f t="shared" si="49"/>
        <v/>
      </c>
      <c r="AH84" s="102" t="str">
        <f t="shared" si="50"/>
        <v/>
      </c>
      <c r="AI84" s="230" t="str">
        <f t="shared" si="35"/>
        <v/>
      </c>
      <c r="AJ84" s="119">
        <f t="shared" si="52"/>
        <v>0</v>
      </c>
    </row>
    <row r="85" spans="1:36" ht="15.6">
      <c r="A85" s="206">
        <v>40260</v>
      </c>
      <c r="B85">
        <v>5.4200000762939498</v>
      </c>
      <c r="C85">
        <v>26.649999618530298</v>
      </c>
      <c r="D85">
        <v>0</v>
      </c>
      <c r="E85">
        <v>30.854988262912599</v>
      </c>
      <c r="F85" s="36">
        <f t="shared" si="30"/>
        <v>4.5157335491288721</v>
      </c>
      <c r="G85" s="41">
        <f t="shared" si="36"/>
        <v>0</v>
      </c>
      <c r="H85" s="42">
        <f t="shared" si="37"/>
        <v>0</v>
      </c>
      <c r="I85" s="61">
        <f t="shared" si="31"/>
        <v>21.342499732971213</v>
      </c>
      <c r="J85" s="35" t="str">
        <f t="shared" si="32"/>
        <v xml:space="preserve"> </v>
      </c>
      <c r="K85" s="89" t="str">
        <f t="shared" si="43"/>
        <v/>
      </c>
      <c r="L85" s="89" t="str">
        <f t="shared" si="45"/>
        <v/>
      </c>
      <c r="M85" s="168">
        <f t="shared" si="38"/>
        <v>6.4727462658609194E-2</v>
      </c>
      <c r="N85" s="165">
        <f t="shared" si="27"/>
        <v>0</v>
      </c>
      <c r="O85" s="69" t="str">
        <f t="shared" si="46"/>
        <v/>
      </c>
      <c r="P85" s="102" t="str">
        <f t="shared" si="48"/>
        <v/>
      </c>
      <c r="Q85" s="230" t="str">
        <f t="shared" si="29"/>
        <v/>
      </c>
      <c r="R85" s="85">
        <f t="shared" si="51"/>
        <v>0</v>
      </c>
      <c r="S85" s="206">
        <v>40625</v>
      </c>
      <c r="T85">
        <v>15</v>
      </c>
      <c r="U85">
        <v>21.7</v>
      </c>
      <c r="V85">
        <v>0</v>
      </c>
      <c r="W85">
        <v>30.854988262912599</v>
      </c>
      <c r="X85" s="36">
        <f t="shared" si="33"/>
        <v>2.7103965770432468</v>
      </c>
      <c r="Y85" s="41">
        <f t="shared" si="39"/>
        <v>47.831682738365402</v>
      </c>
      <c r="Z85" s="42">
        <f t="shared" si="40"/>
        <v>0.95663365476730799</v>
      </c>
      <c r="AA85" s="61">
        <f t="shared" si="34"/>
        <v>20.024999999999999</v>
      </c>
      <c r="AB85" s="37">
        <f t="shared" si="41"/>
        <v>1</v>
      </c>
      <c r="AC85" s="76">
        <f t="shared" si="44"/>
        <v>1</v>
      </c>
      <c r="AD85" s="89" t="str">
        <f t="shared" si="47"/>
        <v/>
      </c>
      <c r="AE85" s="168">
        <f t="shared" si="42"/>
        <v>0.11142105334307677</v>
      </c>
      <c r="AF85" s="165">
        <f t="shared" si="28"/>
        <v>0</v>
      </c>
      <c r="AG85" s="69" t="str">
        <f t="shared" si="49"/>
        <v/>
      </c>
      <c r="AH85" s="102" t="str">
        <f t="shared" si="50"/>
        <v/>
      </c>
      <c r="AI85" s="230" t="str">
        <f t="shared" si="35"/>
        <v/>
      </c>
      <c r="AJ85" s="119">
        <f t="shared" si="52"/>
        <v>0</v>
      </c>
    </row>
    <row r="86" spans="1:36" ht="15.6">
      <c r="A86" s="206">
        <v>40261</v>
      </c>
      <c r="B86">
        <v>5.6599998474121103</v>
      </c>
      <c r="C86">
        <v>27.180000305175799</v>
      </c>
      <c r="D86">
        <v>0</v>
      </c>
      <c r="E86">
        <v>30.600826997656</v>
      </c>
      <c r="F86" s="36">
        <f t="shared" si="30"/>
        <v>4.5603277823298694</v>
      </c>
      <c r="G86" s="41">
        <f t="shared" si="36"/>
        <v>0</v>
      </c>
      <c r="H86" s="42">
        <f t="shared" si="37"/>
        <v>0</v>
      </c>
      <c r="I86" s="61">
        <f t="shared" si="31"/>
        <v>21.800000190734877</v>
      </c>
      <c r="J86" s="35" t="str">
        <f t="shared" si="32"/>
        <v xml:space="preserve"> </v>
      </c>
      <c r="K86" s="89" t="str">
        <f t="shared" si="43"/>
        <v/>
      </c>
      <c r="L86" s="89" t="str">
        <f t="shared" si="45"/>
        <v/>
      </c>
      <c r="M86" s="168">
        <f t="shared" si="38"/>
        <v>0</v>
      </c>
      <c r="N86" s="165">
        <f>IF(AND(SUM(M75:M86)&gt;1,SUM(D71:D75)&gt;$AN$6),1,0)</f>
        <v>0</v>
      </c>
      <c r="O86" s="69" t="str">
        <f t="shared" si="46"/>
        <v/>
      </c>
      <c r="P86" s="102" t="str">
        <f t="shared" si="48"/>
        <v/>
      </c>
      <c r="Q86" s="230" t="str">
        <f t="shared" si="29"/>
        <v/>
      </c>
      <c r="R86" s="85">
        <f t="shared" si="51"/>
        <v>0</v>
      </c>
      <c r="S86" s="206">
        <v>40626</v>
      </c>
      <c r="T86">
        <v>13.3</v>
      </c>
      <c r="U86">
        <v>19</v>
      </c>
      <c r="V86">
        <v>1.4</v>
      </c>
      <c r="W86">
        <v>30.600826997656</v>
      </c>
      <c r="X86" s="36">
        <f t="shared" si="33"/>
        <v>2.3284779073930228</v>
      </c>
      <c r="Y86" s="41">
        <f t="shared" si="39"/>
        <v>47.368900412450984</v>
      </c>
      <c r="Z86" s="42">
        <f t="shared" si="40"/>
        <v>0.94737800824901963</v>
      </c>
      <c r="AA86" s="61">
        <f t="shared" si="34"/>
        <v>17.574999999999999</v>
      </c>
      <c r="AB86" s="37">
        <f t="shared" si="41"/>
        <v>1</v>
      </c>
      <c r="AC86" s="76">
        <f t="shared" si="44"/>
        <v>1</v>
      </c>
      <c r="AD86" s="89" t="str">
        <f t="shared" si="47"/>
        <v/>
      </c>
      <c r="AE86" s="168">
        <f t="shared" si="42"/>
        <v>0.11129715089407496</v>
      </c>
      <c r="AF86" s="165">
        <f>IF(AND(SUM(AE75:AE86)&gt;1,SUM(V71:V75)&gt;$AN$6),1,0)</f>
        <v>0</v>
      </c>
      <c r="AG86" s="69" t="str">
        <f t="shared" si="49"/>
        <v/>
      </c>
      <c r="AH86" s="102" t="str">
        <f t="shared" si="50"/>
        <v/>
      </c>
      <c r="AI86" s="230" t="str">
        <f t="shared" si="35"/>
        <v/>
      </c>
      <c r="AJ86" s="119">
        <f t="shared" si="52"/>
        <v>0</v>
      </c>
    </row>
    <row r="87" spans="1:36" ht="15.6">
      <c r="A87" s="206">
        <v>40262</v>
      </c>
      <c r="B87">
        <v>9.5799999237060494</v>
      </c>
      <c r="C87">
        <v>28.659999847412099</v>
      </c>
      <c r="D87">
        <v>0</v>
      </c>
      <c r="E87">
        <v>30.346197268679798</v>
      </c>
      <c r="F87" s="36">
        <f t="shared" si="30"/>
        <v>4.594274115644823</v>
      </c>
      <c r="G87" s="41">
        <f t="shared" si="36"/>
        <v>0</v>
      </c>
      <c r="H87" s="42">
        <f t="shared" si="37"/>
        <v>0</v>
      </c>
      <c r="I87" s="61">
        <f t="shared" si="31"/>
        <v>23.889999866485589</v>
      </c>
      <c r="J87" s="35" t="str">
        <f t="shared" si="32"/>
        <v xml:space="preserve"> </v>
      </c>
      <c r="K87" s="89" t="str">
        <f t="shared" si="43"/>
        <v/>
      </c>
      <c r="L87" s="89" t="str">
        <f t="shared" si="45"/>
        <v/>
      </c>
      <c r="M87" s="168">
        <f t="shared" si="38"/>
        <v>0</v>
      </c>
      <c r="N87" s="165">
        <f t="shared" ref="N87:N150" si="53">IF(AND(SUM(M76:M87)&gt;1,SUM(D72:D76)&gt;$AN$6),1,0)</f>
        <v>0</v>
      </c>
      <c r="O87" s="69" t="str">
        <f t="shared" si="46"/>
        <v/>
      </c>
      <c r="P87" s="102" t="str">
        <f t="shared" si="48"/>
        <v/>
      </c>
      <c r="Q87" s="230" t="str">
        <f t="shared" si="29"/>
        <v/>
      </c>
      <c r="R87" s="85">
        <f t="shared" si="51"/>
        <v>0</v>
      </c>
      <c r="S87" s="206">
        <v>40627</v>
      </c>
      <c r="T87">
        <v>12</v>
      </c>
      <c r="U87">
        <v>18.399999999999999</v>
      </c>
      <c r="V87">
        <v>3</v>
      </c>
      <c r="W87">
        <v>30.346197268679798</v>
      </c>
      <c r="X87" s="36">
        <f t="shared" si="33"/>
        <v>2.3783181774890081</v>
      </c>
      <c r="Y87" s="41">
        <f t="shared" si="39"/>
        <v>48.46624587045978</v>
      </c>
      <c r="Z87" s="42">
        <f t="shared" si="40"/>
        <v>0.96932491740919557</v>
      </c>
      <c r="AA87" s="61">
        <f t="shared" si="34"/>
        <v>16.799999999999997</v>
      </c>
      <c r="AB87" s="37">
        <f t="shared" si="41"/>
        <v>1</v>
      </c>
      <c r="AC87" s="76">
        <f t="shared" si="44"/>
        <v>1</v>
      </c>
      <c r="AD87" s="89" t="str">
        <f t="shared" si="47"/>
        <v/>
      </c>
      <c r="AE87" s="168">
        <f t="shared" si="42"/>
        <v>0.10578908335391904</v>
      </c>
      <c r="AF87" s="165">
        <f t="shared" ref="AF87:AF150" si="54">IF(AND(SUM(AE76:AE87)&gt;1,SUM(V72:V76)&gt;$AN$6),1,0)</f>
        <v>0</v>
      </c>
      <c r="AG87" s="69" t="str">
        <f t="shared" si="49"/>
        <v/>
      </c>
      <c r="AH87" s="102" t="str">
        <f t="shared" si="50"/>
        <v/>
      </c>
      <c r="AI87" s="230" t="str">
        <f t="shared" si="35"/>
        <v/>
      </c>
      <c r="AJ87" s="119">
        <f t="shared" si="52"/>
        <v>0</v>
      </c>
    </row>
    <row r="88" spans="1:36" ht="15.6">
      <c r="A88" s="206">
        <v>40263</v>
      </c>
      <c r="B88">
        <v>9.8400001525878906</v>
      </c>
      <c r="C88">
        <v>30.340000152587901</v>
      </c>
      <c r="D88">
        <v>0</v>
      </c>
      <c r="E88">
        <v>30.0912021823111</v>
      </c>
      <c r="F88" s="36">
        <f t="shared" si="30"/>
        <v>4.8462166785210803</v>
      </c>
      <c r="G88" s="41">
        <f t="shared" si="36"/>
        <v>0</v>
      </c>
      <c r="H88" s="42">
        <f t="shared" si="37"/>
        <v>0</v>
      </c>
      <c r="I88" s="61">
        <f t="shared" si="31"/>
        <v>25.215000152587898</v>
      </c>
      <c r="J88" s="35" t="str">
        <f t="shared" si="32"/>
        <v xml:space="preserve"> </v>
      </c>
      <c r="K88" s="89" t="str">
        <f t="shared" si="43"/>
        <v/>
      </c>
      <c r="L88" s="89" t="str">
        <f t="shared" si="45"/>
        <v/>
      </c>
      <c r="M88" s="168">
        <f t="shared" si="38"/>
        <v>0</v>
      </c>
      <c r="N88" s="165">
        <f t="shared" si="53"/>
        <v>0</v>
      </c>
      <c r="O88" s="69" t="str">
        <f t="shared" si="46"/>
        <v/>
      </c>
      <c r="P88" s="102" t="str">
        <f t="shared" si="48"/>
        <v/>
      </c>
      <c r="Q88" s="230" t="str">
        <f t="shared" si="29"/>
        <v/>
      </c>
      <c r="R88" s="85">
        <f t="shared" si="51"/>
        <v>0</v>
      </c>
      <c r="S88" s="206">
        <v>40628</v>
      </c>
      <c r="T88">
        <v>7.3</v>
      </c>
      <c r="U88">
        <v>22.1</v>
      </c>
      <c r="V88">
        <v>0</v>
      </c>
      <c r="W88">
        <v>30.0912021823111</v>
      </c>
      <c r="X88" s="36">
        <f t="shared" si="33"/>
        <v>3.531957825008019</v>
      </c>
      <c r="Y88" s="41">
        <f t="shared" si="39"/>
        <v>45.640679610453361</v>
      </c>
      <c r="Z88" s="42">
        <f t="shared" si="40"/>
        <v>0.91281359220906721</v>
      </c>
      <c r="AA88" s="61">
        <f t="shared" si="34"/>
        <v>18.400000000000002</v>
      </c>
      <c r="AB88" s="37">
        <f t="shared" si="41"/>
        <v>1</v>
      </c>
      <c r="AC88" s="76">
        <f t="shared" si="44"/>
        <v>1</v>
      </c>
      <c r="AD88" s="89">
        <f t="shared" si="47"/>
        <v>1</v>
      </c>
      <c r="AE88" s="168">
        <f t="shared" si="42"/>
        <v>0.11519880041718114</v>
      </c>
      <c r="AF88" s="165">
        <f t="shared" si="54"/>
        <v>0</v>
      </c>
      <c r="AG88" s="69" t="str">
        <f t="shared" si="49"/>
        <v/>
      </c>
      <c r="AH88" s="102">
        <f t="shared" si="50"/>
        <v>20.68</v>
      </c>
      <c r="AI88" s="230">
        <f t="shared" si="35"/>
        <v>40628</v>
      </c>
      <c r="AJ88" s="119">
        <f t="shared" si="52"/>
        <v>1</v>
      </c>
    </row>
    <row r="89" spans="1:36" ht="15.6">
      <c r="A89" s="206">
        <v>40264</v>
      </c>
      <c r="B89">
        <v>7.8400001525878897</v>
      </c>
      <c r="C89">
        <v>29.370000839233398</v>
      </c>
      <c r="D89">
        <v>0</v>
      </c>
      <c r="E89">
        <v>29.835944844877201</v>
      </c>
      <c r="F89" s="36">
        <f t="shared" si="30"/>
        <v>4.7313449276981672</v>
      </c>
      <c r="G89" s="41">
        <f t="shared" si="36"/>
        <v>0</v>
      </c>
      <c r="H89" s="42">
        <f t="shared" si="37"/>
        <v>0</v>
      </c>
      <c r="I89" s="61">
        <f t="shared" si="31"/>
        <v>23.987500667572021</v>
      </c>
      <c r="J89" s="35" t="str">
        <f t="shared" si="32"/>
        <v xml:space="preserve"> </v>
      </c>
      <c r="K89" s="89" t="str">
        <f t="shared" si="43"/>
        <v/>
      </c>
      <c r="L89" s="89" t="str">
        <f t="shared" si="45"/>
        <v/>
      </c>
      <c r="M89" s="168">
        <f t="shared" si="38"/>
        <v>0</v>
      </c>
      <c r="N89" s="165">
        <f t="shared" si="53"/>
        <v>0</v>
      </c>
      <c r="O89" s="69" t="str">
        <f t="shared" si="46"/>
        <v/>
      </c>
      <c r="P89" s="102" t="str">
        <f t="shared" si="48"/>
        <v/>
      </c>
      <c r="Q89" s="230" t="str">
        <f t="shared" si="29"/>
        <v/>
      </c>
      <c r="R89" s="85">
        <f t="shared" si="51"/>
        <v>0</v>
      </c>
      <c r="S89" s="206">
        <v>40629</v>
      </c>
      <c r="T89">
        <v>9.9</v>
      </c>
      <c r="U89">
        <v>23</v>
      </c>
      <c r="V89">
        <v>0</v>
      </c>
      <c r="W89">
        <v>29.835944844877201</v>
      </c>
      <c r="X89" s="36">
        <f t="shared" si="33"/>
        <v>3.4721443406071617</v>
      </c>
      <c r="Y89" s="41">
        <f t="shared" si="39"/>
        <v>42.86296413796763</v>
      </c>
      <c r="Z89" s="42">
        <f t="shared" si="40"/>
        <v>0.85725928275935259</v>
      </c>
      <c r="AA89" s="61">
        <f t="shared" si="34"/>
        <v>19.725000000000001</v>
      </c>
      <c r="AB89" s="37">
        <f t="shared" si="41"/>
        <v>1</v>
      </c>
      <c r="AC89" s="76" t="str">
        <f t="shared" si="44"/>
        <v/>
      </c>
      <c r="AD89" s="89">
        <f t="shared" si="47"/>
        <v>1</v>
      </c>
      <c r="AE89" s="168">
        <f t="shared" si="42"/>
        <v>0.11394042913975674</v>
      </c>
      <c r="AF89" s="165">
        <f t="shared" si="54"/>
        <v>0</v>
      </c>
      <c r="AG89" s="69" t="str">
        <f t="shared" si="49"/>
        <v/>
      </c>
      <c r="AH89" s="102">
        <f t="shared" si="50"/>
        <v>17.600000000000001</v>
      </c>
      <c r="AI89" s="230" t="str">
        <f t="shared" si="35"/>
        <v/>
      </c>
      <c r="AJ89" s="119">
        <f t="shared" si="52"/>
        <v>1</v>
      </c>
    </row>
    <row r="90" spans="1:36" ht="15.6">
      <c r="A90" s="206">
        <v>40265</v>
      </c>
      <c r="B90">
        <v>11.5200004577637</v>
      </c>
      <c r="C90">
        <v>31.659999847412099</v>
      </c>
      <c r="D90">
        <v>0</v>
      </c>
      <c r="E90">
        <v>29.580528362705401</v>
      </c>
      <c r="F90" s="36">
        <f t="shared" si="30"/>
        <v>4.9088909868169219</v>
      </c>
      <c r="G90" s="41">
        <f t="shared" si="36"/>
        <v>0</v>
      </c>
      <c r="H90" s="42">
        <f t="shared" si="37"/>
        <v>0</v>
      </c>
      <c r="I90" s="61">
        <f t="shared" si="31"/>
        <v>26.625</v>
      </c>
      <c r="J90" s="35" t="str">
        <f t="shared" si="32"/>
        <v xml:space="preserve"> </v>
      </c>
      <c r="K90" s="89" t="str">
        <f t="shared" si="43"/>
        <v/>
      </c>
      <c r="L90" s="89" t="str">
        <f t="shared" si="45"/>
        <v/>
      </c>
      <c r="M90" s="168">
        <f t="shared" si="38"/>
        <v>0</v>
      </c>
      <c r="N90" s="165">
        <f t="shared" si="53"/>
        <v>0</v>
      </c>
      <c r="O90" s="69" t="str">
        <f t="shared" si="46"/>
        <v/>
      </c>
      <c r="P90" s="102" t="str">
        <f t="shared" si="48"/>
        <v/>
      </c>
      <c r="Q90" s="230" t="str">
        <f t="shared" si="29"/>
        <v/>
      </c>
      <c r="R90" s="85">
        <f t="shared" si="51"/>
        <v>0</v>
      </c>
      <c r="S90" s="206">
        <v>40630</v>
      </c>
      <c r="T90">
        <v>9.6999999999999993</v>
      </c>
      <c r="U90">
        <v>24.6</v>
      </c>
      <c r="V90">
        <v>0</v>
      </c>
      <c r="W90">
        <v>29.580528362705401</v>
      </c>
      <c r="X90" s="36">
        <f t="shared" si="33"/>
        <v>3.7463469324258485</v>
      </c>
      <c r="Y90" s="41">
        <f t="shared" si="39"/>
        <v>39.865886592026953</v>
      </c>
      <c r="Z90" s="42">
        <f t="shared" si="40"/>
        <v>0.79731773184053911</v>
      </c>
      <c r="AA90" s="61">
        <f t="shared" si="34"/>
        <v>20.875</v>
      </c>
      <c r="AB90" s="37">
        <f t="shared" si="41"/>
        <v>1</v>
      </c>
      <c r="AC90" s="76" t="str">
        <f t="shared" si="44"/>
        <v/>
      </c>
      <c r="AD90" s="89">
        <f t="shared" si="47"/>
        <v>1</v>
      </c>
      <c r="AE90" s="168">
        <f t="shared" si="42"/>
        <v>9.4065152581718631E-2</v>
      </c>
      <c r="AF90" s="165">
        <f t="shared" si="54"/>
        <v>0</v>
      </c>
      <c r="AG90" s="69" t="str">
        <f t="shared" si="49"/>
        <v/>
      </c>
      <c r="AH90" s="102">
        <f t="shared" si="50"/>
        <v>15.66</v>
      </c>
      <c r="AI90" s="230" t="str">
        <f t="shared" si="35"/>
        <v/>
      </c>
      <c r="AJ90" s="119">
        <f t="shared" si="52"/>
        <v>1</v>
      </c>
    </row>
    <row r="91" spans="1:36" ht="15.6">
      <c r="A91" s="206">
        <v>40266</v>
      </c>
      <c r="B91">
        <v>16.129999160766602</v>
      </c>
      <c r="C91">
        <v>23.040000915527301</v>
      </c>
      <c r="D91">
        <v>5</v>
      </c>
      <c r="E91">
        <v>29.3250558421229</v>
      </c>
      <c r="F91" s="36">
        <f t="shared" si="30"/>
        <v>2.7054347479625029</v>
      </c>
      <c r="G91" s="41">
        <f t="shared" si="36"/>
        <v>2.8356522016299976</v>
      </c>
      <c r="H91" s="42">
        <f t="shared" si="37"/>
        <v>5.6713044032599955E-2</v>
      </c>
      <c r="I91" s="61">
        <f t="shared" si="31"/>
        <v>21.312500476837126</v>
      </c>
      <c r="J91" s="35" t="str">
        <f t="shared" si="32"/>
        <v xml:space="preserve"> </v>
      </c>
      <c r="K91" s="89" t="str">
        <f t="shared" si="43"/>
        <v/>
      </c>
      <c r="L91" s="89" t="str">
        <f t="shared" si="45"/>
        <v/>
      </c>
      <c r="M91" s="168">
        <f t="shared" si="38"/>
        <v>6.8077183473145217E-2</v>
      </c>
      <c r="N91" s="165">
        <f t="shared" si="53"/>
        <v>0</v>
      </c>
      <c r="O91" s="69" t="str">
        <f t="shared" si="46"/>
        <v/>
      </c>
      <c r="P91" s="102" t="str">
        <f t="shared" si="48"/>
        <v/>
      </c>
      <c r="Q91" s="230" t="str">
        <f t="shared" si="29"/>
        <v/>
      </c>
      <c r="R91" s="85">
        <f t="shared" si="51"/>
        <v>0</v>
      </c>
      <c r="S91" s="206">
        <v>40631</v>
      </c>
      <c r="T91">
        <v>8.4</v>
      </c>
      <c r="U91">
        <v>25.6</v>
      </c>
      <c r="V91">
        <v>0</v>
      </c>
      <c r="W91">
        <v>29.3250558421229</v>
      </c>
      <c r="X91" s="36">
        <f t="shared" si="33"/>
        <v>3.9732333015743251</v>
      </c>
      <c r="Y91" s="41">
        <f t="shared" si="39"/>
        <v>36.687299950767496</v>
      </c>
      <c r="Z91" s="42">
        <f t="shared" si="40"/>
        <v>0.73374599901534987</v>
      </c>
      <c r="AA91" s="61">
        <f t="shared" si="34"/>
        <v>21.3</v>
      </c>
      <c r="AB91" s="37">
        <f t="shared" si="41"/>
        <v>1</v>
      </c>
      <c r="AC91" s="76" t="str">
        <f t="shared" si="44"/>
        <v/>
      </c>
      <c r="AD91" s="89">
        <f t="shared" si="47"/>
        <v>1</v>
      </c>
      <c r="AE91" s="168">
        <f t="shared" si="42"/>
        <v>6.9350294793429856E-2</v>
      </c>
      <c r="AF91" s="165">
        <f t="shared" si="54"/>
        <v>0</v>
      </c>
      <c r="AG91" s="69" t="str">
        <f t="shared" si="49"/>
        <v/>
      </c>
      <c r="AH91" s="102">
        <f t="shared" si="50"/>
        <v>13.38</v>
      </c>
      <c r="AI91" s="230" t="str">
        <f t="shared" si="35"/>
        <v/>
      </c>
      <c r="AJ91" s="119">
        <f t="shared" si="52"/>
        <v>1</v>
      </c>
    </row>
    <row r="92" spans="1:36" ht="15.6">
      <c r="A92" s="206">
        <v>40267</v>
      </c>
      <c r="B92">
        <v>14.920000076293899</v>
      </c>
      <c r="C92">
        <v>24.069999694824201</v>
      </c>
      <c r="D92">
        <v>3.0999999046325701</v>
      </c>
      <c r="E92">
        <v>29.0696303894571</v>
      </c>
      <c r="F92" s="36">
        <f t="shared" si="30"/>
        <v>3.0786648246952741</v>
      </c>
      <c r="G92" s="41">
        <f t="shared" si="36"/>
        <v>3.4727202465063485</v>
      </c>
      <c r="H92" s="42">
        <f t="shared" si="37"/>
        <v>6.9454404930126973E-2</v>
      </c>
      <c r="I92" s="61">
        <f t="shared" si="31"/>
        <v>21.782499790191626</v>
      </c>
      <c r="J92" s="35" t="str">
        <f t="shared" si="32"/>
        <v xml:space="preserve"> </v>
      </c>
      <c r="K92" s="89">
        <f t="shared" si="43"/>
        <v>1</v>
      </c>
      <c r="L92" s="89" t="str">
        <f t="shared" si="45"/>
        <v/>
      </c>
      <c r="M92" s="168">
        <f t="shared" si="38"/>
        <v>0</v>
      </c>
      <c r="N92" s="165">
        <f t="shared" si="53"/>
        <v>0</v>
      </c>
      <c r="O92" s="69" t="str">
        <f t="shared" si="46"/>
        <v/>
      </c>
      <c r="P92" s="102" t="str">
        <f t="shared" si="48"/>
        <v/>
      </c>
      <c r="Q92" s="230" t="str">
        <f t="shared" si="29"/>
        <v/>
      </c>
      <c r="R92" s="85">
        <f t="shared" si="51"/>
        <v>0</v>
      </c>
      <c r="S92" s="206">
        <v>40632</v>
      </c>
      <c r="T92">
        <v>11.2</v>
      </c>
      <c r="U92">
        <v>26.9</v>
      </c>
      <c r="V92">
        <v>0</v>
      </c>
      <c r="W92">
        <v>29.0696303894571</v>
      </c>
      <c r="X92" s="36">
        <f t="shared" si="33"/>
        <v>3.9846353172809419</v>
      </c>
      <c r="Y92" s="41">
        <f t="shared" si="39"/>
        <v>33.499591696942744</v>
      </c>
      <c r="Z92" s="42">
        <f t="shared" si="40"/>
        <v>0.66999183393885486</v>
      </c>
      <c r="AA92" s="61">
        <f t="shared" si="34"/>
        <v>22.974999999999998</v>
      </c>
      <c r="AB92" s="37">
        <f t="shared" si="41"/>
        <v>1</v>
      </c>
      <c r="AC92" s="76" t="str">
        <f t="shared" si="44"/>
        <v/>
      </c>
      <c r="AD92" s="89">
        <f t="shared" si="47"/>
        <v>1</v>
      </c>
      <c r="AE92" s="168">
        <f t="shared" si="42"/>
        <v>0</v>
      </c>
      <c r="AF92" s="165">
        <f t="shared" si="54"/>
        <v>0</v>
      </c>
      <c r="AG92" s="69" t="str">
        <f t="shared" si="49"/>
        <v/>
      </c>
      <c r="AH92" s="102">
        <f t="shared" si="50"/>
        <v>12.780000000000001</v>
      </c>
      <c r="AI92" s="230" t="str">
        <f t="shared" si="35"/>
        <v/>
      </c>
      <c r="AJ92" s="119">
        <f t="shared" si="52"/>
        <v>1</v>
      </c>
    </row>
    <row r="93" spans="1:36" ht="15.6">
      <c r="A93" s="206">
        <v>40268</v>
      </c>
      <c r="B93">
        <v>13.6599998474121</v>
      </c>
      <c r="C93">
        <v>23.909999847412099</v>
      </c>
      <c r="D93">
        <v>2.5</v>
      </c>
      <c r="E93">
        <v>28.814355111034999</v>
      </c>
      <c r="F93" s="36">
        <f t="shared" si="30"/>
        <v>3.1683682022949333</v>
      </c>
      <c r="G93" s="41">
        <f t="shared" si="36"/>
        <v>3.4380256846704018</v>
      </c>
      <c r="H93" s="42">
        <f t="shared" si="37"/>
        <v>6.8760513693408035E-2</v>
      </c>
      <c r="I93" s="61">
        <f t="shared" si="31"/>
        <v>21.347499847412099</v>
      </c>
      <c r="J93" s="35" t="str">
        <f t="shared" si="32"/>
        <v xml:space="preserve"> </v>
      </c>
      <c r="K93" s="89">
        <f t="shared" si="43"/>
        <v>1</v>
      </c>
      <c r="L93" s="89" t="str">
        <f t="shared" si="45"/>
        <v/>
      </c>
      <c r="M93" s="168">
        <f t="shared" si="38"/>
        <v>6.4122160579191401E-2</v>
      </c>
      <c r="N93" s="165">
        <f t="shared" si="53"/>
        <v>0</v>
      </c>
      <c r="O93" s="69" t="str">
        <f t="shared" si="46"/>
        <v/>
      </c>
      <c r="P93" s="102" t="str">
        <f t="shared" si="48"/>
        <v/>
      </c>
      <c r="Q93" s="230" t="str">
        <f t="shared" si="29"/>
        <v/>
      </c>
      <c r="R93" s="85">
        <f t="shared" si="51"/>
        <v>0</v>
      </c>
      <c r="S93" s="206">
        <v>40633</v>
      </c>
      <c r="T93">
        <v>6.4</v>
      </c>
      <c r="U93">
        <v>22.8</v>
      </c>
      <c r="V93">
        <v>1.4</v>
      </c>
      <c r="W93">
        <v>28.814355111034999</v>
      </c>
      <c r="X93" s="36">
        <f t="shared" si="33"/>
        <v>3.5492581645791486</v>
      </c>
      <c r="Y93" s="41">
        <f t="shared" si="39"/>
        <v>32.060185165279421</v>
      </c>
      <c r="Z93" s="42">
        <f t="shared" si="40"/>
        <v>0.6412037033055884</v>
      </c>
      <c r="AA93" s="61">
        <f t="shared" si="34"/>
        <v>18.700000000000003</v>
      </c>
      <c r="AB93" s="37">
        <f t="shared" si="41"/>
        <v>1</v>
      </c>
      <c r="AC93" s="76" t="str">
        <f t="shared" si="44"/>
        <v/>
      </c>
      <c r="AD93" s="89">
        <f t="shared" si="47"/>
        <v>1</v>
      </c>
      <c r="AE93" s="168">
        <f t="shared" si="42"/>
        <v>0.11591620585798736</v>
      </c>
      <c r="AF93" s="165">
        <f t="shared" si="54"/>
        <v>0</v>
      </c>
      <c r="AG93" s="69" t="str">
        <f t="shared" si="49"/>
        <v/>
      </c>
      <c r="AH93" s="102">
        <f t="shared" si="50"/>
        <v>11.74</v>
      </c>
      <c r="AI93" s="230" t="str">
        <f t="shared" si="35"/>
        <v/>
      </c>
      <c r="AJ93" s="119">
        <f t="shared" si="52"/>
        <v>1</v>
      </c>
    </row>
    <row r="94" spans="1:36" ht="15.6">
      <c r="A94" s="206">
        <v>40269</v>
      </c>
      <c r="B94">
        <v>8.6300001144409197</v>
      </c>
      <c r="C94">
        <v>24.829999923706101</v>
      </c>
      <c r="D94">
        <v>0</v>
      </c>
      <c r="E94">
        <v>28.559333113184099</v>
      </c>
      <c r="F94" s="36">
        <f t="shared" si="30"/>
        <v>3.7261805708942695</v>
      </c>
      <c r="G94" s="41">
        <f t="shared" si="36"/>
        <v>0.45708122795498607</v>
      </c>
      <c r="H94" s="42">
        <f t="shared" si="37"/>
        <v>9.1416245590997206E-3</v>
      </c>
      <c r="I94" s="61">
        <f t="shared" si="31"/>
        <v>20.779999971389806</v>
      </c>
      <c r="J94" s="35" t="str">
        <f t="shared" si="32"/>
        <v xml:space="preserve"> </v>
      </c>
      <c r="K94" s="89">
        <f t="shared" si="43"/>
        <v>1</v>
      </c>
      <c r="L94" s="89" t="str">
        <f t="shared" si="45"/>
        <v/>
      </c>
      <c r="M94" s="168">
        <f t="shared" si="38"/>
        <v>9.7236512572793532E-2</v>
      </c>
      <c r="N94" s="165">
        <f t="shared" si="53"/>
        <v>0</v>
      </c>
      <c r="O94" s="69" t="str">
        <f t="shared" si="46"/>
        <v/>
      </c>
      <c r="P94" s="102" t="str">
        <f t="shared" si="48"/>
        <v/>
      </c>
      <c r="Q94" s="230" t="str">
        <f t="shared" si="29"/>
        <v/>
      </c>
      <c r="R94" s="85">
        <f t="shared" si="51"/>
        <v>0</v>
      </c>
      <c r="S94" s="206">
        <v>40634</v>
      </c>
      <c r="T94">
        <v>10.5</v>
      </c>
      <c r="U94">
        <v>25.2</v>
      </c>
      <c r="V94">
        <v>0</v>
      </c>
      <c r="W94">
        <v>28.559333113184099</v>
      </c>
      <c r="X94" s="36">
        <f t="shared" si="33"/>
        <v>3.6646121338958202</v>
      </c>
      <c r="Y94" s="41">
        <f t="shared" si="39"/>
        <v>29.128495458162764</v>
      </c>
      <c r="Z94" s="42">
        <f t="shared" si="40"/>
        <v>0.58256990916325524</v>
      </c>
      <c r="AA94" s="61">
        <f t="shared" si="34"/>
        <v>21.524999999999999</v>
      </c>
      <c r="AB94" s="37">
        <f t="shared" si="41"/>
        <v>1</v>
      </c>
      <c r="AC94" s="76" t="str">
        <f t="shared" si="44"/>
        <v/>
      </c>
      <c r="AD94" s="89">
        <f t="shared" si="47"/>
        <v>1</v>
      </c>
      <c r="AE94" s="168">
        <f t="shared" si="42"/>
        <v>0</v>
      </c>
      <c r="AF94" s="165">
        <f t="shared" si="54"/>
        <v>0</v>
      </c>
      <c r="AG94" s="69" t="str">
        <f t="shared" si="49"/>
        <v/>
      </c>
      <c r="AH94" s="102">
        <f t="shared" si="50"/>
        <v>9.9399999999999977</v>
      </c>
      <c r="AI94" s="230" t="str">
        <f t="shared" si="35"/>
        <v/>
      </c>
      <c r="AJ94" s="119">
        <f t="shared" si="52"/>
        <v>1</v>
      </c>
    </row>
    <row r="95" spans="1:36" ht="15.6">
      <c r="A95" s="206">
        <v>40270</v>
      </c>
      <c r="B95">
        <v>8.7799997329711896</v>
      </c>
      <c r="C95">
        <v>24.379999160766602</v>
      </c>
      <c r="D95">
        <v>0</v>
      </c>
      <c r="E95">
        <v>28.304667502231499</v>
      </c>
      <c r="F95" s="36">
        <f t="shared" si="30"/>
        <v>3.6081780963833228</v>
      </c>
      <c r="G95" s="41">
        <f t="shared" si="36"/>
        <v>0</v>
      </c>
      <c r="H95" s="42">
        <f t="shared" si="37"/>
        <v>0</v>
      </c>
      <c r="I95" s="61">
        <f t="shared" si="31"/>
        <v>20.479999303817749</v>
      </c>
      <c r="J95" s="35" t="str">
        <f t="shared" si="32"/>
        <v xml:space="preserve"> </v>
      </c>
      <c r="K95" s="89">
        <f t="shared" si="43"/>
        <v>1</v>
      </c>
      <c r="L95" s="89" t="str">
        <f t="shared" si="45"/>
        <v/>
      </c>
      <c r="M95" s="168">
        <f t="shared" si="38"/>
        <v>0.10470805958982585</v>
      </c>
      <c r="N95" s="165">
        <f t="shared" si="53"/>
        <v>0</v>
      </c>
      <c r="O95" s="69" t="str">
        <f t="shared" si="46"/>
        <v/>
      </c>
      <c r="P95" s="102" t="str">
        <f t="shared" si="48"/>
        <v/>
      </c>
      <c r="Q95" s="230" t="str">
        <f t="shared" si="29"/>
        <v/>
      </c>
      <c r="R95" s="85">
        <f t="shared" si="51"/>
        <v>0</v>
      </c>
      <c r="S95" s="206">
        <v>40635</v>
      </c>
      <c r="T95">
        <v>5.6</v>
      </c>
      <c r="U95">
        <v>22</v>
      </c>
      <c r="V95">
        <v>0</v>
      </c>
      <c r="W95">
        <v>28.304667502231499</v>
      </c>
      <c r="X95" s="36">
        <f t="shared" si="33"/>
        <v>3.4003906696569857</v>
      </c>
      <c r="Y95" s="41">
        <f t="shared" si="39"/>
        <v>26.408182922437174</v>
      </c>
      <c r="Z95" s="42">
        <f t="shared" si="40"/>
        <v>0.52816365844874347</v>
      </c>
      <c r="AA95" s="61">
        <f t="shared" si="34"/>
        <v>17.899999999999999</v>
      </c>
      <c r="AB95" s="37">
        <f t="shared" si="41"/>
        <v>1</v>
      </c>
      <c r="AC95" s="76" t="str">
        <f t="shared" si="44"/>
        <v/>
      </c>
      <c r="AD95" s="89">
        <f t="shared" si="47"/>
        <v>1</v>
      </c>
      <c r="AE95" s="168">
        <f t="shared" si="42"/>
        <v>0.11312405116724175</v>
      </c>
      <c r="AF95" s="165">
        <f t="shared" si="54"/>
        <v>0</v>
      </c>
      <c r="AG95" s="69" t="str">
        <f t="shared" si="49"/>
        <v/>
      </c>
      <c r="AH95" s="102">
        <f t="shared" si="50"/>
        <v>9.1199999999999992</v>
      </c>
      <c r="AI95" s="230" t="str">
        <f t="shared" si="35"/>
        <v/>
      </c>
      <c r="AJ95" s="119">
        <f t="shared" si="52"/>
        <v>1</v>
      </c>
    </row>
    <row r="96" spans="1:36" ht="15.6">
      <c r="A96" s="206">
        <v>40271</v>
      </c>
      <c r="B96">
        <v>10.1099996566772</v>
      </c>
      <c r="C96">
        <v>24.120000839233398</v>
      </c>
      <c r="D96">
        <v>0</v>
      </c>
      <c r="E96">
        <v>28.050461384504501</v>
      </c>
      <c r="F96" s="36">
        <f t="shared" si="30"/>
        <v>3.4413821058554452</v>
      </c>
      <c r="G96" s="41">
        <f t="shared" si="36"/>
        <v>0</v>
      </c>
      <c r="H96" s="42">
        <f t="shared" si="37"/>
        <v>0</v>
      </c>
      <c r="I96" s="61">
        <f t="shared" si="31"/>
        <v>20.61750054359435</v>
      </c>
      <c r="J96" s="35" t="str">
        <f t="shared" si="32"/>
        <v xml:space="preserve"> </v>
      </c>
      <c r="K96" s="89">
        <f t="shared" si="43"/>
        <v>1</v>
      </c>
      <c r="L96" s="89" t="str">
        <f t="shared" si="45"/>
        <v/>
      </c>
      <c r="M96" s="168">
        <f t="shared" si="38"/>
        <v>0.10168516109182189</v>
      </c>
      <c r="N96" s="165">
        <f t="shared" si="53"/>
        <v>0</v>
      </c>
      <c r="O96" s="69" t="str">
        <f t="shared" si="46"/>
        <v/>
      </c>
      <c r="P96" s="102" t="str">
        <f t="shared" si="48"/>
        <v/>
      </c>
      <c r="Q96" s="230" t="str">
        <f t="shared" si="29"/>
        <v/>
      </c>
      <c r="R96" s="85">
        <f t="shared" si="51"/>
        <v>0</v>
      </c>
      <c r="S96" s="206">
        <v>40636</v>
      </c>
      <c r="T96">
        <v>4.9000000000000004</v>
      </c>
      <c r="U96">
        <v>22.6</v>
      </c>
      <c r="V96">
        <v>0</v>
      </c>
      <c r="W96">
        <v>28.050461384504501</v>
      </c>
      <c r="X96" s="36">
        <f t="shared" si="33"/>
        <v>3.4953265634737041</v>
      </c>
      <c r="Y96" s="41">
        <f t="shared" si="39"/>
        <v>23.611921671658209</v>
      </c>
      <c r="Z96" s="42">
        <f t="shared" si="40"/>
        <v>0.47223843343316418</v>
      </c>
      <c r="AA96" s="61">
        <f t="shared" si="34"/>
        <v>18.175000000000001</v>
      </c>
      <c r="AB96" s="37">
        <f t="shared" si="41"/>
        <v>1</v>
      </c>
      <c r="AC96" s="76" t="str">
        <f t="shared" si="44"/>
        <v/>
      </c>
      <c r="AD96" s="89">
        <f t="shared" si="47"/>
        <v>1</v>
      </c>
      <c r="AE96" s="168">
        <f t="shared" si="42"/>
        <v>0.11438791693550254</v>
      </c>
      <c r="AF96" s="170">
        <f t="shared" si="54"/>
        <v>1</v>
      </c>
      <c r="AG96" s="69" t="str">
        <f t="shared" si="49"/>
        <v/>
      </c>
      <c r="AH96" s="102">
        <f t="shared" si="50"/>
        <v>9.1199999999999992</v>
      </c>
      <c r="AI96" s="230" t="str">
        <f t="shared" si="35"/>
        <v/>
      </c>
      <c r="AJ96" s="119">
        <f t="shared" si="52"/>
        <v>1</v>
      </c>
    </row>
    <row r="97" spans="1:36" ht="15.6">
      <c r="A97" s="206">
        <v>40272</v>
      </c>
      <c r="B97">
        <v>11.4899997711182</v>
      </c>
      <c r="C97">
        <v>22.409999847412099</v>
      </c>
      <c r="D97">
        <v>0</v>
      </c>
      <c r="E97">
        <v>27.7968178663304</v>
      </c>
      <c r="F97" s="36">
        <f t="shared" si="30"/>
        <v>2.9965598783362393</v>
      </c>
      <c r="G97" s="41">
        <f t="shared" si="36"/>
        <v>0</v>
      </c>
      <c r="H97" s="42">
        <f t="shared" si="37"/>
        <v>0</v>
      </c>
      <c r="I97" s="61">
        <f t="shared" si="31"/>
        <v>19.679999828338623</v>
      </c>
      <c r="J97" s="35" t="str">
        <f t="shared" si="32"/>
        <v xml:space="preserve"> </v>
      </c>
      <c r="K97" s="89" t="str">
        <f t="shared" si="43"/>
        <v/>
      </c>
      <c r="L97" s="89" t="str">
        <f t="shared" si="45"/>
        <v/>
      </c>
      <c r="M97" s="168">
        <f t="shared" si="38"/>
        <v>0.11422099921162461</v>
      </c>
      <c r="N97" s="165">
        <f t="shared" si="53"/>
        <v>0</v>
      </c>
      <c r="O97" s="69" t="str">
        <f t="shared" si="46"/>
        <v/>
      </c>
      <c r="P97" s="102" t="str">
        <f t="shared" si="48"/>
        <v/>
      </c>
      <c r="Q97" s="230" t="str">
        <f t="shared" si="29"/>
        <v/>
      </c>
      <c r="R97" s="85">
        <f t="shared" si="51"/>
        <v>0</v>
      </c>
      <c r="S97" s="206">
        <v>40637</v>
      </c>
      <c r="T97">
        <v>5.0999999999999996</v>
      </c>
      <c r="U97">
        <v>22.9</v>
      </c>
      <c r="V97">
        <v>0</v>
      </c>
      <c r="W97">
        <v>27.7968178663304</v>
      </c>
      <c r="X97" s="36">
        <f t="shared" si="33"/>
        <v>3.5010148609502543</v>
      </c>
      <c r="Y97" s="41">
        <f t="shared" si="39"/>
        <v>20.811109782898004</v>
      </c>
      <c r="Z97" s="42">
        <f t="shared" si="40"/>
        <v>0.41622219565796009</v>
      </c>
      <c r="AA97" s="61">
        <f t="shared" si="34"/>
        <v>18.45</v>
      </c>
      <c r="AB97" s="37">
        <f t="shared" si="41"/>
        <v>1</v>
      </c>
      <c r="AC97" s="76" t="str">
        <f t="shared" si="44"/>
        <v/>
      </c>
      <c r="AD97" s="89">
        <f t="shared" si="47"/>
        <v>1</v>
      </c>
      <c r="AE97" s="168">
        <f t="shared" si="42"/>
        <v>0.11534878737260217</v>
      </c>
      <c r="AF97" s="165">
        <f t="shared" si="54"/>
        <v>1</v>
      </c>
      <c r="AG97" s="69" t="str">
        <f t="shared" si="49"/>
        <v/>
      </c>
      <c r="AH97" s="102">
        <f t="shared" si="50"/>
        <v>9.1199999999999992</v>
      </c>
      <c r="AI97" s="230" t="str">
        <f t="shared" si="35"/>
        <v/>
      </c>
      <c r="AJ97" s="119">
        <f t="shared" si="52"/>
        <v>1</v>
      </c>
    </row>
    <row r="98" spans="1:36" ht="15.6">
      <c r="A98" s="206">
        <v>40273</v>
      </c>
      <c r="B98">
        <v>7.8800001144409197</v>
      </c>
      <c r="C98">
        <v>23.709999084472699</v>
      </c>
      <c r="D98">
        <v>0</v>
      </c>
      <c r="E98">
        <v>27.543840054036401</v>
      </c>
      <c r="F98" s="36">
        <f t="shared" si="30"/>
        <v>3.4562195542529111</v>
      </c>
      <c r="G98" s="41">
        <f t="shared" si="36"/>
        <v>0</v>
      </c>
      <c r="H98" s="42">
        <f t="shared" si="37"/>
        <v>0</v>
      </c>
      <c r="I98" s="61">
        <f t="shared" si="31"/>
        <v>19.752499341964754</v>
      </c>
      <c r="J98" s="35" t="str">
        <f t="shared" si="32"/>
        <v xml:space="preserve"> </v>
      </c>
      <c r="K98" s="89" t="str">
        <f t="shared" si="43"/>
        <v/>
      </c>
      <c r="L98" s="89" t="str">
        <f t="shared" si="45"/>
        <v/>
      </c>
      <c r="M98" s="168">
        <f t="shared" si="38"/>
        <v>0.11375752748844252</v>
      </c>
      <c r="N98" s="165">
        <f t="shared" si="53"/>
        <v>0</v>
      </c>
      <c r="O98" s="69" t="str">
        <f t="shared" si="46"/>
        <v/>
      </c>
      <c r="P98" s="102" t="str">
        <f t="shared" si="48"/>
        <v/>
      </c>
      <c r="Q98" s="230" t="str">
        <f t="shared" si="29"/>
        <v/>
      </c>
      <c r="R98" s="85">
        <f t="shared" si="51"/>
        <v>0</v>
      </c>
      <c r="S98" s="206">
        <v>40638</v>
      </c>
      <c r="T98">
        <v>10.7</v>
      </c>
      <c r="U98">
        <v>22.1</v>
      </c>
      <c r="V98">
        <v>0</v>
      </c>
      <c r="W98">
        <v>27.543840054036401</v>
      </c>
      <c r="X98" s="36">
        <f t="shared" si="33"/>
        <v>2.98582789532913</v>
      </c>
      <c r="Y98" s="41">
        <f t="shared" si="39"/>
        <v>18.422447466634701</v>
      </c>
      <c r="Z98" s="42">
        <f t="shared" si="40"/>
        <v>0.36844894933269401</v>
      </c>
      <c r="AA98" s="61">
        <f t="shared" si="34"/>
        <v>19.25</v>
      </c>
      <c r="AB98" s="37">
        <f t="shared" si="41"/>
        <v>1</v>
      </c>
      <c r="AC98" s="76" t="str">
        <f t="shared" si="44"/>
        <v/>
      </c>
      <c r="AD98" s="89">
        <f t="shared" si="47"/>
        <v>1</v>
      </c>
      <c r="AE98" s="168">
        <f t="shared" si="42"/>
        <v>0.11588139798724828</v>
      </c>
      <c r="AF98" s="165">
        <f t="shared" si="54"/>
        <v>1</v>
      </c>
      <c r="AG98" s="69" t="str">
        <f t="shared" si="49"/>
        <v/>
      </c>
      <c r="AH98" s="102">
        <f t="shared" si="50"/>
        <v>9.3199999999999985</v>
      </c>
      <c r="AI98" s="230" t="str">
        <f t="shared" si="35"/>
        <v/>
      </c>
      <c r="AJ98" s="119">
        <f t="shared" si="52"/>
        <v>0</v>
      </c>
    </row>
    <row r="99" spans="1:36" ht="15.6">
      <c r="A99" s="206">
        <v>40274</v>
      </c>
      <c r="B99">
        <v>8.5</v>
      </c>
      <c r="C99">
        <v>22.129999160766602</v>
      </c>
      <c r="D99">
        <v>0</v>
      </c>
      <c r="E99">
        <v>27.2916310539498</v>
      </c>
      <c r="F99" s="36">
        <f t="shared" si="30"/>
        <v>3.1323040473749644</v>
      </c>
      <c r="G99" s="41">
        <f t="shared" si="36"/>
        <v>0</v>
      </c>
      <c r="H99" s="42">
        <f t="shared" si="37"/>
        <v>0</v>
      </c>
      <c r="I99" s="61">
        <f t="shared" si="31"/>
        <v>18.722499370574951</v>
      </c>
      <c r="J99" s="35" t="str">
        <f t="shared" si="32"/>
        <v xml:space="preserve"> </v>
      </c>
      <c r="K99" s="89" t="str">
        <f t="shared" si="43"/>
        <v/>
      </c>
      <c r="L99" s="89">
        <f t="shared" si="45"/>
        <v>1</v>
      </c>
      <c r="M99" s="168">
        <f t="shared" si="38"/>
        <v>0.11595135870712953</v>
      </c>
      <c r="N99" s="165">
        <f t="shared" si="53"/>
        <v>0</v>
      </c>
      <c r="O99" s="69" t="str">
        <f t="shared" si="46"/>
        <v/>
      </c>
      <c r="P99" s="102">
        <f t="shared" si="48"/>
        <v>17.101999282836907</v>
      </c>
      <c r="Q99" s="230" t="str">
        <f t="shared" si="29"/>
        <v/>
      </c>
      <c r="R99" s="85">
        <f t="shared" si="51"/>
        <v>0</v>
      </c>
      <c r="S99" s="206">
        <v>40639</v>
      </c>
      <c r="T99">
        <v>9.1</v>
      </c>
      <c r="U99">
        <v>22.2</v>
      </c>
      <c r="V99">
        <v>0</v>
      </c>
      <c r="W99">
        <v>27.2916310539498</v>
      </c>
      <c r="X99" s="36">
        <f t="shared" si="33"/>
        <v>3.1018658622233652</v>
      </c>
      <c r="Y99" s="41">
        <f t="shared" si="39"/>
        <v>15.940954776856008</v>
      </c>
      <c r="Z99" s="42">
        <f t="shared" si="40"/>
        <v>0.31881909553712018</v>
      </c>
      <c r="AA99" s="61">
        <f t="shared" si="34"/>
        <v>18.925000000000001</v>
      </c>
      <c r="AB99" s="37">
        <f t="shared" si="41"/>
        <v>1</v>
      </c>
      <c r="AC99" s="76" t="str">
        <f t="shared" si="44"/>
        <v/>
      </c>
      <c r="AD99" s="89">
        <f t="shared" si="47"/>
        <v>1</v>
      </c>
      <c r="AE99" s="168">
        <f t="shared" si="42"/>
        <v>0.11613732665678544</v>
      </c>
      <c r="AF99" s="165">
        <f t="shared" si="54"/>
        <v>1</v>
      </c>
      <c r="AG99" s="69" t="str">
        <f t="shared" si="49"/>
        <v/>
      </c>
      <c r="AH99" s="102">
        <f t="shared" si="50"/>
        <v>8.7399999999999984</v>
      </c>
      <c r="AI99" s="230" t="str">
        <f t="shared" si="35"/>
        <v/>
      </c>
      <c r="AJ99" s="119">
        <f t="shared" si="52"/>
        <v>0</v>
      </c>
    </row>
    <row r="100" spans="1:36" ht="15.6">
      <c r="A100" s="206">
        <v>40275</v>
      </c>
      <c r="B100">
        <v>14.810000419616699</v>
      </c>
      <c r="C100">
        <v>19.819999694824201</v>
      </c>
      <c r="D100">
        <v>8.6999998092651403</v>
      </c>
      <c r="E100">
        <v>27.040293972397698</v>
      </c>
      <c r="F100" s="36">
        <f t="shared" si="30"/>
        <v>1.9951918651530913</v>
      </c>
      <c r="G100" s="41">
        <f t="shared" si="36"/>
        <v>7.1038463171426667</v>
      </c>
      <c r="H100" s="42">
        <f t="shared" si="37"/>
        <v>0.14207692634285332</v>
      </c>
      <c r="I100" s="61">
        <f t="shared" si="31"/>
        <v>18.567499876022325</v>
      </c>
      <c r="J100" s="35" t="str">
        <f t="shared" si="32"/>
        <v xml:space="preserve"> </v>
      </c>
      <c r="K100" s="89">
        <f t="shared" si="43"/>
        <v>1</v>
      </c>
      <c r="L100" s="89">
        <f t="shared" si="45"/>
        <v>1</v>
      </c>
      <c r="M100" s="168">
        <f t="shared" si="38"/>
        <v>0.11565462909964515</v>
      </c>
      <c r="N100" s="165">
        <f t="shared" si="53"/>
        <v>0</v>
      </c>
      <c r="O100" s="69" t="str">
        <f t="shared" si="46"/>
        <v/>
      </c>
      <c r="P100" s="102">
        <f t="shared" si="48"/>
        <v>11.001999282836906</v>
      </c>
      <c r="Q100" s="230" t="str">
        <f t="shared" si="29"/>
        <v/>
      </c>
      <c r="R100" s="85">
        <f t="shared" si="51"/>
        <v>0</v>
      </c>
      <c r="S100" s="206">
        <v>40640</v>
      </c>
      <c r="T100">
        <v>9.4</v>
      </c>
      <c r="U100">
        <v>22.7</v>
      </c>
      <c r="V100">
        <v>0</v>
      </c>
      <c r="W100">
        <v>27.040293972397698</v>
      </c>
      <c r="X100" s="36">
        <f t="shared" si="33"/>
        <v>3.1337017053801115</v>
      </c>
      <c r="Y100" s="41">
        <f t="shared" si="39"/>
        <v>13.433993412551919</v>
      </c>
      <c r="Z100" s="42">
        <f t="shared" si="40"/>
        <v>0.2686798682510384</v>
      </c>
      <c r="AA100" s="61">
        <f t="shared" si="34"/>
        <v>19.375</v>
      </c>
      <c r="AB100" s="37">
        <f t="shared" si="41"/>
        <v>1</v>
      </c>
      <c r="AC100" s="76" t="str">
        <f t="shared" si="44"/>
        <v/>
      </c>
      <c r="AD100" s="89">
        <f t="shared" si="47"/>
        <v>1</v>
      </c>
      <c r="AE100" s="168">
        <f t="shared" si="42"/>
        <v>0.11557173458331201</v>
      </c>
      <c r="AF100" s="165">
        <f t="shared" si="54"/>
        <v>0</v>
      </c>
      <c r="AG100" s="69" t="str">
        <f t="shared" si="49"/>
        <v/>
      </c>
      <c r="AH100" s="102">
        <f t="shared" si="50"/>
        <v>7.5399999999999974</v>
      </c>
      <c r="AI100" s="230" t="str">
        <f t="shared" si="35"/>
        <v/>
      </c>
      <c r="AJ100" s="119">
        <f t="shared" si="52"/>
        <v>0</v>
      </c>
    </row>
    <row r="101" spans="1:36" ht="15.6">
      <c r="A101" s="206">
        <v>40276</v>
      </c>
      <c r="B101">
        <v>15.670000076293899</v>
      </c>
      <c r="C101">
        <v>22.7399997711182</v>
      </c>
      <c r="D101">
        <v>0.89999997615814198</v>
      </c>
      <c r="E101">
        <v>26.789931915707601</v>
      </c>
      <c r="F101" s="36">
        <f t="shared" si="30"/>
        <v>2.4745912144541866</v>
      </c>
      <c r="G101" s="41">
        <f t="shared" si="36"/>
        <v>6.0241733217374591</v>
      </c>
      <c r="H101" s="42">
        <f t="shared" si="37"/>
        <v>0.12048346643474918</v>
      </c>
      <c r="I101" s="61">
        <f t="shared" si="31"/>
        <v>20.972499847412124</v>
      </c>
      <c r="J101" s="35" t="str">
        <f t="shared" si="32"/>
        <v xml:space="preserve"> </v>
      </c>
      <c r="K101" s="89">
        <f t="shared" si="43"/>
        <v>1</v>
      </c>
      <c r="L101" s="89">
        <f t="shared" si="45"/>
        <v>1</v>
      </c>
      <c r="M101" s="168">
        <f t="shared" si="38"/>
        <v>9.0233303956160207E-2</v>
      </c>
      <c r="N101" s="165">
        <f t="shared" si="53"/>
        <v>0</v>
      </c>
      <c r="O101" s="69" t="str">
        <f t="shared" si="46"/>
        <v/>
      </c>
      <c r="P101" s="102">
        <f t="shared" si="48"/>
        <v>10.729998779296903</v>
      </c>
      <c r="Q101" s="230">
        <f t="shared" si="29"/>
        <v>40276</v>
      </c>
      <c r="R101" s="85">
        <f t="shared" si="51"/>
        <v>1</v>
      </c>
      <c r="S101" s="206">
        <v>40641</v>
      </c>
      <c r="T101">
        <v>10.3</v>
      </c>
      <c r="U101">
        <v>24.1</v>
      </c>
      <c r="V101">
        <v>0</v>
      </c>
      <c r="W101">
        <v>26.789931915707601</v>
      </c>
      <c r="X101" s="36">
        <f t="shared" si="33"/>
        <v>3.2699487732499457</v>
      </c>
      <c r="Y101" s="41">
        <f t="shared" si="39"/>
        <v>10.818034393951962</v>
      </c>
      <c r="Z101" s="42">
        <f t="shared" si="40"/>
        <v>0.21636068787903923</v>
      </c>
      <c r="AA101" s="61">
        <f t="shared" si="34"/>
        <v>20.650000000000002</v>
      </c>
      <c r="AB101" s="37">
        <f t="shared" si="41"/>
        <v>1</v>
      </c>
      <c r="AC101" s="76" t="str">
        <f t="shared" si="44"/>
        <v/>
      </c>
      <c r="AD101" s="89">
        <f t="shared" si="47"/>
        <v>1</v>
      </c>
      <c r="AE101" s="168">
        <f t="shared" si="42"/>
        <v>0.10087939035941043</v>
      </c>
      <c r="AF101" s="165">
        <f t="shared" si="54"/>
        <v>0</v>
      </c>
      <c r="AG101" s="69" t="str">
        <f t="shared" si="49"/>
        <v/>
      </c>
      <c r="AH101" s="102">
        <f t="shared" si="50"/>
        <v>7.0199999999999987</v>
      </c>
      <c r="AI101" s="230" t="str">
        <f t="shared" si="35"/>
        <v/>
      </c>
      <c r="AJ101" s="119">
        <f t="shared" si="52"/>
        <v>0</v>
      </c>
    </row>
    <row r="102" spans="1:36" ht="15.6">
      <c r="A102" s="206">
        <v>40277</v>
      </c>
      <c r="B102">
        <v>6.5999999046325701</v>
      </c>
      <c r="C102">
        <v>22.670000076293899</v>
      </c>
      <c r="D102">
        <v>0</v>
      </c>
      <c r="E102">
        <v>26.540647990206502</v>
      </c>
      <c r="F102" s="36">
        <f t="shared" si="30"/>
        <v>3.2396277952499033</v>
      </c>
      <c r="G102" s="41">
        <f t="shared" si="36"/>
        <v>3.4324710855375362</v>
      </c>
      <c r="H102" s="42">
        <f t="shared" si="37"/>
        <v>6.8649421710750724E-2</v>
      </c>
      <c r="I102" s="61">
        <f t="shared" si="31"/>
        <v>18.652500033378566</v>
      </c>
      <c r="J102" s="35" t="str">
        <f t="shared" si="32"/>
        <v xml:space="preserve"> </v>
      </c>
      <c r="K102" s="89">
        <f t="shared" si="43"/>
        <v>1</v>
      </c>
      <c r="L102" s="89">
        <f t="shared" si="45"/>
        <v>1</v>
      </c>
      <c r="M102" s="168">
        <f t="shared" si="38"/>
        <v>0.11583300605284325</v>
      </c>
      <c r="N102" s="165">
        <f t="shared" si="53"/>
        <v>0</v>
      </c>
      <c r="O102" s="69" t="str">
        <f t="shared" si="46"/>
        <v/>
      </c>
      <c r="P102" s="102">
        <f t="shared" si="48"/>
        <v>8.5039989471436037</v>
      </c>
      <c r="Q102" s="230" t="str">
        <f t="shared" si="29"/>
        <v/>
      </c>
      <c r="R102" s="85">
        <f t="shared" si="51"/>
        <v>1</v>
      </c>
      <c r="S102" s="206">
        <v>40642</v>
      </c>
      <c r="T102">
        <v>5.4</v>
      </c>
      <c r="U102">
        <v>25.7</v>
      </c>
      <c r="V102">
        <v>0</v>
      </c>
      <c r="W102">
        <v>26.540647990206502</v>
      </c>
      <c r="X102" s="36">
        <f t="shared" si="33"/>
        <v>3.7438387133744726</v>
      </c>
      <c r="Y102" s="41">
        <f t="shared" si="39"/>
        <v>7.8229634232523839</v>
      </c>
      <c r="Z102" s="42">
        <f t="shared" si="40"/>
        <v>0.15645926846504768</v>
      </c>
      <c r="AA102" s="61">
        <f t="shared" si="34"/>
        <v>20.625</v>
      </c>
      <c r="AB102" s="37" t="str">
        <f t="shared" si="41"/>
        <v xml:space="preserve"> </v>
      </c>
      <c r="AC102" s="76" t="str">
        <f t="shared" si="44"/>
        <v/>
      </c>
      <c r="AD102" s="89">
        <f t="shared" si="47"/>
        <v>1</v>
      </c>
      <c r="AE102" s="168">
        <f t="shared" si="42"/>
        <v>0.10150259009713306</v>
      </c>
      <c r="AF102" s="165">
        <f t="shared" si="54"/>
        <v>0</v>
      </c>
      <c r="AG102" s="69" t="str">
        <f t="shared" si="49"/>
        <v/>
      </c>
      <c r="AH102" s="102">
        <f t="shared" si="50"/>
        <v>5.1400000000000006</v>
      </c>
      <c r="AI102" s="230" t="str">
        <f t="shared" si="35"/>
        <v/>
      </c>
      <c r="AJ102" s="119">
        <f t="shared" si="52"/>
        <v>0</v>
      </c>
    </row>
    <row r="103" spans="1:36" ht="15.6">
      <c r="A103" s="206">
        <v>40278</v>
      </c>
      <c r="B103">
        <v>9.8100004196166992</v>
      </c>
      <c r="C103">
        <v>22.860000610351602</v>
      </c>
      <c r="D103">
        <v>0</v>
      </c>
      <c r="E103">
        <v>26.2925453022219</v>
      </c>
      <c r="F103" s="36">
        <f t="shared" si="30"/>
        <v>3.0436839577837733</v>
      </c>
      <c r="G103" s="41">
        <f t="shared" si="36"/>
        <v>0.9975239193105172</v>
      </c>
      <c r="H103" s="42">
        <f t="shared" si="37"/>
        <v>1.9950478386210346E-2</v>
      </c>
      <c r="I103" s="61">
        <f t="shared" si="31"/>
        <v>19.597500562667875</v>
      </c>
      <c r="J103" s="35" t="str">
        <f t="shared" si="32"/>
        <v xml:space="preserve"> </v>
      </c>
      <c r="K103" s="89">
        <f t="shared" si="43"/>
        <v>1</v>
      </c>
      <c r="L103" s="89">
        <f t="shared" si="45"/>
        <v>1</v>
      </c>
      <c r="M103" s="168">
        <f t="shared" si="38"/>
        <v>0.11467767289801693</v>
      </c>
      <c r="N103" s="170">
        <f t="shared" si="53"/>
        <v>1</v>
      </c>
      <c r="O103" s="69" t="str">
        <f t="shared" si="46"/>
        <v/>
      </c>
      <c r="P103" s="102">
        <f t="shared" si="48"/>
        <v>7.1039995193482239</v>
      </c>
      <c r="Q103" s="230" t="str">
        <f t="shared" si="29"/>
        <v/>
      </c>
      <c r="R103" s="85">
        <f t="shared" si="51"/>
        <v>1</v>
      </c>
      <c r="S103" s="206">
        <v>40643</v>
      </c>
      <c r="T103">
        <v>10.3</v>
      </c>
      <c r="U103">
        <v>15.3</v>
      </c>
      <c r="V103">
        <v>10.6</v>
      </c>
      <c r="W103">
        <v>26.2925453022219</v>
      </c>
      <c r="X103" s="36">
        <f t="shared" si="33"/>
        <v>1.6888878493368258</v>
      </c>
      <c r="Y103" s="41">
        <f t="shared" si="39"/>
        <v>17.071853143782924</v>
      </c>
      <c r="Z103" s="42">
        <f t="shared" si="40"/>
        <v>0.3414370628756585</v>
      </c>
      <c r="AA103" s="61">
        <f t="shared" si="34"/>
        <v>14.05</v>
      </c>
      <c r="AB103" s="37">
        <f t="shared" si="41"/>
        <v>1</v>
      </c>
      <c r="AC103" s="76">
        <f t="shared" si="44"/>
        <v>1</v>
      </c>
      <c r="AD103" s="89">
        <f t="shared" si="47"/>
        <v>1</v>
      </c>
      <c r="AE103" s="168">
        <f t="shared" si="42"/>
        <v>7.9152127399337607E-2</v>
      </c>
      <c r="AF103" s="165">
        <f t="shared" si="54"/>
        <v>0</v>
      </c>
      <c r="AG103" s="69" t="str">
        <f t="shared" si="49"/>
        <v/>
      </c>
      <c r="AH103" s="102">
        <f t="shared" si="50"/>
        <v>5.1400000000000006</v>
      </c>
      <c r="AI103" s="230" t="str">
        <f t="shared" si="35"/>
        <v/>
      </c>
      <c r="AJ103" s="119">
        <f t="shared" si="52"/>
        <v>0</v>
      </c>
    </row>
    <row r="104" spans="1:36" ht="15.6">
      <c r="A104" s="206">
        <v>40279</v>
      </c>
      <c r="B104">
        <v>11.439999580383301</v>
      </c>
      <c r="C104">
        <v>20.670000076293899</v>
      </c>
      <c r="D104">
        <v>7</v>
      </c>
      <c r="E104">
        <v>26.045726958080898</v>
      </c>
      <c r="F104" s="36">
        <f t="shared" si="30"/>
        <v>2.5149069046180399</v>
      </c>
      <c r="G104" s="41">
        <f t="shared" si="36"/>
        <v>5.9855983956160852</v>
      </c>
      <c r="H104" s="42">
        <f t="shared" si="37"/>
        <v>0.11971196791232171</v>
      </c>
      <c r="I104" s="61">
        <f t="shared" si="31"/>
        <v>18.362499952316249</v>
      </c>
      <c r="J104" s="35" t="str">
        <f t="shared" si="32"/>
        <v xml:space="preserve"> </v>
      </c>
      <c r="K104" s="89">
        <f t="shared" si="43"/>
        <v>1</v>
      </c>
      <c r="L104" s="89">
        <f t="shared" si="45"/>
        <v>1</v>
      </c>
      <c r="M104" s="168">
        <f t="shared" si="38"/>
        <v>0.11507884186667619</v>
      </c>
      <c r="N104" s="165">
        <f t="shared" si="53"/>
        <v>1</v>
      </c>
      <c r="O104" s="69" t="str">
        <f t="shared" si="46"/>
        <v/>
      </c>
      <c r="P104" s="102">
        <f t="shared" si="48"/>
        <v>5.6799995422363789</v>
      </c>
      <c r="Q104" s="230" t="str">
        <f t="shared" si="29"/>
        <v/>
      </c>
      <c r="R104" s="85">
        <f t="shared" si="51"/>
        <v>1</v>
      </c>
      <c r="S104" s="206">
        <v>40644</v>
      </c>
      <c r="T104">
        <v>6.4</v>
      </c>
      <c r="U104">
        <v>14.2</v>
      </c>
      <c r="V104">
        <v>7.6</v>
      </c>
      <c r="W104">
        <v>26.045726958080898</v>
      </c>
      <c r="X104" s="36">
        <f t="shared" si="33"/>
        <v>1.9188978504791616</v>
      </c>
      <c r="Y104" s="41">
        <f t="shared" si="39"/>
        <v>23.136734863399596</v>
      </c>
      <c r="Z104" s="42">
        <f t="shared" si="40"/>
        <v>0.46273469726799193</v>
      </c>
      <c r="AA104" s="61">
        <f t="shared" si="34"/>
        <v>12.25</v>
      </c>
      <c r="AB104" s="37">
        <f t="shared" si="41"/>
        <v>1</v>
      </c>
      <c r="AC104" s="76">
        <f t="shared" si="44"/>
        <v>1</v>
      </c>
      <c r="AD104" s="89">
        <f t="shared" si="47"/>
        <v>1</v>
      </c>
      <c r="AE104" s="168">
        <f t="shared" si="42"/>
        <v>5.9860355332687874E-2</v>
      </c>
      <c r="AF104" s="165">
        <f t="shared" si="54"/>
        <v>0</v>
      </c>
      <c r="AG104" s="69">
        <f t="shared" si="49"/>
        <v>1</v>
      </c>
      <c r="AH104" s="102">
        <f t="shared" si="50"/>
        <v>3.1200000000000019</v>
      </c>
      <c r="AI104" s="230" t="str">
        <f t="shared" si="35"/>
        <v/>
      </c>
      <c r="AJ104" s="119">
        <f t="shared" si="52"/>
        <v>0</v>
      </c>
    </row>
    <row r="105" spans="1:36" ht="15.6">
      <c r="A105" s="206">
        <v>40280</v>
      </c>
      <c r="B105">
        <v>2.4800000190734899</v>
      </c>
      <c r="C105">
        <v>16.709999084472699</v>
      </c>
      <c r="D105">
        <v>0</v>
      </c>
      <c r="E105">
        <v>25.8002960641108</v>
      </c>
      <c r="F105" s="36">
        <f t="shared" si="30"/>
        <v>2.5029961103462348</v>
      </c>
      <c r="G105" s="41">
        <f t="shared" si="36"/>
        <v>3.9832015073390972</v>
      </c>
      <c r="H105" s="42">
        <f t="shared" si="37"/>
        <v>7.9664030146781944E-2</v>
      </c>
      <c r="I105" s="61">
        <f t="shared" si="31"/>
        <v>13.152499318122896</v>
      </c>
      <c r="J105" s="35" t="str">
        <f t="shared" si="32"/>
        <v xml:space="preserve"> </v>
      </c>
      <c r="K105" s="89">
        <f t="shared" si="43"/>
        <v>1</v>
      </c>
      <c r="L105" s="89">
        <f t="shared" si="45"/>
        <v>1</v>
      </c>
      <c r="M105" s="168">
        <f t="shared" si="38"/>
        <v>6.9523690334578572E-2</v>
      </c>
      <c r="N105" s="165">
        <f t="shared" si="53"/>
        <v>1</v>
      </c>
      <c r="O105" s="69">
        <f t="shared" si="46"/>
        <v>1</v>
      </c>
      <c r="P105" s="102">
        <f t="shared" si="48"/>
        <v>4.4960000991821802</v>
      </c>
      <c r="Q105" s="230" t="str">
        <f t="shared" si="29"/>
        <v/>
      </c>
      <c r="R105" s="85">
        <f t="shared" si="51"/>
        <v>1</v>
      </c>
      <c r="S105" s="206">
        <v>40645</v>
      </c>
      <c r="T105">
        <v>5.6</v>
      </c>
      <c r="U105">
        <v>14.1</v>
      </c>
      <c r="V105">
        <v>4.4000000000000004</v>
      </c>
      <c r="W105">
        <v>25.8002960641108</v>
      </c>
      <c r="X105" s="36">
        <f t="shared" si="33"/>
        <v>1.9524999874961291</v>
      </c>
      <c r="Y105" s="41">
        <f t="shared" si="39"/>
        <v>25.974734873402692</v>
      </c>
      <c r="Z105" s="42">
        <f t="shared" si="40"/>
        <v>0.51949469746805388</v>
      </c>
      <c r="AA105" s="61">
        <f t="shared" si="34"/>
        <v>11.975</v>
      </c>
      <c r="AB105" s="37">
        <f t="shared" si="41"/>
        <v>1</v>
      </c>
      <c r="AC105" s="76">
        <f t="shared" si="44"/>
        <v>1</v>
      </c>
      <c r="AD105" s="89">
        <f t="shared" si="47"/>
        <v>1</v>
      </c>
      <c r="AE105" s="168">
        <f t="shared" si="42"/>
        <v>5.6951224342977745E-2</v>
      </c>
      <c r="AF105" s="165">
        <f t="shared" si="54"/>
        <v>0</v>
      </c>
      <c r="AG105" s="69">
        <f t="shared" si="49"/>
        <v>1</v>
      </c>
      <c r="AH105" s="102">
        <f t="shared" si="50"/>
        <v>3.1200000000000019</v>
      </c>
      <c r="AI105" s="230" t="str">
        <f t="shared" si="35"/>
        <v/>
      </c>
      <c r="AJ105" s="119">
        <f t="shared" si="52"/>
        <v>0</v>
      </c>
    </row>
    <row r="106" spans="1:36" ht="15.6">
      <c r="A106" s="206">
        <v>40281</v>
      </c>
      <c r="B106">
        <v>1.20000004768372</v>
      </c>
      <c r="C106">
        <v>19.909999847412099</v>
      </c>
      <c r="D106">
        <v>0</v>
      </c>
      <c r="E106">
        <v>25.556355726638799</v>
      </c>
      <c r="F106" s="36">
        <f t="shared" si="30"/>
        <v>2.9425728153891284</v>
      </c>
      <c r="G106" s="41">
        <f t="shared" si="36"/>
        <v>1.6291432550277944</v>
      </c>
      <c r="H106" s="42">
        <f t="shared" si="37"/>
        <v>3.2582865100555886E-2</v>
      </c>
      <c r="I106" s="61">
        <f t="shared" si="31"/>
        <v>15.232499897480004</v>
      </c>
      <c r="J106" s="35" t="str">
        <f t="shared" si="32"/>
        <v xml:space="preserve"> </v>
      </c>
      <c r="K106" s="89">
        <f t="shared" si="43"/>
        <v>1</v>
      </c>
      <c r="L106" s="89">
        <f t="shared" si="45"/>
        <v>1</v>
      </c>
      <c r="M106" s="168">
        <f t="shared" si="38"/>
        <v>9.1444796289876021E-2</v>
      </c>
      <c r="N106" s="165">
        <f t="shared" si="53"/>
        <v>1</v>
      </c>
      <c r="O106" s="69">
        <f t="shared" si="46"/>
        <v>1</v>
      </c>
      <c r="P106" s="102">
        <f t="shared" si="48"/>
        <v>3.2019996643067001</v>
      </c>
      <c r="Q106" s="230" t="str">
        <f t="shared" si="29"/>
        <v/>
      </c>
      <c r="R106" s="85">
        <f t="shared" si="51"/>
        <v>0</v>
      </c>
      <c r="S106" s="206">
        <v>40646</v>
      </c>
      <c r="T106">
        <v>5.8</v>
      </c>
      <c r="U106">
        <v>16.899999999999999</v>
      </c>
      <c r="V106">
        <v>0</v>
      </c>
      <c r="W106">
        <v>25.556355726638799</v>
      </c>
      <c r="X106" s="36">
        <f t="shared" si="33"/>
        <v>2.3300257720711044</v>
      </c>
      <c r="Y106" s="41">
        <f t="shared" si="39"/>
        <v>24.110714255745808</v>
      </c>
      <c r="Z106" s="42">
        <f t="shared" si="40"/>
        <v>0.48221428511491615</v>
      </c>
      <c r="AA106" s="61">
        <f t="shared" si="34"/>
        <v>14.125</v>
      </c>
      <c r="AB106" s="37">
        <f t="shared" si="41"/>
        <v>1</v>
      </c>
      <c r="AC106" s="76">
        <f t="shared" si="44"/>
        <v>1</v>
      </c>
      <c r="AD106" s="89">
        <f t="shared" si="47"/>
        <v>1</v>
      </c>
      <c r="AE106" s="168">
        <f t="shared" si="42"/>
        <v>7.9950284692131723E-2</v>
      </c>
      <c r="AF106" s="165">
        <f t="shared" si="54"/>
        <v>0</v>
      </c>
      <c r="AG106" s="69">
        <f t="shared" si="49"/>
        <v>1</v>
      </c>
      <c r="AH106" s="102">
        <f t="shared" si="50"/>
        <v>3.1200000000000019</v>
      </c>
      <c r="AI106" s="230" t="str">
        <f t="shared" si="35"/>
        <v/>
      </c>
      <c r="AJ106" s="119">
        <f t="shared" si="52"/>
        <v>0</v>
      </c>
    </row>
    <row r="107" spans="1:36" ht="15.6">
      <c r="A107" s="206">
        <v>40282</v>
      </c>
      <c r="B107">
        <v>1.6799999475479099</v>
      </c>
      <c r="C107">
        <v>22.329999923706101</v>
      </c>
      <c r="D107">
        <v>0</v>
      </c>
      <c r="E107">
        <v>25.314009051992201</v>
      </c>
      <c r="F107" s="36">
        <f t="shared" si="30"/>
        <v>3.2186357864958324</v>
      </c>
      <c r="G107" s="41">
        <f t="shared" si="36"/>
        <v>0</v>
      </c>
      <c r="H107" s="42">
        <f t="shared" si="37"/>
        <v>0</v>
      </c>
      <c r="I107" s="61">
        <f t="shared" si="31"/>
        <v>17.167499929666555</v>
      </c>
      <c r="J107" s="35" t="str">
        <f t="shared" si="32"/>
        <v xml:space="preserve"> </v>
      </c>
      <c r="K107" s="89">
        <f t="shared" si="43"/>
        <v>1</v>
      </c>
      <c r="L107" s="89">
        <f t="shared" si="45"/>
        <v>1</v>
      </c>
      <c r="M107" s="168">
        <f t="shared" si="38"/>
        <v>0.10857870245624462</v>
      </c>
      <c r="N107" s="165">
        <f t="shared" si="53"/>
        <v>1</v>
      </c>
      <c r="O107" s="69">
        <f t="shared" si="46"/>
        <v>1</v>
      </c>
      <c r="P107" s="102">
        <f t="shared" si="48"/>
        <v>2.657999801635802</v>
      </c>
      <c r="Q107" s="230" t="str">
        <f t="shared" si="29"/>
        <v/>
      </c>
      <c r="R107" s="85">
        <f t="shared" si="51"/>
        <v>0</v>
      </c>
      <c r="S107" s="206">
        <v>40647</v>
      </c>
      <c r="T107">
        <v>3.7</v>
      </c>
      <c r="U107">
        <v>18.899999999999999</v>
      </c>
      <c r="V107">
        <v>0</v>
      </c>
      <c r="W107">
        <v>25.314009051992201</v>
      </c>
      <c r="X107" s="36">
        <f t="shared" si="33"/>
        <v>2.6961091212133494</v>
      </c>
      <c r="Y107" s="41">
        <f t="shared" si="39"/>
        <v>21.953826958775128</v>
      </c>
      <c r="Z107" s="42">
        <f t="shared" si="40"/>
        <v>0.43907653917550254</v>
      </c>
      <c r="AA107" s="61">
        <f t="shared" si="34"/>
        <v>15.099999999999998</v>
      </c>
      <c r="AB107" s="37">
        <f t="shared" si="41"/>
        <v>1</v>
      </c>
      <c r="AC107" s="76">
        <f t="shared" si="44"/>
        <v>1</v>
      </c>
      <c r="AD107" s="89">
        <f t="shared" si="47"/>
        <v>1</v>
      </c>
      <c r="AE107" s="168">
        <f t="shared" si="42"/>
        <v>9.0108406410648323E-2</v>
      </c>
      <c r="AF107" s="165">
        <f t="shared" si="54"/>
        <v>0</v>
      </c>
      <c r="AG107" s="69">
        <f t="shared" si="49"/>
        <v>1</v>
      </c>
      <c r="AH107" s="102">
        <f t="shared" si="50"/>
        <v>3.1200000000000019</v>
      </c>
      <c r="AI107" s="230" t="str">
        <f t="shared" si="35"/>
        <v/>
      </c>
      <c r="AJ107" s="119">
        <f t="shared" si="52"/>
        <v>0</v>
      </c>
    </row>
    <row r="108" spans="1:36" ht="15.6">
      <c r="A108" s="206">
        <v>40283</v>
      </c>
      <c r="B108">
        <v>4.0300002098083496</v>
      </c>
      <c r="C108">
        <v>23.2600002288818</v>
      </c>
      <c r="D108">
        <v>0</v>
      </c>
      <c r="E108">
        <v>25.073359146498301</v>
      </c>
      <c r="F108" s="36">
        <f t="shared" si="30"/>
        <v>3.2457533765088202</v>
      </c>
      <c r="G108" s="41">
        <f t="shared" si="36"/>
        <v>0</v>
      </c>
      <c r="H108" s="42">
        <f t="shared" si="37"/>
        <v>0</v>
      </c>
      <c r="I108" s="61">
        <f t="shared" si="31"/>
        <v>18.452500224113436</v>
      </c>
      <c r="J108" s="35" t="str">
        <f t="shared" si="32"/>
        <v xml:space="preserve"> </v>
      </c>
      <c r="K108" s="89">
        <f t="shared" si="43"/>
        <v>1</v>
      </c>
      <c r="L108" s="89">
        <f t="shared" si="45"/>
        <v>1</v>
      </c>
      <c r="M108" s="168">
        <f t="shared" si="38"/>
        <v>0.11535598339346285</v>
      </c>
      <c r="N108" s="165">
        <f t="shared" si="53"/>
        <v>0</v>
      </c>
      <c r="O108" s="69">
        <f t="shared" si="46"/>
        <v>1</v>
      </c>
      <c r="P108" s="102">
        <f t="shared" si="48"/>
        <v>2.0560003280639991</v>
      </c>
      <c r="Q108" s="230" t="str">
        <f t="shared" si="29"/>
        <v/>
      </c>
      <c r="R108" s="85">
        <f t="shared" si="51"/>
        <v>0</v>
      </c>
      <c r="S108" s="206">
        <v>40648</v>
      </c>
      <c r="T108">
        <v>2.8</v>
      </c>
      <c r="U108">
        <v>20</v>
      </c>
      <c r="V108">
        <v>0</v>
      </c>
      <c r="W108">
        <v>25.073359146498301</v>
      </c>
      <c r="X108" s="36">
        <f t="shared" si="33"/>
        <v>2.8505019867166266</v>
      </c>
      <c r="Y108" s="41">
        <f t="shared" si="39"/>
        <v>19.673425369401826</v>
      </c>
      <c r="Z108" s="42">
        <f t="shared" si="40"/>
        <v>0.39346850738803651</v>
      </c>
      <c r="AA108" s="61">
        <f t="shared" si="34"/>
        <v>15.7</v>
      </c>
      <c r="AB108" s="37">
        <f t="shared" si="41"/>
        <v>1</v>
      </c>
      <c r="AC108" s="76">
        <f t="shared" si="44"/>
        <v>1</v>
      </c>
      <c r="AD108" s="89">
        <f t="shared" si="47"/>
        <v>1</v>
      </c>
      <c r="AE108" s="168">
        <f t="shared" si="42"/>
        <v>9.6038576923166794E-2</v>
      </c>
      <c r="AF108" s="165">
        <f t="shared" si="54"/>
        <v>0</v>
      </c>
      <c r="AG108" s="69">
        <f t="shared" si="49"/>
        <v>1</v>
      </c>
      <c r="AH108" s="102">
        <f t="shared" si="50"/>
        <v>2.9200000000000017</v>
      </c>
      <c r="AI108" s="230" t="str">
        <f t="shared" si="35"/>
        <v/>
      </c>
      <c r="AJ108" s="119">
        <f t="shared" si="52"/>
        <v>0</v>
      </c>
    </row>
    <row r="109" spans="1:36" ht="15.6">
      <c r="A109" s="206">
        <v>40284</v>
      </c>
      <c r="B109">
        <v>7.3600001335143999</v>
      </c>
      <c r="C109">
        <v>24.5</v>
      </c>
      <c r="D109">
        <v>0</v>
      </c>
      <c r="E109">
        <v>24.834501826250399</v>
      </c>
      <c r="F109" s="36">
        <f t="shared" si="30"/>
        <v>3.2556593230574715</v>
      </c>
      <c r="G109" s="41">
        <f t="shared" si="36"/>
        <v>0</v>
      </c>
      <c r="H109" s="42">
        <f t="shared" si="37"/>
        <v>0</v>
      </c>
      <c r="I109" s="61">
        <f t="shared" si="31"/>
        <v>20.215000033378601</v>
      </c>
      <c r="J109" s="35" t="str">
        <f t="shared" si="32"/>
        <v xml:space="preserve"> </v>
      </c>
      <c r="K109" s="89" t="str">
        <f t="shared" si="43"/>
        <v/>
      </c>
      <c r="L109" s="89">
        <f t="shared" si="45"/>
        <v>1</v>
      </c>
      <c r="M109" s="168">
        <f t="shared" si="38"/>
        <v>0.10912491133438501</v>
      </c>
      <c r="N109" s="165">
        <f t="shared" si="53"/>
        <v>0</v>
      </c>
      <c r="O109" s="69">
        <f t="shared" si="46"/>
        <v>1</v>
      </c>
      <c r="P109" s="102">
        <f t="shared" si="48"/>
        <v>3.0280003547668799</v>
      </c>
      <c r="Q109" s="230">
        <f t="shared" si="29"/>
        <v>40284</v>
      </c>
      <c r="R109" s="85">
        <f t="shared" si="51"/>
        <v>1</v>
      </c>
      <c r="S109" s="206">
        <v>40649</v>
      </c>
      <c r="T109">
        <v>12.3</v>
      </c>
      <c r="U109">
        <v>19.3</v>
      </c>
      <c r="V109">
        <v>0</v>
      </c>
      <c r="W109">
        <v>24.834501826250399</v>
      </c>
      <c r="X109" s="36">
        <f t="shared" si="33"/>
        <v>2.0725523144613573</v>
      </c>
      <c r="Y109" s="41">
        <f t="shared" si="39"/>
        <v>18.015383517832742</v>
      </c>
      <c r="Z109" s="42">
        <f t="shared" si="40"/>
        <v>0.36030767035665484</v>
      </c>
      <c r="AA109" s="61">
        <f t="shared" si="34"/>
        <v>17.55</v>
      </c>
      <c r="AB109" s="37">
        <f t="shared" si="41"/>
        <v>1</v>
      </c>
      <c r="AC109" s="76" t="str">
        <f t="shared" si="44"/>
        <v/>
      </c>
      <c r="AD109" s="89">
        <f t="shared" si="47"/>
        <v>1</v>
      </c>
      <c r="AE109" s="168">
        <f t="shared" si="42"/>
        <v>0.11114324936048622</v>
      </c>
      <c r="AF109" s="165">
        <f t="shared" si="54"/>
        <v>0</v>
      </c>
      <c r="AG109" s="69">
        <f t="shared" si="49"/>
        <v>1</v>
      </c>
      <c r="AH109" s="102">
        <f t="shared" si="50"/>
        <v>2.9200000000000017</v>
      </c>
      <c r="AI109" s="230" t="str">
        <f t="shared" si="35"/>
        <v/>
      </c>
      <c r="AJ109" s="119">
        <f t="shared" si="52"/>
        <v>0</v>
      </c>
    </row>
    <row r="110" spans="1:36" ht="15.6">
      <c r="A110" s="206">
        <v>40285</v>
      </c>
      <c r="B110">
        <v>7.1300001144409197</v>
      </c>
      <c r="C110">
        <v>25.389999389648398</v>
      </c>
      <c r="D110">
        <v>0</v>
      </c>
      <c r="E110">
        <v>24.5975037464063</v>
      </c>
      <c r="F110" s="36">
        <f t="shared" si="30"/>
        <v>3.3608397527219775</v>
      </c>
      <c r="G110" s="41">
        <f t="shared" si="36"/>
        <v>0</v>
      </c>
      <c r="H110" s="42">
        <f t="shared" si="37"/>
        <v>0</v>
      </c>
      <c r="I110" s="61">
        <f t="shared" si="31"/>
        <v>20.824999570846529</v>
      </c>
      <c r="J110" s="35" t="str">
        <f t="shared" si="32"/>
        <v xml:space="preserve"> </v>
      </c>
      <c r="K110" s="89" t="str">
        <f t="shared" si="43"/>
        <v/>
      </c>
      <c r="L110" s="89">
        <f t="shared" si="45"/>
        <v>1</v>
      </c>
      <c r="M110" s="168">
        <f t="shared" si="38"/>
        <v>9.5795138255123216E-2</v>
      </c>
      <c r="N110" s="165">
        <f t="shared" si="53"/>
        <v>0</v>
      </c>
      <c r="O110" s="69" t="str">
        <f t="shared" si="46"/>
        <v/>
      </c>
      <c r="P110" s="102">
        <f t="shared" si="48"/>
        <v>4.488000011444103</v>
      </c>
      <c r="Q110" s="230" t="str">
        <f t="shared" si="29"/>
        <v/>
      </c>
      <c r="R110" s="85">
        <f t="shared" si="51"/>
        <v>1</v>
      </c>
      <c r="S110" s="206">
        <v>40650</v>
      </c>
      <c r="T110">
        <v>8.4</v>
      </c>
      <c r="U110">
        <v>20.5</v>
      </c>
      <c r="V110">
        <v>0</v>
      </c>
      <c r="W110">
        <v>24.5975037464063</v>
      </c>
      <c r="X110" s="36">
        <f t="shared" si="33"/>
        <v>2.5904498632563731</v>
      </c>
      <c r="Y110" s="41">
        <f t="shared" si="39"/>
        <v>15.943023627227642</v>
      </c>
      <c r="Z110" s="42">
        <f t="shared" si="40"/>
        <v>0.31886047254455285</v>
      </c>
      <c r="AA110" s="61">
        <f t="shared" si="34"/>
        <v>17.475000000000001</v>
      </c>
      <c r="AB110" s="37">
        <f t="shared" si="41"/>
        <v>1</v>
      </c>
      <c r="AC110" s="76" t="str">
        <f t="shared" si="44"/>
        <v/>
      </c>
      <c r="AD110" s="89">
        <f t="shared" si="47"/>
        <v>1</v>
      </c>
      <c r="AE110" s="168">
        <f t="shared" si="42"/>
        <v>0.11067091015802248</v>
      </c>
      <c r="AF110" s="165">
        <f t="shared" si="54"/>
        <v>0</v>
      </c>
      <c r="AG110" s="69">
        <f t="shared" si="49"/>
        <v>1</v>
      </c>
      <c r="AH110" s="102">
        <f t="shared" si="50"/>
        <v>2.6200000000000019</v>
      </c>
      <c r="AI110" s="230" t="str">
        <f t="shared" si="35"/>
        <v/>
      </c>
      <c r="AJ110" s="119">
        <f t="shared" si="52"/>
        <v>0</v>
      </c>
    </row>
    <row r="111" spans="1:36" ht="15.6">
      <c r="A111" s="206">
        <v>40286</v>
      </c>
      <c r="B111">
        <v>8.4300003051757795</v>
      </c>
      <c r="C111">
        <v>25.309999465942401</v>
      </c>
      <c r="D111">
        <v>0</v>
      </c>
      <c r="E111">
        <v>24.3624242718899</v>
      </c>
      <c r="F111" s="36">
        <f t="shared" si="30"/>
        <v>3.2577841378647299</v>
      </c>
      <c r="G111" s="41">
        <f t="shared" si="36"/>
        <v>0</v>
      </c>
      <c r="H111" s="42">
        <f t="shared" si="37"/>
        <v>0</v>
      </c>
      <c r="I111" s="61">
        <f t="shared" si="31"/>
        <v>21.089999675750747</v>
      </c>
      <c r="J111" s="35" t="str">
        <f t="shared" si="32"/>
        <v xml:space="preserve"> </v>
      </c>
      <c r="K111" s="89" t="str">
        <f t="shared" si="43"/>
        <v/>
      </c>
      <c r="L111" s="89">
        <f t="shared" si="45"/>
        <v>1</v>
      </c>
      <c r="M111" s="168">
        <f t="shared" si="38"/>
        <v>8.4568133920949334E-2</v>
      </c>
      <c r="N111" s="165">
        <f t="shared" si="53"/>
        <v>1</v>
      </c>
      <c r="O111" s="69" t="str">
        <f t="shared" si="46"/>
        <v/>
      </c>
      <c r="P111" s="102">
        <f t="shared" si="48"/>
        <v>4.5819998741150014</v>
      </c>
      <c r="Q111" s="230" t="str">
        <f t="shared" si="29"/>
        <v/>
      </c>
      <c r="R111" s="85">
        <f t="shared" si="51"/>
        <v>1</v>
      </c>
      <c r="S111" s="206">
        <v>40651</v>
      </c>
      <c r="T111">
        <v>3.1</v>
      </c>
      <c r="U111">
        <v>21.8</v>
      </c>
      <c r="V111">
        <v>0</v>
      </c>
      <c r="W111">
        <v>24.3624242718899</v>
      </c>
      <c r="X111" s="36">
        <f t="shared" si="33"/>
        <v>2.9917716058159112</v>
      </c>
      <c r="Y111" s="41">
        <f t="shared" si="39"/>
        <v>13.549606342574913</v>
      </c>
      <c r="Z111" s="42">
        <f t="shared" si="40"/>
        <v>0.27099212685149826</v>
      </c>
      <c r="AA111" s="61">
        <f t="shared" si="34"/>
        <v>17.125</v>
      </c>
      <c r="AB111" s="37">
        <f t="shared" si="41"/>
        <v>1</v>
      </c>
      <c r="AC111" s="76" t="str">
        <f t="shared" si="44"/>
        <v/>
      </c>
      <c r="AD111" s="89">
        <f t="shared" si="47"/>
        <v>1</v>
      </c>
      <c r="AE111" s="168">
        <f t="shared" si="42"/>
        <v>0.10827123848631419</v>
      </c>
      <c r="AF111" s="165">
        <f t="shared" si="54"/>
        <v>0</v>
      </c>
      <c r="AG111" s="69">
        <f t="shared" si="49"/>
        <v>1</v>
      </c>
      <c r="AH111" s="102">
        <f t="shared" si="50"/>
        <v>1.3</v>
      </c>
      <c r="AI111" s="230" t="str">
        <f t="shared" si="35"/>
        <v/>
      </c>
      <c r="AJ111" s="119">
        <f t="shared" si="52"/>
        <v>0</v>
      </c>
    </row>
    <row r="112" spans="1:36" ht="15.6">
      <c r="A112" s="206">
        <v>40287</v>
      </c>
      <c r="B112">
        <v>8.5600004196166992</v>
      </c>
      <c r="C112">
        <v>26.100000381469702</v>
      </c>
      <c r="D112">
        <v>0</v>
      </c>
      <c r="E112">
        <v>24.129322767625101</v>
      </c>
      <c r="F112" s="36">
        <f t="shared" si="30"/>
        <v>3.3327277163092801</v>
      </c>
      <c r="G112" s="41">
        <f t="shared" si="36"/>
        <v>0</v>
      </c>
      <c r="H112" s="42">
        <f t="shared" si="37"/>
        <v>0</v>
      </c>
      <c r="I112" s="61">
        <f t="shared" si="31"/>
        <v>21.715000391006452</v>
      </c>
      <c r="J112" s="35" t="str">
        <f t="shared" si="32"/>
        <v xml:space="preserve"> </v>
      </c>
      <c r="K112" s="89" t="str">
        <f t="shared" si="43"/>
        <v/>
      </c>
      <c r="L112" s="89">
        <f t="shared" si="45"/>
        <v>1</v>
      </c>
      <c r="M112" s="168">
        <f t="shared" si="38"/>
        <v>0</v>
      </c>
      <c r="N112" s="165">
        <f t="shared" si="53"/>
        <v>1</v>
      </c>
      <c r="O112" s="69" t="str">
        <f t="shared" si="46"/>
        <v/>
      </c>
      <c r="P112" s="102">
        <f t="shared" si="48"/>
        <v>6.7540001869201634</v>
      </c>
      <c r="Q112" s="230" t="str">
        <f t="shared" si="29"/>
        <v/>
      </c>
      <c r="R112" s="85">
        <f t="shared" si="51"/>
        <v>1</v>
      </c>
      <c r="S112" s="206">
        <v>40652</v>
      </c>
      <c r="T112">
        <v>4.2</v>
      </c>
      <c r="U112">
        <v>23</v>
      </c>
      <c r="V112">
        <v>0</v>
      </c>
      <c r="W112">
        <v>24.129322767625101</v>
      </c>
      <c r="X112" s="36">
        <f t="shared" si="33"/>
        <v>3.0840077247480813</v>
      </c>
      <c r="Y112" s="41">
        <f t="shared" si="39"/>
        <v>11.082400162776448</v>
      </c>
      <c r="Z112" s="42">
        <f t="shared" si="40"/>
        <v>0.22164800325552897</v>
      </c>
      <c r="AA112" s="61">
        <f t="shared" si="34"/>
        <v>18.3</v>
      </c>
      <c r="AB112" s="37">
        <f t="shared" si="41"/>
        <v>1</v>
      </c>
      <c r="AC112" s="76" t="str">
        <f t="shared" si="44"/>
        <v/>
      </c>
      <c r="AD112" s="89">
        <f t="shared" si="47"/>
        <v>1</v>
      </c>
      <c r="AE112" s="168">
        <f t="shared" si="42"/>
        <v>0.11486509039048882</v>
      </c>
      <c r="AF112" s="165">
        <f t="shared" si="54"/>
        <v>0</v>
      </c>
      <c r="AG112" s="69">
        <f t="shared" si="49"/>
        <v>1</v>
      </c>
      <c r="AH112" s="102">
        <f t="shared" si="50"/>
        <v>0</v>
      </c>
      <c r="AI112" s="230">
        <f t="shared" si="35"/>
        <v>40652</v>
      </c>
      <c r="AJ112" s="119">
        <f t="shared" si="52"/>
        <v>1</v>
      </c>
    </row>
    <row r="113" spans="1:36" ht="15.6">
      <c r="A113" s="206">
        <v>40288</v>
      </c>
      <c r="B113">
        <v>9.4499998092651403</v>
      </c>
      <c r="C113">
        <v>26.079999923706101</v>
      </c>
      <c r="D113">
        <v>0</v>
      </c>
      <c r="E113">
        <v>23.898258598535801</v>
      </c>
      <c r="F113" s="36">
        <f t="shared" si="30"/>
        <v>3.2538456318550457</v>
      </c>
      <c r="G113" s="41">
        <f t="shared" si="36"/>
        <v>0</v>
      </c>
      <c r="H113" s="42">
        <f t="shared" si="37"/>
        <v>0</v>
      </c>
      <c r="I113" s="61">
        <f t="shared" si="31"/>
        <v>21.922499895095861</v>
      </c>
      <c r="J113" s="35" t="str">
        <f t="shared" si="32"/>
        <v xml:space="preserve"> </v>
      </c>
      <c r="K113" s="89" t="str">
        <f t="shared" si="43"/>
        <v/>
      </c>
      <c r="L113" s="89">
        <f t="shared" si="45"/>
        <v>1</v>
      </c>
      <c r="M113" s="168">
        <f t="shared" si="38"/>
        <v>0</v>
      </c>
      <c r="N113" s="165">
        <f t="shared" si="53"/>
        <v>1</v>
      </c>
      <c r="O113" s="69" t="str">
        <f t="shared" si="46"/>
        <v/>
      </c>
      <c r="P113" s="102">
        <f t="shared" si="48"/>
        <v>8.6139996528625513</v>
      </c>
      <c r="Q113" s="230" t="str">
        <f t="shared" si="29"/>
        <v/>
      </c>
      <c r="R113" s="85">
        <f>IF(AND(AND(AND(SUM(D100:D104)&gt;$AO$6)),(L113=1)),1,0)</f>
        <v>1</v>
      </c>
      <c r="S113" s="206">
        <v>40653</v>
      </c>
      <c r="T113">
        <v>5.5</v>
      </c>
      <c r="U113">
        <v>18</v>
      </c>
      <c r="V113">
        <v>0</v>
      </c>
      <c r="W113">
        <v>23.898258598535801</v>
      </c>
      <c r="X113" s="36">
        <f t="shared" si="33"/>
        <v>2.3439076669348631</v>
      </c>
      <c r="Y113" s="41">
        <f t="shared" si="39"/>
        <v>9.2072740292285573</v>
      </c>
      <c r="Z113" s="42">
        <f t="shared" si="40"/>
        <v>0.18414548058457114</v>
      </c>
      <c r="AA113" s="61">
        <f t="shared" si="34"/>
        <v>14.875</v>
      </c>
      <c r="AB113" s="37" t="str">
        <f t="shared" si="41"/>
        <v xml:space="preserve"> </v>
      </c>
      <c r="AC113" s="76" t="str">
        <f t="shared" si="44"/>
        <v/>
      </c>
      <c r="AD113" s="89">
        <f t="shared" si="47"/>
        <v>1</v>
      </c>
      <c r="AE113" s="168">
        <f t="shared" si="42"/>
        <v>8.7810162132255593E-2</v>
      </c>
      <c r="AF113" s="165">
        <f t="shared" si="54"/>
        <v>0</v>
      </c>
      <c r="AG113" s="69">
        <f t="shared" si="49"/>
        <v>1</v>
      </c>
      <c r="AH113" s="102">
        <f t="shared" si="50"/>
        <v>0</v>
      </c>
      <c r="AI113" s="230" t="str">
        <f t="shared" si="35"/>
        <v/>
      </c>
      <c r="AJ113" s="119">
        <f t="shared" si="52"/>
        <v>1</v>
      </c>
    </row>
    <row r="114" spans="1:36" ht="15.6">
      <c r="A114" s="206">
        <v>40289</v>
      </c>
      <c r="B114">
        <v>7.1399998664856001</v>
      </c>
      <c r="C114">
        <v>25.920000076293899</v>
      </c>
      <c r="D114">
        <v>0</v>
      </c>
      <c r="E114">
        <v>23.669291129545901</v>
      </c>
      <c r="F114" s="36">
        <f t="shared" si="30"/>
        <v>3.305739312780497</v>
      </c>
      <c r="G114" s="41">
        <f t="shared" si="36"/>
        <v>0</v>
      </c>
      <c r="H114" s="42">
        <f t="shared" si="37"/>
        <v>0</v>
      </c>
      <c r="I114" s="61">
        <f t="shared" si="31"/>
        <v>21.225000023841822</v>
      </c>
      <c r="J114" s="35" t="str">
        <f t="shared" si="32"/>
        <v xml:space="preserve"> </v>
      </c>
      <c r="K114" s="89" t="str">
        <f t="shared" si="43"/>
        <v/>
      </c>
      <c r="L114" s="89">
        <f t="shared" si="45"/>
        <v>1</v>
      </c>
      <c r="M114" s="168">
        <f t="shared" si="38"/>
        <v>7.5880104021863098E-2</v>
      </c>
      <c r="N114" s="165">
        <f t="shared" si="53"/>
        <v>0</v>
      </c>
      <c r="O114" s="69" t="str">
        <f t="shared" si="46"/>
        <v/>
      </c>
      <c r="P114" s="102">
        <f t="shared" si="48"/>
        <v>10.39399967193601</v>
      </c>
      <c r="Q114" s="230" t="str">
        <f t="shared" si="29"/>
        <v/>
      </c>
      <c r="R114" s="85">
        <f t="shared" si="51"/>
        <v>1</v>
      </c>
      <c r="S114" s="206">
        <v>40654</v>
      </c>
      <c r="T114">
        <v>7.9</v>
      </c>
      <c r="U114">
        <v>20.3</v>
      </c>
      <c r="V114">
        <v>4</v>
      </c>
      <c r="W114">
        <v>23.669291129545901</v>
      </c>
      <c r="X114" s="36">
        <f t="shared" si="33"/>
        <v>2.496022688763619</v>
      </c>
      <c r="Y114" s="41">
        <f t="shared" si="39"/>
        <v>11.210455878217662</v>
      </c>
      <c r="Z114" s="42">
        <f t="shared" si="40"/>
        <v>0.22420911756435324</v>
      </c>
      <c r="AA114" s="61">
        <f t="shared" si="34"/>
        <v>17.2</v>
      </c>
      <c r="AB114" s="37">
        <f t="shared" si="41"/>
        <v>1</v>
      </c>
      <c r="AC114" s="76" t="str">
        <f t="shared" si="44"/>
        <v/>
      </c>
      <c r="AD114" s="89">
        <f t="shared" si="47"/>
        <v>1</v>
      </c>
      <c r="AE114" s="168">
        <f t="shared" si="42"/>
        <v>0.10881096422279828</v>
      </c>
      <c r="AF114" s="165">
        <f t="shared" si="54"/>
        <v>1</v>
      </c>
      <c r="AG114" s="69">
        <f t="shared" si="49"/>
        <v>1</v>
      </c>
      <c r="AH114" s="102">
        <f t="shared" si="50"/>
        <v>0</v>
      </c>
      <c r="AI114" s="230" t="str">
        <f t="shared" si="35"/>
        <v/>
      </c>
      <c r="AJ114" s="119">
        <f t="shared" si="52"/>
        <v>1</v>
      </c>
    </row>
    <row r="115" spans="1:36" ht="15.6">
      <c r="A115" s="206">
        <v>40290</v>
      </c>
      <c r="B115">
        <v>7.1700000762939498</v>
      </c>
      <c r="C115">
        <v>26.540000915527301</v>
      </c>
      <c r="D115">
        <v>0</v>
      </c>
      <c r="E115">
        <v>23.4424797255793</v>
      </c>
      <c r="F115" s="36">
        <f t="shared" si="30"/>
        <v>3.3565724827421333</v>
      </c>
      <c r="G115" s="41">
        <f t="shared" si="36"/>
        <v>0</v>
      </c>
      <c r="H115" s="42">
        <f t="shared" si="37"/>
        <v>0</v>
      </c>
      <c r="I115" s="61">
        <f t="shared" si="31"/>
        <v>21.697500705718962</v>
      </c>
      <c r="J115" s="35" t="str">
        <f t="shared" si="32"/>
        <v xml:space="preserve"> </v>
      </c>
      <c r="K115" s="89" t="str">
        <f t="shared" si="43"/>
        <v/>
      </c>
      <c r="L115" s="89">
        <f t="shared" si="45"/>
        <v>1</v>
      </c>
      <c r="M115" s="168">
        <f t="shared" si="38"/>
        <v>0</v>
      </c>
      <c r="N115" s="165">
        <f t="shared" si="53"/>
        <v>0</v>
      </c>
      <c r="O115" s="69" t="str">
        <f t="shared" si="46"/>
        <v/>
      </c>
      <c r="P115" s="102">
        <f t="shared" si="48"/>
        <v>12.55200023651118</v>
      </c>
      <c r="Q115" s="230" t="str">
        <f t="shared" si="29"/>
        <v/>
      </c>
      <c r="R115" s="85">
        <f t="shared" si="51"/>
        <v>1</v>
      </c>
      <c r="S115" s="206">
        <v>40655</v>
      </c>
      <c r="T115">
        <v>7.2</v>
      </c>
      <c r="U115">
        <v>17</v>
      </c>
      <c r="V115">
        <v>0.6</v>
      </c>
      <c r="W115">
        <v>23.4424797255793</v>
      </c>
      <c r="X115" s="36">
        <f t="shared" si="33"/>
        <v>2.0599160758337263</v>
      </c>
      <c r="Y115" s="41">
        <f t="shared" si="39"/>
        <v>10.162523017550679</v>
      </c>
      <c r="Z115" s="42">
        <f t="shared" si="40"/>
        <v>0.20325046035101357</v>
      </c>
      <c r="AA115" s="61">
        <f t="shared" si="34"/>
        <v>14.55</v>
      </c>
      <c r="AB115" s="37">
        <f t="shared" si="41"/>
        <v>1</v>
      </c>
      <c r="AC115" s="76" t="str">
        <f t="shared" si="44"/>
        <v/>
      </c>
      <c r="AD115" s="89">
        <f t="shared" si="47"/>
        <v>1</v>
      </c>
      <c r="AE115" s="168">
        <f t="shared" si="42"/>
        <v>8.4436149977988387E-2</v>
      </c>
      <c r="AF115" s="165">
        <f t="shared" si="54"/>
        <v>1</v>
      </c>
      <c r="AG115" s="69">
        <f t="shared" si="49"/>
        <v>1</v>
      </c>
      <c r="AH115" s="102">
        <f t="shared" si="50"/>
        <v>0</v>
      </c>
      <c r="AI115" s="230" t="str">
        <f t="shared" si="35"/>
        <v/>
      </c>
      <c r="AJ115" s="119">
        <f t="shared" si="52"/>
        <v>1</v>
      </c>
    </row>
    <row r="116" spans="1:36" ht="15.6">
      <c r="A116" s="206">
        <v>40291</v>
      </c>
      <c r="B116">
        <v>6.8400001525878897</v>
      </c>
      <c r="C116">
        <v>27.110000610351602</v>
      </c>
      <c r="D116">
        <v>0</v>
      </c>
      <c r="E116">
        <v>23.217883751559899</v>
      </c>
      <c r="F116" s="36">
        <f t="shared" si="30"/>
        <v>3.4125451554109625</v>
      </c>
      <c r="G116" s="41">
        <f t="shared" si="36"/>
        <v>0</v>
      </c>
      <c r="H116" s="42">
        <f t="shared" si="37"/>
        <v>0</v>
      </c>
      <c r="I116" s="61">
        <f t="shared" si="31"/>
        <v>22.042500495910673</v>
      </c>
      <c r="J116" s="35" t="str">
        <f t="shared" si="32"/>
        <v xml:space="preserve"> </v>
      </c>
      <c r="K116" s="89" t="str">
        <f t="shared" si="43"/>
        <v/>
      </c>
      <c r="L116" s="89">
        <f t="shared" si="45"/>
        <v>1</v>
      </c>
      <c r="M116" s="168">
        <f t="shared" si="38"/>
        <v>0</v>
      </c>
      <c r="N116" s="165">
        <f t="shared" si="53"/>
        <v>0</v>
      </c>
      <c r="O116" s="69" t="str">
        <f t="shared" si="46"/>
        <v/>
      </c>
      <c r="P116" s="102">
        <f t="shared" si="48"/>
        <v>14.986000633239717</v>
      </c>
      <c r="Q116" s="230" t="str">
        <f t="shared" si="29"/>
        <v/>
      </c>
      <c r="R116" s="85">
        <f t="shared" si="51"/>
        <v>1</v>
      </c>
      <c r="S116" s="206">
        <v>40656</v>
      </c>
      <c r="T116">
        <v>0.8</v>
      </c>
      <c r="U116">
        <v>18.899999999999999</v>
      </c>
      <c r="V116">
        <v>0</v>
      </c>
      <c r="W116">
        <v>23.217883751559899</v>
      </c>
      <c r="X116" s="36">
        <f t="shared" si="33"/>
        <v>2.5640046421811515</v>
      </c>
      <c r="Y116" s="41">
        <f t="shared" si="39"/>
        <v>8.1113193038057574</v>
      </c>
      <c r="Z116" s="42">
        <f t="shared" si="40"/>
        <v>0.16222638607611514</v>
      </c>
      <c r="AA116" s="61">
        <f t="shared" si="34"/>
        <v>14.375</v>
      </c>
      <c r="AB116" s="37" t="str">
        <f t="shared" si="41"/>
        <v xml:space="preserve"> </v>
      </c>
      <c r="AC116" s="76" t="str">
        <f t="shared" si="44"/>
        <v/>
      </c>
      <c r="AD116" s="89">
        <f t="shared" si="47"/>
        <v>1</v>
      </c>
      <c r="AE116" s="168">
        <f t="shared" si="42"/>
        <v>8.2597598752900889E-2</v>
      </c>
      <c r="AF116" s="165">
        <f t="shared" si="54"/>
        <v>1</v>
      </c>
      <c r="AG116" s="69">
        <f t="shared" si="49"/>
        <v>1</v>
      </c>
      <c r="AH116" s="102">
        <f t="shared" si="50"/>
        <v>0</v>
      </c>
      <c r="AI116" s="230" t="str">
        <f t="shared" si="35"/>
        <v/>
      </c>
      <c r="AJ116" s="119">
        <f t="shared" si="52"/>
        <v>1</v>
      </c>
    </row>
    <row r="117" spans="1:36" ht="15.6">
      <c r="A117" s="206">
        <v>40292</v>
      </c>
      <c r="B117">
        <v>12.8699998855591</v>
      </c>
      <c r="C117">
        <v>18.340000152587901</v>
      </c>
      <c r="D117">
        <v>1.3999999761581401</v>
      </c>
      <c r="E117">
        <v>22.9955625724116</v>
      </c>
      <c r="F117" s="36">
        <f t="shared" si="30"/>
        <v>1.6865955127947647</v>
      </c>
      <c r="G117" s="41">
        <f t="shared" si="36"/>
        <v>5.0723565922328184E-2</v>
      </c>
      <c r="H117" s="42">
        <f t="shared" si="37"/>
        <v>1.0144713184465637E-3</v>
      </c>
      <c r="I117" s="61">
        <f t="shared" si="31"/>
        <v>16.972500085830703</v>
      </c>
      <c r="J117" s="35" t="str">
        <f t="shared" si="32"/>
        <v xml:space="preserve"> </v>
      </c>
      <c r="K117" s="89" t="str">
        <f t="shared" si="43"/>
        <v/>
      </c>
      <c r="L117" s="89">
        <f t="shared" si="45"/>
        <v>1</v>
      </c>
      <c r="M117" s="168">
        <f t="shared" si="38"/>
        <v>0.10713442803471394</v>
      </c>
      <c r="N117" s="165">
        <f t="shared" si="53"/>
        <v>0</v>
      </c>
      <c r="O117" s="69" t="str">
        <f t="shared" si="46"/>
        <v/>
      </c>
      <c r="P117" s="102">
        <f t="shared" si="48"/>
        <v>14.986000633239717</v>
      </c>
      <c r="Q117" s="230" t="str">
        <f t="shared" si="29"/>
        <v/>
      </c>
      <c r="R117" s="85">
        <f t="shared" si="51"/>
        <v>1</v>
      </c>
      <c r="S117" s="206">
        <v>40657</v>
      </c>
      <c r="T117">
        <v>1.4</v>
      </c>
      <c r="U117">
        <v>21.5</v>
      </c>
      <c r="V117">
        <v>0</v>
      </c>
      <c r="W117">
        <v>22.9955625724116</v>
      </c>
      <c r="X117" s="36">
        <f t="shared" si="33"/>
        <v>2.8309336425853413</v>
      </c>
      <c r="Y117" s="41">
        <f t="shared" si="39"/>
        <v>5.8465723897374842</v>
      </c>
      <c r="Z117" s="42">
        <f t="shared" si="40"/>
        <v>0.11693144779474968</v>
      </c>
      <c r="AA117" s="61">
        <f t="shared" si="34"/>
        <v>16.475000000000001</v>
      </c>
      <c r="AB117" s="37" t="str">
        <f t="shared" si="41"/>
        <v xml:space="preserve"> </v>
      </c>
      <c r="AC117" s="76" t="str">
        <f t="shared" si="44"/>
        <v/>
      </c>
      <c r="AD117" s="89">
        <f t="shared" si="47"/>
        <v>1</v>
      </c>
      <c r="AE117" s="168">
        <f t="shared" si="42"/>
        <v>0.10310084851466232</v>
      </c>
      <c r="AF117" s="165">
        <f t="shared" si="54"/>
        <v>1</v>
      </c>
      <c r="AG117" s="69">
        <f t="shared" si="49"/>
        <v>1</v>
      </c>
      <c r="AH117" s="102">
        <f t="shared" si="50"/>
        <v>0</v>
      </c>
      <c r="AI117" s="230" t="str">
        <f t="shared" si="35"/>
        <v/>
      </c>
      <c r="AJ117" s="119">
        <f t="shared" si="52"/>
        <v>1</v>
      </c>
    </row>
    <row r="118" spans="1:36" ht="15.6">
      <c r="A118" s="206">
        <v>40293</v>
      </c>
      <c r="B118">
        <v>12.1099996566772</v>
      </c>
      <c r="C118">
        <v>17.299999237060501</v>
      </c>
      <c r="D118">
        <v>30.299999237060501</v>
      </c>
      <c r="E118">
        <v>22.7755755530583</v>
      </c>
      <c r="F118" s="36">
        <f t="shared" si="30"/>
        <v>1.5833062885091584</v>
      </c>
      <c r="G118" s="41">
        <f t="shared" si="36"/>
        <v>29.084077772175505</v>
      </c>
      <c r="H118" s="42">
        <f t="shared" si="37"/>
        <v>0.58168155544351008</v>
      </c>
      <c r="I118" s="61">
        <f t="shared" si="31"/>
        <v>16.002499341964675</v>
      </c>
      <c r="J118" s="35">
        <f t="shared" si="32"/>
        <v>1</v>
      </c>
      <c r="K118" s="89">
        <f t="shared" si="43"/>
        <v>1</v>
      </c>
      <c r="L118" s="89">
        <f t="shared" si="45"/>
        <v>1</v>
      </c>
      <c r="M118" s="168">
        <f t="shared" si="38"/>
        <v>9.8889531924848215E-2</v>
      </c>
      <c r="N118" s="165">
        <f t="shared" si="53"/>
        <v>0</v>
      </c>
      <c r="O118" s="69" t="str">
        <f t="shared" si="46"/>
        <v/>
      </c>
      <c r="P118" s="102">
        <f t="shared" si="48"/>
        <v>14.986000633239717</v>
      </c>
      <c r="Q118" s="230" t="str">
        <f t="shared" si="29"/>
        <v/>
      </c>
      <c r="R118" s="85">
        <f t="shared" si="51"/>
        <v>0</v>
      </c>
      <c r="S118" s="206">
        <v>40658</v>
      </c>
      <c r="T118">
        <v>6.7</v>
      </c>
      <c r="U118">
        <v>22.6</v>
      </c>
      <c r="V118">
        <v>0</v>
      </c>
      <c r="W118">
        <v>22.7755755530583</v>
      </c>
      <c r="X118" s="36">
        <f t="shared" si="33"/>
        <v>2.7665872786285539</v>
      </c>
      <c r="Y118" s="41">
        <f t="shared" si="39"/>
        <v>3.633302566834641</v>
      </c>
      <c r="Z118" s="42">
        <f t="shared" si="40"/>
        <v>7.2666051336692822E-2</v>
      </c>
      <c r="AA118" s="61">
        <f t="shared" si="34"/>
        <v>18.625</v>
      </c>
      <c r="AB118" s="37" t="str">
        <f t="shared" si="41"/>
        <v xml:space="preserve"> </v>
      </c>
      <c r="AC118" s="76" t="str">
        <f t="shared" si="44"/>
        <v/>
      </c>
      <c r="AD118" s="89">
        <f t="shared" si="47"/>
        <v>1</v>
      </c>
      <c r="AE118" s="168">
        <f t="shared" si="42"/>
        <v>0.115779373727958</v>
      </c>
      <c r="AF118" s="165">
        <f t="shared" si="54"/>
        <v>1</v>
      </c>
      <c r="AG118" s="69">
        <f t="shared" si="49"/>
        <v>1</v>
      </c>
      <c r="AH118" s="102">
        <f t="shared" si="50"/>
        <v>0</v>
      </c>
      <c r="AI118" s="230" t="str">
        <f t="shared" si="35"/>
        <v/>
      </c>
      <c r="AJ118" s="119">
        <f t="shared" si="52"/>
        <v>0</v>
      </c>
    </row>
    <row r="119" spans="1:36" ht="15.6">
      <c r="A119" s="206">
        <v>40294</v>
      </c>
      <c r="B119">
        <v>2.53999996185303</v>
      </c>
      <c r="C119">
        <v>18.639999389648398</v>
      </c>
      <c r="D119">
        <v>0.10000000149011599</v>
      </c>
      <c r="E119">
        <v>22.557982058423899</v>
      </c>
      <c r="F119" s="36">
        <f t="shared" si="30"/>
        <v>2.4123499889440225</v>
      </c>
      <c r="G119" s="41">
        <f t="shared" si="36"/>
        <v>27.254197782510403</v>
      </c>
      <c r="H119" s="42">
        <f t="shared" si="37"/>
        <v>0.54508395565020806</v>
      </c>
      <c r="I119" s="61">
        <f t="shared" si="31"/>
        <v>14.614999532699557</v>
      </c>
      <c r="J119" s="35">
        <f t="shared" si="32"/>
        <v>1</v>
      </c>
      <c r="K119" s="89">
        <f t="shared" si="43"/>
        <v>1</v>
      </c>
      <c r="L119" s="89">
        <f t="shared" si="45"/>
        <v>1</v>
      </c>
      <c r="M119" s="168">
        <f t="shared" si="38"/>
        <v>8.5115450130248654E-2</v>
      </c>
      <c r="N119" s="165">
        <f t="shared" si="53"/>
        <v>0</v>
      </c>
      <c r="O119" s="69" t="str">
        <f t="shared" si="46"/>
        <v/>
      </c>
      <c r="P119" s="102">
        <f t="shared" si="48"/>
        <v>14.014000606536836</v>
      </c>
      <c r="Q119" s="230" t="str">
        <f t="shared" si="29"/>
        <v/>
      </c>
      <c r="R119" s="85">
        <f t="shared" si="51"/>
        <v>0</v>
      </c>
      <c r="S119" s="206">
        <v>40659</v>
      </c>
      <c r="T119">
        <v>9.8000000000000007</v>
      </c>
      <c r="U119">
        <v>20.5</v>
      </c>
      <c r="V119">
        <v>0</v>
      </c>
      <c r="W119">
        <v>22.557982058423899</v>
      </c>
      <c r="X119" s="36">
        <f t="shared" si="33"/>
        <v>2.2824922222942119</v>
      </c>
      <c r="Y119" s="41">
        <f t="shared" si="39"/>
        <v>1.8073087889992714</v>
      </c>
      <c r="Z119" s="42">
        <f t="shared" si="40"/>
        <v>3.6146175779985426E-2</v>
      </c>
      <c r="AA119" s="61">
        <f t="shared" si="34"/>
        <v>17.824999999999999</v>
      </c>
      <c r="AB119" s="37" t="str">
        <f t="shared" si="41"/>
        <v xml:space="preserve"> </v>
      </c>
      <c r="AC119" s="76" t="str">
        <f t="shared" si="44"/>
        <v/>
      </c>
      <c r="AD119" s="89">
        <f t="shared" si="47"/>
        <v>1</v>
      </c>
      <c r="AE119" s="168">
        <f t="shared" si="42"/>
        <v>0.11273251932581736</v>
      </c>
      <c r="AF119" s="165">
        <f t="shared" si="54"/>
        <v>1</v>
      </c>
      <c r="AG119" s="69">
        <f t="shared" si="49"/>
        <v>1</v>
      </c>
      <c r="AH119" s="102">
        <f t="shared" si="50"/>
        <v>0</v>
      </c>
      <c r="AI119" s="230" t="str">
        <f t="shared" si="35"/>
        <v/>
      </c>
      <c r="AJ119" s="119">
        <f t="shared" si="52"/>
        <v>0</v>
      </c>
    </row>
    <row r="120" spans="1:36" ht="15.6">
      <c r="A120" s="206">
        <v>40295</v>
      </c>
      <c r="B120">
        <v>4.0100002288818404</v>
      </c>
      <c r="C120">
        <v>15.170000076293899</v>
      </c>
      <c r="D120">
        <v>0</v>
      </c>
      <c r="E120">
        <v>22.342841453432399</v>
      </c>
      <c r="F120" s="36">
        <f t="shared" si="30"/>
        <v>1.9192178950547796</v>
      </c>
      <c r="G120" s="41">
        <f t="shared" si="36"/>
        <v>25.718823466466578</v>
      </c>
      <c r="H120" s="42">
        <f t="shared" si="37"/>
        <v>0.51437646932933156</v>
      </c>
      <c r="I120" s="61">
        <f t="shared" si="31"/>
        <v>12.380000114440884</v>
      </c>
      <c r="J120" s="35">
        <f t="shared" si="32"/>
        <v>1</v>
      </c>
      <c r="K120" s="89">
        <f t="shared" si="43"/>
        <v>1</v>
      </c>
      <c r="L120" s="89">
        <f t="shared" si="45"/>
        <v>1</v>
      </c>
      <c r="M120" s="168">
        <f t="shared" si="38"/>
        <v>6.1243079172198768E-2</v>
      </c>
      <c r="N120" s="165">
        <f t="shared" si="53"/>
        <v>0</v>
      </c>
      <c r="O120" s="69">
        <f t="shared" si="46"/>
        <v>1</v>
      </c>
      <c r="P120" s="102">
        <f t="shared" si="48"/>
        <v>12.554000949859613</v>
      </c>
      <c r="Q120" s="230" t="str">
        <f t="shared" si="29"/>
        <v/>
      </c>
      <c r="R120" s="85">
        <f t="shared" si="51"/>
        <v>0</v>
      </c>
      <c r="S120" s="206">
        <v>40660</v>
      </c>
      <c r="T120">
        <v>6.9</v>
      </c>
      <c r="U120">
        <v>19</v>
      </c>
      <c r="V120">
        <v>0</v>
      </c>
      <c r="W120">
        <v>22.342841453432399</v>
      </c>
      <c r="X120" s="36">
        <f t="shared" si="33"/>
        <v>2.2435614062426765</v>
      </c>
      <c r="Y120" s="41">
        <f t="shared" si="39"/>
        <v>1.2459664005129989E-2</v>
      </c>
      <c r="Z120" s="42">
        <f t="shared" si="40"/>
        <v>2.4919328010259979E-4</v>
      </c>
      <c r="AA120" s="61">
        <f t="shared" si="34"/>
        <v>15.975</v>
      </c>
      <c r="AB120" s="37" t="str">
        <f t="shared" si="41"/>
        <v xml:space="preserve"> </v>
      </c>
      <c r="AC120" s="76" t="str">
        <f t="shared" si="44"/>
        <v/>
      </c>
      <c r="AD120" s="89">
        <f t="shared" si="47"/>
        <v>1</v>
      </c>
      <c r="AE120" s="168">
        <f t="shared" si="42"/>
        <v>9.8634901237405578E-2</v>
      </c>
      <c r="AF120" s="165">
        <f t="shared" si="54"/>
        <v>0</v>
      </c>
      <c r="AG120" s="69">
        <f t="shared" si="49"/>
        <v>1</v>
      </c>
      <c r="AH120" s="102">
        <f t="shared" si="50"/>
        <v>0</v>
      </c>
      <c r="AI120" s="230" t="str">
        <f t="shared" si="35"/>
        <v/>
      </c>
      <c r="AJ120" s="119">
        <f t="shared" si="52"/>
        <v>0</v>
      </c>
    </row>
    <row r="121" spans="1:36" ht="15.6">
      <c r="A121" s="206">
        <v>40296</v>
      </c>
      <c r="B121">
        <v>4.4899997711181596</v>
      </c>
      <c r="C121">
        <v>18.9799995422363</v>
      </c>
      <c r="D121">
        <v>0</v>
      </c>
      <c r="E121">
        <v>22.130213103007499</v>
      </c>
      <c r="F121" s="36">
        <f t="shared" si="30"/>
        <v>2.3357077787186928</v>
      </c>
      <c r="G121" s="41">
        <f t="shared" si="36"/>
        <v>23.850257243491622</v>
      </c>
      <c r="H121" s="42">
        <f t="shared" si="37"/>
        <v>0.47700514486983248</v>
      </c>
      <c r="I121" s="61">
        <f t="shared" si="31"/>
        <v>15.357499599456766</v>
      </c>
      <c r="J121" s="35">
        <f t="shared" si="32"/>
        <v>1</v>
      </c>
      <c r="K121" s="89">
        <f t="shared" si="43"/>
        <v>1</v>
      </c>
      <c r="L121" s="89">
        <f t="shared" si="45"/>
        <v>1</v>
      </c>
      <c r="M121" s="168">
        <f t="shared" si="38"/>
        <v>9.2692630379584071E-2</v>
      </c>
      <c r="N121" s="165">
        <f t="shared" si="53"/>
        <v>0</v>
      </c>
      <c r="O121" s="69">
        <f t="shared" si="46"/>
        <v>1</v>
      </c>
      <c r="P121" s="102">
        <f t="shared" si="48"/>
        <v>10.882001209259016</v>
      </c>
      <c r="Q121" s="230" t="str">
        <f t="shared" si="29"/>
        <v/>
      </c>
      <c r="R121" s="85">
        <f t="shared" si="51"/>
        <v>0</v>
      </c>
      <c r="S121" s="206">
        <v>40661</v>
      </c>
      <c r="T121">
        <v>4.0999999999999996</v>
      </c>
      <c r="U121">
        <v>21.3</v>
      </c>
      <c r="V121">
        <v>0</v>
      </c>
      <c r="W121">
        <v>22.130213103007499</v>
      </c>
      <c r="X121" s="36">
        <f t="shared" si="33"/>
        <v>2.6279155845080209</v>
      </c>
      <c r="Y121" s="41">
        <f t="shared" si="39"/>
        <v>0</v>
      </c>
      <c r="Z121" s="42">
        <f t="shared" si="40"/>
        <v>0</v>
      </c>
      <c r="AA121" s="61">
        <f t="shared" si="34"/>
        <v>17</v>
      </c>
      <c r="AB121" s="37" t="str">
        <f t="shared" si="41"/>
        <v xml:space="preserve"> </v>
      </c>
      <c r="AC121" s="76" t="str">
        <f t="shared" si="44"/>
        <v/>
      </c>
      <c r="AD121" s="89">
        <f t="shared" si="47"/>
        <v>1</v>
      </c>
      <c r="AE121" s="168">
        <f t="shared" si="42"/>
        <v>0.10734319562116948</v>
      </c>
      <c r="AF121" s="165">
        <f t="shared" si="54"/>
        <v>0</v>
      </c>
      <c r="AG121" s="69">
        <f t="shared" si="49"/>
        <v>1</v>
      </c>
      <c r="AH121" s="102">
        <f t="shared" si="50"/>
        <v>0</v>
      </c>
      <c r="AI121" s="230" t="str">
        <f t="shared" si="35"/>
        <v/>
      </c>
      <c r="AJ121" s="119">
        <f t="shared" si="52"/>
        <v>0</v>
      </c>
    </row>
    <row r="122" spans="1:36" ht="15.6">
      <c r="A122" s="206">
        <v>40297</v>
      </c>
      <c r="B122">
        <v>4.5599999427795401</v>
      </c>
      <c r="C122">
        <v>17.649999618530298</v>
      </c>
      <c r="D122">
        <v>0</v>
      </c>
      <c r="E122">
        <v>21.920156372073201</v>
      </c>
      <c r="F122" s="36">
        <f t="shared" si="30"/>
        <v>2.15202933935235</v>
      </c>
      <c r="G122" s="41">
        <f t="shared" si="36"/>
        <v>22.128633772009742</v>
      </c>
      <c r="H122" s="42">
        <f t="shared" si="37"/>
        <v>0.44257267544019485</v>
      </c>
      <c r="I122" s="61">
        <f t="shared" si="31"/>
        <v>14.377499699592608</v>
      </c>
      <c r="J122" s="35">
        <f t="shared" si="32"/>
        <v>1</v>
      </c>
      <c r="K122" s="89">
        <f t="shared" si="43"/>
        <v>1</v>
      </c>
      <c r="L122" s="89">
        <f t="shared" si="45"/>
        <v>1</v>
      </c>
      <c r="M122" s="168">
        <f t="shared" si="38"/>
        <v>8.2623952494707734E-2</v>
      </c>
      <c r="N122" s="165">
        <f t="shared" si="53"/>
        <v>0</v>
      </c>
      <c r="O122" s="69">
        <f t="shared" si="46"/>
        <v>1</v>
      </c>
      <c r="P122" s="102">
        <f t="shared" si="48"/>
        <v>8.7100008964538542</v>
      </c>
      <c r="Q122" s="230" t="str">
        <f t="shared" si="29"/>
        <v/>
      </c>
      <c r="R122" s="85">
        <f t="shared" si="51"/>
        <v>0</v>
      </c>
      <c r="S122" s="206">
        <v>40662</v>
      </c>
      <c r="T122">
        <v>7.3</v>
      </c>
      <c r="U122">
        <v>20.9</v>
      </c>
      <c r="V122">
        <v>0</v>
      </c>
      <c r="W122">
        <v>21.920156372073201</v>
      </c>
      <c r="X122" s="36">
        <f t="shared" si="33"/>
        <v>2.4208369352093126</v>
      </c>
      <c r="Y122" s="41">
        <f t="shared" si="39"/>
        <v>0</v>
      </c>
      <c r="Z122" s="42">
        <f t="shared" si="40"/>
        <v>0</v>
      </c>
      <c r="AA122" s="61">
        <f t="shared" si="34"/>
        <v>17.5</v>
      </c>
      <c r="AB122" s="37" t="str">
        <f t="shared" si="41"/>
        <v xml:space="preserve"> </v>
      </c>
      <c r="AC122" s="76" t="str">
        <f t="shared" si="44"/>
        <v/>
      </c>
      <c r="AD122" s="89">
        <f t="shared" si="47"/>
        <v>1</v>
      </c>
      <c r="AE122" s="168">
        <f t="shared" si="42"/>
        <v>0.11083010612147101</v>
      </c>
      <c r="AF122" s="165">
        <f t="shared" si="54"/>
        <v>0</v>
      </c>
      <c r="AG122" s="69">
        <f t="shared" si="49"/>
        <v>1</v>
      </c>
      <c r="AH122" s="102">
        <f t="shared" si="50"/>
        <v>0</v>
      </c>
      <c r="AI122" s="230" t="str">
        <f t="shared" si="35"/>
        <v/>
      </c>
      <c r="AJ122" s="119">
        <f t="shared" si="52"/>
        <v>0</v>
      </c>
    </row>
    <row r="123" spans="1:36" ht="15.6">
      <c r="A123" s="206">
        <v>40298</v>
      </c>
      <c r="B123">
        <v>2.9700000286102299</v>
      </c>
      <c r="C123">
        <v>19.049999237060501</v>
      </c>
      <c r="D123">
        <v>0</v>
      </c>
      <c r="E123">
        <v>21.712730625553501</v>
      </c>
      <c r="F123" s="36">
        <f t="shared" si="30"/>
        <v>2.3548457262728713</v>
      </c>
      <c r="G123" s="41">
        <f t="shared" si="36"/>
        <v>20.244757190991447</v>
      </c>
      <c r="H123" s="42">
        <f t="shared" si="37"/>
        <v>0.40489514381982894</v>
      </c>
      <c r="I123" s="61">
        <f t="shared" si="31"/>
        <v>15.029999434947932</v>
      </c>
      <c r="J123" s="35">
        <f t="shared" si="32"/>
        <v>1</v>
      </c>
      <c r="K123" s="89" t="str">
        <f t="shared" si="43"/>
        <v/>
      </c>
      <c r="L123" s="89">
        <f t="shared" si="45"/>
        <v>1</v>
      </c>
      <c r="M123" s="168">
        <f t="shared" si="38"/>
        <v>8.9397104634918734E-2</v>
      </c>
      <c r="N123" s="165">
        <f t="shared" si="53"/>
        <v>0</v>
      </c>
      <c r="O123" s="69">
        <f t="shared" si="46"/>
        <v>1</v>
      </c>
      <c r="P123" s="102">
        <f t="shared" si="48"/>
        <v>6.372000980377166</v>
      </c>
      <c r="Q123" s="230" t="str">
        <f t="shared" si="29"/>
        <v/>
      </c>
      <c r="R123" s="85">
        <f t="shared" si="51"/>
        <v>0</v>
      </c>
      <c r="S123" s="206">
        <v>40663</v>
      </c>
      <c r="T123">
        <v>8.1999999999999993</v>
      </c>
      <c r="U123">
        <v>22.3</v>
      </c>
      <c r="V123">
        <v>0</v>
      </c>
      <c r="W123">
        <v>21.712730625553501</v>
      </c>
      <c r="X123" s="36">
        <f t="shared" si="33"/>
        <v>2.5296312412866131</v>
      </c>
      <c r="Y123" s="41">
        <f t="shared" si="39"/>
        <v>0</v>
      </c>
      <c r="Z123" s="42">
        <f t="shared" si="40"/>
        <v>0</v>
      </c>
      <c r="AA123" s="61">
        <f t="shared" si="34"/>
        <v>18.774999999999999</v>
      </c>
      <c r="AB123" s="37" t="str">
        <f t="shared" si="41"/>
        <v xml:space="preserve"> </v>
      </c>
      <c r="AC123" s="76" t="str">
        <f t="shared" si="44"/>
        <v/>
      </c>
      <c r="AD123" s="89">
        <f t="shared" si="47"/>
        <v>1</v>
      </c>
      <c r="AE123" s="168">
        <f t="shared" si="42"/>
        <v>0.11602247020670593</v>
      </c>
      <c r="AF123" s="165">
        <f t="shared" si="54"/>
        <v>0</v>
      </c>
      <c r="AG123" s="69">
        <f t="shared" si="49"/>
        <v>1</v>
      </c>
      <c r="AH123" s="102">
        <f t="shared" si="50"/>
        <v>0</v>
      </c>
      <c r="AI123" s="230" t="str">
        <f t="shared" si="35"/>
        <v/>
      </c>
      <c r="AJ123" s="119">
        <f t="shared" si="52"/>
        <v>0</v>
      </c>
    </row>
    <row r="124" spans="1:36" ht="15.6">
      <c r="A124" s="206">
        <v>40299</v>
      </c>
      <c r="B124">
        <v>5.2800002098083496</v>
      </c>
      <c r="C124">
        <v>21.180000305175799</v>
      </c>
      <c r="D124">
        <v>0</v>
      </c>
      <c r="E124">
        <v>21.507995228372099</v>
      </c>
      <c r="F124" s="36">
        <f t="shared" si="30"/>
        <v>2.4982852608013326</v>
      </c>
      <c r="G124" s="41">
        <f t="shared" si="36"/>
        <v>18.246128982350381</v>
      </c>
      <c r="H124" s="42">
        <f t="shared" si="37"/>
        <v>0.36492257964700764</v>
      </c>
      <c r="I124" s="61">
        <f t="shared" si="31"/>
        <v>17.205000281333938</v>
      </c>
      <c r="J124" s="35">
        <f t="shared" si="32"/>
        <v>1</v>
      </c>
      <c r="K124" s="89" t="str">
        <f t="shared" si="43"/>
        <v/>
      </c>
      <c r="L124" s="89">
        <f t="shared" si="45"/>
        <v>1</v>
      </c>
      <c r="M124" s="168">
        <f t="shared" si="38"/>
        <v>0.10884647581208237</v>
      </c>
      <c r="N124" s="165">
        <f t="shared" si="53"/>
        <v>0</v>
      </c>
      <c r="O124" s="69">
        <f t="shared" si="46"/>
        <v>1</v>
      </c>
      <c r="P124" s="102">
        <f t="shared" si="48"/>
        <v>4.5920009613037083</v>
      </c>
      <c r="Q124" s="230" t="str">
        <f t="shared" si="29"/>
        <v/>
      </c>
      <c r="R124" s="85">
        <f t="shared" si="51"/>
        <v>0</v>
      </c>
      <c r="S124" s="206">
        <v>40664</v>
      </c>
      <c r="T124">
        <v>7.6</v>
      </c>
      <c r="U124">
        <v>21.1</v>
      </c>
      <c r="V124">
        <v>0</v>
      </c>
      <c r="W124">
        <v>21.507995228372099</v>
      </c>
      <c r="X124" s="36">
        <f t="shared" si="33"/>
        <v>2.3851162132814157</v>
      </c>
      <c r="Y124" s="41">
        <f t="shared" si="39"/>
        <v>0</v>
      </c>
      <c r="Z124" s="42">
        <f t="shared" si="40"/>
        <v>0</v>
      </c>
      <c r="AA124" s="61">
        <f t="shared" si="34"/>
        <v>17.725000000000001</v>
      </c>
      <c r="AB124" s="37" t="str">
        <f t="shared" si="41"/>
        <v xml:space="preserve"> </v>
      </c>
      <c r="AC124" s="76" t="str">
        <f t="shared" si="44"/>
        <v/>
      </c>
      <c r="AD124" s="89">
        <f t="shared" si="47"/>
        <v>1</v>
      </c>
      <c r="AE124" s="168">
        <f t="shared" si="42"/>
        <v>0.11218168374166457</v>
      </c>
      <c r="AF124" s="165">
        <f t="shared" si="54"/>
        <v>0</v>
      </c>
      <c r="AG124" s="69">
        <f t="shared" si="49"/>
        <v>1</v>
      </c>
      <c r="AH124" s="102">
        <f t="shared" si="50"/>
        <v>0</v>
      </c>
      <c r="AI124" s="230" t="str">
        <f t="shared" si="35"/>
        <v/>
      </c>
      <c r="AJ124" s="119">
        <f t="shared" si="52"/>
        <v>0</v>
      </c>
    </row>
    <row r="125" spans="1:36" ht="15.6">
      <c r="A125" s="206">
        <v>40300</v>
      </c>
      <c r="B125">
        <v>3.25</v>
      </c>
      <c r="C125">
        <v>21.450000762939499</v>
      </c>
      <c r="D125">
        <v>0</v>
      </c>
      <c r="E125">
        <v>21.306009545453001</v>
      </c>
      <c r="F125" s="36">
        <f t="shared" si="30"/>
        <v>2.5726866563177411</v>
      </c>
      <c r="G125" s="41">
        <f t="shared" si="36"/>
        <v>16.187979657296189</v>
      </c>
      <c r="H125" s="42">
        <f t="shared" si="37"/>
        <v>0.32375959314592379</v>
      </c>
      <c r="I125" s="61">
        <f t="shared" si="31"/>
        <v>16.900000572204625</v>
      </c>
      <c r="J125" s="35">
        <f t="shared" si="32"/>
        <v>1</v>
      </c>
      <c r="K125" s="89" t="str">
        <f t="shared" si="43"/>
        <v/>
      </c>
      <c r="L125" s="89">
        <f t="shared" si="45"/>
        <v>1</v>
      </c>
      <c r="M125" s="168">
        <f t="shared" si="38"/>
        <v>0.10657639220970093</v>
      </c>
      <c r="N125" s="165">
        <f t="shared" si="53"/>
        <v>0</v>
      </c>
      <c r="O125" s="69">
        <f t="shared" si="46"/>
        <v>1</v>
      </c>
      <c r="P125" s="102">
        <f t="shared" si="48"/>
        <v>2.4340003967285382</v>
      </c>
      <c r="Q125" s="230" t="str">
        <f t="shared" si="29"/>
        <v/>
      </c>
      <c r="R125" s="85">
        <f t="shared" si="51"/>
        <v>0</v>
      </c>
      <c r="S125" s="206">
        <v>40665</v>
      </c>
      <c r="T125">
        <v>9.6</v>
      </c>
      <c r="U125">
        <v>15.3</v>
      </c>
      <c r="V125">
        <v>0</v>
      </c>
      <c r="W125">
        <v>21.306009545453001</v>
      </c>
      <c r="X125" s="36">
        <f t="shared" si="33"/>
        <v>1.4445303659847162</v>
      </c>
      <c r="Y125" s="41">
        <f t="shared" si="39"/>
        <v>0</v>
      </c>
      <c r="Z125" s="42">
        <f t="shared" si="40"/>
        <v>0</v>
      </c>
      <c r="AA125" s="61">
        <f t="shared" si="34"/>
        <v>13.875</v>
      </c>
      <c r="AB125" s="37" t="str">
        <f t="shared" si="41"/>
        <v xml:space="preserve"> </v>
      </c>
      <c r="AC125" s="76" t="str">
        <f t="shared" si="44"/>
        <v/>
      </c>
      <c r="AD125" s="89">
        <f t="shared" si="47"/>
        <v>1</v>
      </c>
      <c r="AE125" s="168">
        <f t="shared" si="42"/>
        <v>7.7284037569047309E-2</v>
      </c>
      <c r="AF125" s="165">
        <f t="shared" si="54"/>
        <v>0</v>
      </c>
      <c r="AG125" s="69">
        <f t="shared" si="49"/>
        <v>1</v>
      </c>
      <c r="AH125" s="102">
        <f t="shared" si="50"/>
        <v>0</v>
      </c>
      <c r="AI125" s="230" t="str">
        <f t="shared" si="35"/>
        <v/>
      </c>
      <c r="AJ125" s="119">
        <f t="shared" si="52"/>
        <v>0</v>
      </c>
    </row>
    <row r="126" spans="1:36" ht="15.6">
      <c r="A126" s="206">
        <v>40301</v>
      </c>
      <c r="B126">
        <v>3.7300000190734899</v>
      </c>
      <c r="C126">
        <v>23.25</v>
      </c>
      <c r="D126">
        <v>0</v>
      </c>
      <c r="E126">
        <v>21.106832941720199</v>
      </c>
      <c r="F126" s="36">
        <f t="shared" si="30"/>
        <v>2.7392413199916597</v>
      </c>
      <c r="G126" s="41">
        <f t="shared" si="36"/>
        <v>13.996586601302862</v>
      </c>
      <c r="H126" s="42">
        <f t="shared" si="37"/>
        <v>0.27993173202605726</v>
      </c>
      <c r="I126" s="61">
        <f t="shared" si="31"/>
        <v>18.370000004768372</v>
      </c>
      <c r="J126" s="35">
        <f t="shared" si="32"/>
        <v>1</v>
      </c>
      <c r="K126" s="89" t="str">
        <f t="shared" si="43"/>
        <v/>
      </c>
      <c r="L126" s="89">
        <f t="shared" si="45"/>
        <v>1</v>
      </c>
      <c r="M126" s="168">
        <f t="shared" si="38"/>
        <v>0.1151033379578732</v>
      </c>
      <c r="N126" s="165">
        <f t="shared" si="53"/>
        <v>0</v>
      </c>
      <c r="O126" s="69">
        <f t="shared" si="46"/>
        <v>1</v>
      </c>
      <c r="P126" s="102">
        <f t="shared" si="48"/>
        <v>0</v>
      </c>
      <c r="Q126" s="230" t="str">
        <f t="shared" si="29"/>
        <v/>
      </c>
      <c r="R126" s="85">
        <f t="shared" si="51"/>
        <v>0</v>
      </c>
      <c r="S126" s="206">
        <v>40666</v>
      </c>
      <c r="T126">
        <v>6.4</v>
      </c>
      <c r="U126">
        <v>19.7</v>
      </c>
      <c r="V126">
        <v>0.6</v>
      </c>
      <c r="W126">
        <v>21.106832941720199</v>
      </c>
      <c r="X126" s="36">
        <f t="shared" si="33"/>
        <v>2.2292861263760479</v>
      </c>
      <c r="Y126" s="41">
        <f t="shared" si="39"/>
        <v>0</v>
      </c>
      <c r="Z126" s="42">
        <f t="shared" si="40"/>
        <v>0</v>
      </c>
      <c r="AA126" s="61">
        <f t="shared" si="34"/>
        <v>16.375</v>
      </c>
      <c r="AB126" s="37" t="str">
        <f t="shared" si="41"/>
        <v xml:space="preserve"> </v>
      </c>
      <c r="AC126" s="76" t="str">
        <f t="shared" si="44"/>
        <v/>
      </c>
      <c r="AD126" s="89">
        <f t="shared" si="47"/>
        <v>1</v>
      </c>
      <c r="AE126" s="168">
        <f t="shared" si="42"/>
        <v>0.1022373046748488</v>
      </c>
      <c r="AF126" s="165">
        <f t="shared" si="54"/>
        <v>0</v>
      </c>
      <c r="AG126" s="69">
        <f t="shared" si="49"/>
        <v>1</v>
      </c>
      <c r="AH126" s="102">
        <f t="shared" si="50"/>
        <v>0</v>
      </c>
      <c r="AI126" s="230" t="str">
        <f t="shared" si="35"/>
        <v/>
      </c>
      <c r="AJ126" s="119">
        <f t="shared" si="52"/>
        <v>0</v>
      </c>
    </row>
    <row r="127" spans="1:36" ht="15.6">
      <c r="A127" s="206">
        <v>40302</v>
      </c>
      <c r="B127">
        <v>8.0699996948242205</v>
      </c>
      <c r="C127">
        <v>24.450000762939499</v>
      </c>
      <c r="D127">
        <v>0</v>
      </c>
      <c r="E127">
        <v>20.910524782097401</v>
      </c>
      <c r="F127" s="36">
        <f t="shared" si="30"/>
        <v>2.7060031219886995</v>
      </c>
      <c r="G127" s="41">
        <f t="shared" si="36"/>
        <v>11.831784103711902</v>
      </c>
      <c r="H127" s="42">
        <f t="shared" si="37"/>
        <v>0.23663568207423805</v>
      </c>
      <c r="I127" s="61">
        <f t="shared" si="31"/>
        <v>20.35500049591068</v>
      </c>
      <c r="J127" s="35">
        <f t="shared" si="32"/>
        <v>1</v>
      </c>
      <c r="K127" s="89" t="str">
        <f t="shared" si="43"/>
        <v/>
      </c>
      <c r="L127" s="89">
        <f t="shared" si="45"/>
        <v>1</v>
      </c>
      <c r="M127" s="168">
        <f t="shared" si="38"/>
        <v>0.10699375639944711</v>
      </c>
      <c r="N127" s="165">
        <f t="shared" si="53"/>
        <v>0</v>
      </c>
      <c r="O127" s="69">
        <f t="shared" si="46"/>
        <v>1</v>
      </c>
      <c r="P127" s="102">
        <f t="shared" si="48"/>
        <v>1.0840003967285441</v>
      </c>
      <c r="Q127" s="230">
        <f t="shared" si="29"/>
        <v>40302</v>
      </c>
      <c r="R127" s="85">
        <f>IF(AND(AND(AND(SUM(D114:D118)&gt;$AO$6)),(L127=1)),1,0)</f>
        <v>1</v>
      </c>
      <c r="S127" s="206">
        <v>40667</v>
      </c>
      <c r="T127">
        <v>2.7</v>
      </c>
      <c r="U127">
        <v>19.3</v>
      </c>
      <c r="V127">
        <v>0</v>
      </c>
      <c r="W127">
        <v>20.910524782097401</v>
      </c>
      <c r="X127" s="36">
        <f t="shared" si="33"/>
        <v>2.303420436489966</v>
      </c>
      <c r="Y127" s="41">
        <f t="shared" si="39"/>
        <v>0</v>
      </c>
      <c r="Z127" s="42">
        <f t="shared" si="40"/>
        <v>0</v>
      </c>
      <c r="AA127" s="61">
        <f t="shared" si="34"/>
        <v>15.15</v>
      </c>
      <c r="AB127" s="37" t="str">
        <f t="shared" si="41"/>
        <v xml:space="preserve"> </v>
      </c>
      <c r="AC127" s="76" t="str">
        <f t="shared" si="44"/>
        <v/>
      </c>
      <c r="AD127" s="89">
        <f t="shared" si="47"/>
        <v>1</v>
      </c>
      <c r="AE127" s="168">
        <f t="shared" si="42"/>
        <v>9.0614283482626512E-2</v>
      </c>
      <c r="AF127" s="165">
        <f t="shared" si="54"/>
        <v>0</v>
      </c>
      <c r="AG127" s="69">
        <f t="shared" si="49"/>
        <v>1</v>
      </c>
      <c r="AH127" s="102">
        <f t="shared" si="50"/>
        <v>0</v>
      </c>
      <c r="AI127" s="230" t="str">
        <f t="shared" si="35"/>
        <v/>
      </c>
      <c r="AJ127" s="119">
        <f t="shared" si="52"/>
        <v>0</v>
      </c>
    </row>
    <row r="128" spans="1:36" ht="15.6">
      <c r="A128" s="206">
        <v>40303</v>
      </c>
      <c r="B128">
        <v>8.8199996948242205</v>
      </c>
      <c r="C128">
        <v>13.1599998474121</v>
      </c>
      <c r="D128">
        <v>10.5</v>
      </c>
      <c r="E128">
        <v>20.717144431508601</v>
      </c>
      <c r="F128" s="36">
        <f t="shared" si="30"/>
        <v>1.1664823697781417</v>
      </c>
      <c r="G128" s="41">
        <f t="shared" si="36"/>
        <v>21.398598207889389</v>
      </c>
      <c r="H128" s="42">
        <f t="shared" si="37"/>
        <v>0.42797196415778777</v>
      </c>
      <c r="I128" s="61">
        <f t="shared" si="31"/>
        <v>12.07499980926513</v>
      </c>
      <c r="J128" s="35">
        <f t="shared" si="32"/>
        <v>1</v>
      </c>
      <c r="K128" s="89">
        <f t="shared" si="43"/>
        <v>1</v>
      </c>
      <c r="L128" s="89">
        <f t="shared" si="45"/>
        <v>1</v>
      </c>
      <c r="M128" s="168">
        <f t="shared" si="38"/>
        <v>5.8006379708465179E-2</v>
      </c>
      <c r="N128" s="165">
        <f t="shared" si="53"/>
        <v>0</v>
      </c>
      <c r="O128" s="69">
        <f t="shared" si="46"/>
        <v>1</v>
      </c>
      <c r="P128" s="102">
        <f t="shared" si="48"/>
        <v>1.0840003967285441</v>
      </c>
      <c r="Q128" s="230" t="str">
        <f t="shared" si="29"/>
        <v/>
      </c>
      <c r="R128" s="85">
        <f t="shared" si="51"/>
        <v>1</v>
      </c>
      <c r="S128" s="206">
        <v>40668</v>
      </c>
      <c r="T128">
        <v>0</v>
      </c>
      <c r="U128">
        <v>17.600000000000001</v>
      </c>
      <c r="V128">
        <v>0</v>
      </c>
      <c r="W128">
        <v>20.717144431508601</v>
      </c>
      <c r="X128" s="36">
        <f t="shared" si="33"/>
        <v>2.1703492017855397</v>
      </c>
      <c r="Y128" s="41">
        <f t="shared" si="39"/>
        <v>0</v>
      </c>
      <c r="Z128" s="42">
        <f t="shared" si="40"/>
        <v>0</v>
      </c>
      <c r="AA128" s="61">
        <f t="shared" si="34"/>
        <v>13.200000000000001</v>
      </c>
      <c r="AB128" s="37" t="str">
        <f t="shared" si="41"/>
        <v xml:space="preserve"> </v>
      </c>
      <c r="AC128" s="76" t="str">
        <f t="shared" si="44"/>
        <v/>
      </c>
      <c r="AD128" s="89">
        <f t="shared" si="47"/>
        <v>1</v>
      </c>
      <c r="AE128" s="168">
        <f t="shared" si="42"/>
        <v>7.0034746822256175E-2</v>
      </c>
      <c r="AF128" s="165">
        <f t="shared" si="54"/>
        <v>0</v>
      </c>
      <c r="AG128" s="69">
        <f t="shared" si="49"/>
        <v>1</v>
      </c>
      <c r="AH128" s="102">
        <f t="shared" si="50"/>
        <v>0</v>
      </c>
      <c r="AI128" s="230" t="str">
        <f t="shared" si="35"/>
        <v/>
      </c>
      <c r="AJ128" s="119">
        <f t="shared" si="52"/>
        <v>0</v>
      </c>
    </row>
    <row r="129" spans="1:36" ht="15.6">
      <c r="A129" s="206">
        <v>40304</v>
      </c>
      <c r="B129">
        <v>2.4800000190734899</v>
      </c>
      <c r="C129">
        <v>13.680000305175801</v>
      </c>
      <c r="D129">
        <v>0.30000001192092901</v>
      </c>
      <c r="E129">
        <v>20.526751254877802</v>
      </c>
      <c r="F129" s="36">
        <f t="shared" si="30"/>
        <v>1.6689958729856889</v>
      </c>
      <c r="G129" s="41">
        <f t="shared" si="36"/>
        <v>20.363401521421768</v>
      </c>
      <c r="H129" s="42">
        <f t="shared" si="37"/>
        <v>0.40726803042843535</v>
      </c>
      <c r="I129" s="61">
        <f t="shared" si="31"/>
        <v>10.880000233650224</v>
      </c>
      <c r="J129" s="35">
        <f t="shared" si="32"/>
        <v>1</v>
      </c>
      <c r="K129" s="89">
        <f t="shared" si="43"/>
        <v>1</v>
      </c>
      <c r="L129" s="89">
        <f t="shared" si="45"/>
        <v>1</v>
      </c>
      <c r="M129" s="168">
        <f t="shared" si="38"/>
        <v>4.5667510457502468E-2</v>
      </c>
      <c r="N129" s="165">
        <f t="shared" si="53"/>
        <v>1</v>
      </c>
      <c r="O129" s="69">
        <f t="shared" si="46"/>
        <v>1</v>
      </c>
      <c r="P129" s="102">
        <f t="shared" si="48"/>
        <v>1.0840003967285441</v>
      </c>
      <c r="Q129" s="230" t="str">
        <f t="shared" si="29"/>
        <v/>
      </c>
      <c r="R129" s="85">
        <f t="shared" si="51"/>
        <v>1</v>
      </c>
      <c r="S129" s="206">
        <v>40669</v>
      </c>
      <c r="T129">
        <v>1</v>
      </c>
      <c r="U129">
        <v>17.600000000000001</v>
      </c>
      <c r="V129">
        <v>0</v>
      </c>
      <c r="W129">
        <v>20.526751254877802</v>
      </c>
      <c r="X129" s="36">
        <f t="shared" si="33"/>
        <v>2.1276750753727329</v>
      </c>
      <c r="Y129" s="41">
        <f t="shared" si="39"/>
        <v>0</v>
      </c>
      <c r="Z129" s="42">
        <f t="shared" si="40"/>
        <v>0</v>
      </c>
      <c r="AA129" s="61">
        <f t="shared" si="34"/>
        <v>13.450000000000001</v>
      </c>
      <c r="AB129" s="37" t="str">
        <f t="shared" si="41"/>
        <v xml:space="preserve"> </v>
      </c>
      <c r="AC129" s="76" t="str">
        <f t="shared" si="44"/>
        <v/>
      </c>
      <c r="AD129" s="89">
        <f t="shared" si="47"/>
        <v>1</v>
      </c>
      <c r="AE129" s="168">
        <f t="shared" si="42"/>
        <v>7.2724185241158562E-2</v>
      </c>
      <c r="AF129" s="165">
        <f t="shared" si="54"/>
        <v>0</v>
      </c>
      <c r="AG129" s="69">
        <f t="shared" si="49"/>
        <v>1</v>
      </c>
      <c r="AH129" s="102">
        <f t="shared" si="50"/>
        <v>0</v>
      </c>
      <c r="AI129" s="230" t="str">
        <f t="shared" si="35"/>
        <v/>
      </c>
      <c r="AJ129" s="119">
        <f t="shared" si="52"/>
        <v>0</v>
      </c>
    </row>
    <row r="130" spans="1:36" ht="15.6">
      <c r="A130" s="206">
        <v>40305</v>
      </c>
      <c r="B130">
        <v>2.8099999427795401</v>
      </c>
      <c r="C130">
        <v>16.879999160766602</v>
      </c>
      <c r="D130">
        <v>0</v>
      </c>
      <c r="E130">
        <v>20.3394046171287</v>
      </c>
      <c r="F130" s="36">
        <f t="shared" si="30"/>
        <v>1.9799928021261644</v>
      </c>
      <c r="G130" s="41">
        <f t="shared" si="36"/>
        <v>18.779407279720836</v>
      </c>
      <c r="H130" s="42">
        <f t="shared" si="37"/>
        <v>0.37558814559441672</v>
      </c>
      <c r="I130" s="61">
        <f t="shared" si="31"/>
        <v>13.362499356269836</v>
      </c>
      <c r="J130" s="35">
        <f t="shared" si="32"/>
        <v>1</v>
      </c>
      <c r="K130" s="89">
        <f t="shared" si="43"/>
        <v>1</v>
      </c>
      <c r="L130" s="89">
        <f t="shared" si="45"/>
        <v>1</v>
      </c>
      <c r="M130" s="168">
        <f t="shared" si="38"/>
        <v>7.1783085489767098E-2</v>
      </c>
      <c r="N130" s="165">
        <f t="shared" si="53"/>
        <v>1</v>
      </c>
      <c r="O130" s="69">
        <f t="shared" si="46"/>
        <v>1</v>
      </c>
      <c r="P130" s="102">
        <f t="shared" si="48"/>
        <v>1.0840003967285441</v>
      </c>
      <c r="Q130" s="230" t="str">
        <f t="shared" si="29"/>
        <v/>
      </c>
      <c r="R130" s="85">
        <f t="shared" si="51"/>
        <v>1</v>
      </c>
      <c r="S130" s="206">
        <v>40670</v>
      </c>
      <c r="T130">
        <v>-2.4</v>
      </c>
      <c r="U130">
        <v>17.899999999999999</v>
      </c>
      <c r="V130">
        <v>0</v>
      </c>
      <c r="W130">
        <v>20.3394046171287</v>
      </c>
      <c r="X130" s="36">
        <f t="shared" si="33"/>
        <v>2.198056800906754</v>
      </c>
      <c r="Y130" s="41">
        <f t="shared" si="39"/>
        <v>0</v>
      </c>
      <c r="Z130" s="42">
        <f t="shared" si="40"/>
        <v>0</v>
      </c>
      <c r="AA130" s="61">
        <f t="shared" si="34"/>
        <v>12.824999999999999</v>
      </c>
      <c r="AB130" s="37" t="str">
        <f t="shared" si="41"/>
        <v xml:space="preserve"> </v>
      </c>
      <c r="AC130" s="76" t="str">
        <f t="shared" si="44"/>
        <v/>
      </c>
      <c r="AD130" s="89">
        <f t="shared" si="47"/>
        <v>1</v>
      </c>
      <c r="AE130" s="168">
        <f t="shared" si="42"/>
        <v>6.6003511071861865E-2</v>
      </c>
      <c r="AF130" s="165">
        <f t="shared" si="54"/>
        <v>0</v>
      </c>
      <c r="AG130" s="69">
        <f t="shared" si="49"/>
        <v>1</v>
      </c>
      <c r="AH130" s="102">
        <f t="shared" si="50"/>
        <v>0</v>
      </c>
      <c r="AI130" s="230" t="str">
        <f t="shared" si="35"/>
        <v/>
      </c>
      <c r="AJ130" s="119">
        <f t="shared" si="52"/>
        <v>0</v>
      </c>
    </row>
    <row r="131" spans="1:36" ht="15.6">
      <c r="A131" s="206">
        <v>40306</v>
      </c>
      <c r="B131">
        <v>2.1199998855590798</v>
      </c>
      <c r="C131">
        <v>19.7700004577637</v>
      </c>
      <c r="D131">
        <v>0</v>
      </c>
      <c r="E131">
        <v>20.155163883185399</v>
      </c>
      <c r="F131" s="36">
        <f t="shared" si="30"/>
        <v>2.2849818929906855</v>
      </c>
      <c r="G131" s="41">
        <f t="shared" si="36"/>
        <v>16.951421765328288</v>
      </c>
      <c r="H131" s="42">
        <f t="shared" si="37"/>
        <v>0.33902843530656573</v>
      </c>
      <c r="I131" s="61">
        <f t="shared" si="31"/>
        <v>15.357500314712546</v>
      </c>
      <c r="J131" s="35">
        <f t="shared" si="32"/>
        <v>1</v>
      </c>
      <c r="K131" s="89">
        <f t="shared" si="43"/>
        <v>1</v>
      </c>
      <c r="L131" s="89">
        <f t="shared" si="45"/>
        <v>1</v>
      </c>
      <c r="M131" s="168">
        <f t="shared" si="38"/>
        <v>9.2692637481834483E-2</v>
      </c>
      <c r="N131" s="165">
        <f t="shared" si="53"/>
        <v>1</v>
      </c>
      <c r="O131" s="69">
        <f t="shared" si="46"/>
        <v>1</v>
      </c>
      <c r="P131" s="102">
        <f t="shared" si="48"/>
        <v>1.0840003967285441</v>
      </c>
      <c r="Q131" s="230" t="str">
        <f t="shared" ref="Q131:Q194" si="55">IF(R131&gt;R130,A131,"")</f>
        <v/>
      </c>
      <c r="R131" s="85">
        <f t="shared" si="51"/>
        <v>1</v>
      </c>
      <c r="S131" s="206">
        <v>40671</v>
      </c>
      <c r="T131">
        <v>-2.2999999999999998</v>
      </c>
      <c r="U131">
        <v>16.399999999999999</v>
      </c>
      <c r="V131">
        <v>0</v>
      </c>
      <c r="W131">
        <v>20.155163883185399</v>
      </c>
      <c r="X131" s="36">
        <f t="shared" si="33"/>
        <v>2.0332710716619653</v>
      </c>
      <c r="Y131" s="41">
        <f t="shared" si="39"/>
        <v>0</v>
      </c>
      <c r="Z131" s="42">
        <f t="shared" si="40"/>
        <v>0</v>
      </c>
      <c r="AA131" s="61">
        <f t="shared" si="34"/>
        <v>11.724999999999998</v>
      </c>
      <c r="AB131" s="37" t="str">
        <f t="shared" si="41"/>
        <v xml:space="preserve"> </v>
      </c>
      <c r="AC131" s="76" t="str">
        <f t="shared" si="44"/>
        <v/>
      </c>
      <c r="AD131" s="89">
        <f t="shared" si="47"/>
        <v>1</v>
      </c>
      <c r="AE131" s="168">
        <f t="shared" si="42"/>
        <v>5.4328677765300579E-2</v>
      </c>
      <c r="AF131" s="165">
        <f t="shared" si="54"/>
        <v>0</v>
      </c>
      <c r="AG131" s="69">
        <f t="shared" si="49"/>
        <v>1</v>
      </c>
      <c r="AH131" s="102">
        <f t="shared" si="50"/>
        <v>0</v>
      </c>
      <c r="AI131" s="230" t="str">
        <f t="shared" si="35"/>
        <v/>
      </c>
      <c r="AJ131" s="119">
        <f t="shared" si="52"/>
        <v>0</v>
      </c>
    </row>
    <row r="132" spans="1:36" ht="15.6">
      <c r="A132" s="208">
        <v>40307</v>
      </c>
      <c r="B132">
        <v>2.46000003814697</v>
      </c>
      <c r="C132">
        <v>20.049999237060501</v>
      </c>
      <c r="D132">
        <v>0</v>
      </c>
      <c r="E132">
        <v>19.974088417971601</v>
      </c>
      <c r="F132" s="36">
        <f t="shared" ref="F132:F195" si="56">0.0023*(AVERAGE(B132:C132)+17.8)*(C132-B132)^0.5*E132/2.45</f>
        <v>2.2849805299921018</v>
      </c>
      <c r="G132" s="41">
        <f t="shared" si="36"/>
        <v>15.123437341334606</v>
      </c>
      <c r="H132" s="42">
        <f t="shared" si="37"/>
        <v>0.30246874682669211</v>
      </c>
      <c r="I132" s="61">
        <f t="shared" ref="I132:I195" si="57">(C132-(C132-B132)/4)</f>
        <v>15.652499437332118</v>
      </c>
      <c r="J132" s="35">
        <f t="shared" ref="J132:J195" si="58">IF(H132&gt;$AO$3,1," ")</f>
        <v>1</v>
      </c>
      <c r="K132" s="89">
        <f t="shared" si="43"/>
        <v>1</v>
      </c>
      <c r="L132" s="89">
        <f t="shared" si="45"/>
        <v>1</v>
      </c>
      <c r="M132" s="168">
        <f t="shared" si="38"/>
        <v>9.5581508371478191E-2</v>
      </c>
      <c r="N132" s="165">
        <f t="shared" si="53"/>
        <v>1</v>
      </c>
      <c r="O132" s="69">
        <f t="shared" si="46"/>
        <v>1</v>
      </c>
      <c r="P132" s="102">
        <f t="shared" si="48"/>
        <v>1.0840003967285441</v>
      </c>
      <c r="Q132" s="230" t="str">
        <f t="shared" si="55"/>
        <v/>
      </c>
      <c r="R132" s="85">
        <f t="shared" si="51"/>
        <v>0</v>
      </c>
      <c r="S132" s="206">
        <v>40672</v>
      </c>
      <c r="T132">
        <v>-2</v>
      </c>
      <c r="U132">
        <v>16.399999999999999</v>
      </c>
      <c r="V132">
        <v>0</v>
      </c>
      <c r="W132">
        <v>19.974088417971601</v>
      </c>
      <c r="X132" s="36">
        <f t="shared" ref="X132:X195" si="59">0.0023*(AVERAGE(T132:U132)+17.8)*(U132-T132)^0.5*W132/2.45</f>
        <v>2.0108405747341087</v>
      </c>
      <c r="Y132" s="41">
        <f t="shared" si="39"/>
        <v>0</v>
      </c>
      <c r="Z132" s="42">
        <f t="shared" si="40"/>
        <v>0</v>
      </c>
      <c r="AA132" s="61">
        <f t="shared" ref="AA132:AA195" si="60">(U132-(U132-T132)/4)</f>
        <v>11.799999999999999</v>
      </c>
      <c r="AB132" s="37" t="str">
        <f t="shared" si="41"/>
        <v xml:space="preserve"> </v>
      </c>
      <c r="AC132" s="76" t="str">
        <f t="shared" si="44"/>
        <v/>
      </c>
      <c r="AD132" s="89">
        <f t="shared" si="47"/>
        <v>1</v>
      </c>
      <c r="AE132" s="168">
        <f t="shared" si="42"/>
        <v>5.5113000964967483E-2</v>
      </c>
      <c r="AF132" s="165">
        <f t="shared" si="54"/>
        <v>0</v>
      </c>
      <c r="AG132" s="69">
        <f t="shared" si="49"/>
        <v>1</v>
      </c>
      <c r="AH132" s="102">
        <f t="shared" si="50"/>
        <v>0</v>
      </c>
      <c r="AI132" s="230" t="str">
        <f t="shared" ref="AI132:AI195" si="61">IF(AJ132&gt;AJ131,S132,"")</f>
        <v/>
      </c>
      <c r="AJ132" s="119">
        <f t="shared" si="52"/>
        <v>0</v>
      </c>
    </row>
    <row r="133" spans="1:36" ht="15.6">
      <c r="A133" s="206">
        <v>40308</v>
      </c>
      <c r="B133">
        <v>2.25</v>
      </c>
      <c r="C133">
        <v>20.639999389648398</v>
      </c>
      <c r="D133">
        <v>0</v>
      </c>
      <c r="E133">
        <v>19.796237586411401</v>
      </c>
      <c r="F133" s="36">
        <f t="shared" si="56"/>
        <v>2.3307027448278568</v>
      </c>
      <c r="G133" s="41">
        <f t="shared" ref="G133:G196" si="62">IF((D133+G132-($AO$2*F133))&gt;0,IF((D133+G132-($AO$2*F133))&gt;$AO$1,$AO$1,(D133+G132-($AO$2*F133))),0)</f>
        <v>13.25887514547232</v>
      </c>
      <c r="H133" s="42">
        <f t="shared" ref="H133:H196" si="63">IF(G133/$AO$1&gt;1,1,G133/$AO$1)</f>
        <v>0.26517750290944642</v>
      </c>
      <c r="I133" s="61">
        <f t="shared" si="57"/>
        <v>16.0424995422363</v>
      </c>
      <c r="J133" s="35">
        <f t="shared" si="58"/>
        <v>1</v>
      </c>
      <c r="K133" s="89" t="str">
        <f t="shared" si="43"/>
        <v/>
      </c>
      <c r="L133" s="89">
        <f t="shared" si="45"/>
        <v>1</v>
      </c>
      <c r="M133" s="168">
        <f t="shared" ref="M133:M196" si="64">IF(AND(I133&lt;21.5,I133&gt;4.5),0.000318*I133*(I133-4.5)*((21.5-I133)^(1/3.25)),0)</f>
        <v>9.9258187090752334E-2</v>
      </c>
      <c r="N133" s="165">
        <f t="shared" si="53"/>
        <v>1</v>
      </c>
      <c r="O133" s="69">
        <f t="shared" si="46"/>
        <v>1</v>
      </c>
      <c r="P133" s="102">
        <f t="shared" si="48"/>
        <v>1.0840003967285441</v>
      </c>
      <c r="Q133" s="230" t="str">
        <f t="shared" si="55"/>
        <v/>
      </c>
      <c r="R133" s="85">
        <f t="shared" si="51"/>
        <v>0</v>
      </c>
      <c r="S133" s="206">
        <v>40673</v>
      </c>
      <c r="T133">
        <v>-1.1000000000000001</v>
      </c>
      <c r="U133">
        <v>15.1</v>
      </c>
      <c r="V133">
        <v>0</v>
      </c>
      <c r="W133">
        <v>19.796237586411401</v>
      </c>
      <c r="X133" s="36">
        <f t="shared" si="59"/>
        <v>1.8550413602514786</v>
      </c>
      <c r="Y133" s="41">
        <f t="shared" ref="Y133:Y196" si="65">IF((V133+Y132-($AN$2*X133))&gt;0,IF((V133+Y132-($AN$2*X133))&gt;$AN$1,$AN$1,(V133+Y132-($AN$2*X133))),0)</f>
        <v>0</v>
      </c>
      <c r="Z133" s="42">
        <f t="shared" ref="Z133:Z196" si="66">IF(Y133/$AN$1&gt;1,1,Y133/$AN$1)</f>
        <v>0</v>
      </c>
      <c r="AA133" s="61">
        <f t="shared" si="60"/>
        <v>11.05</v>
      </c>
      <c r="AB133" s="37" t="str">
        <f t="shared" ref="AB133:AB196" si="67">IF(Z133&gt;$AN$3,1," ")</f>
        <v xml:space="preserve"> </v>
      </c>
      <c r="AC133" s="76" t="str">
        <f t="shared" si="44"/>
        <v/>
      </c>
      <c r="AD133" s="89">
        <f t="shared" si="47"/>
        <v>1</v>
      </c>
      <c r="AE133" s="168">
        <f t="shared" ref="AE133:AE196" si="68">IF(AND(AA133&lt;21.5,AA133&gt;4.5),0.000318*AA133*(AA133-4.5)*((21.5-AA133)^(1/3.25)),0)</f>
        <v>4.738107841191147E-2</v>
      </c>
      <c r="AF133" s="165">
        <f t="shared" si="54"/>
        <v>0</v>
      </c>
      <c r="AG133" s="69">
        <f t="shared" si="49"/>
        <v>1</v>
      </c>
      <c r="AH133" s="102">
        <f t="shared" si="50"/>
        <v>0</v>
      </c>
      <c r="AI133" s="230" t="str">
        <f t="shared" si="61"/>
        <v/>
      </c>
      <c r="AJ133" s="119">
        <f t="shared" si="52"/>
        <v>0</v>
      </c>
    </row>
    <row r="134" spans="1:36" ht="15.6">
      <c r="A134" s="206">
        <v>40309</v>
      </c>
      <c r="B134">
        <v>1.9800000190734901</v>
      </c>
      <c r="C134">
        <v>17.889999389648398</v>
      </c>
      <c r="D134">
        <v>0.10000000149011599</v>
      </c>
      <c r="E134">
        <v>19.6216707534285</v>
      </c>
      <c r="F134" s="36">
        <f t="shared" si="56"/>
        <v>2.0377973003654142</v>
      </c>
      <c r="G134" s="41">
        <f t="shared" si="62"/>
        <v>11.728637306670105</v>
      </c>
      <c r="H134" s="42">
        <f t="shared" si="63"/>
        <v>0.23457274613340209</v>
      </c>
      <c r="I134" s="61">
        <f t="shared" si="57"/>
        <v>13.912499547004671</v>
      </c>
      <c r="J134" s="35">
        <f t="shared" si="58"/>
        <v>1</v>
      </c>
      <c r="K134" s="89" t="str">
        <f t="shared" ref="K134:K197" si="69">IF((SUM(D130:D134))&gt;$AO$6,1,"")</f>
        <v/>
      </c>
      <c r="L134" s="89">
        <f t="shared" si="45"/>
        <v>1</v>
      </c>
      <c r="M134" s="168">
        <f t="shared" si="64"/>
        <v>7.768494466548187E-2</v>
      </c>
      <c r="N134" s="165">
        <f t="shared" si="53"/>
        <v>0</v>
      </c>
      <c r="O134" s="69">
        <f t="shared" si="46"/>
        <v>1</v>
      </c>
      <c r="P134" s="102">
        <f t="shared" si="48"/>
        <v>1.0840003967285441</v>
      </c>
      <c r="Q134" s="230" t="str">
        <f t="shared" si="55"/>
        <v/>
      </c>
      <c r="R134" s="85">
        <f t="shared" si="51"/>
        <v>0</v>
      </c>
      <c r="S134" s="206">
        <v>40674</v>
      </c>
      <c r="T134">
        <v>-4.7</v>
      </c>
      <c r="U134">
        <v>9.9</v>
      </c>
      <c r="V134">
        <v>1</v>
      </c>
      <c r="W134">
        <v>19.6216707534285</v>
      </c>
      <c r="X134" s="36">
        <f t="shared" si="59"/>
        <v>1.4358343240469815</v>
      </c>
      <c r="Y134" s="41">
        <f t="shared" si="65"/>
        <v>0</v>
      </c>
      <c r="Z134" s="42">
        <f t="shared" si="66"/>
        <v>0</v>
      </c>
      <c r="AA134" s="61">
        <f t="shared" si="60"/>
        <v>6.25</v>
      </c>
      <c r="AB134" s="37" t="str">
        <f t="shared" si="67"/>
        <v xml:space="preserve"> </v>
      </c>
      <c r="AC134" s="76" t="str">
        <f t="shared" ref="AC134:AC197" si="70">IF((SUM(V130:V134))&gt;$AN$6,1,"")</f>
        <v/>
      </c>
      <c r="AD134" s="89">
        <f t="shared" si="47"/>
        <v>1</v>
      </c>
      <c r="AE134" s="168">
        <f t="shared" si="68"/>
        <v>8.0431879055398725E-3</v>
      </c>
      <c r="AF134" s="165">
        <f t="shared" si="54"/>
        <v>0</v>
      </c>
      <c r="AG134" s="69">
        <f t="shared" si="49"/>
        <v>1</v>
      </c>
      <c r="AH134" s="102">
        <f t="shared" si="50"/>
        <v>0</v>
      </c>
      <c r="AI134" s="230" t="str">
        <f t="shared" si="61"/>
        <v/>
      </c>
      <c r="AJ134" s="119">
        <f t="shared" si="52"/>
        <v>0</v>
      </c>
    </row>
    <row r="135" spans="1:36" ht="15.6">
      <c r="A135" s="206">
        <v>40310</v>
      </c>
      <c r="B135">
        <v>-1.4299999475479099</v>
      </c>
      <c r="C135">
        <v>13.1400003433228</v>
      </c>
      <c r="D135">
        <v>0</v>
      </c>
      <c r="E135">
        <v>19.4504472839469</v>
      </c>
      <c r="F135" s="36">
        <f t="shared" si="56"/>
        <v>1.6487092735504096</v>
      </c>
      <c r="G135" s="41">
        <f t="shared" si="62"/>
        <v>10.409669887829777</v>
      </c>
      <c r="H135" s="42">
        <f t="shared" si="63"/>
        <v>0.20819339775659554</v>
      </c>
      <c r="I135" s="61">
        <f t="shared" si="57"/>
        <v>9.4975002706051228</v>
      </c>
      <c r="J135" s="35">
        <f t="shared" si="58"/>
        <v>1</v>
      </c>
      <c r="K135" s="89" t="str">
        <f t="shared" si="69"/>
        <v/>
      </c>
      <c r="L135" s="89">
        <f t="shared" si="45"/>
        <v>1</v>
      </c>
      <c r="M135" s="168">
        <f t="shared" si="64"/>
        <v>3.2424468238630821E-2</v>
      </c>
      <c r="N135" s="165">
        <f t="shared" si="53"/>
        <v>0</v>
      </c>
      <c r="O135" s="69">
        <f t="shared" si="46"/>
        <v>1</v>
      </c>
      <c r="P135" s="102">
        <f t="shared" si="48"/>
        <v>1.0840003967285441</v>
      </c>
      <c r="Q135" s="230" t="str">
        <f t="shared" si="55"/>
        <v/>
      </c>
      <c r="R135" s="85">
        <f t="shared" si="51"/>
        <v>0</v>
      </c>
      <c r="S135" s="206">
        <v>40675</v>
      </c>
      <c r="T135">
        <v>4.0999999999999996</v>
      </c>
      <c r="U135">
        <v>11</v>
      </c>
      <c r="V135">
        <v>0.6</v>
      </c>
      <c r="W135">
        <v>19.4504472839469</v>
      </c>
      <c r="X135" s="36">
        <f t="shared" si="59"/>
        <v>1.2158887874096331</v>
      </c>
      <c r="Y135" s="41">
        <f t="shared" si="65"/>
        <v>0</v>
      </c>
      <c r="Z135" s="42">
        <f t="shared" si="66"/>
        <v>0</v>
      </c>
      <c r="AA135" s="61">
        <f t="shared" si="60"/>
        <v>9.2750000000000004</v>
      </c>
      <c r="AB135" s="37" t="str">
        <f t="shared" si="67"/>
        <v xml:space="preserve"> </v>
      </c>
      <c r="AC135" s="76" t="str">
        <f t="shared" si="70"/>
        <v/>
      </c>
      <c r="AD135" s="89">
        <f t="shared" si="47"/>
        <v>1</v>
      </c>
      <c r="AE135" s="168">
        <f t="shared" si="68"/>
        <v>3.0426537102810427E-2</v>
      </c>
      <c r="AF135" s="165">
        <f t="shared" si="54"/>
        <v>0</v>
      </c>
      <c r="AG135" s="69">
        <f t="shared" si="49"/>
        <v>1</v>
      </c>
      <c r="AH135" s="102">
        <f t="shared" si="50"/>
        <v>0</v>
      </c>
      <c r="AI135" s="230" t="str">
        <f t="shared" si="61"/>
        <v/>
      </c>
      <c r="AJ135" s="119">
        <f t="shared" si="52"/>
        <v>0</v>
      </c>
    </row>
    <row r="136" spans="1:36" ht="15.6">
      <c r="A136" s="206">
        <v>40311</v>
      </c>
      <c r="B136">
        <v>-1.66999995708466</v>
      </c>
      <c r="C136">
        <v>15.1599998474121</v>
      </c>
      <c r="D136">
        <v>0</v>
      </c>
      <c r="E136">
        <v>19.282626542890601</v>
      </c>
      <c r="F136" s="36">
        <f t="shared" si="56"/>
        <v>1.8227748709417491</v>
      </c>
      <c r="G136" s="41">
        <f t="shared" si="62"/>
        <v>8.9514499910763767</v>
      </c>
      <c r="H136" s="42">
        <f t="shared" si="63"/>
        <v>0.17902899982152753</v>
      </c>
      <c r="I136" s="61">
        <f t="shared" si="57"/>
        <v>10.952499896287911</v>
      </c>
      <c r="J136" s="35" t="str">
        <f t="shared" si="58"/>
        <v xml:space="preserve"> </v>
      </c>
      <c r="K136" s="89" t="str">
        <f t="shared" si="69"/>
        <v/>
      </c>
      <c r="L136" s="89">
        <f t="shared" si="45"/>
        <v>1</v>
      </c>
      <c r="M136" s="168">
        <f t="shared" si="64"/>
        <v>4.6396329761740442E-2</v>
      </c>
      <c r="N136" s="165">
        <f t="shared" si="53"/>
        <v>0</v>
      </c>
      <c r="O136" s="69">
        <f t="shared" si="46"/>
        <v>1</v>
      </c>
      <c r="P136" s="102">
        <f t="shared" si="48"/>
        <v>1.0840003967285441</v>
      </c>
      <c r="Q136" s="230" t="str">
        <f t="shared" si="55"/>
        <v/>
      </c>
      <c r="R136" s="85">
        <f t="shared" si="51"/>
        <v>0</v>
      </c>
      <c r="S136" s="206">
        <v>40676</v>
      </c>
      <c r="T136">
        <v>5.6</v>
      </c>
      <c r="U136">
        <v>12.8</v>
      </c>
      <c r="V136">
        <v>2.6</v>
      </c>
      <c r="W136">
        <v>19.282626542890601</v>
      </c>
      <c r="X136" s="36">
        <f t="shared" si="59"/>
        <v>1.3114687728594925</v>
      </c>
      <c r="Y136" s="41">
        <f t="shared" si="65"/>
        <v>1.550824981712406</v>
      </c>
      <c r="Z136" s="42">
        <f t="shared" si="66"/>
        <v>3.1016499634248119E-2</v>
      </c>
      <c r="AA136" s="61">
        <f t="shared" si="60"/>
        <v>11</v>
      </c>
      <c r="AB136" s="37" t="str">
        <f t="shared" si="67"/>
        <v xml:space="preserve"> </v>
      </c>
      <c r="AC136" s="76" t="str">
        <f t="shared" si="70"/>
        <v/>
      </c>
      <c r="AD136" s="89">
        <f t="shared" si="47"/>
        <v>1</v>
      </c>
      <c r="AE136" s="168">
        <f t="shared" si="68"/>
        <v>4.6875428830148294E-2</v>
      </c>
      <c r="AF136" s="165">
        <f t="shared" si="54"/>
        <v>0</v>
      </c>
      <c r="AG136" s="69">
        <f t="shared" si="49"/>
        <v>1</v>
      </c>
      <c r="AH136" s="102">
        <f t="shared" si="50"/>
        <v>0</v>
      </c>
      <c r="AI136" s="230" t="str">
        <f t="shared" si="61"/>
        <v/>
      </c>
      <c r="AJ136" s="119">
        <f t="shared" si="52"/>
        <v>0</v>
      </c>
    </row>
    <row r="137" spans="1:36" ht="15.6">
      <c r="A137" s="206">
        <v>40312</v>
      </c>
      <c r="B137">
        <v>-0.93000000715255704</v>
      </c>
      <c r="C137">
        <v>16.909999847412099</v>
      </c>
      <c r="D137">
        <v>0</v>
      </c>
      <c r="E137">
        <v>19.118267895183301</v>
      </c>
      <c r="F137" s="36">
        <f t="shared" si="56"/>
        <v>1.9550553556676515</v>
      </c>
      <c r="G137" s="41">
        <f t="shared" si="62"/>
        <v>7.3874057065422551</v>
      </c>
      <c r="H137" s="42">
        <f t="shared" si="63"/>
        <v>0.1477481141308451</v>
      </c>
      <c r="I137" s="61">
        <f t="shared" si="57"/>
        <v>12.449999883770936</v>
      </c>
      <c r="J137" s="35" t="str">
        <f t="shared" si="58"/>
        <v xml:space="preserve"> </v>
      </c>
      <c r="K137" s="89" t="str">
        <f t="shared" si="69"/>
        <v/>
      </c>
      <c r="L137" s="89">
        <f t="shared" si="45"/>
        <v>1</v>
      </c>
      <c r="M137" s="168">
        <f t="shared" si="64"/>
        <v>6.1989338276450312E-2</v>
      </c>
      <c r="N137" s="165">
        <f t="shared" si="53"/>
        <v>0</v>
      </c>
      <c r="O137" s="69">
        <f t="shared" si="46"/>
        <v>1</v>
      </c>
      <c r="P137" s="102">
        <f t="shared" si="48"/>
        <v>0</v>
      </c>
      <c r="Q137" s="230">
        <f t="shared" si="55"/>
        <v>40312</v>
      </c>
      <c r="R137" s="85">
        <f t="shared" si="51"/>
        <v>1</v>
      </c>
      <c r="S137" s="206">
        <v>40677</v>
      </c>
      <c r="T137">
        <v>4.5</v>
      </c>
      <c r="U137">
        <v>11.9</v>
      </c>
      <c r="V137">
        <v>1.2</v>
      </c>
      <c r="W137">
        <v>19.118267895183301</v>
      </c>
      <c r="X137" s="36">
        <f t="shared" si="59"/>
        <v>1.2694029474184056</v>
      </c>
      <c r="Y137" s="41">
        <f t="shared" si="65"/>
        <v>1.7353026237776816</v>
      </c>
      <c r="Z137" s="42">
        <f t="shared" si="66"/>
        <v>3.4706052475553632E-2</v>
      </c>
      <c r="AA137" s="61">
        <f t="shared" si="60"/>
        <v>10.050000000000001</v>
      </c>
      <c r="AB137" s="37" t="str">
        <f t="shared" si="67"/>
        <v xml:space="preserve"> </v>
      </c>
      <c r="AC137" s="76">
        <f t="shared" si="70"/>
        <v>1</v>
      </c>
      <c r="AD137" s="89">
        <f t="shared" si="47"/>
        <v>1</v>
      </c>
      <c r="AE137" s="168">
        <f t="shared" si="68"/>
        <v>3.7555406613093548E-2</v>
      </c>
      <c r="AF137" s="165">
        <f t="shared" si="54"/>
        <v>0</v>
      </c>
      <c r="AG137" s="69">
        <f t="shared" si="49"/>
        <v>1</v>
      </c>
      <c r="AH137" s="102">
        <f t="shared" si="50"/>
        <v>0</v>
      </c>
      <c r="AI137" s="230" t="str">
        <f t="shared" si="61"/>
        <v/>
      </c>
      <c r="AJ137" s="119">
        <f t="shared" si="52"/>
        <v>0</v>
      </c>
    </row>
    <row r="138" spans="1:36" ht="15.6">
      <c r="A138" s="206">
        <v>40313</v>
      </c>
      <c r="B138">
        <v>-1.20000004768372</v>
      </c>
      <c r="C138">
        <v>17.379999160766602</v>
      </c>
      <c r="D138">
        <v>0</v>
      </c>
      <c r="E138">
        <v>18.9574307057491</v>
      </c>
      <c r="F138" s="36">
        <f t="shared" si="56"/>
        <v>1.9860771618573081</v>
      </c>
      <c r="G138" s="41">
        <f t="shared" si="62"/>
        <v>5.7985439770564087</v>
      </c>
      <c r="H138" s="42">
        <f t="shared" si="63"/>
        <v>0.11597087954112817</v>
      </c>
      <c r="I138" s="61">
        <f t="shared" si="57"/>
        <v>12.734999358654022</v>
      </c>
      <c r="J138" s="35" t="str">
        <f t="shared" si="58"/>
        <v xml:space="preserve"> </v>
      </c>
      <c r="K138" s="89" t="str">
        <f t="shared" si="69"/>
        <v/>
      </c>
      <c r="L138" s="89">
        <f t="shared" si="45"/>
        <v>1</v>
      </c>
      <c r="M138" s="168">
        <f t="shared" si="64"/>
        <v>6.5037994482962061E-2</v>
      </c>
      <c r="N138" s="165">
        <f t="shared" si="53"/>
        <v>0</v>
      </c>
      <c r="O138" s="69">
        <f t="shared" si="46"/>
        <v>1</v>
      </c>
      <c r="P138" s="102">
        <f t="shared" si="48"/>
        <v>0</v>
      </c>
      <c r="Q138" s="230" t="str">
        <f t="shared" si="55"/>
        <v/>
      </c>
      <c r="R138" s="85">
        <f t="shared" si="51"/>
        <v>1</v>
      </c>
      <c r="S138" s="206">
        <v>40678</v>
      </c>
      <c r="T138">
        <v>-5</v>
      </c>
      <c r="U138">
        <v>13.7</v>
      </c>
      <c r="V138">
        <v>0</v>
      </c>
      <c r="W138">
        <v>18.9574307057491</v>
      </c>
      <c r="X138" s="36">
        <f t="shared" si="59"/>
        <v>1.7046521190370938</v>
      </c>
      <c r="Y138" s="41">
        <f t="shared" si="65"/>
        <v>0.37158092854800651</v>
      </c>
      <c r="Z138" s="42">
        <f t="shared" si="66"/>
        <v>7.4316185709601299E-3</v>
      </c>
      <c r="AA138" s="61">
        <f t="shared" si="60"/>
        <v>9.0249999999999986</v>
      </c>
      <c r="AB138" s="37" t="str">
        <f t="shared" si="67"/>
        <v xml:space="preserve"> </v>
      </c>
      <c r="AC138" s="76">
        <f t="shared" si="70"/>
        <v>1</v>
      </c>
      <c r="AD138" s="89">
        <f t="shared" si="47"/>
        <v>1</v>
      </c>
      <c r="AE138" s="168">
        <f t="shared" si="68"/>
        <v>2.8231643520906499E-2</v>
      </c>
      <c r="AF138" s="165">
        <f t="shared" si="54"/>
        <v>0</v>
      </c>
      <c r="AG138" s="69">
        <f t="shared" si="49"/>
        <v>1</v>
      </c>
      <c r="AH138" s="102">
        <f t="shared" si="50"/>
        <v>0</v>
      </c>
      <c r="AI138" s="230" t="str">
        <f t="shared" si="61"/>
        <v/>
      </c>
      <c r="AJ138" s="119">
        <f t="shared" si="52"/>
        <v>0</v>
      </c>
    </row>
    <row r="139" spans="1:36" ht="15.6">
      <c r="A139" s="206">
        <v>40314</v>
      </c>
      <c r="B139">
        <v>-0.86000001430511497</v>
      </c>
      <c r="C139">
        <v>16.319999694824201</v>
      </c>
      <c r="D139">
        <v>0</v>
      </c>
      <c r="E139">
        <v>18.800171174300001</v>
      </c>
      <c r="F139" s="36">
        <f t="shared" si="56"/>
        <v>1.8676089363028361</v>
      </c>
      <c r="G139" s="41">
        <f t="shared" si="62"/>
        <v>4.30445682801414</v>
      </c>
      <c r="H139" s="42">
        <f t="shared" si="63"/>
        <v>8.6089136560282803E-2</v>
      </c>
      <c r="I139" s="61">
        <f t="shared" si="57"/>
        <v>12.024999767541871</v>
      </c>
      <c r="J139" s="35" t="str">
        <f t="shared" si="58"/>
        <v xml:space="preserve"> </v>
      </c>
      <c r="K139" s="89" t="str">
        <f t="shared" si="69"/>
        <v/>
      </c>
      <c r="L139" s="89">
        <f t="shared" ref="L139:L202" si="71">IF((AVERAGE(I130:I139))&lt;$AO$5,1,"")</f>
        <v>1</v>
      </c>
      <c r="M139" s="168">
        <f t="shared" si="64"/>
        <v>5.7478391240863645E-2</v>
      </c>
      <c r="N139" s="165">
        <f t="shared" si="53"/>
        <v>0</v>
      </c>
      <c r="O139" s="69">
        <f t="shared" ref="O139:O202" si="72">IF((AVERAGE(C133:C139))&lt;$AN$4,1,"")</f>
        <v>1</v>
      </c>
      <c r="P139" s="102">
        <f t="shared" si="48"/>
        <v>0</v>
      </c>
      <c r="Q139" s="230" t="str">
        <f t="shared" si="55"/>
        <v/>
      </c>
      <c r="R139" s="85">
        <f t="shared" si="51"/>
        <v>1</v>
      </c>
      <c r="S139" s="206">
        <v>40679</v>
      </c>
      <c r="T139">
        <v>-4.5</v>
      </c>
      <c r="U139">
        <v>13</v>
      </c>
      <c r="V139">
        <v>0</v>
      </c>
      <c r="W139">
        <v>18.800171174300001</v>
      </c>
      <c r="X139" s="36">
        <f t="shared" si="59"/>
        <v>1.6279879023508728</v>
      </c>
      <c r="Y139" s="41">
        <f t="shared" si="65"/>
        <v>0</v>
      </c>
      <c r="Z139" s="42">
        <f t="shared" si="66"/>
        <v>0</v>
      </c>
      <c r="AA139" s="61">
        <f t="shared" si="60"/>
        <v>8.625</v>
      </c>
      <c r="AB139" s="37" t="str">
        <f t="shared" si="67"/>
        <v xml:space="preserve"> </v>
      </c>
      <c r="AC139" s="76" t="str">
        <f t="shared" si="70"/>
        <v/>
      </c>
      <c r="AD139" s="89">
        <f t="shared" ref="AD139:AD202" si="73">IF((AVERAGE(AA130:AA139))&lt;$AN$5,1,"")</f>
        <v>1</v>
      </c>
      <c r="AE139" s="168">
        <f t="shared" si="68"/>
        <v>2.4835383186862105E-2</v>
      </c>
      <c r="AF139" s="165">
        <f t="shared" si="54"/>
        <v>0</v>
      </c>
      <c r="AG139" s="69">
        <f t="shared" si="49"/>
        <v>1</v>
      </c>
      <c r="AH139" s="102">
        <f t="shared" si="50"/>
        <v>0</v>
      </c>
      <c r="AI139" s="230" t="str">
        <f t="shared" si="61"/>
        <v/>
      </c>
      <c r="AJ139" s="119">
        <f t="shared" si="52"/>
        <v>0</v>
      </c>
    </row>
    <row r="140" spans="1:36" ht="15.6">
      <c r="A140" s="206">
        <v>40315</v>
      </c>
      <c r="B140">
        <v>3.6500000953674299</v>
      </c>
      <c r="C140">
        <v>15.6000003814697</v>
      </c>
      <c r="D140">
        <v>0</v>
      </c>
      <c r="E140">
        <v>18.646532839701301</v>
      </c>
      <c r="F140" s="36">
        <f t="shared" si="56"/>
        <v>1.6595503754203971</v>
      </c>
      <c r="G140" s="41">
        <f t="shared" si="62"/>
        <v>2.9768165276778222</v>
      </c>
      <c r="H140" s="42">
        <f t="shared" si="63"/>
        <v>5.9536330553556442E-2</v>
      </c>
      <c r="I140" s="61">
        <f t="shared" si="57"/>
        <v>12.612500309944132</v>
      </c>
      <c r="J140" s="35" t="str">
        <f t="shared" si="58"/>
        <v xml:space="preserve"> </v>
      </c>
      <c r="K140" s="89" t="str">
        <f t="shared" si="69"/>
        <v/>
      </c>
      <c r="L140" s="89">
        <f t="shared" si="71"/>
        <v>1</v>
      </c>
      <c r="M140" s="168">
        <f t="shared" si="64"/>
        <v>6.3725788887822182E-2</v>
      </c>
      <c r="N140" s="165">
        <f t="shared" si="53"/>
        <v>0</v>
      </c>
      <c r="O140" s="69">
        <f t="shared" si="72"/>
        <v>1</v>
      </c>
      <c r="P140" s="102">
        <f t="shared" ref="P140:P203" si="74">IF(L140=1,(AVERAGE(IF(I140&gt;$AO$7,I140-$AO$7,0),IF(I139&gt;$AO$7,I139-$AO$7,0),IF(I138&gt;$AO$7,I138-$AO$7,0),IF(I137&gt;$AO$7,I137-$AO$7,0),IF(I136&gt;$AO$7,I136-$AO$7,0),IF(I135&gt;$AO$7,I135-$AO$7,0),IF(I134&gt;$AO$7,I134-$AO$7,0),IF(I133&gt;$AO$7,I133-$AO$7,0),IF(I132&gt;$AO$7,I132-$AO$7,0),IF(I131&gt;$AO$7,I131-$AO$7,0)))*$AO$8,"")</f>
        <v>0</v>
      </c>
      <c r="Q140" s="230" t="str">
        <f t="shared" si="55"/>
        <v/>
      </c>
      <c r="R140" s="85">
        <f t="shared" si="51"/>
        <v>1</v>
      </c>
      <c r="S140" s="206">
        <v>40680</v>
      </c>
      <c r="T140">
        <v>-0.3</v>
      </c>
      <c r="U140">
        <v>17</v>
      </c>
      <c r="V140">
        <v>0</v>
      </c>
      <c r="W140">
        <v>18.646532839701301</v>
      </c>
      <c r="X140" s="36">
        <f t="shared" si="59"/>
        <v>1.9039458250755101</v>
      </c>
      <c r="Y140" s="41">
        <f t="shared" si="65"/>
        <v>0</v>
      </c>
      <c r="Z140" s="42">
        <f t="shared" si="66"/>
        <v>0</v>
      </c>
      <c r="AA140" s="61">
        <f t="shared" si="60"/>
        <v>12.675000000000001</v>
      </c>
      <c r="AB140" s="37" t="str">
        <f t="shared" si="67"/>
        <v xml:space="preserve"> </v>
      </c>
      <c r="AC140" s="76" t="str">
        <f t="shared" si="70"/>
        <v/>
      </c>
      <c r="AD140" s="89">
        <f t="shared" si="73"/>
        <v>1</v>
      </c>
      <c r="AE140" s="168">
        <f t="shared" si="68"/>
        <v>6.439497695431684E-2</v>
      </c>
      <c r="AF140" s="165">
        <f t="shared" si="54"/>
        <v>0</v>
      </c>
      <c r="AG140" s="69">
        <f t="shared" ref="AG140:AG203" si="75">IF((AVERAGE(U134:U140))&lt;$AN$4,1,"")</f>
        <v>1</v>
      </c>
      <c r="AH140" s="102">
        <f t="shared" ref="AH140:AH203" si="76">IF(AD140=1,(AVERAGE(IF(AA140&gt;$AN$7,AA140-$AN$7,0),IF(AA139&gt;$AN$7,AA139-$AN$7,0),IF(AA138&gt;$AN$7,AA138-$AN$7,0),IF(AA137&gt;$AN$7,AA137-$AN$7,0),IF(AA136&gt;$AN$7,AA136-$AN$7,0),IF(AA135&gt;$AN$7,AA135-$AN$7,0),IF(AA134&gt;$AN$7,AA134-$AN$7,0),IF(AA133&gt;$AN$7,AA133-$AN$7,0),IF(AA132&gt;$AN$7,AA132-$AN$7,0),IF(AA131&gt;$AN$7,AA131-$AN$7,0)))*$AN$8,"")</f>
        <v>0</v>
      </c>
      <c r="AI140" s="230" t="str">
        <f t="shared" si="61"/>
        <v/>
      </c>
      <c r="AJ140" s="119">
        <f t="shared" si="52"/>
        <v>0</v>
      </c>
    </row>
    <row r="141" spans="1:36" ht="15.6">
      <c r="A141" s="206">
        <v>40316</v>
      </c>
      <c r="B141">
        <v>0.17000000178813901</v>
      </c>
      <c r="C141">
        <v>17.9799995422363</v>
      </c>
      <c r="D141">
        <v>0</v>
      </c>
      <c r="E141">
        <v>18.496556075606499</v>
      </c>
      <c r="F141" s="36">
        <f t="shared" si="56"/>
        <v>1.9693959862841559</v>
      </c>
      <c r="G141" s="41">
        <f t="shared" si="62"/>
        <v>1.4012997386504975</v>
      </c>
      <c r="H141" s="42">
        <f t="shared" si="63"/>
        <v>2.802599477300995E-2</v>
      </c>
      <c r="I141" s="61">
        <f t="shared" si="57"/>
        <v>13.52749965712426</v>
      </c>
      <c r="J141" s="35" t="str">
        <f t="shared" si="58"/>
        <v xml:space="preserve"> </v>
      </c>
      <c r="K141" s="89" t="str">
        <f t="shared" si="69"/>
        <v/>
      </c>
      <c r="L141" s="89">
        <f t="shared" si="71"/>
        <v>1</v>
      </c>
      <c r="M141" s="168">
        <f t="shared" si="64"/>
        <v>7.3557310029786521E-2</v>
      </c>
      <c r="N141" s="165">
        <f t="shared" si="53"/>
        <v>0</v>
      </c>
      <c r="O141" s="69">
        <f t="shared" si="72"/>
        <v>1</v>
      </c>
      <c r="P141" s="102">
        <f t="shared" si="74"/>
        <v>0</v>
      </c>
      <c r="Q141" s="230" t="str">
        <f t="shared" si="55"/>
        <v/>
      </c>
      <c r="R141" s="85">
        <f t="shared" si="51"/>
        <v>1</v>
      </c>
      <c r="S141" s="206">
        <v>40681</v>
      </c>
      <c r="T141">
        <v>-2.2000000000000002</v>
      </c>
      <c r="U141">
        <v>19.8</v>
      </c>
      <c r="V141">
        <v>0</v>
      </c>
      <c r="W141">
        <v>18.496556075606499</v>
      </c>
      <c r="X141" s="36">
        <f t="shared" si="59"/>
        <v>2.1664346947550781</v>
      </c>
      <c r="Y141" s="41">
        <f t="shared" si="65"/>
        <v>0</v>
      </c>
      <c r="Z141" s="42">
        <f t="shared" si="66"/>
        <v>0</v>
      </c>
      <c r="AA141" s="61">
        <f t="shared" si="60"/>
        <v>14.3</v>
      </c>
      <c r="AB141" s="37" t="str">
        <f t="shared" si="67"/>
        <v xml:space="preserve"> </v>
      </c>
      <c r="AC141" s="76" t="str">
        <f t="shared" si="70"/>
        <v/>
      </c>
      <c r="AD141" s="89">
        <f t="shared" si="73"/>
        <v>1</v>
      </c>
      <c r="AE141" s="168">
        <f t="shared" si="68"/>
        <v>8.1805753163589512E-2</v>
      </c>
      <c r="AF141" s="165">
        <f t="shared" si="54"/>
        <v>0</v>
      </c>
      <c r="AG141" s="69">
        <f t="shared" si="75"/>
        <v>1</v>
      </c>
      <c r="AH141" s="102">
        <f t="shared" si="76"/>
        <v>0</v>
      </c>
      <c r="AI141" s="230" t="str">
        <f t="shared" si="61"/>
        <v/>
      </c>
      <c r="AJ141" s="119">
        <f t="shared" si="52"/>
        <v>0</v>
      </c>
    </row>
    <row r="142" spans="1:36" ht="15.6">
      <c r="A142" s="206">
        <v>40317</v>
      </c>
      <c r="B142">
        <v>-0.20000000298023199</v>
      </c>
      <c r="C142">
        <v>18.139999389648398</v>
      </c>
      <c r="D142">
        <v>0.10000000149011599</v>
      </c>
      <c r="E142">
        <v>18.350281255669099</v>
      </c>
      <c r="F142" s="36">
        <f t="shared" si="56"/>
        <v>1.9749336127606536</v>
      </c>
      <c r="G142" s="41">
        <f t="shared" si="62"/>
        <v>0</v>
      </c>
      <c r="H142" s="42">
        <f t="shared" si="63"/>
        <v>0</v>
      </c>
      <c r="I142" s="61">
        <f t="shared" si="57"/>
        <v>13.554999541491242</v>
      </c>
      <c r="J142" s="35" t="str">
        <f t="shared" si="58"/>
        <v xml:space="preserve"> </v>
      </c>
      <c r="K142" s="89" t="str">
        <f t="shared" si="69"/>
        <v/>
      </c>
      <c r="L142" s="89">
        <f t="shared" si="71"/>
        <v>1</v>
      </c>
      <c r="M142" s="168">
        <f t="shared" si="64"/>
        <v>7.3852812211436081E-2</v>
      </c>
      <c r="N142" s="165">
        <f t="shared" si="53"/>
        <v>0</v>
      </c>
      <c r="O142" s="69">
        <f t="shared" si="72"/>
        <v>1</v>
      </c>
      <c r="P142" s="102">
        <f t="shared" si="74"/>
        <v>0</v>
      </c>
      <c r="Q142" s="230" t="str">
        <f t="shared" si="55"/>
        <v/>
      </c>
      <c r="R142" s="85">
        <f t="shared" si="51"/>
        <v>0</v>
      </c>
      <c r="S142" s="206">
        <v>40682</v>
      </c>
      <c r="T142">
        <v>0.5</v>
      </c>
      <c r="U142">
        <v>19.3</v>
      </c>
      <c r="V142">
        <v>0</v>
      </c>
      <c r="W142">
        <v>18.350281255669099</v>
      </c>
      <c r="X142" s="36">
        <f t="shared" si="59"/>
        <v>2.0690127666212099</v>
      </c>
      <c r="Y142" s="41">
        <f t="shared" si="65"/>
        <v>0</v>
      </c>
      <c r="Z142" s="42">
        <f t="shared" si="66"/>
        <v>0</v>
      </c>
      <c r="AA142" s="61">
        <f t="shared" si="60"/>
        <v>14.600000000000001</v>
      </c>
      <c r="AB142" s="37" t="str">
        <f t="shared" si="67"/>
        <v xml:space="preserve"> </v>
      </c>
      <c r="AC142" s="76" t="str">
        <f t="shared" si="70"/>
        <v/>
      </c>
      <c r="AD142" s="89">
        <f t="shared" si="73"/>
        <v>1</v>
      </c>
      <c r="AE142" s="168">
        <f t="shared" si="68"/>
        <v>8.4958876781783529E-2</v>
      </c>
      <c r="AF142" s="165">
        <f t="shared" si="54"/>
        <v>0</v>
      </c>
      <c r="AG142" s="69">
        <f t="shared" si="75"/>
        <v>1</v>
      </c>
      <c r="AH142" s="102">
        <f t="shared" si="76"/>
        <v>0</v>
      </c>
      <c r="AI142" s="230" t="str">
        <f t="shared" si="61"/>
        <v/>
      </c>
      <c r="AJ142" s="119">
        <f t="shared" si="52"/>
        <v>0</v>
      </c>
    </row>
    <row r="143" spans="1:36" ht="15.6">
      <c r="A143" s="206">
        <v>40318</v>
      </c>
      <c r="B143">
        <v>-0.28999999165535001</v>
      </c>
      <c r="C143">
        <v>16.610000610351602</v>
      </c>
      <c r="D143">
        <v>0</v>
      </c>
      <c r="E143">
        <v>18.207748753542699</v>
      </c>
      <c r="F143" s="36">
        <f t="shared" si="56"/>
        <v>1.8241731412673867</v>
      </c>
      <c r="G143" s="41">
        <f t="shared" si="62"/>
        <v>0</v>
      </c>
      <c r="H143" s="42">
        <f t="shared" si="63"/>
        <v>0</v>
      </c>
      <c r="I143" s="61">
        <f t="shared" si="57"/>
        <v>12.385000459849863</v>
      </c>
      <c r="J143" s="35" t="str">
        <f t="shared" si="58"/>
        <v xml:space="preserve"> </v>
      </c>
      <c r="K143" s="89" t="str">
        <f t="shared" si="69"/>
        <v/>
      </c>
      <c r="L143" s="89">
        <f t="shared" si="71"/>
        <v>1</v>
      </c>
      <c r="M143" s="168">
        <f t="shared" si="64"/>
        <v>6.1296349204831381E-2</v>
      </c>
      <c r="N143" s="165">
        <f t="shared" si="53"/>
        <v>0</v>
      </c>
      <c r="O143" s="69">
        <f t="shared" si="72"/>
        <v>1</v>
      </c>
      <c r="P143" s="102">
        <f t="shared" si="74"/>
        <v>0</v>
      </c>
      <c r="Q143" s="230" t="str">
        <f t="shared" si="55"/>
        <v/>
      </c>
      <c r="R143" s="85">
        <f t="shared" si="51"/>
        <v>0</v>
      </c>
      <c r="S143" s="206">
        <v>40683</v>
      </c>
      <c r="T143">
        <v>-0.9</v>
      </c>
      <c r="U143">
        <v>20</v>
      </c>
      <c r="V143">
        <v>0</v>
      </c>
      <c r="W143">
        <v>18.207748753542699</v>
      </c>
      <c r="X143" s="36">
        <f t="shared" si="59"/>
        <v>2.1372162979473299</v>
      </c>
      <c r="Y143" s="41">
        <f t="shared" si="65"/>
        <v>0</v>
      </c>
      <c r="Z143" s="42">
        <f t="shared" si="66"/>
        <v>0</v>
      </c>
      <c r="AA143" s="61">
        <f t="shared" si="60"/>
        <v>14.775</v>
      </c>
      <c r="AB143" s="37" t="str">
        <f t="shared" si="67"/>
        <v xml:space="preserve"> </v>
      </c>
      <c r="AC143" s="76" t="str">
        <f t="shared" si="70"/>
        <v/>
      </c>
      <c r="AD143" s="89">
        <f t="shared" si="73"/>
        <v>1</v>
      </c>
      <c r="AE143" s="168">
        <f t="shared" si="68"/>
        <v>8.6778270520414383E-2</v>
      </c>
      <c r="AF143" s="165">
        <f t="shared" si="54"/>
        <v>0</v>
      </c>
      <c r="AG143" s="69">
        <f t="shared" si="75"/>
        <v>1</v>
      </c>
      <c r="AH143" s="102">
        <f t="shared" si="76"/>
        <v>0</v>
      </c>
      <c r="AI143" s="230" t="str">
        <f t="shared" si="61"/>
        <v/>
      </c>
      <c r="AJ143" s="119">
        <f t="shared" si="52"/>
        <v>0</v>
      </c>
    </row>
    <row r="144" spans="1:36" ht="15.6">
      <c r="A144" s="206">
        <v>40319</v>
      </c>
      <c r="B144">
        <v>1.95000004768372</v>
      </c>
      <c r="C144">
        <v>16.930000305175799</v>
      </c>
      <c r="D144">
        <v>0</v>
      </c>
      <c r="E144">
        <v>18.0689989428807</v>
      </c>
      <c r="F144" s="36">
        <f t="shared" si="56"/>
        <v>1.7883761136470688</v>
      </c>
      <c r="G144" s="41">
        <f t="shared" si="62"/>
        <v>0</v>
      </c>
      <c r="H144" s="42">
        <f t="shared" si="63"/>
        <v>0</v>
      </c>
      <c r="I144" s="61">
        <f t="shared" si="57"/>
        <v>13.185000240802779</v>
      </c>
      <c r="J144" s="35" t="str">
        <f t="shared" si="58"/>
        <v xml:space="preserve"> </v>
      </c>
      <c r="K144" s="89" t="str">
        <f t="shared" si="69"/>
        <v/>
      </c>
      <c r="L144" s="89">
        <f t="shared" si="71"/>
        <v>1</v>
      </c>
      <c r="M144" s="168">
        <f t="shared" si="64"/>
        <v>6.9873360785479191E-2</v>
      </c>
      <c r="N144" s="165">
        <f t="shared" si="53"/>
        <v>0</v>
      </c>
      <c r="O144" s="69">
        <f t="shared" si="72"/>
        <v>1</v>
      </c>
      <c r="P144" s="102">
        <f t="shared" si="74"/>
        <v>0</v>
      </c>
      <c r="Q144" s="230" t="str">
        <f t="shared" si="55"/>
        <v/>
      </c>
      <c r="R144" s="85">
        <f t="shared" ref="R144:R207" si="77">IF(AND(AND(AND(SUM(D131:D135)&gt;$AO$6)),(L144=1)),1,0)</f>
        <v>0</v>
      </c>
      <c r="S144" s="206">
        <v>40684</v>
      </c>
      <c r="T144">
        <v>-0.3</v>
      </c>
      <c r="U144">
        <v>21.9</v>
      </c>
      <c r="V144">
        <v>0</v>
      </c>
      <c r="W144">
        <v>18.0689989428807</v>
      </c>
      <c r="X144" s="36">
        <f t="shared" si="59"/>
        <v>2.2858007163812704</v>
      </c>
      <c r="Y144" s="41">
        <f t="shared" si="65"/>
        <v>0</v>
      </c>
      <c r="Z144" s="42">
        <f t="shared" si="66"/>
        <v>0</v>
      </c>
      <c r="AA144" s="61">
        <f t="shared" si="60"/>
        <v>16.349999999999998</v>
      </c>
      <c r="AB144" s="37" t="str">
        <f t="shared" si="67"/>
        <v xml:space="preserve"> </v>
      </c>
      <c r="AC144" s="76" t="str">
        <f t="shared" si="70"/>
        <v/>
      </c>
      <c r="AD144" s="89">
        <f t="shared" si="73"/>
        <v>1</v>
      </c>
      <c r="AE144" s="168">
        <f t="shared" si="68"/>
        <v>0.10201894692095326</v>
      </c>
      <c r="AF144" s="165">
        <f t="shared" si="54"/>
        <v>0</v>
      </c>
      <c r="AG144" s="69">
        <f t="shared" si="75"/>
        <v>1</v>
      </c>
      <c r="AH144" s="102">
        <f t="shared" si="76"/>
        <v>0</v>
      </c>
      <c r="AI144" s="230" t="str">
        <f t="shared" si="61"/>
        <v/>
      </c>
      <c r="AJ144" s="119">
        <f t="shared" si="52"/>
        <v>0</v>
      </c>
    </row>
    <row r="145" spans="1:36" ht="15.6">
      <c r="A145" s="206">
        <v>40320</v>
      </c>
      <c r="B145">
        <v>1.3500000238418599</v>
      </c>
      <c r="C145">
        <v>17.0200004577637</v>
      </c>
      <c r="D145">
        <v>0</v>
      </c>
      <c r="E145">
        <v>17.934072197336501</v>
      </c>
      <c r="F145" s="36">
        <f t="shared" si="56"/>
        <v>1.7984468020784163</v>
      </c>
      <c r="G145" s="41">
        <f t="shared" si="62"/>
        <v>0</v>
      </c>
      <c r="H145" s="42">
        <f t="shared" si="63"/>
        <v>0</v>
      </c>
      <c r="I145" s="61">
        <f t="shared" si="57"/>
        <v>13.10250034928324</v>
      </c>
      <c r="J145" s="35" t="str">
        <f t="shared" si="58"/>
        <v xml:space="preserve"> </v>
      </c>
      <c r="K145" s="89" t="str">
        <f t="shared" si="69"/>
        <v/>
      </c>
      <c r="L145" s="89">
        <f t="shared" si="71"/>
        <v>1</v>
      </c>
      <c r="M145" s="168">
        <f t="shared" si="64"/>
        <v>6.8985821970768607E-2</v>
      </c>
      <c r="N145" s="165">
        <f t="shared" si="53"/>
        <v>0</v>
      </c>
      <c r="O145" s="69">
        <f t="shared" si="72"/>
        <v>1</v>
      </c>
      <c r="P145" s="102">
        <f t="shared" si="74"/>
        <v>0</v>
      </c>
      <c r="Q145" s="230" t="str">
        <f t="shared" si="55"/>
        <v/>
      </c>
      <c r="R145" s="85">
        <f t="shared" si="77"/>
        <v>0</v>
      </c>
      <c r="S145" s="206">
        <v>40685</v>
      </c>
      <c r="T145">
        <v>1.4</v>
      </c>
      <c r="U145">
        <v>20.7</v>
      </c>
      <c r="V145">
        <v>1</v>
      </c>
      <c r="W145">
        <v>17.934072197336501</v>
      </c>
      <c r="X145" s="36">
        <f t="shared" si="59"/>
        <v>2.1338561426735048</v>
      </c>
      <c r="Y145" s="41">
        <f t="shared" si="65"/>
        <v>0</v>
      </c>
      <c r="Z145" s="42">
        <f t="shared" si="66"/>
        <v>0</v>
      </c>
      <c r="AA145" s="61">
        <f t="shared" si="60"/>
        <v>15.875</v>
      </c>
      <c r="AB145" s="37" t="str">
        <f t="shared" si="67"/>
        <v xml:space="preserve"> </v>
      </c>
      <c r="AC145" s="76" t="str">
        <f t="shared" si="70"/>
        <v/>
      </c>
      <c r="AD145" s="89">
        <f t="shared" si="73"/>
        <v>1</v>
      </c>
      <c r="AE145" s="168">
        <f t="shared" si="68"/>
        <v>9.7701040879609194E-2</v>
      </c>
      <c r="AF145" s="165">
        <f t="shared" si="54"/>
        <v>0</v>
      </c>
      <c r="AG145" s="69">
        <f t="shared" si="75"/>
        <v>1</v>
      </c>
      <c r="AH145" s="102">
        <f t="shared" si="76"/>
        <v>0</v>
      </c>
      <c r="AI145" s="230" t="str">
        <f t="shared" si="61"/>
        <v/>
      </c>
      <c r="AJ145" s="119">
        <f t="shared" ref="AJ145:AJ208" si="78">IF(AND(AND(AND(SUM(V132:V136)&gt;$AN$6)),(AD145=1)),1,0)</f>
        <v>0</v>
      </c>
    </row>
    <row r="146" spans="1:36" ht="15.6">
      <c r="A146" s="206">
        <v>40321</v>
      </c>
      <c r="B146">
        <v>9.9999997764825804E-3</v>
      </c>
      <c r="C146">
        <v>17.0200004577637</v>
      </c>
      <c r="D146">
        <v>0</v>
      </c>
      <c r="E146">
        <v>17.803008890563898</v>
      </c>
      <c r="F146" s="36">
        <f t="shared" si="56"/>
        <v>1.8138889751280933</v>
      </c>
      <c r="G146" s="41">
        <f t="shared" si="62"/>
        <v>0</v>
      </c>
      <c r="H146" s="42">
        <f t="shared" si="63"/>
        <v>0</v>
      </c>
      <c r="I146" s="61">
        <f t="shared" si="57"/>
        <v>12.767500343266896</v>
      </c>
      <c r="J146" s="35" t="str">
        <f t="shared" si="58"/>
        <v xml:space="preserve"> </v>
      </c>
      <c r="K146" s="89" t="str">
        <f t="shared" si="69"/>
        <v/>
      </c>
      <c r="L146" s="89">
        <f t="shared" si="71"/>
        <v>1</v>
      </c>
      <c r="M146" s="168">
        <f t="shared" si="64"/>
        <v>6.5386534533174376E-2</v>
      </c>
      <c r="N146" s="165">
        <f t="shared" si="53"/>
        <v>0</v>
      </c>
      <c r="O146" s="69">
        <f t="shared" si="72"/>
        <v>1</v>
      </c>
      <c r="P146" s="102">
        <f t="shared" si="74"/>
        <v>0</v>
      </c>
      <c r="Q146" s="230" t="str">
        <f t="shared" si="55"/>
        <v/>
      </c>
      <c r="R146" s="85">
        <f t="shared" si="77"/>
        <v>0</v>
      </c>
      <c r="S146" s="206">
        <v>40686</v>
      </c>
      <c r="T146">
        <v>8.6999999999999993</v>
      </c>
      <c r="U146">
        <v>12.6</v>
      </c>
      <c r="V146">
        <v>23.2</v>
      </c>
      <c r="W146">
        <v>17.803008890563898</v>
      </c>
      <c r="X146" s="36">
        <f t="shared" si="59"/>
        <v>0.93900895633613735</v>
      </c>
      <c r="Y146" s="41">
        <f t="shared" si="65"/>
        <v>22.448792834931091</v>
      </c>
      <c r="Z146" s="42">
        <f t="shared" si="66"/>
        <v>0.44897585669862183</v>
      </c>
      <c r="AA146" s="61">
        <f t="shared" si="60"/>
        <v>11.625</v>
      </c>
      <c r="AB146" s="37">
        <f t="shared" si="67"/>
        <v>1</v>
      </c>
      <c r="AC146" s="76">
        <f t="shared" si="70"/>
        <v>1</v>
      </c>
      <c r="AD146" s="89">
        <f t="shared" si="73"/>
        <v>1</v>
      </c>
      <c r="AE146" s="168">
        <f t="shared" si="68"/>
        <v>5.3286398331273604E-2</v>
      </c>
      <c r="AF146" s="165">
        <f t="shared" si="54"/>
        <v>0</v>
      </c>
      <c r="AG146" s="69">
        <f t="shared" si="75"/>
        <v>1</v>
      </c>
      <c r="AH146" s="102">
        <f t="shared" si="76"/>
        <v>0</v>
      </c>
      <c r="AI146" s="230">
        <f t="shared" si="61"/>
        <v>40686</v>
      </c>
      <c r="AJ146" s="119">
        <f t="shared" si="78"/>
        <v>1</v>
      </c>
    </row>
    <row r="147" spans="1:36" ht="15.6">
      <c r="A147" s="206">
        <v>40322</v>
      </c>
      <c r="B147">
        <v>3.96000003814697</v>
      </c>
      <c r="C147">
        <v>17.75</v>
      </c>
      <c r="D147">
        <v>0.20000000298023199</v>
      </c>
      <c r="E147">
        <v>17.675849396216101</v>
      </c>
      <c r="F147" s="36">
        <f t="shared" si="56"/>
        <v>1.7657311953379717</v>
      </c>
      <c r="G147" s="41">
        <f t="shared" si="62"/>
        <v>0</v>
      </c>
      <c r="H147" s="42">
        <f t="shared" si="63"/>
        <v>0</v>
      </c>
      <c r="I147" s="61">
        <f t="shared" si="57"/>
        <v>14.302500009536743</v>
      </c>
      <c r="J147" s="35" t="str">
        <f t="shared" si="58"/>
        <v xml:space="preserve"> </v>
      </c>
      <c r="K147" s="89" t="str">
        <f t="shared" si="69"/>
        <v/>
      </c>
      <c r="L147" s="89">
        <f t="shared" si="71"/>
        <v>1</v>
      </c>
      <c r="M147" s="168">
        <f t="shared" si="64"/>
        <v>8.1832182692533062E-2</v>
      </c>
      <c r="N147" s="165">
        <f t="shared" si="53"/>
        <v>0</v>
      </c>
      <c r="O147" s="69">
        <f t="shared" si="72"/>
        <v>1</v>
      </c>
      <c r="P147" s="102">
        <f t="shared" si="74"/>
        <v>0</v>
      </c>
      <c r="Q147" s="230" t="str">
        <f t="shared" si="55"/>
        <v/>
      </c>
      <c r="R147" s="85">
        <f t="shared" si="77"/>
        <v>0</v>
      </c>
      <c r="S147" s="206">
        <v>40687</v>
      </c>
      <c r="T147">
        <v>8.4</v>
      </c>
      <c r="U147">
        <v>12</v>
      </c>
      <c r="V147">
        <v>9.1999999999999993</v>
      </c>
      <c r="W147">
        <v>17.675849396216101</v>
      </c>
      <c r="X147" s="36">
        <f t="shared" si="59"/>
        <v>0.88155888302644303</v>
      </c>
      <c r="Y147" s="41">
        <f t="shared" si="65"/>
        <v>30.943545728509935</v>
      </c>
      <c r="Z147" s="42">
        <f t="shared" si="66"/>
        <v>0.61887091457019872</v>
      </c>
      <c r="AA147" s="61">
        <f t="shared" si="60"/>
        <v>11.1</v>
      </c>
      <c r="AB147" s="37">
        <f t="shared" si="67"/>
        <v>1</v>
      </c>
      <c r="AC147" s="76">
        <f t="shared" si="70"/>
        <v>1</v>
      </c>
      <c r="AD147" s="89">
        <f t="shared" si="73"/>
        <v>1</v>
      </c>
      <c r="AE147" s="168">
        <f t="shared" si="68"/>
        <v>4.7888073876830577E-2</v>
      </c>
      <c r="AF147" s="165">
        <f t="shared" si="54"/>
        <v>0</v>
      </c>
      <c r="AG147" s="69">
        <f t="shared" si="75"/>
        <v>1</v>
      </c>
      <c r="AH147" s="102">
        <f t="shared" si="76"/>
        <v>0</v>
      </c>
      <c r="AI147" s="230" t="str">
        <f t="shared" si="61"/>
        <v/>
      </c>
      <c r="AJ147" s="119">
        <f t="shared" si="78"/>
        <v>1</v>
      </c>
    </row>
    <row r="148" spans="1:36" ht="15.6">
      <c r="A148" s="206">
        <v>40323</v>
      </c>
      <c r="B148">
        <v>9.7899999618530291</v>
      </c>
      <c r="C148">
        <v>14.810000419616699</v>
      </c>
      <c r="D148">
        <v>6.8000001907348597</v>
      </c>
      <c r="E148">
        <v>17.552634087946799</v>
      </c>
      <c r="F148" s="36">
        <f t="shared" si="56"/>
        <v>1.1112772606508394</v>
      </c>
      <c r="G148" s="41">
        <f t="shared" si="62"/>
        <v>5.9109783822141884</v>
      </c>
      <c r="H148" s="42">
        <f t="shared" si="63"/>
        <v>0.11821956764428376</v>
      </c>
      <c r="I148" s="61">
        <f t="shared" si="57"/>
        <v>13.555000305175781</v>
      </c>
      <c r="J148" s="35" t="str">
        <f t="shared" si="58"/>
        <v xml:space="preserve"> </v>
      </c>
      <c r="K148" s="89">
        <f t="shared" si="69"/>
        <v>1</v>
      </c>
      <c r="L148" s="89">
        <f t="shared" si="71"/>
        <v>1</v>
      </c>
      <c r="M148" s="168">
        <f t="shared" si="64"/>
        <v>7.3852820416654905E-2</v>
      </c>
      <c r="N148" s="165">
        <f t="shared" si="53"/>
        <v>0</v>
      </c>
      <c r="O148" s="69">
        <f t="shared" si="72"/>
        <v>1</v>
      </c>
      <c r="P148" s="102">
        <f t="shared" si="74"/>
        <v>0</v>
      </c>
      <c r="Q148" s="230" t="str">
        <f t="shared" si="55"/>
        <v/>
      </c>
      <c r="R148" s="85">
        <f t="shared" si="77"/>
        <v>0</v>
      </c>
      <c r="S148" s="206">
        <v>40688</v>
      </c>
      <c r="T148">
        <v>1.4</v>
      </c>
      <c r="U148">
        <v>13.6</v>
      </c>
      <c r="V148">
        <v>0.2</v>
      </c>
      <c r="W148">
        <v>17.552634087946799</v>
      </c>
      <c r="X148" s="36">
        <f t="shared" si="59"/>
        <v>1.4561445448122028</v>
      </c>
      <c r="Y148" s="41">
        <f t="shared" si="65"/>
        <v>29.978630092660172</v>
      </c>
      <c r="Z148" s="42">
        <f t="shared" si="66"/>
        <v>0.59957260185320349</v>
      </c>
      <c r="AA148" s="61">
        <f t="shared" si="60"/>
        <v>10.55</v>
      </c>
      <c r="AB148" s="37">
        <f t="shared" si="67"/>
        <v>1</v>
      </c>
      <c r="AC148" s="76">
        <f t="shared" si="70"/>
        <v>1</v>
      </c>
      <c r="AD148" s="89">
        <f t="shared" si="73"/>
        <v>1</v>
      </c>
      <c r="AE148" s="168">
        <f t="shared" si="68"/>
        <v>4.2389147579022575E-2</v>
      </c>
      <c r="AF148" s="165">
        <f t="shared" si="54"/>
        <v>0</v>
      </c>
      <c r="AG148" s="69">
        <f t="shared" si="75"/>
        <v>1</v>
      </c>
      <c r="AH148" s="102">
        <f t="shared" si="76"/>
        <v>0</v>
      </c>
      <c r="AI148" s="230" t="str">
        <f t="shared" si="61"/>
        <v/>
      </c>
      <c r="AJ148" s="119">
        <f t="shared" si="78"/>
        <v>0</v>
      </c>
    </row>
    <row r="149" spans="1:36" ht="15.6">
      <c r="A149" s="206">
        <v>40324</v>
      </c>
      <c r="B149">
        <v>9.8699998855590803</v>
      </c>
      <c r="C149">
        <v>16.0200004577637</v>
      </c>
      <c r="D149">
        <v>15.800000190734901</v>
      </c>
      <c r="E149">
        <v>17.433403339409399</v>
      </c>
      <c r="F149" s="36">
        <f t="shared" si="56"/>
        <v>1.2478316809961765</v>
      </c>
      <c r="G149" s="41">
        <f t="shared" si="62"/>
        <v>20.712713228152147</v>
      </c>
      <c r="H149" s="42">
        <f t="shared" si="63"/>
        <v>0.41425426456304293</v>
      </c>
      <c r="I149" s="61">
        <f t="shared" si="57"/>
        <v>14.482500314712546</v>
      </c>
      <c r="J149" s="35">
        <f t="shared" si="58"/>
        <v>1</v>
      </c>
      <c r="K149" s="89">
        <f t="shared" si="69"/>
        <v>1</v>
      </c>
      <c r="L149" s="89">
        <f t="shared" si="71"/>
        <v>1</v>
      </c>
      <c r="M149" s="168">
        <f t="shared" si="64"/>
        <v>8.3728597210933661E-2</v>
      </c>
      <c r="N149" s="165">
        <f t="shared" si="53"/>
        <v>0</v>
      </c>
      <c r="O149" s="69">
        <f t="shared" si="72"/>
        <v>1</v>
      </c>
      <c r="P149" s="102">
        <f t="shared" si="74"/>
        <v>0</v>
      </c>
      <c r="Q149" s="230" t="str">
        <f t="shared" si="55"/>
        <v/>
      </c>
      <c r="R149" s="85">
        <f t="shared" si="77"/>
        <v>0</v>
      </c>
      <c r="S149" s="206">
        <v>40689</v>
      </c>
      <c r="T149">
        <v>-2</v>
      </c>
      <c r="U149">
        <v>14.1</v>
      </c>
      <c r="V149">
        <v>0</v>
      </c>
      <c r="W149">
        <v>17.433403339409399</v>
      </c>
      <c r="X149" s="36">
        <f t="shared" si="59"/>
        <v>1.5661929011061968</v>
      </c>
      <c r="Y149" s="41">
        <f t="shared" si="65"/>
        <v>28.725675771775215</v>
      </c>
      <c r="Z149" s="42">
        <f t="shared" si="66"/>
        <v>0.57451351543550433</v>
      </c>
      <c r="AA149" s="61">
        <f t="shared" si="60"/>
        <v>10.074999999999999</v>
      </c>
      <c r="AB149" s="37">
        <f t="shared" si="67"/>
        <v>1</v>
      </c>
      <c r="AC149" s="76">
        <f t="shared" si="70"/>
        <v>1</v>
      </c>
      <c r="AD149" s="89">
        <f t="shared" si="73"/>
        <v>1</v>
      </c>
      <c r="AE149" s="168">
        <f t="shared" si="68"/>
        <v>3.779299104606211E-2</v>
      </c>
      <c r="AF149" s="165">
        <f t="shared" si="54"/>
        <v>0</v>
      </c>
      <c r="AG149" s="69">
        <f t="shared" si="75"/>
        <v>1</v>
      </c>
      <c r="AH149" s="102">
        <f t="shared" si="76"/>
        <v>0</v>
      </c>
      <c r="AI149" s="230" t="str">
        <f t="shared" si="61"/>
        <v/>
      </c>
      <c r="AJ149" s="119">
        <f t="shared" si="78"/>
        <v>0</v>
      </c>
    </row>
    <row r="150" spans="1:36" ht="15.6">
      <c r="A150" s="206">
        <v>40325</v>
      </c>
      <c r="B150">
        <v>5.6100001335143999</v>
      </c>
      <c r="C150">
        <v>17.409999847412099</v>
      </c>
      <c r="D150">
        <v>1.1000000238418599</v>
      </c>
      <c r="E150">
        <v>17.318197524257499</v>
      </c>
      <c r="F150" s="36">
        <f t="shared" si="56"/>
        <v>1.6368966393149909</v>
      </c>
      <c r="G150" s="41">
        <f t="shared" si="62"/>
        <v>20.503195940542014</v>
      </c>
      <c r="H150" s="42">
        <f t="shared" si="63"/>
        <v>0.41006391881084026</v>
      </c>
      <c r="I150" s="61">
        <f t="shared" si="57"/>
        <v>14.459999918937674</v>
      </c>
      <c r="J150" s="35">
        <f t="shared" si="58"/>
        <v>1</v>
      </c>
      <c r="K150" s="89">
        <f t="shared" si="69"/>
        <v>1</v>
      </c>
      <c r="L150" s="89">
        <f t="shared" si="71"/>
        <v>1</v>
      </c>
      <c r="M150" s="168">
        <f t="shared" si="64"/>
        <v>8.3492282590042557E-2</v>
      </c>
      <c r="N150" s="165">
        <f t="shared" si="53"/>
        <v>0</v>
      </c>
      <c r="O150" s="69">
        <f t="shared" si="72"/>
        <v>1</v>
      </c>
      <c r="P150" s="102">
        <f t="shared" si="74"/>
        <v>0</v>
      </c>
      <c r="Q150" s="230" t="str">
        <f t="shared" si="55"/>
        <v/>
      </c>
      <c r="R150" s="85">
        <f t="shared" si="77"/>
        <v>0</v>
      </c>
      <c r="S150" s="206">
        <v>40690</v>
      </c>
      <c r="T150">
        <v>1.1000000000000001</v>
      </c>
      <c r="U150">
        <v>12.8</v>
      </c>
      <c r="V150">
        <v>0</v>
      </c>
      <c r="W150">
        <v>17.318197524257499</v>
      </c>
      <c r="X150" s="36">
        <f t="shared" si="59"/>
        <v>1.3763616857582959</v>
      </c>
      <c r="Y150" s="41">
        <f t="shared" si="65"/>
        <v>27.62458642316858</v>
      </c>
      <c r="Z150" s="42">
        <f t="shared" si="66"/>
        <v>0.55249172846337158</v>
      </c>
      <c r="AA150" s="61">
        <f t="shared" si="60"/>
        <v>9.875</v>
      </c>
      <c r="AB150" s="37">
        <f t="shared" si="67"/>
        <v>1</v>
      </c>
      <c r="AC150" s="76">
        <f t="shared" si="70"/>
        <v>1</v>
      </c>
      <c r="AD150" s="89">
        <f t="shared" si="73"/>
        <v>1</v>
      </c>
      <c r="AE150" s="168">
        <f t="shared" si="68"/>
        <v>3.5905081082890346E-2</v>
      </c>
      <c r="AF150" s="165">
        <f t="shared" si="54"/>
        <v>0</v>
      </c>
      <c r="AG150" s="69">
        <f t="shared" si="75"/>
        <v>1</v>
      </c>
      <c r="AH150" s="102">
        <f t="shared" si="76"/>
        <v>0</v>
      </c>
      <c r="AI150" s="230" t="str">
        <f t="shared" si="61"/>
        <v/>
      </c>
      <c r="AJ150" s="119">
        <f t="shared" si="78"/>
        <v>0</v>
      </c>
    </row>
    <row r="151" spans="1:36" ht="15.6">
      <c r="A151" s="206">
        <v>40326</v>
      </c>
      <c r="B151">
        <v>7.5300002098083496</v>
      </c>
      <c r="C151">
        <v>17.139999389648398</v>
      </c>
      <c r="D151">
        <v>0</v>
      </c>
      <c r="E151">
        <v>17.2070570161445</v>
      </c>
      <c r="F151" s="36">
        <f t="shared" si="56"/>
        <v>1.5090416188358942</v>
      </c>
      <c r="G151" s="41">
        <f t="shared" si="62"/>
        <v>19.295962645473299</v>
      </c>
      <c r="H151" s="42">
        <f t="shared" si="63"/>
        <v>0.38591925290946599</v>
      </c>
      <c r="I151" s="61">
        <f t="shared" si="57"/>
        <v>14.737499594688387</v>
      </c>
      <c r="J151" s="35">
        <f t="shared" si="58"/>
        <v>1</v>
      </c>
      <c r="K151" s="89">
        <f t="shared" si="69"/>
        <v>1</v>
      </c>
      <c r="L151" s="89">
        <f t="shared" si="71"/>
        <v>1</v>
      </c>
      <c r="M151" s="168">
        <f t="shared" si="64"/>
        <v>8.638979745111991E-2</v>
      </c>
      <c r="N151" s="165">
        <f t="shared" ref="N151:N214" si="79">IF(AND(SUM(M140:M151)&gt;1,SUM(D136:D140)&gt;$AN$6),1,0)</f>
        <v>0</v>
      </c>
      <c r="O151" s="69">
        <f t="shared" si="72"/>
        <v>1</v>
      </c>
      <c r="P151" s="102">
        <f t="shared" si="74"/>
        <v>0</v>
      </c>
      <c r="Q151" s="230" t="str">
        <f t="shared" si="55"/>
        <v/>
      </c>
      <c r="R151" s="85">
        <f t="shared" si="77"/>
        <v>0</v>
      </c>
      <c r="S151" s="206">
        <v>40691</v>
      </c>
      <c r="T151">
        <v>-1.8</v>
      </c>
      <c r="U151">
        <v>16.100000000000001</v>
      </c>
      <c r="V151">
        <v>0</v>
      </c>
      <c r="W151">
        <v>17.2070570161445</v>
      </c>
      <c r="X151" s="36">
        <f t="shared" si="59"/>
        <v>1.7051610936072301</v>
      </c>
      <c r="Y151" s="41">
        <f t="shared" si="65"/>
        <v>26.260457548282794</v>
      </c>
      <c r="Z151" s="42">
        <f t="shared" si="66"/>
        <v>0.5252091509656559</v>
      </c>
      <c r="AA151" s="61">
        <f t="shared" si="60"/>
        <v>11.625</v>
      </c>
      <c r="AB151" s="37">
        <f t="shared" si="67"/>
        <v>1</v>
      </c>
      <c r="AC151" s="76">
        <f t="shared" si="70"/>
        <v>1</v>
      </c>
      <c r="AD151" s="89">
        <f t="shared" si="73"/>
        <v>1</v>
      </c>
      <c r="AE151" s="168">
        <f t="shared" si="68"/>
        <v>5.3286398331273604E-2</v>
      </c>
      <c r="AF151" s="165">
        <f t="shared" ref="AF151:AF214" si="80">IF(AND(SUM(AE140:AE151)&gt;1,SUM(V136:V140)&gt;$AN$6),1,0)</f>
        <v>0</v>
      </c>
      <c r="AG151" s="69">
        <f t="shared" si="75"/>
        <v>1</v>
      </c>
      <c r="AH151" s="102">
        <f t="shared" si="76"/>
        <v>0</v>
      </c>
      <c r="AI151" s="230" t="str">
        <f t="shared" si="61"/>
        <v/>
      </c>
      <c r="AJ151" s="119">
        <f t="shared" si="78"/>
        <v>0</v>
      </c>
    </row>
    <row r="152" spans="1:36" ht="15.6">
      <c r="A152" s="206">
        <v>40327</v>
      </c>
      <c r="B152">
        <v>9.8000001907348597</v>
      </c>
      <c r="C152">
        <v>15.0299997329712</v>
      </c>
      <c r="D152">
        <v>12.699999809265099</v>
      </c>
      <c r="E152">
        <v>17.100022188723901</v>
      </c>
      <c r="F152" s="36">
        <f t="shared" si="56"/>
        <v>1.1092561597262531</v>
      </c>
      <c r="G152" s="41">
        <f t="shared" si="62"/>
        <v>31.108557526957394</v>
      </c>
      <c r="H152" s="42">
        <f t="shared" si="63"/>
        <v>0.62217115053914784</v>
      </c>
      <c r="I152" s="61">
        <f t="shared" si="57"/>
        <v>13.722499847412115</v>
      </c>
      <c r="J152" s="35">
        <f t="shared" si="58"/>
        <v>1</v>
      </c>
      <c r="K152" s="89">
        <f t="shared" si="69"/>
        <v>1</v>
      </c>
      <c r="L152" s="89">
        <f t="shared" si="71"/>
        <v>1</v>
      </c>
      <c r="M152" s="168">
        <f t="shared" si="64"/>
        <v>7.5650819232365246E-2</v>
      </c>
      <c r="N152" s="165">
        <f t="shared" si="79"/>
        <v>0</v>
      </c>
      <c r="O152" s="69">
        <f t="shared" si="72"/>
        <v>1</v>
      </c>
      <c r="P152" s="102">
        <f t="shared" si="74"/>
        <v>0</v>
      </c>
      <c r="Q152" s="230" t="str">
        <f t="shared" si="55"/>
        <v/>
      </c>
      <c r="R152" s="85">
        <f t="shared" si="77"/>
        <v>0</v>
      </c>
      <c r="S152" s="206">
        <v>40692</v>
      </c>
      <c r="T152">
        <v>0</v>
      </c>
      <c r="U152">
        <v>14.1</v>
      </c>
      <c r="V152">
        <v>0</v>
      </c>
      <c r="W152">
        <v>17.100022188723901</v>
      </c>
      <c r="X152" s="36">
        <f t="shared" si="59"/>
        <v>1.4979398514592832</v>
      </c>
      <c r="Y152" s="41">
        <f t="shared" si="65"/>
        <v>25.062105667115368</v>
      </c>
      <c r="Z152" s="42">
        <f t="shared" si="66"/>
        <v>0.50124211334230739</v>
      </c>
      <c r="AA152" s="61">
        <f t="shared" si="60"/>
        <v>10.574999999999999</v>
      </c>
      <c r="AB152" s="37">
        <f t="shared" si="67"/>
        <v>1</v>
      </c>
      <c r="AC152" s="76" t="str">
        <f t="shared" si="70"/>
        <v/>
      </c>
      <c r="AD152" s="89">
        <f t="shared" si="73"/>
        <v>1</v>
      </c>
      <c r="AE152" s="168">
        <f t="shared" si="68"/>
        <v>4.263517689903408E-2</v>
      </c>
      <c r="AF152" s="165">
        <f t="shared" si="80"/>
        <v>0</v>
      </c>
      <c r="AG152" s="69">
        <f t="shared" si="75"/>
        <v>1</v>
      </c>
      <c r="AH152" s="102">
        <f t="shared" si="76"/>
        <v>0</v>
      </c>
      <c r="AI152" s="230" t="str">
        <f t="shared" si="61"/>
        <v/>
      </c>
      <c r="AJ152" s="119">
        <f t="shared" si="78"/>
        <v>0</v>
      </c>
    </row>
    <row r="153" spans="1:36" ht="15.6">
      <c r="A153" s="206">
        <v>40328</v>
      </c>
      <c r="B153">
        <v>8.6199998855590803</v>
      </c>
      <c r="C153">
        <v>12.539999961853001</v>
      </c>
      <c r="D153">
        <v>4.5999999046325701</v>
      </c>
      <c r="E153">
        <v>16.997133415649401</v>
      </c>
      <c r="F153" s="36">
        <f t="shared" si="56"/>
        <v>0.89658787765745906</v>
      </c>
      <c r="G153" s="41">
        <f t="shared" si="62"/>
        <v>34.991287129463998</v>
      </c>
      <c r="H153" s="42">
        <f t="shared" si="63"/>
        <v>0.69982574258927999</v>
      </c>
      <c r="I153" s="61">
        <f t="shared" si="57"/>
        <v>11.55999994277952</v>
      </c>
      <c r="J153" s="35">
        <f t="shared" si="58"/>
        <v>1</v>
      </c>
      <c r="K153" s="89">
        <f t="shared" si="69"/>
        <v>1</v>
      </c>
      <c r="L153" s="89">
        <f t="shared" si="71"/>
        <v>1</v>
      </c>
      <c r="M153" s="168">
        <f t="shared" si="64"/>
        <v>5.2611146799004804E-2</v>
      </c>
      <c r="N153" s="165">
        <f t="shared" si="79"/>
        <v>0</v>
      </c>
      <c r="O153" s="69">
        <f t="shared" si="72"/>
        <v>1</v>
      </c>
      <c r="P153" s="102">
        <f t="shared" si="74"/>
        <v>0</v>
      </c>
      <c r="Q153" s="230" t="str">
        <f t="shared" si="55"/>
        <v/>
      </c>
      <c r="R153" s="85">
        <f t="shared" si="77"/>
        <v>0</v>
      </c>
      <c r="S153" s="206">
        <v>40693</v>
      </c>
      <c r="T153">
        <v>7.9</v>
      </c>
      <c r="U153">
        <v>16</v>
      </c>
      <c r="V153">
        <v>1.2</v>
      </c>
      <c r="W153">
        <v>16.997133415649401</v>
      </c>
      <c r="X153" s="36">
        <f t="shared" si="59"/>
        <v>1.3510359782549317</v>
      </c>
      <c r="Y153" s="41">
        <f t="shared" si="65"/>
        <v>25.181276884511423</v>
      </c>
      <c r="Z153" s="42">
        <f t="shared" si="66"/>
        <v>0.50362553769022844</v>
      </c>
      <c r="AA153" s="61">
        <f t="shared" si="60"/>
        <v>13.975</v>
      </c>
      <c r="AB153" s="37">
        <f t="shared" si="67"/>
        <v>1</v>
      </c>
      <c r="AC153" s="76" t="str">
        <f t="shared" si="70"/>
        <v/>
      </c>
      <c r="AD153" s="89">
        <f t="shared" si="73"/>
        <v>1</v>
      </c>
      <c r="AE153" s="168">
        <f t="shared" si="68"/>
        <v>7.835242893353421E-2</v>
      </c>
      <c r="AF153" s="165">
        <f t="shared" si="80"/>
        <v>0</v>
      </c>
      <c r="AG153" s="69">
        <f t="shared" si="75"/>
        <v>1</v>
      </c>
      <c r="AH153" s="102">
        <f t="shared" si="76"/>
        <v>0</v>
      </c>
      <c r="AI153" s="230" t="str">
        <f t="shared" si="61"/>
        <v/>
      </c>
      <c r="AJ153" s="119">
        <f t="shared" si="78"/>
        <v>0</v>
      </c>
    </row>
    <row r="154" spans="1:36" ht="15.6">
      <c r="A154" s="206">
        <v>40329</v>
      </c>
      <c r="B154">
        <v>7.4899997711181596</v>
      </c>
      <c r="C154">
        <v>16.680000305175799</v>
      </c>
      <c r="D154">
        <v>4.4000000953674299</v>
      </c>
      <c r="E154">
        <v>16.898431070574201</v>
      </c>
      <c r="F154" s="36">
        <f t="shared" si="56"/>
        <v>1.4372064753060065</v>
      </c>
      <c r="G154" s="41">
        <f t="shared" si="62"/>
        <v>38.241522044586624</v>
      </c>
      <c r="H154" s="42">
        <f t="shared" si="63"/>
        <v>0.76483044089173247</v>
      </c>
      <c r="I154" s="61">
        <f t="shared" si="57"/>
        <v>14.382500171661389</v>
      </c>
      <c r="J154" s="35">
        <f t="shared" si="58"/>
        <v>1</v>
      </c>
      <c r="K154" s="89">
        <f t="shared" si="69"/>
        <v>1</v>
      </c>
      <c r="L154" s="89">
        <f t="shared" si="71"/>
        <v>1</v>
      </c>
      <c r="M154" s="168">
        <f t="shared" si="64"/>
        <v>8.267666373375282E-2</v>
      </c>
      <c r="N154" s="165">
        <f t="shared" si="79"/>
        <v>0</v>
      </c>
      <c r="O154" s="69">
        <f t="shared" si="72"/>
        <v>1</v>
      </c>
      <c r="P154" s="102">
        <f t="shared" si="74"/>
        <v>0</v>
      </c>
      <c r="Q154" s="230" t="str">
        <f t="shared" si="55"/>
        <v/>
      </c>
      <c r="R154" s="85">
        <f t="shared" si="77"/>
        <v>0</v>
      </c>
      <c r="S154" s="206">
        <v>40694</v>
      </c>
      <c r="T154">
        <v>8.8000000000000007</v>
      </c>
      <c r="U154">
        <v>19</v>
      </c>
      <c r="V154">
        <v>0</v>
      </c>
      <c r="W154">
        <v>16.898431070574201</v>
      </c>
      <c r="X154" s="36">
        <f t="shared" si="59"/>
        <v>1.606081147543033</v>
      </c>
      <c r="Y154" s="41">
        <f t="shared" si="65"/>
        <v>23.896411966476997</v>
      </c>
      <c r="Z154" s="42">
        <f t="shared" si="66"/>
        <v>0.47792823932953993</v>
      </c>
      <c r="AA154" s="61">
        <f t="shared" si="60"/>
        <v>16.45</v>
      </c>
      <c r="AB154" s="37">
        <f t="shared" si="67"/>
        <v>1</v>
      </c>
      <c r="AC154" s="76" t="str">
        <f t="shared" si="70"/>
        <v/>
      </c>
      <c r="AD154" s="89">
        <f t="shared" si="73"/>
        <v>1</v>
      </c>
      <c r="AE154" s="168">
        <f t="shared" si="68"/>
        <v>0.10288647182103007</v>
      </c>
      <c r="AF154" s="165">
        <f t="shared" si="80"/>
        <v>0</v>
      </c>
      <c r="AG154" s="69">
        <f t="shared" si="75"/>
        <v>1</v>
      </c>
      <c r="AH154" s="102">
        <f t="shared" si="76"/>
        <v>0</v>
      </c>
      <c r="AI154" s="230" t="str">
        <f t="shared" si="61"/>
        <v/>
      </c>
      <c r="AJ154" s="119">
        <f t="shared" si="78"/>
        <v>0</v>
      </c>
    </row>
    <row r="155" spans="1:36" ht="15.6">
      <c r="A155" s="206">
        <v>40330</v>
      </c>
      <c r="B155">
        <v>1.8200000524520901</v>
      </c>
      <c r="C155">
        <v>16.2399997711182</v>
      </c>
      <c r="D155">
        <v>0</v>
      </c>
      <c r="E155">
        <v>16.803955527152102</v>
      </c>
      <c r="F155" s="36">
        <f t="shared" si="56"/>
        <v>1.6072246047186489</v>
      </c>
      <c r="G155" s="41">
        <f t="shared" si="62"/>
        <v>36.955742360811705</v>
      </c>
      <c r="H155" s="42">
        <f t="shared" si="63"/>
        <v>0.73911484721623411</v>
      </c>
      <c r="I155" s="61">
        <f t="shared" si="57"/>
        <v>12.634999841451673</v>
      </c>
      <c r="J155" s="35">
        <f t="shared" si="58"/>
        <v>1</v>
      </c>
      <c r="K155" s="89">
        <f t="shared" si="69"/>
        <v>1</v>
      </c>
      <c r="L155" s="89">
        <f t="shared" si="71"/>
        <v>1</v>
      </c>
      <c r="M155" s="168">
        <f t="shared" si="64"/>
        <v>6.3966615176853051E-2</v>
      </c>
      <c r="N155" s="165">
        <f t="shared" si="79"/>
        <v>0</v>
      </c>
      <c r="O155" s="69">
        <f t="shared" si="72"/>
        <v>1</v>
      </c>
      <c r="P155" s="102">
        <f t="shared" si="74"/>
        <v>0</v>
      </c>
      <c r="Q155" s="230" t="str">
        <f t="shared" si="55"/>
        <v/>
      </c>
      <c r="R155" s="85">
        <f t="shared" si="77"/>
        <v>0</v>
      </c>
      <c r="S155" s="206">
        <v>40695</v>
      </c>
      <c r="T155">
        <v>9.4</v>
      </c>
      <c r="U155">
        <v>18.600000000000001</v>
      </c>
      <c r="V155">
        <v>0.2</v>
      </c>
      <c r="W155">
        <v>16.803955527152102</v>
      </c>
      <c r="X155" s="36">
        <f t="shared" si="59"/>
        <v>1.5215783099617659</v>
      </c>
      <c r="Y155" s="41">
        <f t="shared" si="65"/>
        <v>22.879149318507583</v>
      </c>
      <c r="Z155" s="42">
        <f t="shared" si="66"/>
        <v>0.45758298637015166</v>
      </c>
      <c r="AA155" s="61">
        <f t="shared" si="60"/>
        <v>16.3</v>
      </c>
      <c r="AB155" s="37">
        <f t="shared" si="67"/>
        <v>1</v>
      </c>
      <c r="AC155" s="76" t="str">
        <f t="shared" si="70"/>
        <v/>
      </c>
      <c r="AD155" s="89">
        <f t="shared" si="73"/>
        <v>1</v>
      </c>
      <c r="AE155" s="168">
        <f t="shared" si="68"/>
        <v>0.10157935545795818</v>
      </c>
      <c r="AF155" s="165">
        <f t="shared" si="80"/>
        <v>0</v>
      </c>
      <c r="AG155" s="69">
        <f t="shared" si="75"/>
        <v>1</v>
      </c>
      <c r="AH155" s="102">
        <f t="shared" si="76"/>
        <v>0</v>
      </c>
      <c r="AI155" s="230">
        <f t="shared" si="61"/>
        <v>40695</v>
      </c>
      <c r="AJ155" s="119">
        <f t="shared" si="78"/>
        <v>1</v>
      </c>
    </row>
    <row r="156" spans="1:36" ht="15.6">
      <c r="A156" s="206">
        <v>40331</v>
      </c>
      <c r="B156">
        <v>1.4700000286102299</v>
      </c>
      <c r="C156">
        <v>16.180000305175799</v>
      </c>
      <c r="D156">
        <v>0</v>
      </c>
      <c r="E156">
        <v>16.713747159036402</v>
      </c>
      <c r="F156" s="36">
        <f t="shared" si="56"/>
        <v>1.6022546448788009</v>
      </c>
      <c r="G156" s="41">
        <f t="shared" si="62"/>
        <v>35.673938644908667</v>
      </c>
      <c r="H156" s="42">
        <f t="shared" si="63"/>
        <v>0.7134787728981733</v>
      </c>
      <c r="I156" s="61">
        <f t="shared" si="57"/>
        <v>12.502500236034408</v>
      </c>
      <c r="J156" s="35">
        <f t="shared" si="58"/>
        <v>1</v>
      </c>
      <c r="K156" s="89">
        <f t="shared" si="69"/>
        <v>1</v>
      </c>
      <c r="L156" s="89">
        <f t="shared" si="71"/>
        <v>1</v>
      </c>
      <c r="M156" s="168">
        <f t="shared" si="64"/>
        <v>6.2549758752653159E-2</v>
      </c>
      <c r="N156" s="165">
        <f t="shared" si="79"/>
        <v>0</v>
      </c>
      <c r="O156" s="69">
        <f t="shared" si="72"/>
        <v>1</v>
      </c>
      <c r="P156" s="102">
        <f t="shared" si="74"/>
        <v>0</v>
      </c>
      <c r="Q156" s="230" t="str">
        <f t="shared" si="55"/>
        <v/>
      </c>
      <c r="R156" s="85">
        <f t="shared" si="77"/>
        <v>0</v>
      </c>
      <c r="S156" s="206">
        <v>40696</v>
      </c>
      <c r="T156">
        <v>6.2</v>
      </c>
      <c r="U156">
        <v>17.7</v>
      </c>
      <c r="V156">
        <v>0</v>
      </c>
      <c r="W156">
        <v>16.713747159036402</v>
      </c>
      <c r="X156" s="36">
        <f t="shared" si="59"/>
        <v>1.5829655735163919</v>
      </c>
      <c r="Y156" s="41">
        <f t="shared" si="65"/>
        <v>21.61277685969447</v>
      </c>
      <c r="Z156" s="42">
        <f t="shared" si="66"/>
        <v>0.43225553719388943</v>
      </c>
      <c r="AA156" s="61">
        <f t="shared" si="60"/>
        <v>14.824999999999999</v>
      </c>
      <c r="AB156" s="37">
        <f t="shared" si="67"/>
        <v>1</v>
      </c>
      <c r="AC156" s="76" t="str">
        <f t="shared" si="70"/>
        <v/>
      </c>
      <c r="AD156" s="89">
        <f t="shared" si="73"/>
        <v>1</v>
      </c>
      <c r="AE156" s="168">
        <f t="shared" si="68"/>
        <v>8.729496520518483E-2</v>
      </c>
      <c r="AF156" s="165">
        <f t="shared" si="80"/>
        <v>0</v>
      </c>
      <c r="AG156" s="69">
        <f t="shared" si="75"/>
        <v>1</v>
      </c>
      <c r="AH156" s="102">
        <f t="shared" si="76"/>
        <v>0</v>
      </c>
      <c r="AI156" s="230" t="str">
        <f t="shared" si="61"/>
        <v/>
      </c>
      <c r="AJ156" s="119">
        <f t="shared" si="78"/>
        <v>1</v>
      </c>
    </row>
    <row r="157" spans="1:36" ht="15.6">
      <c r="A157" s="206">
        <v>40332</v>
      </c>
      <c r="B157">
        <v>3.8499999046325701</v>
      </c>
      <c r="C157">
        <v>17.159999847412099</v>
      </c>
      <c r="D157">
        <v>0</v>
      </c>
      <c r="E157">
        <v>16.627846339880598</v>
      </c>
      <c r="F157" s="36">
        <f t="shared" si="56"/>
        <v>1.611943956208737</v>
      </c>
      <c r="G157" s="41">
        <f t="shared" si="62"/>
        <v>34.384383479941675</v>
      </c>
      <c r="H157" s="42">
        <f t="shared" si="63"/>
        <v>0.68768766959883354</v>
      </c>
      <c r="I157" s="61">
        <f t="shared" si="57"/>
        <v>13.832499861717217</v>
      </c>
      <c r="J157" s="35">
        <f t="shared" si="58"/>
        <v>1</v>
      </c>
      <c r="K157" s="89">
        <f t="shared" si="69"/>
        <v>1</v>
      </c>
      <c r="L157" s="89">
        <f t="shared" si="71"/>
        <v>1</v>
      </c>
      <c r="M157" s="168">
        <f t="shared" si="64"/>
        <v>7.6829313676402694E-2</v>
      </c>
      <c r="N157" s="165">
        <f t="shared" si="79"/>
        <v>0</v>
      </c>
      <c r="O157" s="69">
        <f t="shared" si="72"/>
        <v>1</v>
      </c>
      <c r="P157" s="102">
        <f t="shared" si="74"/>
        <v>0</v>
      </c>
      <c r="Q157" s="230">
        <f t="shared" si="55"/>
        <v>40332</v>
      </c>
      <c r="R157" s="85">
        <f t="shared" si="77"/>
        <v>1</v>
      </c>
      <c r="S157" s="206">
        <v>40697</v>
      </c>
      <c r="T157">
        <v>0.1</v>
      </c>
      <c r="U157">
        <v>17.100000000000001</v>
      </c>
      <c r="V157">
        <v>0</v>
      </c>
      <c r="W157">
        <v>16.627846339880598</v>
      </c>
      <c r="X157" s="36">
        <f t="shared" si="59"/>
        <v>1.6991281760154646</v>
      </c>
      <c r="Y157" s="41">
        <f t="shared" si="65"/>
        <v>20.253474318882098</v>
      </c>
      <c r="Z157" s="42">
        <f t="shared" si="66"/>
        <v>0.40506948637764195</v>
      </c>
      <c r="AA157" s="61">
        <f t="shared" si="60"/>
        <v>12.850000000000001</v>
      </c>
      <c r="AB157" s="37">
        <f t="shared" si="67"/>
        <v>1</v>
      </c>
      <c r="AC157" s="76" t="str">
        <f t="shared" si="70"/>
        <v/>
      </c>
      <c r="AD157" s="89">
        <f t="shared" si="73"/>
        <v>1</v>
      </c>
      <c r="AE157" s="168">
        <f t="shared" si="68"/>
        <v>6.6271892323535586E-2</v>
      </c>
      <c r="AF157" s="165">
        <f t="shared" si="80"/>
        <v>0</v>
      </c>
      <c r="AG157" s="69">
        <f t="shared" si="75"/>
        <v>1</v>
      </c>
      <c r="AH157" s="102">
        <f t="shared" si="76"/>
        <v>0</v>
      </c>
      <c r="AI157" s="230" t="str">
        <f t="shared" si="61"/>
        <v/>
      </c>
      <c r="AJ157" s="119">
        <f t="shared" si="78"/>
        <v>1</v>
      </c>
    </row>
    <row r="158" spans="1:36" ht="15.6">
      <c r="A158" s="206">
        <v>40333</v>
      </c>
      <c r="B158">
        <v>7.2199997901916504</v>
      </c>
      <c r="C158">
        <v>17.799999237060501</v>
      </c>
      <c r="D158">
        <v>0</v>
      </c>
      <c r="E158">
        <v>16.546293443338399</v>
      </c>
      <c r="F158" s="36">
        <f t="shared" si="56"/>
        <v>1.5314091078901684</v>
      </c>
      <c r="G158" s="41">
        <f t="shared" si="62"/>
        <v>33.159256193629538</v>
      </c>
      <c r="H158" s="42">
        <f t="shared" si="63"/>
        <v>0.66318512387259076</v>
      </c>
      <c r="I158" s="61">
        <f t="shared" si="57"/>
        <v>15.154999375343287</v>
      </c>
      <c r="J158" s="35">
        <f t="shared" si="58"/>
        <v>1</v>
      </c>
      <c r="K158" s="89" t="str">
        <f t="shared" si="69"/>
        <v/>
      </c>
      <c r="L158" s="89">
        <f t="shared" si="71"/>
        <v>1</v>
      </c>
      <c r="M158" s="168">
        <f t="shared" si="64"/>
        <v>9.0664761497487548E-2</v>
      </c>
      <c r="N158" s="165">
        <f t="shared" si="79"/>
        <v>0</v>
      </c>
      <c r="O158" s="69">
        <f t="shared" si="72"/>
        <v>1</v>
      </c>
      <c r="P158" s="102">
        <f t="shared" si="74"/>
        <v>0</v>
      </c>
      <c r="Q158" s="230" t="str">
        <f t="shared" si="55"/>
        <v/>
      </c>
      <c r="R158" s="85">
        <f t="shared" si="77"/>
        <v>1</v>
      </c>
      <c r="S158" s="206">
        <v>40698</v>
      </c>
      <c r="T158">
        <v>3.4</v>
      </c>
      <c r="U158">
        <v>12</v>
      </c>
      <c r="V158">
        <v>0.2</v>
      </c>
      <c r="W158">
        <v>16.546293443338399</v>
      </c>
      <c r="X158" s="36">
        <f t="shared" si="59"/>
        <v>1.1615873661754592</v>
      </c>
      <c r="Y158" s="41">
        <f t="shared" si="65"/>
        <v>19.524204425941729</v>
      </c>
      <c r="Z158" s="42">
        <f t="shared" si="66"/>
        <v>0.39048408851883459</v>
      </c>
      <c r="AA158" s="61">
        <f t="shared" si="60"/>
        <v>9.85</v>
      </c>
      <c r="AB158" s="37">
        <f t="shared" si="67"/>
        <v>1</v>
      </c>
      <c r="AC158" s="76" t="str">
        <f t="shared" si="70"/>
        <v/>
      </c>
      <c r="AD158" s="89">
        <f t="shared" si="73"/>
        <v>1</v>
      </c>
      <c r="AE158" s="168">
        <f t="shared" si="68"/>
        <v>3.5671175172435447E-2</v>
      </c>
      <c r="AF158" s="165">
        <f t="shared" si="80"/>
        <v>0</v>
      </c>
      <c r="AG158" s="69">
        <f t="shared" si="75"/>
        <v>1</v>
      </c>
      <c r="AH158" s="102">
        <f t="shared" si="76"/>
        <v>0</v>
      </c>
      <c r="AI158" s="230" t="str">
        <f t="shared" si="61"/>
        <v/>
      </c>
      <c r="AJ158" s="119">
        <f t="shared" si="78"/>
        <v>1</v>
      </c>
    </row>
    <row r="159" spans="1:36" ht="15.6">
      <c r="A159" s="206">
        <v>40334</v>
      </c>
      <c r="B159">
        <v>2.0799999237060498</v>
      </c>
      <c r="C159">
        <v>15.4700002670288</v>
      </c>
      <c r="D159">
        <v>0</v>
      </c>
      <c r="E159">
        <v>16.4691288430631</v>
      </c>
      <c r="F159" s="36">
        <f t="shared" si="56"/>
        <v>1.5034740884059941</v>
      </c>
      <c r="G159" s="41">
        <f t="shared" si="62"/>
        <v>31.956476922904741</v>
      </c>
      <c r="H159" s="42">
        <f t="shared" si="63"/>
        <v>0.63912953845809484</v>
      </c>
      <c r="I159" s="61">
        <f t="shared" si="57"/>
        <v>12.122500181198113</v>
      </c>
      <c r="J159" s="35">
        <f t="shared" si="58"/>
        <v>1</v>
      </c>
      <c r="K159" s="89" t="str">
        <f t="shared" si="69"/>
        <v/>
      </c>
      <c r="L159" s="89">
        <f t="shared" si="71"/>
        <v>1</v>
      </c>
      <c r="M159" s="168">
        <f t="shared" si="64"/>
        <v>5.8508703515266033E-2</v>
      </c>
      <c r="N159" s="165">
        <f t="shared" si="79"/>
        <v>0</v>
      </c>
      <c r="O159" s="69">
        <f t="shared" si="72"/>
        <v>1</v>
      </c>
      <c r="P159" s="102">
        <f t="shared" si="74"/>
        <v>0</v>
      </c>
      <c r="Q159" s="230" t="str">
        <f t="shared" si="55"/>
        <v/>
      </c>
      <c r="R159" s="85">
        <f t="shared" si="77"/>
        <v>1</v>
      </c>
      <c r="S159" s="206">
        <v>40699</v>
      </c>
      <c r="T159">
        <v>2.5</v>
      </c>
      <c r="U159">
        <v>13.1</v>
      </c>
      <c r="V159">
        <v>0.8</v>
      </c>
      <c r="W159">
        <v>16.4691288430631</v>
      </c>
      <c r="X159" s="36">
        <f t="shared" si="59"/>
        <v>1.2886212143305316</v>
      </c>
      <c r="Y159" s="41">
        <f t="shared" si="65"/>
        <v>19.293307454477304</v>
      </c>
      <c r="Z159" s="42">
        <f t="shared" si="66"/>
        <v>0.38586614908954608</v>
      </c>
      <c r="AA159" s="61">
        <f t="shared" si="60"/>
        <v>10.45</v>
      </c>
      <c r="AB159" s="37">
        <f t="shared" si="67"/>
        <v>1</v>
      </c>
      <c r="AC159" s="76" t="str">
        <f t="shared" si="70"/>
        <v/>
      </c>
      <c r="AD159" s="89">
        <f t="shared" si="73"/>
        <v>1</v>
      </c>
      <c r="AE159" s="168">
        <f t="shared" si="68"/>
        <v>4.1409017214024485E-2</v>
      </c>
      <c r="AF159" s="165">
        <f t="shared" si="80"/>
        <v>0</v>
      </c>
      <c r="AG159" s="69">
        <f t="shared" si="75"/>
        <v>1</v>
      </c>
      <c r="AH159" s="102">
        <f t="shared" si="76"/>
        <v>0</v>
      </c>
      <c r="AI159" s="230" t="str">
        <f t="shared" si="61"/>
        <v/>
      </c>
      <c r="AJ159" s="119">
        <f t="shared" si="78"/>
        <v>1</v>
      </c>
    </row>
    <row r="160" spans="1:36" ht="15.6">
      <c r="A160" s="206">
        <v>40335</v>
      </c>
      <c r="B160">
        <v>4.53999996185303</v>
      </c>
      <c r="C160">
        <v>13.2200002670288</v>
      </c>
      <c r="D160">
        <v>0</v>
      </c>
      <c r="E160">
        <v>16.396392912708301</v>
      </c>
      <c r="F160" s="36">
        <f t="shared" si="56"/>
        <v>1.2099175211425015</v>
      </c>
      <c r="G160" s="41">
        <f t="shared" si="62"/>
        <v>30.988542905990741</v>
      </c>
      <c r="H160" s="42">
        <f t="shared" si="63"/>
        <v>0.6197708581198148</v>
      </c>
      <c r="I160" s="61">
        <f t="shared" si="57"/>
        <v>11.050000190734856</v>
      </c>
      <c r="J160" s="35">
        <f t="shared" si="58"/>
        <v>1</v>
      </c>
      <c r="K160" s="89" t="str">
        <f t="shared" si="69"/>
        <v/>
      </c>
      <c r="L160" s="89">
        <f t="shared" si="71"/>
        <v>1</v>
      </c>
      <c r="M160" s="168">
        <f t="shared" si="64"/>
        <v>4.7381080343394263E-2</v>
      </c>
      <c r="N160" s="165">
        <f t="shared" si="79"/>
        <v>0</v>
      </c>
      <c r="O160" s="69">
        <f t="shared" si="72"/>
        <v>1</v>
      </c>
      <c r="P160" s="102">
        <f t="shared" si="74"/>
        <v>0</v>
      </c>
      <c r="Q160" s="230" t="str">
        <f t="shared" si="55"/>
        <v/>
      </c>
      <c r="R160" s="85">
        <f t="shared" si="77"/>
        <v>1</v>
      </c>
      <c r="S160" s="206">
        <v>40700</v>
      </c>
      <c r="T160">
        <v>6.7</v>
      </c>
      <c r="U160">
        <v>11.2</v>
      </c>
      <c r="V160">
        <v>0.4</v>
      </c>
      <c r="W160">
        <v>16.396392912708301</v>
      </c>
      <c r="X160" s="36">
        <f t="shared" si="59"/>
        <v>0.87345414841623314</v>
      </c>
      <c r="Y160" s="41">
        <f t="shared" si="65"/>
        <v>18.994544135744317</v>
      </c>
      <c r="Z160" s="42">
        <f t="shared" si="66"/>
        <v>0.37989088271488636</v>
      </c>
      <c r="AA160" s="61">
        <f t="shared" si="60"/>
        <v>10.074999999999999</v>
      </c>
      <c r="AB160" s="37">
        <f t="shared" si="67"/>
        <v>1</v>
      </c>
      <c r="AC160" s="76" t="str">
        <f t="shared" si="70"/>
        <v/>
      </c>
      <c r="AD160" s="89">
        <f t="shared" si="73"/>
        <v>1</v>
      </c>
      <c r="AE160" s="168">
        <f t="shared" si="68"/>
        <v>3.779299104606211E-2</v>
      </c>
      <c r="AF160" s="165">
        <f t="shared" si="80"/>
        <v>0</v>
      </c>
      <c r="AG160" s="69">
        <f t="shared" si="75"/>
        <v>1</v>
      </c>
      <c r="AH160" s="102">
        <f t="shared" si="76"/>
        <v>0</v>
      </c>
      <c r="AI160" s="230" t="str">
        <f t="shared" si="61"/>
        <v/>
      </c>
      <c r="AJ160" s="119">
        <f t="shared" si="78"/>
        <v>1</v>
      </c>
    </row>
    <row r="161" spans="1:36" ht="15.6">
      <c r="A161" s="206">
        <v>40336</v>
      </c>
      <c r="B161">
        <v>-0.94999998807907104</v>
      </c>
      <c r="C161">
        <v>14.3599996566772</v>
      </c>
      <c r="D161">
        <v>0</v>
      </c>
      <c r="E161">
        <v>16.328126025927499</v>
      </c>
      <c r="F161" s="36">
        <f t="shared" si="56"/>
        <v>1.4697395792154324</v>
      </c>
      <c r="G161" s="41">
        <f t="shared" si="62"/>
        <v>29.812751242618393</v>
      </c>
      <c r="H161" s="42">
        <f t="shared" si="63"/>
        <v>0.59625502485236792</v>
      </c>
      <c r="I161" s="61">
        <f t="shared" si="57"/>
        <v>10.532499745488131</v>
      </c>
      <c r="J161" s="35">
        <f t="shared" si="58"/>
        <v>1</v>
      </c>
      <c r="K161" s="89" t="str">
        <f t="shared" si="69"/>
        <v/>
      </c>
      <c r="L161" s="89">
        <f t="shared" si="71"/>
        <v>1</v>
      </c>
      <c r="M161" s="168">
        <f t="shared" si="64"/>
        <v>4.2217159918472087E-2</v>
      </c>
      <c r="N161" s="165">
        <f t="shared" si="79"/>
        <v>0</v>
      </c>
      <c r="O161" s="69">
        <f t="shared" si="72"/>
        <v>1</v>
      </c>
      <c r="P161" s="102">
        <f t="shared" si="74"/>
        <v>0</v>
      </c>
      <c r="Q161" s="230" t="str">
        <f t="shared" si="55"/>
        <v/>
      </c>
      <c r="R161" s="85">
        <f t="shared" si="77"/>
        <v>1</v>
      </c>
      <c r="S161" s="206">
        <v>40701</v>
      </c>
      <c r="T161">
        <v>-4.0999999999999996</v>
      </c>
      <c r="U161">
        <v>9.6999999999999993</v>
      </c>
      <c r="V161">
        <v>0</v>
      </c>
      <c r="W161">
        <v>16.328126025927499</v>
      </c>
      <c r="X161" s="36">
        <f t="shared" si="59"/>
        <v>1.1730184930459198</v>
      </c>
      <c r="Y161" s="41">
        <f t="shared" si="65"/>
        <v>18.056129341307582</v>
      </c>
      <c r="Z161" s="42">
        <f t="shared" si="66"/>
        <v>0.36112258682615161</v>
      </c>
      <c r="AA161" s="61">
        <f t="shared" si="60"/>
        <v>6.25</v>
      </c>
      <c r="AB161" s="37">
        <f t="shared" si="67"/>
        <v>1</v>
      </c>
      <c r="AC161" s="76" t="str">
        <f t="shared" si="70"/>
        <v/>
      </c>
      <c r="AD161" s="89">
        <f t="shared" si="73"/>
        <v>1</v>
      </c>
      <c r="AE161" s="168">
        <f t="shared" si="68"/>
        <v>8.0431879055398725E-3</v>
      </c>
      <c r="AF161" s="165">
        <f t="shared" si="80"/>
        <v>0</v>
      </c>
      <c r="AG161" s="69">
        <f t="shared" si="75"/>
        <v>1</v>
      </c>
      <c r="AH161" s="102">
        <f t="shared" si="76"/>
        <v>0</v>
      </c>
      <c r="AI161" s="230" t="str">
        <f t="shared" si="61"/>
        <v/>
      </c>
      <c r="AJ161" s="119">
        <f t="shared" si="78"/>
        <v>0</v>
      </c>
    </row>
    <row r="162" spans="1:36" ht="15.6">
      <c r="A162" s="206">
        <v>40337</v>
      </c>
      <c r="B162">
        <v>-0.980000019073486</v>
      </c>
      <c r="C162">
        <v>13.75</v>
      </c>
      <c r="D162">
        <v>0</v>
      </c>
      <c r="E162">
        <v>16.264368556374201</v>
      </c>
      <c r="F162" s="36">
        <f t="shared" si="56"/>
        <v>1.41724986377071</v>
      </c>
      <c r="G162" s="41">
        <f t="shared" si="62"/>
        <v>28.678951351601825</v>
      </c>
      <c r="H162" s="42">
        <f t="shared" si="63"/>
        <v>0.57357902703203645</v>
      </c>
      <c r="I162" s="61">
        <f t="shared" si="57"/>
        <v>10.067499995231628</v>
      </c>
      <c r="J162" s="35">
        <f t="shared" si="58"/>
        <v>1</v>
      </c>
      <c r="K162" s="89" t="str">
        <f t="shared" si="69"/>
        <v/>
      </c>
      <c r="L162" s="89">
        <f t="shared" si="71"/>
        <v>1</v>
      </c>
      <c r="M162" s="168">
        <f t="shared" si="64"/>
        <v>3.7721668507433019E-2</v>
      </c>
      <c r="N162" s="165">
        <f t="shared" si="79"/>
        <v>0</v>
      </c>
      <c r="O162" s="69">
        <f t="shared" si="72"/>
        <v>1</v>
      </c>
      <c r="P162" s="102">
        <f t="shared" si="74"/>
        <v>0</v>
      </c>
      <c r="Q162" s="230" t="str">
        <f t="shared" si="55"/>
        <v/>
      </c>
      <c r="R162" s="85">
        <f t="shared" si="77"/>
        <v>1</v>
      </c>
      <c r="S162" s="206">
        <v>40702</v>
      </c>
      <c r="T162">
        <v>0.6</v>
      </c>
      <c r="U162">
        <v>7.6</v>
      </c>
      <c r="V162">
        <v>2</v>
      </c>
      <c r="W162">
        <v>16.264368556374201</v>
      </c>
      <c r="X162" s="36">
        <f t="shared" si="59"/>
        <v>0.88469198658079717</v>
      </c>
      <c r="Y162" s="41">
        <f t="shared" si="65"/>
        <v>19.348375752042944</v>
      </c>
      <c r="Z162" s="42">
        <f t="shared" si="66"/>
        <v>0.38696751504085891</v>
      </c>
      <c r="AA162" s="61">
        <f t="shared" si="60"/>
        <v>5.85</v>
      </c>
      <c r="AB162" s="37">
        <f t="shared" si="67"/>
        <v>1</v>
      </c>
      <c r="AC162" s="76" t="str">
        <f t="shared" si="70"/>
        <v/>
      </c>
      <c r="AD162" s="89">
        <f t="shared" si="73"/>
        <v>1</v>
      </c>
      <c r="AE162" s="168">
        <f t="shared" si="68"/>
        <v>5.8540931549192392E-3</v>
      </c>
      <c r="AF162" s="165">
        <f t="shared" si="80"/>
        <v>0</v>
      </c>
      <c r="AG162" s="69">
        <f t="shared" si="75"/>
        <v>1</v>
      </c>
      <c r="AH162" s="102">
        <f t="shared" si="76"/>
        <v>0</v>
      </c>
      <c r="AI162" s="230" t="str">
        <f t="shared" si="61"/>
        <v/>
      </c>
      <c r="AJ162" s="119">
        <f t="shared" si="78"/>
        <v>0</v>
      </c>
    </row>
    <row r="163" spans="1:36" ht="15.6">
      <c r="A163" s="206">
        <v>40338</v>
      </c>
      <c r="B163">
        <v>0.89999997615814198</v>
      </c>
      <c r="C163">
        <v>7.9299998283386204</v>
      </c>
      <c r="D163">
        <v>0.10000000149011599</v>
      </c>
      <c r="E163">
        <v>16.2051608777019</v>
      </c>
      <c r="F163" s="36">
        <f t="shared" si="56"/>
        <v>0.89606408778821289</v>
      </c>
      <c r="G163" s="41">
        <f t="shared" si="62"/>
        <v>28.06210008286137</v>
      </c>
      <c r="H163" s="42">
        <f t="shared" si="63"/>
        <v>0.56124200165722737</v>
      </c>
      <c r="I163" s="61">
        <f t="shared" si="57"/>
        <v>6.172499865293501</v>
      </c>
      <c r="J163" s="35">
        <f t="shared" si="58"/>
        <v>1</v>
      </c>
      <c r="K163" s="89" t="str">
        <f t="shared" si="69"/>
        <v/>
      </c>
      <c r="L163" s="89">
        <f t="shared" si="71"/>
        <v>1</v>
      </c>
      <c r="M163" s="168">
        <f t="shared" si="64"/>
        <v>7.6035202931613831E-3</v>
      </c>
      <c r="N163" s="165">
        <f t="shared" si="79"/>
        <v>0</v>
      </c>
      <c r="O163" s="69">
        <f t="shared" si="72"/>
        <v>1</v>
      </c>
      <c r="P163" s="102">
        <f t="shared" si="74"/>
        <v>0</v>
      </c>
      <c r="Q163" s="230" t="str">
        <f t="shared" si="55"/>
        <v/>
      </c>
      <c r="R163" s="85">
        <f t="shared" si="77"/>
        <v>1</v>
      </c>
      <c r="S163" s="206">
        <v>40703</v>
      </c>
      <c r="T163">
        <v>2.2999999999999998</v>
      </c>
      <c r="U163">
        <v>8.9</v>
      </c>
      <c r="V163">
        <v>0.4</v>
      </c>
      <c r="W163">
        <v>16.2051608777019</v>
      </c>
      <c r="X163" s="36">
        <f t="shared" si="59"/>
        <v>0.91454045986551713</v>
      </c>
      <c r="Y163" s="41">
        <f t="shared" si="65"/>
        <v>19.01674338415053</v>
      </c>
      <c r="Z163" s="42">
        <f t="shared" si="66"/>
        <v>0.38033486768301061</v>
      </c>
      <c r="AA163" s="61">
        <f t="shared" si="60"/>
        <v>7.25</v>
      </c>
      <c r="AB163" s="37">
        <f t="shared" si="67"/>
        <v>1</v>
      </c>
      <c r="AC163" s="76" t="str">
        <f t="shared" si="70"/>
        <v/>
      </c>
      <c r="AD163" s="89">
        <f t="shared" si="73"/>
        <v>1</v>
      </c>
      <c r="AE163" s="168">
        <f t="shared" si="68"/>
        <v>1.435878784210669E-2</v>
      </c>
      <c r="AF163" s="165">
        <f t="shared" si="80"/>
        <v>0</v>
      </c>
      <c r="AG163" s="69">
        <f t="shared" si="75"/>
        <v>1</v>
      </c>
      <c r="AH163" s="102">
        <f t="shared" si="76"/>
        <v>0</v>
      </c>
      <c r="AI163" s="230" t="str">
        <f t="shared" si="61"/>
        <v/>
      </c>
      <c r="AJ163" s="119">
        <f t="shared" si="78"/>
        <v>0</v>
      </c>
    </row>
    <row r="164" spans="1:36" ht="15.6">
      <c r="A164" s="206">
        <v>40339</v>
      </c>
      <c r="B164">
        <v>4.4200000762939498</v>
      </c>
      <c r="C164">
        <v>9.8000001907348597</v>
      </c>
      <c r="D164">
        <v>3.0999999046325701</v>
      </c>
      <c r="E164">
        <v>16.1505433635641</v>
      </c>
      <c r="F164" s="36">
        <f t="shared" si="56"/>
        <v>0.87601947694129467</v>
      </c>
      <c r="G164" s="41">
        <f t="shared" si="62"/>
        <v>30.461284405940901</v>
      </c>
      <c r="H164" s="42">
        <f t="shared" si="63"/>
        <v>0.60922568811881805</v>
      </c>
      <c r="I164" s="61">
        <f t="shared" si="57"/>
        <v>8.455000162124632</v>
      </c>
      <c r="J164" s="35">
        <f t="shared" si="58"/>
        <v>1</v>
      </c>
      <c r="K164" s="89" t="str">
        <f t="shared" si="69"/>
        <v/>
      </c>
      <c r="L164" s="89">
        <f t="shared" si="71"/>
        <v>1</v>
      </c>
      <c r="M164" s="168">
        <f t="shared" si="64"/>
        <v>2.343693461157793E-2</v>
      </c>
      <c r="N164" s="165">
        <f t="shared" si="79"/>
        <v>0</v>
      </c>
      <c r="O164" s="69">
        <f t="shared" si="72"/>
        <v>1</v>
      </c>
      <c r="P164" s="102">
        <f t="shared" si="74"/>
        <v>0</v>
      </c>
      <c r="Q164" s="230" t="str">
        <f t="shared" si="55"/>
        <v/>
      </c>
      <c r="R164" s="85">
        <f t="shared" si="77"/>
        <v>1</v>
      </c>
      <c r="S164" s="206">
        <v>40704</v>
      </c>
      <c r="T164">
        <v>-1.3</v>
      </c>
      <c r="U164">
        <v>13.8</v>
      </c>
      <c r="V164">
        <v>0.4</v>
      </c>
      <c r="W164">
        <v>16.1505433635641</v>
      </c>
      <c r="X164" s="36">
        <f t="shared" si="59"/>
        <v>1.4169432092735939</v>
      </c>
      <c r="Y164" s="41">
        <f t="shared" si="65"/>
        <v>18.283188816731652</v>
      </c>
      <c r="Z164" s="42">
        <f t="shared" si="66"/>
        <v>0.36566377633463304</v>
      </c>
      <c r="AA164" s="61">
        <f t="shared" si="60"/>
        <v>10.025</v>
      </c>
      <c r="AB164" s="37">
        <f t="shared" si="67"/>
        <v>1</v>
      </c>
      <c r="AC164" s="76" t="str">
        <f t="shared" si="70"/>
        <v/>
      </c>
      <c r="AD164" s="89">
        <f t="shared" si="73"/>
        <v>1</v>
      </c>
      <c r="AE164" s="168">
        <f t="shared" si="68"/>
        <v>3.7318272850805384E-2</v>
      </c>
      <c r="AF164" s="165">
        <f t="shared" si="80"/>
        <v>0</v>
      </c>
      <c r="AG164" s="69">
        <f t="shared" si="75"/>
        <v>1</v>
      </c>
      <c r="AH164" s="102">
        <f t="shared" si="76"/>
        <v>0</v>
      </c>
      <c r="AI164" s="230" t="str">
        <f t="shared" si="61"/>
        <v/>
      </c>
      <c r="AJ164" s="119">
        <f t="shared" si="78"/>
        <v>0</v>
      </c>
    </row>
    <row r="165" spans="1:36" ht="15.6">
      <c r="A165" s="206">
        <v>40340</v>
      </c>
      <c r="B165">
        <v>-0.17000000178813901</v>
      </c>
      <c r="C165">
        <v>11</v>
      </c>
      <c r="D165">
        <v>0</v>
      </c>
      <c r="E165">
        <v>16.100556387614301</v>
      </c>
      <c r="F165" s="36">
        <f t="shared" si="56"/>
        <v>1.1727296633474515</v>
      </c>
      <c r="G165" s="41">
        <f t="shared" si="62"/>
        <v>29.523100675262938</v>
      </c>
      <c r="H165" s="42">
        <f t="shared" si="63"/>
        <v>0.59046201350525873</v>
      </c>
      <c r="I165" s="61">
        <f t="shared" si="57"/>
        <v>8.2074999995529652</v>
      </c>
      <c r="J165" s="35">
        <f t="shared" si="58"/>
        <v>1</v>
      </c>
      <c r="K165" s="89" t="str">
        <f t="shared" si="69"/>
        <v/>
      </c>
      <c r="L165" s="89">
        <f t="shared" si="71"/>
        <v>1</v>
      </c>
      <c r="M165" s="168">
        <f t="shared" si="64"/>
        <v>2.145083982265391E-2</v>
      </c>
      <c r="N165" s="165">
        <f t="shared" si="79"/>
        <v>0</v>
      </c>
      <c r="O165" s="69">
        <f t="shared" si="72"/>
        <v>1</v>
      </c>
      <c r="P165" s="102">
        <f t="shared" si="74"/>
        <v>0</v>
      </c>
      <c r="Q165" s="230" t="str">
        <f t="shared" si="55"/>
        <v/>
      </c>
      <c r="R165" s="85">
        <f t="shared" si="77"/>
        <v>1</v>
      </c>
      <c r="S165" s="206">
        <v>40705</v>
      </c>
      <c r="T165">
        <v>-3.3</v>
      </c>
      <c r="U165">
        <v>14</v>
      </c>
      <c r="V165">
        <v>0</v>
      </c>
      <c r="W165">
        <v>16.100556387614301</v>
      </c>
      <c r="X165" s="36">
        <f t="shared" si="59"/>
        <v>1.4553809393037767</v>
      </c>
      <c r="Y165" s="41">
        <f t="shared" si="65"/>
        <v>17.118884065288629</v>
      </c>
      <c r="Z165" s="42">
        <f t="shared" si="66"/>
        <v>0.34237768130577256</v>
      </c>
      <c r="AA165" s="61">
        <f t="shared" si="60"/>
        <v>9.6750000000000007</v>
      </c>
      <c r="AB165" s="37">
        <f t="shared" si="67"/>
        <v>1</v>
      </c>
      <c r="AC165" s="76" t="str">
        <f t="shared" si="70"/>
        <v/>
      </c>
      <c r="AD165" s="89">
        <f t="shared" si="73"/>
        <v>1</v>
      </c>
      <c r="AE165" s="168">
        <f t="shared" si="68"/>
        <v>3.4047177052530554E-2</v>
      </c>
      <c r="AF165" s="165">
        <f t="shared" si="80"/>
        <v>0</v>
      </c>
      <c r="AG165" s="69">
        <f t="shared" si="75"/>
        <v>1</v>
      </c>
      <c r="AH165" s="102">
        <f t="shared" si="76"/>
        <v>0</v>
      </c>
      <c r="AI165" s="230" t="str">
        <f t="shared" si="61"/>
        <v/>
      </c>
      <c r="AJ165" s="119">
        <f t="shared" si="78"/>
        <v>0</v>
      </c>
    </row>
    <row r="166" spans="1:36" ht="15.6">
      <c r="A166" s="206">
        <v>40341</v>
      </c>
      <c r="B166">
        <v>1.7799999713897701</v>
      </c>
      <c r="C166">
        <v>11.6499996185303</v>
      </c>
      <c r="D166">
        <v>0</v>
      </c>
      <c r="E166">
        <v>16.055240323505998</v>
      </c>
      <c r="F166" s="36">
        <f t="shared" si="56"/>
        <v>1.1608310733935594</v>
      </c>
      <c r="G166" s="41">
        <f t="shared" si="62"/>
        <v>28.594435816548092</v>
      </c>
      <c r="H166" s="42">
        <f t="shared" si="63"/>
        <v>0.57188871633096183</v>
      </c>
      <c r="I166" s="61">
        <f t="shared" si="57"/>
        <v>9.1824997067451672</v>
      </c>
      <c r="J166" s="35">
        <f t="shared" si="58"/>
        <v>1</v>
      </c>
      <c r="K166" s="89" t="str">
        <f t="shared" si="69"/>
        <v/>
      </c>
      <c r="L166" s="89">
        <f t="shared" si="71"/>
        <v>1</v>
      </c>
      <c r="M166" s="168">
        <f t="shared" si="64"/>
        <v>2.9608145862003353E-2</v>
      </c>
      <c r="N166" s="165">
        <f t="shared" si="79"/>
        <v>0</v>
      </c>
      <c r="O166" s="69">
        <f t="shared" si="72"/>
        <v>1</v>
      </c>
      <c r="P166" s="102">
        <f t="shared" si="74"/>
        <v>0</v>
      </c>
      <c r="Q166" s="230" t="str">
        <f t="shared" si="55"/>
        <v/>
      </c>
      <c r="R166" s="85">
        <f t="shared" si="77"/>
        <v>1</v>
      </c>
      <c r="S166" s="206">
        <v>40706</v>
      </c>
      <c r="T166">
        <v>1.4</v>
      </c>
      <c r="U166">
        <v>15.6</v>
      </c>
      <c r="V166">
        <v>0</v>
      </c>
      <c r="W166">
        <v>16.055240323505998</v>
      </c>
      <c r="X166" s="36">
        <f t="shared" si="59"/>
        <v>1.4937519424430201</v>
      </c>
      <c r="Y166" s="41">
        <f t="shared" si="65"/>
        <v>15.923882511334213</v>
      </c>
      <c r="Z166" s="42">
        <f t="shared" si="66"/>
        <v>0.31847765022668428</v>
      </c>
      <c r="AA166" s="61">
        <f t="shared" si="60"/>
        <v>12.05</v>
      </c>
      <c r="AB166" s="37">
        <f t="shared" si="67"/>
        <v>1</v>
      </c>
      <c r="AC166" s="76" t="str">
        <f t="shared" si="70"/>
        <v/>
      </c>
      <c r="AD166" s="89">
        <f t="shared" si="73"/>
        <v>1</v>
      </c>
      <c r="AE166" s="168">
        <f t="shared" si="68"/>
        <v>5.7742287224030339E-2</v>
      </c>
      <c r="AF166" s="165">
        <f t="shared" si="80"/>
        <v>0</v>
      </c>
      <c r="AG166" s="69">
        <f t="shared" si="75"/>
        <v>1</v>
      </c>
      <c r="AH166" s="102">
        <f t="shared" si="76"/>
        <v>0</v>
      </c>
      <c r="AI166" s="230" t="str">
        <f t="shared" si="61"/>
        <v/>
      </c>
      <c r="AJ166" s="119">
        <f t="shared" si="78"/>
        <v>0</v>
      </c>
    </row>
    <row r="167" spans="1:36" ht="15.6">
      <c r="A167" s="206">
        <v>40342</v>
      </c>
      <c r="B167">
        <v>-3.78999996185303</v>
      </c>
      <c r="C167">
        <v>13.289999961853001</v>
      </c>
      <c r="D167">
        <v>0</v>
      </c>
      <c r="E167">
        <v>16.014635544892698</v>
      </c>
      <c r="F167" s="36">
        <f t="shared" si="56"/>
        <v>1.4011005052220529</v>
      </c>
      <c r="G167" s="41">
        <f t="shared" si="62"/>
        <v>27.473555412370448</v>
      </c>
      <c r="H167" s="42">
        <f t="shared" si="63"/>
        <v>0.54947110824740897</v>
      </c>
      <c r="I167" s="61">
        <f t="shared" si="57"/>
        <v>9.0199999809264924</v>
      </c>
      <c r="J167" s="35">
        <f t="shared" si="58"/>
        <v>1</v>
      </c>
      <c r="K167" s="89" t="str">
        <f t="shared" si="69"/>
        <v/>
      </c>
      <c r="L167" s="89">
        <f t="shared" si="71"/>
        <v>1</v>
      </c>
      <c r="M167" s="168">
        <f t="shared" si="64"/>
        <v>2.8188300023407831E-2</v>
      </c>
      <c r="N167" s="165">
        <f t="shared" si="79"/>
        <v>0</v>
      </c>
      <c r="O167" s="69">
        <f t="shared" si="72"/>
        <v>1</v>
      </c>
      <c r="P167" s="102">
        <f t="shared" si="74"/>
        <v>0</v>
      </c>
      <c r="Q167" s="230" t="str">
        <f t="shared" si="55"/>
        <v/>
      </c>
      <c r="R167" s="85">
        <f t="shared" si="77"/>
        <v>0</v>
      </c>
      <c r="S167" s="206">
        <v>40707</v>
      </c>
      <c r="T167">
        <v>7</v>
      </c>
      <c r="U167">
        <v>14.1</v>
      </c>
      <c r="V167">
        <v>0</v>
      </c>
      <c r="W167">
        <v>16.014635544892698</v>
      </c>
      <c r="X167" s="36">
        <f t="shared" si="59"/>
        <v>1.1356932611975623</v>
      </c>
      <c r="Y167" s="41">
        <f t="shared" si="65"/>
        <v>15.015327902376164</v>
      </c>
      <c r="Z167" s="42">
        <f t="shared" si="66"/>
        <v>0.30030655804752326</v>
      </c>
      <c r="AA167" s="61">
        <f t="shared" si="60"/>
        <v>12.324999999999999</v>
      </c>
      <c r="AB167" s="37">
        <f t="shared" si="67"/>
        <v>1</v>
      </c>
      <c r="AC167" s="76" t="str">
        <f t="shared" si="70"/>
        <v/>
      </c>
      <c r="AD167" s="89">
        <f t="shared" si="73"/>
        <v>1</v>
      </c>
      <c r="AE167" s="168">
        <f t="shared" si="68"/>
        <v>6.0657551850840305E-2</v>
      </c>
      <c r="AF167" s="165">
        <f t="shared" si="80"/>
        <v>0</v>
      </c>
      <c r="AG167" s="69">
        <f t="shared" si="75"/>
        <v>1</v>
      </c>
      <c r="AH167" s="102">
        <f t="shared" si="76"/>
        <v>0</v>
      </c>
      <c r="AI167" s="230" t="str">
        <f t="shared" si="61"/>
        <v/>
      </c>
      <c r="AJ167" s="119">
        <f t="shared" si="78"/>
        <v>0</v>
      </c>
    </row>
    <row r="168" spans="1:36" ht="15.6">
      <c r="A168" s="206">
        <v>40343</v>
      </c>
      <c r="B168">
        <v>-2.1500000953674299</v>
      </c>
      <c r="C168">
        <v>15.210000038146999</v>
      </c>
      <c r="D168">
        <v>0.10000000149011599</v>
      </c>
      <c r="E168">
        <v>15.9787824254279</v>
      </c>
      <c r="F168" s="36">
        <f t="shared" si="56"/>
        <v>1.5206259773123507</v>
      </c>
      <c r="G168" s="41">
        <f t="shared" si="62"/>
        <v>26.357054632010684</v>
      </c>
      <c r="H168" s="42">
        <f t="shared" si="63"/>
        <v>0.52714109264021369</v>
      </c>
      <c r="I168" s="61">
        <f t="shared" si="57"/>
        <v>10.870000004768393</v>
      </c>
      <c r="J168" s="35">
        <f t="shared" si="58"/>
        <v>1</v>
      </c>
      <c r="K168" s="89" t="str">
        <f t="shared" si="69"/>
        <v/>
      </c>
      <c r="L168" s="89">
        <f t="shared" si="71"/>
        <v>1</v>
      </c>
      <c r="M168" s="168">
        <f t="shared" si="64"/>
        <v>4.5567214998026337E-2</v>
      </c>
      <c r="N168" s="165">
        <f t="shared" si="79"/>
        <v>0</v>
      </c>
      <c r="O168" s="69">
        <f t="shared" si="72"/>
        <v>1</v>
      </c>
      <c r="P168" s="102">
        <f t="shared" si="74"/>
        <v>0</v>
      </c>
      <c r="Q168" s="230" t="str">
        <f t="shared" si="55"/>
        <v/>
      </c>
      <c r="R168" s="85">
        <f t="shared" si="77"/>
        <v>0</v>
      </c>
      <c r="S168" s="206">
        <v>40708</v>
      </c>
      <c r="T168">
        <v>4.0999999999999996</v>
      </c>
      <c r="U168">
        <v>14.9</v>
      </c>
      <c r="V168">
        <v>0</v>
      </c>
      <c r="W168">
        <v>15.9787824254279</v>
      </c>
      <c r="X168" s="36">
        <f t="shared" si="59"/>
        <v>1.3457982513529632</v>
      </c>
      <c r="Y168" s="41">
        <f t="shared" si="65"/>
        <v>13.938689301293794</v>
      </c>
      <c r="Z168" s="42">
        <f t="shared" si="66"/>
        <v>0.27877378602587588</v>
      </c>
      <c r="AA168" s="61">
        <f t="shared" si="60"/>
        <v>12.2</v>
      </c>
      <c r="AB168" s="37">
        <f t="shared" si="67"/>
        <v>1</v>
      </c>
      <c r="AC168" s="76" t="str">
        <f t="shared" si="70"/>
        <v/>
      </c>
      <c r="AD168" s="89">
        <f t="shared" si="73"/>
        <v>1</v>
      </c>
      <c r="AE168" s="168">
        <f t="shared" si="68"/>
        <v>5.932973782714742E-2</v>
      </c>
      <c r="AF168" s="165">
        <f t="shared" si="80"/>
        <v>0</v>
      </c>
      <c r="AG168" s="69">
        <f t="shared" si="75"/>
        <v>1</v>
      </c>
      <c r="AH168" s="102">
        <f t="shared" si="76"/>
        <v>0</v>
      </c>
      <c r="AI168" s="230" t="str">
        <f t="shared" si="61"/>
        <v/>
      </c>
      <c r="AJ168" s="119">
        <f t="shared" si="78"/>
        <v>0</v>
      </c>
    </row>
    <row r="169" spans="1:36" ht="15.6">
      <c r="A169" s="206">
        <v>40344</v>
      </c>
      <c r="B169">
        <v>-1.1000000238418599</v>
      </c>
      <c r="C169">
        <v>16.360000610351602</v>
      </c>
      <c r="D169">
        <v>0</v>
      </c>
      <c r="E169">
        <v>15.947721338765099</v>
      </c>
      <c r="F169" s="36">
        <f t="shared" si="56"/>
        <v>1.5908487199974579</v>
      </c>
      <c r="G169" s="41">
        <f t="shared" si="62"/>
        <v>25.084375656012718</v>
      </c>
      <c r="H169" s="42">
        <f t="shared" si="63"/>
        <v>0.50168751312025439</v>
      </c>
      <c r="I169" s="61">
        <f t="shared" si="57"/>
        <v>11.995000451803236</v>
      </c>
      <c r="J169" s="35">
        <f t="shared" si="58"/>
        <v>1</v>
      </c>
      <c r="K169" s="89" t="str">
        <f t="shared" si="69"/>
        <v/>
      </c>
      <c r="L169" s="89">
        <f t="shared" si="71"/>
        <v>1</v>
      </c>
      <c r="M169" s="168">
        <f t="shared" si="64"/>
        <v>5.7161996715051781E-2</v>
      </c>
      <c r="N169" s="165">
        <f t="shared" si="79"/>
        <v>0</v>
      </c>
      <c r="O169" s="69">
        <f t="shared" si="72"/>
        <v>1</v>
      </c>
      <c r="P169" s="102">
        <f t="shared" si="74"/>
        <v>0</v>
      </c>
      <c r="Q169" s="230" t="str">
        <f t="shared" si="55"/>
        <v/>
      </c>
      <c r="R169" s="85">
        <f t="shared" si="77"/>
        <v>0</v>
      </c>
      <c r="S169" s="206">
        <v>40709</v>
      </c>
      <c r="T169">
        <v>7.3</v>
      </c>
      <c r="U169">
        <v>15.3</v>
      </c>
      <c r="V169">
        <v>0</v>
      </c>
      <c r="W169">
        <v>15.947721338765099</v>
      </c>
      <c r="X169" s="36">
        <f t="shared" si="59"/>
        <v>1.2322487111435656</v>
      </c>
      <c r="Y169" s="41">
        <f t="shared" si="65"/>
        <v>12.95289033237894</v>
      </c>
      <c r="Z169" s="42">
        <f t="shared" si="66"/>
        <v>0.25905780664757883</v>
      </c>
      <c r="AA169" s="61">
        <f t="shared" si="60"/>
        <v>13.3</v>
      </c>
      <c r="AB169" s="37">
        <f t="shared" si="67"/>
        <v>1</v>
      </c>
      <c r="AC169" s="76" t="str">
        <f t="shared" si="70"/>
        <v/>
      </c>
      <c r="AD169" s="89">
        <f t="shared" si="73"/>
        <v>1</v>
      </c>
      <c r="AE169" s="168">
        <f t="shared" si="68"/>
        <v>7.111069547598893E-2</v>
      </c>
      <c r="AF169" s="165">
        <f t="shared" si="80"/>
        <v>0</v>
      </c>
      <c r="AG169" s="69">
        <f t="shared" si="75"/>
        <v>1</v>
      </c>
      <c r="AH169" s="102">
        <f t="shared" si="76"/>
        <v>0</v>
      </c>
      <c r="AI169" s="230" t="str">
        <f t="shared" si="61"/>
        <v/>
      </c>
      <c r="AJ169" s="119">
        <f t="shared" si="78"/>
        <v>0</v>
      </c>
    </row>
    <row r="170" spans="1:36" ht="15.6">
      <c r="A170" s="206">
        <v>40345</v>
      </c>
      <c r="B170">
        <v>2.1900000572204599</v>
      </c>
      <c r="C170">
        <v>16.799999237060501</v>
      </c>
      <c r="D170">
        <v>1.70000004768372</v>
      </c>
      <c r="E170">
        <v>15.9214810929524</v>
      </c>
      <c r="F170" s="36">
        <f t="shared" si="56"/>
        <v>1.5593851923006428</v>
      </c>
      <c r="G170" s="41">
        <f t="shared" si="62"/>
        <v>25.536867549855923</v>
      </c>
      <c r="H170" s="42">
        <f t="shared" si="63"/>
        <v>0.51073735099711848</v>
      </c>
      <c r="I170" s="61">
        <f t="shared" si="57"/>
        <v>13.147499442100489</v>
      </c>
      <c r="J170" s="35">
        <f t="shared" si="58"/>
        <v>1</v>
      </c>
      <c r="K170" s="89" t="str">
        <f t="shared" si="69"/>
        <v/>
      </c>
      <c r="L170" s="89">
        <f t="shared" si="71"/>
        <v>1</v>
      </c>
      <c r="M170" s="168">
        <f t="shared" si="64"/>
        <v>6.9469900038497734E-2</v>
      </c>
      <c r="N170" s="165">
        <f t="shared" si="79"/>
        <v>0</v>
      </c>
      <c r="O170" s="69">
        <f t="shared" si="72"/>
        <v>1</v>
      </c>
      <c r="P170" s="102">
        <f t="shared" si="74"/>
        <v>0</v>
      </c>
      <c r="Q170" s="230" t="str">
        <f t="shared" si="55"/>
        <v/>
      </c>
      <c r="R170" s="85">
        <f t="shared" si="77"/>
        <v>0</v>
      </c>
      <c r="S170" s="206">
        <v>40710</v>
      </c>
      <c r="T170">
        <v>3.4</v>
      </c>
      <c r="U170">
        <v>17.100000000000001</v>
      </c>
      <c r="V170">
        <v>0</v>
      </c>
      <c r="W170">
        <v>15.9214810929524</v>
      </c>
      <c r="X170" s="36">
        <f t="shared" si="59"/>
        <v>1.5518093571807339</v>
      </c>
      <c r="Y170" s="41">
        <f t="shared" si="65"/>
        <v>11.711442846634354</v>
      </c>
      <c r="Z170" s="42">
        <f t="shared" si="66"/>
        <v>0.23422885693268708</v>
      </c>
      <c r="AA170" s="61">
        <f t="shared" si="60"/>
        <v>13.675000000000001</v>
      </c>
      <c r="AB170" s="37">
        <f t="shared" si="67"/>
        <v>1</v>
      </c>
      <c r="AC170" s="76" t="str">
        <f t="shared" si="70"/>
        <v/>
      </c>
      <c r="AD170" s="89">
        <f t="shared" si="73"/>
        <v>1</v>
      </c>
      <c r="AE170" s="168">
        <f t="shared" si="68"/>
        <v>7.5141314513065466E-2</v>
      </c>
      <c r="AF170" s="165">
        <f t="shared" si="80"/>
        <v>0</v>
      </c>
      <c r="AG170" s="69">
        <f t="shared" si="75"/>
        <v>1</v>
      </c>
      <c r="AH170" s="102">
        <f t="shared" si="76"/>
        <v>0</v>
      </c>
      <c r="AI170" s="230" t="str">
        <f t="shared" si="61"/>
        <v/>
      </c>
      <c r="AJ170" s="119">
        <f t="shared" si="78"/>
        <v>0</v>
      </c>
    </row>
    <row r="171" spans="1:36" ht="15.6">
      <c r="A171" s="206">
        <v>40346</v>
      </c>
      <c r="B171">
        <v>6.25</v>
      </c>
      <c r="C171">
        <v>14.2399997711182</v>
      </c>
      <c r="D171">
        <v>7.3000001907348597</v>
      </c>
      <c r="E171">
        <v>15.900044233616001</v>
      </c>
      <c r="F171" s="36">
        <f t="shared" si="56"/>
        <v>1.1832837766475006</v>
      </c>
      <c r="G171" s="41">
        <f t="shared" si="62"/>
        <v>31.890240719272782</v>
      </c>
      <c r="H171" s="42">
        <f t="shared" si="63"/>
        <v>0.63780481438545567</v>
      </c>
      <c r="I171" s="61">
        <f t="shared" si="57"/>
        <v>12.24249982833865</v>
      </c>
      <c r="J171" s="35">
        <f t="shared" si="58"/>
        <v>1</v>
      </c>
      <c r="K171" s="89">
        <f t="shared" si="69"/>
        <v>1</v>
      </c>
      <c r="L171" s="89">
        <f t="shared" si="71"/>
        <v>1</v>
      </c>
      <c r="M171" s="168">
        <f t="shared" si="64"/>
        <v>5.978071661064379E-2</v>
      </c>
      <c r="N171" s="165">
        <f t="shared" si="79"/>
        <v>0</v>
      </c>
      <c r="O171" s="69">
        <f t="shared" si="72"/>
        <v>1</v>
      </c>
      <c r="P171" s="102">
        <f t="shared" si="74"/>
        <v>0</v>
      </c>
      <c r="Q171" s="230" t="str">
        <f t="shared" si="55"/>
        <v/>
      </c>
      <c r="R171" s="85">
        <f t="shared" si="77"/>
        <v>0</v>
      </c>
      <c r="S171" s="206">
        <v>40711</v>
      </c>
      <c r="T171">
        <v>-0.3</v>
      </c>
      <c r="U171">
        <v>10.5</v>
      </c>
      <c r="V171">
        <v>0</v>
      </c>
      <c r="W171">
        <v>15.900044233616001</v>
      </c>
      <c r="X171" s="36">
        <f t="shared" si="59"/>
        <v>1.1233302245532946</v>
      </c>
      <c r="Y171" s="41">
        <f t="shared" si="65"/>
        <v>10.812778666991719</v>
      </c>
      <c r="Z171" s="42">
        <f t="shared" si="66"/>
        <v>0.21625557333983436</v>
      </c>
      <c r="AA171" s="61">
        <f t="shared" si="60"/>
        <v>7.8</v>
      </c>
      <c r="AB171" s="37">
        <f t="shared" si="67"/>
        <v>1</v>
      </c>
      <c r="AC171" s="76" t="str">
        <f t="shared" si="70"/>
        <v/>
      </c>
      <c r="AD171" s="89">
        <f t="shared" si="73"/>
        <v>1</v>
      </c>
      <c r="AE171" s="168">
        <f t="shared" si="68"/>
        <v>1.8314532491492851E-2</v>
      </c>
      <c r="AF171" s="165">
        <f t="shared" si="80"/>
        <v>0</v>
      </c>
      <c r="AG171" s="69">
        <f t="shared" si="75"/>
        <v>1</v>
      </c>
      <c r="AH171" s="102">
        <f t="shared" si="76"/>
        <v>0</v>
      </c>
      <c r="AI171" s="230" t="str">
        <f t="shared" si="61"/>
        <v/>
      </c>
      <c r="AJ171" s="119">
        <f t="shared" si="78"/>
        <v>0</v>
      </c>
    </row>
    <row r="172" spans="1:36" ht="15.6">
      <c r="A172" s="206">
        <v>40347</v>
      </c>
      <c r="B172">
        <v>1.91999995708466</v>
      </c>
      <c r="C172">
        <v>11.2600002288818</v>
      </c>
      <c r="D172">
        <v>5.0999999046325701</v>
      </c>
      <c r="E172">
        <v>15.883381740776599</v>
      </c>
      <c r="F172" s="36">
        <f t="shared" si="56"/>
        <v>1.1114501067744038</v>
      </c>
      <c r="G172" s="41">
        <f t="shared" si="62"/>
        <v>36.101080538485824</v>
      </c>
      <c r="H172" s="42">
        <f t="shared" si="63"/>
        <v>0.72202161076971649</v>
      </c>
      <c r="I172" s="61">
        <f t="shared" si="57"/>
        <v>8.925000160932516</v>
      </c>
      <c r="J172" s="35">
        <f t="shared" si="58"/>
        <v>1</v>
      </c>
      <c r="K172" s="89">
        <f t="shared" si="69"/>
        <v>1</v>
      </c>
      <c r="L172" s="89">
        <f t="shared" si="71"/>
        <v>1</v>
      </c>
      <c r="M172" s="168">
        <f t="shared" si="64"/>
        <v>2.7368991432573778E-2</v>
      </c>
      <c r="N172" s="165">
        <f t="shared" si="79"/>
        <v>0</v>
      </c>
      <c r="O172" s="69">
        <f t="shared" si="72"/>
        <v>1</v>
      </c>
      <c r="P172" s="102">
        <f t="shared" si="74"/>
        <v>0</v>
      </c>
      <c r="Q172" s="230" t="str">
        <f t="shared" si="55"/>
        <v/>
      </c>
      <c r="R172" s="85">
        <f t="shared" si="77"/>
        <v>0</v>
      </c>
      <c r="S172" s="206">
        <v>40712</v>
      </c>
      <c r="T172">
        <v>-0.8</v>
      </c>
      <c r="U172">
        <v>10.4</v>
      </c>
      <c r="V172">
        <v>0.4</v>
      </c>
      <c r="W172">
        <v>15.883381740776599</v>
      </c>
      <c r="X172" s="36">
        <f t="shared" si="59"/>
        <v>1.1277742543674356</v>
      </c>
      <c r="Y172" s="41">
        <f t="shared" si="65"/>
        <v>10.310559263497771</v>
      </c>
      <c r="Z172" s="42">
        <f t="shared" si="66"/>
        <v>0.20621118526995541</v>
      </c>
      <c r="AA172" s="61">
        <f t="shared" si="60"/>
        <v>7.6</v>
      </c>
      <c r="AB172" s="37">
        <f t="shared" si="67"/>
        <v>1</v>
      </c>
      <c r="AC172" s="76" t="str">
        <f t="shared" si="70"/>
        <v/>
      </c>
      <c r="AD172" s="89">
        <f t="shared" si="73"/>
        <v>1</v>
      </c>
      <c r="AE172" s="168">
        <f t="shared" si="68"/>
        <v>1.68383397349509E-2</v>
      </c>
      <c r="AF172" s="165">
        <f t="shared" si="80"/>
        <v>0</v>
      </c>
      <c r="AG172" s="69">
        <f t="shared" si="75"/>
        <v>1</v>
      </c>
      <c r="AH172" s="102">
        <f t="shared" si="76"/>
        <v>0</v>
      </c>
      <c r="AI172" s="230" t="str">
        <f t="shared" si="61"/>
        <v/>
      </c>
      <c r="AJ172" s="119">
        <f t="shared" si="78"/>
        <v>0</v>
      </c>
    </row>
    <row r="173" spans="1:36" ht="15.6">
      <c r="A173" s="206">
        <v>40348</v>
      </c>
      <c r="B173">
        <v>4.1100001335143999</v>
      </c>
      <c r="C173">
        <v>12.8900003433228</v>
      </c>
      <c r="D173">
        <v>0</v>
      </c>
      <c r="E173">
        <v>15.871464594455</v>
      </c>
      <c r="F173" s="36">
        <f t="shared" si="56"/>
        <v>1.1611324752966234</v>
      </c>
      <c r="G173" s="41">
        <f t="shared" si="62"/>
        <v>35.172174558248528</v>
      </c>
      <c r="H173" s="42">
        <f t="shared" si="63"/>
        <v>0.70344349116497051</v>
      </c>
      <c r="I173" s="61">
        <f t="shared" si="57"/>
        <v>10.6950002908707</v>
      </c>
      <c r="J173" s="35">
        <f t="shared" si="58"/>
        <v>1</v>
      </c>
      <c r="K173" s="89">
        <f t="shared" si="69"/>
        <v>1</v>
      </c>
      <c r="L173" s="89">
        <f t="shared" si="71"/>
        <v>1</v>
      </c>
      <c r="M173" s="168">
        <f t="shared" si="64"/>
        <v>4.3821540368492243E-2</v>
      </c>
      <c r="N173" s="165">
        <f t="shared" si="79"/>
        <v>0</v>
      </c>
      <c r="O173" s="69">
        <f t="shared" si="72"/>
        <v>1</v>
      </c>
      <c r="P173" s="102">
        <f t="shared" si="74"/>
        <v>0</v>
      </c>
      <c r="Q173" s="230" t="str">
        <f t="shared" si="55"/>
        <v/>
      </c>
      <c r="R173" s="85">
        <f t="shared" si="77"/>
        <v>0</v>
      </c>
      <c r="S173" s="206">
        <v>40713</v>
      </c>
      <c r="T173">
        <v>2.5</v>
      </c>
      <c r="U173">
        <v>12.5</v>
      </c>
      <c r="V173">
        <v>0.4</v>
      </c>
      <c r="W173">
        <v>15.871464594455</v>
      </c>
      <c r="X173" s="36">
        <f t="shared" si="59"/>
        <v>1.1920631898916476</v>
      </c>
      <c r="Y173" s="41">
        <f t="shared" si="65"/>
        <v>9.7569087115844528</v>
      </c>
      <c r="Z173" s="42">
        <f t="shared" si="66"/>
        <v>0.19513817423168905</v>
      </c>
      <c r="AA173" s="61">
        <f t="shared" si="60"/>
        <v>10</v>
      </c>
      <c r="AB173" s="37" t="str">
        <f t="shared" si="67"/>
        <v xml:space="preserve"> </v>
      </c>
      <c r="AC173" s="76" t="str">
        <f t="shared" si="70"/>
        <v/>
      </c>
      <c r="AD173" s="89">
        <f t="shared" si="73"/>
        <v>1</v>
      </c>
      <c r="AE173" s="168">
        <f t="shared" si="68"/>
        <v>3.7081592391447635E-2</v>
      </c>
      <c r="AF173" s="165">
        <f t="shared" si="80"/>
        <v>0</v>
      </c>
      <c r="AG173" s="69">
        <f t="shared" si="75"/>
        <v>1</v>
      </c>
      <c r="AH173" s="102">
        <f t="shared" si="76"/>
        <v>0</v>
      </c>
      <c r="AI173" s="230" t="str">
        <f t="shared" si="61"/>
        <v/>
      </c>
      <c r="AJ173" s="119">
        <f t="shared" si="78"/>
        <v>0</v>
      </c>
    </row>
    <row r="174" spans="1:36" ht="15.6">
      <c r="A174" s="206">
        <v>40349</v>
      </c>
      <c r="B174">
        <v>5.1799998283386204</v>
      </c>
      <c r="C174">
        <v>14.550000190734901</v>
      </c>
      <c r="D174">
        <v>0.89999997615814198</v>
      </c>
      <c r="E174">
        <v>15.864263774671899</v>
      </c>
      <c r="F174" s="36">
        <f t="shared" si="56"/>
        <v>1.261194744834603</v>
      </c>
      <c r="G174" s="41">
        <f t="shared" si="62"/>
        <v>35.063218738538986</v>
      </c>
      <c r="H174" s="42">
        <f t="shared" si="63"/>
        <v>0.70126437477077974</v>
      </c>
      <c r="I174" s="61">
        <f t="shared" si="57"/>
        <v>12.207500100135832</v>
      </c>
      <c r="J174" s="35">
        <f t="shared" si="58"/>
        <v>1</v>
      </c>
      <c r="K174" s="89">
        <f t="shared" si="69"/>
        <v>1</v>
      </c>
      <c r="L174" s="89">
        <f t="shared" si="71"/>
        <v>1</v>
      </c>
      <c r="M174" s="168">
        <f t="shared" si="64"/>
        <v>5.940928678400817E-2</v>
      </c>
      <c r="N174" s="165">
        <f t="shared" si="79"/>
        <v>0</v>
      </c>
      <c r="O174" s="69">
        <f t="shared" si="72"/>
        <v>1</v>
      </c>
      <c r="P174" s="102">
        <f t="shared" si="74"/>
        <v>0</v>
      </c>
      <c r="Q174" s="230" t="str">
        <f t="shared" si="55"/>
        <v/>
      </c>
      <c r="R174" s="85">
        <f t="shared" si="77"/>
        <v>0</v>
      </c>
      <c r="S174" s="206">
        <v>40714</v>
      </c>
      <c r="T174">
        <v>7.2</v>
      </c>
      <c r="U174">
        <v>15.1</v>
      </c>
      <c r="V174">
        <v>0</v>
      </c>
      <c r="W174">
        <v>15.864263774671899</v>
      </c>
      <c r="X174" s="36">
        <f t="shared" si="59"/>
        <v>1.2118358261253304</v>
      </c>
      <c r="Y174" s="41">
        <f t="shared" si="65"/>
        <v>8.7874400506841894</v>
      </c>
      <c r="Z174" s="42">
        <f t="shared" si="66"/>
        <v>0.17574880101368379</v>
      </c>
      <c r="AA174" s="61">
        <f t="shared" si="60"/>
        <v>13.125</v>
      </c>
      <c r="AB174" s="37" t="str">
        <f t="shared" si="67"/>
        <v xml:space="preserve"> </v>
      </c>
      <c r="AC174" s="76" t="str">
        <f t="shared" si="70"/>
        <v/>
      </c>
      <c r="AD174" s="89">
        <f t="shared" si="73"/>
        <v>1</v>
      </c>
      <c r="AE174" s="168">
        <f t="shared" si="68"/>
        <v>6.922785314381559E-2</v>
      </c>
      <c r="AF174" s="165">
        <f t="shared" si="80"/>
        <v>0</v>
      </c>
      <c r="AG174" s="69">
        <f t="shared" si="75"/>
        <v>1</v>
      </c>
      <c r="AH174" s="102">
        <f t="shared" si="76"/>
        <v>0</v>
      </c>
      <c r="AI174" s="230" t="str">
        <f t="shared" si="61"/>
        <v/>
      </c>
      <c r="AJ174" s="119">
        <f t="shared" si="78"/>
        <v>0</v>
      </c>
    </row>
    <row r="175" spans="1:36" ht="15.6">
      <c r="A175" s="206">
        <v>40350</v>
      </c>
      <c r="B175">
        <v>2.0599999427795401</v>
      </c>
      <c r="C175">
        <v>15.2299995422363</v>
      </c>
      <c r="D175">
        <v>0.20000000298023199</v>
      </c>
      <c r="E175">
        <v>15.861750261448099</v>
      </c>
      <c r="F175" s="36">
        <f t="shared" si="56"/>
        <v>1.4290561965047421</v>
      </c>
      <c r="G175" s="41">
        <f t="shared" si="62"/>
        <v>34.119973784315427</v>
      </c>
      <c r="H175" s="42">
        <f t="shared" si="63"/>
        <v>0.68239947568630854</v>
      </c>
      <c r="I175" s="61">
        <f t="shared" si="57"/>
        <v>11.93749964237211</v>
      </c>
      <c r="J175" s="35">
        <f t="shared" si="58"/>
        <v>1</v>
      </c>
      <c r="K175" s="89">
        <f t="shared" si="69"/>
        <v>1</v>
      </c>
      <c r="L175" s="89">
        <f t="shared" si="71"/>
        <v>1</v>
      </c>
      <c r="M175" s="168">
        <f t="shared" si="64"/>
        <v>5.6556398535709165E-2</v>
      </c>
      <c r="N175" s="165">
        <f t="shared" si="79"/>
        <v>0</v>
      </c>
      <c r="O175" s="69">
        <f t="shared" si="72"/>
        <v>1</v>
      </c>
      <c r="P175" s="102">
        <f t="shared" si="74"/>
        <v>0</v>
      </c>
      <c r="Q175" s="230" t="str">
        <f t="shared" si="55"/>
        <v/>
      </c>
      <c r="R175" s="85">
        <f t="shared" si="77"/>
        <v>0</v>
      </c>
      <c r="S175" s="206">
        <v>40715</v>
      </c>
      <c r="T175">
        <v>5.0999999999999996</v>
      </c>
      <c r="U175">
        <v>10.4</v>
      </c>
      <c r="V175">
        <v>0</v>
      </c>
      <c r="W175">
        <v>15.861750261448099</v>
      </c>
      <c r="X175" s="36">
        <f t="shared" si="59"/>
        <v>0.87587412911641627</v>
      </c>
      <c r="Y175" s="41">
        <f t="shared" si="65"/>
        <v>8.0867407473910564</v>
      </c>
      <c r="Z175" s="42">
        <f t="shared" si="66"/>
        <v>0.16173481494782113</v>
      </c>
      <c r="AA175" s="61">
        <f t="shared" si="60"/>
        <v>9.0749999999999993</v>
      </c>
      <c r="AB175" s="37" t="str">
        <f t="shared" si="67"/>
        <v xml:space="preserve"> </v>
      </c>
      <c r="AC175" s="76" t="str">
        <f t="shared" si="70"/>
        <v/>
      </c>
      <c r="AD175" s="89">
        <f t="shared" si="73"/>
        <v>1</v>
      </c>
      <c r="AE175" s="168">
        <f t="shared" si="68"/>
        <v>2.8666286425953352E-2</v>
      </c>
      <c r="AF175" s="165">
        <f t="shared" si="80"/>
        <v>0</v>
      </c>
      <c r="AG175" s="69">
        <f t="shared" si="75"/>
        <v>1</v>
      </c>
      <c r="AH175" s="102">
        <f t="shared" si="76"/>
        <v>0</v>
      </c>
      <c r="AI175" s="230" t="str">
        <f t="shared" si="61"/>
        <v/>
      </c>
      <c r="AJ175" s="119">
        <f t="shared" si="78"/>
        <v>0</v>
      </c>
    </row>
    <row r="176" spans="1:36" ht="15.6">
      <c r="A176" s="206">
        <v>40351</v>
      </c>
      <c r="B176">
        <v>0.91000002622604403</v>
      </c>
      <c r="C176">
        <v>15.460000038146999</v>
      </c>
      <c r="D176">
        <v>0</v>
      </c>
      <c r="E176">
        <v>15.863895034804299</v>
      </c>
      <c r="F176" s="36">
        <f t="shared" si="56"/>
        <v>1.4761340486807126</v>
      </c>
      <c r="G176" s="41">
        <f t="shared" si="62"/>
        <v>32.939066545370856</v>
      </c>
      <c r="H176" s="42">
        <f t="shared" si="63"/>
        <v>0.65878133090741708</v>
      </c>
      <c r="I176" s="61">
        <f t="shared" si="57"/>
        <v>11.82250003516676</v>
      </c>
      <c r="J176" s="35">
        <f t="shared" si="58"/>
        <v>1</v>
      </c>
      <c r="K176" s="89">
        <f t="shared" si="69"/>
        <v>1</v>
      </c>
      <c r="L176" s="89">
        <f t="shared" si="71"/>
        <v>1</v>
      </c>
      <c r="M176" s="168">
        <f t="shared" si="64"/>
        <v>5.53487189566731E-2</v>
      </c>
      <c r="N176" s="165">
        <f t="shared" si="79"/>
        <v>0</v>
      </c>
      <c r="O176" s="69">
        <f t="shared" si="72"/>
        <v>1</v>
      </c>
      <c r="P176" s="102">
        <f t="shared" si="74"/>
        <v>0</v>
      </c>
      <c r="Q176" s="230" t="str">
        <f t="shared" si="55"/>
        <v/>
      </c>
      <c r="R176" s="85">
        <f t="shared" si="77"/>
        <v>0</v>
      </c>
      <c r="S176" s="206">
        <v>40716</v>
      </c>
      <c r="T176">
        <v>1.8</v>
      </c>
      <c r="U176">
        <v>8.9</v>
      </c>
      <c r="V176">
        <v>9.4</v>
      </c>
      <c r="W176">
        <v>15.863895034804299</v>
      </c>
      <c r="X176" s="36">
        <f t="shared" si="59"/>
        <v>0.91865353175549147</v>
      </c>
      <c r="Y176" s="41">
        <f t="shared" si="65"/>
        <v>16.751817921986664</v>
      </c>
      <c r="Z176" s="42">
        <f t="shared" si="66"/>
        <v>0.33503635843973328</v>
      </c>
      <c r="AA176" s="61">
        <f t="shared" si="60"/>
        <v>7.125</v>
      </c>
      <c r="AB176" s="37">
        <f t="shared" si="67"/>
        <v>1</v>
      </c>
      <c r="AC176" s="76">
        <f t="shared" si="70"/>
        <v>1</v>
      </c>
      <c r="AD176" s="89">
        <f t="shared" si="73"/>
        <v>1</v>
      </c>
      <c r="AE176" s="168">
        <f t="shared" si="68"/>
        <v>1.3506049223955109E-2</v>
      </c>
      <c r="AF176" s="165">
        <f t="shared" si="80"/>
        <v>0</v>
      </c>
      <c r="AG176" s="69">
        <f t="shared" si="75"/>
        <v>1</v>
      </c>
      <c r="AH176" s="102">
        <f t="shared" si="76"/>
        <v>0</v>
      </c>
      <c r="AI176" s="230" t="str">
        <f t="shared" si="61"/>
        <v/>
      </c>
      <c r="AJ176" s="119">
        <f t="shared" si="78"/>
        <v>0</v>
      </c>
    </row>
    <row r="177" spans="1:36" ht="15.6">
      <c r="A177" s="206">
        <v>40352</v>
      </c>
      <c r="B177">
        <v>5</v>
      </c>
      <c r="C177">
        <v>16.670000076293899</v>
      </c>
      <c r="D177">
        <v>0</v>
      </c>
      <c r="E177">
        <v>15.870669074761301</v>
      </c>
      <c r="F177" s="36">
        <f t="shared" si="56"/>
        <v>1.4574363773157579</v>
      </c>
      <c r="G177" s="41">
        <f t="shared" si="62"/>
        <v>31.773117443518249</v>
      </c>
      <c r="H177" s="42">
        <f t="shared" si="63"/>
        <v>0.63546234887036501</v>
      </c>
      <c r="I177" s="61">
        <f t="shared" si="57"/>
        <v>13.752500057220423</v>
      </c>
      <c r="J177" s="35">
        <f t="shared" si="58"/>
        <v>1</v>
      </c>
      <c r="K177" s="89" t="str">
        <f t="shared" si="69"/>
        <v/>
      </c>
      <c r="L177" s="89">
        <f t="shared" si="71"/>
        <v>1</v>
      </c>
      <c r="M177" s="168">
        <f t="shared" si="64"/>
        <v>7.5972435806330382E-2</v>
      </c>
      <c r="N177" s="165">
        <f t="shared" si="79"/>
        <v>0</v>
      </c>
      <c r="O177" s="69">
        <f t="shared" si="72"/>
        <v>1</v>
      </c>
      <c r="P177" s="102">
        <f t="shared" si="74"/>
        <v>0</v>
      </c>
      <c r="Q177" s="230" t="str">
        <f t="shared" si="55"/>
        <v/>
      </c>
      <c r="R177" s="85">
        <f t="shared" si="77"/>
        <v>0</v>
      </c>
      <c r="S177" s="206">
        <v>40717</v>
      </c>
      <c r="T177">
        <v>3.9</v>
      </c>
      <c r="U177">
        <v>12.3</v>
      </c>
      <c r="V177">
        <v>1.2</v>
      </c>
      <c r="W177">
        <v>15.870669074761301</v>
      </c>
      <c r="X177" s="36">
        <f t="shared" si="59"/>
        <v>1.1183980337415467</v>
      </c>
      <c r="Y177" s="41">
        <f t="shared" si="65"/>
        <v>17.057099494993427</v>
      </c>
      <c r="Z177" s="42">
        <f t="shared" si="66"/>
        <v>0.34114198989986855</v>
      </c>
      <c r="AA177" s="61">
        <f t="shared" si="60"/>
        <v>10.200000000000001</v>
      </c>
      <c r="AB177" s="37">
        <f t="shared" si="67"/>
        <v>1</v>
      </c>
      <c r="AC177" s="76">
        <f t="shared" si="70"/>
        <v>1</v>
      </c>
      <c r="AD177" s="89">
        <f t="shared" si="73"/>
        <v>1</v>
      </c>
      <c r="AE177" s="168">
        <f t="shared" si="68"/>
        <v>3.8987580445709491E-2</v>
      </c>
      <c r="AF177" s="165">
        <f t="shared" si="80"/>
        <v>0</v>
      </c>
      <c r="AG177" s="69">
        <f t="shared" si="75"/>
        <v>1</v>
      </c>
      <c r="AH177" s="102">
        <f t="shared" si="76"/>
        <v>0</v>
      </c>
      <c r="AI177" s="230" t="str">
        <f t="shared" si="61"/>
        <v/>
      </c>
      <c r="AJ177" s="119">
        <f t="shared" si="78"/>
        <v>0</v>
      </c>
    </row>
    <row r="178" spans="1:36" ht="15.6">
      <c r="A178" s="206">
        <v>40353</v>
      </c>
      <c r="B178">
        <v>3.53999996185303</v>
      </c>
      <c r="C178">
        <v>16.329999923706101</v>
      </c>
      <c r="D178">
        <v>0</v>
      </c>
      <c r="E178">
        <v>15.8820433613399</v>
      </c>
      <c r="F178" s="36">
        <f t="shared" si="56"/>
        <v>1.4788753493712818</v>
      </c>
      <c r="G178" s="41">
        <f t="shared" si="62"/>
        <v>30.590017164021223</v>
      </c>
      <c r="H178" s="42">
        <f t="shared" si="63"/>
        <v>0.61180034328042443</v>
      </c>
      <c r="I178" s="61">
        <f t="shared" si="57"/>
        <v>13.132499933242833</v>
      </c>
      <c r="J178" s="35">
        <f t="shared" si="58"/>
        <v>1</v>
      </c>
      <c r="K178" s="89" t="str">
        <f t="shared" si="69"/>
        <v/>
      </c>
      <c r="L178" s="89">
        <f t="shared" si="71"/>
        <v>1</v>
      </c>
      <c r="M178" s="168">
        <f t="shared" si="64"/>
        <v>6.9308534896240448E-2</v>
      </c>
      <c r="N178" s="165">
        <f t="shared" si="79"/>
        <v>0</v>
      </c>
      <c r="O178" s="69">
        <f t="shared" si="72"/>
        <v>1</v>
      </c>
      <c r="P178" s="102">
        <f t="shared" si="74"/>
        <v>0</v>
      </c>
      <c r="Q178" s="230" t="str">
        <f t="shared" si="55"/>
        <v/>
      </c>
      <c r="R178" s="85">
        <f t="shared" si="77"/>
        <v>0</v>
      </c>
      <c r="S178" s="206">
        <v>40718</v>
      </c>
      <c r="T178">
        <v>-0.4</v>
      </c>
      <c r="U178">
        <v>14.3</v>
      </c>
      <c r="V178">
        <v>0.4</v>
      </c>
      <c r="W178">
        <v>15.8820433613399</v>
      </c>
      <c r="X178" s="36">
        <f t="shared" si="59"/>
        <v>1.4148226364754224</v>
      </c>
      <c r="Y178" s="41">
        <f t="shared" si="65"/>
        <v>16.325241385813086</v>
      </c>
      <c r="Z178" s="42">
        <f t="shared" si="66"/>
        <v>0.32650482771626171</v>
      </c>
      <c r="AA178" s="61">
        <f t="shared" si="60"/>
        <v>10.625</v>
      </c>
      <c r="AB178" s="37">
        <f t="shared" si="67"/>
        <v>1</v>
      </c>
      <c r="AC178" s="76">
        <f t="shared" si="70"/>
        <v>1</v>
      </c>
      <c r="AD178" s="89">
        <f t="shared" si="73"/>
        <v>1</v>
      </c>
      <c r="AE178" s="168">
        <f t="shared" si="68"/>
        <v>4.3128411666913252E-2</v>
      </c>
      <c r="AF178" s="165">
        <f t="shared" si="80"/>
        <v>0</v>
      </c>
      <c r="AG178" s="69">
        <f t="shared" si="75"/>
        <v>1</v>
      </c>
      <c r="AH178" s="102">
        <f t="shared" si="76"/>
        <v>0</v>
      </c>
      <c r="AI178" s="230" t="str">
        <f t="shared" si="61"/>
        <v/>
      </c>
      <c r="AJ178" s="119">
        <f t="shared" si="78"/>
        <v>0</v>
      </c>
    </row>
    <row r="179" spans="1:36" ht="15.6">
      <c r="A179" s="206">
        <v>40354</v>
      </c>
      <c r="B179">
        <v>3.8099999427795401</v>
      </c>
      <c r="C179">
        <v>16.360000610351602</v>
      </c>
      <c r="D179">
        <v>0</v>
      </c>
      <c r="E179">
        <v>15.8979888745608</v>
      </c>
      <c r="F179" s="36">
        <f t="shared" si="56"/>
        <v>1.4743359925505608</v>
      </c>
      <c r="G179" s="41">
        <f t="shared" si="62"/>
        <v>29.410548369980773</v>
      </c>
      <c r="H179" s="42">
        <f t="shared" si="63"/>
        <v>0.58821096739961543</v>
      </c>
      <c r="I179" s="61">
        <f t="shared" si="57"/>
        <v>13.222500443458586</v>
      </c>
      <c r="J179" s="35">
        <f t="shared" si="58"/>
        <v>1</v>
      </c>
      <c r="K179" s="89" t="str">
        <f t="shared" si="69"/>
        <v/>
      </c>
      <c r="L179" s="89">
        <f t="shared" si="71"/>
        <v>1</v>
      </c>
      <c r="M179" s="168">
        <f t="shared" si="64"/>
        <v>7.0276839661062449E-2</v>
      </c>
      <c r="N179" s="165">
        <f t="shared" si="79"/>
        <v>0</v>
      </c>
      <c r="O179" s="69">
        <f t="shared" si="72"/>
        <v>1</v>
      </c>
      <c r="P179" s="102">
        <f t="shared" si="74"/>
        <v>0</v>
      </c>
      <c r="Q179" s="230" t="str">
        <f t="shared" si="55"/>
        <v/>
      </c>
      <c r="R179" s="85">
        <f t="shared" si="77"/>
        <v>0</v>
      </c>
      <c r="S179" s="206">
        <v>40719</v>
      </c>
      <c r="T179">
        <v>0.6</v>
      </c>
      <c r="U179">
        <v>14.7</v>
      </c>
      <c r="V179">
        <v>0</v>
      </c>
      <c r="W179">
        <v>15.8979888745608</v>
      </c>
      <c r="X179" s="36">
        <f t="shared" si="59"/>
        <v>1.4262684761048559</v>
      </c>
      <c r="Y179" s="41">
        <f t="shared" si="65"/>
        <v>15.184226604929203</v>
      </c>
      <c r="Z179" s="42">
        <f t="shared" si="66"/>
        <v>0.30368453209858404</v>
      </c>
      <c r="AA179" s="61">
        <f t="shared" si="60"/>
        <v>11.174999999999999</v>
      </c>
      <c r="AB179" s="37">
        <f t="shared" si="67"/>
        <v>1</v>
      </c>
      <c r="AC179" s="76">
        <f t="shared" si="70"/>
        <v>1</v>
      </c>
      <c r="AD179" s="89">
        <f t="shared" si="73"/>
        <v>1</v>
      </c>
      <c r="AE179" s="168">
        <f t="shared" si="68"/>
        <v>4.8651036161593234E-2</v>
      </c>
      <c r="AF179" s="165">
        <f t="shared" si="80"/>
        <v>0</v>
      </c>
      <c r="AG179" s="69">
        <f t="shared" si="75"/>
        <v>1</v>
      </c>
      <c r="AH179" s="102">
        <f t="shared" si="76"/>
        <v>0</v>
      </c>
      <c r="AI179" s="230" t="str">
        <f t="shared" si="61"/>
        <v/>
      </c>
      <c r="AJ179" s="119">
        <f t="shared" si="78"/>
        <v>0</v>
      </c>
    </row>
    <row r="180" spans="1:36" ht="15.6">
      <c r="A180" s="206">
        <v>40355</v>
      </c>
      <c r="B180">
        <v>6.6199998855590803</v>
      </c>
      <c r="C180">
        <v>10.0100002288818</v>
      </c>
      <c r="D180">
        <v>15.5</v>
      </c>
      <c r="E180">
        <v>15.9184765944447</v>
      </c>
      <c r="F180" s="36">
        <f t="shared" si="56"/>
        <v>0.71854365221730976</v>
      </c>
      <c r="G180" s="41">
        <f t="shared" si="62"/>
        <v>44.335713448206924</v>
      </c>
      <c r="H180" s="42">
        <f t="shared" si="63"/>
        <v>0.88671426896413852</v>
      </c>
      <c r="I180" s="61">
        <f t="shared" si="57"/>
        <v>9.1625001430511208</v>
      </c>
      <c r="J180" s="35">
        <f t="shared" si="58"/>
        <v>1</v>
      </c>
      <c r="K180" s="89">
        <f t="shared" si="69"/>
        <v>1</v>
      </c>
      <c r="L180" s="89">
        <f t="shared" si="71"/>
        <v>1</v>
      </c>
      <c r="M180" s="168">
        <f t="shared" si="64"/>
        <v>2.9432162715934296E-2</v>
      </c>
      <c r="N180" s="165">
        <f t="shared" si="79"/>
        <v>0</v>
      </c>
      <c r="O180" s="69">
        <f t="shared" si="72"/>
        <v>1</v>
      </c>
      <c r="P180" s="102">
        <f t="shared" si="74"/>
        <v>0</v>
      </c>
      <c r="Q180" s="230">
        <f t="shared" si="55"/>
        <v>40355</v>
      </c>
      <c r="R180" s="85">
        <f t="shared" si="77"/>
        <v>1</v>
      </c>
      <c r="S180" s="206">
        <v>40720</v>
      </c>
      <c r="T180">
        <v>-3.6</v>
      </c>
      <c r="U180">
        <v>14.6</v>
      </c>
      <c r="V180">
        <v>0</v>
      </c>
      <c r="W180">
        <v>15.9184765944447</v>
      </c>
      <c r="X180" s="36">
        <f t="shared" si="59"/>
        <v>1.4854391635182047</v>
      </c>
      <c r="Y180" s="41">
        <f t="shared" si="65"/>
        <v>13.995875274114638</v>
      </c>
      <c r="Z180" s="42">
        <f t="shared" si="66"/>
        <v>0.27991750548229277</v>
      </c>
      <c r="AA180" s="61">
        <f t="shared" si="60"/>
        <v>10.050000000000001</v>
      </c>
      <c r="AB180" s="37">
        <f t="shared" si="67"/>
        <v>1</v>
      </c>
      <c r="AC180" s="76">
        <f t="shared" si="70"/>
        <v>1</v>
      </c>
      <c r="AD180" s="89">
        <f t="shared" si="73"/>
        <v>1</v>
      </c>
      <c r="AE180" s="168">
        <f t="shared" si="68"/>
        <v>3.7555406613093548E-2</v>
      </c>
      <c r="AF180" s="165">
        <f t="shared" si="80"/>
        <v>0</v>
      </c>
      <c r="AG180" s="69">
        <f t="shared" si="75"/>
        <v>1</v>
      </c>
      <c r="AH180" s="102">
        <f t="shared" si="76"/>
        <v>0</v>
      </c>
      <c r="AI180" s="230" t="str">
        <f t="shared" si="61"/>
        <v/>
      </c>
      <c r="AJ180" s="119">
        <f t="shared" si="78"/>
        <v>0</v>
      </c>
    </row>
    <row r="181" spans="1:36" ht="15.6">
      <c r="A181" s="206">
        <v>40356</v>
      </c>
      <c r="B181">
        <v>0.230000004172325</v>
      </c>
      <c r="C181">
        <v>10.550000190734901</v>
      </c>
      <c r="D181">
        <v>0.10000000149011599</v>
      </c>
      <c r="E181">
        <v>15.9434775010125</v>
      </c>
      <c r="F181" s="36">
        <f t="shared" si="56"/>
        <v>1.1150270619452474</v>
      </c>
      <c r="G181" s="41">
        <f t="shared" si="62"/>
        <v>43.543691800140842</v>
      </c>
      <c r="H181" s="42">
        <f t="shared" si="63"/>
        <v>0.87087383600281687</v>
      </c>
      <c r="I181" s="61">
        <f t="shared" si="57"/>
        <v>7.9700001440942572</v>
      </c>
      <c r="J181" s="35">
        <f t="shared" si="58"/>
        <v>1</v>
      </c>
      <c r="K181" s="89">
        <f t="shared" si="69"/>
        <v>1</v>
      </c>
      <c r="L181" s="89">
        <f t="shared" si="71"/>
        <v>1</v>
      </c>
      <c r="M181" s="168">
        <f t="shared" si="64"/>
        <v>1.9602279186119509E-2</v>
      </c>
      <c r="N181" s="165">
        <f t="shared" si="79"/>
        <v>0</v>
      </c>
      <c r="O181" s="69">
        <f t="shared" si="72"/>
        <v>1</v>
      </c>
      <c r="P181" s="102">
        <f t="shared" si="74"/>
        <v>0</v>
      </c>
      <c r="Q181" s="230" t="str">
        <f t="shared" si="55"/>
        <v/>
      </c>
      <c r="R181" s="85">
        <f t="shared" si="77"/>
        <v>1</v>
      </c>
      <c r="S181" s="206">
        <v>40721</v>
      </c>
      <c r="T181">
        <v>-3.7</v>
      </c>
      <c r="U181">
        <v>15.5</v>
      </c>
      <c r="V181">
        <v>0</v>
      </c>
      <c r="W181">
        <v>15.9434775010125</v>
      </c>
      <c r="X181" s="36">
        <f t="shared" si="59"/>
        <v>1.5543319179345918</v>
      </c>
      <c r="Y181" s="41">
        <f t="shared" si="65"/>
        <v>12.752409739766964</v>
      </c>
      <c r="Z181" s="42">
        <f t="shared" si="66"/>
        <v>0.2550481947953393</v>
      </c>
      <c r="AA181" s="61">
        <f t="shared" si="60"/>
        <v>10.7</v>
      </c>
      <c r="AB181" s="37">
        <f t="shared" si="67"/>
        <v>1</v>
      </c>
      <c r="AC181" s="76" t="str">
        <f t="shared" si="70"/>
        <v/>
      </c>
      <c r="AD181" s="89">
        <f t="shared" si="73"/>
        <v>1</v>
      </c>
      <c r="AE181" s="168">
        <f t="shared" si="68"/>
        <v>4.3871160965142653E-2</v>
      </c>
      <c r="AF181" s="165">
        <f t="shared" si="80"/>
        <v>0</v>
      </c>
      <c r="AG181" s="69">
        <f t="shared" si="75"/>
        <v>1</v>
      </c>
      <c r="AH181" s="102">
        <f t="shared" si="76"/>
        <v>0</v>
      </c>
      <c r="AI181" s="230" t="str">
        <f t="shared" si="61"/>
        <v/>
      </c>
      <c r="AJ181" s="119">
        <f t="shared" si="78"/>
        <v>0</v>
      </c>
    </row>
    <row r="182" spans="1:36" ht="15.6">
      <c r="A182" s="206">
        <v>40357</v>
      </c>
      <c r="B182">
        <v>-4.28999996185303</v>
      </c>
      <c r="C182">
        <v>9.4099998474121094</v>
      </c>
      <c r="D182">
        <v>0</v>
      </c>
      <c r="E182">
        <v>15.9729625742848</v>
      </c>
      <c r="F182" s="36">
        <f t="shared" si="56"/>
        <v>1.1300177849204964</v>
      </c>
      <c r="G182" s="41">
        <f t="shared" si="62"/>
        <v>42.639677572204441</v>
      </c>
      <c r="H182" s="42">
        <f t="shared" si="63"/>
        <v>0.85279355144408886</v>
      </c>
      <c r="I182" s="61">
        <f t="shared" si="57"/>
        <v>5.9849998950958243</v>
      </c>
      <c r="J182" s="35">
        <f t="shared" si="58"/>
        <v>1</v>
      </c>
      <c r="K182" s="89">
        <f t="shared" si="69"/>
        <v>1</v>
      </c>
      <c r="L182" s="89">
        <f t="shared" si="71"/>
        <v>1</v>
      </c>
      <c r="M182" s="168">
        <f t="shared" si="64"/>
        <v>6.5705670891535979E-3</v>
      </c>
      <c r="N182" s="165">
        <f t="shared" si="79"/>
        <v>0</v>
      </c>
      <c r="O182" s="69">
        <f t="shared" si="72"/>
        <v>1</v>
      </c>
      <c r="P182" s="102">
        <f t="shared" si="74"/>
        <v>0</v>
      </c>
      <c r="Q182" s="230" t="str">
        <f t="shared" si="55"/>
        <v/>
      </c>
      <c r="R182" s="85">
        <f t="shared" si="77"/>
        <v>1</v>
      </c>
      <c r="S182" s="206">
        <v>40722</v>
      </c>
      <c r="T182">
        <v>-2.6</v>
      </c>
      <c r="U182">
        <v>15.5</v>
      </c>
      <c r="V182">
        <v>0</v>
      </c>
      <c r="W182">
        <v>15.9729625742848</v>
      </c>
      <c r="X182" s="36">
        <f t="shared" si="59"/>
        <v>1.5470282919010474</v>
      </c>
      <c r="Y182" s="41">
        <f t="shared" si="65"/>
        <v>11.514787106246127</v>
      </c>
      <c r="Z182" s="42">
        <f t="shared" si="66"/>
        <v>0.23029574212492254</v>
      </c>
      <c r="AA182" s="61">
        <f t="shared" si="60"/>
        <v>10.975</v>
      </c>
      <c r="AB182" s="37">
        <f t="shared" si="67"/>
        <v>1</v>
      </c>
      <c r="AC182" s="76" t="str">
        <f t="shared" si="70"/>
        <v/>
      </c>
      <c r="AD182" s="89">
        <f t="shared" si="73"/>
        <v>1</v>
      </c>
      <c r="AE182" s="168">
        <f t="shared" si="68"/>
        <v>4.6623116456999195E-2</v>
      </c>
      <c r="AF182" s="165">
        <f t="shared" si="80"/>
        <v>0</v>
      </c>
      <c r="AG182" s="69">
        <f t="shared" si="75"/>
        <v>1</v>
      </c>
      <c r="AH182" s="102">
        <f t="shared" si="76"/>
        <v>0</v>
      </c>
      <c r="AI182" s="230" t="str">
        <f t="shared" si="61"/>
        <v/>
      </c>
      <c r="AJ182" s="119">
        <f t="shared" si="78"/>
        <v>0</v>
      </c>
    </row>
    <row r="183" spans="1:36" ht="15.6">
      <c r="A183" s="206">
        <v>40358</v>
      </c>
      <c r="B183">
        <v>-2.4200000762939502</v>
      </c>
      <c r="C183">
        <v>9.1899995803833008</v>
      </c>
      <c r="D183">
        <v>0.10000000149011599</v>
      </c>
      <c r="E183">
        <v>16.0069027942824</v>
      </c>
      <c r="F183" s="36">
        <f t="shared" si="56"/>
        <v>1.0847099550115724</v>
      </c>
      <c r="G183" s="41">
        <f t="shared" si="62"/>
        <v>41.871909609685297</v>
      </c>
      <c r="H183" s="42">
        <f t="shared" si="63"/>
        <v>0.83743819219370597</v>
      </c>
      <c r="I183" s="61">
        <f t="shared" si="57"/>
        <v>6.2874996662139875</v>
      </c>
      <c r="J183" s="35">
        <f t="shared" si="58"/>
        <v>1</v>
      </c>
      <c r="K183" s="89">
        <f t="shared" si="69"/>
        <v>1</v>
      </c>
      <c r="L183" s="89">
        <f t="shared" si="71"/>
        <v>1</v>
      </c>
      <c r="M183" s="168">
        <f t="shared" si="64"/>
        <v>8.2585745854890473E-3</v>
      </c>
      <c r="N183" s="165">
        <f t="shared" si="79"/>
        <v>0</v>
      </c>
      <c r="O183" s="69">
        <f t="shared" si="72"/>
        <v>1</v>
      </c>
      <c r="P183" s="102">
        <f t="shared" si="74"/>
        <v>0</v>
      </c>
      <c r="Q183" s="230" t="str">
        <f t="shared" si="55"/>
        <v/>
      </c>
      <c r="R183" s="85">
        <f t="shared" si="77"/>
        <v>1</v>
      </c>
      <c r="S183" s="206">
        <v>40723</v>
      </c>
      <c r="T183">
        <v>2.6</v>
      </c>
      <c r="U183">
        <v>16.2</v>
      </c>
      <c r="V183">
        <v>0</v>
      </c>
      <c r="W183">
        <v>16.0069027942824</v>
      </c>
      <c r="X183" s="36">
        <f t="shared" si="59"/>
        <v>1.5073267880950036</v>
      </c>
      <c r="Y183" s="41">
        <f t="shared" si="65"/>
        <v>10.308925675770123</v>
      </c>
      <c r="Z183" s="42">
        <f t="shared" si="66"/>
        <v>0.20617851351540245</v>
      </c>
      <c r="AA183" s="61">
        <f t="shared" si="60"/>
        <v>12.799999999999999</v>
      </c>
      <c r="AB183" s="37">
        <f t="shared" si="67"/>
        <v>1</v>
      </c>
      <c r="AC183" s="76" t="str">
        <f t="shared" si="70"/>
        <v/>
      </c>
      <c r="AD183" s="89">
        <f t="shared" si="73"/>
        <v>1</v>
      </c>
      <c r="AE183" s="168">
        <f t="shared" si="68"/>
        <v>6.5735206107616434E-2</v>
      </c>
      <c r="AF183" s="165">
        <f t="shared" si="80"/>
        <v>0</v>
      </c>
      <c r="AG183" s="69">
        <f t="shared" si="75"/>
        <v>1</v>
      </c>
      <c r="AH183" s="102">
        <f t="shared" si="76"/>
        <v>0</v>
      </c>
      <c r="AI183" s="230" t="str">
        <f t="shared" si="61"/>
        <v/>
      </c>
      <c r="AJ183" s="119">
        <f t="shared" si="78"/>
        <v>0</v>
      </c>
    </row>
    <row r="184" spans="1:36" ht="15.6">
      <c r="A184" s="206">
        <v>40359</v>
      </c>
      <c r="B184">
        <v>-1.8999999761581401</v>
      </c>
      <c r="C184">
        <v>11.2399997711182</v>
      </c>
      <c r="D184">
        <v>0</v>
      </c>
      <c r="E184">
        <v>16.045269141026001</v>
      </c>
      <c r="F184" s="36">
        <f t="shared" si="56"/>
        <v>1.2269009615043596</v>
      </c>
      <c r="G184" s="41">
        <f t="shared" si="62"/>
        <v>40.890388840481812</v>
      </c>
      <c r="H184" s="42">
        <f t="shared" si="63"/>
        <v>0.81780777680963623</v>
      </c>
      <c r="I184" s="61">
        <f t="shared" si="57"/>
        <v>7.9549998342991142</v>
      </c>
      <c r="J184" s="35">
        <f t="shared" si="58"/>
        <v>1</v>
      </c>
      <c r="K184" s="89">
        <f t="shared" si="69"/>
        <v>1</v>
      </c>
      <c r="L184" s="89">
        <f t="shared" si="71"/>
        <v>1</v>
      </c>
      <c r="M184" s="168">
        <f t="shared" si="64"/>
        <v>1.9487450391369766E-2</v>
      </c>
      <c r="N184" s="165">
        <f t="shared" si="79"/>
        <v>0</v>
      </c>
      <c r="O184" s="69">
        <f t="shared" si="72"/>
        <v>1</v>
      </c>
      <c r="P184" s="102">
        <f t="shared" si="74"/>
        <v>0</v>
      </c>
      <c r="Q184" s="230" t="str">
        <f t="shared" si="55"/>
        <v/>
      </c>
      <c r="R184" s="85">
        <f t="shared" si="77"/>
        <v>1</v>
      </c>
      <c r="S184" s="206">
        <v>40724</v>
      </c>
      <c r="T184">
        <v>-1.1000000000000001</v>
      </c>
      <c r="U184">
        <v>16</v>
      </c>
      <c r="V184">
        <v>0</v>
      </c>
      <c r="W184">
        <v>16.045269141026001</v>
      </c>
      <c r="X184" s="36">
        <f t="shared" si="59"/>
        <v>1.5727807883956009</v>
      </c>
      <c r="Y184" s="41">
        <f t="shared" si="65"/>
        <v>9.0507010450536427</v>
      </c>
      <c r="Z184" s="42">
        <f t="shared" si="66"/>
        <v>0.18101402090107285</v>
      </c>
      <c r="AA184" s="61">
        <f t="shared" si="60"/>
        <v>11.725</v>
      </c>
      <c r="AB184" s="37" t="str">
        <f t="shared" si="67"/>
        <v xml:space="preserve"> </v>
      </c>
      <c r="AC184" s="76" t="str">
        <f t="shared" si="70"/>
        <v/>
      </c>
      <c r="AD184" s="89">
        <f t="shared" si="73"/>
        <v>1</v>
      </c>
      <c r="AE184" s="168">
        <f t="shared" si="68"/>
        <v>5.43286777653006E-2</v>
      </c>
      <c r="AF184" s="165">
        <f t="shared" si="80"/>
        <v>0</v>
      </c>
      <c r="AG184" s="69">
        <f t="shared" si="75"/>
        <v>1</v>
      </c>
      <c r="AH184" s="102">
        <f t="shared" si="76"/>
        <v>0</v>
      </c>
      <c r="AI184" s="230" t="str">
        <f t="shared" si="61"/>
        <v/>
      </c>
      <c r="AJ184" s="119">
        <f t="shared" si="78"/>
        <v>0</v>
      </c>
    </row>
    <row r="185" spans="1:36" ht="15.6">
      <c r="A185" s="206">
        <v>40360</v>
      </c>
      <c r="B185">
        <v>-0.94999998807907104</v>
      </c>
      <c r="C185">
        <v>11.800000190734901</v>
      </c>
      <c r="D185">
        <v>0</v>
      </c>
      <c r="E185">
        <v>16.0880325945365</v>
      </c>
      <c r="F185" s="36">
        <f t="shared" si="56"/>
        <v>1.2524935819315286</v>
      </c>
      <c r="G185" s="41">
        <f t="shared" si="62"/>
        <v>39.888393974936591</v>
      </c>
      <c r="H185" s="42">
        <f t="shared" si="63"/>
        <v>0.79776787949873185</v>
      </c>
      <c r="I185" s="61">
        <f t="shared" si="57"/>
        <v>8.6125001460314081</v>
      </c>
      <c r="J185" s="35">
        <f t="shared" si="58"/>
        <v>1</v>
      </c>
      <c r="K185" s="89" t="str">
        <f t="shared" si="69"/>
        <v/>
      </c>
      <c r="L185" s="89">
        <f t="shared" si="71"/>
        <v>1</v>
      </c>
      <c r="M185" s="168">
        <f t="shared" si="64"/>
        <v>2.4731624824150984E-2</v>
      </c>
      <c r="N185" s="165">
        <f t="shared" si="79"/>
        <v>0</v>
      </c>
      <c r="O185" s="69">
        <f t="shared" si="72"/>
        <v>1</v>
      </c>
      <c r="P185" s="102">
        <f t="shared" si="74"/>
        <v>0</v>
      </c>
      <c r="Q185" s="230" t="str">
        <f t="shared" si="55"/>
        <v/>
      </c>
      <c r="R185" s="85">
        <f t="shared" si="77"/>
        <v>1</v>
      </c>
      <c r="S185" s="206">
        <v>40725</v>
      </c>
      <c r="T185">
        <v>-1.7</v>
      </c>
      <c r="U185">
        <v>14.9</v>
      </c>
      <c r="V185">
        <v>0</v>
      </c>
      <c r="W185">
        <v>16.0880325945365</v>
      </c>
      <c r="X185" s="36">
        <f t="shared" si="59"/>
        <v>1.5014419973033246</v>
      </c>
      <c r="Y185" s="41">
        <f t="shared" si="65"/>
        <v>7.8495474472109832</v>
      </c>
      <c r="Z185" s="42">
        <f t="shared" si="66"/>
        <v>0.15699094894421967</v>
      </c>
      <c r="AA185" s="61">
        <f t="shared" si="60"/>
        <v>10.75</v>
      </c>
      <c r="AB185" s="37" t="str">
        <f t="shared" si="67"/>
        <v xml:space="preserve"> </v>
      </c>
      <c r="AC185" s="76" t="str">
        <f t="shared" si="70"/>
        <v/>
      </c>
      <c r="AD185" s="89">
        <f t="shared" si="73"/>
        <v>1</v>
      </c>
      <c r="AE185" s="168">
        <f t="shared" si="68"/>
        <v>4.4368224743261929E-2</v>
      </c>
      <c r="AF185" s="165">
        <f t="shared" si="80"/>
        <v>0</v>
      </c>
      <c r="AG185" s="69">
        <f t="shared" si="75"/>
        <v>1</v>
      </c>
      <c r="AH185" s="102">
        <f t="shared" si="76"/>
        <v>0</v>
      </c>
      <c r="AI185" s="230">
        <f t="shared" si="61"/>
        <v>40725</v>
      </c>
      <c r="AJ185" s="119">
        <f t="shared" si="78"/>
        <v>1</v>
      </c>
    </row>
    <row r="186" spans="1:36" ht="15.6">
      <c r="A186" s="206">
        <v>40361</v>
      </c>
      <c r="B186">
        <v>-0.68999999761581399</v>
      </c>
      <c r="C186">
        <v>7.1100001335143999</v>
      </c>
      <c r="D186">
        <v>0</v>
      </c>
      <c r="E186">
        <v>16.135164134834501</v>
      </c>
      <c r="F186" s="36">
        <f t="shared" si="56"/>
        <v>0.8888091115316562</v>
      </c>
      <c r="G186" s="41">
        <f t="shared" si="62"/>
        <v>39.177346685711264</v>
      </c>
      <c r="H186" s="42">
        <f t="shared" si="63"/>
        <v>0.78354693371422524</v>
      </c>
      <c r="I186" s="61">
        <f t="shared" si="57"/>
        <v>5.1600001007318461</v>
      </c>
      <c r="J186" s="35">
        <f t="shared" si="58"/>
        <v>1</v>
      </c>
      <c r="K186" s="89" t="str">
        <f t="shared" si="69"/>
        <v/>
      </c>
      <c r="L186" s="89">
        <f t="shared" si="71"/>
        <v>1</v>
      </c>
      <c r="M186" s="168">
        <f t="shared" si="64"/>
        <v>2.5581685465082683E-3</v>
      </c>
      <c r="N186" s="165">
        <f t="shared" si="79"/>
        <v>0</v>
      </c>
      <c r="O186" s="69">
        <f t="shared" si="72"/>
        <v>1</v>
      </c>
      <c r="P186" s="102">
        <f t="shared" si="74"/>
        <v>0</v>
      </c>
      <c r="Q186" s="230" t="str">
        <f t="shared" si="55"/>
        <v/>
      </c>
      <c r="R186" s="85">
        <f t="shared" si="77"/>
        <v>0</v>
      </c>
      <c r="S186" s="206">
        <v>40726</v>
      </c>
      <c r="T186">
        <v>-2.7</v>
      </c>
      <c r="U186">
        <v>16.2</v>
      </c>
      <c r="V186">
        <v>0</v>
      </c>
      <c r="W186">
        <v>16.135164134834501</v>
      </c>
      <c r="X186" s="36">
        <f t="shared" si="59"/>
        <v>1.6166556999427752</v>
      </c>
      <c r="Y186" s="41">
        <f t="shared" si="65"/>
        <v>6.5562228872567632</v>
      </c>
      <c r="Z186" s="42">
        <f t="shared" si="66"/>
        <v>0.13112445774513526</v>
      </c>
      <c r="AA186" s="61">
        <f t="shared" si="60"/>
        <v>11.475</v>
      </c>
      <c r="AB186" s="37" t="str">
        <f t="shared" si="67"/>
        <v xml:space="preserve"> </v>
      </c>
      <c r="AC186" s="76" t="str">
        <f t="shared" si="70"/>
        <v/>
      </c>
      <c r="AD186" s="89">
        <f t="shared" si="73"/>
        <v>1</v>
      </c>
      <c r="AE186" s="168">
        <f t="shared" si="68"/>
        <v>5.17308946878242E-2</v>
      </c>
      <c r="AF186" s="165">
        <f t="shared" si="80"/>
        <v>0</v>
      </c>
      <c r="AG186" s="69">
        <f t="shared" si="75"/>
        <v>1</v>
      </c>
      <c r="AH186" s="102">
        <f t="shared" si="76"/>
        <v>0</v>
      </c>
      <c r="AI186" s="230" t="str">
        <f t="shared" si="61"/>
        <v/>
      </c>
      <c r="AJ186" s="119">
        <f t="shared" si="78"/>
        <v>1</v>
      </c>
    </row>
    <row r="187" spans="1:36" ht="15.6">
      <c r="A187" s="206">
        <v>40362</v>
      </c>
      <c r="B187">
        <v>2.1400001049041699</v>
      </c>
      <c r="C187">
        <v>9.6999998092651403</v>
      </c>
      <c r="D187">
        <v>8.5</v>
      </c>
      <c r="E187">
        <v>16.1866347419409</v>
      </c>
      <c r="F187" s="36">
        <f t="shared" si="56"/>
        <v>0.99104617940400774</v>
      </c>
      <c r="G187" s="41">
        <f t="shared" si="62"/>
        <v>46.884509742188058</v>
      </c>
      <c r="H187" s="42">
        <f t="shared" si="63"/>
        <v>0.93769019484376115</v>
      </c>
      <c r="I187" s="61">
        <f t="shared" si="57"/>
        <v>7.809999883174898</v>
      </c>
      <c r="J187" s="35">
        <f t="shared" si="58"/>
        <v>1</v>
      </c>
      <c r="K187" s="89">
        <f t="shared" si="69"/>
        <v>1</v>
      </c>
      <c r="L187" s="89">
        <f t="shared" si="71"/>
        <v>1</v>
      </c>
      <c r="M187" s="168">
        <f t="shared" si="64"/>
        <v>1.8389449408159449E-2</v>
      </c>
      <c r="N187" s="165">
        <f t="shared" si="79"/>
        <v>0</v>
      </c>
      <c r="O187" s="69">
        <f t="shared" si="72"/>
        <v>1</v>
      </c>
      <c r="P187" s="102">
        <f t="shared" si="74"/>
        <v>0</v>
      </c>
      <c r="Q187" s="230" t="str">
        <f t="shared" si="55"/>
        <v/>
      </c>
      <c r="R187" s="85">
        <f t="shared" si="77"/>
        <v>0</v>
      </c>
      <c r="S187" s="206">
        <v>40727</v>
      </c>
      <c r="T187">
        <v>-1.2</v>
      </c>
      <c r="U187">
        <v>17.8</v>
      </c>
      <c r="V187">
        <v>0</v>
      </c>
      <c r="W187">
        <v>16.1866347419409</v>
      </c>
      <c r="X187" s="36">
        <f t="shared" si="59"/>
        <v>1.7287636660080739</v>
      </c>
      <c r="Y187" s="41">
        <f t="shared" si="65"/>
        <v>5.1732119544503039</v>
      </c>
      <c r="Z187" s="42">
        <f t="shared" si="66"/>
        <v>0.10346423908900608</v>
      </c>
      <c r="AA187" s="61">
        <f t="shared" si="60"/>
        <v>13.05</v>
      </c>
      <c r="AB187" s="37" t="str">
        <f t="shared" si="67"/>
        <v xml:space="preserve"> </v>
      </c>
      <c r="AC187" s="76" t="str">
        <f t="shared" si="70"/>
        <v/>
      </c>
      <c r="AD187" s="89">
        <f t="shared" si="73"/>
        <v>1</v>
      </c>
      <c r="AE187" s="168">
        <f t="shared" si="68"/>
        <v>6.8421158929004841E-2</v>
      </c>
      <c r="AF187" s="165">
        <f t="shared" si="80"/>
        <v>0</v>
      </c>
      <c r="AG187" s="69">
        <f t="shared" si="75"/>
        <v>1</v>
      </c>
      <c r="AH187" s="102">
        <f t="shared" si="76"/>
        <v>0</v>
      </c>
      <c r="AI187" s="230" t="str">
        <f t="shared" si="61"/>
        <v/>
      </c>
      <c r="AJ187" s="119">
        <f t="shared" si="78"/>
        <v>1</v>
      </c>
    </row>
    <row r="188" spans="1:36" ht="15.6">
      <c r="A188" s="206">
        <v>40363</v>
      </c>
      <c r="B188">
        <v>-0.72000002861022905</v>
      </c>
      <c r="C188">
        <v>11.4700002670288</v>
      </c>
      <c r="D188">
        <v>0.10000000149011599</v>
      </c>
      <c r="E188">
        <v>16.2424153958763</v>
      </c>
      <c r="F188" s="36">
        <f t="shared" si="56"/>
        <v>1.2337693244352761</v>
      </c>
      <c r="G188" s="41">
        <f t="shared" si="62"/>
        <v>45.997494284129957</v>
      </c>
      <c r="H188" s="42">
        <f t="shared" si="63"/>
        <v>0.91994988568259917</v>
      </c>
      <c r="I188" s="61">
        <f t="shared" si="57"/>
        <v>8.422500193119042</v>
      </c>
      <c r="J188" s="35">
        <f t="shared" si="58"/>
        <v>1</v>
      </c>
      <c r="K188" s="89">
        <f t="shared" si="69"/>
        <v>1</v>
      </c>
      <c r="L188" s="89">
        <f t="shared" si="71"/>
        <v>1</v>
      </c>
      <c r="M188" s="168">
        <f t="shared" si="64"/>
        <v>2.3172729477503297E-2</v>
      </c>
      <c r="N188" s="165">
        <f t="shared" si="79"/>
        <v>0</v>
      </c>
      <c r="O188" s="69">
        <f t="shared" si="72"/>
        <v>1</v>
      </c>
      <c r="P188" s="102">
        <f t="shared" si="74"/>
        <v>0</v>
      </c>
      <c r="Q188" s="230" t="str">
        <f t="shared" si="55"/>
        <v/>
      </c>
      <c r="R188" s="85">
        <f t="shared" si="77"/>
        <v>0</v>
      </c>
      <c r="S188" s="206">
        <v>40728</v>
      </c>
      <c r="T188">
        <v>7.7</v>
      </c>
      <c r="U188">
        <v>14.5</v>
      </c>
      <c r="V188">
        <v>9.8000000000000007</v>
      </c>
      <c r="W188">
        <v>16.2424153958763</v>
      </c>
      <c r="X188" s="36">
        <f t="shared" si="59"/>
        <v>1.1491180964813907</v>
      </c>
      <c r="Y188" s="41">
        <f t="shared" si="65"/>
        <v>14.053917477265191</v>
      </c>
      <c r="Z188" s="42">
        <f t="shared" si="66"/>
        <v>0.28107834954530381</v>
      </c>
      <c r="AA188" s="61">
        <f t="shared" si="60"/>
        <v>12.8</v>
      </c>
      <c r="AB188" s="37">
        <f t="shared" si="67"/>
        <v>1</v>
      </c>
      <c r="AC188" s="76">
        <f t="shared" si="70"/>
        <v>1</v>
      </c>
      <c r="AD188" s="89">
        <f t="shared" si="73"/>
        <v>1</v>
      </c>
      <c r="AE188" s="168">
        <f t="shared" si="68"/>
        <v>6.5735206107616462E-2</v>
      </c>
      <c r="AF188" s="165">
        <f t="shared" si="80"/>
        <v>0</v>
      </c>
      <c r="AG188" s="69">
        <f t="shared" si="75"/>
        <v>1</v>
      </c>
      <c r="AH188" s="102">
        <f t="shared" si="76"/>
        <v>0</v>
      </c>
      <c r="AI188" s="230" t="str">
        <f t="shared" si="61"/>
        <v/>
      </c>
      <c r="AJ188" s="119">
        <f t="shared" si="78"/>
        <v>1</v>
      </c>
    </row>
    <row r="189" spans="1:36" ht="15.6">
      <c r="A189" s="206">
        <v>40364</v>
      </c>
      <c r="B189">
        <v>-2.2699999809265101</v>
      </c>
      <c r="C189">
        <v>13.039999961853001</v>
      </c>
      <c r="D189">
        <v>0</v>
      </c>
      <c r="E189">
        <v>16.302477076661599</v>
      </c>
      <c r="F189" s="36">
        <f t="shared" si="56"/>
        <v>1.3883854204174964</v>
      </c>
      <c r="G189" s="41">
        <f t="shared" si="62"/>
        <v>44.886785947795957</v>
      </c>
      <c r="H189" s="42">
        <f t="shared" si="63"/>
        <v>0.89773571895591919</v>
      </c>
      <c r="I189" s="61">
        <f t="shared" si="57"/>
        <v>9.2124999761581225</v>
      </c>
      <c r="J189" s="35">
        <f t="shared" si="58"/>
        <v>1</v>
      </c>
      <c r="K189" s="89">
        <f t="shared" si="69"/>
        <v>1</v>
      </c>
      <c r="L189" s="89">
        <f t="shared" si="71"/>
        <v>1</v>
      </c>
      <c r="M189" s="168">
        <f t="shared" si="64"/>
        <v>2.9872772327536122E-2</v>
      </c>
      <c r="N189" s="165">
        <f t="shared" si="79"/>
        <v>0</v>
      </c>
      <c r="O189" s="69">
        <f t="shared" si="72"/>
        <v>1</v>
      </c>
      <c r="P189" s="102">
        <f t="shared" si="74"/>
        <v>0</v>
      </c>
      <c r="Q189" s="230">
        <f t="shared" si="55"/>
        <v>40364</v>
      </c>
      <c r="R189" s="85">
        <f t="shared" si="77"/>
        <v>1</v>
      </c>
      <c r="S189" s="206">
        <v>40729</v>
      </c>
      <c r="T189">
        <v>3.6</v>
      </c>
      <c r="U189">
        <v>10.199999999999999</v>
      </c>
      <c r="V189">
        <v>0.4</v>
      </c>
      <c r="W189">
        <v>16.302477076661599</v>
      </c>
      <c r="X189" s="36">
        <f t="shared" si="59"/>
        <v>0.97114543017757071</v>
      </c>
      <c r="Y189" s="41">
        <f t="shared" si="65"/>
        <v>13.677001133123134</v>
      </c>
      <c r="Z189" s="42">
        <f t="shared" si="66"/>
        <v>0.27354002266246269</v>
      </c>
      <c r="AA189" s="61">
        <f t="shared" si="60"/>
        <v>8.5499999999999989</v>
      </c>
      <c r="AB189" s="37">
        <f t="shared" si="67"/>
        <v>1</v>
      </c>
      <c r="AC189" s="76">
        <f t="shared" si="70"/>
        <v>1</v>
      </c>
      <c r="AD189" s="89">
        <f t="shared" si="73"/>
        <v>1</v>
      </c>
      <c r="AE189" s="168">
        <f t="shared" si="68"/>
        <v>2.4215035481914775E-2</v>
      </c>
      <c r="AF189" s="165">
        <f t="shared" si="80"/>
        <v>0</v>
      </c>
      <c r="AG189" s="69">
        <f t="shared" si="75"/>
        <v>1</v>
      </c>
      <c r="AH189" s="102">
        <f t="shared" si="76"/>
        <v>0</v>
      </c>
      <c r="AI189" s="230" t="str">
        <f t="shared" si="61"/>
        <v/>
      </c>
      <c r="AJ189" s="119">
        <f t="shared" si="78"/>
        <v>1</v>
      </c>
    </row>
    <row r="190" spans="1:36" ht="15.6">
      <c r="A190" s="206">
        <v>40365</v>
      </c>
      <c r="B190">
        <v>1.5700000524520901</v>
      </c>
      <c r="C190">
        <v>9.8000001907348597</v>
      </c>
      <c r="D190">
        <v>2.2999999523162802</v>
      </c>
      <c r="E190">
        <v>16.3667907643174</v>
      </c>
      <c r="F190" s="36">
        <f t="shared" si="56"/>
        <v>1.0351797552871296</v>
      </c>
      <c r="G190" s="41">
        <f t="shared" si="62"/>
        <v>46.35864209588253</v>
      </c>
      <c r="H190" s="42">
        <f t="shared" si="63"/>
        <v>0.92717284191765059</v>
      </c>
      <c r="I190" s="61">
        <f t="shared" si="57"/>
        <v>7.7425001561641675</v>
      </c>
      <c r="J190" s="35">
        <f t="shared" si="58"/>
        <v>1</v>
      </c>
      <c r="K190" s="89">
        <f t="shared" si="69"/>
        <v>1</v>
      </c>
      <c r="L190" s="89">
        <f t="shared" si="71"/>
        <v>1</v>
      </c>
      <c r="M190" s="168">
        <f t="shared" si="64"/>
        <v>1.7885792980421474E-2</v>
      </c>
      <c r="N190" s="165">
        <f t="shared" si="79"/>
        <v>0</v>
      </c>
      <c r="O190" s="69">
        <f t="shared" si="72"/>
        <v>1</v>
      </c>
      <c r="P190" s="102">
        <f t="shared" si="74"/>
        <v>0</v>
      </c>
      <c r="Q190" s="230" t="str">
        <f t="shared" si="55"/>
        <v/>
      </c>
      <c r="R190" s="85">
        <f t="shared" si="77"/>
        <v>1</v>
      </c>
      <c r="S190" s="206">
        <v>40730</v>
      </c>
      <c r="T190">
        <v>5.6</v>
      </c>
      <c r="U190">
        <v>9.6</v>
      </c>
      <c r="V190">
        <v>5.4</v>
      </c>
      <c r="W190">
        <v>16.3667907643174</v>
      </c>
      <c r="X190" s="36">
        <f t="shared" si="59"/>
        <v>0.78052891138891622</v>
      </c>
      <c r="Y190" s="41">
        <f t="shared" si="65"/>
        <v>18.452578004012</v>
      </c>
      <c r="Z190" s="42">
        <f t="shared" si="66"/>
        <v>0.36905156008023998</v>
      </c>
      <c r="AA190" s="61">
        <f t="shared" si="60"/>
        <v>8.6</v>
      </c>
      <c r="AB190" s="37">
        <f t="shared" si="67"/>
        <v>1</v>
      </c>
      <c r="AC190" s="76">
        <f t="shared" si="70"/>
        <v>1</v>
      </c>
      <c r="AD190" s="89">
        <f t="shared" si="73"/>
        <v>1</v>
      </c>
      <c r="AE190" s="168">
        <f t="shared" si="68"/>
        <v>2.4628010995106576E-2</v>
      </c>
      <c r="AF190" s="165">
        <f t="shared" si="80"/>
        <v>0</v>
      </c>
      <c r="AG190" s="69">
        <f t="shared" si="75"/>
        <v>1</v>
      </c>
      <c r="AH190" s="102">
        <f t="shared" si="76"/>
        <v>0</v>
      </c>
      <c r="AI190" s="230" t="str">
        <f t="shared" si="61"/>
        <v/>
      </c>
      <c r="AJ190" s="119">
        <f t="shared" si="78"/>
        <v>0</v>
      </c>
    </row>
    <row r="191" spans="1:36" ht="15.6">
      <c r="A191" s="206">
        <v>40366</v>
      </c>
      <c r="B191">
        <v>1.2300000190734901</v>
      </c>
      <c r="C191">
        <v>12.0200004577637</v>
      </c>
      <c r="D191">
        <v>0</v>
      </c>
      <c r="E191">
        <v>16.435327438864601</v>
      </c>
      <c r="F191" s="36">
        <f t="shared" si="56"/>
        <v>1.2378995935694694</v>
      </c>
      <c r="G191" s="41">
        <f t="shared" si="62"/>
        <v>45.368322421026953</v>
      </c>
      <c r="H191" s="42">
        <f t="shared" si="63"/>
        <v>0.90736644842053904</v>
      </c>
      <c r="I191" s="61">
        <f t="shared" si="57"/>
        <v>9.3225003480911468</v>
      </c>
      <c r="J191" s="35">
        <f t="shared" si="58"/>
        <v>1</v>
      </c>
      <c r="K191" s="89">
        <f t="shared" si="69"/>
        <v>1</v>
      </c>
      <c r="L191" s="89">
        <f t="shared" si="71"/>
        <v>1</v>
      </c>
      <c r="M191" s="168">
        <f t="shared" si="64"/>
        <v>3.0849610192081364E-2</v>
      </c>
      <c r="N191" s="165">
        <f t="shared" si="79"/>
        <v>0</v>
      </c>
      <c r="O191" s="69">
        <f t="shared" si="72"/>
        <v>1</v>
      </c>
      <c r="P191" s="102">
        <f t="shared" si="74"/>
        <v>0</v>
      </c>
      <c r="Q191" s="230" t="str">
        <f t="shared" si="55"/>
        <v/>
      </c>
      <c r="R191" s="85">
        <f t="shared" si="77"/>
        <v>1</v>
      </c>
      <c r="S191" s="206">
        <v>40731</v>
      </c>
      <c r="T191">
        <v>6.4</v>
      </c>
      <c r="U191">
        <v>10.199999999999999</v>
      </c>
      <c r="V191">
        <v>5</v>
      </c>
      <c r="W191">
        <v>16.435327438864601</v>
      </c>
      <c r="X191" s="36">
        <f t="shared" si="59"/>
        <v>0.78500499141784719</v>
      </c>
      <c r="Y191" s="41">
        <f t="shared" si="65"/>
        <v>22.824574010877722</v>
      </c>
      <c r="Z191" s="42">
        <f t="shared" si="66"/>
        <v>0.45649148021755442</v>
      </c>
      <c r="AA191" s="61">
        <f t="shared" si="60"/>
        <v>9.25</v>
      </c>
      <c r="AB191" s="37">
        <f t="shared" si="67"/>
        <v>1</v>
      </c>
      <c r="AC191" s="76">
        <f t="shared" si="70"/>
        <v>1</v>
      </c>
      <c r="AD191" s="89">
        <f t="shared" si="73"/>
        <v>1</v>
      </c>
      <c r="AE191" s="168">
        <f t="shared" si="68"/>
        <v>3.0204633232391011E-2</v>
      </c>
      <c r="AF191" s="165">
        <f t="shared" si="80"/>
        <v>0</v>
      </c>
      <c r="AG191" s="69">
        <f t="shared" si="75"/>
        <v>1</v>
      </c>
      <c r="AH191" s="102">
        <f t="shared" si="76"/>
        <v>0</v>
      </c>
      <c r="AI191" s="230" t="str">
        <f t="shared" si="61"/>
        <v/>
      </c>
      <c r="AJ191" s="119">
        <f t="shared" si="78"/>
        <v>0</v>
      </c>
    </row>
    <row r="192" spans="1:36" ht="15.6">
      <c r="A192" s="206">
        <v>40367</v>
      </c>
      <c r="B192">
        <v>-1.0700000524520901</v>
      </c>
      <c r="C192">
        <v>13.539999961853001</v>
      </c>
      <c r="D192">
        <v>0</v>
      </c>
      <c r="E192">
        <v>16.508058080323899</v>
      </c>
      <c r="F192" s="36">
        <f t="shared" si="56"/>
        <v>1.4237278276114076</v>
      </c>
      <c r="G192" s="41">
        <f t="shared" si="62"/>
        <v>44.229340158937823</v>
      </c>
      <c r="H192" s="42">
        <f t="shared" si="63"/>
        <v>0.88458680317875649</v>
      </c>
      <c r="I192" s="61">
        <f t="shared" si="57"/>
        <v>9.8874999582767273</v>
      </c>
      <c r="J192" s="35">
        <f t="shared" si="58"/>
        <v>1</v>
      </c>
      <c r="K192" s="89" t="str">
        <f t="shared" si="69"/>
        <v/>
      </c>
      <c r="L192" s="89">
        <f t="shared" si="71"/>
        <v>1</v>
      </c>
      <c r="M192" s="168">
        <f t="shared" si="64"/>
        <v>3.6022209642234994E-2</v>
      </c>
      <c r="N192" s="165">
        <f t="shared" si="79"/>
        <v>0</v>
      </c>
      <c r="O192" s="69">
        <f t="shared" si="72"/>
        <v>1</v>
      </c>
      <c r="P192" s="102">
        <f t="shared" si="74"/>
        <v>0</v>
      </c>
      <c r="Q192" s="230" t="str">
        <f t="shared" si="55"/>
        <v/>
      </c>
      <c r="R192" s="85">
        <f t="shared" si="77"/>
        <v>1</v>
      </c>
      <c r="S192" s="206">
        <v>40732</v>
      </c>
      <c r="T192">
        <v>-6</v>
      </c>
      <c r="U192">
        <v>8.9</v>
      </c>
      <c r="V192">
        <v>0.4</v>
      </c>
      <c r="W192">
        <v>16.508058080323899</v>
      </c>
      <c r="X192" s="36">
        <f t="shared" si="59"/>
        <v>1.151546839971354</v>
      </c>
      <c r="Y192" s="41">
        <f t="shared" si="65"/>
        <v>22.303336538900638</v>
      </c>
      <c r="Z192" s="42">
        <f t="shared" si="66"/>
        <v>0.44606673077801273</v>
      </c>
      <c r="AA192" s="61">
        <f t="shared" si="60"/>
        <v>5.1750000000000007</v>
      </c>
      <c r="AB192" s="37">
        <f t="shared" si="67"/>
        <v>1</v>
      </c>
      <c r="AC192" s="76">
        <f t="shared" si="70"/>
        <v>1</v>
      </c>
      <c r="AD192" s="89">
        <f t="shared" si="73"/>
        <v>1</v>
      </c>
      <c r="AE192" s="168">
        <f t="shared" si="68"/>
        <v>2.6231724582477128E-3</v>
      </c>
      <c r="AF192" s="165">
        <f t="shared" si="80"/>
        <v>0</v>
      </c>
      <c r="AG192" s="69">
        <f t="shared" si="75"/>
        <v>1</v>
      </c>
      <c r="AH192" s="102">
        <f t="shared" si="76"/>
        <v>0</v>
      </c>
      <c r="AI192" s="230" t="str">
        <f t="shared" si="61"/>
        <v/>
      </c>
      <c r="AJ192" s="119">
        <f t="shared" si="78"/>
        <v>0</v>
      </c>
    </row>
    <row r="193" spans="1:36" ht="15.6">
      <c r="A193" s="206">
        <v>40368</v>
      </c>
      <c r="B193">
        <v>0.239999994635582</v>
      </c>
      <c r="C193">
        <v>15.050000190734901</v>
      </c>
      <c r="D193">
        <v>0</v>
      </c>
      <c r="E193">
        <v>16.584953668716</v>
      </c>
      <c r="F193" s="36">
        <f t="shared" si="56"/>
        <v>1.5246003081180668</v>
      </c>
      <c r="G193" s="41">
        <f t="shared" si="62"/>
        <v>43.009659912443368</v>
      </c>
      <c r="H193" s="42">
        <f t="shared" si="63"/>
        <v>0.86019319824886731</v>
      </c>
      <c r="I193" s="61">
        <f t="shared" si="57"/>
        <v>11.347500141710071</v>
      </c>
      <c r="J193" s="35">
        <f t="shared" si="58"/>
        <v>1</v>
      </c>
      <c r="K193" s="89" t="str">
        <f t="shared" si="69"/>
        <v/>
      </c>
      <c r="L193" s="89">
        <f t="shared" si="71"/>
        <v>1</v>
      </c>
      <c r="M193" s="168">
        <f t="shared" si="64"/>
        <v>5.04166672392009E-2</v>
      </c>
      <c r="N193" s="165">
        <f t="shared" si="79"/>
        <v>0</v>
      </c>
      <c r="O193" s="69">
        <f t="shared" si="72"/>
        <v>1</v>
      </c>
      <c r="P193" s="102">
        <f t="shared" si="74"/>
        <v>0</v>
      </c>
      <c r="Q193" s="230" t="str">
        <f t="shared" si="55"/>
        <v/>
      </c>
      <c r="R193" s="85">
        <f t="shared" si="77"/>
        <v>1</v>
      </c>
      <c r="S193" s="206">
        <v>40733</v>
      </c>
      <c r="T193">
        <v>-1.9</v>
      </c>
      <c r="U193">
        <v>7.8</v>
      </c>
      <c r="V193">
        <v>0.4</v>
      </c>
      <c r="W193">
        <v>16.584953668716</v>
      </c>
      <c r="X193" s="36">
        <f t="shared" si="59"/>
        <v>1.0061899668094612</v>
      </c>
      <c r="Y193" s="41">
        <f t="shared" si="65"/>
        <v>21.898384565453068</v>
      </c>
      <c r="Z193" s="42">
        <f t="shared" si="66"/>
        <v>0.43796769130906132</v>
      </c>
      <c r="AA193" s="61">
        <f t="shared" si="60"/>
        <v>5.375</v>
      </c>
      <c r="AB193" s="37">
        <f t="shared" si="67"/>
        <v>1</v>
      </c>
      <c r="AC193" s="76">
        <f t="shared" si="70"/>
        <v>1</v>
      </c>
      <c r="AD193" s="89">
        <f t="shared" si="73"/>
        <v>1</v>
      </c>
      <c r="AE193" s="168">
        <f t="shared" si="68"/>
        <v>3.5184551385025347E-3</v>
      </c>
      <c r="AF193" s="165">
        <f t="shared" si="80"/>
        <v>0</v>
      </c>
      <c r="AG193" s="69">
        <f t="shared" si="75"/>
        <v>1</v>
      </c>
      <c r="AH193" s="102">
        <f t="shared" si="76"/>
        <v>0</v>
      </c>
      <c r="AI193" s="230" t="str">
        <f t="shared" si="61"/>
        <v/>
      </c>
      <c r="AJ193" s="119">
        <f t="shared" si="78"/>
        <v>0</v>
      </c>
    </row>
    <row r="194" spans="1:36" ht="15.6">
      <c r="A194" s="206">
        <v>40369</v>
      </c>
      <c r="B194">
        <v>2.5099999904632599</v>
      </c>
      <c r="C194">
        <v>14.8599996566772</v>
      </c>
      <c r="D194">
        <v>0</v>
      </c>
      <c r="E194">
        <v>16.6659851840617</v>
      </c>
      <c r="F194" s="36">
        <f t="shared" si="56"/>
        <v>1.4562173139481407</v>
      </c>
      <c r="G194" s="41">
        <f t="shared" si="62"/>
        <v>41.844686061284854</v>
      </c>
      <c r="H194" s="42">
        <f t="shared" si="63"/>
        <v>0.83689372122569705</v>
      </c>
      <c r="I194" s="61">
        <f t="shared" si="57"/>
        <v>11.772499740123715</v>
      </c>
      <c r="J194" s="35">
        <f t="shared" si="58"/>
        <v>1</v>
      </c>
      <c r="K194" s="89" t="str">
        <f t="shared" si="69"/>
        <v/>
      </c>
      <c r="L194" s="89">
        <f t="shared" si="71"/>
        <v>1</v>
      </c>
      <c r="M194" s="168">
        <f t="shared" si="64"/>
        <v>5.4825160135926546E-2</v>
      </c>
      <c r="N194" s="165">
        <f t="shared" si="79"/>
        <v>0</v>
      </c>
      <c r="O194" s="69">
        <f t="shared" si="72"/>
        <v>1</v>
      </c>
      <c r="P194" s="102">
        <f t="shared" si="74"/>
        <v>0</v>
      </c>
      <c r="Q194" s="230" t="str">
        <f t="shared" si="55"/>
        <v/>
      </c>
      <c r="R194" s="85">
        <f t="shared" si="77"/>
        <v>0</v>
      </c>
      <c r="S194" s="206">
        <v>40734</v>
      </c>
      <c r="T194">
        <v>4.7</v>
      </c>
      <c r="U194">
        <v>8.6999999999999993</v>
      </c>
      <c r="V194">
        <v>0.4</v>
      </c>
      <c r="W194">
        <v>16.6659851840617</v>
      </c>
      <c r="X194" s="36">
        <f t="shared" si="59"/>
        <v>0.76663531846683797</v>
      </c>
      <c r="Y194" s="41">
        <f t="shared" si="65"/>
        <v>21.685076310679595</v>
      </c>
      <c r="Z194" s="42">
        <f t="shared" si="66"/>
        <v>0.43370152621359187</v>
      </c>
      <c r="AA194" s="61">
        <f t="shared" si="60"/>
        <v>7.6999999999999993</v>
      </c>
      <c r="AB194" s="37">
        <f t="shared" si="67"/>
        <v>1</v>
      </c>
      <c r="AC194" s="76">
        <f t="shared" si="70"/>
        <v>1</v>
      </c>
      <c r="AD194" s="89">
        <f t="shared" si="73"/>
        <v>1</v>
      </c>
      <c r="AE194" s="168">
        <f t="shared" si="68"/>
        <v>1.7571136399595413E-2</v>
      </c>
      <c r="AF194" s="165">
        <f t="shared" si="80"/>
        <v>0</v>
      </c>
      <c r="AG194" s="69">
        <f t="shared" si="75"/>
        <v>1</v>
      </c>
      <c r="AH194" s="102">
        <f t="shared" si="76"/>
        <v>0</v>
      </c>
      <c r="AI194" s="230" t="str">
        <f t="shared" si="61"/>
        <v/>
      </c>
      <c r="AJ194" s="119">
        <f t="shared" si="78"/>
        <v>0</v>
      </c>
    </row>
    <row r="195" spans="1:36" ht="15.6">
      <c r="A195" s="206">
        <v>40370</v>
      </c>
      <c r="B195">
        <v>8.0900001525878906</v>
      </c>
      <c r="C195">
        <v>14.439999580383301</v>
      </c>
      <c r="D195">
        <v>1.5</v>
      </c>
      <c r="E195">
        <v>16.7511236063817</v>
      </c>
      <c r="F195" s="36">
        <f t="shared" si="56"/>
        <v>1.1517623117183722</v>
      </c>
      <c r="G195" s="41">
        <f t="shared" si="62"/>
        <v>42.423276211910157</v>
      </c>
      <c r="H195" s="42">
        <f t="shared" si="63"/>
        <v>0.84846552423820309</v>
      </c>
      <c r="I195" s="61">
        <f t="shared" si="57"/>
        <v>12.852499723434448</v>
      </c>
      <c r="J195" s="35">
        <f t="shared" si="58"/>
        <v>1</v>
      </c>
      <c r="K195" s="89" t="str">
        <f t="shared" si="69"/>
        <v/>
      </c>
      <c r="L195" s="89">
        <f t="shared" si="71"/>
        <v>1</v>
      </c>
      <c r="M195" s="168">
        <f t="shared" si="64"/>
        <v>6.6298731506915162E-2</v>
      </c>
      <c r="N195" s="165">
        <f t="shared" si="79"/>
        <v>0</v>
      </c>
      <c r="O195" s="69">
        <f t="shared" si="72"/>
        <v>1</v>
      </c>
      <c r="P195" s="102">
        <f t="shared" si="74"/>
        <v>0</v>
      </c>
      <c r="Q195" s="230" t="str">
        <f t="shared" ref="Q195:Q258" si="81">IF(R195&gt;R194,A195,"")</f>
        <v/>
      </c>
      <c r="R195" s="85">
        <f t="shared" si="77"/>
        <v>0</v>
      </c>
      <c r="S195" s="206">
        <v>40735</v>
      </c>
      <c r="T195">
        <v>2.1</v>
      </c>
      <c r="U195">
        <v>9.1</v>
      </c>
      <c r="V195">
        <v>0</v>
      </c>
      <c r="W195">
        <v>16.7511236063817</v>
      </c>
      <c r="X195" s="36">
        <f t="shared" si="59"/>
        <v>0.97357759830172108</v>
      </c>
      <c r="Y195" s="41">
        <f t="shared" si="65"/>
        <v>20.906214232038216</v>
      </c>
      <c r="Z195" s="42">
        <f t="shared" si="66"/>
        <v>0.41812428464076434</v>
      </c>
      <c r="AA195" s="61">
        <f t="shared" si="60"/>
        <v>7.35</v>
      </c>
      <c r="AB195" s="37">
        <f t="shared" si="67"/>
        <v>1</v>
      </c>
      <c r="AC195" s="76">
        <f t="shared" si="70"/>
        <v>1</v>
      </c>
      <c r="AD195" s="89">
        <f t="shared" si="73"/>
        <v>1</v>
      </c>
      <c r="AE195" s="168">
        <f t="shared" si="68"/>
        <v>1.505352553705684E-2</v>
      </c>
      <c r="AF195" s="165">
        <f t="shared" si="80"/>
        <v>0</v>
      </c>
      <c r="AG195" s="69">
        <f t="shared" si="75"/>
        <v>1</v>
      </c>
      <c r="AH195" s="102">
        <f t="shared" si="76"/>
        <v>0</v>
      </c>
      <c r="AI195" s="230" t="str">
        <f t="shared" si="61"/>
        <v/>
      </c>
      <c r="AJ195" s="119">
        <f t="shared" si="78"/>
        <v>0</v>
      </c>
    </row>
    <row r="196" spans="1:36" ht="15.6">
      <c r="A196" s="206">
        <v>40371</v>
      </c>
      <c r="B196">
        <v>0.119999997317791</v>
      </c>
      <c r="C196">
        <v>15.3599996566772</v>
      </c>
      <c r="D196">
        <v>0.69999998807907104</v>
      </c>
      <c r="E196">
        <v>16.840339915696799</v>
      </c>
      <c r="F196" s="36">
        <f t="shared" ref="F196:F259" si="82">0.0023*(AVERAGE(B196:C196)+17.8)*(C196-B196)^0.5*E196/2.45</f>
        <v>1.5762531722243083</v>
      </c>
      <c r="G196" s="41">
        <f t="shared" si="62"/>
        <v>41.86227366220978</v>
      </c>
      <c r="H196" s="42">
        <f t="shared" si="63"/>
        <v>0.83724547324419563</v>
      </c>
      <c r="I196" s="61">
        <f t="shared" ref="I196:I259" si="83">(C196-(C196-B196)/4)</f>
        <v>11.549999741837347</v>
      </c>
      <c r="J196" s="35">
        <f t="shared" ref="J196:J259" si="84">IF(H196&gt;$AO$3,1," ")</f>
        <v>1</v>
      </c>
      <c r="K196" s="89" t="str">
        <f t="shared" si="69"/>
        <v/>
      </c>
      <c r="L196" s="89">
        <f t="shared" si="71"/>
        <v>1</v>
      </c>
      <c r="M196" s="168">
        <f t="shared" si="64"/>
        <v>5.2507420736085685E-2</v>
      </c>
      <c r="N196" s="165">
        <f t="shared" si="79"/>
        <v>0</v>
      </c>
      <c r="O196" s="69">
        <f t="shared" si="72"/>
        <v>1</v>
      </c>
      <c r="P196" s="102">
        <f t="shared" si="74"/>
        <v>0</v>
      </c>
      <c r="Q196" s="230">
        <f t="shared" si="81"/>
        <v>40371</v>
      </c>
      <c r="R196" s="85">
        <f t="shared" si="77"/>
        <v>1</v>
      </c>
      <c r="S196" s="206">
        <v>40736</v>
      </c>
      <c r="T196">
        <v>-0.5</v>
      </c>
      <c r="U196">
        <v>11.1</v>
      </c>
      <c r="V196">
        <v>0</v>
      </c>
      <c r="W196">
        <v>16.840339915696799</v>
      </c>
      <c r="X196" s="36">
        <f t="shared" ref="X196:X259" si="85">0.0023*(AVERAGE(T196:U196)+17.8)*(U196-T196)^0.5*W196/2.45</f>
        <v>1.2438086692175503</v>
      </c>
      <c r="Y196" s="41">
        <f t="shared" si="65"/>
        <v>19.911167296664175</v>
      </c>
      <c r="Z196" s="42">
        <f t="shared" si="66"/>
        <v>0.39822334593328351</v>
      </c>
      <c r="AA196" s="61">
        <f t="shared" ref="AA196:AA259" si="86">(U196-(U196-T196)/4)</f>
        <v>8.1999999999999993</v>
      </c>
      <c r="AB196" s="37">
        <f t="shared" si="67"/>
        <v>1</v>
      </c>
      <c r="AC196" s="76" t="str">
        <f t="shared" si="70"/>
        <v/>
      </c>
      <c r="AD196" s="89">
        <f t="shared" si="73"/>
        <v>1</v>
      </c>
      <c r="AE196" s="168">
        <f t="shared" si="68"/>
        <v>2.1391596660235396E-2</v>
      </c>
      <c r="AF196" s="165">
        <f t="shared" si="80"/>
        <v>0</v>
      </c>
      <c r="AG196" s="69">
        <f t="shared" si="75"/>
        <v>1</v>
      </c>
      <c r="AH196" s="102">
        <f t="shared" si="76"/>
        <v>0</v>
      </c>
      <c r="AI196" s="230" t="str">
        <f t="shared" ref="AI196:AI259" si="87">IF(AJ196&gt;AJ195,S196,"")</f>
        <v/>
      </c>
      <c r="AJ196" s="119">
        <f t="shared" si="78"/>
        <v>0</v>
      </c>
    </row>
    <row r="197" spans="1:36" ht="15.6">
      <c r="A197" s="206">
        <v>40372</v>
      </c>
      <c r="B197">
        <v>3.1400001049041699</v>
      </c>
      <c r="C197">
        <v>14.5900001525879</v>
      </c>
      <c r="D197">
        <v>1.6000000238418599</v>
      </c>
      <c r="E197">
        <v>16.933605092027801</v>
      </c>
      <c r="F197" s="36">
        <f t="shared" si="82"/>
        <v>1.4343512406672745</v>
      </c>
      <c r="G197" s="41">
        <f t="shared" ref="G197:G260" si="88">IF((D197+G196-($AO$2*F197))&gt;0,IF((D197+G196-($AO$2*F197))&gt;$AO$1,$AO$1,(D197+G196-($AO$2*F197))),0)</f>
        <v>42.314792693517816</v>
      </c>
      <c r="H197" s="42">
        <f t="shared" ref="H197:H260" si="89">IF(G197/$AO$1&gt;1,1,G197/$AO$1)</f>
        <v>0.84629585387035633</v>
      </c>
      <c r="I197" s="61">
        <f t="shared" si="83"/>
        <v>11.727500140666967</v>
      </c>
      <c r="J197" s="35">
        <f t="shared" si="84"/>
        <v>1</v>
      </c>
      <c r="K197" s="89" t="str">
        <f t="shared" si="69"/>
        <v/>
      </c>
      <c r="L197" s="89">
        <f t="shared" si="71"/>
        <v>1</v>
      </c>
      <c r="M197" s="168">
        <f t="shared" ref="M197:M260" si="90">IF(AND(I197&lt;21.5,I197&gt;4.5),0.000318*I197*(I197-4.5)*((21.5-I197)^(1/3.25)),0)</f>
        <v>5.4354787939109701E-2</v>
      </c>
      <c r="N197" s="165">
        <f t="shared" si="79"/>
        <v>0</v>
      </c>
      <c r="O197" s="69">
        <f t="shared" si="72"/>
        <v>1</v>
      </c>
      <c r="P197" s="102">
        <f t="shared" si="74"/>
        <v>0</v>
      </c>
      <c r="Q197" s="230" t="str">
        <f t="shared" si="81"/>
        <v/>
      </c>
      <c r="R197" s="85">
        <f t="shared" si="77"/>
        <v>1</v>
      </c>
      <c r="S197" s="206">
        <v>40737</v>
      </c>
      <c r="T197">
        <v>-1.8</v>
      </c>
      <c r="U197">
        <v>9.4</v>
      </c>
      <c r="V197">
        <v>0</v>
      </c>
      <c r="W197">
        <v>16.933605092027801</v>
      </c>
      <c r="X197" s="36">
        <f t="shared" si="85"/>
        <v>1.1491426444494377</v>
      </c>
      <c r="Y197" s="41">
        <f t="shared" ref="Y197:Y260" si="91">IF((V197+Y196-($AN$2*X197))&gt;0,IF((V197+Y196-($AN$2*X197))&gt;$AN$1,$AN$1,(V197+Y196-($AN$2*X197))),0)</f>
        <v>18.991853181104624</v>
      </c>
      <c r="Z197" s="42">
        <f t="shared" ref="Z197:Z260" si="92">IF(Y197/$AN$1&gt;1,1,Y197/$AN$1)</f>
        <v>0.37983706362209246</v>
      </c>
      <c r="AA197" s="61">
        <f t="shared" si="86"/>
        <v>6.6</v>
      </c>
      <c r="AB197" s="37">
        <f t="shared" ref="AB197:AB260" si="93">IF(Z197&gt;$AN$3,1," ")</f>
        <v>1</v>
      </c>
      <c r="AC197" s="76" t="str">
        <f t="shared" si="70"/>
        <v/>
      </c>
      <c r="AD197" s="89">
        <f t="shared" si="73"/>
        <v>1</v>
      </c>
      <c r="AE197" s="168">
        <f t="shared" ref="AE197:AE260" si="94">IF(AND(AA197&lt;21.5,AA197&gt;4.5),0.000318*AA197*(AA197-4.5)*((21.5-AA197)^(1/3.25)),0)</f>
        <v>1.011977229470855E-2</v>
      </c>
      <c r="AF197" s="165">
        <f t="shared" si="80"/>
        <v>0</v>
      </c>
      <c r="AG197" s="69">
        <f t="shared" si="75"/>
        <v>1</v>
      </c>
      <c r="AH197" s="102">
        <f t="shared" si="76"/>
        <v>0</v>
      </c>
      <c r="AI197" s="230">
        <f t="shared" si="87"/>
        <v>40737</v>
      </c>
      <c r="AJ197" s="119">
        <f t="shared" si="78"/>
        <v>1</v>
      </c>
    </row>
    <row r="198" spans="1:36" ht="15.6">
      <c r="A198" s="206">
        <v>40373</v>
      </c>
      <c r="B198">
        <v>6.8400001525878897</v>
      </c>
      <c r="C198">
        <v>10.579999923706101</v>
      </c>
      <c r="D198">
        <v>21.600000381469702</v>
      </c>
      <c r="E198">
        <v>17.030890115395401</v>
      </c>
      <c r="F198" s="36">
        <f t="shared" si="82"/>
        <v>0.81968052118764079</v>
      </c>
      <c r="G198" s="41">
        <f t="shared" si="88"/>
        <v>50</v>
      </c>
      <c r="H198" s="42">
        <f t="shared" si="89"/>
        <v>1</v>
      </c>
      <c r="I198" s="61">
        <f t="shared" si="83"/>
        <v>9.6449999809265474</v>
      </c>
      <c r="J198" s="35">
        <f t="shared" si="84"/>
        <v>1</v>
      </c>
      <c r="K198" s="89">
        <f t="shared" ref="K198:K261" si="95">IF((SUM(D194:D198))&gt;$AO$6,1,"")</f>
        <v>1</v>
      </c>
      <c r="L198" s="89">
        <f t="shared" si="71"/>
        <v>1</v>
      </c>
      <c r="M198" s="168">
        <f t="shared" si="90"/>
        <v>3.3771159931563786E-2</v>
      </c>
      <c r="N198" s="165">
        <f t="shared" si="79"/>
        <v>0</v>
      </c>
      <c r="O198" s="69">
        <f t="shared" si="72"/>
        <v>1</v>
      </c>
      <c r="P198" s="102">
        <f t="shared" si="74"/>
        <v>0</v>
      </c>
      <c r="Q198" s="230" t="str">
        <f t="shared" si="81"/>
        <v/>
      </c>
      <c r="R198" s="85">
        <f t="shared" si="77"/>
        <v>1</v>
      </c>
      <c r="S198" s="206">
        <v>40738</v>
      </c>
      <c r="T198">
        <v>4.4000000000000004</v>
      </c>
      <c r="U198">
        <v>11.3</v>
      </c>
      <c r="V198">
        <v>0</v>
      </c>
      <c r="W198">
        <v>17.030890115395401</v>
      </c>
      <c r="X198" s="36">
        <f t="shared" si="85"/>
        <v>1.0772363837559289</v>
      </c>
      <c r="Y198" s="41">
        <f t="shared" si="91"/>
        <v>18.130064074099881</v>
      </c>
      <c r="Z198" s="42">
        <f t="shared" si="92"/>
        <v>0.36260128148199761</v>
      </c>
      <c r="AA198" s="61">
        <f t="shared" si="86"/>
        <v>9.5750000000000011</v>
      </c>
      <c r="AB198" s="37">
        <f t="shared" si="93"/>
        <v>1</v>
      </c>
      <c r="AC198" s="76" t="str">
        <f t="shared" ref="AC198:AC261" si="96">IF((SUM(V194:V198))&gt;$AN$6,1,"")</f>
        <v/>
      </c>
      <c r="AD198" s="89">
        <f t="shared" si="73"/>
        <v>1</v>
      </c>
      <c r="AE198" s="168">
        <f t="shared" si="94"/>
        <v>3.3129883954345414E-2</v>
      </c>
      <c r="AF198" s="165">
        <f t="shared" si="80"/>
        <v>0</v>
      </c>
      <c r="AG198" s="69">
        <f t="shared" si="75"/>
        <v>1</v>
      </c>
      <c r="AH198" s="102">
        <f t="shared" si="76"/>
        <v>0</v>
      </c>
      <c r="AI198" s="230" t="str">
        <f t="shared" si="87"/>
        <v/>
      </c>
      <c r="AJ198" s="119">
        <f t="shared" si="78"/>
        <v>1</v>
      </c>
    </row>
    <row r="199" spans="1:36" ht="15.6">
      <c r="A199" s="206">
        <v>40374</v>
      </c>
      <c r="B199">
        <v>5.1500000953674299</v>
      </c>
      <c r="C199">
        <v>9.1400003433227504</v>
      </c>
      <c r="D199">
        <v>8.1999998092651403</v>
      </c>
      <c r="E199">
        <v>17.132165965820299</v>
      </c>
      <c r="F199" s="36">
        <f t="shared" si="82"/>
        <v>0.80139014603550218</v>
      </c>
      <c r="G199" s="41">
        <f t="shared" si="88"/>
        <v>50</v>
      </c>
      <c r="H199" s="42">
        <f t="shared" si="89"/>
        <v>1</v>
      </c>
      <c r="I199" s="61">
        <f t="shared" si="83"/>
        <v>8.1425002813339198</v>
      </c>
      <c r="J199" s="35">
        <f t="shared" si="84"/>
        <v>1</v>
      </c>
      <c r="K199" s="89">
        <f t="shared" si="95"/>
        <v>1</v>
      </c>
      <c r="L199" s="89">
        <f t="shared" si="71"/>
        <v>1</v>
      </c>
      <c r="M199" s="168">
        <f t="shared" si="90"/>
        <v>2.0939266905587194E-2</v>
      </c>
      <c r="N199" s="165">
        <f t="shared" si="79"/>
        <v>0</v>
      </c>
      <c r="O199" s="69">
        <f t="shared" si="72"/>
        <v>1</v>
      </c>
      <c r="P199" s="102">
        <f t="shared" si="74"/>
        <v>0</v>
      </c>
      <c r="Q199" s="230" t="str">
        <f t="shared" si="81"/>
        <v/>
      </c>
      <c r="R199" s="85">
        <f t="shared" si="77"/>
        <v>1</v>
      </c>
      <c r="S199" s="206">
        <v>40739</v>
      </c>
      <c r="T199">
        <v>-3.2</v>
      </c>
      <c r="U199">
        <v>13</v>
      </c>
      <c r="V199">
        <v>0</v>
      </c>
      <c r="W199">
        <v>17.132165965820299</v>
      </c>
      <c r="X199" s="36">
        <f t="shared" si="85"/>
        <v>1.4694587154287866</v>
      </c>
      <c r="Y199" s="41">
        <f t="shared" si="91"/>
        <v>16.95449710175685</v>
      </c>
      <c r="Z199" s="42">
        <f t="shared" si="92"/>
        <v>0.33908994203513698</v>
      </c>
      <c r="AA199" s="61">
        <f t="shared" si="86"/>
        <v>8.9499999999999993</v>
      </c>
      <c r="AB199" s="37">
        <f t="shared" si="93"/>
        <v>1</v>
      </c>
      <c r="AC199" s="76" t="str">
        <f t="shared" si="96"/>
        <v/>
      </c>
      <c r="AD199" s="89">
        <f t="shared" si="73"/>
        <v>1</v>
      </c>
      <c r="AE199" s="168">
        <f t="shared" si="94"/>
        <v>2.7583818696210908E-2</v>
      </c>
      <c r="AF199" s="165">
        <f t="shared" si="80"/>
        <v>0</v>
      </c>
      <c r="AG199" s="69">
        <f t="shared" si="75"/>
        <v>1</v>
      </c>
      <c r="AH199" s="102">
        <f t="shared" si="76"/>
        <v>0</v>
      </c>
      <c r="AI199" s="230" t="str">
        <f t="shared" si="87"/>
        <v/>
      </c>
      <c r="AJ199" s="119">
        <f t="shared" si="78"/>
        <v>1</v>
      </c>
    </row>
    <row r="200" spans="1:36" ht="15.6">
      <c r="A200" s="206">
        <v>40375</v>
      </c>
      <c r="B200">
        <v>-1.9700000286102299</v>
      </c>
      <c r="C200">
        <v>11.3800001144409</v>
      </c>
      <c r="D200">
        <v>0.10000000149011599</v>
      </c>
      <c r="E200">
        <v>17.2374023524469</v>
      </c>
      <c r="F200" s="36">
        <f t="shared" si="82"/>
        <v>1.3306174785757598</v>
      </c>
      <c r="G200" s="41">
        <f t="shared" si="88"/>
        <v>49.035506018629505</v>
      </c>
      <c r="H200" s="42">
        <f t="shared" si="89"/>
        <v>0.98071012037259009</v>
      </c>
      <c r="I200" s="61">
        <f t="shared" si="83"/>
        <v>8.0425000786781169</v>
      </c>
      <c r="J200" s="35">
        <f t="shared" si="84"/>
        <v>1</v>
      </c>
      <c r="K200" s="89">
        <f t="shared" si="95"/>
        <v>1</v>
      </c>
      <c r="L200" s="89">
        <f t="shared" si="71"/>
        <v>1</v>
      </c>
      <c r="M200" s="168">
        <f t="shared" si="90"/>
        <v>2.0160519531974654E-2</v>
      </c>
      <c r="N200" s="165">
        <f t="shared" si="79"/>
        <v>0</v>
      </c>
      <c r="O200" s="69">
        <f t="shared" si="72"/>
        <v>1</v>
      </c>
      <c r="P200" s="102">
        <f t="shared" si="74"/>
        <v>0</v>
      </c>
      <c r="Q200" s="230" t="str">
        <f t="shared" si="81"/>
        <v/>
      </c>
      <c r="R200" s="85">
        <f t="shared" si="77"/>
        <v>1</v>
      </c>
      <c r="S200" s="206">
        <v>40740</v>
      </c>
      <c r="T200">
        <v>1</v>
      </c>
      <c r="U200">
        <v>15.5</v>
      </c>
      <c r="V200">
        <v>0</v>
      </c>
      <c r="W200">
        <v>17.2374023524469</v>
      </c>
      <c r="X200" s="36">
        <f t="shared" si="85"/>
        <v>1.6051857638156963</v>
      </c>
      <c r="Y200" s="41">
        <f t="shared" si="91"/>
        <v>15.670348490704292</v>
      </c>
      <c r="Z200" s="42">
        <f t="shared" si="92"/>
        <v>0.31340696981408583</v>
      </c>
      <c r="AA200" s="61">
        <f t="shared" si="86"/>
        <v>11.875</v>
      </c>
      <c r="AB200" s="37">
        <f t="shared" si="93"/>
        <v>1</v>
      </c>
      <c r="AC200" s="76" t="str">
        <f t="shared" si="96"/>
        <v/>
      </c>
      <c r="AD200" s="89">
        <f t="shared" si="73"/>
        <v>1</v>
      </c>
      <c r="AE200" s="168">
        <f t="shared" si="94"/>
        <v>5.5899459087909067E-2</v>
      </c>
      <c r="AF200" s="165">
        <f t="shared" si="80"/>
        <v>0</v>
      </c>
      <c r="AG200" s="69">
        <f t="shared" si="75"/>
        <v>1</v>
      </c>
      <c r="AH200" s="102">
        <f t="shared" si="76"/>
        <v>0</v>
      </c>
      <c r="AI200" s="230" t="str">
        <f t="shared" si="87"/>
        <v/>
      </c>
      <c r="AJ200" s="119">
        <f t="shared" si="78"/>
        <v>1</v>
      </c>
    </row>
    <row r="201" spans="1:36" ht="15.6">
      <c r="A201" s="206">
        <v>40376</v>
      </c>
      <c r="B201">
        <v>-2.4200000762939502</v>
      </c>
      <c r="C201">
        <v>13.039999961853001</v>
      </c>
      <c r="D201">
        <v>0</v>
      </c>
      <c r="E201">
        <v>17.346563900913601</v>
      </c>
      <c r="F201" s="36">
        <f t="shared" si="82"/>
        <v>1.4797212193696683</v>
      </c>
      <c r="G201" s="41">
        <f t="shared" si="88"/>
        <v>47.851729043133773</v>
      </c>
      <c r="H201" s="42">
        <f t="shared" si="89"/>
        <v>0.95703458086267545</v>
      </c>
      <c r="I201" s="61">
        <f t="shared" si="83"/>
        <v>9.1749999523162629</v>
      </c>
      <c r="J201" s="35">
        <f t="shared" si="84"/>
        <v>1</v>
      </c>
      <c r="K201" s="89">
        <f t="shared" si="95"/>
        <v>1</v>
      </c>
      <c r="L201" s="89">
        <f t="shared" si="71"/>
        <v>1</v>
      </c>
      <c r="M201" s="168">
        <f t="shared" si="90"/>
        <v>2.9542112592100926E-2</v>
      </c>
      <c r="N201" s="165">
        <f t="shared" si="79"/>
        <v>0</v>
      </c>
      <c r="O201" s="69">
        <f t="shared" si="72"/>
        <v>1</v>
      </c>
      <c r="P201" s="102">
        <f t="shared" si="74"/>
        <v>0</v>
      </c>
      <c r="Q201" s="230" t="str">
        <f t="shared" si="81"/>
        <v/>
      </c>
      <c r="R201" s="85">
        <f t="shared" si="77"/>
        <v>0</v>
      </c>
      <c r="S201" s="206">
        <v>40741</v>
      </c>
      <c r="T201">
        <v>4.4000000000000004</v>
      </c>
      <c r="U201">
        <v>12.4</v>
      </c>
      <c r="V201">
        <v>0</v>
      </c>
      <c r="W201">
        <v>17.346563900913601</v>
      </c>
      <c r="X201" s="36">
        <f t="shared" si="85"/>
        <v>1.2067616405683403</v>
      </c>
      <c r="Y201" s="41">
        <f t="shared" si="91"/>
        <v>14.704939178249619</v>
      </c>
      <c r="Z201" s="42">
        <f t="shared" si="92"/>
        <v>0.29409878356499236</v>
      </c>
      <c r="AA201" s="61">
        <f t="shared" si="86"/>
        <v>10.4</v>
      </c>
      <c r="AB201" s="37">
        <f t="shared" si="93"/>
        <v>1</v>
      </c>
      <c r="AC201" s="76" t="str">
        <f t="shared" si="96"/>
        <v/>
      </c>
      <c r="AD201" s="89">
        <f t="shared" si="73"/>
        <v>1</v>
      </c>
      <c r="AE201" s="168">
        <f t="shared" si="94"/>
        <v>4.0921383718495574E-2</v>
      </c>
      <c r="AF201" s="165">
        <f t="shared" si="80"/>
        <v>0</v>
      </c>
      <c r="AG201" s="69">
        <f t="shared" si="75"/>
        <v>1</v>
      </c>
      <c r="AH201" s="102">
        <f t="shared" si="76"/>
        <v>0</v>
      </c>
      <c r="AI201" s="230" t="str">
        <f t="shared" si="87"/>
        <v/>
      </c>
      <c r="AJ201" s="119">
        <f t="shared" si="78"/>
        <v>1</v>
      </c>
    </row>
    <row r="202" spans="1:36" ht="15.6">
      <c r="A202" s="206">
        <v>40377</v>
      </c>
      <c r="B202">
        <v>-2.78999996185303</v>
      </c>
      <c r="C202">
        <v>12.810000419616699</v>
      </c>
      <c r="D202">
        <v>0</v>
      </c>
      <c r="E202">
        <v>17.459613965982498</v>
      </c>
      <c r="F202" s="36">
        <f t="shared" si="82"/>
        <v>1.4766718058246167</v>
      </c>
      <c r="G202" s="41">
        <f t="shared" si="88"/>
        <v>46.670391598474076</v>
      </c>
      <c r="H202" s="42">
        <f t="shared" si="89"/>
        <v>0.93340783196948152</v>
      </c>
      <c r="I202" s="61">
        <f t="shared" si="83"/>
        <v>8.9100003242492676</v>
      </c>
      <c r="J202" s="35">
        <f t="shared" si="84"/>
        <v>1</v>
      </c>
      <c r="K202" s="89">
        <f t="shared" si="95"/>
        <v>1</v>
      </c>
      <c r="L202" s="89">
        <f t="shared" si="71"/>
        <v>1</v>
      </c>
      <c r="M202" s="168">
        <f t="shared" si="90"/>
        <v>2.724036441725362E-2</v>
      </c>
      <c r="N202" s="165">
        <f t="shared" si="79"/>
        <v>0</v>
      </c>
      <c r="O202" s="69">
        <f t="shared" si="72"/>
        <v>1</v>
      </c>
      <c r="P202" s="102">
        <f t="shared" si="74"/>
        <v>0</v>
      </c>
      <c r="Q202" s="230" t="str">
        <f t="shared" si="81"/>
        <v/>
      </c>
      <c r="R202" s="85">
        <f t="shared" si="77"/>
        <v>0</v>
      </c>
      <c r="S202" s="206">
        <v>40742</v>
      </c>
      <c r="T202">
        <v>5.4</v>
      </c>
      <c r="U202">
        <v>11.8</v>
      </c>
      <c r="V202">
        <v>3.6</v>
      </c>
      <c r="W202">
        <v>17.459613965982498</v>
      </c>
      <c r="X202" s="36">
        <f t="shared" si="85"/>
        <v>1.0946878621946994</v>
      </c>
      <c r="Y202" s="41">
        <f t="shared" si="91"/>
        <v>17.429188888493858</v>
      </c>
      <c r="Z202" s="42">
        <f t="shared" si="92"/>
        <v>0.34858377776987715</v>
      </c>
      <c r="AA202" s="61">
        <f t="shared" si="86"/>
        <v>10.200000000000001</v>
      </c>
      <c r="AB202" s="37">
        <f t="shared" si="93"/>
        <v>1</v>
      </c>
      <c r="AC202" s="76" t="str">
        <f t="shared" si="96"/>
        <v/>
      </c>
      <c r="AD202" s="89">
        <f t="shared" si="73"/>
        <v>1</v>
      </c>
      <c r="AE202" s="168">
        <f t="shared" si="94"/>
        <v>3.8987580445709491E-2</v>
      </c>
      <c r="AF202" s="165">
        <f t="shared" si="80"/>
        <v>0</v>
      </c>
      <c r="AG202" s="69">
        <f t="shared" si="75"/>
        <v>1</v>
      </c>
      <c r="AH202" s="102">
        <f t="shared" si="76"/>
        <v>0</v>
      </c>
      <c r="AI202" s="230" t="str">
        <f t="shared" si="87"/>
        <v/>
      </c>
      <c r="AJ202" s="119">
        <f t="shared" si="78"/>
        <v>1</v>
      </c>
    </row>
    <row r="203" spans="1:36" ht="15.6">
      <c r="A203" s="206">
        <v>40378</v>
      </c>
      <c r="B203">
        <v>0.36000001430511502</v>
      </c>
      <c r="C203">
        <v>11.5200004577637</v>
      </c>
      <c r="D203">
        <v>0.10000000149011599</v>
      </c>
      <c r="E203">
        <v>17.576515902415501</v>
      </c>
      <c r="F203" s="36">
        <f t="shared" si="82"/>
        <v>1.3086013618957457</v>
      </c>
      <c r="G203" s="41">
        <f t="shared" si="88"/>
        <v>45.723510510447596</v>
      </c>
      <c r="H203" s="42">
        <f t="shared" si="89"/>
        <v>0.91447021020895192</v>
      </c>
      <c r="I203" s="61">
        <f t="shared" si="83"/>
        <v>8.7300003468990539</v>
      </c>
      <c r="J203" s="35">
        <f t="shared" si="84"/>
        <v>1</v>
      </c>
      <c r="K203" s="89">
        <f t="shared" si="95"/>
        <v>1</v>
      </c>
      <c r="L203" s="89">
        <f t="shared" ref="L203:L266" si="97">IF((AVERAGE(I194:I203))&lt;$AO$5,1,"")</f>
        <v>1</v>
      </c>
      <c r="M203" s="168">
        <f t="shared" si="90"/>
        <v>2.5712731228970141E-2</v>
      </c>
      <c r="N203" s="165">
        <f t="shared" si="79"/>
        <v>0</v>
      </c>
      <c r="O203" s="69">
        <f t="shared" ref="O203:O266" si="98">IF((AVERAGE(C197:C203))&lt;$AN$4,1,"")</f>
        <v>1</v>
      </c>
      <c r="P203" s="102">
        <f t="shared" si="74"/>
        <v>0</v>
      </c>
      <c r="Q203" s="230" t="str">
        <f t="shared" si="81"/>
        <v/>
      </c>
      <c r="R203" s="85">
        <f t="shared" si="77"/>
        <v>0</v>
      </c>
      <c r="S203" s="206">
        <v>40743</v>
      </c>
      <c r="T203">
        <v>-0.2</v>
      </c>
      <c r="U203">
        <v>9.5</v>
      </c>
      <c r="V203">
        <v>1.6</v>
      </c>
      <c r="W203">
        <v>17.576515902415501</v>
      </c>
      <c r="X203" s="36">
        <f t="shared" si="85"/>
        <v>1.1537102618648216</v>
      </c>
      <c r="Y203" s="41">
        <f t="shared" si="91"/>
        <v>18.106220679002003</v>
      </c>
      <c r="Z203" s="42">
        <f t="shared" si="92"/>
        <v>0.36212441358004005</v>
      </c>
      <c r="AA203" s="61">
        <f t="shared" si="86"/>
        <v>7.0750000000000002</v>
      </c>
      <c r="AB203" s="37">
        <f t="shared" si="93"/>
        <v>1</v>
      </c>
      <c r="AC203" s="76">
        <f t="shared" si="96"/>
        <v>1</v>
      </c>
      <c r="AD203" s="89">
        <f t="shared" ref="AD203:AD266" si="99">IF((AVERAGE(AA194:AA203))&lt;$AN$5,1,"")</f>
        <v>1</v>
      </c>
      <c r="AE203" s="168">
        <f t="shared" si="94"/>
        <v>1.3169880055803227E-2</v>
      </c>
      <c r="AF203" s="165">
        <f t="shared" si="80"/>
        <v>0</v>
      </c>
      <c r="AG203" s="69">
        <f t="shared" si="75"/>
        <v>1</v>
      </c>
      <c r="AH203" s="102">
        <f t="shared" si="76"/>
        <v>0</v>
      </c>
      <c r="AI203" s="230" t="str">
        <f t="shared" si="87"/>
        <v/>
      </c>
      <c r="AJ203" s="119">
        <f t="shared" si="78"/>
        <v>1</v>
      </c>
    </row>
    <row r="204" spans="1:36" ht="15.6">
      <c r="A204" s="206">
        <v>40379</v>
      </c>
      <c r="B204">
        <v>1.2599999904632599</v>
      </c>
      <c r="C204">
        <v>10.6000003814697</v>
      </c>
      <c r="D204">
        <v>0.5</v>
      </c>
      <c r="E204">
        <v>17.6972330649748</v>
      </c>
      <c r="F204" s="36">
        <f t="shared" si="82"/>
        <v>1.2048647838577757</v>
      </c>
      <c r="G204" s="41">
        <f t="shared" si="88"/>
        <v>45.259618683361374</v>
      </c>
      <c r="H204" s="42">
        <f t="shared" si="89"/>
        <v>0.90519237366722749</v>
      </c>
      <c r="I204" s="61">
        <f t="shared" si="83"/>
        <v>8.2650002837180896</v>
      </c>
      <c r="J204" s="35">
        <f t="shared" si="84"/>
        <v>1</v>
      </c>
      <c r="K204" s="89" t="str">
        <f t="shared" si="95"/>
        <v/>
      </c>
      <c r="L204" s="89">
        <f t="shared" si="97"/>
        <v>1</v>
      </c>
      <c r="M204" s="168">
        <f t="shared" si="90"/>
        <v>2.1906895300241744E-2</v>
      </c>
      <c r="N204" s="165">
        <f t="shared" si="79"/>
        <v>0</v>
      </c>
      <c r="O204" s="69">
        <f t="shared" si="98"/>
        <v>1</v>
      </c>
      <c r="P204" s="102">
        <f t="shared" ref="P204:P267" si="100">IF(L204=1,(AVERAGE(IF(I204&gt;$AO$7,I204-$AO$7,0),IF(I203&gt;$AO$7,I203-$AO$7,0),IF(I202&gt;$AO$7,I202-$AO$7,0),IF(I201&gt;$AO$7,I201-$AO$7,0),IF(I200&gt;$AO$7,I200-$AO$7,0),IF(I199&gt;$AO$7,I199-$AO$7,0),IF(I198&gt;$AO$7,I198-$AO$7,0),IF(I197&gt;$AO$7,I197-$AO$7,0),IF(I196&gt;$AO$7,I196-$AO$7,0),IF(I195&gt;$AO$7,I195-$AO$7,0)))*$AO$8,"")</f>
        <v>0</v>
      </c>
      <c r="Q204" s="230" t="str">
        <f t="shared" si="81"/>
        <v/>
      </c>
      <c r="R204" s="85">
        <f t="shared" si="77"/>
        <v>0</v>
      </c>
      <c r="S204" s="206">
        <v>40744</v>
      </c>
      <c r="T204">
        <v>-1.7</v>
      </c>
      <c r="U204">
        <v>15.9</v>
      </c>
      <c r="V204">
        <v>0</v>
      </c>
      <c r="W204">
        <v>17.6972330649748</v>
      </c>
      <c r="X204" s="36">
        <f t="shared" si="85"/>
        <v>1.7354927472157939</v>
      </c>
      <c r="Y204" s="41">
        <f t="shared" si="91"/>
        <v>16.71782648122937</v>
      </c>
      <c r="Z204" s="42">
        <f t="shared" si="92"/>
        <v>0.3343565296245874</v>
      </c>
      <c r="AA204" s="61">
        <f t="shared" si="86"/>
        <v>11.5</v>
      </c>
      <c r="AB204" s="37">
        <f t="shared" si="93"/>
        <v>1</v>
      </c>
      <c r="AC204" s="76">
        <f t="shared" si="96"/>
        <v>1</v>
      </c>
      <c r="AD204" s="89">
        <f t="shared" si="99"/>
        <v>1</v>
      </c>
      <c r="AE204" s="168">
        <f t="shared" si="94"/>
        <v>5.1989460177540324E-2</v>
      </c>
      <c r="AF204" s="165">
        <f t="shared" si="80"/>
        <v>0</v>
      </c>
      <c r="AG204" s="69">
        <f t="shared" ref="AG204:AG267" si="101">IF((AVERAGE(U198:U204))&lt;$AN$4,1,"")</f>
        <v>1</v>
      </c>
      <c r="AH204" s="102">
        <f t="shared" ref="AH204:AH267" si="102">IF(AD204=1,(AVERAGE(IF(AA204&gt;$AN$7,AA204-$AN$7,0),IF(AA203&gt;$AN$7,AA203-$AN$7,0),IF(AA202&gt;$AN$7,AA202-$AN$7,0),IF(AA201&gt;$AN$7,AA201-$AN$7,0),IF(AA200&gt;$AN$7,AA200-$AN$7,0),IF(AA199&gt;$AN$7,AA199-$AN$7,0),IF(AA198&gt;$AN$7,AA198-$AN$7,0),IF(AA197&gt;$AN$7,AA197-$AN$7,0),IF(AA196&gt;$AN$7,AA196-$AN$7,0),IF(AA195&gt;$AN$7,AA195-$AN$7,0)))*$AN$8,"")</f>
        <v>0</v>
      </c>
      <c r="AI204" s="230" t="str">
        <f t="shared" si="87"/>
        <v/>
      </c>
      <c r="AJ204" s="119">
        <f t="shared" si="78"/>
        <v>1</v>
      </c>
    </row>
    <row r="205" spans="1:36" ht="15.6">
      <c r="A205" s="206">
        <v>40380</v>
      </c>
      <c r="B205">
        <v>-2.8099999427795401</v>
      </c>
      <c r="C205">
        <v>11.6400003433228</v>
      </c>
      <c r="D205">
        <v>0</v>
      </c>
      <c r="E205">
        <v>17.821728808422201</v>
      </c>
      <c r="F205" s="36">
        <f t="shared" si="82"/>
        <v>1.412836257873215</v>
      </c>
      <c r="G205" s="41">
        <f t="shared" si="88"/>
        <v>44.129349677062805</v>
      </c>
      <c r="H205" s="42">
        <f t="shared" si="89"/>
        <v>0.88258699354125614</v>
      </c>
      <c r="I205" s="61">
        <f t="shared" si="83"/>
        <v>8.0275002717972157</v>
      </c>
      <c r="J205" s="35">
        <f t="shared" si="84"/>
        <v>1</v>
      </c>
      <c r="K205" s="89" t="str">
        <f t="shared" si="95"/>
        <v/>
      </c>
      <c r="L205" s="89">
        <f t="shared" si="97"/>
        <v>1</v>
      </c>
      <c r="M205" s="168">
        <f t="shared" si="90"/>
        <v>2.0044582863286187E-2</v>
      </c>
      <c r="N205" s="165">
        <f t="shared" si="79"/>
        <v>0</v>
      </c>
      <c r="O205" s="69">
        <f t="shared" si="98"/>
        <v>1</v>
      </c>
      <c r="P205" s="102">
        <f t="shared" si="100"/>
        <v>0</v>
      </c>
      <c r="Q205" s="230" t="str">
        <f t="shared" si="81"/>
        <v/>
      </c>
      <c r="R205" s="85">
        <f t="shared" si="77"/>
        <v>0</v>
      </c>
      <c r="S205" s="206">
        <v>40745</v>
      </c>
      <c r="T205">
        <v>-1.5</v>
      </c>
      <c r="U205">
        <v>15.1</v>
      </c>
      <c r="V205">
        <v>0</v>
      </c>
      <c r="W205">
        <v>17.821728808422201</v>
      </c>
      <c r="X205" s="36">
        <f t="shared" si="85"/>
        <v>1.676875168053279</v>
      </c>
      <c r="Y205" s="41">
        <f t="shared" si="91"/>
        <v>15.376326346786747</v>
      </c>
      <c r="Z205" s="42">
        <f t="shared" si="92"/>
        <v>0.30752652693573496</v>
      </c>
      <c r="AA205" s="61">
        <f t="shared" si="86"/>
        <v>10.95</v>
      </c>
      <c r="AB205" s="37">
        <f t="shared" si="93"/>
        <v>1</v>
      </c>
      <c r="AC205" s="76">
        <f t="shared" si="96"/>
        <v>1</v>
      </c>
      <c r="AD205" s="89">
        <f t="shared" si="99"/>
        <v>1</v>
      </c>
      <c r="AE205" s="168">
        <f t="shared" si="94"/>
        <v>4.6371149782415397E-2</v>
      </c>
      <c r="AF205" s="165">
        <f t="shared" si="80"/>
        <v>0</v>
      </c>
      <c r="AG205" s="69">
        <f t="shared" si="101"/>
        <v>1</v>
      </c>
      <c r="AH205" s="102">
        <f t="shared" si="102"/>
        <v>0</v>
      </c>
      <c r="AI205" s="230" t="str">
        <f t="shared" si="87"/>
        <v/>
      </c>
      <c r="AJ205" s="119">
        <f t="shared" si="78"/>
        <v>0</v>
      </c>
    </row>
    <row r="206" spans="1:36" ht="15.6">
      <c r="A206" s="206">
        <v>40381</v>
      </c>
      <c r="B206">
        <v>-3.7300000190734899</v>
      </c>
      <c r="C206">
        <v>12.3599996566772</v>
      </c>
      <c r="D206">
        <v>0</v>
      </c>
      <c r="E206">
        <v>17.949966487519799</v>
      </c>
      <c r="F206" s="36">
        <f t="shared" si="82"/>
        <v>1.494824996646263</v>
      </c>
      <c r="G206" s="41">
        <f t="shared" si="88"/>
        <v>42.933489679745797</v>
      </c>
      <c r="H206" s="42">
        <f t="shared" si="89"/>
        <v>0.85866979359491591</v>
      </c>
      <c r="I206" s="61">
        <f t="shared" si="83"/>
        <v>8.3374997377395275</v>
      </c>
      <c r="J206" s="35">
        <f t="shared" si="84"/>
        <v>1</v>
      </c>
      <c r="K206" s="89" t="str">
        <f t="shared" si="95"/>
        <v/>
      </c>
      <c r="L206" s="89">
        <f t="shared" si="97"/>
        <v>1</v>
      </c>
      <c r="M206" s="168">
        <f t="shared" si="90"/>
        <v>2.2486565343736692E-2</v>
      </c>
      <c r="N206" s="165">
        <f t="shared" si="79"/>
        <v>0</v>
      </c>
      <c r="O206" s="69">
        <f t="shared" si="98"/>
        <v>1</v>
      </c>
      <c r="P206" s="102">
        <f t="shared" si="100"/>
        <v>0</v>
      </c>
      <c r="Q206" s="230" t="str">
        <f t="shared" si="81"/>
        <v/>
      </c>
      <c r="R206" s="85">
        <f t="shared" si="77"/>
        <v>0</v>
      </c>
      <c r="S206" s="206">
        <v>40746</v>
      </c>
      <c r="T206">
        <v>4.9000000000000004</v>
      </c>
      <c r="U206">
        <v>14.4</v>
      </c>
      <c r="V206">
        <v>0</v>
      </c>
      <c r="W206">
        <v>17.949966487519799</v>
      </c>
      <c r="X206" s="36">
        <f t="shared" si="85"/>
        <v>1.4257045813793212</v>
      </c>
      <c r="Y206" s="41">
        <f t="shared" si="91"/>
        <v>14.235762681683291</v>
      </c>
      <c r="Z206" s="42">
        <f t="shared" si="92"/>
        <v>0.28471525363366579</v>
      </c>
      <c r="AA206" s="61">
        <f t="shared" si="86"/>
        <v>12.025</v>
      </c>
      <c r="AB206" s="37">
        <f t="shared" si="93"/>
        <v>1</v>
      </c>
      <c r="AC206" s="76">
        <f t="shared" si="96"/>
        <v>1</v>
      </c>
      <c r="AD206" s="89">
        <f t="shared" si="99"/>
        <v>1</v>
      </c>
      <c r="AE206" s="168">
        <f t="shared" si="94"/>
        <v>5.7478393693685667E-2</v>
      </c>
      <c r="AF206" s="165">
        <f t="shared" si="80"/>
        <v>0</v>
      </c>
      <c r="AG206" s="69">
        <f t="shared" si="101"/>
        <v>1</v>
      </c>
      <c r="AH206" s="102">
        <f t="shared" si="102"/>
        <v>0</v>
      </c>
      <c r="AI206" s="230" t="str">
        <f t="shared" si="87"/>
        <v/>
      </c>
      <c r="AJ206" s="119">
        <f t="shared" si="78"/>
        <v>0</v>
      </c>
    </row>
    <row r="207" spans="1:36" ht="15.6">
      <c r="A207" s="206">
        <v>40382</v>
      </c>
      <c r="B207">
        <v>-3.0599999427795401</v>
      </c>
      <c r="C207">
        <v>14.6300001144409</v>
      </c>
      <c r="D207">
        <v>0</v>
      </c>
      <c r="E207">
        <v>18.081909457029699</v>
      </c>
      <c r="F207" s="36">
        <f t="shared" si="82"/>
        <v>1.6838594602413672</v>
      </c>
      <c r="G207" s="41">
        <f t="shared" si="88"/>
        <v>41.586402111552701</v>
      </c>
      <c r="H207" s="42">
        <f t="shared" si="89"/>
        <v>0.83172804223105401</v>
      </c>
      <c r="I207" s="61">
        <f t="shared" si="83"/>
        <v>10.207500100135789</v>
      </c>
      <c r="J207" s="35">
        <f t="shared" si="84"/>
        <v>1</v>
      </c>
      <c r="K207" s="89" t="str">
        <f t="shared" si="95"/>
        <v/>
      </c>
      <c r="L207" s="89">
        <f t="shared" si="97"/>
        <v>1</v>
      </c>
      <c r="M207" s="168">
        <f t="shared" si="90"/>
        <v>3.9059605676581531E-2</v>
      </c>
      <c r="N207" s="165">
        <f t="shared" si="79"/>
        <v>0</v>
      </c>
      <c r="O207" s="69">
        <f t="shared" si="98"/>
        <v>1</v>
      </c>
      <c r="P207" s="102">
        <f t="shared" si="100"/>
        <v>0</v>
      </c>
      <c r="Q207" s="230">
        <f t="shared" si="81"/>
        <v>40382</v>
      </c>
      <c r="R207" s="85">
        <f t="shared" si="77"/>
        <v>1</v>
      </c>
      <c r="S207" s="206">
        <v>40747</v>
      </c>
      <c r="T207">
        <v>-2.2999999999999998</v>
      </c>
      <c r="U207">
        <v>13.4</v>
      </c>
      <c r="V207">
        <v>0</v>
      </c>
      <c r="W207">
        <v>18.081909457029699</v>
      </c>
      <c r="X207" s="36">
        <f t="shared" si="85"/>
        <v>1.5705174022426396</v>
      </c>
      <c r="Y207" s="41">
        <f t="shared" si="91"/>
        <v>12.979348759889179</v>
      </c>
      <c r="Z207" s="42">
        <f t="shared" si="92"/>
        <v>0.25958697519778356</v>
      </c>
      <c r="AA207" s="61">
        <f t="shared" si="86"/>
        <v>9.4750000000000014</v>
      </c>
      <c r="AB207" s="37">
        <f t="shared" si="93"/>
        <v>1</v>
      </c>
      <c r="AC207" s="76" t="str">
        <f t="shared" si="96"/>
        <v/>
      </c>
      <c r="AD207" s="89">
        <f t="shared" si="99"/>
        <v>1</v>
      </c>
      <c r="AE207" s="168">
        <f t="shared" si="94"/>
        <v>3.2220575709958628E-2</v>
      </c>
      <c r="AF207" s="165">
        <f t="shared" si="80"/>
        <v>0</v>
      </c>
      <c r="AG207" s="69">
        <f t="shared" si="101"/>
        <v>1</v>
      </c>
      <c r="AH207" s="102">
        <f t="shared" si="102"/>
        <v>0</v>
      </c>
      <c r="AI207" s="230" t="str">
        <f t="shared" si="87"/>
        <v/>
      </c>
      <c r="AJ207" s="119">
        <f t="shared" si="78"/>
        <v>0</v>
      </c>
    </row>
    <row r="208" spans="1:36" ht="15.6">
      <c r="A208" s="206">
        <v>40383</v>
      </c>
      <c r="B208">
        <v>-1.1399999856948899</v>
      </c>
      <c r="C208">
        <v>15.25</v>
      </c>
      <c r="D208">
        <v>0</v>
      </c>
      <c r="E208">
        <v>18.2175210717139</v>
      </c>
      <c r="F208" s="36">
        <f t="shared" si="82"/>
        <v>1.7208946180991485</v>
      </c>
      <c r="G208" s="41">
        <f t="shared" si="88"/>
        <v>40.209686417073385</v>
      </c>
      <c r="H208" s="42">
        <f t="shared" si="89"/>
        <v>0.80419372834146774</v>
      </c>
      <c r="I208" s="61">
        <f t="shared" si="83"/>
        <v>11.152500003576279</v>
      </c>
      <c r="J208" s="35">
        <f t="shared" si="84"/>
        <v>1</v>
      </c>
      <c r="K208" s="89" t="str">
        <f t="shared" si="95"/>
        <v/>
      </c>
      <c r="L208" s="89">
        <f t="shared" si="97"/>
        <v>1</v>
      </c>
      <c r="M208" s="168">
        <f t="shared" si="90"/>
        <v>4.8421840451813664E-2</v>
      </c>
      <c r="N208" s="165">
        <f t="shared" si="79"/>
        <v>0</v>
      </c>
      <c r="O208" s="69">
        <f t="shared" si="98"/>
        <v>1</v>
      </c>
      <c r="P208" s="102">
        <f t="shared" si="100"/>
        <v>0</v>
      </c>
      <c r="Q208" s="230" t="str">
        <f t="shared" si="81"/>
        <v/>
      </c>
      <c r="R208" s="85">
        <f t="shared" ref="R208:R271" si="103">IF(AND(AND(AND(SUM(D195:D199)&gt;$AO$6)),(L208=1)),1,0)</f>
        <v>1</v>
      </c>
      <c r="S208" s="206">
        <v>40748</v>
      </c>
      <c r="T208">
        <v>-4.5</v>
      </c>
      <c r="U208">
        <v>10.7</v>
      </c>
      <c r="V208">
        <v>0</v>
      </c>
      <c r="W208">
        <v>18.2175210717139</v>
      </c>
      <c r="X208" s="36">
        <f t="shared" si="85"/>
        <v>1.3935389510840153</v>
      </c>
      <c r="Y208" s="41">
        <f t="shared" si="91"/>
        <v>11.864517599021967</v>
      </c>
      <c r="Z208" s="42">
        <f t="shared" si="92"/>
        <v>0.23729035198043935</v>
      </c>
      <c r="AA208" s="61">
        <f t="shared" si="86"/>
        <v>6.8999999999999995</v>
      </c>
      <c r="AB208" s="37">
        <f t="shared" si="93"/>
        <v>1</v>
      </c>
      <c r="AC208" s="76" t="str">
        <f t="shared" si="96"/>
        <v/>
      </c>
      <c r="AD208" s="89">
        <f t="shared" si="99"/>
        <v>1</v>
      </c>
      <c r="AE208" s="168">
        <f t="shared" si="94"/>
        <v>1.2015721939474144E-2</v>
      </c>
      <c r="AF208" s="165">
        <f t="shared" si="80"/>
        <v>0</v>
      </c>
      <c r="AG208" s="69">
        <f t="shared" si="101"/>
        <v>1</v>
      </c>
      <c r="AH208" s="102">
        <f t="shared" si="102"/>
        <v>0</v>
      </c>
      <c r="AI208" s="230" t="str">
        <f t="shared" si="87"/>
        <v/>
      </c>
      <c r="AJ208" s="119">
        <f t="shared" si="78"/>
        <v>0</v>
      </c>
    </row>
    <row r="209" spans="1:36" ht="15.6">
      <c r="A209" s="206">
        <v>40384</v>
      </c>
      <c r="B209">
        <v>-0.40000000596046398</v>
      </c>
      <c r="C209">
        <v>14.8400001525879</v>
      </c>
      <c r="D209">
        <v>0.10000000149011599</v>
      </c>
      <c r="E209">
        <v>18.356764686334401</v>
      </c>
      <c r="F209" s="36">
        <f t="shared" si="82"/>
        <v>1.6832076054862748</v>
      </c>
      <c r="G209" s="41">
        <f t="shared" si="88"/>
        <v>38.963120334174484</v>
      </c>
      <c r="H209" s="42">
        <f t="shared" si="89"/>
        <v>0.77926240668348967</v>
      </c>
      <c r="I209" s="61">
        <f t="shared" si="83"/>
        <v>11.030000112950809</v>
      </c>
      <c r="J209" s="35">
        <f t="shared" si="84"/>
        <v>1</v>
      </c>
      <c r="K209" s="89" t="str">
        <f t="shared" si="95"/>
        <v/>
      </c>
      <c r="L209" s="89">
        <f t="shared" si="97"/>
        <v>1</v>
      </c>
      <c r="M209" s="168">
        <f t="shared" si="90"/>
        <v>4.7178656830668506E-2</v>
      </c>
      <c r="N209" s="165">
        <f t="shared" si="79"/>
        <v>0</v>
      </c>
      <c r="O209" s="69">
        <f t="shared" si="98"/>
        <v>1</v>
      </c>
      <c r="P209" s="102">
        <f t="shared" si="100"/>
        <v>0</v>
      </c>
      <c r="Q209" s="230" t="str">
        <f t="shared" si="81"/>
        <v/>
      </c>
      <c r="R209" s="85">
        <f t="shared" si="103"/>
        <v>1</v>
      </c>
      <c r="S209" s="206">
        <v>40749</v>
      </c>
      <c r="T209">
        <v>2.1</v>
      </c>
      <c r="U209">
        <v>12.3</v>
      </c>
      <c r="V209">
        <v>3</v>
      </c>
      <c r="W209">
        <v>18.356764686334401</v>
      </c>
      <c r="X209" s="36">
        <f t="shared" si="85"/>
        <v>1.3759352183742295</v>
      </c>
      <c r="Y209" s="41">
        <f t="shared" si="91"/>
        <v>13.763769424322584</v>
      </c>
      <c r="Z209" s="42">
        <f t="shared" si="92"/>
        <v>0.27527538848645167</v>
      </c>
      <c r="AA209" s="61">
        <f t="shared" si="86"/>
        <v>9.75</v>
      </c>
      <c r="AB209" s="37">
        <f t="shared" si="93"/>
        <v>1</v>
      </c>
      <c r="AC209" s="76" t="str">
        <f t="shared" si="96"/>
        <v/>
      </c>
      <c r="AD209" s="89">
        <f t="shared" si="99"/>
        <v>1</v>
      </c>
      <c r="AE209" s="168">
        <f t="shared" si="94"/>
        <v>3.47402916091566E-2</v>
      </c>
      <c r="AF209" s="165">
        <f t="shared" si="80"/>
        <v>0</v>
      </c>
      <c r="AG209" s="69">
        <f t="shared" si="101"/>
        <v>1</v>
      </c>
      <c r="AH209" s="102">
        <f t="shared" si="102"/>
        <v>0</v>
      </c>
      <c r="AI209" s="230" t="str">
        <f t="shared" si="87"/>
        <v/>
      </c>
      <c r="AJ209" s="119">
        <f t="shared" ref="AJ209:AJ272" si="104">IF(AND(AND(AND(SUM(V196:V200)&gt;$AN$6)),(AD209=1)),1,0)</f>
        <v>0</v>
      </c>
    </row>
    <row r="210" spans="1:36" ht="15.6">
      <c r="A210" s="206">
        <v>40385</v>
      </c>
      <c r="B210">
        <v>-0.62999999523162797</v>
      </c>
      <c r="C210">
        <v>14.7200002670288</v>
      </c>
      <c r="D210">
        <v>0</v>
      </c>
      <c r="E210">
        <v>18.4996036556532</v>
      </c>
      <c r="F210" s="36">
        <f t="shared" si="82"/>
        <v>1.6905085542052036</v>
      </c>
      <c r="G210" s="41">
        <f t="shared" si="88"/>
        <v>37.610713490810319</v>
      </c>
      <c r="H210" s="42">
        <f t="shared" si="89"/>
        <v>0.75221426981620643</v>
      </c>
      <c r="I210" s="61">
        <f t="shared" si="83"/>
        <v>10.882500201463692</v>
      </c>
      <c r="J210" s="35">
        <f t="shared" si="84"/>
        <v>1</v>
      </c>
      <c r="K210" s="89" t="str">
        <f t="shared" si="95"/>
        <v/>
      </c>
      <c r="L210" s="89">
        <f t="shared" si="97"/>
        <v>1</v>
      </c>
      <c r="M210" s="168">
        <f t="shared" si="90"/>
        <v>4.5692592363664762E-2</v>
      </c>
      <c r="N210" s="165">
        <f t="shared" si="79"/>
        <v>0</v>
      </c>
      <c r="O210" s="69">
        <f t="shared" si="98"/>
        <v>1</v>
      </c>
      <c r="P210" s="102">
        <f t="shared" si="100"/>
        <v>0</v>
      </c>
      <c r="Q210" s="230" t="str">
        <f t="shared" si="81"/>
        <v/>
      </c>
      <c r="R210" s="85">
        <f t="shared" si="103"/>
        <v>1</v>
      </c>
      <c r="S210" s="206">
        <v>40750</v>
      </c>
      <c r="T210">
        <v>5.2</v>
      </c>
      <c r="U210">
        <v>12.3</v>
      </c>
      <c r="V210">
        <v>2.8</v>
      </c>
      <c r="W210">
        <v>18.4996036556532</v>
      </c>
      <c r="X210" s="36">
        <f t="shared" si="85"/>
        <v>1.2286208337879654</v>
      </c>
      <c r="Y210" s="41">
        <f t="shared" si="91"/>
        <v>15.580872757292211</v>
      </c>
      <c r="Z210" s="42">
        <f t="shared" si="92"/>
        <v>0.31161745514584421</v>
      </c>
      <c r="AA210" s="61">
        <f t="shared" si="86"/>
        <v>10.525</v>
      </c>
      <c r="AB210" s="37">
        <f t="shared" si="93"/>
        <v>1</v>
      </c>
      <c r="AC210" s="76">
        <f t="shared" si="96"/>
        <v>1</v>
      </c>
      <c r="AD210" s="89">
        <f t="shared" si="99"/>
        <v>1</v>
      </c>
      <c r="AE210" s="168">
        <f t="shared" si="94"/>
        <v>4.2143514112355465E-2</v>
      </c>
      <c r="AF210" s="165">
        <f t="shared" si="80"/>
        <v>0</v>
      </c>
      <c r="AG210" s="69">
        <f t="shared" si="101"/>
        <v>1</v>
      </c>
      <c r="AH210" s="102">
        <f t="shared" si="102"/>
        <v>0</v>
      </c>
      <c r="AI210" s="230" t="str">
        <f t="shared" si="87"/>
        <v/>
      </c>
      <c r="AJ210" s="119">
        <f t="shared" si="104"/>
        <v>0</v>
      </c>
    </row>
    <row r="211" spans="1:36" ht="15.6">
      <c r="A211" s="206">
        <v>40386</v>
      </c>
      <c r="B211">
        <v>-2.1099998950958301</v>
      </c>
      <c r="C211">
        <v>15.3599996566772</v>
      </c>
      <c r="D211">
        <v>0</v>
      </c>
      <c r="E211">
        <v>18.646001334432299</v>
      </c>
      <c r="F211" s="36">
        <f t="shared" si="82"/>
        <v>1.7870161598299772</v>
      </c>
      <c r="G211" s="41">
        <f t="shared" si="88"/>
        <v>36.181100562946341</v>
      </c>
      <c r="H211" s="42">
        <f t="shared" si="89"/>
        <v>0.72362201125892678</v>
      </c>
      <c r="I211" s="61">
        <f t="shared" si="83"/>
        <v>10.992499768733943</v>
      </c>
      <c r="J211" s="35">
        <f t="shared" si="84"/>
        <v>1</v>
      </c>
      <c r="K211" s="89" t="str">
        <f t="shared" si="95"/>
        <v/>
      </c>
      <c r="L211" s="89">
        <f t="shared" si="97"/>
        <v>1</v>
      </c>
      <c r="M211" s="168">
        <f t="shared" si="90"/>
        <v>4.679969666709298E-2</v>
      </c>
      <c r="N211" s="165">
        <f t="shared" si="79"/>
        <v>0</v>
      </c>
      <c r="O211" s="69">
        <f t="shared" si="98"/>
        <v>1</v>
      </c>
      <c r="P211" s="102">
        <f t="shared" si="100"/>
        <v>0</v>
      </c>
      <c r="Q211" s="230" t="str">
        <f t="shared" si="81"/>
        <v/>
      </c>
      <c r="R211" s="85">
        <f t="shared" si="103"/>
        <v>1</v>
      </c>
      <c r="S211" s="206">
        <v>40751</v>
      </c>
      <c r="T211">
        <v>-4.3</v>
      </c>
      <c r="U211">
        <v>14.2</v>
      </c>
      <c r="V211">
        <v>0</v>
      </c>
      <c r="W211">
        <v>18.646001334432299</v>
      </c>
      <c r="X211" s="36">
        <f t="shared" si="85"/>
        <v>1.7128318412193124</v>
      </c>
      <c r="Y211" s="41">
        <f t="shared" si="91"/>
        <v>14.21060728431676</v>
      </c>
      <c r="Z211" s="42">
        <f t="shared" si="92"/>
        <v>0.28421214568633518</v>
      </c>
      <c r="AA211" s="61">
        <f t="shared" si="86"/>
        <v>9.5749999999999993</v>
      </c>
      <c r="AB211" s="37">
        <f t="shared" si="93"/>
        <v>1</v>
      </c>
      <c r="AC211" s="76">
        <f t="shared" si="96"/>
        <v>1</v>
      </c>
      <c r="AD211" s="89">
        <f t="shared" si="99"/>
        <v>1</v>
      </c>
      <c r="AE211" s="168">
        <f t="shared" si="94"/>
        <v>3.31298839543454E-2</v>
      </c>
      <c r="AF211" s="165">
        <f t="shared" si="80"/>
        <v>0</v>
      </c>
      <c r="AG211" s="69">
        <f t="shared" si="101"/>
        <v>1</v>
      </c>
      <c r="AH211" s="102">
        <f t="shared" si="102"/>
        <v>0</v>
      </c>
      <c r="AI211" s="230" t="str">
        <f t="shared" si="87"/>
        <v/>
      </c>
      <c r="AJ211" s="119">
        <f t="shared" si="104"/>
        <v>0</v>
      </c>
    </row>
    <row r="212" spans="1:36" ht="15.6">
      <c r="A212" s="206">
        <v>40387</v>
      </c>
      <c r="B212">
        <v>2.7699999809265101</v>
      </c>
      <c r="C212">
        <v>16.139999389648398</v>
      </c>
      <c r="D212">
        <v>0</v>
      </c>
      <c r="E212">
        <v>18.7959210774337</v>
      </c>
      <c r="F212" s="36">
        <f t="shared" si="82"/>
        <v>1.7584792167771532</v>
      </c>
      <c r="G212" s="41">
        <f t="shared" si="88"/>
        <v>34.774317189524616</v>
      </c>
      <c r="H212" s="42">
        <f t="shared" si="89"/>
        <v>0.69548634379049235</v>
      </c>
      <c r="I212" s="61">
        <f t="shared" si="83"/>
        <v>12.797499537467926</v>
      </c>
      <c r="J212" s="35">
        <f t="shared" si="84"/>
        <v>1</v>
      </c>
      <c r="K212" s="89" t="str">
        <f t="shared" si="95"/>
        <v/>
      </c>
      <c r="L212" s="89">
        <f t="shared" si="97"/>
        <v>1</v>
      </c>
      <c r="M212" s="168">
        <f t="shared" si="90"/>
        <v>6.5708375011501244E-2</v>
      </c>
      <c r="N212" s="165">
        <f t="shared" si="79"/>
        <v>0</v>
      </c>
      <c r="O212" s="69">
        <f t="shared" si="98"/>
        <v>1</v>
      </c>
      <c r="P212" s="102">
        <f t="shared" si="100"/>
        <v>0</v>
      </c>
      <c r="Q212" s="230" t="str">
        <f t="shared" si="81"/>
        <v/>
      </c>
      <c r="R212" s="85">
        <f t="shared" si="103"/>
        <v>1</v>
      </c>
      <c r="S212" s="206">
        <v>40752</v>
      </c>
      <c r="T212">
        <v>-3.9</v>
      </c>
      <c r="U212">
        <v>15.4</v>
      </c>
      <c r="V212">
        <v>0</v>
      </c>
      <c r="W212">
        <v>18.7959210774337</v>
      </c>
      <c r="X212" s="36">
        <f t="shared" si="85"/>
        <v>1.8255550360586454</v>
      </c>
      <c r="Y212" s="41">
        <f t="shared" si="91"/>
        <v>12.750163255469843</v>
      </c>
      <c r="Z212" s="42">
        <f t="shared" si="92"/>
        <v>0.25500326510939686</v>
      </c>
      <c r="AA212" s="61">
        <f t="shared" si="86"/>
        <v>10.574999999999999</v>
      </c>
      <c r="AB212" s="37">
        <f t="shared" si="93"/>
        <v>1</v>
      </c>
      <c r="AC212" s="76">
        <f t="shared" si="96"/>
        <v>1</v>
      </c>
      <c r="AD212" s="89">
        <f t="shared" si="99"/>
        <v>1</v>
      </c>
      <c r="AE212" s="168">
        <f t="shared" si="94"/>
        <v>4.263517689903408E-2</v>
      </c>
      <c r="AF212" s="165">
        <f t="shared" si="80"/>
        <v>0</v>
      </c>
      <c r="AG212" s="69">
        <f t="shared" si="101"/>
        <v>1</v>
      </c>
      <c r="AH212" s="102">
        <f t="shared" si="102"/>
        <v>0</v>
      </c>
      <c r="AI212" s="230">
        <f t="shared" si="87"/>
        <v>40752</v>
      </c>
      <c r="AJ212" s="119">
        <f t="shared" si="104"/>
        <v>1</v>
      </c>
    </row>
    <row r="213" spans="1:36" ht="15.6">
      <c r="A213" s="206">
        <v>40388</v>
      </c>
      <c r="B213">
        <v>7.6399998664856001</v>
      </c>
      <c r="C213">
        <v>14.310000419616699</v>
      </c>
      <c r="D213">
        <v>2.7999999523162802</v>
      </c>
      <c r="E213">
        <v>18.949326239419499</v>
      </c>
      <c r="F213" s="36">
        <f t="shared" si="82"/>
        <v>1.3220071192830813</v>
      </c>
      <c r="G213" s="41">
        <f t="shared" si="88"/>
        <v>36.516711446414426</v>
      </c>
      <c r="H213" s="42">
        <f t="shared" si="89"/>
        <v>0.73033422892828848</v>
      </c>
      <c r="I213" s="61">
        <f t="shared" si="83"/>
        <v>12.642500281333925</v>
      </c>
      <c r="J213" s="35">
        <f t="shared" si="84"/>
        <v>1</v>
      </c>
      <c r="K213" s="89" t="str">
        <f t="shared" si="95"/>
        <v/>
      </c>
      <c r="L213" s="89">
        <f t="shared" si="97"/>
        <v>1</v>
      </c>
      <c r="M213" s="168">
        <f t="shared" si="90"/>
        <v>6.4046916713026009E-2</v>
      </c>
      <c r="N213" s="165">
        <f t="shared" si="79"/>
        <v>0</v>
      </c>
      <c r="O213" s="69">
        <f t="shared" si="98"/>
        <v>1</v>
      </c>
      <c r="P213" s="102">
        <f t="shared" si="100"/>
        <v>0</v>
      </c>
      <c r="Q213" s="230" t="str">
        <f t="shared" si="81"/>
        <v/>
      </c>
      <c r="R213" s="85">
        <f t="shared" si="103"/>
        <v>0</v>
      </c>
      <c r="S213" s="206">
        <v>40753</v>
      </c>
      <c r="T213">
        <v>-4.4000000000000004</v>
      </c>
      <c r="U213">
        <v>16.899999999999999</v>
      </c>
      <c r="V213">
        <v>0</v>
      </c>
      <c r="W213">
        <v>18.949326239419499</v>
      </c>
      <c r="X213" s="36">
        <f t="shared" si="85"/>
        <v>1.9745148617413484</v>
      </c>
      <c r="Y213" s="41">
        <f t="shared" si="91"/>
        <v>11.170551366076765</v>
      </c>
      <c r="Z213" s="42">
        <f t="shared" si="92"/>
        <v>0.22341102732153531</v>
      </c>
      <c r="AA213" s="61">
        <f t="shared" si="86"/>
        <v>11.574999999999999</v>
      </c>
      <c r="AB213" s="37">
        <f t="shared" si="93"/>
        <v>1</v>
      </c>
      <c r="AC213" s="76">
        <f t="shared" si="96"/>
        <v>1</v>
      </c>
      <c r="AD213" s="89">
        <f t="shared" si="99"/>
        <v>1</v>
      </c>
      <c r="AE213" s="168">
        <f t="shared" si="94"/>
        <v>5.2766814431169082E-2</v>
      </c>
      <c r="AF213" s="165">
        <f t="shared" si="80"/>
        <v>0</v>
      </c>
      <c r="AG213" s="69">
        <f t="shared" si="101"/>
        <v>1</v>
      </c>
      <c r="AH213" s="102">
        <f t="shared" si="102"/>
        <v>0</v>
      </c>
      <c r="AI213" s="230" t="str">
        <f t="shared" si="87"/>
        <v/>
      </c>
      <c r="AJ213" s="119">
        <f t="shared" si="104"/>
        <v>1</v>
      </c>
    </row>
    <row r="214" spans="1:36" ht="15.6">
      <c r="A214" s="206">
        <v>40389</v>
      </c>
      <c r="B214">
        <v>7.6500000953674299</v>
      </c>
      <c r="C214">
        <v>14.9099998474121</v>
      </c>
      <c r="D214">
        <v>3.5</v>
      </c>
      <c r="E214">
        <v>19.1061801751517</v>
      </c>
      <c r="F214" s="36">
        <f t="shared" si="82"/>
        <v>1.4053947448515092</v>
      </c>
      <c r="G214" s="41">
        <f t="shared" si="88"/>
        <v>38.892395650533217</v>
      </c>
      <c r="H214" s="42">
        <f t="shared" si="89"/>
        <v>0.77784791301066436</v>
      </c>
      <c r="I214" s="61">
        <f t="shared" si="83"/>
        <v>13.094999909400933</v>
      </c>
      <c r="J214" s="35">
        <f t="shared" si="84"/>
        <v>1</v>
      </c>
      <c r="K214" s="89">
        <f t="shared" si="95"/>
        <v>1</v>
      </c>
      <c r="L214" s="89">
        <f t="shared" si="97"/>
        <v>1</v>
      </c>
      <c r="M214" s="168">
        <f t="shared" si="90"/>
        <v>6.8905143508253552E-2</v>
      </c>
      <c r="N214" s="165">
        <f t="shared" si="79"/>
        <v>0</v>
      </c>
      <c r="O214" s="69">
        <f t="shared" si="98"/>
        <v>1</v>
      </c>
      <c r="P214" s="102">
        <f t="shared" si="100"/>
        <v>0</v>
      </c>
      <c r="Q214" s="230" t="str">
        <f t="shared" si="81"/>
        <v/>
      </c>
      <c r="R214" s="85">
        <f t="shared" si="103"/>
        <v>0</v>
      </c>
      <c r="S214" s="206">
        <v>40754</v>
      </c>
      <c r="T214">
        <v>-4.0999999999999996</v>
      </c>
      <c r="U214">
        <v>16.7</v>
      </c>
      <c r="V214">
        <v>0</v>
      </c>
      <c r="W214">
        <v>19.1061801751517</v>
      </c>
      <c r="X214" s="36">
        <f t="shared" si="85"/>
        <v>1.9714434798885279</v>
      </c>
      <c r="Y214" s="41">
        <f t="shared" si="91"/>
        <v>9.5933965821659424</v>
      </c>
      <c r="Z214" s="42">
        <f t="shared" si="92"/>
        <v>0.19186793164331883</v>
      </c>
      <c r="AA214" s="61">
        <f t="shared" si="86"/>
        <v>11.5</v>
      </c>
      <c r="AB214" s="37" t="str">
        <f t="shared" si="93"/>
        <v xml:space="preserve"> </v>
      </c>
      <c r="AC214" s="76" t="str">
        <f t="shared" si="96"/>
        <v/>
      </c>
      <c r="AD214" s="89">
        <f t="shared" si="99"/>
        <v>1</v>
      </c>
      <c r="AE214" s="168">
        <f t="shared" si="94"/>
        <v>5.1989460177540324E-2</v>
      </c>
      <c r="AF214" s="165">
        <f t="shared" si="80"/>
        <v>0</v>
      </c>
      <c r="AG214" s="69">
        <f t="shared" si="101"/>
        <v>1</v>
      </c>
      <c r="AH214" s="102">
        <f t="shared" si="102"/>
        <v>0</v>
      </c>
      <c r="AI214" s="230" t="str">
        <f t="shared" si="87"/>
        <v/>
      </c>
      <c r="AJ214" s="119">
        <f t="shared" si="104"/>
        <v>1</v>
      </c>
    </row>
    <row r="215" spans="1:36" ht="15.6">
      <c r="A215" s="206">
        <v>40390</v>
      </c>
      <c r="B215">
        <v>9.8900003433227504</v>
      </c>
      <c r="C215">
        <v>13.180000305175801</v>
      </c>
      <c r="D215">
        <v>9.8999996185302699</v>
      </c>
      <c r="E215">
        <v>19.266446239392401</v>
      </c>
      <c r="F215" s="36">
        <f t="shared" si="82"/>
        <v>0.96238182026552588</v>
      </c>
      <c r="G215" s="41">
        <f t="shared" si="88"/>
        <v>48.02248981285107</v>
      </c>
      <c r="H215" s="42">
        <f t="shared" si="89"/>
        <v>0.96044979625702143</v>
      </c>
      <c r="I215" s="61">
        <f t="shared" si="83"/>
        <v>12.357500314712539</v>
      </c>
      <c r="J215" s="35">
        <f t="shared" si="84"/>
        <v>1</v>
      </c>
      <c r="K215" s="89">
        <f t="shared" si="95"/>
        <v>1</v>
      </c>
      <c r="L215" s="89">
        <f t="shared" si="97"/>
        <v>1</v>
      </c>
      <c r="M215" s="168">
        <f t="shared" si="90"/>
        <v>6.1003457577536752E-2</v>
      </c>
      <c r="N215" s="165">
        <f t="shared" ref="N215:N278" si="105">IF(AND(SUM(M204:M215)&gt;1,SUM(D200:D204)&gt;$AN$6),1,0)</f>
        <v>0</v>
      </c>
      <c r="O215" s="69">
        <f t="shared" si="98"/>
        <v>1</v>
      </c>
      <c r="P215" s="102">
        <f t="shared" si="100"/>
        <v>0</v>
      </c>
      <c r="Q215" s="230" t="str">
        <f t="shared" si="81"/>
        <v/>
      </c>
      <c r="R215" s="85">
        <f t="shared" si="103"/>
        <v>0</v>
      </c>
      <c r="S215" s="206">
        <v>40755</v>
      </c>
      <c r="T215">
        <v>-1.5</v>
      </c>
      <c r="U215">
        <v>16.2</v>
      </c>
      <c r="V215">
        <v>0.6</v>
      </c>
      <c r="W215">
        <v>19.266446239392401</v>
      </c>
      <c r="X215" s="36">
        <f t="shared" si="85"/>
        <v>1.9137622744969636</v>
      </c>
      <c r="Y215" s="41">
        <f t="shared" si="91"/>
        <v>8.6623867625683708</v>
      </c>
      <c r="Z215" s="42">
        <f t="shared" si="92"/>
        <v>0.17324773525136741</v>
      </c>
      <c r="AA215" s="61">
        <f t="shared" si="86"/>
        <v>11.774999999999999</v>
      </c>
      <c r="AB215" s="37" t="str">
        <f t="shared" si="93"/>
        <v xml:space="preserve"> </v>
      </c>
      <c r="AC215" s="76" t="str">
        <f t="shared" si="96"/>
        <v/>
      </c>
      <c r="AD215" s="89">
        <f t="shared" si="99"/>
        <v>1</v>
      </c>
      <c r="AE215" s="168">
        <f t="shared" si="94"/>
        <v>5.4851317970607862E-2</v>
      </c>
      <c r="AF215" s="165">
        <f t="shared" ref="AF215:AF278" si="106">IF(AND(SUM(AE204:AE215)&gt;1,SUM(V200:V204)&gt;$AN$6),1,0)</f>
        <v>0</v>
      </c>
      <c r="AG215" s="69">
        <f t="shared" si="101"/>
        <v>1</v>
      </c>
      <c r="AH215" s="102">
        <f t="shared" si="102"/>
        <v>0</v>
      </c>
      <c r="AI215" s="230" t="str">
        <f t="shared" si="87"/>
        <v/>
      </c>
      <c r="AJ215" s="119">
        <f t="shared" si="104"/>
        <v>1</v>
      </c>
    </row>
    <row r="216" spans="1:36" ht="15.6">
      <c r="A216" s="206">
        <v>40391</v>
      </c>
      <c r="B216">
        <v>5.1300001144409197</v>
      </c>
      <c r="C216">
        <v>12.210000038146999</v>
      </c>
      <c r="D216">
        <v>0.20000000298023199</v>
      </c>
      <c r="E216">
        <v>19.4300877869034</v>
      </c>
      <c r="F216" s="36">
        <f t="shared" si="82"/>
        <v>1.2847158538321906</v>
      </c>
      <c r="G216" s="41">
        <f t="shared" si="88"/>
        <v>47.194717132765547</v>
      </c>
      <c r="H216" s="42">
        <f t="shared" si="89"/>
        <v>0.94389434265531091</v>
      </c>
      <c r="I216" s="61">
        <f t="shared" si="83"/>
        <v>10.44000005722048</v>
      </c>
      <c r="J216" s="35">
        <f t="shared" si="84"/>
        <v>1</v>
      </c>
      <c r="K216" s="89">
        <f t="shared" si="95"/>
        <v>1</v>
      </c>
      <c r="L216" s="89">
        <f t="shared" si="97"/>
        <v>1</v>
      </c>
      <c r="M216" s="168">
        <f t="shared" si="90"/>
        <v>4.1311360065173004E-2</v>
      </c>
      <c r="N216" s="165">
        <f t="shared" si="105"/>
        <v>0</v>
      </c>
      <c r="O216" s="69">
        <f t="shared" si="98"/>
        <v>1</v>
      </c>
      <c r="P216" s="102">
        <f t="shared" si="100"/>
        <v>0</v>
      </c>
      <c r="Q216" s="230" t="str">
        <f t="shared" si="81"/>
        <v/>
      </c>
      <c r="R216" s="85">
        <f t="shared" si="103"/>
        <v>0</v>
      </c>
      <c r="S216" s="206">
        <v>40756</v>
      </c>
      <c r="T216">
        <v>-0.6</v>
      </c>
      <c r="U216">
        <v>19.5</v>
      </c>
      <c r="V216">
        <v>0.8</v>
      </c>
      <c r="W216">
        <v>19.4300877869034</v>
      </c>
      <c r="X216" s="36">
        <f t="shared" si="85"/>
        <v>2.2284405357759538</v>
      </c>
      <c r="Y216" s="41">
        <f t="shared" si="91"/>
        <v>7.6796343339476083</v>
      </c>
      <c r="Z216" s="42">
        <f t="shared" si="92"/>
        <v>0.15359268667895218</v>
      </c>
      <c r="AA216" s="61">
        <f t="shared" si="86"/>
        <v>14.475</v>
      </c>
      <c r="AB216" s="37" t="str">
        <f t="shared" si="93"/>
        <v xml:space="preserve"> </v>
      </c>
      <c r="AC216" s="76" t="str">
        <f t="shared" si="96"/>
        <v/>
      </c>
      <c r="AD216" s="89">
        <f t="shared" si="99"/>
        <v>1</v>
      </c>
      <c r="AE216" s="168">
        <f t="shared" si="94"/>
        <v>8.364984862376218E-2</v>
      </c>
      <c r="AF216" s="165">
        <f t="shared" si="106"/>
        <v>0</v>
      </c>
      <c r="AG216" s="69">
        <f t="shared" si="101"/>
        <v>1</v>
      </c>
      <c r="AH216" s="102">
        <f t="shared" si="102"/>
        <v>0</v>
      </c>
      <c r="AI216" s="230" t="str">
        <f t="shared" si="87"/>
        <v/>
      </c>
      <c r="AJ216" s="119">
        <f t="shared" si="104"/>
        <v>0</v>
      </c>
    </row>
    <row r="217" spans="1:36" ht="15.6">
      <c r="A217" s="206">
        <v>40392</v>
      </c>
      <c r="B217">
        <v>3.5699999332428001</v>
      </c>
      <c r="C217">
        <v>9.7299995422363299</v>
      </c>
      <c r="D217">
        <v>13.699999809265099</v>
      </c>
      <c r="E217">
        <v>19.5970681724469</v>
      </c>
      <c r="F217" s="36">
        <f t="shared" si="82"/>
        <v>1.1164057282132471</v>
      </c>
      <c r="G217" s="41">
        <f t="shared" si="88"/>
        <v>50</v>
      </c>
      <c r="H217" s="42">
        <f t="shared" si="89"/>
        <v>1</v>
      </c>
      <c r="I217" s="61">
        <f t="shared" si="83"/>
        <v>8.1899996399879473</v>
      </c>
      <c r="J217" s="35">
        <f t="shared" si="84"/>
        <v>1</v>
      </c>
      <c r="K217" s="89">
        <f t="shared" si="95"/>
        <v>1</v>
      </c>
      <c r="L217" s="89">
        <f t="shared" si="97"/>
        <v>1</v>
      </c>
      <c r="M217" s="168">
        <f t="shared" si="90"/>
        <v>2.1312690106332105E-2</v>
      </c>
      <c r="N217" s="165">
        <f t="shared" si="105"/>
        <v>0</v>
      </c>
      <c r="O217" s="69">
        <f t="shared" si="98"/>
        <v>1</v>
      </c>
      <c r="P217" s="102">
        <f t="shared" si="100"/>
        <v>0</v>
      </c>
      <c r="Q217" s="230" t="str">
        <f t="shared" si="81"/>
        <v/>
      </c>
      <c r="R217" s="85">
        <f t="shared" si="103"/>
        <v>0</v>
      </c>
      <c r="S217" s="206">
        <v>40757</v>
      </c>
      <c r="T217">
        <v>-1.3</v>
      </c>
      <c r="U217">
        <v>21</v>
      </c>
      <c r="V217">
        <v>0</v>
      </c>
      <c r="W217">
        <v>19.5970681724469</v>
      </c>
      <c r="X217" s="36">
        <f t="shared" si="85"/>
        <v>2.4021516549355542</v>
      </c>
      <c r="Y217" s="41">
        <f t="shared" si="91"/>
        <v>5.7579130099991644</v>
      </c>
      <c r="Z217" s="42">
        <f t="shared" si="92"/>
        <v>0.11515826019998329</v>
      </c>
      <c r="AA217" s="61">
        <f t="shared" si="86"/>
        <v>15.425000000000001</v>
      </c>
      <c r="AB217" s="37" t="str">
        <f t="shared" si="93"/>
        <v xml:space="preserve"> </v>
      </c>
      <c r="AC217" s="76" t="str">
        <f t="shared" si="96"/>
        <v/>
      </c>
      <c r="AD217" s="89">
        <f t="shared" si="99"/>
        <v>1</v>
      </c>
      <c r="AE217" s="168">
        <f t="shared" si="94"/>
        <v>9.336087257976923E-2</v>
      </c>
      <c r="AF217" s="165">
        <f t="shared" si="106"/>
        <v>0</v>
      </c>
      <c r="AG217" s="69">
        <f t="shared" si="101"/>
        <v>1</v>
      </c>
      <c r="AH217" s="102">
        <f t="shared" si="102"/>
        <v>0</v>
      </c>
      <c r="AI217" s="230" t="str">
        <f t="shared" si="87"/>
        <v/>
      </c>
      <c r="AJ217" s="119">
        <f t="shared" si="104"/>
        <v>0</v>
      </c>
    </row>
    <row r="218" spans="1:36" ht="15.6">
      <c r="A218" s="206">
        <v>40393</v>
      </c>
      <c r="B218">
        <v>1.6900000572204601</v>
      </c>
      <c r="C218">
        <v>15.8400001525879</v>
      </c>
      <c r="D218">
        <v>1</v>
      </c>
      <c r="E218">
        <v>19.7673507507849</v>
      </c>
      <c r="F218" s="36">
        <f t="shared" si="82"/>
        <v>1.8543779879605271</v>
      </c>
      <c r="G218" s="41">
        <f t="shared" si="88"/>
        <v>49.516497609631578</v>
      </c>
      <c r="H218" s="42">
        <f t="shared" si="89"/>
        <v>0.99032995219263154</v>
      </c>
      <c r="I218" s="61">
        <f t="shared" si="83"/>
        <v>12.30250012874604</v>
      </c>
      <c r="J218" s="35">
        <f t="shared" si="84"/>
        <v>1</v>
      </c>
      <c r="K218" s="89">
        <f t="shared" si="95"/>
        <v>1</v>
      </c>
      <c r="L218" s="89">
        <f t="shared" si="97"/>
        <v>1</v>
      </c>
      <c r="M218" s="168">
        <f t="shared" si="90"/>
        <v>6.0418239221551616E-2</v>
      </c>
      <c r="N218" s="165">
        <f t="shared" si="105"/>
        <v>0</v>
      </c>
      <c r="O218" s="69">
        <f t="shared" si="98"/>
        <v>1</v>
      </c>
      <c r="P218" s="102">
        <f t="shared" si="100"/>
        <v>0</v>
      </c>
      <c r="Q218" s="230" t="str">
        <f t="shared" si="81"/>
        <v/>
      </c>
      <c r="R218" s="85">
        <f t="shared" si="103"/>
        <v>0</v>
      </c>
      <c r="S218" s="206">
        <v>40758</v>
      </c>
      <c r="T218">
        <v>0.7</v>
      </c>
      <c r="U218">
        <v>22.5</v>
      </c>
      <c r="V218">
        <v>0</v>
      </c>
      <c r="W218">
        <v>19.7673507507849</v>
      </c>
      <c r="X218" s="36">
        <f t="shared" si="85"/>
        <v>2.5473334428282377</v>
      </c>
      <c r="Y218" s="41">
        <f t="shared" si="91"/>
        <v>3.7200462557365741</v>
      </c>
      <c r="Z218" s="42">
        <f t="shared" si="92"/>
        <v>7.4400925114731481E-2</v>
      </c>
      <c r="AA218" s="61">
        <f t="shared" si="86"/>
        <v>17.05</v>
      </c>
      <c r="AB218" s="37" t="str">
        <f t="shared" si="93"/>
        <v xml:space="preserve"> </v>
      </c>
      <c r="AC218" s="76" t="str">
        <f t="shared" si="96"/>
        <v/>
      </c>
      <c r="AD218" s="89">
        <f t="shared" si="99"/>
        <v>1</v>
      </c>
      <c r="AE218" s="168">
        <f t="shared" si="94"/>
        <v>0.10771857936335588</v>
      </c>
      <c r="AF218" s="165">
        <f t="shared" si="106"/>
        <v>0</v>
      </c>
      <c r="AG218" s="69">
        <f t="shared" si="101"/>
        <v>1</v>
      </c>
      <c r="AH218" s="102">
        <f t="shared" si="102"/>
        <v>0</v>
      </c>
      <c r="AI218" s="230" t="str">
        <f t="shared" si="87"/>
        <v/>
      </c>
      <c r="AJ218" s="119">
        <f t="shared" si="104"/>
        <v>0</v>
      </c>
    </row>
    <row r="219" spans="1:36" ht="15.6">
      <c r="A219" s="206">
        <v>40394</v>
      </c>
      <c r="B219">
        <v>2.03999996185303</v>
      </c>
      <c r="C219">
        <v>9.3599996566772496</v>
      </c>
      <c r="D219">
        <v>0</v>
      </c>
      <c r="E219">
        <v>19.940898876679299</v>
      </c>
      <c r="F219" s="36">
        <f t="shared" si="82"/>
        <v>1.1902272058210788</v>
      </c>
      <c r="G219" s="41">
        <f t="shared" si="88"/>
        <v>48.564315844974715</v>
      </c>
      <c r="H219" s="42">
        <f t="shared" si="89"/>
        <v>0.9712863168994943</v>
      </c>
      <c r="I219" s="61">
        <f t="shared" si="83"/>
        <v>7.529999732971195</v>
      </c>
      <c r="J219" s="35">
        <f t="shared" si="84"/>
        <v>1</v>
      </c>
      <c r="K219" s="89">
        <f t="shared" si="95"/>
        <v>1</v>
      </c>
      <c r="L219" s="89">
        <f t="shared" si="97"/>
        <v>1</v>
      </c>
      <c r="M219" s="168">
        <f t="shared" si="90"/>
        <v>1.6331752829134093E-2</v>
      </c>
      <c r="N219" s="165">
        <f t="shared" si="105"/>
        <v>0</v>
      </c>
      <c r="O219" s="69">
        <f t="shared" si="98"/>
        <v>1</v>
      </c>
      <c r="P219" s="102">
        <f t="shared" si="100"/>
        <v>0</v>
      </c>
      <c r="Q219" s="230" t="str">
        <f t="shared" si="81"/>
        <v/>
      </c>
      <c r="R219" s="85">
        <f t="shared" si="103"/>
        <v>0</v>
      </c>
      <c r="S219" s="206">
        <v>40759</v>
      </c>
      <c r="T219">
        <v>0.3</v>
      </c>
      <c r="U219">
        <v>22</v>
      </c>
      <c r="V219">
        <v>0</v>
      </c>
      <c r="W219">
        <v>19.940898876679299</v>
      </c>
      <c r="X219" s="36">
        <f t="shared" si="85"/>
        <v>2.5245554713483385</v>
      </c>
      <c r="Y219" s="41">
        <f t="shared" si="91"/>
        <v>1.7004018786579032</v>
      </c>
      <c r="Z219" s="42">
        <f t="shared" si="92"/>
        <v>3.4008037573158061E-2</v>
      </c>
      <c r="AA219" s="61">
        <f t="shared" si="86"/>
        <v>16.574999999999999</v>
      </c>
      <c r="AB219" s="37" t="str">
        <f t="shared" si="93"/>
        <v xml:space="preserve"> </v>
      </c>
      <c r="AC219" s="76" t="str">
        <f t="shared" si="96"/>
        <v/>
      </c>
      <c r="AD219" s="89">
        <f t="shared" si="99"/>
        <v>1</v>
      </c>
      <c r="AE219" s="168">
        <f t="shared" si="94"/>
        <v>0.1039479356123264</v>
      </c>
      <c r="AF219" s="165">
        <f t="shared" si="106"/>
        <v>0</v>
      </c>
      <c r="AG219" s="69">
        <f t="shared" si="101"/>
        <v>1</v>
      </c>
      <c r="AH219" s="102">
        <f t="shared" si="102"/>
        <v>0</v>
      </c>
      <c r="AI219" s="230">
        <f t="shared" si="87"/>
        <v>40759</v>
      </c>
      <c r="AJ219" s="119">
        <f t="shared" si="104"/>
        <v>1</v>
      </c>
    </row>
    <row r="220" spans="1:36" ht="15.6">
      <c r="A220" s="206">
        <v>40395</v>
      </c>
      <c r="B220">
        <v>3.3800001144409202</v>
      </c>
      <c r="C220">
        <v>10.789999961853001</v>
      </c>
      <c r="D220">
        <v>0</v>
      </c>
      <c r="E220">
        <v>20.117675904892302</v>
      </c>
      <c r="F220" s="36">
        <f t="shared" si="82"/>
        <v>1.2793409588922107</v>
      </c>
      <c r="G220" s="41">
        <f t="shared" si="88"/>
        <v>47.540843077860949</v>
      </c>
      <c r="H220" s="42">
        <f t="shared" si="89"/>
        <v>0.95081686155721901</v>
      </c>
      <c r="I220" s="61">
        <f t="shared" si="83"/>
        <v>8.9374999999999805</v>
      </c>
      <c r="J220" s="35">
        <f t="shared" si="84"/>
        <v>1</v>
      </c>
      <c r="K220" s="89">
        <f t="shared" si="95"/>
        <v>1</v>
      </c>
      <c r="L220" s="89">
        <f t="shared" si="97"/>
        <v>1</v>
      </c>
      <c r="M220" s="168">
        <f t="shared" si="90"/>
        <v>2.7476334483789094E-2</v>
      </c>
      <c r="N220" s="165">
        <f t="shared" si="105"/>
        <v>0</v>
      </c>
      <c r="O220" s="69">
        <f t="shared" si="98"/>
        <v>1</v>
      </c>
      <c r="P220" s="102">
        <f t="shared" si="100"/>
        <v>0</v>
      </c>
      <c r="Q220" s="230" t="str">
        <f t="shared" si="81"/>
        <v/>
      </c>
      <c r="R220" s="85">
        <f t="shared" si="103"/>
        <v>0</v>
      </c>
      <c r="S220" s="206">
        <v>40760</v>
      </c>
      <c r="T220">
        <v>-0.7</v>
      </c>
      <c r="U220">
        <v>19.899999999999999</v>
      </c>
      <c r="V220">
        <v>0</v>
      </c>
      <c r="W220">
        <v>20.117675904892302</v>
      </c>
      <c r="X220" s="36">
        <f t="shared" si="85"/>
        <v>2.3486793643245147</v>
      </c>
      <c r="Y220" s="41">
        <f t="shared" si="91"/>
        <v>0</v>
      </c>
      <c r="Z220" s="42">
        <f t="shared" si="92"/>
        <v>0</v>
      </c>
      <c r="AA220" s="61">
        <f t="shared" si="86"/>
        <v>14.75</v>
      </c>
      <c r="AB220" s="37" t="str">
        <f t="shared" si="93"/>
        <v xml:space="preserve"> </v>
      </c>
      <c r="AC220" s="76" t="str">
        <f t="shared" si="96"/>
        <v/>
      </c>
      <c r="AD220" s="89">
        <f t="shared" si="99"/>
        <v>1</v>
      </c>
      <c r="AE220" s="168">
        <f t="shared" si="94"/>
        <v>8.6519379744485023E-2</v>
      </c>
      <c r="AF220" s="165">
        <f t="shared" si="106"/>
        <v>0</v>
      </c>
      <c r="AG220" s="69">
        <f t="shared" si="101"/>
        <v>1</v>
      </c>
      <c r="AH220" s="102">
        <f t="shared" si="102"/>
        <v>0</v>
      </c>
      <c r="AI220" s="230" t="str">
        <f t="shared" si="87"/>
        <v/>
      </c>
      <c r="AJ220" s="119">
        <f t="shared" si="104"/>
        <v>1</v>
      </c>
    </row>
    <row r="221" spans="1:36" ht="15.6">
      <c r="A221" s="206">
        <v>40396</v>
      </c>
      <c r="B221">
        <v>0.18999999761581399</v>
      </c>
      <c r="C221">
        <v>10.3400001525879</v>
      </c>
      <c r="D221">
        <v>0</v>
      </c>
      <c r="E221">
        <v>20.297645190185801</v>
      </c>
      <c r="F221" s="36">
        <f t="shared" si="82"/>
        <v>1.4002123152541499</v>
      </c>
      <c r="G221" s="41">
        <f t="shared" si="88"/>
        <v>46.42067322565763</v>
      </c>
      <c r="H221" s="42">
        <f t="shared" si="89"/>
        <v>0.92841346451315265</v>
      </c>
      <c r="I221" s="61">
        <f t="shared" si="83"/>
        <v>7.8025001138448786</v>
      </c>
      <c r="J221" s="35">
        <f t="shared" si="84"/>
        <v>1</v>
      </c>
      <c r="K221" s="89">
        <f t="shared" si="95"/>
        <v>1</v>
      </c>
      <c r="L221" s="89">
        <f t="shared" si="97"/>
        <v>1</v>
      </c>
      <c r="M221" s="168">
        <f t="shared" si="90"/>
        <v>1.8333252976870613E-2</v>
      </c>
      <c r="N221" s="165">
        <f t="shared" si="105"/>
        <v>0</v>
      </c>
      <c r="O221" s="69">
        <f t="shared" si="98"/>
        <v>1</v>
      </c>
      <c r="P221" s="102">
        <f t="shared" si="100"/>
        <v>0</v>
      </c>
      <c r="Q221" s="230" t="str">
        <f t="shared" si="81"/>
        <v/>
      </c>
      <c r="R221" s="85">
        <f t="shared" si="103"/>
        <v>0</v>
      </c>
      <c r="S221" s="206">
        <v>40761</v>
      </c>
      <c r="T221">
        <v>4.7</v>
      </c>
      <c r="U221">
        <v>12.1</v>
      </c>
      <c r="V221">
        <v>0</v>
      </c>
      <c r="W221">
        <v>20.297645190185801</v>
      </c>
      <c r="X221" s="36">
        <f t="shared" si="85"/>
        <v>1.3580775168083725</v>
      </c>
      <c r="Y221" s="41">
        <f t="shared" si="91"/>
        <v>0</v>
      </c>
      <c r="Z221" s="42">
        <f t="shared" si="92"/>
        <v>0</v>
      </c>
      <c r="AA221" s="61">
        <f t="shared" si="86"/>
        <v>10.25</v>
      </c>
      <c r="AB221" s="37" t="str">
        <f t="shared" si="93"/>
        <v xml:space="preserve"> </v>
      </c>
      <c r="AC221" s="76" t="str">
        <f t="shared" si="96"/>
        <v/>
      </c>
      <c r="AD221" s="89">
        <f t="shared" si="99"/>
        <v>1</v>
      </c>
      <c r="AE221" s="168">
        <f t="shared" si="94"/>
        <v>3.9468477651184247E-2</v>
      </c>
      <c r="AF221" s="165">
        <f t="shared" si="106"/>
        <v>0</v>
      </c>
      <c r="AG221" s="69">
        <f t="shared" si="101"/>
        <v>1</v>
      </c>
      <c r="AH221" s="102">
        <f t="shared" si="102"/>
        <v>0</v>
      </c>
      <c r="AI221" s="230" t="str">
        <f t="shared" si="87"/>
        <v/>
      </c>
      <c r="AJ221" s="119">
        <f t="shared" si="104"/>
        <v>1</v>
      </c>
    </row>
    <row r="222" spans="1:36" ht="15.6">
      <c r="A222" s="206">
        <v>40397</v>
      </c>
      <c r="B222">
        <v>-3.4300000667571999</v>
      </c>
      <c r="C222">
        <v>12.1499996185303</v>
      </c>
      <c r="D222">
        <v>0</v>
      </c>
      <c r="E222">
        <v>20.480770087321901</v>
      </c>
      <c r="F222" s="36">
        <f t="shared" si="82"/>
        <v>1.6817502770586044</v>
      </c>
      <c r="G222" s="41">
        <f t="shared" si="88"/>
        <v>45.075273004010747</v>
      </c>
      <c r="H222" s="42">
        <f t="shared" si="89"/>
        <v>0.90150546008021493</v>
      </c>
      <c r="I222" s="61">
        <f t="shared" si="83"/>
        <v>8.2549996972084259</v>
      </c>
      <c r="J222" s="35">
        <f t="shared" si="84"/>
        <v>1</v>
      </c>
      <c r="K222" s="89" t="str">
        <f t="shared" si="95"/>
        <v/>
      </c>
      <c r="L222" s="89">
        <f t="shared" si="97"/>
        <v>1</v>
      </c>
      <c r="M222" s="168">
        <f t="shared" si="90"/>
        <v>2.1827341776563258E-2</v>
      </c>
      <c r="N222" s="165">
        <f t="shared" si="105"/>
        <v>0</v>
      </c>
      <c r="O222" s="69">
        <f t="shared" si="98"/>
        <v>1</v>
      </c>
      <c r="P222" s="102">
        <f t="shared" si="100"/>
        <v>0</v>
      </c>
      <c r="Q222" s="230" t="str">
        <f t="shared" si="81"/>
        <v/>
      </c>
      <c r="R222" s="85">
        <f t="shared" si="103"/>
        <v>0</v>
      </c>
      <c r="S222" s="206">
        <v>40762</v>
      </c>
      <c r="T222">
        <v>1.9</v>
      </c>
      <c r="U222">
        <v>16.2</v>
      </c>
      <c r="V222">
        <v>7.4</v>
      </c>
      <c r="W222">
        <v>20.480770087321901</v>
      </c>
      <c r="X222" s="36">
        <f t="shared" si="85"/>
        <v>1.9521821737814318</v>
      </c>
      <c r="Y222" s="41">
        <f t="shared" si="91"/>
        <v>5.8382542609748551</v>
      </c>
      <c r="Z222" s="42">
        <f t="shared" si="92"/>
        <v>0.11676508521949711</v>
      </c>
      <c r="AA222" s="61">
        <f t="shared" si="86"/>
        <v>12.625</v>
      </c>
      <c r="AB222" s="37" t="str">
        <f t="shared" si="93"/>
        <v xml:space="preserve"> </v>
      </c>
      <c r="AC222" s="76">
        <f t="shared" si="96"/>
        <v>1</v>
      </c>
      <c r="AD222" s="89">
        <f t="shared" si="99"/>
        <v>1</v>
      </c>
      <c r="AE222" s="168">
        <f t="shared" si="94"/>
        <v>6.3859569683286613E-2</v>
      </c>
      <c r="AF222" s="165">
        <f t="shared" si="106"/>
        <v>0</v>
      </c>
      <c r="AG222" s="69">
        <f t="shared" si="101"/>
        <v>1</v>
      </c>
      <c r="AH222" s="102">
        <f t="shared" si="102"/>
        <v>0</v>
      </c>
      <c r="AI222" s="230" t="str">
        <f t="shared" si="87"/>
        <v/>
      </c>
      <c r="AJ222" s="119">
        <f t="shared" si="104"/>
        <v>1</v>
      </c>
    </row>
    <row r="223" spans="1:36" ht="15.6">
      <c r="A223" s="206">
        <v>40398</v>
      </c>
      <c r="B223">
        <v>-2.9500000476837198</v>
      </c>
      <c r="C223">
        <v>12.7399997711182</v>
      </c>
      <c r="D223">
        <v>0.10000000149011599</v>
      </c>
      <c r="E223">
        <v>20.667013951062501</v>
      </c>
      <c r="F223" s="36">
        <f t="shared" si="82"/>
        <v>1.7441391796178203</v>
      </c>
      <c r="G223" s="41">
        <f t="shared" si="88"/>
        <v>43.77996166180661</v>
      </c>
      <c r="H223" s="42">
        <f t="shared" si="89"/>
        <v>0.8755992332361322</v>
      </c>
      <c r="I223" s="61">
        <f t="shared" si="83"/>
        <v>8.817499816417719</v>
      </c>
      <c r="J223" s="35">
        <f t="shared" si="84"/>
        <v>1</v>
      </c>
      <c r="K223" s="89" t="str">
        <f t="shared" si="95"/>
        <v/>
      </c>
      <c r="L223" s="89">
        <f t="shared" si="97"/>
        <v>1</v>
      </c>
      <c r="M223" s="168">
        <f t="shared" si="90"/>
        <v>2.6451637451957451E-2</v>
      </c>
      <c r="N223" s="165">
        <f t="shared" si="105"/>
        <v>0</v>
      </c>
      <c r="O223" s="69">
        <f t="shared" si="98"/>
        <v>1</v>
      </c>
      <c r="P223" s="102">
        <f t="shared" si="100"/>
        <v>0</v>
      </c>
      <c r="Q223" s="230">
        <f t="shared" si="81"/>
        <v>40398</v>
      </c>
      <c r="R223" s="85">
        <f t="shared" si="103"/>
        <v>1</v>
      </c>
      <c r="S223" s="206">
        <v>40763</v>
      </c>
      <c r="T223">
        <v>2.5</v>
      </c>
      <c r="U223">
        <v>11</v>
      </c>
      <c r="V223">
        <v>1</v>
      </c>
      <c r="W223">
        <v>20.667013951062501</v>
      </c>
      <c r="X223" s="36">
        <f t="shared" si="85"/>
        <v>1.3886744453517093</v>
      </c>
      <c r="Y223" s="41">
        <f t="shared" si="91"/>
        <v>5.7273147046934874</v>
      </c>
      <c r="Z223" s="42">
        <f t="shared" si="92"/>
        <v>0.11454629409386975</v>
      </c>
      <c r="AA223" s="61">
        <f t="shared" si="86"/>
        <v>8.875</v>
      </c>
      <c r="AB223" s="37" t="str">
        <f t="shared" si="93"/>
        <v xml:space="preserve"> </v>
      </c>
      <c r="AC223" s="76">
        <f t="shared" si="96"/>
        <v>1</v>
      </c>
      <c r="AD223" s="89">
        <f t="shared" si="99"/>
        <v>1</v>
      </c>
      <c r="AE223" s="168">
        <f t="shared" si="94"/>
        <v>2.6941015749314623E-2</v>
      </c>
      <c r="AF223" s="165">
        <f t="shared" si="106"/>
        <v>0</v>
      </c>
      <c r="AG223" s="69">
        <f t="shared" si="101"/>
        <v>1</v>
      </c>
      <c r="AH223" s="102">
        <f t="shared" si="102"/>
        <v>0</v>
      </c>
      <c r="AI223" s="230" t="str">
        <f t="shared" si="87"/>
        <v/>
      </c>
      <c r="AJ223" s="119">
        <f t="shared" si="104"/>
        <v>0</v>
      </c>
    </row>
    <row r="224" spans="1:36" ht="15.6">
      <c r="A224" s="206">
        <v>40399</v>
      </c>
      <c r="B224">
        <v>-2.7699999809265101</v>
      </c>
      <c r="C224">
        <v>15.539999961853001</v>
      </c>
      <c r="D224">
        <v>2.4000000953674299</v>
      </c>
      <c r="E224">
        <v>20.856340136169699</v>
      </c>
      <c r="F224" s="36">
        <f t="shared" si="82"/>
        <v>2.0262364125809325</v>
      </c>
      <c r="G224" s="41">
        <f t="shared" si="88"/>
        <v>44.558972627109299</v>
      </c>
      <c r="H224" s="42">
        <f t="shared" si="89"/>
        <v>0.891179452542186</v>
      </c>
      <c r="I224" s="61">
        <f t="shared" si="83"/>
        <v>10.962499976158123</v>
      </c>
      <c r="J224" s="35">
        <f t="shared" si="84"/>
        <v>1</v>
      </c>
      <c r="K224" s="89" t="str">
        <f t="shared" si="95"/>
        <v/>
      </c>
      <c r="L224" s="89">
        <f t="shared" si="97"/>
        <v>1</v>
      </c>
      <c r="M224" s="168">
        <f t="shared" si="90"/>
        <v>4.6497089476233378E-2</v>
      </c>
      <c r="N224" s="165">
        <f t="shared" si="105"/>
        <v>0</v>
      </c>
      <c r="O224" s="69">
        <f t="shared" si="98"/>
        <v>1</v>
      </c>
      <c r="P224" s="102">
        <f t="shared" si="100"/>
        <v>0</v>
      </c>
      <c r="Q224" s="230" t="str">
        <f t="shared" si="81"/>
        <v/>
      </c>
      <c r="R224" s="85">
        <f t="shared" si="103"/>
        <v>1</v>
      </c>
      <c r="S224" s="206">
        <v>40764</v>
      </c>
      <c r="T224">
        <v>3.8</v>
      </c>
      <c r="U224">
        <v>9.6999999999999993</v>
      </c>
      <c r="V224">
        <v>0</v>
      </c>
      <c r="W224">
        <v>20.856340136169699</v>
      </c>
      <c r="X224" s="36">
        <f t="shared" si="85"/>
        <v>1.1675550183587178</v>
      </c>
      <c r="Y224" s="41">
        <f t="shared" si="91"/>
        <v>4.793270690006513</v>
      </c>
      <c r="Z224" s="42">
        <f t="shared" si="92"/>
        <v>9.5865413800130264E-2</v>
      </c>
      <c r="AA224" s="61">
        <f t="shared" si="86"/>
        <v>8.2249999999999996</v>
      </c>
      <c r="AB224" s="37" t="str">
        <f t="shared" si="93"/>
        <v xml:space="preserve"> </v>
      </c>
      <c r="AC224" s="76">
        <f t="shared" si="96"/>
        <v>1</v>
      </c>
      <c r="AD224" s="89">
        <f t="shared" si="99"/>
        <v>1</v>
      </c>
      <c r="AE224" s="168">
        <f t="shared" si="94"/>
        <v>2.1589291476516035E-2</v>
      </c>
      <c r="AF224" s="165">
        <f t="shared" si="106"/>
        <v>0</v>
      </c>
      <c r="AG224" s="69">
        <f t="shared" si="101"/>
        <v>1</v>
      </c>
      <c r="AH224" s="102">
        <f t="shared" si="102"/>
        <v>0</v>
      </c>
      <c r="AI224" s="230" t="str">
        <f t="shared" si="87"/>
        <v/>
      </c>
      <c r="AJ224" s="119">
        <f t="shared" si="104"/>
        <v>0</v>
      </c>
    </row>
    <row r="225" spans="1:36" ht="15.6">
      <c r="A225" s="206">
        <v>40400</v>
      </c>
      <c r="B225">
        <v>3.5299999713897701</v>
      </c>
      <c r="C225">
        <v>16.420000076293899</v>
      </c>
      <c r="D225">
        <v>6.1999998092651403</v>
      </c>
      <c r="E225">
        <v>21.048711997405501</v>
      </c>
      <c r="F225" s="36">
        <f t="shared" si="82"/>
        <v>1.970460829128972</v>
      </c>
      <c r="G225" s="41">
        <f t="shared" si="88"/>
        <v>49.182603773071257</v>
      </c>
      <c r="H225" s="42">
        <f t="shared" si="89"/>
        <v>0.98365207546142519</v>
      </c>
      <c r="I225" s="61">
        <f t="shared" si="83"/>
        <v>13.197500050067866</v>
      </c>
      <c r="J225" s="35">
        <f t="shared" si="84"/>
        <v>1</v>
      </c>
      <c r="K225" s="89">
        <f t="shared" si="95"/>
        <v>1</v>
      </c>
      <c r="L225" s="89">
        <f t="shared" si="97"/>
        <v>1</v>
      </c>
      <c r="M225" s="168">
        <f t="shared" si="90"/>
        <v>7.0007849026945457E-2</v>
      </c>
      <c r="N225" s="165">
        <f t="shared" si="105"/>
        <v>0</v>
      </c>
      <c r="O225" s="69">
        <f t="shared" si="98"/>
        <v>1</v>
      </c>
      <c r="P225" s="102">
        <f t="shared" si="100"/>
        <v>0</v>
      </c>
      <c r="Q225" s="230" t="str">
        <f t="shared" si="81"/>
        <v/>
      </c>
      <c r="R225" s="85">
        <f t="shared" si="103"/>
        <v>1</v>
      </c>
      <c r="S225" s="206">
        <v>40765</v>
      </c>
      <c r="T225">
        <v>-0.4</v>
      </c>
      <c r="U225">
        <v>12</v>
      </c>
      <c r="V225">
        <v>0.6</v>
      </c>
      <c r="W225">
        <v>21.048711997405501</v>
      </c>
      <c r="X225" s="36">
        <f t="shared" si="85"/>
        <v>1.6421397847920047</v>
      </c>
      <c r="Y225" s="41">
        <f t="shared" si="91"/>
        <v>4.0795588621729086</v>
      </c>
      <c r="Z225" s="42">
        <f t="shared" si="92"/>
        <v>8.1591177243458171E-2</v>
      </c>
      <c r="AA225" s="61">
        <f t="shared" si="86"/>
        <v>8.9</v>
      </c>
      <c r="AB225" s="37" t="str">
        <f t="shared" si="93"/>
        <v xml:space="preserve"> </v>
      </c>
      <c r="AC225" s="76">
        <f t="shared" si="96"/>
        <v>1</v>
      </c>
      <c r="AD225" s="89">
        <f t="shared" si="99"/>
        <v>1</v>
      </c>
      <c r="AE225" s="168">
        <f t="shared" si="94"/>
        <v>2.7154721653247019E-2</v>
      </c>
      <c r="AF225" s="165">
        <f t="shared" si="106"/>
        <v>0</v>
      </c>
      <c r="AG225" s="69">
        <f t="shared" si="101"/>
        <v>1</v>
      </c>
      <c r="AH225" s="102">
        <f t="shared" si="102"/>
        <v>0</v>
      </c>
      <c r="AI225" s="230" t="str">
        <f t="shared" si="87"/>
        <v/>
      </c>
      <c r="AJ225" s="119">
        <f t="shared" si="104"/>
        <v>0</v>
      </c>
    </row>
    <row r="226" spans="1:36" ht="15.6">
      <c r="A226" s="206">
        <v>40401</v>
      </c>
      <c r="B226">
        <v>6.4400000572204599</v>
      </c>
      <c r="C226">
        <v>10.210000038146999</v>
      </c>
      <c r="D226">
        <v>4.5999999046325701</v>
      </c>
      <c r="E226">
        <v>21.244092889531998</v>
      </c>
      <c r="F226" s="36">
        <f t="shared" si="82"/>
        <v>1.0116421531885069</v>
      </c>
      <c r="G226" s="41">
        <f t="shared" si="88"/>
        <v>50</v>
      </c>
      <c r="H226" s="42">
        <f t="shared" si="89"/>
        <v>1</v>
      </c>
      <c r="I226" s="61">
        <f t="shared" si="83"/>
        <v>9.2675000429153638</v>
      </c>
      <c r="J226" s="35">
        <f t="shared" si="84"/>
        <v>1</v>
      </c>
      <c r="K226" s="89">
        <f t="shared" si="95"/>
        <v>1</v>
      </c>
      <c r="L226" s="89">
        <f t="shared" si="97"/>
        <v>1</v>
      </c>
      <c r="M226" s="168">
        <f t="shared" si="90"/>
        <v>3.035991077766741E-2</v>
      </c>
      <c r="N226" s="165">
        <f t="shared" si="105"/>
        <v>0</v>
      </c>
      <c r="O226" s="69">
        <f t="shared" si="98"/>
        <v>1</v>
      </c>
      <c r="P226" s="102">
        <f t="shared" si="100"/>
        <v>0</v>
      </c>
      <c r="Q226" s="230" t="str">
        <f t="shared" si="81"/>
        <v/>
      </c>
      <c r="R226" s="85">
        <f t="shared" si="103"/>
        <v>1</v>
      </c>
      <c r="S226" s="206">
        <v>40766</v>
      </c>
      <c r="T226">
        <v>5.5</v>
      </c>
      <c r="U226">
        <v>13.1</v>
      </c>
      <c r="V226">
        <v>1.4</v>
      </c>
      <c r="W226">
        <v>21.244092889531998</v>
      </c>
      <c r="X226" s="36">
        <f t="shared" si="85"/>
        <v>1.4899648751957952</v>
      </c>
      <c r="Y226" s="41">
        <f t="shared" si="91"/>
        <v>4.2875869620162721</v>
      </c>
      <c r="Z226" s="42">
        <f t="shared" si="92"/>
        <v>8.5751739240325447E-2</v>
      </c>
      <c r="AA226" s="61">
        <f t="shared" si="86"/>
        <v>11.2</v>
      </c>
      <c r="AB226" s="37" t="str">
        <f t="shared" si="93"/>
        <v xml:space="preserve"> </v>
      </c>
      <c r="AC226" s="76">
        <f t="shared" si="96"/>
        <v>1</v>
      </c>
      <c r="AD226" s="89">
        <f t="shared" si="99"/>
        <v>1</v>
      </c>
      <c r="AE226" s="168">
        <f t="shared" si="94"/>
        <v>4.8906002795036645E-2</v>
      </c>
      <c r="AF226" s="165">
        <f t="shared" si="106"/>
        <v>0</v>
      </c>
      <c r="AG226" s="69">
        <f t="shared" si="101"/>
        <v>1</v>
      </c>
      <c r="AH226" s="102">
        <f t="shared" si="102"/>
        <v>0</v>
      </c>
      <c r="AI226" s="230" t="str">
        <f t="shared" si="87"/>
        <v/>
      </c>
      <c r="AJ226" s="119">
        <f t="shared" si="104"/>
        <v>0</v>
      </c>
    </row>
    <row r="227" spans="1:36" ht="15.6">
      <c r="A227" s="206">
        <v>40402</v>
      </c>
      <c r="B227">
        <v>5.2399997711181596</v>
      </c>
      <c r="C227">
        <v>10.699999809265099</v>
      </c>
      <c r="D227">
        <v>18.299999237060501</v>
      </c>
      <c r="E227">
        <v>21.4424461673111</v>
      </c>
      <c r="F227" s="36">
        <f t="shared" si="82"/>
        <v>1.2121233514713357</v>
      </c>
      <c r="G227" s="41">
        <f t="shared" si="88"/>
        <v>50</v>
      </c>
      <c r="H227" s="42">
        <f t="shared" si="89"/>
        <v>1</v>
      </c>
      <c r="I227" s="61">
        <f t="shared" si="83"/>
        <v>9.3349997997283651</v>
      </c>
      <c r="J227" s="35">
        <f t="shared" si="84"/>
        <v>1</v>
      </c>
      <c r="K227" s="89">
        <f t="shared" si="95"/>
        <v>1</v>
      </c>
      <c r="L227" s="89">
        <f t="shared" si="97"/>
        <v>1</v>
      </c>
      <c r="M227" s="168">
        <f t="shared" si="90"/>
        <v>3.0961254253345158E-2</v>
      </c>
      <c r="N227" s="165">
        <f t="shared" si="105"/>
        <v>0</v>
      </c>
      <c r="O227" s="69">
        <f t="shared" si="98"/>
        <v>1</v>
      </c>
      <c r="P227" s="102">
        <f t="shared" si="100"/>
        <v>0</v>
      </c>
      <c r="Q227" s="230" t="str">
        <f t="shared" si="81"/>
        <v/>
      </c>
      <c r="R227" s="85">
        <f t="shared" si="103"/>
        <v>1</v>
      </c>
      <c r="S227" s="206">
        <v>40767</v>
      </c>
      <c r="T227">
        <v>0.6</v>
      </c>
      <c r="U227">
        <v>16</v>
      </c>
      <c r="V227">
        <v>0</v>
      </c>
      <c r="W227">
        <v>21.4424461673111</v>
      </c>
      <c r="X227" s="36">
        <f t="shared" si="85"/>
        <v>2.0617544843574063</v>
      </c>
      <c r="Y227" s="41">
        <f t="shared" si="91"/>
        <v>2.6381833745303469</v>
      </c>
      <c r="Z227" s="42">
        <f t="shared" si="92"/>
        <v>5.2763667490606937E-2</v>
      </c>
      <c r="AA227" s="61">
        <f t="shared" si="86"/>
        <v>12.15</v>
      </c>
      <c r="AB227" s="37" t="str">
        <f t="shared" si="93"/>
        <v xml:space="preserve"> </v>
      </c>
      <c r="AC227" s="76" t="str">
        <f t="shared" si="96"/>
        <v/>
      </c>
      <c r="AD227" s="89">
        <f t="shared" si="99"/>
        <v>1</v>
      </c>
      <c r="AE227" s="168">
        <f t="shared" si="94"/>
        <v>5.8799833722620584E-2</v>
      </c>
      <c r="AF227" s="165">
        <f t="shared" si="106"/>
        <v>0</v>
      </c>
      <c r="AG227" s="69">
        <f t="shared" si="101"/>
        <v>1</v>
      </c>
      <c r="AH227" s="102">
        <f t="shared" si="102"/>
        <v>0</v>
      </c>
      <c r="AI227" s="230" t="str">
        <f t="shared" si="87"/>
        <v/>
      </c>
      <c r="AJ227" s="119">
        <f t="shared" si="104"/>
        <v>0</v>
      </c>
    </row>
    <row r="228" spans="1:36" ht="15.6">
      <c r="A228" s="206">
        <v>40403</v>
      </c>
      <c r="B228">
        <v>3.6500000953674299</v>
      </c>
      <c r="C228">
        <v>12.8599996566772</v>
      </c>
      <c r="D228">
        <v>0.10000000149011599</v>
      </c>
      <c r="E228">
        <v>21.643735185504799</v>
      </c>
      <c r="F228" s="36">
        <f t="shared" si="82"/>
        <v>1.6066261946340119</v>
      </c>
      <c r="G228" s="41">
        <f t="shared" si="88"/>
        <v>48.814699045782909</v>
      </c>
      <c r="H228" s="42">
        <f t="shared" si="89"/>
        <v>0.97629398091565822</v>
      </c>
      <c r="I228" s="61">
        <f t="shared" si="83"/>
        <v>10.557499766349757</v>
      </c>
      <c r="J228" s="35">
        <f t="shared" si="84"/>
        <v>1</v>
      </c>
      <c r="K228" s="89">
        <f t="shared" si="95"/>
        <v>1</v>
      </c>
      <c r="L228" s="89">
        <f t="shared" si="97"/>
        <v>1</v>
      </c>
      <c r="M228" s="168">
        <f t="shared" si="90"/>
        <v>4.2462912641459044E-2</v>
      </c>
      <c r="N228" s="165">
        <f t="shared" si="105"/>
        <v>0</v>
      </c>
      <c r="O228" s="69">
        <f t="shared" si="98"/>
        <v>1</v>
      </c>
      <c r="P228" s="102">
        <f t="shared" si="100"/>
        <v>0</v>
      </c>
      <c r="Q228" s="230" t="str">
        <f t="shared" si="81"/>
        <v/>
      </c>
      <c r="R228" s="85">
        <f t="shared" si="103"/>
        <v>1</v>
      </c>
      <c r="S228" s="206">
        <v>40768</v>
      </c>
      <c r="T228">
        <v>-2.6</v>
      </c>
      <c r="U228">
        <v>14.9</v>
      </c>
      <c r="V228">
        <v>0</v>
      </c>
      <c r="W228">
        <v>21.643735185504799</v>
      </c>
      <c r="X228" s="36">
        <f t="shared" si="85"/>
        <v>2.0357221654850886</v>
      </c>
      <c r="Y228" s="41">
        <f t="shared" si="91"/>
        <v>1.0096056421422759</v>
      </c>
      <c r="Z228" s="42">
        <f t="shared" si="92"/>
        <v>2.0192112842845517E-2</v>
      </c>
      <c r="AA228" s="61">
        <f t="shared" si="86"/>
        <v>10.525</v>
      </c>
      <c r="AB228" s="37" t="str">
        <f t="shared" si="93"/>
        <v xml:space="preserve"> </v>
      </c>
      <c r="AC228" s="76" t="str">
        <f t="shared" si="96"/>
        <v/>
      </c>
      <c r="AD228" s="89">
        <f t="shared" si="99"/>
        <v>1</v>
      </c>
      <c r="AE228" s="168">
        <f t="shared" si="94"/>
        <v>4.2143514112355465E-2</v>
      </c>
      <c r="AF228" s="165">
        <f t="shared" si="106"/>
        <v>0</v>
      </c>
      <c r="AG228" s="69">
        <f t="shared" si="101"/>
        <v>1</v>
      </c>
      <c r="AH228" s="102">
        <f t="shared" si="102"/>
        <v>0</v>
      </c>
      <c r="AI228" s="230" t="str">
        <f t="shared" si="87"/>
        <v/>
      </c>
      <c r="AJ228" s="119">
        <f t="shared" si="104"/>
        <v>0</v>
      </c>
    </row>
    <row r="229" spans="1:36" ht="15.6">
      <c r="A229" s="206">
        <v>40404</v>
      </c>
      <c r="B229">
        <v>0.74000000953674305</v>
      </c>
      <c r="C229">
        <v>13.789999961853001</v>
      </c>
      <c r="D229">
        <v>0</v>
      </c>
      <c r="E229">
        <v>21.847923298875301</v>
      </c>
      <c r="F229" s="36">
        <f t="shared" si="82"/>
        <v>1.8571409994199841</v>
      </c>
      <c r="G229" s="41">
        <f t="shared" si="88"/>
        <v>47.32898624624692</v>
      </c>
      <c r="H229" s="42">
        <f t="shared" si="89"/>
        <v>0.94657972492493836</v>
      </c>
      <c r="I229" s="61">
        <f t="shared" si="83"/>
        <v>10.527499973773937</v>
      </c>
      <c r="J229" s="35">
        <f t="shared" si="84"/>
        <v>1</v>
      </c>
      <c r="K229" s="89">
        <f t="shared" si="95"/>
        <v>1</v>
      </c>
      <c r="L229" s="89">
        <f t="shared" si="97"/>
        <v>1</v>
      </c>
      <c r="M229" s="168">
        <f t="shared" si="90"/>
        <v>4.2168059306971407E-2</v>
      </c>
      <c r="N229" s="165">
        <f t="shared" si="105"/>
        <v>0</v>
      </c>
      <c r="O229" s="69">
        <f t="shared" si="98"/>
        <v>1</v>
      </c>
      <c r="P229" s="102">
        <f t="shared" si="100"/>
        <v>0</v>
      </c>
      <c r="Q229" s="230" t="str">
        <f t="shared" si="81"/>
        <v/>
      </c>
      <c r="R229" s="85">
        <f t="shared" si="103"/>
        <v>1</v>
      </c>
      <c r="S229" s="206">
        <v>40769</v>
      </c>
      <c r="T229">
        <v>0.4</v>
      </c>
      <c r="U229">
        <v>16.600000000000001</v>
      </c>
      <c r="V229">
        <v>0</v>
      </c>
      <c r="W229">
        <v>21.847923298875301</v>
      </c>
      <c r="X229" s="36">
        <f t="shared" si="85"/>
        <v>2.1711267082464292</v>
      </c>
      <c r="Y229" s="41">
        <f t="shared" si="91"/>
        <v>0</v>
      </c>
      <c r="Z229" s="42">
        <f t="shared" si="92"/>
        <v>0</v>
      </c>
      <c r="AA229" s="61">
        <f t="shared" si="86"/>
        <v>12.55</v>
      </c>
      <c r="AB229" s="37" t="str">
        <f t="shared" si="93"/>
        <v xml:space="preserve"> </v>
      </c>
      <c r="AC229" s="76" t="str">
        <f t="shared" si="96"/>
        <v/>
      </c>
      <c r="AD229" s="89">
        <f t="shared" si="99"/>
        <v>1</v>
      </c>
      <c r="AE229" s="168">
        <f t="shared" si="94"/>
        <v>6.3057297287446232E-2</v>
      </c>
      <c r="AF229" s="165">
        <f t="shared" si="106"/>
        <v>0</v>
      </c>
      <c r="AG229" s="69">
        <f t="shared" si="101"/>
        <v>1</v>
      </c>
      <c r="AH229" s="102">
        <f t="shared" si="102"/>
        <v>0</v>
      </c>
      <c r="AI229" s="230" t="str">
        <f t="shared" si="87"/>
        <v/>
      </c>
      <c r="AJ229" s="119">
        <f t="shared" si="104"/>
        <v>0</v>
      </c>
    </row>
    <row r="230" spans="1:36" ht="15.6">
      <c r="A230" s="206">
        <v>40405</v>
      </c>
      <c r="B230">
        <v>5.1700000762939498</v>
      </c>
      <c r="C230">
        <v>13.960000038146999</v>
      </c>
      <c r="D230">
        <v>1.1000000238418599</v>
      </c>
      <c r="E230">
        <v>22.0549738621845</v>
      </c>
      <c r="F230" s="36">
        <f t="shared" si="82"/>
        <v>1.6798023676612008</v>
      </c>
      <c r="G230" s="41">
        <f t="shared" si="88"/>
        <v>47.085144375959814</v>
      </c>
      <c r="H230" s="42">
        <f t="shared" si="89"/>
        <v>0.94170288751919629</v>
      </c>
      <c r="I230" s="61">
        <f t="shared" si="83"/>
        <v>11.762500047683737</v>
      </c>
      <c r="J230" s="35">
        <f t="shared" si="84"/>
        <v>1</v>
      </c>
      <c r="K230" s="89">
        <f t="shared" si="95"/>
        <v>1</v>
      </c>
      <c r="L230" s="89">
        <f t="shared" si="97"/>
        <v>1</v>
      </c>
      <c r="M230" s="168">
        <f t="shared" si="90"/>
        <v>5.4720567035601943E-2</v>
      </c>
      <c r="N230" s="165">
        <f t="shared" si="105"/>
        <v>0</v>
      </c>
      <c r="O230" s="69">
        <f t="shared" si="98"/>
        <v>1</v>
      </c>
      <c r="P230" s="102">
        <f t="shared" si="100"/>
        <v>0</v>
      </c>
      <c r="Q230" s="230" t="str">
        <f t="shared" si="81"/>
        <v/>
      </c>
      <c r="R230" s="85">
        <f t="shared" si="103"/>
        <v>1</v>
      </c>
      <c r="S230" s="206">
        <v>40770</v>
      </c>
      <c r="T230">
        <v>-1.1000000000000001</v>
      </c>
      <c r="U230">
        <v>17.100000000000001</v>
      </c>
      <c r="V230">
        <v>0</v>
      </c>
      <c r="W230">
        <v>22.0549738621845</v>
      </c>
      <c r="X230" s="36">
        <f t="shared" si="85"/>
        <v>2.2788917649708251</v>
      </c>
      <c r="Y230" s="41">
        <f t="shared" si="91"/>
        <v>0</v>
      </c>
      <c r="Z230" s="42">
        <f t="shared" si="92"/>
        <v>0</v>
      </c>
      <c r="AA230" s="61">
        <f t="shared" si="86"/>
        <v>12.55</v>
      </c>
      <c r="AB230" s="37" t="str">
        <f t="shared" si="93"/>
        <v xml:space="preserve"> </v>
      </c>
      <c r="AC230" s="76" t="str">
        <f t="shared" si="96"/>
        <v/>
      </c>
      <c r="AD230" s="89">
        <f t="shared" si="99"/>
        <v>1</v>
      </c>
      <c r="AE230" s="168">
        <f t="shared" si="94"/>
        <v>6.3057297287446232E-2</v>
      </c>
      <c r="AF230" s="165">
        <f t="shared" si="106"/>
        <v>0</v>
      </c>
      <c r="AG230" s="69">
        <f t="shared" si="101"/>
        <v>1</v>
      </c>
      <c r="AH230" s="102">
        <f t="shared" si="102"/>
        <v>0</v>
      </c>
      <c r="AI230" s="230" t="str">
        <f t="shared" si="87"/>
        <v/>
      </c>
      <c r="AJ230" s="119">
        <f t="shared" si="104"/>
        <v>0</v>
      </c>
    </row>
    <row r="231" spans="1:36" ht="15.6">
      <c r="A231" s="206">
        <v>40406</v>
      </c>
      <c r="B231">
        <v>5.3200001716613796</v>
      </c>
      <c r="C231">
        <v>11.2700004577637</v>
      </c>
      <c r="D231">
        <v>4.9000000953674299</v>
      </c>
      <c r="E231">
        <v>22.264840939696999</v>
      </c>
      <c r="F231" s="36">
        <f t="shared" si="82"/>
        <v>1.3304456817485715</v>
      </c>
      <c r="G231" s="41">
        <f t="shared" si="88"/>
        <v>50</v>
      </c>
      <c r="H231" s="42">
        <f t="shared" si="89"/>
        <v>1</v>
      </c>
      <c r="I231" s="61">
        <f t="shared" si="83"/>
        <v>9.7825003862381195</v>
      </c>
      <c r="J231" s="35">
        <f t="shared" si="84"/>
        <v>1</v>
      </c>
      <c r="K231" s="89">
        <f t="shared" si="95"/>
        <v>1</v>
      </c>
      <c r="L231" s="89">
        <f t="shared" si="97"/>
        <v>1</v>
      </c>
      <c r="M231" s="168">
        <f t="shared" si="90"/>
        <v>3.5041994961134727E-2</v>
      </c>
      <c r="N231" s="165">
        <f t="shared" si="105"/>
        <v>0</v>
      </c>
      <c r="O231" s="69">
        <f t="shared" si="98"/>
        <v>1</v>
      </c>
      <c r="P231" s="102">
        <f t="shared" si="100"/>
        <v>0</v>
      </c>
      <c r="Q231" s="230" t="str">
        <f t="shared" si="81"/>
        <v/>
      </c>
      <c r="R231" s="85">
        <f t="shared" si="103"/>
        <v>0</v>
      </c>
      <c r="S231" s="206">
        <v>40771</v>
      </c>
      <c r="T231">
        <v>5.6</v>
      </c>
      <c r="U231">
        <v>18.600000000000001</v>
      </c>
      <c r="V231">
        <v>0</v>
      </c>
      <c r="W231">
        <v>22.264840939696999</v>
      </c>
      <c r="X231" s="36">
        <f t="shared" si="85"/>
        <v>2.2533269607435584</v>
      </c>
      <c r="Y231" s="41">
        <f t="shared" si="91"/>
        <v>0</v>
      </c>
      <c r="Z231" s="42">
        <f t="shared" si="92"/>
        <v>0</v>
      </c>
      <c r="AA231" s="61">
        <f t="shared" si="86"/>
        <v>15.350000000000001</v>
      </c>
      <c r="AB231" s="37" t="str">
        <f t="shared" si="93"/>
        <v xml:space="preserve"> </v>
      </c>
      <c r="AC231" s="76" t="str">
        <f t="shared" si="96"/>
        <v/>
      </c>
      <c r="AD231" s="89">
        <f t="shared" si="99"/>
        <v>1</v>
      </c>
      <c r="AE231" s="168">
        <f t="shared" si="94"/>
        <v>9.2618137396474051E-2</v>
      </c>
      <c r="AF231" s="165">
        <f t="shared" si="106"/>
        <v>0</v>
      </c>
      <c r="AG231" s="69">
        <f t="shared" si="101"/>
        <v>1</v>
      </c>
      <c r="AH231" s="102">
        <f t="shared" si="102"/>
        <v>0</v>
      </c>
      <c r="AI231" s="230">
        <f t="shared" si="87"/>
        <v>40771</v>
      </c>
      <c r="AJ231" s="119">
        <f t="shared" si="104"/>
        <v>1</v>
      </c>
    </row>
    <row r="232" spans="1:36" ht="15.6">
      <c r="A232" s="206">
        <v>40407</v>
      </c>
      <c r="B232">
        <v>-1.91999995708466</v>
      </c>
      <c r="C232">
        <v>11.6599998474121</v>
      </c>
      <c r="D232">
        <v>2.5</v>
      </c>
      <c r="E232">
        <v>22.477441433687801</v>
      </c>
      <c r="F232" s="36">
        <f t="shared" si="82"/>
        <v>1.7628283543352332</v>
      </c>
      <c r="G232" s="41">
        <f t="shared" si="88"/>
        <v>50</v>
      </c>
      <c r="H232" s="42">
        <f t="shared" si="89"/>
        <v>1</v>
      </c>
      <c r="I232" s="61">
        <f t="shared" si="83"/>
        <v>8.264999896287911</v>
      </c>
      <c r="J232" s="35">
        <f t="shared" si="84"/>
        <v>1</v>
      </c>
      <c r="K232" s="89">
        <f t="shared" si="95"/>
        <v>1</v>
      </c>
      <c r="L232" s="89">
        <f t="shared" si="97"/>
        <v>1</v>
      </c>
      <c r="M232" s="168">
        <f t="shared" si="90"/>
        <v>2.1906892216364944E-2</v>
      </c>
      <c r="N232" s="165">
        <f t="shared" si="105"/>
        <v>0</v>
      </c>
      <c r="O232" s="69">
        <f t="shared" si="98"/>
        <v>1</v>
      </c>
      <c r="P232" s="102">
        <f t="shared" si="100"/>
        <v>0</v>
      </c>
      <c r="Q232" s="230" t="str">
        <f t="shared" si="81"/>
        <v/>
      </c>
      <c r="R232" s="85">
        <f t="shared" si="103"/>
        <v>0</v>
      </c>
      <c r="S232" s="206">
        <v>40772</v>
      </c>
      <c r="T232">
        <v>2.8</v>
      </c>
      <c r="U232">
        <v>12.4</v>
      </c>
      <c r="V232">
        <v>1.6</v>
      </c>
      <c r="W232">
        <v>22.477441433687801</v>
      </c>
      <c r="X232" s="36">
        <f t="shared" si="85"/>
        <v>1.660649425393451</v>
      </c>
      <c r="Y232" s="41">
        <f t="shared" si="91"/>
        <v>0.27148045968523915</v>
      </c>
      <c r="Z232" s="42">
        <f t="shared" si="92"/>
        <v>5.4296091937047833E-3</v>
      </c>
      <c r="AA232" s="61">
        <f t="shared" si="86"/>
        <v>10</v>
      </c>
      <c r="AB232" s="37" t="str">
        <f t="shared" si="93"/>
        <v xml:space="preserve"> </v>
      </c>
      <c r="AC232" s="76" t="str">
        <f t="shared" si="96"/>
        <v/>
      </c>
      <c r="AD232" s="89">
        <f t="shared" si="99"/>
        <v>1</v>
      </c>
      <c r="AE232" s="168">
        <f t="shared" si="94"/>
        <v>3.7081592391447635E-2</v>
      </c>
      <c r="AF232" s="165">
        <f t="shared" si="106"/>
        <v>0</v>
      </c>
      <c r="AG232" s="69">
        <f t="shared" si="101"/>
        <v>1</v>
      </c>
      <c r="AH232" s="102">
        <f t="shared" si="102"/>
        <v>0</v>
      </c>
      <c r="AI232" s="230" t="str">
        <f t="shared" si="87"/>
        <v/>
      </c>
      <c r="AJ232" s="119">
        <f t="shared" si="104"/>
        <v>1</v>
      </c>
    </row>
    <row r="233" spans="1:36" ht="15.6">
      <c r="A233" s="206">
        <v>40408</v>
      </c>
      <c r="B233">
        <v>-1.5199999809265099</v>
      </c>
      <c r="C233">
        <v>13.789999961853001</v>
      </c>
      <c r="D233">
        <v>0</v>
      </c>
      <c r="E233">
        <v>22.692682955934298</v>
      </c>
      <c r="F233" s="36">
        <f t="shared" si="82"/>
        <v>1.9951181678469143</v>
      </c>
      <c r="G233" s="41">
        <f t="shared" si="88"/>
        <v>48.403905465722467</v>
      </c>
      <c r="H233" s="42">
        <f t="shared" si="89"/>
        <v>0.96807810931444938</v>
      </c>
      <c r="I233" s="61">
        <f t="shared" si="83"/>
        <v>9.9624999761581225</v>
      </c>
      <c r="J233" s="35">
        <f t="shared" si="84"/>
        <v>1</v>
      </c>
      <c r="K233" s="89">
        <f t="shared" si="95"/>
        <v>1</v>
      </c>
      <c r="L233" s="89">
        <f t="shared" si="97"/>
        <v>1</v>
      </c>
      <c r="M233" s="168">
        <f t="shared" si="90"/>
        <v>3.6727427154430989E-2</v>
      </c>
      <c r="N233" s="165">
        <f t="shared" si="105"/>
        <v>0</v>
      </c>
      <c r="O233" s="69">
        <f t="shared" si="98"/>
        <v>1</v>
      </c>
      <c r="P233" s="102">
        <f t="shared" si="100"/>
        <v>0</v>
      </c>
      <c r="Q233" s="230" t="str">
        <f t="shared" si="81"/>
        <v/>
      </c>
      <c r="R233" s="85">
        <f t="shared" si="103"/>
        <v>0</v>
      </c>
      <c r="S233" s="206">
        <v>40773</v>
      </c>
      <c r="T233">
        <v>6.3</v>
      </c>
      <c r="U233">
        <v>10</v>
      </c>
      <c r="V233">
        <v>43.2</v>
      </c>
      <c r="W233">
        <v>22.692682955934298</v>
      </c>
      <c r="X233" s="36">
        <f t="shared" si="85"/>
        <v>1.0633734711891236</v>
      </c>
      <c r="Y233" s="41">
        <f t="shared" si="91"/>
        <v>42.620781682733941</v>
      </c>
      <c r="Z233" s="42">
        <f t="shared" si="92"/>
        <v>0.85241563365467887</v>
      </c>
      <c r="AA233" s="61">
        <f t="shared" si="86"/>
        <v>9.0749999999999993</v>
      </c>
      <c r="AB233" s="37">
        <f t="shared" si="93"/>
        <v>1</v>
      </c>
      <c r="AC233" s="76">
        <f t="shared" si="96"/>
        <v>1</v>
      </c>
      <c r="AD233" s="89">
        <f t="shared" si="99"/>
        <v>1</v>
      </c>
      <c r="AE233" s="168">
        <f t="shared" si="94"/>
        <v>2.8666286425953352E-2</v>
      </c>
      <c r="AF233" s="165">
        <f t="shared" si="106"/>
        <v>0</v>
      </c>
      <c r="AG233" s="69">
        <f t="shared" si="101"/>
        <v>1</v>
      </c>
      <c r="AH233" s="102">
        <f t="shared" si="102"/>
        <v>0</v>
      </c>
      <c r="AI233" s="230" t="str">
        <f t="shared" si="87"/>
        <v/>
      </c>
      <c r="AJ233" s="119">
        <f t="shared" si="104"/>
        <v>1</v>
      </c>
    </row>
    <row r="234" spans="1:36" ht="15.6">
      <c r="A234" s="206">
        <v>40409</v>
      </c>
      <c r="B234">
        <v>4.6599998474121103</v>
      </c>
      <c r="C234">
        <v>15.829999923706101</v>
      </c>
      <c r="D234">
        <v>7.1999998092651403</v>
      </c>
      <c r="E234">
        <v>22.910473118214298</v>
      </c>
      <c r="F234" s="36">
        <f t="shared" si="82"/>
        <v>2.0159411043089679</v>
      </c>
      <c r="G234" s="41">
        <f t="shared" si="88"/>
        <v>50</v>
      </c>
      <c r="H234" s="42">
        <f t="shared" si="89"/>
        <v>1</v>
      </c>
      <c r="I234" s="61">
        <f t="shared" si="83"/>
        <v>13.037499904632604</v>
      </c>
      <c r="J234" s="35">
        <f t="shared" si="84"/>
        <v>1</v>
      </c>
      <c r="K234" s="89">
        <f t="shared" si="95"/>
        <v>1</v>
      </c>
      <c r="L234" s="89">
        <f t="shared" si="97"/>
        <v>1</v>
      </c>
      <c r="M234" s="168">
        <f t="shared" si="90"/>
        <v>6.828673705756047E-2</v>
      </c>
      <c r="N234" s="165">
        <f t="shared" si="105"/>
        <v>0</v>
      </c>
      <c r="O234" s="69">
        <f t="shared" si="98"/>
        <v>1</v>
      </c>
      <c r="P234" s="102">
        <f t="shared" si="100"/>
        <v>0</v>
      </c>
      <c r="Q234" s="230">
        <f t="shared" si="81"/>
        <v>40409</v>
      </c>
      <c r="R234" s="85">
        <f t="shared" si="103"/>
        <v>1</v>
      </c>
      <c r="S234" s="206">
        <v>40774</v>
      </c>
      <c r="T234">
        <v>4</v>
      </c>
      <c r="U234">
        <v>16</v>
      </c>
      <c r="V234">
        <v>1.8</v>
      </c>
      <c r="W234">
        <v>22.910473118214298</v>
      </c>
      <c r="X234" s="36">
        <f t="shared" si="85"/>
        <v>2.0712438331657701</v>
      </c>
      <c r="Y234" s="41">
        <f t="shared" si="91"/>
        <v>42.763786616201322</v>
      </c>
      <c r="Z234" s="42">
        <f t="shared" si="92"/>
        <v>0.85527573232402643</v>
      </c>
      <c r="AA234" s="61">
        <f t="shared" si="86"/>
        <v>13</v>
      </c>
      <c r="AB234" s="37">
        <f t="shared" si="93"/>
        <v>1</v>
      </c>
      <c r="AC234" s="76">
        <f t="shared" si="96"/>
        <v>1</v>
      </c>
      <c r="AD234" s="89">
        <f t="shared" si="99"/>
        <v>1</v>
      </c>
      <c r="AE234" s="168">
        <f t="shared" si="94"/>
        <v>6.7883535340173398E-2</v>
      </c>
      <c r="AF234" s="165">
        <f t="shared" si="106"/>
        <v>0</v>
      </c>
      <c r="AG234" s="69">
        <f t="shared" si="101"/>
        <v>1</v>
      </c>
      <c r="AH234" s="102">
        <f t="shared" si="102"/>
        <v>0</v>
      </c>
      <c r="AI234" s="230" t="str">
        <f t="shared" si="87"/>
        <v/>
      </c>
      <c r="AJ234" s="119">
        <f t="shared" si="104"/>
        <v>1</v>
      </c>
    </row>
    <row r="235" spans="1:36" ht="15.6">
      <c r="A235" s="206">
        <v>40410</v>
      </c>
      <c r="B235">
        <v>3.4400000572204599</v>
      </c>
      <c r="C235">
        <v>10.75</v>
      </c>
      <c r="D235">
        <v>0.30000001192092901</v>
      </c>
      <c r="E235">
        <v>23.1307195323051</v>
      </c>
      <c r="F235" s="36">
        <f t="shared" si="82"/>
        <v>1.4615770405913382</v>
      </c>
      <c r="G235" s="41">
        <f t="shared" si="88"/>
        <v>49.130738379447855</v>
      </c>
      <c r="H235" s="42">
        <f t="shared" si="89"/>
        <v>0.98261476758895716</v>
      </c>
      <c r="I235" s="61">
        <f t="shared" si="83"/>
        <v>8.9225000143051147</v>
      </c>
      <c r="J235" s="35">
        <f t="shared" si="84"/>
        <v>1</v>
      </c>
      <c r="K235" s="89">
        <f t="shared" si="95"/>
        <v>1</v>
      </c>
      <c r="L235" s="89">
        <f t="shared" si="97"/>
        <v>1</v>
      </c>
      <c r="M235" s="168">
        <f t="shared" si="90"/>
        <v>2.7347538086130732E-2</v>
      </c>
      <c r="N235" s="165">
        <f t="shared" si="105"/>
        <v>0</v>
      </c>
      <c r="O235" s="69">
        <f t="shared" si="98"/>
        <v>1</v>
      </c>
      <c r="P235" s="102">
        <f t="shared" si="100"/>
        <v>0</v>
      </c>
      <c r="Q235" s="230" t="str">
        <f t="shared" si="81"/>
        <v/>
      </c>
      <c r="R235" s="85">
        <f t="shared" si="103"/>
        <v>1</v>
      </c>
      <c r="S235" s="206">
        <v>40775</v>
      </c>
      <c r="T235">
        <v>5.7</v>
      </c>
      <c r="U235">
        <v>16.3</v>
      </c>
      <c r="V235">
        <v>0</v>
      </c>
      <c r="W235">
        <v>23.1307195323051</v>
      </c>
      <c r="X235" s="36">
        <f t="shared" si="85"/>
        <v>2.0360869234858967</v>
      </c>
      <c r="Y235" s="41">
        <f t="shared" si="91"/>
        <v>41.134917077412602</v>
      </c>
      <c r="Z235" s="42">
        <f t="shared" si="92"/>
        <v>0.82269834154825205</v>
      </c>
      <c r="AA235" s="61">
        <f t="shared" si="86"/>
        <v>13.65</v>
      </c>
      <c r="AB235" s="37">
        <f t="shared" si="93"/>
        <v>1</v>
      </c>
      <c r="AC235" s="76">
        <f t="shared" si="96"/>
        <v>1</v>
      </c>
      <c r="AD235" s="89">
        <f t="shared" si="99"/>
        <v>1</v>
      </c>
      <c r="AE235" s="168">
        <f t="shared" si="94"/>
        <v>7.4873024217818357E-2</v>
      </c>
      <c r="AF235" s="165">
        <f t="shared" si="106"/>
        <v>0</v>
      </c>
      <c r="AG235" s="69">
        <f t="shared" si="101"/>
        <v>1</v>
      </c>
      <c r="AH235" s="102">
        <f t="shared" si="102"/>
        <v>0</v>
      </c>
      <c r="AI235" s="230" t="str">
        <f t="shared" si="87"/>
        <v/>
      </c>
      <c r="AJ235" s="119">
        <f t="shared" si="104"/>
        <v>1</v>
      </c>
    </row>
    <row r="236" spans="1:36" ht="15.6">
      <c r="A236" s="206">
        <v>40411</v>
      </c>
      <c r="B236">
        <v>1.5099999904632599</v>
      </c>
      <c r="C236">
        <v>11.439999580383301</v>
      </c>
      <c r="D236">
        <v>0.10000000149011599</v>
      </c>
      <c r="E236">
        <v>23.353329809984501</v>
      </c>
      <c r="F236" s="36">
        <f t="shared" si="82"/>
        <v>1.6770438348426058</v>
      </c>
      <c r="G236" s="41">
        <f t="shared" si="88"/>
        <v>47.889103313063885</v>
      </c>
      <c r="H236" s="42">
        <f t="shared" si="89"/>
        <v>0.95778206626127771</v>
      </c>
      <c r="I236" s="61">
        <f t="shared" si="83"/>
        <v>8.9574996829032898</v>
      </c>
      <c r="J236" s="35">
        <f t="shared" si="84"/>
        <v>1</v>
      </c>
      <c r="K236" s="89">
        <f t="shared" si="95"/>
        <v>1</v>
      </c>
      <c r="L236" s="89">
        <f t="shared" si="97"/>
        <v>1</v>
      </c>
      <c r="M236" s="168">
        <f t="shared" si="90"/>
        <v>2.7648373470238765E-2</v>
      </c>
      <c r="N236" s="165">
        <f t="shared" si="105"/>
        <v>0</v>
      </c>
      <c r="O236" s="69">
        <f t="shared" si="98"/>
        <v>1</v>
      </c>
      <c r="P236" s="102">
        <f t="shared" si="100"/>
        <v>0</v>
      </c>
      <c r="Q236" s="230" t="str">
        <f t="shared" si="81"/>
        <v/>
      </c>
      <c r="R236" s="85">
        <f t="shared" si="103"/>
        <v>1</v>
      </c>
      <c r="S236" s="206">
        <v>40776</v>
      </c>
      <c r="T236">
        <v>4.7</v>
      </c>
      <c r="U236">
        <v>16.3</v>
      </c>
      <c r="V236">
        <v>0</v>
      </c>
      <c r="W236">
        <v>23.353329809984501</v>
      </c>
      <c r="X236" s="36">
        <f t="shared" si="85"/>
        <v>2.1131289237630595</v>
      </c>
      <c r="Y236" s="41">
        <f t="shared" si="91"/>
        <v>39.444413938402157</v>
      </c>
      <c r="Z236" s="42">
        <f t="shared" si="92"/>
        <v>0.78888827876804313</v>
      </c>
      <c r="AA236" s="61">
        <f t="shared" si="86"/>
        <v>13.4</v>
      </c>
      <c r="AB236" s="37">
        <f t="shared" si="93"/>
        <v>1</v>
      </c>
      <c r="AC236" s="76">
        <f t="shared" si="96"/>
        <v>1</v>
      </c>
      <c r="AD236" s="89">
        <f t="shared" si="99"/>
        <v>1</v>
      </c>
      <c r="AE236" s="168">
        <f t="shared" si="94"/>
        <v>7.2186465365150804E-2</v>
      </c>
      <c r="AF236" s="165">
        <f t="shared" si="106"/>
        <v>0</v>
      </c>
      <c r="AG236" s="69">
        <f t="shared" si="101"/>
        <v>1</v>
      </c>
      <c r="AH236" s="102">
        <f t="shared" si="102"/>
        <v>0</v>
      </c>
      <c r="AI236" s="230" t="str">
        <f t="shared" si="87"/>
        <v/>
      </c>
      <c r="AJ236" s="119">
        <f t="shared" si="104"/>
        <v>0</v>
      </c>
    </row>
    <row r="237" spans="1:36" ht="15.6">
      <c r="A237" s="206">
        <v>40412</v>
      </c>
      <c r="B237">
        <v>-1.5099999904632599</v>
      </c>
      <c r="C237">
        <v>13.1599998474121</v>
      </c>
      <c r="D237">
        <v>0.89999997615814198</v>
      </c>
      <c r="E237">
        <v>23.578211563029701</v>
      </c>
      <c r="F237" s="36">
        <f t="shared" si="82"/>
        <v>2.0029009948500476</v>
      </c>
      <c r="G237" s="41">
        <f t="shared" si="88"/>
        <v>47.186782493341987</v>
      </c>
      <c r="H237" s="42">
        <f t="shared" si="89"/>
        <v>0.94373564986683978</v>
      </c>
      <c r="I237" s="61">
        <f t="shared" si="83"/>
        <v>9.4924998879432607</v>
      </c>
      <c r="J237" s="35">
        <f t="shared" si="84"/>
        <v>1</v>
      </c>
      <c r="K237" s="89">
        <f t="shared" si="95"/>
        <v>1</v>
      </c>
      <c r="L237" s="89">
        <f t="shared" si="97"/>
        <v>1</v>
      </c>
      <c r="M237" s="168">
        <f t="shared" si="90"/>
        <v>3.2379120334655023E-2</v>
      </c>
      <c r="N237" s="165">
        <f t="shared" si="105"/>
        <v>0</v>
      </c>
      <c r="O237" s="69">
        <f t="shared" si="98"/>
        <v>1</v>
      </c>
      <c r="P237" s="102">
        <f t="shared" si="100"/>
        <v>0</v>
      </c>
      <c r="Q237" s="230" t="str">
        <f t="shared" si="81"/>
        <v/>
      </c>
      <c r="R237" s="85">
        <f t="shared" si="103"/>
        <v>1</v>
      </c>
      <c r="S237" s="206">
        <v>40777</v>
      </c>
      <c r="T237">
        <v>-0.2</v>
      </c>
      <c r="U237">
        <v>16.399999999999999</v>
      </c>
      <c r="V237">
        <v>0</v>
      </c>
      <c r="W237">
        <v>23.578211563029701</v>
      </c>
      <c r="X237" s="36">
        <f t="shared" si="85"/>
        <v>2.3357503359312046</v>
      </c>
      <c r="Y237" s="41">
        <f t="shared" si="91"/>
        <v>37.575813669657194</v>
      </c>
      <c r="Z237" s="42">
        <f t="shared" si="92"/>
        <v>0.75151627339314386</v>
      </c>
      <c r="AA237" s="61">
        <f t="shared" si="86"/>
        <v>12.25</v>
      </c>
      <c r="AB237" s="37">
        <f t="shared" si="93"/>
        <v>1</v>
      </c>
      <c r="AC237" s="76">
        <f t="shared" si="96"/>
        <v>1</v>
      </c>
      <c r="AD237" s="89">
        <f t="shared" si="99"/>
        <v>1</v>
      </c>
      <c r="AE237" s="168">
        <f t="shared" si="94"/>
        <v>5.9860355332687874E-2</v>
      </c>
      <c r="AF237" s="165">
        <f t="shared" si="106"/>
        <v>0</v>
      </c>
      <c r="AG237" s="69">
        <f t="shared" si="101"/>
        <v>1</v>
      </c>
      <c r="AH237" s="102">
        <f t="shared" si="102"/>
        <v>0</v>
      </c>
      <c r="AI237" s="230" t="str">
        <f t="shared" si="87"/>
        <v/>
      </c>
      <c r="AJ237" s="119">
        <f t="shared" si="104"/>
        <v>0</v>
      </c>
    </row>
    <row r="238" spans="1:36" ht="15.6">
      <c r="A238" s="206">
        <v>40413</v>
      </c>
      <c r="B238">
        <v>3.4700000286102299</v>
      </c>
      <c r="C238">
        <v>11.6099996566772</v>
      </c>
      <c r="D238">
        <v>0.80000001192092896</v>
      </c>
      <c r="E238">
        <v>23.805272403218598</v>
      </c>
      <c r="F238" s="36">
        <f t="shared" si="82"/>
        <v>1.6156738931332815</v>
      </c>
      <c r="G238" s="41">
        <f t="shared" si="88"/>
        <v>46.694243390756291</v>
      </c>
      <c r="H238" s="42">
        <f t="shared" si="89"/>
        <v>0.93388486781512581</v>
      </c>
      <c r="I238" s="61">
        <f t="shared" si="83"/>
        <v>9.5749997496604564</v>
      </c>
      <c r="J238" s="35">
        <f t="shared" si="84"/>
        <v>1</v>
      </c>
      <c r="K238" s="89">
        <f t="shared" si="95"/>
        <v>1</v>
      </c>
      <c r="L238" s="89">
        <f t="shared" si="97"/>
        <v>1</v>
      </c>
      <c r="M238" s="168">
        <f t="shared" si="90"/>
        <v>3.3129881667926991E-2</v>
      </c>
      <c r="N238" s="165">
        <f t="shared" si="105"/>
        <v>0</v>
      </c>
      <c r="O238" s="69">
        <f t="shared" si="98"/>
        <v>1</v>
      </c>
      <c r="P238" s="102">
        <f t="shared" si="100"/>
        <v>0</v>
      </c>
      <c r="Q238" s="230" t="str">
        <f t="shared" si="81"/>
        <v/>
      </c>
      <c r="R238" s="85">
        <f t="shared" si="103"/>
        <v>1</v>
      </c>
      <c r="S238" s="206">
        <v>40778</v>
      </c>
      <c r="T238">
        <v>-0.2</v>
      </c>
      <c r="U238">
        <v>17.100000000000001</v>
      </c>
      <c r="V238">
        <v>0</v>
      </c>
      <c r="W238">
        <v>23.805272403218598</v>
      </c>
      <c r="X238" s="36">
        <f t="shared" si="85"/>
        <v>2.4399856176358772</v>
      </c>
      <c r="Y238" s="41">
        <f t="shared" si="91"/>
        <v>35.62382517554849</v>
      </c>
      <c r="Z238" s="42">
        <f t="shared" si="92"/>
        <v>0.71247650351096981</v>
      </c>
      <c r="AA238" s="61">
        <f t="shared" si="86"/>
        <v>12.775000000000002</v>
      </c>
      <c r="AB238" s="37">
        <f t="shared" si="93"/>
        <v>1</v>
      </c>
      <c r="AC238" s="76" t="str">
        <f t="shared" si="96"/>
        <v/>
      </c>
      <c r="AD238" s="89">
        <f t="shared" si="99"/>
        <v>1</v>
      </c>
      <c r="AE238" s="168">
        <f t="shared" si="94"/>
        <v>6.5466981778820557E-2</v>
      </c>
      <c r="AF238" s="165">
        <f t="shared" si="106"/>
        <v>0</v>
      </c>
      <c r="AG238" s="69">
        <f t="shared" si="101"/>
        <v>1</v>
      </c>
      <c r="AH238" s="102">
        <f t="shared" si="102"/>
        <v>0</v>
      </c>
      <c r="AI238" s="230" t="str">
        <f t="shared" si="87"/>
        <v/>
      </c>
      <c r="AJ238" s="119">
        <f t="shared" si="104"/>
        <v>0</v>
      </c>
    </row>
    <row r="239" spans="1:36" ht="15.6">
      <c r="A239" s="206">
        <v>40414</v>
      </c>
      <c r="B239">
        <v>6.6300001144409197</v>
      </c>
      <c r="C239">
        <v>12.670000076293899</v>
      </c>
      <c r="D239">
        <v>0.80000001192092896</v>
      </c>
      <c r="E239">
        <v>24.034419942328501</v>
      </c>
      <c r="F239" s="36">
        <f t="shared" si="82"/>
        <v>1.5221456644740172</v>
      </c>
      <c r="G239" s="41">
        <f t="shared" si="88"/>
        <v>46.276526871098007</v>
      </c>
      <c r="H239" s="42">
        <f t="shared" si="89"/>
        <v>0.92553053742196012</v>
      </c>
      <c r="I239" s="61">
        <f t="shared" si="83"/>
        <v>11.160000085830655</v>
      </c>
      <c r="J239" s="35">
        <f t="shared" si="84"/>
        <v>1</v>
      </c>
      <c r="K239" s="89" t="str">
        <f t="shared" si="95"/>
        <v/>
      </c>
      <c r="L239" s="89">
        <f t="shared" si="97"/>
        <v>1</v>
      </c>
      <c r="M239" s="168">
        <f t="shared" si="90"/>
        <v>4.8498210854264132E-2</v>
      </c>
      <c r="N239" s="165">
        <f t="shared" si="105"/>
        <v>0</v>
      </c>
      <c r="O239" s="69">
        <f t="shared" si="98"/>
        <v>1</v>
      </c>
      <c r="P239" s="102">
        <f t="shared" si="100"/>
        <v>0</v>
      </c>
      <c r="Q239" s="230" t="str">
        <f t="shared" si="81"/>
        <v/>
      </c>
      <c r="R239" s="85">
        <f t="shared" si="103"/>
        <v>1</v>
      </c>
      <c r="S239" s="206">
        <v>40779</v>
      </c>
      <c r="T239">
        <v>-1.7</v>
      </c>
      <c r="U239">
        <v>18.100000000000001</v>
      </c>
      <c r="V239">
        <v>0</v>
      </c>
      <c r="W239">
        <v>24.034419942328501</v>
      </c>
      <c r="X239" s="36">
        <f t="shared" si="85"/>
        <v>2.6103656138224176</v>
      </c>
      <c r="Y239" s="41">
        <f t="shared" si="91"/>
        <v>33.535532684490555</v>
      </c>
      <c r="Z239" s="42">
        <f t="shared" si="92"/>
        <v>0.67071065368981109</v>
      </c>
      <c r="AA239" s="61">
        <f t="shared" si="86"/>
        <v>13.150000000000002</v>
      </c>
      <c r="AB239" s="37">
        <f t="shared" si="93"/>
        <v>1</v>
      </c>
      <c r="AC239" s="76" t="str">
        <f t="shared" si="96"/>
        <v/>
      </c>
      <c r="AD239" s="89">
        <f t="shared" si="99"/>
        <v>1</v>
      </c>
      <c r="AE239" s="168">
        <f t="shared" si="94"/>
        <v>6.9496801767974556E-2</v>
      </c>
      <c r="AF239" s="165">
        <f t="shared" si="106"/>
        <v>0</v>
      </c>
      <c r="AG239" s="69">
        <f t="shared" si="101"/>
        <v>1</v>
      </c>
      <c r="AH239" s="102">
        <f t="shared" si="102"/>
        <v>0</v>
      </c>
      <c r="AI239" s="230" t="str">
        <f t="shared" si="87"/>
        <v/>
      </c>
      <c r="AJ239" s="119">
        <f t="shared" si="104"/>
        <v>0</v>
      </c>
    </row>
    <row r="240" spans="1:36" ht="15.6">
      <c r="A240" s="206">
        <v>40415</v>
      </c>
      <c r="B240">
        <v>3.0199999809265101</v>
      </c>
      <c r="C240">
        <v>10.079999923706101</v>
      </c>
      <c r="D240">
        <v>0.30000001192092901</v>
      </c>
      <c r="E240">
        <v>24.265561792136999</v>
      </c>
      <c r="F240" s="36">
        <f t="shared" si="82"/>
        <v>1.4738504405925961</v>
      </c>
      <c r="G240" s="41">
        <f t="shared" si="88"/>
        <v>45.397446530544862</v>
      </c>
      <c r="H240" s="42">
        <f t="shared" si="89"/>
        <v>0.90794893061089721</v>
      </c>
      <c r="I240" s="61">
        <f t="shared" si="83"/>
        <v>8.3149999380112032</v>
      </c>
      <c r="J240" s="35">
        <f t="shared" si="84"/>
        <v>1</v>
      </c>
      <c r="K240" s="89" t="str">
        <f t="shared" si="95"/>
        <v/>
      </c>
      <c r="L240" s="89">
        <f t="shared" si="97"/>
        <v>1</v>
      </c>
      <c r="M240" s="168">
        <f t="shared" si="90"/>
        <v>2.2306115541551309E-2</v>
      </c>
      <c r="N240" s="165">
        <f t="shared" si="105"/>
        <v>0</v>
      </c>
      <c r="O240" s="69">
        <f t="shared" si="98"/>
        <v>1</v>
      </c>
      <c r="P240" s="102">
        <f t="shared" si="100"/>
        <v>0</v>
      </c>
      <c r="Q240" s="230" t="str">
        <f t="shared" si="81"/>
        <v/>
      </c>
      <c r="R240" s="85">
        <f t="shared" si="103"/>
        <v>1</v>
      </c>
      <c r="S240" s="206">
        <v>40780</v>
      </c>
      <c r="T240">
        <v>-2</v>
      </c>
      <c r="U240">
        <v>19.600000000000001</v>
      </c>
      <c r="V240">
        <v>0</v>
      </c>
      <c r="W240">
        <v>24.265561792136999</v>
      </c>
      <c r="X240" s="36">
        <f t="shared" si="85"/>
        <v>2.8161813257894428</v>
      </c>
      <c r="Y240" s="41">
        <f t="shared" si="91"/>
        <v>31.282587623859001</v>
      </c>
      <c r="Z240" s="42">
        <f t="shared" si="92"/>
        <v>0.62565175247718008</v>
      </c>
      <c r="AA240" s="61">
        <f t="shared" si="86"/>
        <v>14.200000000000001</v>
      </c>
      <c r="AB240" s="37">
        <f t="shared" si="93"/>
        <v>1</v>
      </c>
      <c r="AC240" s="76" t="str">
        <f t="shared" si="96"/>
        <v/>
      </c>
      <c r="AD240" s="89">
        <f t="shared" si="99"/>
        <v>1</v>
      </c>
      <c r="AE240" s="168">
        <f t="shared" si="94"/>
        <v>8.0746740785646254E-2</v>
      </c>
      <c r="AF240" s="165">
        <f t="shared" si="106"/>
        <v>0</v>
      </c>
      <c r="AG240" s="69">
        <f t="shared" si="101"/>
        <v>1</v>
      </c>
      <c r="AH240" s="102">
        <f t="shared" si="102"/>
        <v>0</v>
      </c>
      <c r="AI240" s="230" t="str">
        <f t="shared" si="87"/>
        <v/>
      </c>
      <c r="AJ240" s="119">
        <f t="shared" si="104"/>
        <v>0</v>
      </c>
    </row>
    <row r="241" spans="1:36" ht="15.6">
      <c r="A241" s="206">
        <v>40416</v>
      </c>
      <c r="B241">
        <v>3.9100000858306898</v>
      </c>
      <c r="C241">
        <v>8.6499996185302699</v>
      </c>
      <c r="D241">
        <v>2.4000000953674299</v>
      </c>
      <c r="E241">
        <v>24.498605564421698</v>
      </c>
      <c r="F241" s="36">
        <f t="shared" si="82"/>
        <v>1.2057263343554949</v>
      </c>
      <c r="G241" s="41">
        <f t="shared" si="88"/>
        <v>46.832865558427898</v>
      </c>
      <c r="H241" s="42">
        <f t="shared" si="89"/>
        <v>0.93665731116855799</v>
      </c>
      <c r="I241" s="61">
        <f t="shared" si="83"/>
        <v>7.4649997353553754</v>
      </c>
      <c r="J241" s="35">
        <f t="shared" si="84"/>
        <v>1</v>
      </c>
      <c r="K241" s="89">
        <f t="shared" si="95"/>
        <v>1</v>
      </c>
      <c r="L241" s="89">
        <f t="shared" si="97"/>
        <v>1</v>
      </c>
      <c r="M241" s="168">
        <f t="shared" si="90"/>
        <v>1.5866093675763075E-2</v>
      </c>
      <c r="N241" s="165">
        <f t="shared" si="105"/>
        <v>0</v>
      </c>
      <c r="O241" s="69">
        <f t="shared" si="98"/>
        <v>1</v>
      </c>
      <c r="P241" s="102">
        <f t="shared" si="100"/>
        <v>0</v>
      </c>
      <c r="Q241" s="230" t="str">
        <f t="shared" si="81"/>
        <v/>
      </c>
      <c r="R241" s="85">
        <f t="shared" si="103"/>
        <v>1</v>
      </c>
      <c r="S241" s="206">
        <v>40781</v>
      </c>
      <c r="T241">
        <v>-0.5</v>
      </c>
      <c r="U241">
        <v>21</v>
      </c>
      <c r="V241">
        <v>0</v>
      </c>
      <c r="W241">
        <v>24.498605564421698</v>
      </c>
      <c r="X241" s="36">
        <f t="shared" si="85"/>
        <v>2.9912672263126487</v>
      </c>
      <c r="Y241" s="41">
        <f t="shared" si="91"/>
        <v>28.889573842808883</v>
      </c>
      <c r="Z241" s="42">
        <f t="shared" si="92"/>
        <v>0.5777914768561776</v>
      </c>
      <c r="AA241" s="61">
        <f t="shared" si="86"/>
        <v>15.625</v>
      </c>
      <c r="AB241" s="37">
        <f t="shared" si="93"/>
        <v>1</v>
      </c>
      <c r="AC241" s="76" t="str">
        <f t="shared" si="96"/>
        <v/>
      </c>
      <c r="AD241" s="89">
        <f t="shared" si="99"/>
        <v>1</v>
      </c>
      <c r="AE241" s="168">
        <f t="shared" si="94"/>
        <v>9.5315816411006157E-2</v>
      </c>
      <c r="AF241" s="165">
        <f t="shared" si="106"/>
        <v>0</v>
      </c>
      <c r="AG241" s="69">
        <f t="shared" si="101"/>
        <v>1</v>
      </c>
      <c r="AH241" s="102">
        <f t="shared" si="102"/>
        <v>0</v>
      </c>
      <c r="AI241" s="230" t="str">
        <f t="shared" si="87"/>
        <v/>
      </c>
      <c r="AJ241" s="119">
        <f t="shared" si="104"/>
        <v>0</v>
      </c>
    </row>
    <row r="242" spans="1:36" ht="15.6">
      <c r="A242" s="206">
        <v>40417</v>
      </c>
      <c r="B242">
        <v>5.2399997711181596</v>
      </c>
      <c r="C242">
        <v>11.5299997329712</v>
      </c>
      <c r="D242">
        <v>9.8000001907348597</v>
      </c>
      <c r="E242">
        <v>24.733458870960099</v>
      </c>
      <c r="F242" s="36">
        <f t="shared" si="82"/>
        <v>1.5248407938282009</v>
      </c>
      <c r="G242" s="41">
        <f t="shared" si="88"/>
        <v>50</v>
      </c>
      <c r="H242" s="42">
        <f t="shared" si="89"/>
        <v>1</v>
      </c>
      <c r="I242" s="61">
        <f t="shared" si="83"/>
        <v>9.9574997425079399</v>
      </c>
      <c r="J242" s="35">
        <f t="shared" si="84"/>
        <v>1</v>
      </c>
      <c r="K242" s="89">
        <f t="shared" si="95"/>
        <v>1</v>
      </c>
      <c r="L242" s="89">
        <f t="shared" si="97"/>
        <v>1</v>
      </c>
      <c r="M242" s="168">
        <f t="shared" si="90"/>
        <v>3.6680280931314743E-2</v>
      </c>
      <c r="N242" s="165">
        <f t="shared" si="105"/>
        <v>0</v>
      </c>
      <c r="O242" s="69">
        <f t="shared" si="98"/>
        <v>1</v>
      </c>
      <c r="P242" s="102">
        <f t="shared" si="100"/>
        <v>0</v>
      </c>
      <c r="Q242" s="230" t="str">
        <f t="shared" si="81"/>
        <v/>
      </c>
      <c r="R242" s="85">
        <f t="shared" si="103"/>
        <v>1</v>
      </c>
      <c r="S242" s="206">
        <v>40782</v>
      </c>
      <c r="T242">
        <v>1.1000000000000001</v>
      </c>
      <c r="U242">
        <v>18.7</v>
      </c>
      <c r="V242">
        <v>0</v>
      </c>
      <c r="W242">
        <v>24.733458870960099</v>
      </c>
      <c r="X242" s="36">
        <f t="shared" si="85"/>
        <v>2.698253254161588</v>
      </c>
      <c r="Y242" s="41">
        <f t="shared" si="91"/>
        <v>26.730971239479612</v>
      </c>
      <c r="Z242" s="42">
        <f t="shared" si="92"/>
        <v>0.53461942478959223</v>
      </c>
      <c r="AA242" s="61">
        <f t="shared" si="86"/>
        <v>14.3</v>
      </c>
      <c r="AB242" s="37">
        <f t="shared" si="93"/>
        <v>1</v>
      </c>
      <c r="AC242" s="76" t="str">
        <f t="shared" si="96"/>
        <v/>
      </c>
      <c r="AD242" s="89">
        <f t="shared" si="99"/>
        <v>1</v>
      </c>
      <c r="AE242" s="168">
        <f t="shared" si="94"/>
        <v>8.1805753163589512E-2</v>
      </c>
      <c r="AF242" s="165">
        <f t="shared" si="106"/>
        <v>0</v>
      </c>
      <c r="AG242" s="69">
        <f t="shared" si="101"/>
        <v>1</v>
      </c>
      <c r="AH242" s="102">
        <f t="shared" si="102"/>
        <v>0</v>
      </c>
      <c r="AI242" s="230">
        <f t="shared" si="87"/>
        <v>40782</v>
      </c>
      <c r="AJ242" s="119">
        <f t="shared" si="104"/>
        <v>1</v>
      </c>
    </row>
    <row r="243" spans="1:36" ht="15.6">
      <c r="A243" s="206">
        <v>40418</v>
      </c>
      <c r="B243">
        <v>0.259999990463257</v>
      </c>
      <c r="C243">
        <v>12.8400001525879</v>
      </c>
      <c r="D243">
        <v>0.80000001192092896</v>
      </c>
      <c r="E243">
        <v>24.970029323529701</v>
      </c>
      <c r="F243" s="36">
        <f t="shared" si="82"/>
        <v>2.0245107827050877</v>
      </c>
      <c r="G243" s="41">
        <f t="shared" si="88"/>
        <v>49.180391385756856</v>
      </c>
      <c r="H243" s="42">
        <f t="shared" si="89"/>
        <v>0.98360782771513711</v>
      </c>
      <c r="I243" s="61">
        <f t="shared" si="83"/>
        <v>9.6950001120567393</v>
      </c>
      <c r="J243" s="35">
        <f t="shared" si="84"/>
        <v>1</v>
      </c>
      <c r="K243" s="89">
        <f t="shared" si="95"/>
        <v>1</v>
      </c>
      <c r="L243" s="89">
        <f t="shared" si="97"/>
        <v>1</v>
      </c>
      <c r="M243" s="168">
        <f t="shared" si="90"/>
        <v>3.4231580971101572E-2</v>
      </c>
      <c r="N243" s="165">
        <f t="shared" si="105"/>
        <v>0</v>
      </c>
      <c r="O243" s="69">
        <f t="shared" si="98"/>
        <v>1</v>
      </c>
      <c r="P243" s="102">
        <f t="shared" si="100"/>
        <v>0</v>
      </c>
      <c r="Q243" s="230" t="str">
        <f t="shared" si="81"/>
        <v/>
      </c>
      <c r="R243" s="85">
        <f t="shared" si="103"/>
        <v>1</v>
      </c>
      <c r="S243" s="206">
        <v>40783</v>
      </c>
      <c r="T243">
        <v>1.7</v>
      </c>
      <c r="U243">
        <v>17.399999999999999</v>
      </c>
      <c r="V243">
        <v>0</v>
      </c>
      <c r="W243">
        <v>24.970029323529701</v>
      </c>
      <c r="X243" s="36">
        <f t="shared" si="85"/>
        <v>2.540317271026606</v>
      </c>
      <c r="Y243" s="41">
        <f t="shared" si="91"/>
        <v>24.698717422658326</v>
      </c>
      <c r="Z243" s="42">
        <f t="shared" si="92"/>
        <v>0.49397434845316651</v>
      </c>
      <c r="AA243" s="61">
        <f t="shared" si="86"/>
        <v>13.474999999999998</v>
      </c>
      <c r="AB243" s="37">
        <f t="shared" si="93"/>
        <v>1</v>
      </c>
      <c r="AC243" s="76" t="str">
        <f t="shared" si="96"/>
        <v/>
      </c>
      <c r="AD243" s="89">
        <f t="shared" si="99"/>
        <v>1</v>
      </c>
      <c r="AE243" s="168">
        <f t="shared" si="94"/>
        <v>7.2992986472857582E-2</v>
      </c>
      <c r="AF243" s="165">
        <f t="shared" si="106"/>
        <v>0</v>
      </c>
      <c r="AG243" s="69">
        <f t="shared" si="101"/>
        <v>1</v>
      </c>
      <c r="AH243" s="102">
        <f t="shared" si="102"/>
        <v>0</v>
      </c>
      <c r="AI243" s="230" t="str">
        <f t="shared" si="87"/>
        <v/>
      </c>
      <c r="AJ243" s="119">
        <f t="shared" si="104"/>
        <v>1</v>
      </c>
    </row>
    <row r="244" spans="1:36" ht="15.6">
      <c r="A244" s="206">
        <v>40419</v>
      </c>
      <c r="B244">
        <v>-1.87000000476837</v>
      </c>
      <c r="C244">
        <v>14.2700004577637</v>
      </c>
      <c r="D244">
        <v>0</v>
      </c>
      <c r="E244">
        <v>25.208224533908201</v>
      </c>
      <c r="F244" s="36">
        <f t="shared" si="82"/>
        <v>2.2817445789787216</v>
      </c>
      <c r="G244" s="41">
        <f t="shared" si="88"/>
        <v>47.354995722573875</v>
      </c>
      <c r="H244" s="42">
        <f t="shared" si="89"/>
        <v>0.94709991445147745</v>
      </c>
      <c r="I244" s="61">
        <f t="shared" si="83"/>
        <v>10.235000342130682</v>
      </c>
      <c r="J244" s="35">
        <f t="shared" si="84"/>
        <v>1</v>
      </c>
      <c r="K244" s="89">
        <f t="shared" si="95"/>
        <v>1</v>
      </c>
      <c r="L244" s="89">
        <f t="shared" si="97"/>
        <v>1</v>
      </c>
      <c r="M244" s="168">
        <f t="shared" si="90"/>
        <v>3.9324030509353965E-2</v>
      </c>
      <c r="N244" s="165">
        <f t="shared" si="105"/>
        <v>0</v>
      </c>
      <c r="O244" s="69">
        <f t="shared" si="98"/>
        <v>1</v>
      </c>
      <c r="P244" s="102">
        <f t="shared" si="100"/>
        <v>0</v>
      </c>
      <c r="Q244" s="230" t="str">
        <f t="shared" si="81"/>
        <v/>
      </c>
      <c r="R244" s="85">
        <f t="shared" si="103"/>
        <v>1</v>
      </c>
      <c r="S244" s="206">
        <v>40784</v>
      </c>
      <c r="T244">
        <v>-1.1000000000000001</v>
      </c>
      <c r="U244">
        <v>18.399999999999999</v>
      </c>
      <c r="V244">
        <v>0</v>
      </c>
      <c r="W244">
        <v>25.208224533908201</v>
      </c>
      <c r="X244" s="36">
        <f t="shared" si="85"/>
        <v>2.76405698388414</v>
      </c>
      <c r="Y244" s="41">
        <f t="shared" si="91"/>
        <v>22.487471835551013</v>
      </c>
      <c r="Z244" s="42">
        <f t="shared" si="92"/>
        <v>0.44974943671102025</v>
      </c>
      <c r="AA244" s="61">
        <f t="shared" si="86"/>
        <v>13.524999999999999</v>
      </c>
      <c r="AB244" s="37">
        <f t="shared" si="93"/>
        <v>1</v>
      </c>
      <c r="AC244" s="76" t="str">
        <f t="shared" si="96"/>
        <v/>
      </c>
      <c r="AD244" s="89">
        <f t="shared" si="99"/>
        <v>1</v>
      </c>
      <c r="AE244" s="168">
        <f t="shared" si="94"/>
        <v>7.3530446270319266E-2</v>
      </c>
      <c r="AF244" s="165">
        <f t="shared" si="106"/>
        <v>0</v>
      </c>
      <c r="AG244" s="69">
        <f t="shared" si="101"/>
        <v>1</v>
      </c>
      <c r="AH244" s="102">
        <f t="shared" si="102"/>
        <v>0</v>
      </c>
      <c r="AI244" s="230" t="str">
        <f t="shared" si="87"/>
        <v/>
      </c>
      <c r="AJ244" s="119">
        <f t="shared" si="104"/>
        <v>1</v>
      </c>
    </row>
    <row r="245" spans="1:36" ht="15.6">
      <c r="A245" s="206">
        <v>40420</v>
      </c>
      <c r="B245">
        <v>-0.88999998569488503</v>
      </c>
      <c r="C245">
        <v>14.2700004577637</v>
      </c>
      <c r="D245">
        <v>0</v>
      </c>
      <c r="E245">
        <v>25.447952113873001</v>
      </c>
      <c r="F245" s="36">
        <f t="shared" si="82"/>
        <v>2.2779961557118606</v>
      </c>
      <c r="G245" s="41">
        <f t="shared" si="88"/>
        <v>45.532598798004386</v>
      </c>
      <c r="H245" s="42">
        <f t="shared" si="89"/>
        <v>0.91065197596008773</v>
      </c>
      <c r="I245" s="61">
        <f t="shared" si="83"/>
        <v>10.480000346899054</v>
      </c>
      <c r="J245" s="35">
        <f t="shared" si="84"/>
        <v>1</v>
      </c>
      <c r="K245" s="89">
        <f t="shared" si="95"/>
        <v>1</v>
      </c>
      <c r="L245" s="89">
        <f t="shared" si="97"/>
        <v>1</v>
      </c>
      <c r="M245" s="168">
        <f t="shared" si="90"/>
        <v>4.1702383888600474E-2</v>
      </c>
      <c r="N245" s="165">
        <f t="shared" si="105"/>
        <v>0</v>
      </c>
      <c r="O245" s="69">
        <f t="shared" si="98"/>
        <v>1</v>
      </c>
      <c r="P245" s="102">
        <f t="shared" si="100"/>
        <v>0</v>
      </c>
      <c r="Q245" s="230" t="str">
        <f t="shared" si="81"/>
        <v/>
      </c>
      <c r="R245" s="85">
        <f t="shared" si="103"/>
        <v>1</v>
      </c>
      <c r="S245" s="206">
        <v>40785</v>
      </c>
      <c r="T245">
        <v>-1.1000000000000001</v>
      </c>
      <c r="U245">
        <v>15.3</v>
      </c>
      <c r="V245">
        <v>0</v>
      </c>
      <c r="W245">
        <v>25.447952113873001</v>
      </c>
      <c r="X245" s="36">
        <f t="shared" si="85"/>
        <v>2.4089947950475494</v>
      </c>
      <c r="Y245" s="41">
        <f t="shared" si="91"/>
        <v>20.560275999512974</v>
      </c>
      <c r="Z245" s="42">
        <f t="shared" si="92"/>
        <v>0.4112055199902595</v>
      </c>
      <c r="AA245" s="61">
        <f t="shared" si="86"/>
        <v>11.2</v>
      </c>
      <c r="AB245" s="37">
        <f t="shared" si="93"/>
        <v>1</v>
      </c>
      <c r="AC245" s="76" t="str">
        <f t="shared" si="96"/>
        <v/>
      </c>
      <c r="AD245" s="89">
        <f t="shared" si="99"/>
        <v>1</v>
      </c>
      <c r="AE245" s="168">
        <f t="shared" si="94"/>
        <v>4.8906002795036645E-2</v>
      </c>
      <c r="AF245" s="165">
        <f t="shared" si="106"/>
        <v>0</v>
      </c>
      <c r="AG245" s="69">
        <f t="shared" si="101"/>
        <v>1</v>
      </c>
      <c r="AH245" s="102">
        <f t="shared" si="102"/>
        <v>0</v>
      </c>
      <c r="AI245" s="230" t="str">
        <f t="shared" si="87"/>
        <v/>
      </c>
      <c r="AJ245" s="119">
        <f t="shared" si="104"/>
        <v>1</v>
      </c>
    </row>
    <row r="246" spans="1:36" ht="15.6">
      <c r="A246" s="206">
        <v>40421</v>
      </c>
      <c r="B246">
        <v>-0.34000000357627902</v>
      </c>
      <c r="C246">
        <v>15.6300001144409</v>
      </c>
      <c r="D246">
        <v>0.10000000149011599</v>
      </c>
      <c r="E246">
        <v>25.689119675201599</v>
      </c>
      <c r="F246" s="36">
        <f t="shared" si="82"/>
        <v>2.4522564721821452</v>
      </c>
      <c r="G246" s="41">
        <f t="shared" si="88"/>
        <v>43.670793621748786</v>
      </c>
      <c r="H246" s="42">
        <f t="shared" si="89"/>
        <v>0.87341587243497576</v>
      </c>
      <c r="I246" s="61">
        <f t="shared" si="83"/>
        <v>11.637500084936605</v>
      </c>
      <c r="J246" s="35">
        <f t="shared" si="84"/>
        <v>1</v>
      </c>
      <c r="K246" s="89">
        <f t="shared" si="95"/>
        <v>1</v>
      </c>
      <c r="L246" s="89">
        <f t="shared" si="97"/>
        <v>1</v>
      </c>
      <c r="M246" s="168">
        <f t="shared" si="90"/>
        <v>5.3416459759992457E-2</v>
      </c>
      <c r="N246" s="165">
        <f t="shared" si="105"/>
        <v>0</v>
      </c>
      <c r="O246" s="69">
        <f t="shared" si="98"/>
        <v>1</v>
      </c>
      <c r="P246" s="102">
        <f t="shared" si="100"/>
        <v>0</v>
      </c>
      <c r="Q246" s="230" t="str">
        <f t="shared" si="81"/>
        <v/>
      </c>
      <c r="R246" s="85">
        <f t="shared" si="103"/>
        <v>1</v>
      </c>
      <c r="S246" s="206">
        <v>40786</v>
      </c>
      <c r="T246">
        <v>-3.9</v>
      </c>
      <c r="U246">
        <v>16.399999999999999</v>
      </c>
      <c r="V246">
        <v>0</v>
      </c>
      <c r="W246">
        <v>25.689119675201599</v>
      </c>
      <c r="X246" s="36">
        <f t="shared" si="85"/>
        <v>2.6132085668817613</v>
      </c>
      <c r="Y246" s="41">
        <f t="shared" si="91"/>
        <v>18.469709146007567</v>
      </c>
      <c r="Z246" s="42">
        <f t="shared" si="92"/>
        <v>0.36939418292015136</v>
      </c>
      <c r="AA246" s="61">
        <f t="shared" si="86"/>
        <v>11.324999999999999</v>
      </c>
      <c r="AB246" s="37">
        <f t="shared" si="93"/>
        <v>1</v>
      </c>
      <c r="AC246" s="76" t="str">
        <f t="shared" si="96"/>
        <v/>
      </c>
      <c r="AD246" s="89">
        <f t="shared" si="99"/>
        <v>1</v>
      </c>
      <c r="AE246" s="168">
        <f t="shared" si="94"/>
        <v>5.0185537105735846E-2</v>
      </c>
      <c r="AF246" s="165">
        <f t="shared" si="106"/>
        <v>0</v>
      </c>
      <c r="AG246" s="69">
        <f t="shared" si="101"/>
        <v>1</v>
      </c>
      <c r="AH246" s="102">
        <f t="shared" si="102"/>
        <v>0</v>
      </c>
      <c r="AI246" s="230" t="str">
        <f t="shared" si="87"/>
        <v/>
      </c>
      <c r="AJ246" s="119">
        <f t="shared" si="104"/>
        <v>1</v>
      </c>
    </row>
    <row r="247" spans="1:36" ht="15.6">
      <c r="A247" s="206">
        <v>40422</v>
      </c>
      <c r="B247">
        <v>3.0499999523162802</v>
      </c>
      <c r="C247">
        <v>18</v>
      </c>
      <c r="D247">
        <v>0</v>
      </c>
      <c r="E247">
        <v>25.931634829671701</v>
      </c>
      <c r="F247" s="36">
        <f t="shared" si="82"/>
        <v>2.6661351712177228</v>
      </c>
      <c r="G247" s="41">
        <f t="shared" si="88"/>
        <v>41.537885484774606</v>
      </c>
      <c r="H247" s="42">
        <f t="shared" si="89"/>
        <v>0.83075770969549212</v>
      </c>
      <c r="I247" s="61">
        <f t="shared" si="83"/>
        <v>14.262499988079071</v>
      </c>
      <c r="J247" s="35">
        <f t="shared" si="84"/>
        <v>1</v>
      </c>
      <c r="K247" s="89" t="str">
        <f t="shared" si="95"/>
        <v/>
      </c>
      <c r="L247" s="89">
        <f t="shared" si="97"/>
        <v>1</v>
      </c>
      <c r="M247" s="168">
        <f t="shared" si="90"/>
        <v>8.1409036817717037E-2</v>
      </c>
      <c r="N247" s="165">
        <f t="shared" si="105"/>
        <v>0</v>
      </c>
      <c r="O247" s="69">
        <f t="shared" si="98"/>
        <v>1</v>
      </c>
      <c r="P247" s="102">
        <f t="shared" si="100"/>
        <v>0</v>
      </c>
      <c r="Q247" s="230" t="str">
        <f t="shared" si="81"/>
        <v/>
      </c>
      <c r="R247" s="85">
        <f t="shared" si="103"/>
        <v>1</v>
      </c>
      <c r="S247" s="206">
        <v>40787</v>
      </c>
      <c r="T247">
        <v>-2</v>
      </c>
      <c r="U247">
        <v>18.3</v>
      </c>
      <c r="V247">
        <v>0</v>
      </c>
      <c r="W247">
        <v>25.931634829671701</v>
      </c>
      <c r="X247" s="36">
        <f t="shared" si="85"/>
        <v>2.8462761258709315</v>
      </c>
      <c r="Y247" s="41">
        <f t="shared" si="91"/>
        <v>16.192688245310823</v>
      </c>
      <c r="Z247" s="42">
        <f t="shared" si="92"/>
        <v>0.32385376490621648</v>
      </c>
      <c r="AA247" s="61">
        <f t="shared" si="86"/>
        <v>13.225000000000001</v>
      </c>
      <c r="AB247" s="37">
        <f t="shared" si="93"/>
        <v>1</v>
      </c>
      <c r="AC247" s="76" t="str">
        <f t="shared" si="96"/>
        <v/>
      </c>
      <c r="AD247" s="89">
        <f t="shared" si="99"/>
        <v>1</v>
      </c>
      <c r="AE247" s="168">
        <f t="shared" si="94"/>
        <v>7.0303733816718769E-2</v>
      </c>
      <c r="AF247" s="165">
        <f t="shared" si="106"/>
        <v>0</v>
      </c>
      <c r="AG247" s="69">
        <f t="shared" si="101"/>
        <v>1</v>
      </c>
      <c r="AH247" s="102">
        <f t="shared" si="102"/>
        <v>0</v>
      </c>
      <c r="AI247" s="230" t="str">
        <f t="shared" si="87"/>
        <v/>
      </c>
      <c r="AJ247" s="119">
        <f t="shared" si="104"/>
        <v>0</v>
      </c>
    </row>
    <row r="248" spans="1:36" ht="15.6">
      <c r="A248" s="206">
        <v>40423</v>
      </c>
      <c r="B248">
        <v>9.4899997711181605</v>
      </c>
      <c r="C248">
        <v>19.049999237060501</v>
      </c>
      <c r="D248">
        <v>0.89999997615814198</v>
      </c>
      <c r="E248">
        <v>26.175405189060701</v>
      </c>
      <c r="F248" s="36">
        <f t="shared" si="82"/>
        <v>2.436593335758789</v>
      </c>
      <c r="G248" s="41">
        <f t="shared" si="88"/>
        <v>40.488610792325716</v>
      </c>
      <c r="H248" s="42">
        <f t="shared" si="89"/>
        <v>0.80977221584651427</v>
      </c>
      <c r="I248" s="61">
        <f t="shared" si="83"/>
        <v>16.659999370574916</v>
      </c>
      <c r="J248" s="35">
        <f t="shared" si="84"/>
        <v>1</v>
      </c>
      <c r="K248" s="89" t="str">
        <f t="shared" si="95"/>
        <v/>
      </c>
      <c r="L248" s="89">
        <f t="shared" si="97"/>
        <v>1</v>
      </c>
      <c r="M248" s="168">
        <f t="shared" si="90"/>
        <v>0.10465435856541529</v>
      </c>
      <c r="N248" s="165">
        <f t="shared" si="105"/>
        <v>0</v>
      </c>
      <c r="O248" s="69">
        <f t="shared" si="98"/>
        <v>1</v>
      </c>
      <c r="P248" s="102">
        <f t="shared" si="100"/>
        <v>0</v>
      </c>
      <c r="Q248" s="230" t="str">
        <f t="shared" si="81"/>
        <v/>
      </c>
      <c r="R248" s="85">
        <f t="shared" si="103"/>
        <v>0</v>
      </c>
      <c r="S248" s="206">
        <v>40788</v>
      </c>
      <c r="T248">
        <v>1.1000000000000001</v>
      </c>
      <c r="U248">
        <v>18.600000000000001</v>
      </c>
      <c r="V248">
        <v>0</v>
      </c>
      <c r="W248">
        <v>26.175405189060701</v>
      </c>
      <c r="X248" s="36">
        <f t="shared" si="85"/>
        <v>2.8422961370311284</v>
      </c>
      <c r="Y248" s="41">
        <f t="shared" si="91"/>
        <v>13.91885133568592</v>
      </c>
      <c r="Z248" s="42">
        <f t="shared" si="92"/>
        <v>0.27837702671371839</v>
      </c>
      <c r="AA248" s="61">
        <f t="shared" si="86"/>
        <v>14.225000000000001</v>
      </c>
      <c r="AB248" s="37">
        <f t="shared" si="93"/>
        <v>1</v>
      </c>
      <c r="AC248" s="76" t="str">
        <f t="shared" si="96"/>
        <v/>
      </c>
      <c r="AD248" s="89">
        <f t="shared" si="99"/>
        <v>1</v>
      </c>
      <c r="AE248" s="168">
        <f t="shared" si="94"/>
        <v>8.1011819974735166E-2</v>
      </c>
      <c r="AF248" s="165">
        <f t="shared" si="106"/>
        <v>0</v>
      </c>
      <c r="AG248" s="69">
        <f t="shared" si="101"/>
        <v>1</v>
      </c>
      <c r="AH248" s="102">
        <f t="shared" si="102"/>
        <v>0</v>
      </c>
      <c r="AI248" s="230" t="str">
        <f t="shared" si="87"/>
        <v/>
      </c>
      <c r="AJ248" s="119">
        <f t="shared" si="104"/>
        <v>0</v>
      </c>
    </row>
    <row r="249" spans="1:36" ht="15.6">
      <c r="A249" s="206">
        <v>40424</v>
      </c>
      <c r="B249">
        <v>7.03999996185303</v>
      </c>
      <c r="C249">
        <v>17.860000610351602</v>
      </c>
      <c r="D249">
        <v>0</v>
      </c>
      <c r="E249">
        <v>26.4203383651463</v>
      </c>
      <c r="F249" s="36">
        <f t="shared" si="82"/>
        <v>2.4679658928115704</v>
      </c>
      <c r="G249" s="41">
        <f t="shared" si="88"/>
        <v>38.51423807807646</v>
      </c>
      <c r="H249" s="42">
        <f t="shared" si="89"/>
        <v>0.77028476156152914</v>
      </c>
      <c r="I249" s="61">
        <f t="shared" si="83"/>
        <v>15.155000448226959</v>
      </c>
      <c r="J249" s="35">
        <f t="shared" si="84"/>
        <v>1</v>
      </c>
      <c r="K249" s="89" t="str">
        <f t="shared" si="95"/>
        <v/>
      </c>
      <c r="L249" s="89">
        <f t="shared" si="97"/>
        <v>1</v>
      </c>
      <c r="M249" s="168">
        <f t="shared" si="90"/>
        <v>9.0664772328206036E-2</v>
      </c>
      <c r="N249" s="165">
        <f t="shared" si="105"/>
        <v>0</v>
      </c>
      <c r="O249" s="69">
        <f t="shared" si="98"/>
        <v>1</v>
      </c>
      <c r="P249" s="102">
        <f t="shared" si="100"/>
        <v>0</v>
      </c>
      <c r="Q249" s="230" t="str">
        <f t="shared" si="81"/>
        <v/>
      </c>
      <c r="R249" s="85">
        <f t="shared" si="103"/>
        <v>0</v>
      </c>
      <c r="S249" s="206">
        <v>40789</v>
      </c>
      <c r="T249">
        <v>-0.2</v>
      </c>
      <c r="U249">
        <v>19.399999999999999</v>
      </c>
      <c r="V249">
        <v>0</v>
      </c>
      <c r="W249">
        <v>26.4203383651463</v>
      </c>
      <c r="X249" s="36">
        <f t="shared" si="85"/>
        <v>3.0086988876833147</v>
      </c>
      <c r="Y249" s="41">
        <f t="shared" si="91"/>
        <v>11.511892225539269</v>
      </c>
      <c r="Z249" s="42">
        <f t="shared" si="92"/>
        <v>0.23023784451078538</v>
      </c>
      <c r="AA249" s="61">
        <f t="shared" si="86"/>
        <v>14.5</v>
      </c>
      <c r="AB249" s="37">
        <f t="shared" si="93"/>
        <v>1</v>
      </c>
      <c r="AC249" s="76" t="str">
        <f t="shared" si="96"/>
        <v/>
      </c>
      <c r="AD249" s="89">
        <f t="shared" si="99"/>
        <v>1</v>
      </c>
      <c r="AE249" s="168">
        <f t="shared" si="94"/>
        <v>8.391223494419707E-2</v>
      </c>
      <c r="AF249" s="165">
        <f t="shared" si="106"/>
        <v>0</v>
      </c>
      <c r="AG249" s="69">
        <f t="shared" si="101"/>
        <v>1</v>
      </c>
      <c r="AH249" s="102">
        <f t="shared" si="102"/>
        <v>0</v>
      </c>
      <c r="AI249" s="230" t="str">
        <f t="shared" si="87"/>
        <v/>
      </c>
      <c r="AJ249" s="119">
        <f t="shared" si="104"/>
        <v>0</v>
      </c>
    </row>
    <row r="250" spans="1:36" ht="15.6">
      <c r="A250" s="206">
        <v>40425</v>
      </c>
      <c r="B250">
        <v>10.75</v>
      </c>
      <c r="C250">
        <v>16.389999389648398</v>
      </c>
      <c r="D250">
        <v>15.6000003814697</v>
      </c>
      <c r="E250">
        <v>26.666341969705901</v>
      </c>
      <c r="F250" s="36">
        <f t="shared" si="82"/>
        <v>1.8650017292591639</v>
      </c>
      <c r="G250" s="41">
        <f t="shared" si="88"/>
        <v>50</v>
      </c>
      <c r="H250" s="42">
        <f t="shared" si="89"/>
        <v>1</v>
      </c>
      <c r="I250" s="61">
        <f t="shared" si="83"/>
        <v>14.9799995422363</v>
      </c>
      <c r="J250" s="35">
        <f t="shared" si="84"/>
        <v>1</v>
      </c>
      <c r="K250" s="89">
        <f t="shared" si="95"/>
        <v>1</v>
      </c>
      <c r="L250" s="89">
        <f t="shared" si="97"/>
        <v>1</v>
      </c>
      <c r="M250" s="168">
        <f t="shared" si="90"/>
        <v>8.8886931681882067E-2</v>
      </c>
      <c r="N250" s="165">
        <f t="shared" si="105"/>
        <v>0</v>
      </c>
      <c r="O250" s="69">
        <f t="shared" si="98"/>
        <v>1</v>
      </c>
      <c r="P250" s="102">
        <f t="shared" si="100"/>
        <v>0</v>
      </c>
      <c r="Q250" s="230">
        <f t="shared" si="81"/>
        <v>40425</v>
      </c>
      <c r="R250" s="85">
        <f t="shared" si="103"/>
        <v>1</v>
      </c>
      <c r="S250" s="206">
        <v>40790</v>
      </c>
      <c r="T250">
        <v>1.1000000000000001</v>
      </c>
      <c r="U250">
        <v>19.899999999999999</v>
      </c>
      <c r="V250">
        <v>0</v>
      </c>
      <c r="W250">
        <v>26.666341969705901</v>
      </c>
      <c r="X250" s="36">
        <f t="shared" si="85"/>
        <v>3.071783165843966</v>
      </c>
      <c r="Y250" s="41">
        <f t="shared" si="91"/>
        <v>9.0544656928640954</v>
      </c>
      <c r="Z250" s="42">
        <f t="shared" si="92"/>
        <v>0.18108931385728191</v>
      </c>
      <c r="AA250" s="61">
        <f t="shared" si="86"/>
        <v>15.2</v>
      </c>
      <c r="AB250" s="37" t="str">
        <f t="shared" si="93"/>
        <v xml:space="preserve"> </v>
      </c>
      <c r="AC250" s="76" t="str">
        <f t="shared" si="96"/>
        <v/>
      </c>
      <c r="AD250" s="89">
        <f t="shared" si="99"/>
        <v>1</v>
      </c>
      <c r="AE250" s="168">
        <f t="shared" si="94"/>
        <v>9.1118261273998552E-2</v>
      </c>
      <c r="AF250" s="165">
        <f t="shared" si="106"/>
        <v>0</v>
      </c>
      <c r="AG250" s="69">
        <f t="shared" si="101"/>
        <v>1</v>
      </c>
      <c r="AH250" s="102">
        <f t="shared" si="102"/>
        <v>0</v>
      </c>
      <c r="AI250" s="230" t="str">
        <f t="shared" si="87"/>
        <v/>
      </c>
      <c r="AJ250" s="119">
        <f t="shared" si="104"/>
        <v>0</v>
      </c>
    </row>
    <row r="251" spans="1:36" ht="15.6">
      <c r="A251" s="206">
        <v>40426</v>
      </c>
      <c r="B251">
        <v>8.1800003051757795</v>
      </c>
      <c r="C251">
        <v>13.3999996185303</v>
      </c>
      <c r="D251">
        <v>26.299999237060501</v>
      </c>
      <c r="E251">
        <v>26.9133236145171</v>
      </c>
      <c r="F251" s="36">
        <f t="shared" si="82"/>
        <v>1.650359140627657</v>
      </c>
      <c r="G251" s="41">
        <f t="shared" si="88"/>
        <v>50</v>
      </c>
      <c r="H251" s="42">
        <f t="shared" si="89"/>
        <v>1</v>
      </c>
      <c r="I251" s="61">
        <f t="shared" si="83"/>
        <v>12.09499979019167</v>
      </c>
      <c r="J251" s="35">
        <f t="shared" si="84"/>
        <v>1</v>
      </c>
      <c r="K251" s="89">
        <f t="shared" si="95"/>
        <v>1</v>
      </c>
      <c r="L251" s="89">
        <f t="shared" si="97"/>
        <v>1</v>
      </c>
      <c r="M251" s="168">
        <f t="shared" si="90"/>
        <v>5.82177973027143E-2</v>
      </c>
      <c r="N251" s="165">
        <f t="shared" si="105"/>
        <v>0</v>
      </c>
      <c r="O251" s="69">
        <f t="shared" si="98"/>
        <v>1</v>
      </c>
      <c r="P251" s="102">
        <f t="shared" si="100"/>
        <v>0</v>
      </c>
      <c r="Q251" s="230" t="str">
        <f t="shared" si="81"/>
        <v/>
      </c>
      <c r="R251" s="85">
        <f t="shared" si="103"/>
        <v>1</v>
      </c>
      <c r="S251" s="206">
        <v>40791</v>
      </c>
      <c r="T251">
        <v>7.2</v>
      </c>
      <c r="U251">
        <v>20.399999999999999</v>
      </c>
      <c r="V251">
        <v>1.6</v>
      </c>
      <c r="W251">
        <v>26.9133236145171</v>
      </c>
      <c r="X251" s="36">
        <f t="shared" si="85"/>
        <v>2.900702126942575</v>
      </c>
      <c r="Y251" s="41">
        <f t="shared" si="91"/>
        <v>8.3339039913100343</v>
      </c>
      <c r="Z251" s="42">
        <f t="shared" si="92"/>
        <v>0.1666780798262007</v>
      </c>
      <c r="AA251" s="61">
        <f t="shared" si="86"/>
        <v>17.099999999999998</v>
      </c>
      <c r="AB251" s="37" t="str">
        <f t="shared" si="93"/>
        <v xml:space="preserve"> </v>
      </c>
      <c r="AC251" s="76" t="str">
        <f t="shared" si="96"/>
        <v/>
      </c>
      <c r="AD251" s="89">
        <f t="shared" si="99"/>
        <v>1</v>
      </c>
      <c r="AE251" s="168">
        <f t="shared" si="94"/>
        <v>0.10808843142231001</v>
      </c>
      <c r="AF251" s="165">
        <f t="shared" si="106"/>
        <v>0</v>
      </c>
      <c r="AG251" s="69">
        <f t="shared" si="101"/>
        <v>1</v>
      </c>
      <c r="AH251" s="102">
        <f t="shared" si="102"/>
        <v>0</v>
      </c>
      <c r="AI251" s="230" t="str">
        <f t="shared" si="87"/>
        <v/>
      </c>
      <c r="AJ251" s="119">
        <f t="shared" si="104"/>
        <v>0</v>
      </c>
    </row>
    <row r="252" spans="1:36" ht="15.6">
      <c r="A252" s="206">
        <v>40427</v>
      </c>
      <c r="B252">
        <v>3.0499999523162802</v>
      </c>
      <c r="C252">
        <v>14.079999923706101</v>
      </c>
      <c r="D252">
        <v>1.29999995231628</v>
      </c>
      <c r="E252">
        <v>27.161190911357501</v>
      </c>
      <c r="F252" s="36">
        <f t="shared" si="82"/>
        <v>2.2326779849239338</v>
      </c>
      <c r="G252" s="41">
        <f t="shared" si="88"/>
        <v>49.513857564377133</v>
      </c>
      <c r="H252" s="42">
        <f t="shared" si="89"/>
        <v>0.99027715128754268</v>
      </c>
      <c r="I252" s="61">
        <f t="shared" si="83"/>
        <v>11.322499930858646</v>
      </c>
      <c r="J252" s="35">
        <f t="shared" si="84"/>
        <v>1</v>
      </c>
      <c r="K252" s="89">
        <f t="shared" si="95"/>
        <v>1</v>
      </c>
      <c r="L252" s="89">
        <f t="shared" si="97"/>
        <v>1</v>
      </c>
      <c r="M252" s="168">
        <f t="shared" si="90"/>
        <v>5.0159870469331291E-2</v>
      </c>
      <c r="N252" s="165">
        <f t="shared" si="105"/>
        <v>0</v>
      </c>
      <c r="O252" s="69">
        <f t="shared" si="98"/>
        <v>1</v>
      </c>
      <c r="P252" s="102">
        <f t="shared" si="100"/>
        <v>0</v>
      </c>
      <c r="Q252" s="230" t="str">
        <f t="shared" si="81"/>
        <v/>
      </c>
      <c r="R252" s="85">
        <f t="shared" si="103"/>
        <v>1</v>
      </c>
      <c r="S252" s="206">
        <v>40792</v>
      </c>
      <c r="T252">
        <v>6</v>
      </c>
      <c r="U252">
        <v>19.7</v>
      </c>
      <c r="V252">
        <v>0</v>
      </c>
      <c r="W252">
        <v>27.161190911357501</v>
      </c>
      <c r="X252" s="36">
        <f t="shared" si="85"/>
        <v>2.8926861899324998</v>
      </c>
      <c r="Y252" s="41">
        <f t="shared" si="91"/>
        <v>6.0197550393640338</v>
      </c>
      <c r="Z252" s="42">
        <f t="shared" si="92"/>
        <v>0.12039510078728068</v>
      </c>
      <c r="AA252" s="61">
        <f t="shared" si="86"/>
        <v>16.274999999999999</v>
      </c>
      <c r="AB252" s="37" t="str">
        <f t="shared" si="93"/>
        <v xml:space="preserve"> </v>
      </c>
      <c r="AC252" s="76" t="str">
        <f t="shared" si="96"/>
        <v/>
      </c>
      <c r="AD252" s="89">
        <f t="shared" si="99"/>
        <v>1</v>
      </c>
      <c r="AE252" s="168">
        <f t="shared" si="94"/>
        <v>0.10135814697347996</v>
      </c>
      <c r="AF252" s="165">
        <f t="shared" si="106"/>
        <v>0</v>
      </c>
      <c r="AG252" s="69">
        <f t="shared" si="101"/>
        <v>1</v>
      </c>
      <c r="AH252" s="102">
        <f t="shared" si="102"/>
        <v>0</v>
      </c>
      <c r="AI252" s="230" t="str">
        <f t="shared" si="87"/>
        <v/>
      </c>
      <c r="AJ252" s="119">
        <f t="shared" si="104"/>
        <v>0</v>
      </c>
    </row>
    <row r="253" spans="1:36" ht="15.6">
      <c r="A253" s="206">
        <v>40428</v>
      </c>
      <c r="B253">
        <v>3.7300000190734899</v>
      </c>
      <c r="C253">
        <v>13.9700002670288</v>
      </c>
      <c r="D253">
        <v>4.5999999046325701</v>
      </c>
      <c r="E253">
        <v>27.409851472004501</v>
      </c>
      <c r="F253" s="36">
        <f t="shared" si="82"/>
        <v>2.194399184112295</v>
      </c>
      <c r="G253" s="41">
        <f t="shared" si="88"/>
        <v>50</v>
      </c>
      <c r="H253" s="42">
        <f t="shared" si="89"/>
        <v>1</v>
      </c>
      <c r="I253" s="61">
        <f t="shared" si="83"/>
        <v>11.410000205039973</v>
      </c>
      <c r="J253" s="35">
        <f t="shared" si="84"/>
        <v>1</v>
      </c>
      <c r="K253" s="89">
        <f t="shared" si="95"/>
        <v>1</v>
      </c>
      <c r="L253" s="89">
        <f t="shared" si="97"/>
        <v>1</v>
      </c>
      <c r="M253" s="168">
        <f t="shared" si="90"/>
        <v>5.1059954017881951E-2</v>
      </c>
      <c r="N253" s="165">
        <f t="shared" si="105"/>
        <v>0</v>
      </c>
      <c r="O253" s="69">
        <f t="shared" si="98"/>
        <v>1</v>
      </c>
      <c r="P253" s="102">
        <f t="shared" si="100"/>
        <v>0</v>
      </c>
      <c r="Q253" s="230" t="str">
        <f t="shared" si="81"/>
        <v/>
      </c>
      <c r="R253" s="85">
        <f t="shared" si="103"/>
        <v>1</v>
      </c>
      <c r="S253" s="206">
        <v>40793</v>
      </c>
      <c r="T253">
        <v>0.3</v>
      </c>
      <c r="U253">
        <v>13.9</v>
      </c>
      <c r="V253">
        <v>5.6</v>
      </c>
      <c r="W253">
        <v>27.409851472004501</v>
      </c>
      <c r="X253" s="36">
        <f t="shared" si="85"/>
        <v>2.3628558911236515</v>
      </c>
      <c r="Y253" s="41">
        <f t="shared" si="91"/>
        <v>9.7294703264651119</v>
      </c>
      <c r="Z253" s="42">
        <f t="shared" si="92"/>
        <v>0.19458940652930223</v>
      </c>
      <c r="AA253" s="61">
        <f t="shared" si="86"/>
        <v>10.5</v>
      </c>
      <c r="AB253" s="37" t="str">
        <f t="shared" si="93"/>
        <v xml:space="preserve"> </v>
      </c>
      <c r="AC253" s="76">
        <f t="shared" si="96"/>
        <v>1</v>
      </c>
      <c r="AD253" s="89">
        <f t="shared" si="99"/>
        <v>1</v>
      </c>
      <c r="AE253" s="168">
        <f t="shared" si="94"/>
        <v>4.1898279342833772E-2</v>
      </c>
      <c r="AF253" s="165">
        <f t="shared" si="106"/>
        <v>0</v>
      </c>
      <c r="AG253" s="69">
        <f t="shared" si="101"/>
        <v>1</v>
      </c>
      <c r="AH253" s="102">
        <f t="shared" si="102"/>
        <v>0</v>
      </c>
      <c r="AI253" s="230" t="str">
        <f t="shared" si="87"/>
        <v/>
      </c>
      <c r="AJ253" s="119">
        <f t="shared" si="104"/>
        <v>0</v>
      </c>
    </row>
    <row r="254" spans="1:36" ht="15.6">
      <c r="A254" s="206">
        <v>40429</v>
      </c>
      <c r="B254">
        <v>0.18999999761581399</v>
      </c>
      <c r="C254">
        <v>15.9899997711182</v>
      </c>
      <c r="D254">
        <v>0.10000000149011599</v>
      </c>
      <c r="E254">
        <v>27.659212908235698</v>
      </c>
      <c r="F254" s="36">
        <f t="shared" si="82"/>
        <v>2.6721581489848942</v>
      </c>
      <c r="G254" s="41">
        <f t="shared" si="88"/>
        <v>47.962273482302201</v>
      </c>
      <c r="H254" s="42">
        <f t="shared" si="89"/>
        <v>0.95924546964604407</v>
      </c>
      <c r="I254" s="61">
        <f t="shared" si="83"/>
        <v>12.039999827742603</v>
      </c>
      <c r="J254" s="35">
        <f t="shared" si="84"/>
        <v>1</v>
      </c>
      <c r="K254" s="89">
        <f t="shared" si="95"/>
        <v>1</v>
      </c>
      <c r="L254" s="89">
        <f t="shared" si="97"/>
        <v>1</v>
      </c>
      <c r="M254" s="168">
        <f t="shared" si="90"/>
        <v>5.7636703669212017E-2</v>
      </c>
      <c r="N254" s="165">
        <f t="shared" si="105"/>
        <v>0</v>
      </c>
      <c r="O254" s="69">
        <f t="shared" si="98"/>
        <v>1</v>
      </c>
      <c r="P254" s="102">
        <f t="shared" si="100"/>
        <v>0</v>
      </c>
      <c r="Q254" s="230" t="str">
        <f t="shared" si="81"/>
        <v/>
      </c>
      <c r="R254" s="85">
        <f t="shared" si="103"/>
        <v>1</v>
      </c>
      <c r="S254" s="206">
        <v>40794</v>
      </c>
      <c r="T254">
        <v>-3.2</v>
      </c>
      <c r="U254">
        <v>15.5</v>
      </c>
      <c r="V254">
        <v>0</v>
      </c>
      <c r="W254">
        <v>27.659212908235698</v>
      </c>
      <c r="X254" s="36">
        <f t="shared" si="85"/>
        <v>2.6892296444136856</v>
      </c>
      <c r="Y254" s="41">
        <f t="shared" si="91"/>
        <v>7.5780866109341627</v>
      </c>
      <c r="Z254" s="42">
        <f t="shared" si="92"/>
        <v>0.15156173221868324</v>
      </c>
      <c r="AA254" s="61">
        <f t="shared" si="86"/>
        <v>10.824999999999999</v>
      </c>
      <c r="AB254" s="37" t="str">
        <f t="shared" si="93"/>
        <v xml:space="preserve"> </v>
      </c>
      <c r="AC254" s="76">
        <f t="shared" si="96"/>
        <v>1</v>
      </c>
      <c r="AD254" s="89">
        <f t="shared" si="99"/>
        <v>1</v>
      </c>
      <c r="AE254" s="168">
        <f t="shared" si="94"/>
        <v>4.5116608154769283E-2</v>
      </c>
      <c r="AF254" s="165">
        <f t="shared" si="106"/>
        <v>0</v>
      </c>
      <c r="AG254" s="69">
        <f t="shared" si="101"/>
        <v>1</v>
      </c>
      <c r="AH254" s="102">
        <f t="shared" si="102"/>
        <v>0</v>
      </c>
      <c r="AI254" s="230" t="str">
        <f t="shared" si="87"/>
        <v/>
      </c>
      <c r="AJ254" s="119">
        <f t="shared" si="104"/>
        <v>0</v>
      </c>
    </row>
    <row r="255" spans="1:36" ht="15.6">
      <c r="A255" s="206">
        <v>40430</v>
      </c>
      <c r="B255">
        <v>3.9400000572204599</v>
      </c>
      <c r="C255">
        <v>14.2799997329712</v>
      </c>
      <c r="D255">
        <v>0</v>
      </c>
      <c r="E255">
        <v>27.909182831828801</v>
      </c>
      <c r="F255" s="36">
        <f t="shared" si="82"/>
        <v>2.2671634475333802</v>
      </c>
      <c r="G255" s="41">
        <f t="shared" si="88"/>
        <v>46.148542724275501</v>
      </c>
      <c r="H255" s="42">
        <f t="shared" si="89"/>
        <v>0.92297085448550997</v>
      </c>
      <c r="I255" s="61">
        <f t="shared" si="83"/>
        <v>11.694999814033515</v>
      </c>
      <c r="J255" s="35">
        <f t="shared" si="84"/>
        <v>1</v>
      </c>
      <c r="K255" s="89">
        <f t="shared" si="95"/>
        <v>1</v>
      </c>
      <c r="L255" s="89">
        <f t="shared" si="97"/>
        <v>1</v>
      </c>
      <c r="M255" s="168">
        <f t="shared" si="90"/>
        <v>5.4015565627244203E-2</v>
      </c>
      <c r="N255" s="165">
        <f t="shared" si="105"/>
        <v>0</v>
      </c>
      <c r="O255" s="69">
        <f t="shared" si="98"/>
        <v>1</v>
      </c>
      <c r="P255" s="102">
        <f t="shared" si="100"/>
        <v>0</v>
      </c>
      <c r="Q255" s="230" t="str">
        <f t="shared" si="81"/>
        <v/>
      </c>
      <c r="R255" s="85">
        <f t="shared" si="103"/>
        <v>1</v>
      </c>
      <c r="S255" s="206">
        <v>40795</v>
      </c>
      <c r="T255">
        <v>6.9</v>
      </c>
      <c r="U255">
        <v>12.6</v>
      </c>
      <c r="V255">
        <v>0</v>
      </c>
      <c r="W255">
        <v>27.909182831828801</v>
      </c>
      <c r="X255" s="36">
        <f t="shared" si="85"/>
        <v>1.7233278376239456</v>
      </c>
      <c r="Y255" s="41">
        <f t="shared" si="91"/>
        <v>6.199424340835006</v>
      </c>
      <c r="Z255" s="42">
        <f t="shared" si="92"/>
        <v>0.12398848681670012</v>
      </c>
      <c r="AA255" s="61">
        <f t="shared" si="86"/>
        <v>11.175000000000001</v>
      </c>
      <c r="AB255" s="37" t="str">
        <f t="shared" si="93"/>
        <v xml:space="preserve"> </v>
      </c>
      <c r="AC255" s="76">
        <f t="shared" si="96"/>
        <v>1</v>
      </c>
      <c r="AD255" s="89">
        <f t="shared" si="99"/>
        <v>1</v>
      </c>
      <c r="AE255" s="168">
        <f t="shared" si="94"/>
        <v>4.8651036161593254E-2</v>
      </c>
      <c r="AF255" s="165">
        <f t="shared" si="106"/>
        <v>0</v>
      </c>
      <c r="AG255" s="69">
        <f t="shared" si="101"/>
        <v>1</v>
      </c>
      <c r="AH255" s="102">
        <f t="shared" si="102"/>
        <v>0</v>
      </c>
      <c r="AI255" s="230" t="str">
        <f t="shared" si="87"/>
        <v/>
      </c>
      <c r="AJ255" s="119">
        <f t="shared" si="104"/>
        <v>0</v>
      </c>
    </row>
    <row r="256" spans="1:36" ht="15.6">
      <c r="A256" s="206">
        <v>40431</v>
      </c>
      <c r="B256">
        <v>9.8699998855590803</v>
      </c>
      <c r="C256">
        <v>16.120000839233398</v>
      </c>
      <c r="D256">
        <v>18.600000381469702</v>
      </c>
      <c r="E256">
        <v>28.159668854561101</v>
      </c>
      <c r="F256" s="36">
        <f t="shared" si="82"/>
        <v>2.0352115113321396</v>
      </c>
      <c r="G256" s="41">
        <f t="shared" si="88"/>
        <v>50</v>
      </c>
      <c r="H256" s="42">
        <f t="shared" si="89"/>
        <v>1</v>
      </c>
      <c r="I256" s="61">
        <f t="shared" si="83"/>
        <v>14.557500600814819</v>
      </c>
      <c r="J256" s="35">
        <f t="shared" si="84"/>
        <v>1</v>
      </c>
      <c r="K256" s="89">
        <f t="shared" si="95"/>
        <v>1</v>
      </c>
      <c r="L256" s="89">
        <f t="shared" si="97"/>
        <v>1</v>
      </c>
      <c r="M256" s="168">
        <f t="shared" si="90"/>
        <v>8.4514642354897584E-2</v>
      </c>
      <c r="N256" s="165">
        <f t="shared" si="105"/>
        <v>0</v>
      </c>
      <c r="O256" s="69">
        <f t="shared" si="98"/>
        <v>1</v>
      </c>
      <c r="P256" s="102">
        <f t="shared" si="100"/>
        <v>0</v>
      </c>
      <c r="Q256" s="230" t="str">
        <f t="shared" si="81"/>
        <v/>
      </c>
      <c r="R256" s="85">
        <f t="shared" si="103"/>
        <v>0</v>
      </c>
      <c r="S256" s="206">
        <v>40796</v>
      </c>
      <c r="T256">
        <v>2.1</v>
      </c>
      <c r="U256">
        <v>12.6</v>
      </c>
      <c r="V256">
        <v>0</v>
      </c>
      <c r="W256">
        <v>28.159668854561101</v>
      </c>
      <c r="X256" s="36">
        <f t="shared" si="85"/>
        <v>2.1543781411444374</v>
      </c>
      <c r="Y256" s="41">
        <f t="shared" si="91"/>
        <v>4.4759218279194561</v>
      </c>
      <c r="Z256" s="42">
        <f t="shared" si="92"/>
        <v>8.951843655838912E-2</v>
      </c>
      <c r="AA256" s="61">
        <f t="shared" si="86"/>
        <v>9.9749999999999996</v>
      </c>
      <c r="AB256" s="37" t="str">
        <f t="shared" si="93"/>
        <v xml:space="preserve"> </v>
      </c>
      <c r="AC256" s="76">
        <f t="shared" si="96"/>
        <v>1</v>
      </c>
      <c r="AD256" s="89">
        <f t="shared" si="99"/>
        <v>1</v>
      </c>
      <c r="AE256" s="168">
        <f t="shared" si="94"/>
        <v>3.684536785743929E-2</v>
      </c>
      <c r="AF256" s="165">
        <f t="shared" si="106"/>
        <v>0</v>
      </c>
      <c r="AG256" s="69">
        <f t="shared" si="101"/>
        <v>1</v>
      </c>
      <c r="AH256" s="102">
        <f t="shared" si="102"/>
        <v>0</v>
      </c>
      <c r="AI256" s="230" t="str">
        <f t="shared" si="87"/>
        <v/>
      </c>
      <c r="AJ256" s="119">
        <f t="shared" si="104"/>
        <v>0</v>
      </c>
    </row>
    <row r="257" spans="1:36" ht="15.6">
      <c r="A257" s="206">
        <v>40432</v>
      </c>
      <c r="B257">
        <v>2.5499999523162802</v>
      </c>
      <c r="C257">
        <v>15.4799995422363</v>
      </c>
      <c r="D257">
        <v>2</v>
      </c>
      <c r="E257">
        <v>28.410578588210299</v>
      </c>
      <c r="F257" s="36">
        <f t="shared" si="82"/>
        <v>2.5716915787941561</v>
      </c>
      <c r="G257" s="41">
        <f t="shared" si="88"/>
        <v>49.942646736964676</v>
      </c>
      <c r="H257" s="42">
        <f t="shared" si="89"/>
        <v>0.99885293473929349</v>
      </c>
      <c r="I257" s="61">
        <f t="shared" si="83"/>
        <v>12.247499644756296</v>
      </c>
      <c r="J257" s="35">
        <f t="shared" si="84"/>
        <v>1</v>
      </c>
      <c r="K257" s="89">
        <f t="shared" si="95"/>
        <v>1</v>
      </c>
      <c r="L257" s="89">
        <f t="shared" si="97"/>
        <v>1</v>
      </c>
      <c r="M257" s="168">
        <f t="shared" si="90"/>
        <v>5.9833804215516234E-2</v>
      </c>
      <c r="N257" s="165">
        <f t="shared" si="105"/>
        <v>0</v>
      </c>
      <c r="O257" s="69">
        <f t="shared" si="98"/>
        <v>1</v>
      </c>
      <c r="P257" s="102">
        <f t="shared" si="100"/>
        <v>0</v>
      </c>
      <c r="Q257" s="230" t="str">
        <f t="shared" si="81"/>
        <v/>
      </c>
      <c r="R257" s="85">
        <f t="shared" si="103"/>
        <v>0</v>
      </c>
      <c r="S257" s="206">
        <v>40797</v>
      </c>
      <c r="T257">
        <v>-1.1000000000000001</v>
      </c>
      <c r="U257">
        <v>12.7</v>
      </c>
      <c r="V257">
        <v>0</v>
      </c>
      <c r="W257">
        <v>28.410578588210299</v>
      </c>
      <c r="X257" s="36">
        <f t="shared" si="85"/>
        <v>2.3382631000565377</v>
      </c>
      <c r="Y257" s="41">
        <f t="shared" si="91"/>
        <v>2.6053113478742258</v>
      </c>
      <c r="Z257" s="42">
        <f t="shared" si="92"/>
        <v>5.2106226957484514E-2</v>
      </c>
      <c r="AA257" s="61">
        <f t="shared" si="86"/>
        <v>9.25</v>
      </c>
      <c r="AB257" s="37" t="str">
        <f t="shared" si="93"/>
        <v xml:space="preserve"> </v>
      </c>
      <c r="AC257" s="76">
        <f t="shared" si="96"/>
        <v>1</v>
      </c>
      <c r="AD257" s="89">
        <f t="shared" si="99"/>
        <v>1</v>
      </c>
      <c r="AE257" s="168">
        <f t="shared" si="94"/>
        <v>3.0204633232391011E-2</v>
      </c>
      <c r="AF257" s="165">
        <f t="shared" si="106"/>
        <v>0</v>
      </c>
      <c r="AG257" s="69">
        <f t="shared" si="101"/>
        <v>1</v>
      </c>
      <c r="AH257" s="102">
        <f t="shared" si="102"/>
        <v>0</v>
      </c>
      <c r="AI257" s="230" t="str">
        <f t="shared" si="87"/>
        <v/>
      </c>
      <c r="AJ257" s="119">
        <f t="shared" si="104"/>
        <v>0</v>
      </c>
    </row>
    <row r="258" spans="1:36" ht="15.6">
      <c r="A258" s="206">
        <v>40433</v>
      </c>
      <c r="B258">
        <v>0.40999999642372098</v>
      </c>
      <c r="C258">
        <v>16.25</v>
      </c>
      <c r="D258">
        <v>0</v>
      </c>
      <c r="E258">
        <v>28.661819644553901</v>
      </c>
      <c r="F258" s="36">
        <f t="shared" si="82"/>
        <v>2.7982242044565346</v>
      </c>
      <c r="G258" s="41">
        <f t="shared" si="88"/>
        <v>47.704067373399447</v>
      </c>
      <c r="H258" s="42">
        <f t="shared" si="89"/>
        <v>0.95408134746798889</v>
      </c>
      <c r="I258" s="61">
        <f t="shared" si="83"/>
        <v>12.28999999910593</v>
      </c>
      <c r="J258" s="35">
        <f t="shared" si="84"/>
        <v>1</v>
      </c>
      <c r="K258" s="89">
        <f t="shared" si="95"/>
        <v>1</v>
      </c>
      <c r="L258" s="89">
        <f t="shared" si="97"/>
        <v>1</v>
      </c>
      <c r="M258" s="168">
        <f t="shared" si="90"/>
        <v>6.0285342317663811E-2</v>
      </c>
      <c r="N258" s="165">
        <f t="shared" si="105"/>
        <v>0</v>
      </c>
      <c r="O258" s="69">
        <f t="shared" si="98"/>
        <v>1</v>
      </c>
      <c r="P258" s="102">
        <f t="shared" si="100"/>
        <v>0</v>
      </c>
      <c r="Q258" s="230" t="str">
        <f t="shared" si="81"/>
        <v/>
      </c>
      <c r="R258" s="85">
        <f t="shared" si="103"/>
        <v>0</v>
      </c>
      <c r="S258" s="206">
        <v>40798</v>
      </c>
      <c r="T258">
        <v>-2.7</v>
      </c>
      <c r="U258">
        <v>15</v>
      </c>
      <c r="V258">
        <v>1</v>
      </c>
      <c r="W258">
        <v>28.661819644553901</v>
      </c>
      <c r="X258" s="36">
        <f t="shared" si="85"/>
        <v>2.7111756883857927</v>
      </c>
      <c r="Y258" s="41">
        <f t="shared" si="91"/>
        <v>1.4363707971655915</v>
      </c>
      <c r="Z258" s="42">
        <f t="shared" si="92"/>
        <v>2.8727415943311831E-2</v>
      </c>
      <c r="AA258" s="61">
        <f t="shared" si="86"/>
        <v>10.574999999999999</v>
      </c>
      <c r="AB258" s="37" t="str">
        <f t="shared" si="93"/>
        <v xml:space="preserve"> </v>
      </c>
      <c r="AC258" s="76" t="str">
        <f t="shared" si="96"/>
        <v/>
      </c>
      <c r="AD258" s="89">
        <f t="shared" si="99"/>
        <v>1</v>
      </c>
      <c r="AE258" s="168">
        <f t="shared" si="94"/>
        <v>4.263517689903408E-2</v>
      </c>
      <c r="AF258" s="165">
        <f t="shared" si="106"/>
        <v>0</v>
      </c>
      <c r="AG258" s="69">
        <f t="shared" si="101"/>
        <v>1</v>
      </c>
      <c r="AH258" s="102">
        <f t="shared" si="102"/>
        <v>0</v>
      </c>
      <c r="AI258" s="230" t="str">
        <f t="shared" si="87"/>
        <v/>
      </c>
      <c r="AJ258" s="119">
        <f t="shared" si="104"/>
        <v>0</v>
      </c>
    </row>
    <row r="259" spans="1:36" ht="15.6">
      <c r="A259" s="206">
        <v>40434</v>
      </c>
      <c r="B259">
        <v>6.8899998664856001</v>
      </c>
      <c r="C259">
        <v>18.5</v>
      </c>
      <c r="D259">
        <v>2.7000000476837198</v>
      </c>
      <c r="E259">
        <v>28.913299635369398</v>
      </c>
      <c r="F259" s="36">
        <f t="shared" si="82"/>
        <v>2.8203574742007453</v>
      </c>
      <c r="G259" s="41">
        <f t="shared" si="88"/>
        <v>48.147781441722572</v>
      </c>
      <c r="H259" s="42">
        <f t="shared" si="89"/>
        <v>0.9629556288344514</v>
      </c>
      <c r="I259" s="61">
        <f t="shared" si="83"/>
        <v>15.597499966621399</v>
      </c>
      <c r="J259" s="35">
        <f t="shared" si="84"/>
        <v>1</v>
      </c>
      <c r="K259" s="89">
        <f t="shared" si="95"/>
        <v>1</v>
      </c>
      <c r="L259" s="89">
        <f t="shared" si="97"/>
        <v>1</v>
      </c>
      <c r="M259" s="168">
        <f t="shared" si="90"/>
        <v>9.5049341264189138E-2</v>
      </c>
      <c r="N259" s="165">
        <f t="shared" si="105"/>
        <v>0</v>
      </c>
      <c r="O259" s="69">
        <f t="shared" si="98"/>
        <v>1</v>
      </c>
      <c r="P259" s="102">
        <f t="shared" si="100"/>
        <v>0</v>
      </c>
      <c r="Q259" s="230">
        <f t="shared" ref="Q259:Q322" si="107">IF(R259&gt;R258,A259,"")</f>
        <v>40434</v>
      </c>
      <c r="R259" s="85">
        <f t="shared" si="103"/>
        <v>1</v>
      </c>
      <c r="S259" s="206">
        <v>40799</v>
      </c>
      <c r="T259">
        <v>-4.3</v>
      </c>
      <c r="U259">
        <v>15.6</v>
      </c>
      <c r="V259">
        <v>0</v>
      </c>
      <c r="W259">
        <v>28.913299635369398</v>
      </c>
      <c r="X259" s="36">
        <f t="shared" si="85"/>
        <v>2.8394144871189559</v>
      </c>
      <c r="Y259" s="41">
        <f t="shared" si="91"/>
        <v>0</v>
      </c>
      <c r="Z259" s="42">
        <f t="shared" si="92"/>
        <v>0</v>
      </c>
      <c r="AA259" s="61">
        <f t="shared" si="86"/>
        <v>10.625</v>
      </c>
      <c r="AB259" s="37" t="str">
        <f t="shared" si="93"/>
        <v xml:space="preserve"> </v>
      </c>
      <c r="AC259" s="76" t="str">
        <f t="shared" si="96"/>
        <v/>
      </c>
      <c r="AD259" s="89">
        <f t="shared" si="99"/>
        <v>1</v>
      </c>
      <c r="AE259" s="168">
        <f t="shared" si="94"/>
        <v>4.3128411666913252E-2</v>
      </c>
      <c r="AF259" s="165">
        <f t="shared" si="106"/>
        <v>0</v>
      </c>
      <c r="AG259" s="69">
        <f t="shared" si="101"/>
        <v>1</v>
      </c>
      <c r="AH259" s="102">
        <f t="shared" si="102"/>
        <v>0</v>
      </c>
      <c r="AI259" s="230" t="str">
        <f t="shared" si="87"/>
        <v/>
      </c>
      <c r="AJ259" s="119">
        <f t="shared" si="104"/>
        <v>0</v>
      </c>
    </row>
    <row r="260" spans="1:36" ht="15.6">
      <c r="A260" s="206">
        <v>40435</v>
      </c>
      <c r="B260">
        <v>5.5999999046325701</v>
      </c>
      <c r="C260">
        <v>15.9700002670288</v>
      </c>
      <c r="D260">
        <v>0</v>
      </c>
      <c r="E260">
        <v>29.164926172434502</v>
      </c>
      <c r="F260" s="36">
        <f t="shared" ref="F260:F323" si="108">0.0023*(AVERAGE(B260:C260)+17.8)*(C260-B260)^0.5*E260/2.45</f>
        <v>2.5202882616773774</v>
      </c>
      <c r="G260" s="41">
        <f t="shared" si="88"/>
        <v>46.131550832380668</v>
      </c>
      <c r="H260" s="42">
        <f t="shared" si="89"/>
        <v>0.92263101664761338</v>
      </c>
      <c r="I260" s="61">
        <f t="shared" ref="I260:I323" si="109">(C260-(C260-B260)/4)</f>
        <v>13.377500176429741</v>
      </c>
      <c r="J260" s="35">
        <f t="shared" ref="J260:J323" si="110">IF(H260&gt;$AO$3,1," ")</f>
        <v>1</v>
      </c>
      <c r="K260" s="89">
        <f t="shared" si="95"/>
        <v>1</v>
      </c>
      <c r="L260" s="89">
        <f t="shared" si="97"/>
        <v>1</v>
      </c>
      <c r="M260" s="168">
        <f t="shared" si="90"/>
        <v>7.1944450736581511E-2</v>
      </c>
      <c r="N260" s="165">
        <f t="shared" si="105"/>
        <v>0</v>
      </c>
      <c r="O260" s="69">
        <f t="shared" si="98"/>
        <v>1</v>
      </c>
      <c r="P260" s="102">
        <f t="shared" si="100"/>
        <v>0</v>
      </c>
      <c r="Q260" s="230" t="str">
        <f t="shared" si="107"/>
        <v/>
      </c>
      <c r="R260" s="85">
        <f t="shared" si="103"/>
        <v>1</v>
      </c>
      <c r="S260" s="206">
        <v>40800</v>
      </c>
      <c r="T260">
        <v>-3.5</v>
      </c>
      <c r="U260">
        <v>22.5</v>
      </c>
      <c r="V260">
        <v>0</v>
      </c>
      <c r="W260">
        <v>29.164926172434502</v>
      </c>
      <c r="X260" s="36">
        <f t="shared" ref="X260:X323" si="111">0.0023*(AVERAGE(T260:U260)+17.8)*(U260-T260)^0.5*W260/2.45</f>
        <v>3.8112896376047312</v>
      </c>
      <c r="Y260" s="41">
        <f t="shared" si="91"/>
        <v>0</v>
      </c>
      <c r="Z260" s="42">
        <f t="shared" si="92"/>
        <v>0</v>
      </c>
      <c r="AA260" s="61">
        <f t="shared" ref="AA260:AA323" si="112">(U260-(U260-T260)/4)</f>
        <v>16</v>
      </c>
      <c r="AB260" s="37" t="str">
        <f t="shared" si="93"/>
        <v xml:space="preserve"> </v>
      </c>
      <c r="AC260" s="76" t="str">
        <f t="shared" si="96"/>
        <v/>
      </c>
      <c r="AD260" s="89">
        <f t="shared" si="99"/>
        <v>1</v>
      </c>
      <c r="AE260" s="168">
        <f t="shared" si="94"/>
        <v>9.886642888334593E-2</v>
      </c>
      <c r="AF260" s="165">
        <f t="shared" si="106"/>
        <v>0</v>
      </c>
      <c r="AG260" s="69">
        <f t="shared" si="101"/>
        <v>1</v>
      </c>
      <c r="AH260" s="102">
        <f t="shared" si="102"/>
        <v>0</v>
      </c>
      <c r="AI260" s="230" t="str">
        <f t="shared" ref="AI260:AI323" si="113">IF(AJ260&gt;AJ259,S260,"")</f>
        <v/>
      </c>
      <c r="AJ260" s="119">
        <f t="shared" si="104"/>
        <v>0</v>
      </c>
    </row>
    <row r="261" spans="1:36" ht="15.6">
      <c r="A261" s="206">
        <v>40436</v>
      </c>
      <c r="B261">
        <v>6.9699997901916504</v>
      </c>
      <c r="C261">
        <v>12.8400001525879</v>
      </c>
      <c r="D261">
        <v>5.1999998092651403</v>
      </c>
      <c r="E261">
        <v>29.4166068675265</v>
      </c>
      <c r="F261" s="36">
        <f t="shared" si="108"/>
        <v>1.8536662648759887</v>
      </c>
      <c r="G261" s="41">
        <f t="shared" ref="G261:G324" si="114">IF((D261+G260-($AO$2*F261))&gt;0,IF((D261+G260-($AO$2*F261))&gt;$AO$1,$AO$1,(D261+G260-($AO$2*F261))),0)</f>
        <v>49.848617629745014</v>
      </c>
      <c r="H261" s="42">
        <f t="shared" ref="H261:H324" si="115">IF(G261/$AO$1&gt;1,1,G261/$AO$1)</f>
        <v>0.99697235259490025</v>
      </c>
      <c r="I261" s="61">
        <f t="shared" si="109"/>
        <v>11.372500061988838</v>
      </c>
      <c r="J261" s="35">
        <f t="shared" si="110"/>
        <v>1</v>
      </c>
      <c r="K261" s="89">
        <f t="shared" si="95"/>
        <v>1</v>
      </c>
      <c r="L261" s="89">
        <f t="shared" si="97"/>
        <v>1</v>
      </c>
      <c r="M261" s="168">
        <f t="shared" ref="M261:M324" si="116">IF(AND(I261&lt;21.5,I261&gt;4.5),0.000318*I261*(I261-4.5)*((21.5-I261)^(1/3.25)),0)</f>
        <v>5.0673759712369863E-2</v>
      </c>
      <c r="N261" s="165">
        <f t="shared" si="105"/>
        <v>0</v>
      </c>
      <c r="O261" s="69">
        <f t="shared" si="98"/>
        <v>1</v>
      </c>
      <c r="P261" s="102">
        <f t="shared" si="100"/>
        <v>0</v>
      </c>
      <c r="Q261" s="230" t="str">
        <f t="shared" si="107"/>
        <v/>
      </c>
      <c r="R261" s="85">
        <f t="shared" si="103"/>
        <v>1</v>
      </c>
      <c r="S261" s="206">
        <v>40801</v>
      </c>
      <c r="T261">
        <v>-0.3</v>
      </c>
      <c r="U261">
        <v>18.100000000000001</v>
      </c>
      <c r="V261">
        <v>0</v>
      </c>
      <c r="W261">
        <v>29.4166068675265</v>
      </c>
      <c r="X261" s="36">
        <f t="shared" si="111"/>
        <v>3.1628201793819359</v>
      </c>
      <c r="Y261" s="41">
        <f t="shared" ref="Y261:Y324" si="117">IF((V261+Y260-($AN$2*X261))&gt;0,IF((V261+Y260-($AN$2*X261))&gt;$AN$1,$AN$1,(V261+Y260-($AN$2*X261))),0)</f>
        <v>0</v>
      </c>
      <c r="Z261" s="42">
        <f t="shared" ref="Z261:Z324" si="118">IF(Y261/$AN$1&gt;1,1,Y261/$AN$1)</f>
        <v>0</v>
      </c>
      <c r="AA261" s="61">
        <f t="shared" si="112"/>
        <v>13.5</v>
      </c>
      <c r="AB261" s="37" t="str">
        <f t="shared" ref="AB261:AB324" si="119">IF(Z261&gt;$AN$3,1," ")</f>
        <v xml:space="preserve"> </v>
      </c>
      <c r="AC261" s="76" t="str">
        <f t="shared" si="96"/>
        <v/>
      </c>
      <c r="AD261" s="89">
        <f t="shared" si="99"/>
        <v>1</v>
      </c>
      <c r="AE261" s="168">
        <f t="shared" ref="AE261:AE324" si="120">IF(AND(AA261&lt;21.5,AA261&gt;4.5),0.000318*AA261*(AA261-4.5)*((21.5-AA261)^(1/3.25)),0)</f>
        <v>7.3261741843045125E-2</v>
      </c>
      <c r="AF261" s="165">
        <f t="shared" si="106"/>
        <v>0</v>
      </c>
      <c r="AG261" s="69">
        <f t="shared" si="101"/>
        <v>1</v>
      </c>
      <c r="AH261" s="102">
        <f t="shared" si="102"/>
        <v>0</v>
      </c>
      <c r="AI261" s="230" t="str">
        <f t="shared" si="113"/>
        <v/>
      </c>
      <c r="AJ261" s="119">
        <f t="shared" si="104"/>
        <v>0</v>
      </c>
    </row>
    <row r="262" spans="1:36" ht="15.6">
      <c r="A262" s="206">
        <v>40437</v>
      </c>
      <c r="B262">
        <v>6.8699998855590803</v>
      </c>
      <c r="C262">
        <v>11.319999694824199</v>
      </c>
      <c r="D262">
        <v>0.10000000149011599</v>
      </c>
      <c r="E262">
        <v>29.668252310122401</v>
      </c>
      <c r="F262" s="36">
        <f t="shared" si="108"/>
        <v>1.5801752557846149</v>
      </c>
      <c r="G262" s="41">
        <f t="shared" si="114"/>
        <v>48.684477426607437</v>
      </c>
      <c r="H262" s="42">
        <f t="shared" si="115"/>
        <v>0.97368954853214873</v>
      </c>
      <c r="I262" s="61">
        <f t="shared" si="109"/>
        <v>10.20749974250792</v>
      </c>
      <c r="J262" s="35">
        <f t="shared" si="110"/>
        <v>1</v>
      </c>
      <c r="K262" s="89">
        <f t="shared" ref="K262:K325" si="121">IF((SUM(D258:D262))&gt;$AO$6,1,"")</f>
        <v>1</v>
      </c>
      <c r="L262" s="89">
        <f t="shared" si="97"/>
        <v>1</v>
      </c>
      <c r="M262" s="168">
        <f t="shared" si="116"/>
        <v>3.9059602241265236E-2</v>
      </c>
      <c r="N262" s="165">
        <f t="shared" si="105"/>
        <v>0</v>
      </c>
      <c r="O262" s="69">
        <f t="shared" si="98"/>
        <v>1</v>
      </c>
      <c r="P262" s="102">
        <f t="shared" si="100"/>
        <v>0</v>
      </c>
      <c r="Q262" s="230" t="str">
        <f t="shared" si="107"/>
        <v/>
      </c>
      <c r="R262" s="85">
        <f t="shared" si="103"/>
        <v>1</v>
      </c>
      <c r="S262" s="206">
        <v>40802</v>
      </c>
      <c r="T262">
        <v>-0.6</v>
      </c>
      <c r="U262">
        <v>25.7</v>
      </c>
      <c r="V262">
        <v>0</v>
      </c>
      <c r="W262">
        <v>29.668252310122401</v>
      </c>
      <c r="X262" s="36">
        <f t="shared" si="111"/>
        <v>4.3350118109520688</v>
      </c>
      <c r="Y262" s="41">
        <f t="shared" si="117"/>
        <v>0</v>
      </c>
      <c r="Z262" s="42">
        <f t="shared" si="118"/>
        <v>0</v>
      </c>
      <c r="AA262" s="61">
        <f t="shared" si="112"/>
        <v>19.125</v>
      </c>
      <c r="AB262" s="37" t="str">
        <f t="shared" si="119"/>
        <v xml:space="preserve"> </v>
      </c>
      <c r="AC262" s="76" t="str">
        <f t="shared" ref="AC262:AC325" si="122">IF((SUM(V258:V262))&gt;$AN$6,1,"")</f>
        <v/>
      </c>
      <c r="AD262" s="89">
        <f t="shared" si="99"/>
        <v>1</v>
      </c>
      <c r="AE262" s="168">
        <f t="shared" si="120"/>
        <v>0.11606819825197075</v>
      </c>
      <c r="AF262" s="165">
        <f t="shared" si="106"/>
        <v>0</v>
      </c>
      <c r="AG262" s="69">
        <f t="shared" si="101"/>
        <v>1</v>
      </c>
      <c r="AH262" s="102">
        <f t="shared" si="102"/>
        <v>0.1</v>
      </c>
      <c r="AI262" s="230">
        <f t="shared" si="113"/>
        <v>40802</v>
      </c>
      <c r="AJ262" s="119">
        <f t="shared" si="104"/>
        <v>1</v>
      </c>
    </row>
    <row r="263" spans="1:36" ht="15.6">
      <c r="A263" s="206">
        <v>40438</v>
      </c>
      <c r="B263">
        <v>1.5599999427795399</v>
      </c>
      <c r="C263">
        <v>12.8400001525879</v>
      </c>
      <c r="D263">
        <v>0</v>
      </c>
      <c r="E263">
        <v>29.9197850004965</v>
      </c>
      <c r="F263" s="36">
        <f t="shared" si="108"/>
        <v>2.358385431647247</v>
      </c>
      <c r="G263" s="41">
        <f t="shared" si="114"/>
        <v>46.797769081289637</v>
      </c>
      <c r="H263" s="42">
        <f t="shared" si="115"/>
        <v>0.93595538162579273</v>
      </c>
      <c r="I263" s="61">
        <f t="shared" si="109"/>
        <v>10.02000010013581</v>
      </c>
      <c r="J263" s="35">
        <f t="shared" si="110"/>
        <v>1</v>
      </c>
      <c r="K263" s="89">
        <f t="shared" si="121"/>
        <v>1</v>
      </c>
      <c r="L263" s="89">
        <f t="shared" si="97"/>
        <v>1</v>
      </c>
      <c r="M263" s="168">
        <f t="shared" si="116"/>
        <v>3.727090135919469E-2</v>
      </c>
      <c r="N263" s="165">
        <f t="shared" si="105"/>
        <v>0</v>
      </c>
      <c r="O263" s="69">
        <f t="shared" si="98"/>
        <v>1</v>
      </c>
      <c r="P263" s="102">
        <f t="shared" si="100"/>
        <v>0</v>
      </c>
      <c r="Q263" s="230" t="str">
        <f t="shared" si="107"/>
        <v/>
      </c>
      <c r="R263" s="85">
        <f t="shared" si="103"/>
        <v>1</v>
      </c>
      <c r="S263" s="206">
        <v>40803</v>
      </c>
      <c r="T263">
        <v>0.6</v>
      </c>
      <c r="U263">
        <v>27.1</v>
      </c>
      <c r="V263">
        <v>0</v>
      </c>
      <c r="W263">
        <v>29.9197850004965</v>
      </c>
      <c r="X263" s="36">
        <f t="shared" si="111"/>
        <v>4.576325125702521</v>
      </c>
      <c r="Y263" s="41">
        <f t="shared" si="117"/>
        <v>0</v>
      </c>
      <c r="Z263" s="42">
        <f t="shared" si="118"/>
        <v>0</v>
      </c>
      <c r="AA263" s="61">
        <f t="shared" si="112"/>
        <v>20.475000000000001</v>
      </c>
      <c r="AB263" s="37" t="str">
        <f t="shared" si="119"/>
        <v xml:space="preserve"> </v>
      </c>
      <c r="AC263" s="76" t="str">
        <f t="shared" si="122"/>
        <v/>
      </c>
      <c r="AD263" s="89">
        <f t="shared" si="99"/>
        <v>1</v>
      </c>
      <c r="AE263" s="168">
        <f t="shared" si="120"/>
        <v>0.1048073036475104</v>
      </c>
      <c r="AF263" s="165">
        <f t="shared" si="106"/>
        <v>0</v>
      </c>
      <c r="AG263" s="69">
        <f t="shared" si="101"/>
        <v>1</v>
      </c>
      <c r="AH263" s="102">
        <f t="shared" si="102"/>
        <v>1.2800000000000011</v>
      </c>
      <c r="AI263" s="230" t="str">
        <f t="shared" si="113"/>
        <v/>
      </c>
      <c r="AJ263" s="119">
        <f t="shared" si="104"/>
        <v>1</v>
      </c>
    </row>
    <row r="264" spans="1:36" ht="15.6">
      <c r="A264" s="206">
        <v>40439</v>
      </c>
      <c r="B264">
        <v>6.0500001907348597</v>
      </c>
      <c r="C264">
        <v>14.039999961853001</v>
      </c>
      <c r="D264">
        <v>0</v>
      </c>
      <c r="E264">
        <v>30.171130416621999</v>
      </c>
      <c r="F264" s="36">
        <f t="shared" si="108"/>
        <v>2.2293278454633909</v>
      </c>
      <c r="G264" s="41">
        <f t="shared" si="114"/>
        <v>45.014306804918924</v>
      </c>
      <c r="H264" s="42">
        <f t="shared" si="115"/>
        <v>0.90028613609837849</v>
      </c>
      <c r="I264" s="61">
        <f t="shared" si="109"/>
        <v>12.042500019073465</v>
      </c>
      <c r="J264" s="35">
        <f t="shared" si="110"/>
        <v>1</v>
      </c>
      <c r="K264" s="89">
        <f t="shared" si="121"/>
        <v>1</v>
      </c>
      <c r="L264" s="89">
        <f t="shared" si="97"/>
        <v>1</v>
      </c>
      <c r="M264" s="168">
        <f t="shared" si="116"/>
        <v>5.766309809555778E-2</v>
      </c>
      <c r="N264" s="165">
        <f t="shared" si="105"/>
        <v>0</v>
      </c>
      <c r="O264" s="69">
        <f t="shared" si="98"/>
        <v>1</v>
      </c>
      <c r="P264" s="102">
        <f t="shared" si="100"/>
        <v>0</v>
      </c>
      <c r="Q264" s="230" t="str">
        <f t="shared" si="107"/>
        <v/>
      </c>
      <c r="R264" s="85">
        <f t="shared" si="103"/>
        <v>1</v>
      </c>
      <c r="S264" s="206">
        <v>40804</v>
      </c>
      <c r="T264">
        <v>0</v>
      </c>
      <c r="U264">
        <v>24.4</v>
      </c>
      <c r="V264">
        <v>0</v>
      </c>
      <c r="W264">
        <v>30.171130416621999</v>
      </c>
      <c r="X264" s="36">
        <f t="shared" si="111"/>
        <v>4.1972950744124882</v>
      </c>
      <c r="Y264" s="41">
        <f t="shared" si="117"/>
        <v>0</v>
      </c>
      <c r="Z264" s="42">
        <f t="shared" si="118"/>
        <v>0</v>
      </c>
      <c r="AA264" s="61">
        <f t="shared" si="112"/>
        <v>18.299999999999997</v>
      </c>
      <c r="AB264" s="37" t="str">
        <f t="shared" si="119"/>
        <v xml:space="preserve"> </v>
      </c>
      <c r="AC264" s="76" t="str">
        <f t="shared" si="122"/>
        <v/>
      </c>
      <c r="AD264" s="89">
        <f t="shared" si="99"/>
        <v>1</v>
      </c>
      <c r="AE264" s="168">
        <f t="shared" si="120"/>
        <v>0.11486509039048882</v>
      </c>
      <c r="AF264" s="165">
        <f t="shared" si="106"/>
        <v>0</v>
      </c>
      <c r="AG264" s="69">
        <f t="shared" si="101"/>
        <v>1</v>
      </c>
      <c r="AH264" s="102">
        <f t="shared" si="102"/>
        <v>1.2800000000000011</v>
      </c>
      <c r="AI264" s="230" t="str">
        <f t="shared" si="113"/>
        <v/>
      </c>
      <c r="AJ264" s="119">
        <f t="shared" si="104"/>
        <v>1</v>
      </c>
    </row>
    <row r="265" spans="1:36" ht="15.6">
      <c r="A265" s="206">
        <v>40440</v>
      </c>
      <c r="B265">
        <v>1.20000004768372</v>
      </c>
      <c r="C265">
        <v>15.6199998855591</v>
      </c>
      <c r="D265">
        <v>0</v>
      </c>
      <c r="E265">
        <v>30.422214036472599</v>
      </c>
      <c r="F265" s="36">
        <f t="shared" si="108"/>
        <v>2.8425114142782864</v>
      </c>
      <c r="G265" s="41">
        <f t="shared" si="114"/>
        <v>42.740297673496293</v>
      </c>
      <c r="H265" s="42">
        <f t="shared" si="115"/>
        <v>0.85480595346992583</v>
      </c>
      <c r="I265" s="61">
        <f t="shared" si="109"/>
        <v>12.014999926090255</v>
      </c>
      <c r="J265" s="35">
        <f t="shared" si="110"/>
        <v>1</v>
      </c>
      <c r="K265" s="89">
        <f t="shared" si="121"/>
        <v>1</v>
      </c>
      <c r="L265" s="89">
        <f t="shared" si="97"/>
        <v>1</v>
      </c>
      <c r="M265" s="168">
        <f t="shared" si="116"/>
        <v>5.7372892603901569E-2</v>
      </c>
      <c r="N265" s="165">
        <f t="shared" si="105"/>
        <v>0</v>
      </c>
      <c r="O265" s="69">
        <f t="shared" si="98"/>
        <v>1</v>
      </c>
      <c r="P265" s="102">
        <f t="shared" si="100"/>
        <v>0</v>
      </c>
      <c r="Q265" s="230" t="str">
        <f t="shared" si="107"/>
        <v/>
      </c>
      <c r="R265" s="85">
        <f t="shared" si="103"/>
        <v>1</v>
      </c>
      <c r="S265" s="206">
        <v>40805</v>
      </c>
      <c r="T265">
        <v>1.8</v>
      </c>
      <c r="U265">
        <v>27.7</v>
      </c>
      <c r="V265">
        <v>0</v>
      </c>
      <c r="W265">
        <v>30.422214036472599</v>
      </c>
      <c r="X265" s="36">
        <f t="shared" si="111"/>
        <v>4.731005403757659</v>
      </c>
      <c r="Y265" s="41">
        <f t="shared" si="117"/>
        <v>0</v>
      </c>
      <c r="Z265" s="42">
        <f t="shared" si="118"/>
        <v>0</v>
      </c>
      <c r="AA265" s="61">
        <f t="shared" si="112"/>
        <v>21.225000000000001</v>
      </c>
      <c r="AB265" s="37" t="str">
        <f t="shared" si="119"/>
        <v xml:space="preserve"> </v>
      </c>
      <c r="AC265" s="76" t="str">
        <f t="shared" si="122"/>
        <v/>
      </c>
      <c r="AD265" s="89">
        <f t="shared" si="99"/>
        <v>1</v>
      </c>
      <c r="AE265" s="168">
        <f t="shared" si="120"/>
        <v>7.5880105852649329E-2</v>
      </c>
      <c r="AF265" s="165">
        <f t="shared" si="106"/>
        <v>0</v>
      </c>
      <c r="AG265" s="69" t="str">
        <f t="shared" si="101"/>
        <v/>
      </c>
      <c r="AH265" s="102">
        <f t="shared" si="102"/>
        <v>3.0600000000000023</v>
      </c>
      <c r="AI265" s="230" t="str">
        <f t="shared" si="113"/>
        <v/>
      </c>
      <c r="AJ265" s="119">
        <f t="shared" si="104"/>
        <v>1</v>
      </c>
    </row>
    <row r="266" spans="1:36" ht="15.6">
      <c r="A266" s="206">
        <v>40441</v>
      </c>
      <c r="B266">
        <v>0.61000001430511497</v>
      </c>
      <c r="C266">
        <v>18.379999160766602</v>
      </c>
      <c r="D266">
        <v>0</v>
      </c>
      <c r="E266">
        <v>30.6729613380218</v>
      </c>
      <c r="F266" s="36">
        <f t="shared" si="108"/>
        <v>3.3131740749209144</v>
      </c>
      <c r="G266" s="41">
        <f t="shared" si="114"/>
        <v>40.089758413559565</v>
      </c>
      <c r="H266" s="42">
        <f t="shared" si="115"/>
        <v>0.80179516827119135</v>
      </c>
      <c r="I266" s="61">
        <f t="shared" si="109"/>
        <v>13.93749937415123</v>
      </c>
      <c r="J266" s="35">
        <f t="shared" si="110"/>
        <v>1</v>
      </c>
      <c r="K266" s="89" t="str">
        <f t="shared" si="121"/>
        <v/>
      </c>
      <c r="L266" s="89">
        <f t="shared" si="97"/>
        <v>1</v>
      </c>
      <c r="M266" s="168">
        <f t="shared" si="116"/>
        <v>7.7952044210234217E-2</v>
      </c>
      <c r="N266" s="165">
        <f t="shared" si="105"/>
        <v>0</v>
      </c>
      <c r="O266" s="69">
        <f t="shared" si="98"/>
        <v>1</v>
      </c>
      <c r="P266" s="102">
        <f t="shared" si="100"/>
        <v>0</v>
      </c>
      <c r="Q266" s="230" t="str">
        <f t="shared" si="107"/>
        <v/>
      </c>
      <c r="R266" s="85">
        <f t="shared" si="103"/>
        <v>1</v>
      </c>
      <c r="S266" s="206">
        <v>40806</v>
      </c>
      <c r="T266">
        <v>10.9</v>
      </c>
      <c r="U266">
        <v>15.9</v>
      </c>
      <c r="V266">
        <v>0.4</v>
      </c>
      <c r="W266">
        <v>30.6729613380218</v>
      </c>
      <c r="X266" s="36">
        <f t="shared" si="111"/>
        <v>2.0088941544772756</v>
      </c>
      <c r="Y266" s="41">
        <f t="shared" si="117"/>
        <v>0</v>
      </c>
      <c r="Z266" s="42">
        <f t="shared" si="118"/>
        <v>0</v>
      </c>
      <c r="AA266" s="61">
        <f t="shared" si="112"/>
        <v>14.65</v>
      </c>
      <c r="AB266" s="37" t="str">
        <f t="shared" si="119"/>
        <v xml:space="preserve"> </v>
      </c>
      <c r="AC266" s="76" t="str">
        <f t="shared" si="122"/>
        <v/>
      </c>
      <c r="AD266" s="89">
        <f t="shared" si="99"/>
        <v>1</v>
      </c>
      <c r="AE266" s="168">
        <f t="shared" si="120"/>
        <v>8.5480360956303889E-2</v>
      </c>
      <c r="AF266" s="165">
        <f t="shared" si="106"/>
        <v>0</v>
      </c>
      <c r="AG266" s="69" t="str">
        <f t="shared" si="101"/>
        <v/>
      </c>
      <c r="AH266" s="102">
        <f t="shared" si="102"/>
        <v>3.0600000000000023</v>
      </c>
      <c r="AI266" s="230" t="str">
        <f t="shared" si="113"/>
        <v/>
      </c>
      <c r="AJ266" s="119">
        <f t="shared" si="104"/>
        <v>1</v>
      </c>
    </row>
    <row r="267" spans="1:36" ht="15.6">
      <c r="A267" s="206">
        <v>40442</v>
      </c>
      <c r="B267">
        <v>1.8400000333786</v>
      </c>
      <c r="C267">
        <v>19.930000305175799</v>
      </c>
      <c r="D267">
        <v>0</v>
      </c>
      <c r="E267">
        <v>30.923297799242899</v>
      </c>
      <c r="F267" s="36">
        <f t="shared" si="108"/>
        <v>3.5417809521388008</v>
      </c>
      <c r="G267" s="41">
        <f t="shared" si="114"/>
        <v>37.256333651848522</v>
      </c>
      <c r="H267" s="42">
        <f t="shared" si="115"/>
        <v>0.74512667303697044</v>
      </c>
      <c r="I267" s="61">
        <f t="shared" si="109"/>
        <v>15.4075002372265</v>
      </c>
      <c r="J267" s="35">
        <f t="shared" si="110"/>
        <v>1</v>
      </c>
      <c r="K267" s="89" t="str">
        <f t="shared" si="121"/>
        <v/>
      </c>
      <c r="L267" s="89">
        <f t="shared" ref="L267:L330" si="123">IF((AVERAGE(I258:I267))&lt;$AO$5,1,"")</f>
        <v>1</v>
      </c>
      <c r="M267" s="168">
        <f t="shared" si="116"/>
        <v>9.3188018898637218E-2</v>
      </c>
      <c r="N267" s="165">
        <f t="shared" si="105"/>
        <v>0</v>
      </c>
      <c r="O267" s="69">
        <f t="shared" ref="O267:O330" si="124">IF((AVERAGE(C261:C267))&lt;$AN$4,1,"")</f>
        <v>1</v>
      </c>
      <c r="P267" s="102">
        <f t="shared" si="100"/>
        <v>0</v>
      </c>
      <c r="Q267" s="230" t="str">
        <f t="shared" si="107"/>
        <v/>
      </c>
      <c r="R267" s="85">
        <f t="shared" si="103"/>
        <v>1</v>
      </c>
      <c r="S267" s="206">
        <v>40807</v>
      </c>
      <c r="T267">
        <v>-2.5</v>
      </c>
      <c r="U267">
        <v>18</v>
      </c>
      <c r="V267">
        <v>1</v>
      </c>
      <c r="W267">
        <v>30.923297799242899</v>
      </c>
      <c r="X267" s="36">
        <f t="shared" si="111"/>
        <v>3.3582682959664427</v>
      </c>
      <c r="Y267" s="41">
        <f t="shared" si="117"/>
        <v>0</v>
      </c>
      <c r="Z267" s="42">
        <f t="shared" si="118"/>
        <v>0</v>
      </c>
      <c r="AA267" s="61">
        <f t="shared" si="112"/>
        <v>12.875</v>
      </c>
      <c r="AB267" s="37" t="str">
        <f t="shared" si="119"/>
        <v xml:space="preserve"> </v>
      </c>
      <c r="AC267" s="76" t="str">
        <f t="shared" si="122"/>
        <v/>
      </c>
      <c r="AD267" s="89">
        <f t="shared" ref="AD267:AD330" si="125">IF((AVERAGE(AA258:AA267))&lt;$AN$5,1,"")</f>
        <v>1</v>
      </c>
      <c r="AE267" s="168">
        <f t="shared" si="120"/>
        <v>6.6540345490714137E-2</v>
      </c>
      <c r="AF267" s="165">
        <f t="shared" si="106"/>
        <v>0</v>
      </c>
      <c r="AG267" s="69" t="str">
        <f t="shared" si="101"/>
        <v/>
      </c>
      <c r="AH267" s="102">
        <f t="shared" si="102"/>
        <v>3.0600000000000023</v>
      </c>
      <c r="AI267" s="230" t="str">
        <f t="shared" si="113"/>
        <v/>
      </c>
      <c r="AJ267" s="119">
        <f t="shared" si="104"/>
        <v>0</v>
      </c>
    </row>
    <row r="268" spans="1:36" ht="15.6">
      <c r="A268" s="206">
        <v>40443</v>
      </c>
      <c r="B268">
        <v>6.1300001144409197</v>
      </c>
      <c r="C268">
        <v>19.7600002288818</v>
      </c>
      <c r="D268">
        <v>0</v>
      </c>
      <c r="E268">
        <v>31.173148898109599</v>
      </c>
      <c r="F268" s="36">
        <f t="shared" si="108"/>
        <v>3.3217340256903674</v>
      </c>
      <c r="G268" s="41">
        <f t="shared" si="114"/>
        <v>34.598946431296227</v>
      </c>
      <c r="H268" s="42">
        <f t="shared" si="115"/>
        <v>0.69197892862592458</v>
      </c>
      <c r="I268" s="61">
        <f t="shared" si="109"/>
        <v>16.352500200271582</v>
      </c>
      <c r="J268" s="35">
        <f t="shared" si="110"/>
        <v>1</v>
      </c>
      <c r="K268" s="89" t="str">
        <f t="shared" si="121"/>
        <v/>
      </c>
      <c r="L268" s="89">
        <f t="shared" si="123"/>
        <v>1</v>
      </c>
      <c r="M268" s="168">
        <f t="shared" si="116"/>
        <v>0.10204082798857335</v>
      </c>
      <c r="N268" s="165">
        <f t="shared" si="105"/>
        <v>0</v>
      </c>
      <c r="O268" s="69">
        <f t="shared" si="124"/>
        <v>1</v>
      </c>
      <c r="P268" s="102">
        <f t="shared" ref="P268:P331" si="126">IF(L268=1,(AVERAGE(IF(I268&gt;$AO$7,I268-$AO$7,0),IF(I267&gt;$AO$7,I267-$AO$7,0),IF(I266&gt;$AO$7,I266-$AO$7,0),IF(I265&gt;$AO$7,I265-$AO$7,0),IF(I264&gt;$AO$7,I264-$AO$7,0),IF(I263&gt;$AO$7,I263-$AO$7,0),IF(I262&gt;$AO$7,I262-$AO$7,0),IF(I261&gt;$AO$7,I261-$AO$7,0),IF(I260&gt;$AO$7,I260-$AO$7,0),IF(I259&gt;$AO$7,I259-$AO$7,0)))*$AO$8,"")</f>
        <v>0</v>
      </c>
      <c r="Q268" s="230" t="str">
        <f t="shared" si="107"/>
        <v/>
      </c>
      <c r="R268" s="85">
        <f t="shared" si="103"/>
        <v>1</v>
      </c>
      <c r="S268" s="206">
        <v>40808</v>
      </c>
      <c r="T268">
        <v>-0.9</v>
      </c>
      <c r="U268">
        <v>22.7</v>
      </c>
      <c r="V268">
        <v>0</v>
      </c>
      <c r="W268">
        <v>31.173148898109599</v>
      </c>
      <c r="X268" s="36">
        <f t="shared" si="111"/>
        <v>4.0801894053306675</v>
      </c>
      <c r="Y268" s="41">
        <f t="shared" si="117"/>
        <v>0</v>
      </c>
      <c r="Z268" s="42">
        <f t="shared" si="118"/>
        <v>0</v>
      </c>
      <c r="AA268" s="61">
        <f t="shared" si="112"/>
        <v>16.8</v>
      </c>
      <c r="AB268" s="37" t="str">
        <f t="shared" si="119"/>
        <v xml:space="preserve"> </v>
      </c>
      <c r="AC268" s="76" t="str">
        <f t="shared" si="122"/>
        <v/>
      </c>
      <c r="AD268" s="89">
        <f t="shared" si="125"/>
        <v>1</v>
      </c>
      <c r="AE268" s="168">
        <f t="shared" si="120"/>
        <v>0.10578908335391907</v>
      </c>
      <c r="AF268" s="165">
        <f t="shared" si="106"/>
        <v>0</v>
      </c>
      <c r="AG268" s="69" t="str">
        <f t="shared" ref="AG268:AG331" si="127">IF((AVERAGE(U262:U268))&lt;$AN$4,1,"")</f>
        <v/>
      </c>
      <c r="AH268" s="102">
        <f t="shared" ref="AH268:AH331" si="128">IF(AD268=1,(AVERAGE(IF(AA268&gt;$AN$7,AA268-$AN$7,0),IF(AA267&gt;$AN$7,AA267-$AN$7,0),IF(AA266&gt;$AN$7,AA266-$AN$7,0),IF(AA265&gt;$AN$7,AA265-$AN$7,0),IF(AA264&gt;$AN$7,AA264-$AN$7,0),IF(AA263&gt;$AN$7,AA263-$AN$7,0),IF(AA262&gt;$AN$7,AA262-$AN$7,0),IF(AA261&gt;$AN$7,AA261-$AN$7,0),IF(AA260&gt;$AN$7,AA260-$AN$7,0),IF(AA259&gt;$AN$7,AA259-$AN$7,0)))*$AN$8,"")</f>
        <v>3.0600000000000023</v>
      </c>
      <c r="AI268" s="230" t="str">
        <f t="shared" si="113"/>
        <v/>
      </c>
      <c r="AJ268" s="119">
        <f t="shared" si="104"/>
        <v>0</v>
      </c>
    </row>
    <row r="269" spans="1:36" ht="15.6">
      <c r="A269" s="206">
        <v>40444</v>
      </c>
      <c r="B269">
        <v>3.3199999332428001</v>
      </c>
      <c r="C269">
        <v>19.2700004577637</v>
      </c>
      <c r="D269">
        <v>0</v>
      </c>
      <c r="E269">
        <v>31.4224401125953</v>
      </c>
      <c r="F269" s="36">
        <f t="shared" si="108"/>
        <v>3.4276808183048368</v>
      </c>
      <c r="G269" s="41">
        <f t="shared" si="114"/>
        <v>31.856801776652357</v>
      </c>
      <c r="H269" s="42">
        <f t="shared" si="115"/>
        <v>0.6371360355330471</v>
      </c>
      <c r="I269" s="61">
        <f t="shared" si="109"/>
        <v>15.282500326633475</v>
      </c>
      <c r="J269" s="35">
        <f t="shared" si="110"/>
        <v>1</v>
      </c>
      <c r="K269" s="89" t="str">
        <f t="shared" si="121"/>
        <v/>
      </c>
      <c r="L269" s="89">
        <f t="shared" si="123"/>
        <v>1</v>
      </c>
      <c r="M269" s="168">
        <f t="shared" si="116"/>
        <v>9.194550061470641E-2</v>
      </c>
      <c r="N269" s="165">
        <f t="shared" si="105"/>
        <v>0</v>
      </c>
      <c r="O269" s="69">
        <f t="shared" si="124"/>
        <v>1</v>
      </c>
      <c r="P269" s="102">
        <f t="shared" si="126"/>
        <v>0</v>
      </c>
      <c r="Q269" s="230" t="str">
        <f t="shared" si="107"/>
        <v/>
      </c>
      <c r="R269" s="85">
        <f t="shared" si="103"/>
        <v>1</v>
      </c>
      <c r="S269" s="206">
        <v>40809</v>
      </c>
      <c r="T269">
        <v>0.1</v>
      </c>
      <c r="U269">
        <v>22.1</v>
      </c>
      <c r="V269">
        <v>0</v>
      </c>
      <c r="W269">
        <v>31.4224401125953</v>
      </c>
      <c r="X269" s="36">
        <f t="shared" si="111"/>
        <v>3.9986265199099877</v>
      </c>
      <c r="Y269" s="41">
        <f t="shared" si="117"/>
        <v>0</v>
      </c>
      <c r="Z269" s="42">
        <f t="shared" si="118"/>
        <v>0</v>
      </c>
      <c r="AA269" s="61">
        <f t="shared" si="112"/>
        <v>16.600000000000001</v>
      </c>
      <c r="AB269" s="37" t="str">
        <f t="shared" si="119"/>
        <v xml:space="preserve"> </v>
      </c>
      <c r="AC269" s="76" t="str">
        <f t="shared" si="122"/>
        <v/>
      </c>
      <c r="AD269" s="89">
        <f t="shared" si="125"/>
        <v>1</v>
      </c>
      <c r="AE269" s="168">
        <f t="shared" si="120"/>
        <v>0.10415703367284401</v>
      </c>
      <c r="AF269" s="165">
        <f t="shared" si="106"/>
        <v>0</v>
      </c>
      <c r="AG269" s="69" t="str">
        <f t="shared" si="127"/>
        <v/>
      </c>
      <c r="AH269" s="102">
        <f t="shared" si="128"/>
        <v>3.0600000000000023</v>
      </c>
      <c r="AI269" s="230" t="str">
        <f t="shared" si="113"/>
        <v/>
      </c>
      <c r="AJ269" s="119">
        <f t="shared" si="104"/>
        <v>0</v>
      </c>
    </row>
    <row r="270" spans="1:36" ht="15.6">
      <c r="A270" s="206">
        <v>40445</v>
      </c>
      <c r="B270">
        <v>2.46000003814697</v>
      </c>
      <c r="C270">
        <v>19.139999389648398</v>
      </c>
      <c r="D270">
        <v>0</v>
      </c>
      <c r="E270">
        <v>31.671096920673499</v>
      </c>
      <c r="F270" s="36">
        <f t="shared" si="108"/>
        <v>3.4728729891125814</v>
      </c>
      <c r="G270" s="41">
        <f t="shared" si="114"/>
        <v>29.078503385362293</v>
      </c>
      <c r="H270" s="42">
        <f t="shared" si="115"/>
        <v>0.58157006770724584</v>
      </c>
      <c r="I270" s="61">
        <f t="shared" si="109"/>
        <v>14.969999551773041</v>
      </c>
      <c r="J270" s="35">
        <f t="shared" si="110"/>
        <v>1</v>
      </c>
      <c r="K270" s="89" t="str">
        <f t="shared" si="121"/>
        <v/>
      </c>
      <c r="L270" s="89">
        <f t="shared" si="123"/>
        <v>1</v>
      </c>
      <c r="M270" s="168">
        <f t="shared" si="116"/>
        <v>8.8784692912710378E-2</v>
      </c>
      <c r="N270" s="165">
        <f t="shared" si="105"/>
        <v>0</v>
      </c>
      <c r="O270" s="69">
        <f t="shared" si="124"/>
        <v>1</v>
      </c>
      <c r="P270" s="102">
        <f t="shared" si="126"/>
        <v>0</v>
      </c>
      <c r="Q270" s="230" t="str">
        <f t="shared" si="107"/>
        <v/>
      </c>
      <c r="R270" s="85">
        <f t="shared" si="103"/>
        <v>1</v>
      </c>
      <c r="S270" s="206">
        <v>40810</v>
      </c>
      <c r="T270">
        <v>-0.1</v>
      </c>
      <c r="U270">
        <v>19.899999999999999</v>
      </c>
      <c r="V270">
        <v>0</v>
      </c>
      <c r="W270">
        <v>31.671096920673499</v>
      </c>
      <c r="X270" s="36">
        <f t="shared" si="111"/>
        <v>3.6831518451497436</v>
      </c>
      <c r="Y270" s="41">
        <f t="shared" si="117"/>
        <v>0</v>
      </c>
      <c r="Z270" s="42">
        <f t="shared" si="118"/>
        <v>0</v>
      </c>
      <c r="AA270" s="61">
        <f t="shared" si="112"/>
        <v>14.899999999999999</v>
      </c>
      <c r="AB270" s="37" t="str">
        <f t="shared" si="119"/>
        <v xml:space="preserve"> </v>
      </c>
      <c r="AC270" s="76" t="str">
        <f t="shared" si="122"/>
        <v/>
      </c>
      <c r="AD270" s="89">
        <f t="shared" si="125"/>
        <v>1</v>
      </c>
      <c r="AE270" s="168">
        <f t="shared" si="120"/>
        <v>8.8067180498729025E-2</v>
      </c>
      <c r="AF270" s="165">
        <f t="shared" si="106"/>
        <v>0</v>
      </c>
      <c r="AG270" s="69" t="str">
        <f t="shared" si="127"/>
        <v/>
      </c>
      <c r="AH270" s="102">
        <f t="shared" si="128"/>
        <v>3.0600000000000023</v>
      </c>
      <c r="AI270" s="230" t="str">
        <f t="shared" si="113"/>
        <v/>
      </c>
      <c r="AJ270" s="119">
        <f t="shared" si="104"/>
        <v>0</v>
      </c>
    </row>
    <row r="271" spans="1:36" ht="15.6">
      <c r="A271" s="206">
        <v>40446</v>
      </c>
      <c r="B271">
        <v>1.9800000190734901</v>
      </c>
      <c r="C271">
        <v>18.950000762939499</v>
      </c>
      <c r="D271">
        <v>0</v>
      </c>
      <c r="E271">
        <v>31.9190448003177</v>
      </c>
      <c r="F271" s="36">
        <f t="shared" si="108"/>
        <v>3.4890047800186577</v>
      </c>
      <c r="G271" s="41">
        <f t="shared" si="114"/>
        <v>26.287299561347368</v>
      </c>
      <c r="H271" s="42">
        <f t="shared" si="115"/>
        <v>0.52574599122694732</v>
      </c>
      <c r="I271" s="61">
        <f t="shared" si="109"/>
        <v>14.707500576972997</v>
      </c>
      <c r="J271" s="35">
        <f t="shared" si="110"/>
        <v>1</v>
      </c>
      <c r="K271" s="89" t="str">
        <f t="shared" si="121"/>
        <v/>
      </c>
      <c r="L271" s="89">
        <f t="shared" si="123"/>
        <v>1</v>
      </c>
      <c r="M271" s="168">
        <f t="shared" si="116"/>
        <v>8.6078465842227198E-2</v>
      </c>
      <c r="N271" s="165">
        <f t="shared" si="105"/>
        <v>0</v>
      </c>
      <c r="O271" s="69">
        <f t="shared" si="124"/>
        <v>1</v>
      </c>
      <c r="P271" s="102">
        <f t="shared" si="126"/>
        <v>0</v>
      </c>
      <c r="Q271" s="230" t="str">
        <f t="shared" si="107"/>
        <v/>
      </c>
      <c r="R271" s="85">
        <f t="shared" si="103"/>
        <v>1</v>
      </c>
      <c r="S271" s="206">
        <v>40811</v>
      </c>
      <c r="T271">
        <v>8</v>
      </c>
      <c r="U271">
        <v>16.5</v>
      </c>
      <c r="V271">
        <v>0</v>
      </c>
      <c r="W271">
        <v>31.9190448003177</v>
      </c>
      <c r="X271" s="36">
        <f t="shared" si="111"/>
        <v>2.6252192318656853</v>
      </c>
      <c r="Y271" s="41">
        <f t="shared" si="117"/>
        <v>0</v>
      </c>
      <c r="Z271" s="42">
        <f t="shared" si="118"/>
        <v>0</v>
      </c>
      <c r="AA271" s="61">
        <f t="shared" si="112"/>
        <v>14.375</v>
      </c>
      <c r="AB271" s="37" t="str">
        <f t="shared" si="119"/>
        <v xml:space="preserve"> </v>
      </c>
      <c r="AC271" s="76" t="str">
        <f t="shared" si="122"/>
        <v/>
      </c>
      <c r="AD271" s="89">
        <f t="shared" si="125"/>
        <v>1</v>
      </c>
      <c r="AE271" s="168">
        <f t="shared" si="120"/>
        <v>8.2597598752900889E-2</v>
      </c>
      <c r="AF271" s="165">
        <f t="shared" si="106"/>
        <v>0</v>
      </c>
      <c r="AG271" s="69">
        <f t="shared" si="127"/>
        <v>1</v>
      </c>
      <c r="AH271" s="102">
        <f t="shared" si="128"/>
        <v>3.0600000000000023</v>
      </c>
      <c r="AI271" s="230" t="str">
        <f t="shared" si="113"/>
        <v/>
      </c>
      <c r="AJ271" s="119">
        <f t="shared" si="104"/>
        <v>0</v>
      </c>
    </row>
    <row r="272" spans="1:36" ht="15.6">
      <c r="A272" s="206">
        <v>40447</v>
      </c>
      <c r="B272">
        <v>3.4500000476837198</v>
      </c>
      <c r="C272">
        <v>21.649999618530298</v>
      </c>
      <c r="D272">
        <v>0</v>
      </c>
      <c r="E272">
        <v>32.166209229501398</v>
      </c>
      <c r="F272" s="36">
        <f t="shared" si="108"/>
        <v>3.9098132682871629</v>
      </c>
      <c r="G272" s="41">
        <f t="shared" si="114"/>
        <v>23.159448946717639</v>
      </c>
      <c r="H272" s="42">
        <f t="shared" si="115"/>
        <v>0.46318897893435279</v>
      </c>
      <c r="I272" s="61">
        <f t="shared" si="109"/>
        <v>17.099999725818655</v>
      </c>
      <c r="J272" s="35">
        <f t="shared" si="110"/>
        <v>1</v>
      </c>
      <c r="K272" s="89" t="str">
        <f t="shared" si="121"/>
        <v/>
      </c>
      <c r="L272" s="89">
        <f t="shared" si="123"/>
        <v>1</v>
      </c>
      <c r="M272" s="168">
        <f t="shared" si="116"/>
        <v>0.10808842940960602</v>
      </c>
      <c r="N272" s="165">
        <f t="shared" si="105"/>
        <v>0</v>
      </c>
      <c r="O272" s="69">
        <f t="shared" si="124"/>
        <v>1</v>
      </c>
      <c r="P272" s="102">
        <f t="shared" si="126"/>
        <v>0</v>
      </c>
      <c r="Q272" s="230" t="str">
        <f t="shared" si="107"/>
        <v/>
      </c>
      <c r="R272" s="85">
        <f t="shared" ref="R272:R335" si="129">IF(AND(AND(AND(SUM(D259:D263)&gt;$AO$6)),(L272=1)),1,0)</f>
        <v>1</v>
      </c>
      <c r="S272" s="206">
        <v>40812</v>
      </c>
      <c r="T272">
        <v>3.6</v>
      </c>
      <c r="U272">
        <v>20.3</v>
      </c>
      <c r="V272">
        <v>0</v>
      </c>
      <c r="W272">
        <v>32.166209229501398</v>
      </c>
      <c r="X272" s="36">
        <f t="shared" si="111"/>
        <v>3.6711898151215756</v>
      </c>
      <c r="Y272" s="41">
        <f t="shared" si="117"/>
        <v>0</v>
      </c>
      <c r="Z272" s="42">
        <f t="shared" si="118"/>
        <v>0</v>
      </c>
      <c r="AA272" s="61">
        <f t="shared" si="112"/>
        <v>16.125</v>
      </c>
      <c r="AB272" s="37" t="str">
        <f t="shared" si="119"/>
        <v xml:space="preserve"> </v>
      </c>
      <c r="AC272" s="76" t="str">
        <f t="shared" si="122"/>
        <v/>
      </c>
      <c r="AD272" s="89">
        <f t="shared" si="125"/>
        <v>1</v>
      </c>
      <c r="AE272" s="168">
        <f t="shared" si="120"/>
        <v>0.10001189156547188</v>
      </c>
      <c r="AF272" s="165">
        <f t="shared" si="106"/>
        <v>0</v>
      </c>
      <c r="AG272" s="69">
        <f t="shared" si="127"/>
        <v>1</v>
      </c>
      <c r="AH272" s="102">
        <f t="shared" si="128"/>
        <v>2.9600000000000022</v>
      </c>
      <c r="AI272" s="230" t="str">
        <f t="shared" si="113"/>
        <v/>
      </c>
      <c r="AJ272" s="119">
        <f t="shared" si="104"/>
        <v>0</v>
      </c>
    </row>
    <row r="273" spans="1:36" ht="15.6">
      <c r="A273" s="206">
        <v>40448</v>
      </c>
      <c r="B273">
        <v>6.6999998092651403</v>
      </c>
      <c r="C273">
        <v>21.2299995422363</v>
      </c>
      <c r="D273">
        <v>0</v>
      </c>
      <c r="E273">
        <v>32.412515686197999</v>
      </c>
      <c r="F273" s="36">
        <f t="shared" si="108"/>
        <v>3.6843098740361468</v>
      </c>
      <c r="G273" s="41">
        <f t="shared" si="114"/>
        <v>20.21200104748872</v>
      </c>
      <c r="H273" s="42">
        <f t="shared" si="115"/>
        <v>0.4042400209497744</v>
      </c>
      <c r="I273" s="61">
        <f t="shared" si="109"/>
        <v>17.597499608993509</v>
      </c>
      <c r="J273" s="35">
        <f t="shared" si="110"/>
        <v>1</v>
      </c>
      <c r="K273" s="89" t="str">
        <f t="shared" si="121"/>
        <v/>
      </c>
      <c r="L273" s="89">
        <f t="shared" si="123"/>
        <v>1</v>
      </c>
      <c r="M273" s="168">
        <f t="shared" si="116"/>
        <v>0.11143411207833004</v>
      </c>
      <c r="N273" s="165">
        <f t="shared" si="105"/>
        <v>0</v>
      </c>
      <c r="O273" s="69">
        <f t="shared" si="124"/>
        <v>1</v>
      </c>
      <c r="P273" s="102">
        <f t="shared" si="126"/>
        <v>0</v>
      </c>
      <c r="Q273" s="230" t="str">
        <f t="shared" si="107"/>
        <v/>
      </c>
      <c r="R273" s="85">
        <f t="shared" si="129"/>
        <v>1</v>
      </c>
      <c r="S273" s="206">
        <v>40813</v>
      </c>
      <c r="T273">
        <v>0.1</v>
      </c>
      <c r="U273">
        <v>21.2</v>
      </c>
      <c r="V273">
        <v>0</v>
      </c>
      <c r="W273">
        <v>32.412515686197999</v>
      </c>
      <c r="X273" s="36">
        <f t="shared" si="111"/>
        <v>3.9764725607117177</v>
      </c>
      <c r="Y273" s="41">
        <f t="shared" si="117"/>
        <v>0</v>
      </c>
      <c r="Z273" s="42">
        <f t="shared" si="118"/>
        <v>0</v>
      </c>
      <c r="AA273" s="61">
        <f t="shared" si="112"/>
        <v>15.925000000000001</v>
      </c>
      <c r="AB273" s="37" t="str">
        <f t="shared" si="119"/>
        <v xml:space="preserve"> </v>
      </c>
      <c r="AC273" s="76" t="str">
        <f t="shared" si="122"/>
        <v/>
      </c>
      <c r="AD273" s="89">
        <f t="shared" si="125"/>
        <v>1</v>
      </c>
      <c r="AE273" s="168">
        <f t="shared" si="120"/>
        <v>9.8169499407542105E-2</v>
      </c>
      <c r="AF273" s="165">
        <f t="shared" si="106"/>
        <v>0</v>
      </c>
      <c r="AG273" s="69">
        <f t="shared" si="127"/>
        <v>1</v>
      </c>
      <c r="AH273" s="102">
        <f t="shared" si="128"/>
        <v>1.7800000000000011</v>
      </c>
      <c r="AI273" s="230" t="str">
        <f t="shared" si="113"/>
        <v/>
      </c>
      <c r="AJ273" s="119">
        <f t="shared" ref="AJ273:AJ336" si="130">IF(AND(AND(AND(SUM(V260:V264)&gt;$AN$6)),(AD273=1)),1,0)</f>
        <v>0</v>
      </c>
    </row>
    <row r="274" spans="1:36" ht="15.6">
      <c r="A274" s="206">
        <v>40449</v>
      </c>
      <c r="B274">
        <v>3.96000003814697</v>
      </c>
      <c r="C274">
        <v>15.430000305175801</v>
      </c>
      <c r="D274">
        <v>0</v>
      </c>
      <c r="E274">
        <v>32.657889648381101</v>
      </c>
      <c r="F274" s="36">
        <f t="shared" si="108"/>
        <v>2.8548632469755493</v>
      </c>
      <c r="G274" s="41">
        <f t="shared" si="114"/>
        <v>17.928110449908282</v>
      </c>
      <c r="H274" s="42">
        <f t="shared" si="115"/>
        <v>0.35856220899816565</v>
      </c>
      <c r="I274" s="61">
        <f t="shared" si="109"/>
        <v>12.562500238418593</v>
      </c>
      <c r="J274" s="35">
        <f t="shared" si="110"/>
        <v>1</v>
      </c>
      <c r="K274" s="89" t="str">
        <f t="shared" si="121"/>
        <v/>
      </c>
      <c r="L274" s="89">
        <f t="shared" si="123"/>
        <v>1</v>
      </c>
      <c r="M274" s="168">
        <f t="shared" si="116"/>
        <v>6.319093813019741E-2</v>
      </c>
      <c r="N274" s="165">
        <f t="shared" si="105"/>
        <v>0</v>
      </c>
      <c r="O274" s="69">
        <f t="shared" si="124"/>
        <v>1</v>
      </c>
      <c r="P274" s="102">
        <f t="shared" si="126"/>
        <v>0</v>
      </c>
      <c r="Q274" s="230" t="str">
        <f t="shared" si="107"/>
        <v/>
      </c>
      <c r="R274" s="85">
        <f t="shared" si="129"/>
        <v>1</v>
      </c>
      <c r="S274" s="206">
        <v>40814</v>
      </c>
      <c r="T274">
        <v>6.4</v>
      </c>
      <c r="U274">
        <v>17.600000000000001</v>
      </c>
      <c r="V274">
        <v>2.8</v>
      </c>
      <c r="W274">
        <v>32.657889648381101</v>
      </c>
      <c r="X274" s="36">
        <f t="shared" si="111"/>
        <v>3.0575610990799174</v>
      </c>
      <c r="Y274" s="41">
        <f t="shared" si="117"/>
        <v>0.35395112073606594</v>
      </c>
      <c r="Z274" s="42">
        <f t="shared" si="118"/>
        <v>7.0790224147213188E-3</v>
      </c>
      <c r="AA274" s="61">
        <f t="shared" si="112"/>
        <v>14.8</v>
      </c>
      <c r="AB274" s="37" t="str">
        <f t="shared" si="119"/>
        <v xml:space="preserve"> </v>
      </c>
      <c r="AC274" s="76" t="str">
        <f t="shared" si="122"/>
        <v/>
      </c>
      <c r="AD274" s="89">
        <f t="shared" si="125"/>
        <v>1</v>
      </c>
      <c r="AE274" s="168">
        <f t="shared" si="120"/>
        <v>8.7036801423379204E-2</v>
      </c>
      <c r="AF274" s="165">
        <f t="shared" si="106"/>
        <v>0</v>
      </c>
      <c r="AG274" s="69">
        <f t="shared" si="127"/>
        <v>1</v>
      </c>
      <c r="AH274" s="102">
        <f t="shared" si="128"/>
        <v>1.7800000000000011</v>
      </c>
      <c r="AI274" s="230" t="str">
        <f t="shared" si="113"/>
        <v/>
      </c>
      <c r="AJ274" s="119">
        <f t="shared" si="130"/>
        <v>0</v>
      </c>
    </row>
    <row r="275" spans="1:36" ht="15.6">
      <c r="A275" s="206">
        <v>40450</v>
      </c>
      <c r="B275">
        <v>2.3199999332428001</v>
      </c>
      <c r="C275">
        <v>13.9899997711182</v>
      </c>
      <c r="D275">
        <v>0</v>
      </c>
      <c r="E275">
        <v>32.902256594024202</v>
      </c>
      <c r="F275" s="36">
        <f t="shared" si="108"/>
        <v>2.7386964090997234</v>
      </c>
      <c r="G275" s="41">
        <f t="shared" si="114"/>
        <v>15.737153322628503</v>
      </c>
      <c r="H275" s="42">
        <f t="shared" si="115"/>
        <v>0.31474306645257005</v>
      </c>
      <c r="I275" s="61">
        <f t="shared" si="109"/>
        <v>11.072499811649349</v>
      </c>
      <c r="J275" s="35">
        <f t="shared" si="110"/>
        <v>1</v>
      </c>
      <c r="K275" s="89" t="str">
        <f t="shared" si="121"/>
        <v/>
      </c>
      <c r="L275" s="89">
        <f t="shared" si="123"/>
        <v>1</v>
      </c>
      <c r="M275" s="168">
        <f t="shared" si="116"/>
        <v>4.7609059390593109E-2</v>
      </c>
      <c r="N275" s="165">
        <f t="shared" si="105"/>
        <v>0</v>
      </c>
      <c r="O275" s="69">
        <f t="shared" si="124"/>
        <v>1</v>
      </c>
      <c r="P275" s="102">
        <f t="shared" si="126"/>
        <v>0</v>
      </c>
      <c r="Q275" s="230" t="str">
        <f t="shared" si="107"/>
        <v/>
      </c>
      <c r="R275" s="85">
        <f t="shared" si="129"/>
        <v>0</v>
      </c>
      <c r="S275" s="206">
        <v>40815</v>
      </c>
      <c r="T275">
        <v>10</v>
      </c>
      <c r="U275">
        <v>12.6</v>
      </c>
      <c r="V275">
        <v>14</v>
      </c>
      <c r="W275">
        <v>32.902256594024202</v>
      </c>
      <c r="X275" s="36">
        <f t="shared" si="111"/>
        <v>1.4493293917315226</v>
      </c>
      <c r="Y275" s="41">
        <f t="shared" si="117"/>
        <v>13.194487607350849</v>
      </c>
      <c r="Z275" s="42">
        <f t="shared" si="118"/>
        <v>0.26388975214701699</v>
      </c>
      <c r="AA275" s="61">
        <f t="shared" si="112"/>
        <v>11.95</v>
      </c>
      <c r="AB275" s="37">
        <f t="shared" si="119"/>
        <v>1</v>
      </c>
      <c r="AC275" s="76">
        <f t="shared" si="122"/>
        <v>1</v>
      </c>
      <c r="AD275" s="89">
        <f t="shared" si="125"/>
        <v>1</v>
      </c>
      <c r="AE275" s="168">
        <f t="shared" si="120"/>
        <v>5.6687955878183059E-2</v>
      </c>
      <c r="AF275" s="165">
        <f t="shared" si="106"/>
        <v>0</v>
      </c>
      <c r="AG275" s="69">
        <f t="shared" si="127"/>
        <v>1</v>
      </c>
      <c r="AH275" s="102">
        <f t="shared" si="128"/>
        <v>0</v>
      </c>
      <c r="AI275" s="230" t="str">
        <f t="shared" si="113"/>
        <v/>
      </c>
      <c r="AJ275" s="119">
        <f t="shared" si="130"/>
        <v>0</v>
      </c>
    </row>
    <row r="276" spans="1:36" ht="15.6">
      <c r="A276" s="206">
        <v>40451</v>
      </c>
      <c r="B276">
        <v>-2.2300000190734899</v>
      </c>
      <c r="C276">
        <v>15.420000076293899</v>
      </c>
      <c r="D276">
        <v>0</v>
      </c>
      <c r="E276">
        <v>33.145542001100701</v>
      </c>
      <c r="F276" s="36">
        <f t="shared" si="108"/>
        <v>3.1890406542183962</v>
      </c>
      <c r="G276" s="41">
        <f t="shared" si="114"/>
        <v>13.185920799253786</v>
      </c>
      <c r="H276" s="42">
        <f t="shared" si="115"/>
        <v>0.26371841598507573</v>
      </c>
      <c r="I276" s="61">
        <f t="shared" si="109"/>
        <v>11.007500052452052</v>
      </c>
      <c r="J276" s="35">
        <f t="shared" si="110"/>
        <v>1</v>
      </c>
      <c r="K276" s="89" t="str">
        <f t="shared" si="121"/>
        <v/>
      </c>
      <c r="L276" s="89">
        <f t="shared" si="123"/>
        <v>1</v>
      </c>
      <c r="M276" s="168">
        <f t="shared" si="116"/>
        <v>4.6951190025859076E-2</v>
      </c>
      <c r="N276" s="165">
        <f t="shared" si="105"/>
        <v>0</v>
      </c>
      <c r="O276" s="69">
        <f t="shared" si="124"/>
        <v>1</v>
      </c>
      <c r="P276" s="102">
        <f t="shared" si="126"/>
        <v>0</v>
      </c>
      <c r="Q276" s="230" t="str">
        <f t="shared" si="107"/>
        <v/>
      </c>
      <c r="R276" s="85">
        <f t="shared" si="129"/>
        <v>0</v>
      </c>
      <c r="S276" s="206">
        <v>40816</v>
      </c>
      <c r="T276">
        <v>6.7</v>
      </c>
      <c r="U276">
        <v>14.7</v>
      </c>
      <c r="V276">
        <v>5.4</v>
      </c>
      <c r="W276">
        <v>33.145542001100701</v>
      </c>
      <c r="X276" s="36">
        <f t="shared" si="111"/>
        <v>2.5082841291650837</v>
      </c>
      <c r="Y276" s="41">
        <f t="shared" si="117"/>
        <v>16.587860304018783</v>
      </c>
      <c r="Z276" s="42">
        <f t="shared" si="118"/>
        <v>0.33175720608037568</v>
      </c>
      <c r="AA276" s="61">
        <f t="shared" si="112"/>
        <v>12.7</v>
      </c>
      <c r="AB276" s="37">
        <f t="shared" si="119"/>
        <v>1</v>
      </c>
      <c r="AC276" s="76">
        <f t="shared" si="122"/>
        <v>1</v>
      </c>
      <c r="AD276" s="89">
        <f t="shared" si="125"/>
        <v>1</v>
      </c>
      <c r="AE276" s="168">
        <f t="shared" si="120"/>
        <v>6.4662835731445142E-2</v>
      </c>
      <c r="AF276" s="165">
        <f t="shared" si="106"/>
        <v>0</v>
      </c>
      <c r="AG276" s="69">
        <f t="shared" si="127"/>
        <v>1</v>
      </c>
      <c r="AH276" s="102">
        <f t="shared" si="128"/>
        <v>0</v>
      </c>
      <c r="AI276" s="230" t="str">
        <f t="shared" si="113"/>
        <v/>
      </c>
      <c r="AJ276" s="119">
        <f t="shared" si="130"/>
        <v>0</v>
      </c>
    </row>
    <row r="277" spans="1:36" ht="15.6">
      <c r="A277" s="206">
        <v>40452</v>
      </c>
      <c r="B277">
        <v>1.3200000524520901</v>
      </c>
      <c r="C277">
        <v>16.9799995422363</v>
      </c>
      <c r="D277">
        <v>0</v>
      </c>
      <c r="E277">
        <v>33.387671347584103</v>
      </c>
      <c r="F277" s="36">
        <f t="shared" si="108"/>
        <v>3.3427393942088446</v>
      </c>
      <c r="G277" s="41">
        <f t="shared" si="114"/>
        <v>10.51172928388671</v>
      </c>
      <c r="H277" s="42">
        <f t="shared" si="115"/>
        <v>0.2102345856777342</v>
      </c>
      <c r="I277" s="61">
        <f t="shared" si="109"/>
        <v>13.064999669790247</v>
      </c>
      <c r="J277" s="35">
        <f t="shared" si="110"/>
        <v>1</v>
      </c>
      <c r="K277" s="89" t="str">
        <f t="shared" si="121"/>
        <v/>
      </c>
      <c r="L277" s="89">
        <f t="shared" si="123"/>
        <v>1</v>
      </c>
      <c r="M277" s="168">
        <f t="shared" si="116"/>
        <v>6.8582472240012793E-2</v>
      </c>
      <c r="N277" s="165">
        <f t="shared" si="105"/>
        <v>0</v>
      </c>
      <c r="O277" s="69">
        <f t="shared" si="124"/>
        <v>1</v>
      </c>
      <c r="P277" s="102">
        <f t="shared" si="126"/>
        <v>0</v>
      </c>
      <c r="Q277" s="230" t="str">
        <f t="shared" si="107"/>
        <v/>
      </c>
      <c r="R277" s="85">
        <f t="shared" si="129"/>
        <v>0</v>
      </c>
      <c r="S277" s="206">
        <v>40817</v>
      </c>
      <c r="T277">
        <v>1.7</v>
      </c>
      <c r="U277">
        <v>11.4</v>
      </c>
      <c r="V277">
        <v>1.6</v>
      </c>
      <c r="W277">
        <v>33.387671347584103</v>
      </c>
      <c r="X277" s="36">
        <f t="shared" si="111"/>
        <v>2.3770193341505439</v>
      </c>
      <c r="Y277" s="41">
        <f t="shared" si="117"/>
        <v>16.286244836698348</v>
      </c>
      <c r="Z277" s="42">
        <f t="shared" si="118"/>
        <v>0.32572489673396698</v>
      </c>
      <c r="AA277" s="61">
        <f t="shared" si="112"/>
        <v>8.9749999999999996</v>
      </c>
      <c r="AB277" s="37">
        <f t="shared" si="119"/>
        <v>1</v>
      </c>
      <c r="AC277" s="76">
        <f t="shared" si="122"/>
        <v>1</v>
      </c>
      <c r="AD277" s="89">
        <f t="shared" si="125"/>
        <v>1</v>
      </c>
      <c r="AE277" s="168">
        <f t="shared" si="120"/>
        <v>2.7799205332357326E-2</v>
      </c>
      <c r="AF277" s="165">
        <f t="shared" si="106"/>
        <v>0</v>
      </c>
      <c r="AG277" s="69">
        <f t="shared" si="127"/>
        <v>1</v>
      </c>
      <c r="AH277" s="102">
        <f t="shared" si="128"/>
        <v>0</v>
      </c>
      <c r="AI277" s="230" t="str">
        <f t="shared" si="113"/>
        <v/>
      </c>
      <c r="AJ277" s="119">
        <f t="shared" si="130"/>
        <v>0</v>
      </c>
    </row>
    <row r="278" spans="1:36" ht="15.6">
      <c r="A278" s="206">
        <v>40453</v>
      </c>
      <c r="B278">
        <v>6.5599999427795401</v>
      </c>
      <c r="C278">
        <v>18.969999313354499</v>
      </c>
      <c r="D278">
        <v>0</v>
      </c>
      <c r="E278">
        <v>33.628570111447999</v>
      </c>
      <c r="F278" s="36">
        <f t="shared" si="108"/>
        <v>3.3992290352157783</v>
      </c>
      <c r="G278" s="41">
        <f t="shared" si="114"/>
        <v>7.7923460557140878</v>
      </c>
      <c r="H278" s="42">
        <f t="shared" si="115"/>
        <v>0.15584692111428175</v>
      </c>
      <c r="I278" s="61">
        <f t="shared" si="109"/>
        <v>15.86749947071076</v>
      </c>
      <c r="J278" s="35" t="str">
        <f t="shared" si="110"/>
        <v xml:space="preserve"> </v>
      </c>
      <c r="K278" s="89" t="str">
        <f t="shared" si="121"/>
        <v/>
      </c>
      <c r="L278" s="89">
        <f t="shared" si="123"/>
        <v>1</v>
      </c>
      <c r="M278" s="168">
        <f t="shared" si="116"/>
        <v>9.7630508754464745E-2</v>
      </c>
      <c r="N278" s="165">
        <f t="shared" si="105"/>
        <v>0</v>
      </c>
      <c r="O278" s="69">
        <f t="shared" si="124"/>
        <v>1</v>
      </c>
      <c r="P278" s="102">
        <f t="shared" si="126"/>
        <v>0</v>
      </c>
      <c r="Q278" s="230" t="str">
        <f t="shared" si="107"/>
        <v/>
      </c>
      <c r="R278" s="85">
        <f t="shared" si="129"/>
        <v>0</v>
      </c>
      <c r="S278" s="206">
        <v>40818</v>
      </c>
      <c r="T278">
        <v>1</v>
      </c>
      <c r="U278">
        <v>16.8</v>
      </c>
      <c r="V278">
        <v>6.6</v>
      </c>
      <c r="W278">
        <v>33.628570111447999</v>
      </c>
      <c r="X278" s="36">
        <f t="shared" si="111"/>
        <v>3.3505025899106058</v>
      </c>
      <c r="Y278" s="41">
        <f t="shared" si="117"/>
        <v>20.205842764769862</v>
      </c>
      <c r="Z278" s="42">
        <f t="shared" si="118"/>
        <v>0.40411685529539726</v>
      </c>
      <c r="AA278" s="61">
        <f t="shared" si="112"/>
        <v>12.850000000000001</v>
      </c>
      <c r="AB278" s="37">
        <f t="shared" si="119"/>
        <v>1</v>
      </c>
      <c r="AC278" s="76">
        <f t="shared" si="122"/>
        <v>1</v>
      </c>
      <c r="AD278" s="89">
        <f t="shared" si="125"/>
        <v>1</v>
      </c>
      <c r="AE278" s="168">
        <f t="shared" si="120"/>
        <v>6.6271892323535586E-2</v>
      </c>
      <c r="AF278" s="165">
        <f t="shared" si="106"/>
        <v>0</v>
      </c>
      <c r="AG278" s="69">
        <f t="shared" si="127"/>
        <v>1</v>
      </c>
      <c r="AH278" s="102">
        <f t="shared" si="128"/>
        <v>0</v>
      </c>
      <c r="AI278" s="230" t="str">
        <f t="shared" si="113"/>
        <v/>
      </c>
      <c r="AJ278" s="119">
        <f t="shared" si="130"/>
        <v>0</v>
      </c>
    </row>
    <row r="279" spans="1:36" ht="15.6">
      <c r="A279" s="206">
        <v>40454</v>
      </c>
      <c r="B279">
        <v>10</v>
      </c>
      <c r="C279">
        <v>20.219999313354499</v>
      </c>
      <c r="D279">
        <v>0.10000000149011599</v>
      </c>
      <c r="E279">
        <v>33.868163770665802</v>
      </c>
      <c r="F279" s="36">
        <f t="shared" si="108"/>
        <v>3.3450815803926366</v>
      </c>
      <c r="G279" s="41">
        <f t="shared" si="114"/>
        <v>5.2162807928900943</v>
      </c>
      <c r="H279" s="42">
        <f t="shared" si="115"/>
        <v>0.10432561585780188</v>
      </c>
      <c r="I279" s="61">
        <f t="shared" si="109"/>
        <v>17.664999485015876</v>
      </c>
      <c r="J279" s="35" t="str">
        <f t="shared" si="110"/>
        <v xml:space="preserve"> </v>
      </c>
      <c r="K279" s="89" t="str">
        <f t="shared" si="121"/>
        <v/>
      </c>
      <c r="L279" s="89">
        <f t="shared" si="123"/>
        <v>1</v>
      </c>
      <c r="M279" s="168">
        <f t="shared" si="116"/>
        <v>0.11183602611009739</v>
      </c>
      <c r="N279" s="165">
        <f t="shared" ref="N279:N342" si="131">IF(AND(SUM(M268:M279)&gt;1,SUM(D264:D268)&gt;$AN$6),1,0)</f>
        <v>0</v>
      </c>
      <c r="O279" s="69">
        <f t="shared" si="124"/>
        <v>1</v>
      </c>
      <c r="P279" s="102">
        <f t="shared" si="126"/>
        <v>0</v>
      </c>
      <c r="Q279" s="230" t="str">
        <f t="shared" si="107"/>
        <v/>
      </c>
      <c r="R279" s="85">
        <f t="shared" si="129"/>
        <v>0</v>
      </c>
      <c r="S279" s="206">
        <v>40819</v>
      </c>
      <c r="T279">
        <v>4.7</v>
      </c>
      <c r="U279">
        <v>17.2</v>
      </c>
      <c r="V279">
        <v>2</v>
      </c>
      <c r="W279">
        <v>33.868163770665802</v>
      </c>
      <c r="X279" s="36">
        <f t="shared" si="111"/>
        <v>3.2318132586928128</v>
      </c>
      <c r="Y279" s="41">
        <f t="shared" si="117"/>
        <v>19.620392157815612</v>
      </c>
      <c r="Z279" s="42">
        <f t="shared" si="118"/>
        <v>0.39240784315631222</v>
      </c>
      <c r="AA279" s="61">
        <f t="shared" si="112"/>
        <v>14.074999999999999</v>
      </c>
      <c r="AB279" s="37">
        <f t="shared" si="119"/>
        <v>1</v>
      </c>
      <c r="AC279" s="76">
        <f t="shared" si="122"/>
        <v>1</v>
      </c>
      <c r="AD279" s="89">
        <f t="shared" si="125"/>
        <v>1</v>
      </c>
      <c r="AE279" s="168">
        <f t="shared" si="120"/>
        <v>7.9418358907680731E-2</v>
      </c>
      <c r="AF279" s="165">
        <f t="shared" ref="AF279:AF342" si="132">IF(AND(SUM(AE268:AE279)&gt;1,SUM(V264:V268)&gt;$AN$6),1,0)</f>
        <v>0</v>
      </c>
      <c r="AG279" s="69">
        <f t="shared" si="127"/>
        <v>1</v>
      </c>
      <c r="AH279" s="102">
        <f t="shared" si="128"/>
        <v>0</v>
      </c>
      <c r="AI279" s="230" t="str">
        <f t="shared" si="113"/>
        <v/>
      </c>
      <c r="AJ279" s="119">
        <f t="shared" si="130"/>
        <v>0</v>
      </c>
    </row>
    <row r="280" spans="1:36" ht="15.6">
      <c r="A280" s="206">
        <v>40455</v>
      </c>
      <c r="B280">
        <v>9.8400001525878906</v>
      </c>
      <c r="C280">
        <v>22.459999084472699</v>
      </c>
      <c r="D280">
        <v>0.40000000596046398</v>
      </c>
      <c r="E280">
        <v>34.106377803210997</v>
      </c>
      <c r="F280" s="36">
        <f t="shared" si="108"/>
        <v>3.8615955290119079</v>
      </c>
      <c r="G280" s="41">
        <f t="shared" si="114"/>
        <v>2.5270043756410314</v>
      </c>
      <c r="H280" s="42">
        <f t="shared" si="115"/>
        <v>5.0540087512820631E-2</v>
      </c>
      <c r="I280" s="61">
        <f t="shared" si="109"/>
        <v>19.304999351501497</v>
      </c>
      <c r="J280" s="35" t="str">
        <f t="shared" si="110"/>
        <v xml:space="preserve"> </v>
      </c>
      <c r="K280" s="89" t="str">
        <f t="shared" si="121"/>
        <v/>
      </c>
      <c r="L280" s="89">
        <f t="shared" si="123"/>
        <v>1</v>
      </c>
      <c r="M280" s="168">
        <f t="shared" si="116"/>
        <v>0.11576096016575374</v>
      </c>
      <c r="N280" s="165">
        <f t="shared" si="131"/>
        <v>0</v>
      </c>
      <c r="O280" s="69">
        <f t="shared" si="124"/>
        <v>1</v>
      </c>
      <c r="P280" s="102">
        <f t="shared" si="126"/>
        <v>0.24399948120119747</v>
      </c>
      <c r="Q280" s="230" t="str">
        <f t="shared" si="107"/>
        <v/>
      </c>
      <c r="R280" s="85">
        <f t="shared" si="129"/>
        <v>0</v>
      </c>
      <c r="S280" s="206">
        <v>40820</v>
      </c>
      <c r="T280">
        <v>1.4</v>
      </c>
      <c r="U280">
        <v>19</v>
      </c>
      <c r="V280">
        <v>0</v>
      </c>
      <c r="W280">
        <v>34.106377803210997</v>
      </c>
      <c r="X280" s="36">
        <f t="shared" si="111"/>
        <v>3.7610725889735326</v>
      </c>
      <c r="Y280" s="41">
        <f t="shared" si="117"/>
        <v>16.611534086636787</v>
      </c>
      <c r="Z280" s="42">
        <f t="shared" si="118"/>
        <v>0.33223068173273573</v>
      </c>
      <c r="AA280" s="61">
        <f t="shared" si="112"/>
        <v>14.6</v>
      </c>
      <c r="AB280" s="37">
        <f t="shared" si="119"/>
        <v>1</v>
      </c>
      <c r="AC280" s="76">
        <f t="shared" si="122"/>
        <v>1</v>
      </c>
      <c r="AD280" s="89">
        <f t="shared" si="125"/>
        <v>1</v>
      </c>
      <c r="AE280" s="168">
        <f t="shared" si="120"/>
        <v>8.4958876781783516E-2</v>
      </c>
      <c r="AF280" s="165">
        <f t="shared" si="132"/>
        <v>0</v>
      </c>
      <c r="AG280" s="69">
        <f t="shared" si="127"/>
        <v>1</v>
      </c>
      <c r="AH280" s="102">
        <f t="shared" si="128"/>
        <v>0</v>
      </c>
      <c r="AI280" s="230" t="str">
        <f t="shared" si="113"/>
        <v/>
      </c>
      <c r="AJ280" s="119">
        <f t="shared" si="130"/>
        <v>0</v>
      </c>
    </row>
    <row r="281" spans="1:36" ht="15.6">
      <c r="A281" s="206">
        <v>40456</v>
      </c>
      <c r="B281">
        <v>6.6900000572204599</v>
      </c>
      <c r="C281">
        <v>24.659999847412099</v>
      </c>
      <c r="D281">
        <v>0</v>
      </c>
      <c r="E281">
        <v>34.343137687057101</v>
      </c>
      <c r="F281" s="36">
        <f t="shared" si="108"/>
        <v>4.5750552566268432</v>
      </c>
      <c r="G281" s="41">
        <f t="shared" si="114"/>
        <v>0</v>
      </c>
      <c r="H281" s="42">
        <f t="shared" si="115"/>
        <v>0</v>
      </c>
      <c r="I281" s="61">
        <f t="shared" si="109"/>
        <v>20.16749989986419</v>
      </c>
      <c r="J281" s="35" t="str">
        <f t="shared" si="110"/>
        <v xml:space="preserve"> </v>
      </c>
      <c r="K281" s="89" t="str">
        <f t="shared" si="121"/>
        <v/>
      </c>
      <c r="L281" s="89">
        <f t="shared" si="123"/>
        <v>1</v>
      </c>
      <c r="M281" s="168">
        <f t="shared" si="116"/>
        <v>0.10975846836182855</v>
      </c>
      <c r="N281" s="165">
        <f t="shared" si="131"/>
        <v>0</v>
      </c>
      <c r="O281" s="69">
        <f t="shared" si="124"/>
        <v>1</v>
      </c>
      <c r="P281" s="102">
        <f t="shared" si="126"/>
        <v>1.1779994010925492</v>
      </c>
      <c r="Q281" s="230" t="str">
        <f t="shared" si="107"/>
        <v/>
      </c>
      <c r="R281" s="85">
        <f t="shared" si="129"/>
        <v>0</v>
      </c>
      <c r="S281" s="206">
        <v>40821</v>
      </c>
      <c r="T281">
        <v>3.3</v>
      </c>
      <c r="U281">
        <v>17.7</v>
      </c>
      <c r="V281">
        <v>0</v>
      </c>
      <c r="W281">
        <v>34.343137687057101</v>
      </c>
      <c r="X281" s="36">
        <f t="shared" si="111"/>
        <v>3.462337537493529</v>
      </c>
      <c r="Y281" s="41">
        <f t="shared" si="117"/>
        <v>13.841664056641964</v>
      </c>
      <c r="Z281" s="42">
        <f t="shared" si="118"/>
        <v>0.27683328113283928</v>
      </c>
      <c r="AA281" s="61">
        <f t="shared" si="112"/>
        <v>14.1</v>
      </c>
      <c r="AB281" s="37">
        <f t="shared" si="119"/>
        <v>1</v>
      </c>
      <c r="AC281" s="76">
        <f t="shared" si="122"/>
        <v>1</v>
      </c>
      <c r="AD281" s="89">
        <f t="shared" si="125"/>
        <v>1</v>
      </c>
      <c r="AE281" s="168">
        <f t="shared" si="120"/>
        <v>7.9684413314096689E-2</v>
      </c>
      <c r="AF281" s="165">
        <f t="shared" si="132"/>
        <v>0</v>
      </c>
      <c r="AG281" s="69">
        <f t="shared" si="127"/>
        <v>1</v>
      </c>
      <c r="AH281" s="102">
        <f t="shared" si="128"/>
        <v>0</v>
      </c>
      <c r="AI281" s="230" t="str">
        <f t="shared" si="113"/>
        <v/>
      </c>
      <c r="AJ281" s="119">
        <f t="shared" si="130"/>
        <v>0</v>
      </c>
    </row>
    <row r="282" spans="1:36" ht="15.6">
      <c r="A282" s="206">
        <v>40457</v>
      </c>
      <c r="B282">
        <v>9.8900003433227504</v>
      </c>
      <c r="C282">
        <v>24.959999084472699</v>
      </c>
      <c r="D282">
        <v>0.20000000298023199</v>
      </c>
      <c r="E282">
        <v>34.578368900177601</v>
      </c>
      <c r="F282" s="36">
        <f t="shared" si="108"/>
        <v>4.4388846675047384</v>
      </c>
      <c r="G282" s="41">
        <f t="shared" si="114"/>
        <v>0</v>
      </c>
      <c r="H282" s="42">
        <f t="shared" si="115"/>
        <v>0</v>
      </c>
      <c r="I282" s="61">
        <f t="shared" si="109"/>
        <v>21.192499399185213</v>
      </c>
      <c r="J282" s="35" t="str">
        <f t="shared" si="110"/>
        <v xml:space="preserve"> </v>
      </c>
      <c r="K282" s="89" t="str">
        <f t="shared" si="121"/>
        <v/>
      </c>
      <c r="L282" s="89">
        <f t="shared" si="123"/>
        <v>1</v>
      </c>
      <c r="M282" s="168">
        <f t="shared" si="116"/>
        <v>7.826089549530138E-2</v>
      </c>
      <c r="N282" s="165">
        <f t="shared" si="131"/>
        <v>0</v>
      </c>
      <c r="O282" s="69">
        <f t="shared" si="124"/>
        <v>1</v>
      </c>
      <c r="P282" s="102">
        <f t="shared" si="126"/>
        <v>2.9319989204407193</v>
      </c>
      <c r="Q282" s="230" t="str">
        <f t="shared" si="107"/>
        <v/>
      </c>
      <c r="R282" s="85">
        <f t="shared" si="129"/>
        <v>0</v>
      </c>
      <c r="S282" s="206">
        <v>40822</v>
      </c>
      <c r="T282">
        <v>10.3</v>
      </c>
      <c r="U282">
        <v>13.7</v>
      </c>
      <c r="V282">
        <v>1.2</v>
      </c>
      <c r="W282">
        <v>34.578368900177601</v>
      </c>
      <c r="X282" s="36">
        <f t="shared" si="111"/>
        <v>1.7837006785208096</v>
      </c>
      <c r="Y282" s="41">
        <f t="shared" si="117"/>
        <v>13.614703513825315</v>
      </c>
      <c r="Z282" s="42">
        <f t="shared" si="118"/>
        <v>0.27229407027650632</v>
      </c>
      <c r="AA282" s="61">
        <f t="shared" si="112"/>
        <v>12.85</v>
      </c>
      <c r="AB282" s="37">
        <f t="shared" si="119"/>
        <v>1</v>
      </c>
      <c r="AC282" s="76">
        <f t="shared" si="122"/>
        <v>1</v>
      </c>
      <c r="AD282" s="89">
        <f t="shared" si="125"/>
        <v>1</v>
      </c>
      <c r="AE282" s="168">
        <f t="shared" si="120"/>
        <v>6.6271892323535558E-2</v>
      </c>
      <c r="AF282" s="165">
        <f t="shared" si="132"/>
        <v>0</v>
      </c>
      <c r="AG282" s="69">
        <f t="shared" si="127"/>
        <v>1</v>
      </c>
      <c r="AH282" s="102">
        <f t="shared" si="128"/>
        <v>0</v>
      </c>
      <c r="AI282" s="230" t="str">
        <f t="shared" si="113"/>
        <v/>
      </c>
      <c r="AJ282" s="119">
        <f t="shared" si="130"/>
        <v>0</v>
      </c>
    </row>
    <row r="283" spans="1:36" ht="15.6">
      <c r="A283" s="206">
        <v>40458</v>
      </c>
      <c r="B283">
        <v>9.6599998474121094</v>
      </c>
      <c r="C283">
        <v>16.290000915527301</v>
      </c>
      <c r="D283">
        <v>6.1999998092651403</v>
      </c>
      <c r="E283">
        <v>34.811996920546001</v>
      </c>
      <c r="F283" s="36">
        <f t="shared" si="108"/>
        <v>2.5896767293031675</v>
      </c>
      <c r="G283" s="41">
        <f t="shared" si="114"/>
        <v>4.1282584258226063</v>
      </c>
      <c r="H283" s="42">
        <f t="shared" si="115"/>
        <v>8.2565168516452125E-2</v>
      </c>
      <c r="I283" s="61">
        <f t="shared" si="109"/>
        <v>14.632500648498503</v>
      </c>
      <c r="J283" s="35" t="str">
        <f t="shared" si="110"/>
        <v xml:space="preserve"> </v>
      </c>
      <c r="K283" s="89">
        <f t="shared" si="121"/>
        <v>1</v>
      </c>
      <c r="L283" s="89">
        <f t="shared" si="123"/>
        <v>1</v>
      </c>
      <c r="M283" s="168">
        <f t="shared" si="116"/>
        <v>8.5297993042244558E-2</v>
      </c>
      <c r="N283" s="165">
        <f t="shared" si="131"/>
        <v>0</v>
      </c>
      <c r="O283" s="69">
        <f t="shared" si="124"/>
        <v>1</v>
      </c>
      <c r="P283" s="102">
        <f t="shared" si="126"/>
        <v>2.9319989204407193</v>
      </c>
      <c r="Q283" s="230" t="str">
        <f t="shared" si="107"/>
        <v/>
      </c>
      <c r="R283" s="85">
        <f t="shared" si="129"/>
        <v>0</v>
      </c>
      <c r="S283" s="206">
        <v>40823</v>
      </c>
      <c r="T283">
        <v>10.8</v>
      </c>
      <c r="U283">
        <v>17.3</v>
      </c>
      <c r="V283">
        <v>10.199999999999999</v>
      </c>
      <c r="W283">
        <v>34.811996920546001</v>
      </c>
      <c r="X283" s="36">
        <f t="shared" si="111"/>
        <v>2.6537304214946902</v>
      </c>
      <c r="Y283" s="41">
        <f t="shared" si="117"/>
        <v>21.691719176629562</v>
      </c>
      <c r="Z283" s="42">
        <f t="shared" si="118"/>
        <v>0.43383438353259124</v>
      </c>
      <c r="AA283" s="61">
        <f t="shared" si="112"/>
        <v>15.675000000000001</v>
      </c>
      <c r="AB283" s="37">
        <f t="shared" si="119"/>
        <v>1</v>
      </c>
      <c r="AC283" s="76">
        <f t="shared" si="122"/>
        <v>1</v>
      </c>
      <c r="AD283" s="89">
        <f t="shared" si="125"/>
        <v>1</v>
      </c>
      <c r="AE283" s="168">
        <f t="shared" si="120"/>
        <v>9.579831536241655E-2</v>
      </c>
      <c r="AF283" s="165">
        <f t="shared" si="132"/>
        <v>0</v>
      </c>
      <c r="AG283" s="69">
        <f t="shared" si="127"/>
        <v>1</v>
      </c>
      <c r="AH283" s="102">
        <f t="shared" si="128"/>
        <v>0</v>
      </c>
      <c r="AI283" s="230" t="str">
        <f t="shared" si="113"/>
        <v/>
      </c>
      <c r="AJ283" s="119">
        <f t="shared" si="130"/>
        <v>0</v>
      </c>
    </row>
    <row r="284" spans="1:36" ht="15.6">
      <c r="A284" s="206">
        <v>40459</v>
      </c>
      <c r="B284">
        <v>1.0299999713897701</v>
      </c>
      <c r="C284">
        <v>19.690000534057599</v>
      </c>
      <c r="D284">
        <v>0</v>
      </c>
      <c r="E284">
        <v>35.0439472261357</v>
      </c>
      <c r="F284" s="36">
        <f t="shared" si="108"/>
        <v>4.0018725189491571</v>
      </c>
      <c r="G284" s="41">
        <f t="shared" si="114"/>
        <v>0.92676041066328052</v>
      </c>
      <c r="H284" s="42">
        <f t="shared" si="115"/>
        <v>1.8535208213265611E-2</v>
      </c>
      <c r="I284" s="61">
        <f t="shared" si="109"/>
        <v>15.025000393390641</v>
      </c>
      <c r="J284" s="35" t="str">
        <f t="shared" si="110"/>
        <v xml:space="preserve"> </v>
      </c>
      <c r="K284" s="89">
        <f t="shared" si="121"/>
        <v>1</v>
      </c>
      <c r="L284" s="89">
        <f t="shared" si="123"/>
        <v>1</v>
      </c>
      <c r="M284" s="168">
        <f t="shared" si="116"/>
        <v>8.9346174540755469E-2</v>
      </c>
      <c r="N284" s="165">
        <f t="shared" si="131"/>
        <v>0</v>
      </c>
      <c r="O284" s="69">
        <f t="shared" si="124"/>
        <v>1</v>
      </c>
      <c r="P284" s="102">
        <f t="shared" si="126"/>
        <v>2.9319989204407193</v>
      </c>
      <c r="Q284" s="230" t="str">
        <f t="shared" si="107"/>
        <v/>
      </c>
      <c r="R284" s="85">
        <f t="shared" si="129"/>
        <v>0</v>
      </c>
      <c r="S284" s="206">
        <v>40824</v>
      </c>
      <c r="T284">
        <v>7.6</v>
      </c>
      <c r="U284">
        <v>21.1</v>
      </c>
      <c r="V284">
        <v>3.8</v>
      </c>
      <c r="W284">
        <v>35.0439472261357</v>
      </c>
      <c r="X284" s="36">
        <f t="shared" si="111"/>
        <v>3.8861774804643598</v>
      </c>
      <c r="Y284" s="41">
        <f t="shared" si="117"/>
        <v>22.382777192258075</v>
      </c>
      <c r="Z284" s="42">
        <f t="shared" si="118"/>
        <v>0.44765554384516149</v>
      </c>
      <c r="AA284" s="61">
        <f t="shared" si="112"/>
        <v>17.725000000000001</v>
      </c>
      <c r="AB284" s="37">
        <f t="shared" si="119"/>
        <v>1</v>
      </c>
      <c r="AC284" s="76">
        <f t="shared" si="122"/>
        <v>1</v>
      </c>
      <c r="AD284" s="89">
        <f t="shared" si="125"/>
        <v>1</v>
      </c>
      <c r="AE284" s="168">
        <f t="shared" si="120"/>
        <v>0.11218168374166457</v>
      </c>
      <c r="AF284" s="165">
        <f t="shared" si="132"/>
        <v>0</v>
      </c>
      <c r="AG284" s="69">
        <f t="shared" si="127"/>
        <v>1</v>
      </c>
      <c r="AH284" s="102">
        <f t="shared" si="128"/>
        <v>0</v>
      </c>
      <c r="AI284" s="230">
        <f t="shared" si="113"/>
        <v>40824</v>
      </c>
      <c r="AJ284" s="119">
        <f t="shared" si="130"/>
        <v>1</v>
      </c>
    </row>
    <row r="285" spans="1:36" ht="15.6">
      <c r="A285" s="206">
        <v>40460</v>
      </c>
      <c r="B285">
        <v>4.6599998474121103</v>
      </c>
      <c r="C285">
        <v>21.9799995422363</v>
      </c>
      <c r="D285">
        <v>0</v>
      </c>
      <c r="E285">
        <v>35.274145294920302</v>
      </c>
      <c r="F285" s="36">
        <f t="shared" si="108"/>
        <v>4.2887603107838936</v>
      </c>
      <c r="G285" s="41">
        <f t="shared" si="114"/>
        <v>0</v>
      </c>
      <c r="H285" s="42">
        <f t="shared" si="115"/>
        <v>0</v>
      </c>
      <c r="I285" s="61">
        <f t="shared" si="109"/>
        <v>17.649999618530252</v>
      </c>
      <c r="J285" s="35" t="str">
        <f t="shared" si="110"/>
        <v xml:space="preserve"> </v>
      </c>
      <c r="K285" s="89">
        <f t="shared" si="121"/>
        <v>1</v>
      </c>
      <c r="L285" s="89">
        <f t="shared" si="123"/>
        <v>1</v>
      </c>
      <c r="M285" s="168">
        <f t="shared" si="116"/>
        <v>0.11174789130977457</v>
      </c>
      <c r="N285" s="165">
        <f t="shared" si="131"/>
        <v>0</v>
      </c>
      <c r="O285" s="69">
        <f t="shared" si="124"/>
        <v>1</v>
      </c>
      <c r="P285" s="102">
        <f t="shared" si="126"/>
        <v>2.9319989204407193</v>
      </c>
      <c r="Q285" s="230" t="str">
        <f t="shared" si="107"/>
        <v/>
      </c>
      <c r="R285" s="85">
        <f t="shared" si="129"/>
        <v>0</v>
      </c>
      <c r="S285" s="206">
        <v>40825</v>
      </c>
      <c r="T285">
        <v>4.5999999999999996</v>
      </c>
      <c r="U285">
        <v>17.5</v>
      </c>
      <c r="V285">
        <v>0</v>
      </c>
      <c r="W285">
        <v>35.274145294920302</v>
      </c>
      <c r="X285" s="36">
        <f t="shared" si="111"/>
        <v>3.4313018446422263</v>
      </c>
      <c r="Y285" s="41">
        <f t="shared" si="117"/>
        <v>19.637735716544295</v>
      </c>
      <c r="Z285" s="42">
        <f t="shared" si="118"/>
        <v>0.39275471433088588</v>
      </c>
      <c r="AA285" s="61">
        <f t="shared" si="112"/>
        <v>14.275</v>
      </c>
      <c r="AB285" s="37">
        <f t="shared" si="119"/>
        <v>1</v>
      </c>
      <c r="AC285" s="76">
        <f t="shared" si="122"/>
        <v>1</v>
      </c>
      <c r="AD285" s="89">
        <f t="shared" si="125"/>
        <v>1</v>
      </c>
      <c r="AE285" s="168">
        <f t="shared" si="120"/>
        <v>8.1541332359805832E-2</v>
      </c>
      <c r="AF285" s="165">
        <f t="shared" si="132"/>
        <v>0</v>
      </c>
      <c r="AG285" s="69">
        <f t="shared" si="127"/>
        <v>1</v>
      </c>
      <c r="AH285" s="102">
        <f t="shared" si="128"/>
        <v>0</v>
      </c>
      <c r="AI285" s="230" t="str">
        <f t="shared" si="113"/>
        <v/>
      </c>
      <c r="AJ285" s="119">
        <f t="shared" si="130"/>
        <v>1</v>
      </c>
    </row>
    <row r="286" spans="1:36" ht="15.6">
      <c r="A286" s="206">
        <v>40461</v>
      </c>
      <c r="B286">
        <v>7.0300002098083496</v>
      </c>
      <c r="C286">
        <v>21.139999389648398</v>
      </c>
      <c r="D286">
        <v>0.40000000596046398</v>
      </c>
      <c r="E286">
        <v>35.5025166048733</v>
      </c>
      <c r="F286" s="36">
        <f t="shared" si="108"/>
        <v>3.9918186577364674</v>
      </c>
      <c r="G286" s="41">
        <f t="shared" si="114"/>
        <v>0</v>
      </c>
      <c r="H286" s="42">
        <f t="shared" si="115"/>
        <v>0</v>
      </c>
      <c r="I286" s="61">
        <f t="shared" si="109"/>
        <v>17.612499594688387</v>
      </c>
      <c r="J286" s="35" t="str">
        <f t="shared" si="110"/>
        <v xml:space="preserve"> </v>
      </c>
      <c r="K286" s="89">
        <f t="shared" si="121"/>
        <v>1</v>
      </c>
      <c r="L286" s="89">
        <f t="shared" si="123"/>
        <v>1</v>
      </c>
      <c r="M286" s="168">
        <f t="shared" si="116"/>
        <v>0.11152459752042437</v>
      </c>
      <c r="N286" s="165">
        <f t="shared" si="131"/>
        <v>0</v>
      </c>
      <c r="O286" s="69" t="str">
        <f t="shared" si="124"/>
        <v/>
      </c>
      <c r="P286" s="102">
        <f t="shared" si="126"/>
        <v>2.9319989204407193</v>
      </c>
      <c r="Q286" s="230" t="str">
        <f t="shared" si="107"/>
        <v/>
      </c>
      <c r="R286" s="85">
        <f t="shared" si="129"/>
        <v>0</v>
      </c>
      <c r="S286" s="206">
        <v>40826</v>
      </c>
      <c r="T286">
        <v>1.4</v>
      </c>
      <c r="U286">
        <v>17.3</v>
      </c>
      <c r="V286">
        <v>0.8</v>
      </c>
      <c r="W286">
        <v>35.5025166048733</v>
      </c>
      <c r="X286" s="36">
        <f t="shared" si="111"/>
        <v>3.6081890729425732</v>
      </c>
      <c r="Y286" s="41">
        <f t="shared" si="117"/>
        <v>17.551184458190235</v>
      </c>
      <c r="Z286" s="42">
        <f t="shared" si="118"/>
        <v>0.35102368916380472</v>
      </c>
      <c r="AA286" s="61">
        <f t="shared" si="112"/>
        <v>13.325000000000001</v>
      </c>
      <c r="AB286" s="37">
        <f t="shared" si="119"/>
        <v>1</v>
      </c>
      <c r="AC286" s="76">
        <f t="shared" si="122"/>
        <v>1</v>
      </c>
      <c r="AD286" s="89">
        <f t="shared" si="125"/>
        <v>1</v>
      </c>
      <c r="AE286" s="168">
        <f t="shared" si="120"/>
        <v>7.137966687047162E-2</v>
      </c>
      <c r="AF286" s="165">
        <f t="shared" si="132"/>
        <v>0</v>
      </c>
      <c r="AG286" s="69">
        <f t="shared" si="127"/>
        <v>1</v>
      </c>
      <c r="AH286" s="102">
        <f t="shared" si="128"/>
        <v>0</v>
      </c>
      <c r="AI286" s="230" t="str">
        <f t="shared" si="113"/>
        <v/>
      </c>
      <c r="AJ286" s="119">
        <f t="shared" si="130"/>
        <v>1</v>
      </c>
    </row>
    <row r="287" spans="1:36" ht="15.6">
      <c r="A287" s="206">
        <v>40462</v>
      </c>
      <c r="B287">
        <v>9.25</v>
      </c>
      <c r="C287">
        <v>23.110000610351602</v>
      </c>
      <c r="D287">
        <v>0</v>
      </c>
      <c r="E287">
        <v>35.728986633968098</v>
      </c>
      <c r="F287" s="36">
        <f t="shared" si="108"/>
        <v>4.2431409003350451</v>
      </c>
      <c r="G287" s="41">
        <f t="shared" si="114"/>
        <v>0</v>
      </c>
      <c r="H287" s="42">
        <f t="shared" si="115"/>
        <v>0</v>
      </c>
      <c r="I287" s="61">
        <f t="shared" si="109"/>
        <v>19.6450004577637</v>
      </c>
      <c r="J287" s="35" t="str">
        <f t="shared" si="110"/>
        <v xml:space="preserve"> </v>
      </c>
      <c r="K287" s="89">
        <f t="shared" si="121"/>
        <v>1</v>
      </c>
      <c r="L287" s="89">
        <f t="shared" si="123"/>
        <v>1</v>
      </c>
      <c r="M287" s="168">
        <f t="shared" si="116"/>
        <v>0.11442364525759033</v>
      </c>
      <c r="N287" s="165">
        <f t="shared" si="131"/>
        <v>0</v>
      </c>
      <c r="O287" s="69" t="str">
        <f t="shared" si="124"/>
        <v/>
      </c>
      <c r="P287" s="102">
        <f t="shared" si="126"/>
        <v>3.4479992866516795</v>
      </c>
      <c r="Q287" s="230" t="str">
        <f t="shared" si="107"/>
        <v/>
      </c>
      <c r="R287" s="85">
        <f t="shared" si="129"/>
        <v>0</v>
      </c>
      <c r="S287" s="206">
        <v>40827</v>
      </c>
      <c r="T287">
        <v>-0.1</v>
      </c>
      <c r="U287">
        <v>16.899999999999999</v>
      </c>
      <c r="V287">
        <v>0</v>
      </c>
      <c r="W287">
        <v>35.728986633968098</v>
      </c>
      <c r="X287" s="36">
        <f t="shared" si="111"/>
        <v>3.6233326071807497</v>
      </c>
      <c r="Y287" s="41">
        <f t="shared" si="117"/>
        <v>14.652518372445636</v>
      </c>
      <c r="Z287" s="42">
        <f t="shared" si="118"/>
        <v>0.29305036744891272</v>
      </c>
      <c r="AA287" s="61">
        <f t="shared" si="112"/>
        <v>12.649999999999999</v>
      </c>
      <c r="AB287" s="37">
        <f t="shared" si="119"/>
        <v>1</v>
      </c>
      <c r="AC287" s="76">
        <f t="shared" si="122"/>
        <v>1</v>
      </c>
      <c r="AD287" s="89">
        <f t="shared" si="125"/>
        <v>1</v>
      </c>
      <c r="AE287" s="168">
        <f t="shared" si="120"/>
        <v>6.4127220201874516E-2</v>
      </c>
      <c r="AF287" s="165">
        <f t="shared" si="132"/>
        <v>0</v>
      </c>
      <c r="AG287" s="69">
        <f t="shared" si="127"/>
        <v>1</v>
      </c>
      <c r="AH287" s="102">
        <f t="shared" si="128"/>
        <v>0</v>
      </c>
      <c r="AI287" s="230" t="str">
        <f t="shared" si="113"/>
        <v/>
      </c>
      <c r="AJ287" s="119">
        <f t="shared" si="130"/>
        <v>1</v>
      </c>
    </row>
    <row r="288" spans="1:36" ht="15.6">
      <c r="A288" s="206">
        <v>40463</v>
      </c>
      <c r="B288">
        <v>9.0699996948242205</v>
      </c>
      <c r="C288">
        <v>22.459999084472699</v>
      </c>
      <c r="D288">
        <v>0</v>
      </c>
      <c r="E288">
        <v>35.953480860178303</v>
      </c>
      <c r="F288" s="36">
        <f t="shared" si="108"/>
        <v>4.1455257503030483</v>
      </c>
      <c r="G288" s="41">
        <f t="shared" si="114"/>
        <v>0</v>
      </c>
      <c r="H288" s="42">
        <f t="shared" si="115"/>
        <v>0</v>
      </c>
      <c r="I288" s="61">
        <f t="shared" si="109"/>
        <v>19.112499237060579</v>
      </c>
      <c r="J288" s="35" t="str">
        <f t="shared" si="110"/>
        <v xml:space="preserve"> </v>
      </c>
      <c r="K288" s="89" t="str">
        <f t="shared" si="121"/>
        <v/>
      </c>
      <c r="L288" s="89">
        <f t="shared" si="123"/>
        <v>1</v>
      </c>
      <c r="M288" s="168">
        <f t="shared" si="116"/>
        <v>0.11608053902862533</v>
      </c>
      <c r="N288" s="165">
        <f t="shared" si="131"/>
        <v>0</v>
      </c>
      <c r="O288" s="69">
        <f t="shared" si="124"/>
        <v>1</v>
      </c>
      <c r="P288" s="102">
        <f t="shared" si="126"/>
        <v>3.5379986763001425</v>
      </c>
      <c r="Q288" s="230" t="str">
        <f t="shared" si="107"/>
        <v/>
      </c>
      <c r="R288" s="85">
        <f t="shared" si="129"/>
        <v>0</v>
      </c>
      <c r="S288" s="206">
        <v>40828</v>
      </c>
      <c r="T288">
        <v>-0.9</v>
      </c>
      <c r="U288">
        <v>18.899999999999999</v>
      </c>
      <c r="V288">
        <v>0</v>
      </c>
      <c r="W288">
        <v>35.953480860178303</v>
      </c>
      <c r="X288" s="36">
        <f t="shared" si="111"/>
        <v>4.0250389195730918</v>
      </c>
      <c r="Y288" s="41">
        <f t="shared" si="117"/>
        <v>11.432487236787162</v>
      </c>
      <c r="Z288" s="42">
        <f t="shared" si="118"/>
        <v>0.22864974473574326</v>
      </c>
      <c r="AA288" s="61">
        <f t="shared" si="112"/>
        <v>13.95</v>
      </c>
      <c r="AB288" s="37">
        <f t="shared" si="119"/>
        <v>1</v>
      </c>
      <c r="AC288" s="76" t="str">
        <f t="shared" si="122"/>
        <v/>
      </c>
      <c r="AD288" s="89">
        <f t="shared" si="125"/>
        <v>1</v>
      </c>
      <c r="AE288" s="168">
        <f t="shared" si="120"/>
        <v>7.8085547493395649E-2</v>
      </c>
      <c r="AF288" s="165">
        <f t="shared" si="132"/>
        <v>0</v>
      </c>
      <c r="AG288" s="69">
        <f t="shared" si="127"/>
        <v>1</v>
      </c>
      <c r="AH288" s="102">
        <f t="shared" si="128"/>
        <v>0</v>
      </c>
      <c r="AI288" s="230" t="str">
        <f t="shared" si="113"/>
        <v/>
      </c>
      <c r="AJ288" s="119">
        <f t="shared" si="130"/>
        <v>1</v>
      </c>
    </row>
    <row r="289" spans="1:36" ht="15.6">
      <c r="A289" s="206">
        <v>40464</v>
      </c>
      <c r="B289">
        <v>13.9799995422363</v>
      </c>
      <c r="C289">
        <v>20.100000381469702</v>
      </c>
      <c r="D289">
        <v>4.0999999046325701</v>
      </c>
      <c r="E289">
        <v>36.175924761477297</v>
      </c>
      <c r="F289" s="36">
        <f t="shared" si="108"/>
        <v>2.9270846358537779</v>
      </c>
      <c r="G289" s="41">
        <f t="shared" si="114"/>
        <v>1.7583321959495479</v>
      </c>
      <c r="H289" s="42">
        <f t="shared" si="115"/>
        <v>3.5166643918990957E-2</v>
      </c>
      <c r="I289" s="61">
        <f t="shared" si="109"/>
        <v>18.570000171661352</v>
      </c>
      <c r="J289" s="35" t="str">
        <f t="shared" si="110"/>
        <v xml:space="preserve"> </v>
      </c>
      <c r="K289" s="89" t="str">
        <f t="shared" si="121"/>
        <v/>
      </c>
      <c r="L289" s="89">
        <f t="shared" si="123"/>
        <v>1</v>
      </c>
      <c r="M289" s="168">
        <f t="shared" si="116"/>
        <v>0.1156604021844196</v>
      </c>
      <c r="N289" s="165">
        <f t="shared" si="131"/>
        <v>0</v>
      </c>
      <c r="O289" s="69">
        <f t="shared" si="124"/>
        <v>1</v>
      </c>
      <c r="P289" s="102">
        <f t="shared" si="126"/>
        <v>3.5379986763001425</v>
      </c>
      <c r="Q289" s="230" t="str">
        <f t="shared" si="107"/>
        <v/>
      </c>
      <c r="R289" s="85">
        <f t="shared" si="129"/>
        <v>0</v>
      </c>
      <c r="S289" s="206">
        <v>40829</v>
      </c>
      <c r="T289">
        <v>2.2999999999999998</v>
      </c>
      <c r="U289">
        <v>23.1</v>
      </c>
      <c r="V289">
        <v>0</v>
      </c>
      <c r="W289">
        <v>36.175924761477297</v>
      </c>
      <c r="X289" s="36">
        <f t="shared" si="111"/>
        <v>4.7240327552457435</v>
      </c>
      <c r="Y289" s="41">
        <f t="shared" si="117"/>
        <v>7.6532610325905672</v>
      </c>
      <c r="Z289" s="42">
        <f t="shared" si="118"/>
        <v>0.15306522065181136</v>
      </c>
      <c r="AA289" s="61">
        <f t="shared" si="112"/>
        <v>17.900000000000002</v>
      </c>
      <c r="AB289" s="37" t="str">
        <f t="shared" si="119"/>
        <v xml:space="preserve"> </v>
      </c>
      <c r="AC289" s="76" t="str">
        <f t="shared" si="122"/>
        <v/>
      </c>
      <c r="AD289" s="89">
        <f t="shared" si="125"/>
        <v>1</v>
      </c>
      <c r="AE289" s="168">
        <f t="shared" si="120"/>
        <v>0.11312405116724178</v>
      </c>
      <c r="AF289" s="165">
        <f t="shared" si="132"/>
        <v>0</v>
      </c>
      <c r="AG289" s="69">
        <f t="shared" si="127"/>
        <v>1</v>
      </c>
      <c r="AH289" s="102">
        <f t="shared" si="128"/>
        <v>0</v>
      </c>
      <c r="AI289" s="230" t="str">
        <f t="shared" si="113"/>
        <v/>
      </c>
      <c r="AJ289" s="119">
        <f t="shared" si="130"/>
        <v>1</v>
      </c>
    </row>
    <row r="290" spans="1:36" ht="15.6">
      <c r="A290" s="206">
        <v>40465</v>
      </c>
      <c r="B290">
        <v>12.539999961853001</v>
      </c>
      <c r="C290">
        <v>21.430000305175799</v>
      </c>
      <c r="D290">
        <v>8.8999996185302699</v>
      </c>
      <c r="E290">
        <v>36.396243815838602</v>
      </c>
      <c r="F290" s="36">
        <f t="shared" si="108"/>
        <v>3.5437348173111047</v>
      </c>
      <c r="G290" s="41">
        <f t="shared" si="114"/>
        <v>7.8233439606309334</v>
      </c>
      <c r="H290" s="42">
        <f t="shared" si="115"/>
        <v>0.15646687921261868</v>
      </c>
      <c r="I290" s="61">
        <f t="shared" si="109"/>
        <v>19.2075002193451</v>
      </c>
      <c r="J290" s="35" t="str">
        <f t="shared" si="110"/>
        <v xml:space="preserve"> </v>
      </c>
      <c r="K290" s="89">
        <f t="shared" si="121"/>
        <v>1</v>
      </c>
      <c r="L290" s="89">
        <f t="shared" si="123"/>
        <v>1</v>
      </c>
      <c r="M290" s="168">
        <f t="shared" si="116"/>
        <v>0.11595813750648809</v>
      </c>
      <c r="N290" s="165">
        <f t="shared" si="131"/>
        <v>0</v>
      </c>
      <c r="O290" s="69">
        <f t="shared" si="124"/>
        <v>1</v>
      </c>
      <c r="P290" s="102">
        <f t="shared" si="126"/>
        <v>3.4599993705750252</v>
      </c>
      <c r="Q290" s="230" t="str">
        <f t="shared" si="107"/>
        <v/>
      </c>
      <c r="R290" s="85">
        <f t="shared" si="129"/>
        <v>0</v>
      </c>
      <c r="S290" s="206">
        <v>40830</v>
      </c>
      <c r="T290">
        <v>9.9</v>
      </c>
      <c r="U290">
        <v>23.8</v>
      </c>
      <c r="V290">
        <v>0</v>
      </c>
      <c r="W290">
        <v>36.396243815838602</v>
      </c>
      <c r="X290" s="36">
        <f t="shared" si="111"/>
        <v>4.4139657241496586</v>
      </c>
      <c r="Y290" s="41">
        <f t="shared" si="117"/>
        <v>4.1220884532708402</v>
      </c>
      <c r="Z290" s="42">
        <f t="shared" si="118"/>
        <v>8.2441769065416809E-2</v>
      </c>
      <c r="AA290" s="61">
        <f t="shared" si="112"/>
        <v>20.324999999999999</v>
      </c>
      <c r="AB290" s="37" t="str">
        <f t="shared" si="119"/>
        <v xml:space="preserve"> </v>
      </c>
      <c r="AC290" s="76" t="str">
        <f t="shared" si="122"/>
        <v/>
      </c>
      <c r="AD290" s="89">
        <f t="shared" si="125"/>
        <v>1</v>
      </c>
      <c r="AE290" s="168">
        <f t="shared" si="120"/>
        <v>0.10748590210444925</v>
      </c>
      <c r="AF290" s="165">
        <f t="shared" si="132"/>
        <v>1</v>
      </c>
      <c r="AG290" s="69">
        <f t="shared" si="127"/>
        <v>1</v>
      </c>
      <c r="AH290" s="102">
        <f t="shared" si="128"/>
        <v>1.0599999999999994</v>
      </c>
      <c r="AI290" s="230" t="str">
        <f t="shared" si="113"/>
        <v/>
      </c>
      <c r="AJ290" s="119">
        <f t="shared" si="130"/>
        <v>1</v>
      </c>
    </row>
    <row r="291" spans="1:36" ht="15.6">
      <c r="A291" s="206">
        <v>40466</v>
      </c>
      <c r="B291">
        <v>11.210000038146999</v>
      </c>
      <c r="C291">
        <v>18.870000839233398</v>
      </c>
      <c r="D291">
        <v>9.1000003814697301</v>
      </c>
      <c r="E291">
        <v>36.614363501235701</v>
      </c>
      <c r="F291" s="36">
        <f t="shared" si="108"/>
        <v>3.1241422650063173</v>
      </c>
      <c r="G291" s="41">
        <f t="shared" si="114"/>
        <v>14.424030530095608</v>
      </c>
      <c r="H291" s="42">
        <f t="shared" si="115"/>
        <v>0.28848061060191216</v>
      </c>
      <c r="I291" s="61">
        <f t="shared" si="109"/>
        <v>16.955000638961799</v>
      </c>
      <c r="J291" s="35">
        <f t="shared" si="110"/>
        <v>1</v>
      </c>
      <c r="K291" s="89">
        <f t="shared" si="121"/>
        <v>1</v>
      </c>
      <c r="L291" s="89">
        <f t="shared" si="123"/>
        <v>1</v>
      </c>
      <c r="M291" s="168">
        <f t="shared" si="116"/>
        <v>0.10700074095430023</v>
      </c>
      <c r="N291" s="165">
        <f t="shared" si="131"/>
        <v>0</v>
      </c>
      <c r="O291" s="69">
        <f t="shared" si="124"/>
        <v>1</v>
      </c>
      <c r="P291" s="102">
        <f t="shared" si="126"/>
        <v>2.5259994506836732</v>
      </c>
      <c r="Q291" s="230" t="str">
        <f t="shared" si="107"/>
        <v/>
      </c>
      <c r="R291" s="85">
        <f t="shared" si="129"/>
        <v>0</v>
      </c>
      <c r="S291" s="206">
        <v>40831</v>
      </c>
      <c r="T291">
        <v>11.8</v>
      </c>
      <c r="U291">
        <v>24.7</v>
      </c>
      <c r="V291">
        <v>6.4</v>
      </c>
      <c r="W291">
        <v>36.614363501235701</v>
      </c>
      <c r="X291" s="36">
        <f t="shared" si="111"/>
        <v>4.4505467225020512</v>
      </c>
      <c r="Y291" s="41">
        <f t="shared" si="117"/>
        <v>6.9616510752691987</v>
      </c>
      <c r="Z291" s="42">
        <f t="shared" si="118"/>
        <v>0.13923302150538397</v>
      </c>
      <c r="AA291" s="61">
        <f t="shared" si="112"/>
        <v>21.475000000000001</v>
      </c>
      <c r="AB291" s="37" t="str">
        <f t="shared" si="119"/>
        <v xml:space="preserve"> </v>
      </c>
      <c r="AC291" s="76">
        <f t="shared" si="122"/>
        <v>1</v>
      </c>
      <c r="AD291" s="89">
        <f t="shared" si="125"/>
        <v>1</v>
      </c>
      <c r="AE291" s="168">
        <f t="shared" si="120"/>
        <v>3.7258772225154432E-2</v>
      </c>
      <c r="AF291" s="165">
        <f t="shared" si="132"/>
        <v>0</v>
      </c>
      <c r="AG291" s="69">
        <f t="shared" si="127"/>
        <v>1</v>
      </c>
      <c r="AH291" s="102">
        <f t="shared" si="128"/>
        <v>3.0400000000000005</v>
      </c>
      <c r="AI291" s="230" t="str">
        <f t="shared" si="113"/>
        <v/>
      </c>
      <c r="AJ291" s="119">
        <f t="shared" si="130"/>
        <v>1</v>
      </c>
    </row>
    <row r="292" spans="1:36" ht="15.6">
      <c r="A292" s="206">
        <v>40467</v>
      </c>
      <c r="B292">
        <v>3.0999999046325701</v>
      </c>
      <c r="C292">
        <v>12.2700004577637</v>
      </c>
      <c r="D292">
        <v>27.899999618530298</v>
      </c>
      <c r="E292">
        <v>36.830213523305403</v>
      </c>
      <c r="F292" s="36">
        <f t="shared" si="108"/>
        <v>2.6683040186224534</v>
      </c>
      <c r="G292" s="41">
        <f t="shared" si="114"/>
        <v>40.189386933727945</v>
      </c>
      <c r="H292" s="42">
        <f t="shared" si="115"/>
        <v>0.80378773867455888</v>
      </c>
      <c r="I292" s="61">
        <f t="shared" si="109"/>
        <v>9.9775003194809173</v>
      </c>
      <c r="J292" s="35">
        <f t="shared" si="110"/>
        <v>1</v>
      </c>
      <c r="K292" s="89">
        <f t="shared" si="121"/>
        <v>1</v>
      </c>
      <c r="L292" s="89">
        <f t="shared" si="123"/>
        <v>1</v>
      </c>
      <c r="M292" s="168">
        <f t="shared" si="116"/>
        <v>3.6868972736093283E-2</v>
      </c>
      <c r="N292" s="165">
        <f t="shared" si="131"/>
        <v>0</v>
      </c>
      <c r="O292" s="69">
        <f t="shared" si="124"/>
        <v>1</v>
      </c>
      <c r="P292" s="102">
        <f t="shared" si="126"/>
        <v>0.77199993133550326</v>
      </c>
      <c r="Q292" s="230">
        <f t="shared" si="107"/>
        <v>40467</v>
      </c>
      <c r="R292" s="85">
        <f t="shared" si="129"/>
        <v>1</v>
      </c>
      <c r="S292" s="206">
        <v>40832</v>
      </c>
      <c r="T292">
        <v>5.5</v>
      </c>
      <c r="U292">
        <v>18.100000000000001</v>
      </c>
      <c r="V292">
        <v>0</v>
      </c>
      <c r="W292">
        <v>36.830213523305403</v>
      </c>
      <c r="X292" s="36">
        <f t="shared" si="111"/>
        <v>3.6328124056012658</v>
      </c>
      <c r="Y292" s="41">
        <f t="shared" si="117"/>
        <v>4.0554011507881853</v>
      </c>
      <c r="Z292" s="42">
        <f t="shared" si="118"/>
        <v>8.1108023015763711E-2</v>
      </c>
      <c r="AA292" s="61">
        <f t="shared" si="112"/>
        <v>14.950000000000001</v>
      </c>
      <c r="AB292" s="37" t="str">
        <f t="shared" si="119"/>
        <v xml:space="preserve"> </v>
      </c>
      <c r="AC292" s="76">
        <f t="shared" si="122"/>
        <v>1</v>
      </c>
      <c r="AD292" s="89">
        <f t="shared" si="125"/>
        <v>1</v>
      </c>
      <c r="AE292" s="168">
        <f t="shared" si="120"/>
        <v>8.8580019656212039E-2</v>
      </c>
      <c r="AF292" s="165">
        <f t="shared" si="132"/>
        <v>0</v>
      </c>
      <c r="AG292" s="69">
        <f t="shared" si="127"/>
        <v>1</v>
      </c>
      <c r="AH292" s="102">
        <f t="shared" si="128"/>
        <v>3.0400000000000005</v>
      </c>
      <c r="AI292" s="230" t="str">
        <f t="shared" si="113"/>
        <v/>
      </c>
      <c r="AJ292" s="119">
        <f t="shared" si="130"/>
        <v>1</v>
      </c>
    </row>
    <row r="293" spans="1:36" ht="15.6">
      <c r="A293" s="206">
        <v>40468</v>
      </c>
      <c r="B293">
        <v>3.3499999046325701</v>
      </c>
      <c r="C293">
        <v>14.7799997329712</v>
      </c>
      <c r="D293">
        <v>0.80000001192092896</v>
      </c>
      <c r="E293">
        <v>37.043740498337698</v>
      </c>
      <c r="F293" s="36">
        <f t="shared" si="108"/>
        <v>3.1585411458119803</v>
      </c>
      <c r="G293" s="41">
        <f t="shared" si="114"/>
        <v>38.462554028999293</v>
      </c>
      <c r="H293" s="42">
        <f t="shared" si="115"/>
        <v>0.76925108057998581</v>
      </c>
      <c r="I293" s="61">
        <f t="shared" si="109"/>
        <v>11.922499775886543</v>
      </c>
      <c r="J293" s="35">
        <f t="shared" si="110"/>
        <v>1</v>
      </c>
      <c r="K293" s="89">
        <f t="shared" si="121"/>
        <v>1</v>
      </c>
      <c r="L293" s="89">
        <f t="shared" si="123"/>
        <v>1</v>
      </c>
      <c r="M293" s="168">
        <f t="shared" si="116"/>
        <v>5.6398607461729242E-2</v>
      </c>
      <c r="N293" s="165">
        <f t="shared" si="131"/>
        <v>0</v>
      </c>
      <c r="O293" s="69">
        <f t="shared" si="124"/>
        <v>1</v>
      </c>
      <c r="P293" s="102">
        <f t="shared" si="126"/>
        <v>0.77199993133550326</v>
      </c>
      <c r="Q293" s="230" t="str">
        <f t="shared" si="107"/>
        <v/>
      </c>
      <c r="R293" s="85">
        <f t="shared" si="129"/>
        <v>1</v>
      </c>
      <c r="S293" s="206">
        <v>40833</v>
      </c>
      <c r="T293">
        <v>-0.6</v>
      </c>
      <c r="U293">
        <v>21.1</v>
      </c>
      <c r="V293">
        <v>0</v>
      </c>
      <c r="W293">
        <v>37.043740498337698</v>
      </c>
      <c r="X293" s="36">
        <f t="shared" si="111"/>
        <v>4.5440104070214264</v>
      </c>
      <c r="Y293" s="41">
        <f t="shared" si="117"/>
        <v>0.42019282517104406</v>
      </c>
      <c r="Z293" s="42">
        <f t="shared" si="118"/>
        <v>8.4038565034208808E-3</v>
      </c>
      <c r="AA293" s="61">
        <f t="shared" si="112"/>
        <v>15.675000000000001</v>
      </c>
      <c r="AB293" s="37" t="str">
        <f t="shared" si="119"/>
        <v xml:space="preserve"> </v>
      </c>
      <c r="AC293" s="76">
        <f t="shared" si="122"/>
        <v>1</v>
      </c>
      <c r="AD293" s="89">
        <f t="shared" si="125"/>
        <v>1</v>
      </c>
      <c r="AE293" s="168">
        <f t="shared" si="120"/>
        <v>9.579831536241655E-2</v>
      </c>
      <c r="AF293" s="165">
        <f t="shared" si="132"/>
        <v>1</v>
      </c>
      <c r="AG293" s="69">
        <f t="shared" si="127"/>
        <v>1</v>
      </c>
      <c r="AH293" s="102">
        <f t="shared" si="128"/>
        <v>3.0400000000000005</v>
      </c>
      <c r="AI293" s="230" t="str">
        <f t="shared" si="113"/>
        <v/>
      </c>
      <c r="AJ293" s="119">
        <f t="shared" si="130"/>
        <v>1</v>
      </c>
    </row>
    <row r="294" spans="1:36" ht="15.6">
      <c r="A294" s="206">
        <v>40469</v>
      </c>
      <c r="B294">
        <v>3.7799999713897701</v>
      </c>
      <c r="C294">
        <v>17.409999847412099</v>
      </c>
      <c r="D294">
        <v>0</v>
      </c>
      <c r="E294">
        <v>37.2548952702859</v>
      </c>
      <c r="F294" s="36">
        <f t="shared" si="108"/>
        <v>3.6663582270056572</v>
      </c>
      <c r="G294" s="41">
        <f t="shared" si="114"/>
        <v>35.529467447394765</v>
      </c>
      <c r="H294" s="42">
        <f t="shared" si="115"/>
        <v>0.71058934894789527</v>
      </c>
      <c r="I294" s="61">
        <f t="shared" si="109"/>
        <v>14.002499878406518</v>
      </c>
      <c r="J294" s="35">
        <f t="shared" si="110"/>
        <v>1</v>
      </c>
      <c r="K294" s="89">
        <f t="shared" si="121"/>
        <v>1</v>
      </c>
      <c r="L294" s="89">
        <f t="shared" si="123"/>
        <v>1</v>
      </c>
      <c r="M294" s="168">
        <f t="shared" si="116"/>
        <v>7.8645819372351294E-2</v>
      </c>
      <c r="N294" s="165">
        <f t="shared" si="131"/>
        <v>1</v>
      </c>
      <c r="O294" s="69">
        <f t="shared" si="124"/>
        <v>1</v>
      </c>
      <c r="P294" s="102">
        <f t="shared" si="126"/>
        <v>0.77199993133550326</v>
      </c>
      <c r="Q294" s="230" t="str">
        <f t="shared" si="107"/>
        <v/>
      </c>
      <c r="R294" s="85">
        <f t="shared" si="129"/>
        <v>1</v>
      </c>
      <c r="S294" s="206">
        <v>40834</v>
      </c>
      <c r="T294">
        <v>4.0999999999999996</v>
      </c>
      <c r="U294">
        <v>22.7</v>
      </c>
      <c r="V294">
        <v>0</v>
      </c>
      <c r="W294">
        <v>37.2548952702859</v>
      </c>
      <c r="X294" s="36">
        <f t="shared" si="111"/>
        <v>4.7060459642408441</v>
      </c>
      <c r="Y294" s="41">
        <f t="shared" si="117"/>
        <v>0</v>
      </c>
      <c r="Z294" s="42">
        <f t="shared" si="118"/>
        <v>0</v>
      </c>
      <c r="AA294" s="61">
        <f t="shared" si="112"/>
        <v>18.049999999999997</v>
      </c>
      <c r="AB294" s="37" t="str">
        <f t="shared" si="119"/>
        <v xml:space="preserve"> </v>
      </c>
      <c r="AC294" s="76">
        <f t="shared" si="122"/>
        <v>1</v>
      </c>
      <c r="AD294" s="89">
        <f t="shared" si="125"/>
        <v>1</v>
      </c>
      <c r="AE294" s="168">
        <f t="shared" si="120"/>
        <v>0.1138482658874954</v>
      </c>
      <c r="AF294" s="165">
        <f t="shared" si="132"/>
        <v>1</v>
      </c>
      <c r="AG294" s="69" t="str">
        <f t="shared" si="127"/>
        <v/>
      </c>
      <c r="AH294" s="102">
        <f t="shared" si="128"/>
        <v>3.0400000000000005</v>
      </c>
      <c r="AI294" s="230" t="str">
        <f t="shared" si="113"/>
        <v/>
      </c>
      <c r="AJ294" s="119">
        <f t="shared" si="130"/>
        <v>1</v>
      </c>
    </row>
    <row r="295" spans="1:36" ht="15.6">
      <c r="A295" s="206">
        <v>40470</v>
      </c>
      <c r="B295">
        <v>1.2699999809265099</v>
      </c>
      <c r="C295">
        <v>19.600000381469702</v>
      </c>
      <c r="D295">
        <v>0</v>
      </c>
      <c r="E295">
        <v>37.463628683103302</v>
      </c>
      <c r="F295" s="36">
        <f t="shared" si="108"/>
        <v>4.2514847349315561</v>
      </c>
      <c r="G295" s="41">
        <f t="shared" si="114"/>
        <v>32.128279659449518</v>
      </c>
      <c r="H295" s="42">
        <f t="shared" si="115"/>
        <v>0.64256559318899031</v>
      </c>
      <c r="I295" s="61">
        <f t="shared" si="109"/>
        <v>15.017500281333904</v>
      </c>
      <c r="J295" s="35">
        <f t="shared" si="110"/>
        <v>1</v>
      </c>
      <c r="K295" s="89">
        <f t="shared" si="121"/>
        <v>1</v>
      </c>
      <c r="L295" s="89">
        <f t="shared" si="123"/>
        <v>1</v>
      </c>
      <c r="M295" s="168">
        <f t="shared" si="116"/>
        <v>8.9269731010759301E-2</v>
      </c>
      <c r="N295" s="165">
        <f t="shared" si="131"/>
        <v>1</v>
      </c>
      <c r="O295" s="69">
        <f t="shared" si="124"/>
        <v>1</v>
      </c>
      <c r="P295" s="102">
        <f t="shared" si="126"/>
        <v>0.77199993133550326</v>
      </c>
      <c r="Q295" s="230" t="str">
        <f t="shared" si="107"/>
        <v/>
      </c>
      <c r="R295" s="85">
        <f t="shared" si="129"/>
        <v>1</v>
      </c>
      <c r="S295" s="206">
        <v>40835</v>
      </c>
      <c r="T295">
        <v>2.1</v>
      </c>
      <c r="U295">
        <v>25</v>
      </c>
      <c r="V295">
        <v>0</v>
      </c>
      <c r="W295">
        <v>37.463628683103302</v>
      </c>
      <c r="X295" s="36">
        <f t="shared" si="111"/>
        <v>5.2762683834058901</v>
      </c>
      <c r="Y295" s="41">
        <f t="shared" si="117"/>
        <v>0</v>
      </c>
      <c r="Z295" s="42">
        <f t="shared" si="118"/>
        <v>0</v>
      </c>
      <c r="AA295" s="61">
        <f t="shared" si="112"/>
        <v>19.274999999999999</v>
      </c>
      <c r="AB295" s="37" t="str">
        <f t="shared" si="119"/>
        <v xml:space="preserve"> </v>
      </c>
      <c r="AC295" s="76">
        <f t="shared" si="122"/>
        <v>1</v>
      </c>
      <c r="AD295" s="89">
        <f t="shared" si="125"/>
        <v>1</v>
      </c>
      <c r="AE295" s="168">
        <f t="shared" si="120"/>
        <v>0.11582965697630895</v>
      </c>
      <c r="AF295" s="165">
        <f t="shared" si="132"/>
        <v>1</v>
      </c>
      <c r="AG295" s="69" t="str">
        <f t="shared" si="127"/>
        <v/>
      </c>
      <c r="AH295" s="102">
        <f t="shared" si="128"/>
        <v>3.2599999999999993</v>
      </c>
      <c r="AI295" s="230" t="str">
        <f t="shared" si="113"/>
        <v/>
      </c>
      <c r="AJ295" s="119">
        <f t="shared" si="130"/>
        <v>1</v>
      </c>
    </row>
    <row r="296" spans="1:36" ht="15.6">
      <c r="A296" s="206">
        <v>40471</v>
      </c>
      <c r="B296">
        <v>3.8699998855590798</v>
      </c>
      <c r="C296">
        <v>21.690000534057599</v>
      </c>
      <c r="D296">
        <v>0</v>
      </c>
      <c r="E296">
        <v>37.669891580743098</v>
      </c>
      <c r="F296" s="36">
        <f t="shared" si="108"/>
        <v>4.565070235327612</v>
      </c>
      <c r="G296" s="41">
        <f t="shared" si="114"/>
        <v>28.476223471187428</v>
      </c>
      <c r="H296" s="42">
        <f t="shared" si="115"/>
        <v>0.56952446942374857</v>
      </c>
      <c r="I296" s="61">
        <f t="shared" si="109"/>
        <v>17.235000371932969</v>
      </c>
      <c r="J296" s="35">
        <f t="shared" si="110"/>
        <v>1</v>
      </c>
      <c r="K296" s="89">
        <f t="shared" si="121"/>
        <v>1</v>
      </c>
      <c r="L296" s="89">
        <f t="shared" si="123"/>
        <v>1</v>
      </c>
      <c r="M296" s="168">
        <f t="shared" si="116"/>
        <v>0.10905827124717955</v>
      </c>
      <c r="N296" s="165">
        <f t="shared" si="131"/>
        <v>1</v>
      </c>
      <c r="O296" s="69">
        <f t="shared" si="124"/>
        <v>1</v>
      </c>
      <c r="P296" s="102">
        <f t="shared" si="126"/>
        <v>0.77199993133550326</v>
      </c>
      <c r="Q296" s="230" t="str">
        <f t="shared" si="107"/>
        <v/>
      </c>
      <c r="R296" s="85">
        <f t="shared" si="129"/>
        <v>1</v>
      </c>
      <c r="S296" s="206">
        <v>40836</v>
      </c>
      <c r="T296">
        <v>4.0999999999999996</v>
      </c>
      <c r="U296">
        <v>26.4</v>
      </c>
      <c r="V296">
        <v>0</v>
      </c>
      <c r="W296">
        <v>37.669891580743098</v>
      </c>
      <c r="X296" s="36">
        <f t="shared" si="111"/>
        <v>5.5192493763332866</v>
      </c>
      <c r="Y296" s="41">
        <f t="shared" si="117"/>
        <v>0</v>
      </c>
      <c r="Z296" s="42">
        <f t="shared" si="118"/>
        <v>0</v>
      </c>
      <c r="AA296" s="61">
        <f t="shared" si="112"/>
        <v>20.824999999999999</v>
      </c>
      <c r="AB296" s="37" t="str">
        <f t="shared" si="119"/>
        <v xml:space="preserve"> </v>
      </c>
      <c r="AC296" s="76" t="str">
        <f t="shared" si="122"/>
        <v/>
      </c>
      <c r="AD296" s="89">
        <f t="shared" si="125"/>
        <v>1</v>
      </c>
      <c r="AE296" s="168">
        <f t="shared" si="120"/>
        <v>9.5795124007539562E-2</v>
      </c>
      <c r="AF296" s="165">
        <f t="shared" si="132"/>
        <v>1</v>
      </c>
      <c r="AG296" s="69" t="str">
        <f t="shared" si="127"/>
        <v/>
      </c>
      <c r="AH296" s="102">
        <f t="shared" si="128"/>
        <v>4.7199999999999989</v>
      </c>
      <c r="AI296" s="230" t="str">
        <f t="shared" si="113"/>
        <v/>
      </c>
      <c r="AJ296" s="119">
        <f t="shared" si="130"/>
        <v>1</v>
      </c>
    </row>
    <row r="297" spans="1:36" ht="15.6">
      <c r="A297" s="206">
        <v>40472</v>
      </c>
      <c r="B297">
        <v>5.7800002098083496</v>
      </c>
      <c r="C297">
        <v>24.059999465942401</v>
      </c>
      <c r="D297">
        <v>0</v>
      </c>
      <c r="E297">
        <v>37.873634807158702</v>
      </c>
      <c r="F297" s="36">
        <f t="shared" si="108"/>
        <v>4.9739351491408863</v>
      </c>
      <c r="G297" s="41">
        <f t="shared" si="114"/>
        <v>24.49707535187472</v>
      </c>
      <c r="H297" s="42">
        <f t="shared" si="115"/>
        <v>0.48994150703749439</v>
      </c>
      <c r="I297" s="61">
        <f t="shared" si="109"/>
        <v>19.489999651908889</v>
      </c>
      <c r="J297" s="35">
        <f t="shared" si="110"/>
        <v>1</v>
      </c>
      <c r="K297" s="89" t="str">
        <f t="shared" si="121"/>
        <v/>
      </c>
      <c r="L297" s="89">
        <f t="shared" si="123"/>
        <v>1</v>
      </c>
      <c r="M297" s="168">
        <f t="shared" si="116"/>
        <v>0.11516796469572115</v>
      </c>
      <c r="N297" s="165">
        <f t="shared" si="131"/>
        <v>1</v>
      </c>
      <c r="O297" s="69">
        <f t="shared" si="124"/>
        <v>1</v>
      </c>
      <c r="P297" s="102">
        <f t="shared" si="126"/>
        <v>0.64799928665165396</v>
      </c>
      <c r="Q297" s="230" t="str">
        <f t="shared" si="107"/>
        <v/>
      </c>
      <c r="R297" s="85">
        <f t="shared" si="129"/>
        <v>0</v>
      </c>
      <c r="S297" s="206">
        <v>40837</v>
      </c>
      <c r="T297">
        <v>3.8</v>
      </c>
      <c r="U297">
        <v>28</v>
      </c>
      <c r="V297">
        <v>0</v>
      </c>
      <c r="W297">
        <v>37.873634807158702</v>
      </c>
      <c r="X297" s="36">
        <f t="shared" si="111"/>
        <v>5.8943554631522765</v>
      </c>
      <c r="Y297" s="41">
        <f t="shared" si="117"/>
        <v>0</v>
      </c>
      <c r="Z297" s="42">
        <f t="shared" si="118"/>
        <v>0</v>
      </c>
      <c r="AA297" s="61">
        <f t="shared" si="112"/>
        <v>21.95</v>
      </c>
      <c r="AB297" s="37" t="str">
        <f t="shared" si="119"/>
        <v xml:space="preserve"> </v>
      </c>
      <c r="AC297" s="76" t="str">
        <f t="shared" si="122"/>
        <v/>
      </c>
      <c r="AD297" s="89">
        <f t="shared" si="125"/>
        <v>1</v>
      </c>
      <c r="AE297" s="168">
        <f t="shared" si="120"/>
        <v>0</v>
      </c>
      <c r="AF297" s="165">
        <f t="shared" si="132"/>
        <v>0</v>
      </c>
      <c r="AG297" s="69" t="str">
        <f t="shared" si="127"/>
        <v/>
      </c>
      <c r="AH297" s="102">
        <f t="shared" si="128"/>
        <v>7.0799999999999983</v>
      </c>
      <c r="AI297" s="230" t="str">
        <f t="shared" si="113"/>
        <v/>
      </c>
      <c r="AJ297" s="119">
        <f t="shared" si="130"/>
        <v>0</v>
      </c>
    </row>
    <row r="298" spans="1:36" ht="15.6">
      <c r="A298" s="206">
        <v>40473</v>
      </c>
      <c r="B298">
        <v>6.9400000572204599</v>
      </c>
      <c r="C298">
        <v>25.059999465942401</v>
      </c>
      <c r="D298">
        <v>0</v>
      </c>
      <c r="E298">
        <v>38.0748092063033</v>
      </c>
      <c r="F298" s="36">
        <f t="shared" si="108"/>
        <v>5.1427483581510494</v>
      </c>
      <c r="G298" s="41">
        <f t="shared" si="114"/>
        <v>20.38287666535388</v>
      </c>
      <c r="H298" s="42">
        <f t="shared" si="115"/>
        <v>0.4076575333070776</v>
      </c>
      <c r="I298" s="61">
        <f t="shared" si="109"/>
        <v>20.529999613761916</v>
      </c>
      <c r="J298" s="35">
        <f t="shared" si="110"/>
        <v>1</v>
      </c>
      <c r="K298" s="89" t="str">
        <f t="shared" si="121"/>
        <v/>
      </c>
      <c r="L298" s="89">
        <f t="shared" si="123"/>
        <v>1</v>
      </c>
      <c r="M298" s="168">
        <f t="shared" si="116"/>
        <v>0.10367627635973919</v>
      </c>
      <c r="N298" s="165">
        <f t="shared" si="131"/>
        <v>1</v>
      </c>
      <c r="O298" s="69">
        <f t="shared" si="124"/>
        <v>1</v>
      </c>
      <c r="P298" s="102">
        <f t="shared" si="126"/>
        <v>1.7819995880127237</v>
      </c>
      <c r="Q298" s="230" t="str">
        <f t="shared" si="107"/>
        <v/>
      </c>
      <c r="R298" s="85">
        <f t="shared" si="129"/>
        <v>0</v>
      </c>
      <c r="S298" s="206">
        <v>40838</v>
      </c>
      <c r="T298">
        <v>6.8</v>
      </c>
      <c r="U298">
        <v>27.7</v>
      </c>
      <c r="V298">
        <v>0</v>
      </c>
      <c r="W298">
        <v>38.0748092063033</v>
      </c>
      <c r="X298" s="36">
        <f t="shared" si="111"/>
        <v>5.7274413781280824</v>
      </c>
      <c r="Y298" s="41">
        <f t="shared" si="117"/>
        <v>0</v>
      </c>
      <c r="Z298" s="42">
        <f t="shared" si="118"/>
        <v>0</v>
      </c>
      <c r="AA298" s="61">
        <f t="shared" si="112"/>
        <v>22.475000000000001</v>
      </c>
      <c r="AB298" s="37" t="str">
        <f t="shared" si="119"/>
        <v xml:space="preserve"> </v>
      </c>
      <c r="AC298" s="76" t="str">
        <f t="shared" si="122"/>
        <v/>
      </c>
      <c r="AD298" s="89">
        <f t="shared" si="125"/>
        <v>1</v>
      </c>
      <c r="AE298" s="168">
        <f t="shared" si="120"/>
        <v>0</v>
      </c>
      <c r="AF298" s="165">
        <f t="shared" si="132"/>
        <v>0</v>
      </c>
      <c r="AG298" s="69" t="str">
        <f t="shared" si="127"/>
        <v/>
      </c>
      <c r="AH298" s="102">
        <f t="shared" si="128"/>
        <v>9.86</v>
      </c>
      <c r="AI298" s="230" t="str">
        <f t="shared" si="113"/>
        <v/>
      </c>
      <c r="AJ298" s="119">
        <f t="shared" si="130"/>
        <v>0</v>
      </c>
    </row>
    <row r="299" spans="1:36" ht="15.6">
      <c r="A299" s="206">
        <v>40474</v>
      </c>
      <c r="B299">
        <v>10.1099996566772</v>
      </c>
      <c r="C299">
        <v>21.819999694824201</v>
      </c>
      <c r="D299">
        <v>0</v>
      </c>
      <c r="E299">
        <v>38.2733656221302</v>
      </c>
      <c r="F299" s="36">
        <f t="shared" si="108"/>
        <v>4.1514862512579542</v>
      </c>
      <c r="G299" s="41">
        <f t="shared" si="114"/>
        <v>17.061687664347517</v>
      </c>
      <c r="H299" s="42">
        <f t="shared" si="115"/>
        <v>0.34123375328695033</v>
      </c>
      <c r="I299" s="61">
        <f t="shared" si="109"/>
        <v>18.892499685287451</v>
      </c>
      <c r="J299" s="35">
        <f t="shared" si="110"/>
        <v>1</v>
      </c>
      <c r="K299" s="89" t="str">
        <f t="shared" si="121"/>
        <v/>
      </c>
      <c r="L299" s="89">
        <f t="shared" si="123"/>
        <v>1</v>
      </c>
      <c r="M299" s="168">
        <f t="shared" si="116"/>
        <v>0.11612395239119393</v>
      </c>
      <c r="N299" s="165">
        <f t="shared" si="131"/>
        <v>0</v>
      </c>
      <c r="O299" s="69">
        <f t="shared" si="124"/>
        <v>1</v>
      </c>
      <c r="P299" s="102">
        <f t="shared" si="126"/>
        <v>1.7819995880127237</v>
      </c>
      <c r="Q299" s="230">
        <f t="shared" si="107"/>
        <v>40474</v>
      </c>
      <c r="R299" s="85">
        <f t="shared" si="129"/>
        <v>1</v>
      </c>
      <c r="S299" s="206">
        <v>40839</v>
      </c>
      <c r="T299">
        <v>6.9</v>
      </c>
      <c r="U299">
        <v>29.5</v>
      </c>
      <c r="V299">
        <v>0</v>
      </c>
      <c r="W299">
        <v>38.2733656221302</v>
      </c>
      <c r="X299" s="36">
        <f t="shared" si="111"/>
        <v>6.1491505522875451</v>
      </c>
      <c r="Y299" s="41">
        <f t="shared" si="117"/>
        <v>0</v>
      </c>
      <c r="Z299" s="42">
        <f t="shared" si="118"/>
        <v>0</v>
      </c>
      <c r="AA299" s="61">
        <f t="shared" si="112"/>
        <v>23.85</v>
      </c>
      <c r="AB299" s="37" t="str">
        <f t="shared" si="119"/>
        <v xml:space="preserve"> </v>
      </c>
      <c r="AC299" s="76" t="str">
        <f t="shared" si="122"/>
        <v/>
      </c>
      <c r="AD299" s="89">
        <f t="shared" si="125"/>
        <v>1</v>
      </c>
      <c r="AE299" s="168">
        <f t="shared" si="120"/>
        <v>0</v>
      </c>
      <c r="AF299" s="165">
        <f t="shared" si="132"/>
        <v>0</v>
      </c>
      <c r="AG299" s="69" t="str">
        <f t="shared" si="127"/>
        <v/>
      </c>
      <c r="AH299" s="102">
        <f t="shared" si="128"/>
        <v>13.74</v>
      </c>
      <c r="AI299" s="230" t="str">
        <f t="shared" si="113"/>
        <v/>
      </c>
      <c r="AJ299" s="119">
        <f t="shared" si="130"/>
        <v>0</v>
      </c>
    </row>
    <row r="300" spans="1:36" ht="15.6">
      <c r="A300" s="206">
        <v>40475</v>
      </c>
      <c r="B300">
        <v>11.2700004577637</v>
      </c>
      <c r="C300">
        <v>18</v>
      </c>
      <c r="D300">
        <v>2.2000000476837198</v>
      </c>
      <c r="E300">
        <v>38.469254898592801</v>
      </c>
      <c r="F300" s="36">
        <f t="shared" si="108"/>
        <v>3.0387638339104837</v>
      </c>
      <c r="G300" s="41">
        <f t="shared" si="114"/>
        <v>16.830676644902848</v>
      </c>
      <c r="H300" s="42">
        <f t="shared" si="115"/>
        <v>0.33661353289805696</v>
      </c>
      <c r="I300" s="61">
        <f t="shared" si="109"/>
        <v>16.317500114440925</v>
      </c>
      <c r="J300" s="35">
        <f t="shared" si="110"/>
        <v>1</v>
      </c>
      <c r="K300" s="89" t="str">
        <f t="shared" si="121"/>
        <v/>
      </c>
      <c r="L300" s="89">
        <f t="shared" si="123"/>
        <v>1</v>
      </c>
      <c r="M300" s="168">
        <f t="shared" si="116"/>
        <v>0.10173364524458925</v>
      </c>
      <c r="N300" s="165">
        <f t="shared" si="131"/>
        <v>0</v>
      </c>
      <c r="O300" s="69">
        <f t="shared" si="124"/>
        <v>1</v>
      </c>
      <c r="P300" s="102">
        <f t="shared" si="126"/>
        <v>1.6159994125366439</v>
      </c>
      <c r="Q300" s="230" t="str">
        <f t="shared" si="107"/>
        <v/>
      </c>
      <c r="R300" s="85">
        <f t="shared" si="129"/>
        <v>1</v>
      </c>
      <c r="S300" s="206">
        <v>40840</v>
      </c>
      <c r="T300">
        <v>7.5</v>
      </c>
      <c r="U300">
        <v>29.7</v>
      </c>
      <c r="V300">
        <v>0</v>
      </c>
      <c r="W300">
        <v>38.469254898592801</v>
      </c>
      <c r="X300" s="36">
        <f t="shared" si="111"/>
        <v>6.1937460829688913</v>
      </c>
      <c r="Y300" s="41">
        <f t="shared" si="117"/>
        <v>0</v>
      </c>
      <c r="Z300" s="42">
        <f t="shared" si="118"/>
        <v>0</v>
      </c>
      <c r="AA300" s="61">
        <f t="shared" si="112"/>
        <v>24.15</v>
      </c>
      <c r="AB300" s="37" t="str">
        <f t="shared" si="119"/>
        <v xml:space="preserve"> </v>
      </c>
      <c r="AC300" s="76" t="str">
        <f t="shared" si="122"/>
        <v/>
      </c>
      <c r="AD300" s="89">
        <f t="shared" si="125"/>
        <v>1</v>
      </c>
      <c r="AE300" s="168">
        <f t="shared" si="120"/>
        <v>0</v>
      </c>
      <c r="AF300" s="165">
        <f t="shared" si="132"/>
        <v>0</v>
      </c>
      <c r="AG300" s="69" t="str">
        <f t="shared" si="127"/>
        <v/>
      </c>
      <c r="AH300" s="102">
        <f t="shared" si="128"/>
        <v>16.8</v>
      </c>
      <c r="AI300" s="230">
        <f t="shared" si="113"/>
        <v>40840</v>
      </c>
      <c r="AJ300" s="119">
        <f t="shared" si="130"/>
        <v>1</v>
      </c>
    </row>
    <row r="301" spans="1:36" ht="15.6">
      <c r="A301" s="206">
        <v>40476</v>
      </c>
      <c r="B301">
        <v>5.7600002288818404</v>
      </c>
      <c r="C301">
        <v>22.180000305175799</v>
      </c>
      <c r="D301">
        <v>0</v>
      </c>
      <c r="E301">
        <v>38.662427879644198</v>
      </c>
      <c r="F301" s="36">
        <f t="shared" si="108"/>
        <v>4.6725576716095221</v>
      </c>
      <c r="G301" s="41">
        <f t="shared" si="114"/>
        <v>13.09263050761523</v>
      </c>
      <c r="H301" s="42">
        <f t="shared" si="115"/>
        <v>0.2618526101523046</v>
      </c>
      <c r="I301" s="61">
        <f t="shared" si="109"/>
        <v>18.075000286102309</v>
      </c>
      <c r="J301" s="35">
        <f t="shared" si="110"/>
        <v>1</v>
      </c>
      <c r="K301" s="89" t="str">
        <f t="shared" si="121"/>
        <v/>
      </c>
      <c r="L301" s="89">
        <f t="shared" si="123"/>
        <v>1</v>
      </c>
      <c r="M301" s="168">
        <f t="shared" si="116"/>
        <v>0.11396099055259853</v>
      </c>
      <c r="N301" s="165">
        <f t="shared" si="131"/>
        <v>1</v>
      </c>
      <c r="O301" s="69" t="str">
        <f t="shared" si="124"/>
        <v/>
      </c>
      <c r="P301" s="102">
        <f t="shared" si="126"/>
        <v>1.6159994125366439</v>
      </c>
      <c r="Q301" s="230" t="str">
        <f t="shared" si="107"/>
        <v/>
      </c>
      <c r="R301" s="85">
        <f t="shared" si="129"/>
        <v>1</v>
      </c>
      <c r="S301" s="206">
        <v>40841</v>
      </c>
      <c r="T301">
        <v>15.9</v>
      </c>
      <c r="U301">
        <v>21.6</v>
      </c>
      <c r="V301">
        <v>4.2</v>
      </c>
      <c r="W301">
        <v>38.662427879644198</v>
      </c>
      <c r="X301" s="36">
        <f t="shared" si="111"/>
        <v>3.1672014215328224</v>
      </c>
      <c r="Y301" s="41">
        <f t="shared" si="117"/>
        <v>1.6662388627737421</v>
      </c>
      <c r="Z301" s="42">
        <f t="shared" si="118"/>
        <v>3.3324777255474843E-2</v>
      </c>
      <c r="AA301" s="61">
        <f t="shared" si="112"/>
        <v>20.175000000000001</v>
      </c>
      <c r="AB301" s="37" t="str">
        <f t="shared" si="119"/>
        <v xml:space="preserve"> </v>
      </c>
      <c r="AC301" s="76" t="str">
        <f t="shared" si="122"/>
        <v/>
      </c>
      <c r="AD301" s="89">
        <f t="shared" si="125"/>
        <v>1</v>
      </c>
      <c r="AE301" s="168">
        <f t="shared" si="120"/>
        <v>0.10966122639550312</v>
      </c>
      <c r="AF301" s="165">
        <f t="shared" si="132"/>
        <v>0</v>
      </c>
      <c r="AG301" s="69" t="str">
        <f t="shared" si="127"/>
        <v/>
      </c>
      <c r="AH301" s="102">
        <f t="shared" si="128"/>
        <v>15.76</v>
      </c>
      <c r="AI301" s="230" t="str">
        <f t="shared" si="113"/>
        <v/>
      </c>
      <c r="AJ301" s="119">
        <f t="shared" si="130"/>
        <v>1</v>
      </c>
    </row>
    <row r="302" spans="1:36" ht="15.6">
      <c r="A302" s="206">
        <v>40477</v>
      </c>
      <c r="B302">
        <v>6.0799999237060502</v>
      </c>
      <c r="C302">
        <v>23.709999084472699</v>
      </c>
      <c r="D302">
        <v>0</v>
      </c>
      <c r="E302">
        <v>38.852835409237898</v>
      </c>
      <c r="F302" s="36">
        <f t="shared" si="108"/>
        <v>5.0071655539588047</v>
      </c>
      <c r="G302" s="41">
        <f t="shared" si="114"/>
        <v>9.0868980644481852</v>
      </c>
      <c r="H302" s="42">
        <f t="shared" si="115"/>
        <v>0.18173796128896369</v>
      </c>
      <c r="I302" s="61">
        <f t="shared" si="109"/>
        <v>19.302499294281038</v>
      </c>
      <c r="J302" s="35" t="str">
        <f t="shared" si="110"/>
        <v xml:space="preserve"> </v>
      </c>
      <c r="K302" s="89" t="str">
        <f t="shared" si="121"/>
        <v/>
      </c>
      <c r="L302" s="89">
        <f t="shared" si="123"/>
        <v>1</v>
      </c>
      <c r="M302" s="168">
        <f t="shared" si="116"/>
        <v>0.11576696412724288</v>
      </c>
      <c r="N302" s="165">
        <f t="shared" si="131"/>
        <v>1</v>
      </c>
      <c r="O302" s="69" t="str">
        <f t="shared" si="124"/>
        <v/>
      </c>
      <c r="P302" s="102">
        <f t="shared" si="126"/>
        <v>1.8579988479614742</v>
      </c>
      <c r="Q302" s="230" t="str">
        <f t="shared" si="107"/>
        <v/>
      </c>
      <c r="R302" s="85">
        <f t="shared" si="129"/>
        <v>1</v>
      </c>
      <c r="S302" s="206">
        <v>40842</v>
      </c>
      <c r="T302">
        <v>10.5</v>
      </c>
      <c r="U302">
        <v>19.8</v>
      </c>
      <c r="V302">
        <v>0.6</v>
      </c>
      <c r="W302">
        <v>38.852835409237898</v>
      </c>
      <c r="X302" s="36">
        <f t="shared" si="111"/>
        <v>3.6650623155832087</v>
      </c>
      <c r="Y302" s="41">
        <f t="shared" si="117"/>
        <v>0</v>
      </c>
      <c r="Z302" s="42">
        <f t="shared" si="118"/>
        <v>0</v>
      </c>
      <c r="AA302" s="61">
        <f t="shared" si="112"/>
        <v>17.475000000000001</v>
      </c>
      <c r="AB302" s="37" t="str">
        <f t="shared" si="119"/>
        <v xml:space="preserve"> </v>
      </c>
      <c r="AC302" s="76" t="str">
        <f t="shared" si="122"/>
        <v/>
      </c>
      <c r="AD302" s="89">
        <f t="shared" si="125"/>
        <v>1</v>
      </c>
      <c r="AE302" s="168">
        <f t="shared" si="120"/>
        <v>0.11067091015802248</v>
      </c>
      <c r="AF302" s="165">
        <f t="shared" si="132"/>
        <v>0</v>
      </c>
      <c r="AG302" s="69" t="str">
        <f t="shared" si="127"/>
        <v/>
      </c>
      <c r="AH302" s="102">
        <f t="shared" si="128"/>
        <v>15.76</v>
      </c>
      <c r="AI302" s="230" t="str">
        <f t="shared" si="113"/>
        <v/>
      </c>
      <c r="AJ302" s="119">
        <f t="shared" si="130"/>
        <v>1</v>
      </c>
    </row>
    <row r="303" spans="1:36" ht="15.6">
      <c r="A303" s="206">
        <v>40478</v>
      </c>
      <c r="B303">
        <v>7.3000001907348597</v>
      </c>
      <c r="C303">
        <v>22.700000762939499</v>
      </c>
      <c r="D303">
        <v>0</v>
      </c>
      <c r="E303">
        <v>39.040428331327</v>
      </c>
      <c r="F303" s="36">
        <f t="shared" si="108"/>
        <v>4.7174851749859359</v>
      </c>
      <c r="G303" s="41">
        <f t="shared" si="114"/>
        <v>5.3129099244594364</v>
      </c>
      <c r="H303" s="42">
        <f t="shared" si="115"/>
        <v>0.10625819848918873</v>
      </c>
      <c r="I303" s="61">
        <f t="shared" si="109"/>
        <v>18.850000619888341</v>
      </c>
      <c r="J303" s="35" t="str">
        <f t="shared" si="110"/>
        <v xml:space="preserve"> </v>
      </c>
      <c r="K303" s="89" t="str">
        <f t="shared" si="121"/>
        <v/>
      </c>
      <c r="L303" s="89">
        <f t="shared" si="123"/>
        <v>1</v>
      </c>
      <c r="M303" s="168">
        <f t="shared" si="116"/>
        <v>0.11609670047517323</v>
      </c>
      <c r="N303" s="165">
        <f t="shared" si="131"/>
        <v>1</v>
      </c>
      <c r="O303" s="69" t="str">
        <f t="shared" si="124"/>
        <v/>
      </c>
      <c r="P303" s="102">
        <f t="shared" si="126"/>
        <v>1.8579988479614742</v>
      </c>
      <c r="Q303" s="230" t="str">
        <f t="shared" si="107"/>
        <v/>
      </c>
      <c r="R303" s="85">
        <f t="shared" si="129"/>
        <v>1</v>
      </c>
      <c r="S303" s="206">
        <v>40843</v>
      </c>
      <c r="T303">
        <v>8.8000000000000007</v>
      </c>
      <c r="U303">
        <v>24</v>
      </c>
      <c r="V303">
        <v>0</v>
      </c>
      <c r="W303">
        <v>39.040428331327</v>
      </c>
      <c r="X303" s="36">
        <f t="shared" si="111"/>
        <v>4.8867961781796501</v>
      </c>
      <c r="Y303" s="41">
        <f t="shared" si="117"/>
        <v>0</v>
      </c>
      <c r="Z303" s="42">
        <f t="shared" si="118"/>
        <v>0</v>
      </c>
      <c r="AA303" s="61">
        <f t="shared" si="112"/>
        <v>20.2</v>
      </c>
      <c r="AB303" s="37" t="str">
        <f t="shared" si="119"/>
        <v xml:space="preserve"> </v>
      </c>
      <c r="AC303" s="76" t="str">
        <f t="shared" si="122"/>
        <v/>
      </c>
      <c r="AD303" s="89">
        <f t="shared" si="125"/>
        <v>1</v>
      </c>
      <c r="AE303" s="168">
        <f t="shared" si="120"/>
        <v>0.10932956870526882</v>
      </c>
      <c r="AF303" s="165">
        <f t="shared" si="132"/>
        <v>0</v>
      </c>
      <c r="AG303" s="69" t="str">
        <f t="shared" si="127"/>
        <v/>
      </c>
      <c r="AH303" s="102">
        <f t="shared" si="128"/>
        <v>16.72</v>
      </c>
      <c r="AI303" s="230" t="str">
        <f t="shared" si="113"/>
        <v/>
      </c>
      <c r="AJ303" s="119">
        <f t="shared" si="130"/>
        <v>1</v>
      </c>
    </row>
    <row r="304" spans="1:36" ht="15.6">
      <c r="A304" s="206">
        <v>40479</v>
      </c>
      <c r="B304">
        <v>8.9399995803833008</v>
      </c>
      <c r="C304">
        <v>23.190000534057599</v>
      </c>
      <c r="D304">
        <v>0</v>
      </c>
      <c r="E304">
        <v>39.225157489864898</v>
      </c>
      <c r="F304" s="36">
        <f t="shared" si="108"/>
        <v>4.7074419694625123</v>
      </c>
      <c r="G304" s="41">
        <f t="shared" si="114"/>
        <v>1.5469563488894265</v>
      </c>
      <c r="H304" s="42">
        <f t="shared" si="115"/>
        <v>3.0939126977788528E-2</v>
      </c>
      <c r="I304" s="61">
        <f t="shared" si="109"/>
        <v>19.627500295639024</v>
      </c>
      <c r="J304" s="35" t="str">
        <f t="shared" si="110"/>
        <v xml:space="preserve"> </v>
      </c>
      <c r="K304" s="89" t="str">
        <f t="shared" si="121"/>
        <v/>
      </c>
      <c r="L304" s="89">
        <f t="shared" si="123"/>
        <v>1</v>
      </c>
      <c r="M304" s="168">
        <f t="shared" si="116"/>
        <v>0.11452000596576276</v>
      </c>
      <c r="N304" s="165">
        <f t="shared" si="131"/>
        <v>1</v>
      </c>
      <c r="O304" s="69" t="str">
        <f t="shared" si="124"/>
        <v/>
      </c>
      <c r="P304" s="102">
        <f t="shared" si="126"/>
        <v>2.359999084472693</v>
      </c>
      <c r="Q304" s="230" t="str">
        <f t="shared" si="107"/>
        <v/>
      </c>
      <c r="R304" s="85">
        <f t="shared" si="129"/>
        <v>1</v>
      </c>
      <c r="S304" s="206">
        <v>40844</v>
      </c>
      <c r="T304">
        <v>5.3</v>
      </c>
      <c r="U304">
        <v>27.4</v>
      </c>
      <c r="V304">
        <v>0</v>
      </c>
      <c r="W304">
        <v>39.225157489864898</v>
      </c>
      <c r="X304" s="36">
        <f t="shared" si="111"/>
        <v>5.9117123271761249</v>
      </c>
      <c r="Y304" s="41">
        <f t="shared" si="117"/>
        <v>0</v>
      </c>
      <c r="Z304" s="42">
        <f t="shared" si="118"/>
        <v>0</v>
      </c>
      <c r="AA304" s="61">
        <f t="shared" si="112"/>
        <v>21.875</v>
      </c>
      <c r="AB304" s="37" t="str">
        <f t="shared" si="119"/>
        <v xml:space="preserve"> </v>
      </c>
      <c r="AC304" s="76" t="str">
        <f t="shared" si="122"/>
        <v/>
      </c>
      <c r="AD304" s="89">
        <f t="shared" si="125"/>
        <v>1</v>
      </c>
      <c r="AE304" s="168">
        <f t="shared" si="120"/>
        <v>0</v>
      </c>
      <c r="AF304" s="165">
        <f t="shared" si="132"/>
        <v>0</v>
      </c>
      <c r="AG304" s="69" t="str">
        <f t="shared" si="127"/>
        <v/>
      </c>
      <c r="AH304" s="102">
        <f t="shared" si="128"/>
        <v>19.02</v>
      </c>
      <c r="AI304" s="230" t="str">
        <f t="shared" si="113"/>
        <v/>
      </c>
      <c r="AJ304" s="119">
        <f t="shared" si="130"/>
        <v>1</v>
      </c>
    </row>
    <row r="305" spans="1:36" ht="15.6">
      <c r="A305" s="206">
        <v>40480</v>
      </c>
      <c r="B305">
        <v>8.5600004196166992</v>
      </c>
      <c r="C305">
        <v>25.2600002288818</v>
      </c>
      <c r="D305">
        <v>0</v>
      </c>
      <c r="E305">
        <v>39.4069737288049</v>
      </c>
      <c r="F305" s="36">
        <f t="shared" si="108"/>
        <v>5.2474424810737146</v>
      </c>
      <c r="G305" s="41">
        <f t="shared" si="114"/>
        <v>0</v>
      </c>
      <c r="H305" s="42">
        <f t="shared" si="115"/>
        <v>0</v>
      </c>
      <c r="I305" s="61">
        <f t="shared" si="109"/>
        <v>21.085000276565523</v>
      </c>
      <c r="J305" s="35" t="str">
        <f t="shared" si="110"/>
        <v xml:space="preserve"> </v>
      </c>
      <c r="K305" s="89" t="str">
        <f t="shared" si="121"/>
        <v/>
      </c>
      <c r="L305" s="89">
        <f t="shared" si="123"/>
        <v>1</v>
      </c>
      <c r="M305" s="168">
        <f t="shared" si="116"/>
        <v>8.4838398658090994E-2</v>
      </c>
      <c r="N305" s="165">
        <f t="shared" si="131"/>
        <v>1</v>
      </c>
      <c r="O305" s="69" t="str">
        <f t="shared" si="124"/>
        <v/>
      </c>
      <c r="P305" s="102">
        <f t="shared" si="126"/>
        <v>4.0279993057251122</v>
      </c>
      <c r="Q305" s="230" t="str">
        <f t="shared" si="107"/>
        <v/>
      </c>
      <c r="R305" s="85">
        <f t="shared" si="129"/>
        <v>1</v>
      </c>
      <c r="S305" s="206">
        <v>40845</v>
      </c>
      <c r="T305">
        <v>15.7</v>
      </c>
      <c r="U305">
        <v>25.7</v>
      </c>
      <c r="V305">
        <v>2.4</v>
      </c>
      <c r="W305">
        <v>39.4069737288049</v>
      </c>
      <c r="X305" s="36">
        <f t="shared" si="111"/>
        <v>4.5039707924846875</v>
      </c>
      <c r="Y305" s="41">
        <f t="shared" si="117"/>
        <v>0</v>
      </c>
      <c r="Z305" s="42">
        <f t="shared" si="118"/>
        <v>0</v>
      </c>
      <c r="AA305" s="61">
        <f t="shared" si="112"/>
        <v>23.2</v>
      </c>
      <c r="AB305" s="37" t="str">
        <f t="shared" si="119"/>
        <v xml:space="preserve"> </v>
      </c>
      <c r="AC305" s="76">
        <f t="shared" si="122"/>
        <v>1</v>
      </c>
      <c r="AD305" s="89" t="str">
        <f t="shared" si="125"/>
        <v/>
      </c>
      <c r="AE305" s="168">
        <f t="shared" si="120"/>
        <v>0</v>
      </c>
      <c r="AF305" s="165">
        <f t="shared" si="132"/>
        <v>0</v>
      </c>
      <c r="AG305" s="69" t="str">
        <f t="shared" si="127"/>
        <v/>
      </c>
      <c r="AH305" s="102" t="str">
        <f t="shared" si="128"/>
        <v/>
      </c>
      <c r="AI305" s="230" t="str">
        <f t="shared" si="113"/>
        <v/>
      </c>
      <c r="AJ305" s="119">
        <f t="shared" si="130"/>
        <v>0</v>
      </c>
    </row>
    <row r="306" spans="1:36" ht="15.6">
      <c r="A306" s="206">
        <v>40481</v>
      </c>
      <c r="B306">
        <v>12.710000038146999</v>
      </c>
      <c r="C306">
        <v>23.840000152587901</v>
      </c>
      <c r="D306">
        <v>0</v>
      </c>
      <c r="E306">
        <v>39.585827892100198</v>
      </c>
      <c r="F306" s="36">
        <f t="shared" si="108"/>
        <v>4.4725521084031747</v>
      </c>
      <c r="G306" s="41">
        <f t="shared" si="114"/>
        <v>0</v>
      </c>
      <c r="H306" s="42">
        <f t="shared" si="115"/>
        <v>0</v>
      </c>
      <c r="I306" s="61">
        <f t="shared" si="109"/>
        <v>21.057500123977675</v>
      </c>
      <c r="J306" s="35" t="str">
        <f t="shared" si="110"/>
        <v xml:space="preserve"> </v>
      </c>
      <c r="K306" s="89" t="str">
        <f t="shared" si="121"/>
        <v/>
      </c>
      <c r="L306" s="89">
        <f t="shared" si="123"/>
        <v>1</v>
      </c>
      <c r="M306" s="168">
        <f t="shared" si="116"/>
        <v>8.6273794555660754E-2</v>
      </c>
      <c r="N306" s="165">
        <f t="shared" si="131"/>
        <v>1</v>
      </c>
      <c r="O306" s="69" t="str">
        <f t="shared" si="124"/>
        <v/>
      </c>
      <c r="P306" s="102">
        <f t="shared" si="126"/>
        <v>5.673999404907252</v>
      </c>
      <c r="Q306" s="230" t="str">
        <f t="shared" si="107"/>
        <v/>
      </c>
      <c r="R306" s="85">
        <f t="shared" si="129"/>
        <v>0</v>
      </c>
      <c r="S306" s="206">
        <v>40846</v>
      </c>
      <c r="T306">
        <v>6.5</v>
      </c>
      <c r="U306">
        <v>21</v>
      </c>
      <c r="V306">
        <v>0</v>
      </c>
      <c r="W306">
        <v>39.585827892100198</v>
      </c>
      <c r="X306" s="36">
        <f t="shared" si="111"/>
        <v>4.4646235782427004</v>
      </c>
      <c r="Y306" s="41">
        <f t="shared" si="117"/>
        <v>0</v>
      </c>
      <c r="Z306" s="42">
        <f t="shared" si="118"/>
        <v>0</v>
      </c>
      <c r="AA306" s="61">
        <f t="shared" si="112"/>
        <v>17.375</v>
      </c>
      <c r="AB306" s="37" t="str">
        <f t="shared" si="119"/>
        <v xml:space="preserve"> </v>
      </c>
      <c r="AC306" s="76" t="str">
        <f t="shared" si="122"/>
        <v/>
      </c>
      <c r="AD306" s="89">
        <f t="shared" si="125"/>
        <v>1</v>
      </c>
      <c r="AE306" s="168">
        <f t="shared" si="120"/>
        <v>0.11001714921320523</v>
      </c>
      <c r="AF306" s="165">
        <f t="shared" si="132"/>
        <v>0</v>
      </c>
      <c r="AG306" s="69" t="str">
        <f t="shared" si="127"/>
        <v/>
      </c>
      <c r="AH306" s="102">
        <f t="shared" si="128"/>
        <v>20.7</v>
      </c>
      <c r="AI306" s="230" t="str">
        <f t="shared" si="113"/>
        <v/>
      </c>
      <c r="AJ306" s="119">
        <f t="shared" si="130"/>
        <v>0</v>
      </c>
    </row>
    <row r="307" spans="1:36" ht="15.6">
      <c r="A307" s="206">
        <v>40482</v>
      </c>
      <c r="B307">
        <v>12.1300001144409</v>
      </c>
      <c r="C307">
        <v>22.149999618530298</v>
      </c>
      <c r="D307">
        <v>19.5</v>
      </c>
      <c r="E307">
        <v>39.7616708237042</v>
      </c>
      <c r="F307" s="36">
        <f t="shared" si="108"/>
        <v>4.1284128983311223</v>
      </c>
      <c r="G307" s="41">
        <f t="shared" si="114"/>
        <v>16.197269681335101</v>
      </c>
      <c r="H307" s="42">
        <f t="shared" si="115"/>
        <v>0.32394539362670199</v>
      </c>
      <c r="I307" s="61">
        <f t="shared" si="109"/>
        <v>19.644999742507949</v>
      </c>
      <c r="J307" s="35">
        <f t="shared" si="110"/>
        <v>1</v>
      </c>
      <c r="K307" s="89">
        <f t="shared" si="121"/>
        <v>1</v>
      </c>
      <c r="L307" s="89">
        <f t="shared" si="123"/>
        <v>1</v>
      </c>
      <c r="M307" s="168">
        <f t="shared" si="116"/>
        <v>0.11442364926294157</v>
      </c>
      <c r="N307" s="165">
        <f t="shared" si="131"/>
        <v>1</v>
      </c>
      <c r="O307" s="69" t="str">
        <f t="shared" si="124"/>
        <v/>
      </c>
      <c r="P307" s="102">
        <f t="shared" si="126"/>
        <v>5.7979994773865</v>
      </c>
      <c r="Q307" s="230" t="str">
        <f t="shared" si="107"/>
        <v/>
      </c>
      <c r="R307" s="85">
        <f t="shared" si="129"/>
        <v>0</v>
      </c>
      <c r="S307" s="206">
        <v>40847</v>
      </c>
      <c r="T307">
        <v>2.8</v>
      </c>
      <c r="U307">
        <v>24.4</v>
      </c>
      <c r="V307">
        <v>0</v>
      </c>
      <c r="W307">
        <v>39.7616708237042</v>
      </c>
      <c r="X307" s="36">
        <f t="shared" si="111"/>
        <v>5.4473201562260485</v>
      </c>
      <c r="Y307" s="41">
        <f t="shared" si="117"/>
        <v>0</v>
      </c>
      <c r="Z307" s="42">
        <f t="shared" si="118"/>
        <v>0</v>
      </c>
      <c r="AA307" s="61">
        <f t="shared" si="112"/>
        <v>19</v>
      </c>
      <c r="AB307" s="37" t="str">
        <f t="shared" si="119"/>
        <v xml:space="preserve"> </v>
      </c>
      <c r="AC307" s="76" t="str">
        <f t="shared" si="122"/>
        <v/>
      </c>
      <c r="AD307" s="89">
        <f t="shared" si="125"/>
        <v>1</v>
      </c>
      <c r="AE307" s="168">
        <f t="shared" si="120"/>
        <v>0.11614266918971386</v>
      </c>
      <c r="AF307" s="165">
        <f t="shared" si="132"/>
        <v>0</v>
      </c>
      <c r="AG307" s="69" t="str">
        <f t="shared" si="127"/>
        <v/>
      </c>
      <c r="AH307" s="102">
        <f t="shared" si="128"/>
        <v>18.34</v>
      </c>
      <c r="AI307" s="230" t="str">
        <f t="shared" si="113"/>
        <v/>
      </c>
      <c r="AJ307" s="119">
        <f t="shared" si="130"/>
        <v>0</v>
      </c>
    </row>
    <row r="308" spans="1:36" ht="15.6">
      <c r="A308" s="206">
        <v>40483</v>
      </c>
      <c r="B308">
        <v>8.0900001525878906</v>
      </c>
      <c r="C308">
        <v>19.079999923706101</v>
      </c>
      <c r="D308">
        <v>1</v>
      </c>
      <c r="E308">
        <v>39.9344533675701</v>
      </c>
      <c r="F308" s="36">
        <f t="shared" si="108"/>
        <v>3.9005915081742897</v>
      </c>
      <c r="G308" s="41">
        <f t="shared" si="114"/>
        <v>14.076796474795669</v>
      </c>
      <c r="H308" s="42">
        <f t="shared" si="115"/>
        <v>0.28153592949591338</v>
      </c>
      <c r="I308" s="61">
        <f t="shared" si="109"/>
        <v>16.332499980926549</v>
      </c>
      <c r="J308" s="35">
        <f t="shared" si="110"/>
        <v>1</v>
      </c>
      <c r="K308" s="89">
        <f t="shared" si="121"/>
        <v>1</v>
      </c>
      <c r="L308" s="89">
        <f t="shared" si="123"/>
        <v>1</v>
      </c>
      <c r="M308" s="168">
        <f t="shared" si="116"/>
        <v>0.10186552265623754</v>
      </c>
      <c r="N308" s="165">
        <f t="shared" si="131"/>
        <v>0</v>
      </c>
      <c r="O308" s="69" t="str">
        <f t="shared" si="124"/>
        <v/>
      </c>
      <c r="P308" s="102">
        <f t="shared" si="126"/>
        <v>4.5739997863769677</v>
      </c>
      <c r="Q308" s="230" t="str">
        <f t="shared" si="107"/>
        <v/>
      </c>
      <c r="R308" s="85">
        <f t="shared" si="129"/>
        <v>0</v>
      </c>
      <c r="S308" s="206">
        <v>40848</v>
      </c>
      <c r="T308">
        <v>4.7</v>
      </c>
      <c r="U308">
        <v>25.5</v>
      </c>
      <c r="V308">
        <v>0</v>
      </c>
      <c r="W308">
        <v>39.9344533675701</v>
      </c>
      <c r="X308" s="36">
        <f t="shared" si="111"/>
        <v>5.6251882530712098</v>
      </c>
      <c r="Y308" s="41">
        <f t="shared" si="117"/>
        <v>0</v>
      </c>
      <c r="Z308" s="42">
        <f t="shared" si="118"/>
        <v>0</v>
      </c>
      <c r="AA308" s="61">
        <f t="shared" si="112"/>
        <v>20.3</v>
      </c>
      <c r="AB308" s="37" t="str">
        <f t="shared" si="119"/>
        <v xml:space="preserve"> </v>
      </c>
      <c r="AC308" s="76" t="str">
        <f t="shared" si="122"/>
        <v/>
      </c>
      <c r="AD308" s="89">
        <f t="shared" si="125"/>
        <v>1</v>
      </c>
      <c r="AE308" s="168">
        <f t="shared" si="120"/>
        <v>0.10788068743072031</v>
      </c>
      <c r="AF308" s="165">
        <f t="shared" si="132"/>
        <v>0</v>
      </c>
      <c r="AG308" s="69" t="str">
        <f t="shared" si="127"/>
        <v/>
      </c>
      <c r="AH308" s="102">
        <f t="shared" si="128"/>
        <v>16.600000000000001</v>
      </c>
      <c r="AI308" s="230" t="str">
        <f t="shared" si="113"/>
        <v/>
      </c>
      <c r="AJ308" s="119">
        <f t="shared" si="130"/>
        <v>0</v>
      </c>
    </row>
    <row r="309" spans="1:36" ht="15.6">
      <c r="A309" s="206">
        <v>40484</v>
      </c>
      <c r="B309">
        <v>6</v>
      </c>
      <c r="C309">
        <v>18.5100002288818</v>
      </c>
      <c r="D309">
        <v>3.7999999523162802</v>
      </c>
      <c r="E309">
        <v>40.104126367651297</v>
      </c>
      <c r="F309" s="36">
        <f t="shared" si="108"/>
        <v>4.0021761954339752</v>
      </c>
      <c r="G309" s="41">
        <f t="shared" si="114"/>
        <v>14.675055470764768</v>
      </c>
      <c r="H309" s="42">
        <f t="shared" si="115"/>
        <v>0.29350110941529534</v>
      </c>
      <c r="I309" s="61">
        <f t="shared" si="109"/>
        <v>15.38250017166135</v>
      </c>
      <c r="J309" s="35">
        <f t="shared" si="110"/>
        <v>1</v>
      </c>
      <c r="K309" s="89">
        <f t="shared" si="121"/>
        <v>1</v>
      </c>
      <c r="L309" s="89">
        <f t="shared" si="123"/>
        <v>1</v>
      </c>
      <c r="M309" s="168">
        <f t="shared" si="116"/>
        <v>9.2940603883666123E-2</v>
      </c>
      <c r="N309" s="165">
        <f t="shared" si="131"/>
        <v>0</v>
      </c>
      <c r="O309" s="69" t="str">
        <f t="shared" si="124"/>
        <v/>
      </c>
      <c r="P309" s="102">
        <f t="shared" si="126"/>
        <v>4.5739997863769677</v>
      </c>
      <c r="Q309" s="230" t="str">
        <f t="shared" si="107"/>
        <v/>
      </c>
      <c r="R309" s="85">
        <f t="shared" si="129"/>
        <v>0</v>
      </c>
      <c r="S309" s="206">
        <v>40849</v>
      </c>
      <c r="T309">
        <v>4.5</v>
      </c>
      <c r="U309">
        <v>24.3</v>
      </c>
      <c r="V309">
        <v>0</v>
      </c>
      <c r="W309">
        <v>40.104126367651297</v>
      </c>
      <c r="X309" s="36">
        <f t="shared" si="111"/>
        <v>5.3943519539849971</v>
      </c>
      <c r="Y309" s="41">
        <f t="shared" si="117"/>
        <v>0</v>
      </c>
      <c r="Z309" s="42">
        <f t="shared" si="118"/>
        <v>0</v>
      </c>
      <c r="AA309" s="61">
        <f t="shared" si="112"/>
        <v>19.350000000000001</v>
      </c>
      <c r="AB309" s="37" t="str">
        <f t="shared" si="119"/>
        <v xml:space="preserve"> </v>
      </c>
      <c r="AC309" s="76" t="str">
        <f t="shared" si="122"/>
        <v/>
      </c>
      <c r="AD309" s="89">
        <f t="shared" si="125"/>
        <v>1</v>
      </c>
      <c r="AE309" s="168">
        <f t="shared" si="120"/>
        <v>0.11564405188687989</v>
      </c>
      <c r="AF309" s="165">
        <f t="shared" si="132"/>
        <v>0</v>
      </c>
      <c r="AG309" s="69" t="str">
        <f t="shared" si="127"/>
        <v/>
      </c>
      <c r="AH309" s="102">
        <f t="shared" si="128"/>
        <v>13</v>
      </c>
      <c r="AI309" s="230" t="str">
        <f t="shared" si="113"/>
        <v/>
      </c>
      <c r="AJ309" s="119">
        <f t="shared" si="130"/>
        <v>0</v>
      </c>
    </row>
    <row r="310" spans="1:36" ht="15.6">
      <c r="A310" s="206">
        <v>40485</v>
      </c>
      <c r="B310">
        <v>4.78999996185303</v>
      </c>
      <c r="C310">
        <v>19.379999160766602</v>
      </c>
      <c r="D310">
        <v>0.10000000149011599</v>
      </c>
      <c r="E310">
        <v>40.270640667900899</v>
      </c>
      <c r="F310" s="36">
        <f t="shared" si="108"/>
        <v>4.315500570406714</v>
      </c>
      <c r="G310" s="41">
        <f t="shared" si="114"/>
        <v>11.322655015929513</v>
      </c>
      <c r="H310" s="42">
        <f t="shared" si="115"/>
        <v>0.22645310031859026</v>
      </c>
      <c r="I310" s="61">
        <f t="shared" si="109"/>
        <v>15.732499361038208</v>
      </c>
      <c r="J310" s="35">
        <f t="shared" si="110"/>
        <v>1</v>
      </c>
      <c r="K310" s="89">
        <f t="shared" si="121"/>
        <v>1</v>
      </c>
      <c r="L310" s="89">
        <f t="shared" si="123"/>
        <v>1</v>
      </c>
      <c r="M310" s="168">
        <f t="shared" si="116"/>
        <v>9.6349905244001166E-2</v>
      </c>
      <c r="N310" s="165">
        <f t="shared" si="131"/>
        <v>0</v>
      </c>
      <c r="O310" s="69" t="str">
        <f t="shared" si="124"/>
        <v/>
      </c>
      <c r="P310" s="102">
        <f t="shared" si="126"/>
        <v>4.5739997863769677</v>
      </c>
      <c r="Q310" s="230" t="str">
        <f t="shared" si="107"/>
        <v/>
      </c>
      <c r="R310" s="85">
        <f t="shared" si="129"/>
        <v>0</v>
      </c>
      <c r="S310" s="206">
        <v>40850</v>
      </c>
      <c r="T310">
        <v>5.6</v>
      </c>
      <c r="U310">
        <v>23.3</v>
      </c>
      <c r="V310">
        <v>0</v>
      </c>
      <c r="W310">
        <v>40.270640667900899</v>
      </c>
      <c r="X310" s="36">
        <f t="shared" si="111"/>
        <v>5.1294008883936497</v>
      </c>
      <c r="Y310" s="41">
        <f t="shared" si="117"/>
        <v>0</v>
      </c>
      <c r="Z310" s="42">
        <f t="shared" si="118"/>
        <v>0</v>
      </c>
      <c r="AA310" s="61">
        <f t="shared" si="112"/>
        <v>18.875</v>
      </c>
      <c r="AB310" s="37" t="str">
        <f t="shared" si="119"/>
        <v xml:space="preserve"> </v>
      </c>
      <c r="AC310" s="76" t="str">
        <f t="shared" si="122"/>
        <v/>
      </c>
      <c r="AD310" s="89">
        <f t="shared" si="125"/>
        <v>1</v>
      </c>
      <c r="AE310" s="168">
        <f t="shared" si="120"/>
        <v>0.11611405648877783</v>
      </c>
      <c r="AF310" s="165">
        <f t="shared" si="132"/>
        <v>0</v>
      </c>
      <c r="AG310" s="69" t="str">
        <f t="shared" si="127"/>
        <v/>
      </c>
      <c r="AH310" s="102">
        <f t="shared" si="128"/>
        <v>8.8800000000000008</v>
      </c>
      <c r="AI310" s="230" t="str">
        <f t="shared" si="113"/>
        <v/>
      </c>
      <c r="AJ310" s="119">
        <f t="shared" si="130"/>
        <v>0</v>
      </c>
    </row>
    <row r="311" spans="1:36" ht="15.6">
      <c r="A311" s="206">
        <v>40486</v>
      </c>
      <c r="B311">
        <v>4.5100002288818404</v>
      </c>
      <c r="C311">
        <v>19.909999847412099</v>
      </c>
      <c r="D311">
        <v>0</v>
      </c>
      <c r="E311">
        <v>40.4339471122723</v>
      </c>
      <c r="F311" s="36">
        <f t="shared" si="108"/>
        <v>4.4702750073676487</v>
      </c>
      <c r="G311" s="41">
        <f t="shared" si="114"/>
        <v>7.7464350100353938</v>
      </c>
      <c r="H311" s="42">
        <f t="shared" si="115"/>
        <v>0.15492870020070787</v>
      </c>
      <c r="I311" s="61">
        <f t="shared" si="109"/>
        <v>16.059999942779534</v>
      </c>
      <c r="J311" s="35" t="str">
        <f t="shared" si="110"/>
        <v xml:space="preserve"> </v>
      </c>
      <c r="K311" s="89">
        <f t="shared" si="121"/>
        <v>1</v>
      </c>
      <c r="L311" s="89">
        <f t="shared" si="123"/>
        <v>1</v>
      </c>
      <c r="M311" s="168">
        <f t="shared" si="116"/>
        <v>9.94188226333131E-2</v>
      </c>
      <c r="N311" s="165">
        <f t="shared" si="131"/>
        <v>0</v>
      </c>
      <c r="O311" s="69">
        <f t="shared" si="124"/>
        <v>1</v>
      </c>
      <c r="P311" s="102">
        <f t="shared" si="126"/>
        <v>4.5739997863769677</v>
      </c>
      <c r="Q311" s="230" t="str">
        <f t="shared" si="107"/>
        <v/>
      </c>
      <c r="R311" s="85">
        <f t="shared" si="129"/>
        <v>0</v>
      </c>
      <c r="S311" s="206">
        <v>40851</v>
      </c>
      <c r="T311">
        <v>4.0999999999999996</v>
      </c>
      <c r="U311">
        <v>26.7</v>
      </c>
      <c r="V311">
        <v>0</v>
      </c>
      <c r="W311">
        <v>40.4339471122723</v>
      </c>
      <c r="X311" s="36">
        <f t="shared" si="111"/>
        <v>5.9910120571752694</v>
      </c>
      <c r="Y311" s="41">
        <f t="shared" si="117"/>
        <v>0</v>
      </c>
      <c r="Z311" s="42">
        <f t="shared" si="118"/>
        <v>0</v>
      </c>
      <c r="AA311" s="61">
        <f t="shared" si="112"/>
        <v>21.049999999999997</v>
      </c>
      <c r="AB311" s="37" t="str">
        <f t="shared" si="119"/>
        <v xml:space="preserve"> </v>
      </c>
      <c r="AC311" s="76" t="str">
        <f t="shared" si="122"/>
        <v/>
      </c>
      <c r="AD311" s="89">
        <f t="shared" si="125"/>
        <v>1</v>
      </c>
      <c r="AE311" s="168">
        <f t="shared" si="120"/>
        <v>8.6650959552558901E-2</v>
      </c>
      <c r="AF311" s="165">
        <f t="shared" si="132"/>
        <v>0</v>
      </c>
      <c r="AG311" s="69" t="str">
        <f t="shared" si="127"/>
        <v/>
      </c>
      <c r="AH311" s="102">
        <f t="shared" si="128"/>
        <v>9.5799999999999983</v>
      </c>
      <c r="AI311" s="230" t="str">
        <f t="shared" si="113"/>
        <v/>
      </c>
      <c r="AJ311" s="119">
        <f t="shared" si="130"/>
        <v>0</v>
      </c>
    </row>
    <row r="312" spans="1:36" ht="15.6">
      <c r="A312" s="206">
        <v>40487</v>
      </c>
      <c r="B312">
        <v>8.1400003433227504</v>
      </c>
      <c r="C312">
        <v>18.559999465942401</v>
      </c>
      <c r="D312">
        <v>1.79999995231628</v>
      </c>
      <c r="E312">
        <v>40.593996544718898</v>
      </c>
      <c r="F312" s="36">
        <f t="shared" si="108"/>
        <v>3.8319113470879969</v>
      </c>
      <c r="G312" s="41">
        <f t="shared" si="114"/>
        <v>6.4809058846812757</v>
      </c>
      <c r="H312" s="42">
        <f t="shared" si="115"/>
        <v>0.12961811769362552</v>
      </c>
      <c r="I312" s="61">
        <f t="shared" si="109"/>
        <v>15.954999685287488</v>
      </c>
      <c r="J312" s="35" t="str">
        <f t="shared" si="110"/>
        <v xml:space="preserve"> </v>
      </c>
      <c r="K312" s="89">
        <f t="shared" si="121"/>
        <v>1</v>
      </c>
      <c r="L312" s="89">
        <f t="shared" si="123"/>
        <v>1</v>
      </c>
      <c r="M312" s="168">
        <f t="shared" si="116"/>
        <v>9.8449109888647912E-2</v>
      </c>
      <c r="N312" s="165">
        <f t="shared" si="131"/>
        <v>0</v>
      </c>
      <c r="O312" s="69">
        <f t="shared" si="124"/>
        <v>1</v>
      </c>
      <c r="P312" s="102">
        <f t="shared" si="126"/>
        <v>4.3320003509521374</v>
      </c>
      <c r="Q312" s="230" t="str">
        <f t="shared" si="107"/>
        <v/>
      </c>
      <c r="R312" s="85">
        <f t="shared" si="129"/>
        <v>0</v>
      </c>
      <c r="S312" s="206">
        <v>40852</v>
      </c>
      <c r="T312">
        <v>6.6</v>
      </c>
      <c r="U312">
        <v>30</v>
      </c>
      <c r="V312">
        <v>0</v>
      </c>
      <c r="W312">
        <v>40.593996544718898</v>
      </c>
      <c r="X312" s="36">
        <f t="shared" si="111"/>
        <v>6.6548564624306117</v>
      </c>
      <c r="Y312" s="41">
        <f t="shared" si="117"/>
        <v>0</v>
      </c>
      <c r="Z312" s="42">
        <f t="shared" si="118"/>
        <v>0</v>
      </c>
      <c r="AA312" s="61">
        <f t="shared" si="112"/>
        <v>24.15</v>
      </c>
      <c r="AB312" s="37" t="str">
        <f t="shared" si="119"/>
        <v xml:space="preserve"> </v>
      </c>
      <c r="AC312" s="76" t="str">
        <f t="shared" si="122"/>
        <v/>
      </c>
      <c r="AD312" s="89">
        <f t="shared" si="125"/>
        <v>1</v>
      </c>
      <c r="AE312" s="168">
        <f t="shared" si="120"/>
        <v>0</v>
      </c>
      <c r="AF312" s="165">
        <f t="shared" si="132"/>
        <v>0</v>
      </c>
      <c r="AG312" s="69" t="str">
        <f t="shared" si="127"/>
        <v/>
      </c>
      <c r="AH312" s="102">
        <f t="shared" si="128"/>
        <v>13.699999999999998</v>
      </c>
      <c r="AI312" s="230" t="str">
        <f t="shared" si="113"/>
        <v/>
      </c>
      <c r="AJ312" s="119">
        <f t="shared" si="130"/>
        <v>0</v>
      </c>
    </row>
    <row r="313" spans="1:36" ht="15.6">
      <c r="A313" s="206">
        <v>40488</v>
      </c>
      <c r="B313">
        <v>7.1700000762939498</v>
      </c>
      <c r="C313">
        <v>19.569999694824201</v>
      </c>
      <c r="D313">
        <v>0.30000001192092901</v>
      </c>
      <c r="E313">
        <v>40.750739809193803</v>
      </c>
      <c r="F313" s="36">
        <f t="shared" si="108"/>
        <v>4.1989904392010446</v>
      </c>
      <c r="G313" s="41">
        <f t="shared" si="114"/>
        <v>3.4217135452413689</v>
      </c>
      <c r="H313" s="42">
        <f t="shared" si="115"/>
        <v>6.8434270904827385E-2</v>
      </c>
      <c r="I313" s="61">
        <f t="shared" si="109"/>
        <v>16.469999790191636</v>
      </c>
      <c r="J313" s="35" t="str">
        <f t="shared" si="110"/>
        <v xml:space="preserve"> </v>
      </c>
      <c r="K313" s="89">
        <f t="shared" si="121"/>
        <v>1</v>
      </c>
      <c r="L313" s="89">
        <f t="shared" si="123"/>
        <v>1</v>
      </c>
      <c r="M313" s="168">
        <f t="shared" si="116"/>
        <v>0.10305805321793327</v>
      </c>
      <c r="N313" s="165">
        <f t="shared" si="131"/>
        <v>0</v>
      </c>
      <c r="O313" s="69">
        <f t="shared" si="124"/>
        <v>1</v>
      </c>
      <c r="P313" s="102">
        <f t="shared" si="126"/>
        <v>4.3320003509521374</v>
      </c>
      <c r="Q313" s="230" t="str">
        <f t="shared" si="107"/>
        <v/>
      </c>
      <c r="R313" s="85">
        <f t="shared" si="129"/>
        <v>0</v>
      </c>
      <c r="S313" s="206">
        <v>40853</v>
      </c>
      <c r="T313">
        <v>9.6999999999999993</v>
      </c>
      <c r="U313">
        <v>28.6</v>
      </c>
      <c r="V313">
        <v>0</v>
      </c>
      <c r="W313">
        <v>40.750739809193803</v>
      </c>
      <c r="X313" s="36">
        <f t="shared" si="111"/>
        <v>6.1452929953877513</v>
      </c>
      <c r="Y313" s="41">
        <f t="shared" si="117"/>
        <v>0</v>
      </c>
      <c r="Z313" s="42">
        <f t="shared" si="118"/>
        <v>0</v>
      </c>
      <c r="AA313" s="61">
        <f t="shared" si="112"/>
        <v>23.875</v>
      </c>
      <c r="AB313" s="37" t="str">
        <f t="shared" si="119"/>
        <v xml:space="preserve"> </v>
      </c>
      <c r="AC313" s="76" t="str">
        <f t="shared" si="122"/>
        <v/>
      </c>
      <c r="AD313" s="89">
        <f t="shared" si="125"/>
        <v>1</v>
      </c>
      <c r="AE313" s="168">
        <f t="shared" si="120"/>
        <v>0</v>
      </c>
      <c r="AF313" s="165">
        <f t="shared" si="132"/>
        <v>0</v>
      </c>
      <c r="AG313" s="69" t="str">
        <f t="shared" si="127"/>
        <v/>
      </c>
      <c r="AH313" s="102">
        <f t="shared" si="128"/>
        <v>16.639999999999997</v>
      </c>
      <c r="AI313" s="230" t="str">
        <f t="shared" si="113"/>
        <v/>
      </c>
      <c r="AJ313" s="119">
        <f t="shared" si="130"/>
        <v>0</v>
      </c>
    </row>
    <row r="314" spans="1:36" ht="15.6">
      <c r="A314" s="206">
        <v>40489</v>
      </c>
      <c r="B314">
        <v>6.75</v>
      </c>
      <c r="C314">
        <v>25.100000381469702</v>
      </c>
      <c r="D314">
        <v>0.89999997615814198</v>
      </c>
      <c r="E314">
        <v>40.904127749650399</v>
      </c>
      <c r="F314" s="36">
        <f t="shared" si="108"/>
        <v>5.5475201368868454</v>
      </c>
      <c r="G314" s="41">
        <f t="shared" si="114"/>
        <v>0</v>
      </c>
      <c r="H314" s="42">
        <f t="shared" si="115"/>
        <v>0</v>
      </c>
      <c r="I314" s="61">
        <f t="shared" si="109"/>
        <v>20.512500286102277</v>
      </c>
      <c r="J314" s="35" t="str">
        <f t="shared" si="110"/>
        <v xml:space="preserve"> </v>
      </c>
      <c r="K314" s="89" t="str">
        <f t="shared" si="121"/>
        <v/>
      </c>
      <c r="L314" s="89">
        <f t="shared" si="123"/>
        <v>1</v>
      </c>
      <c r="M314" s="168">
        <f t="shared" si="116"/>
        <v>0.10404565316706374</v>
      </c>
      <c r="N314" s="165">
        <f t="shared" si="131"/>
        <v>0</v>
      </c>
      <c r="O314" s="69">
        <f t="shared" si="124"/>
        <v>1</v>
      </c>
      <c r="P314" s="102">
        <f t="shared" si="126"/>
        <v>5.0400003433227401</v>
      </c>
      <c r="Q314" s="230" t="str">
        <f t="shared" si="107"/>
        <v/>
      </c>
      <c r="R314" s="85">
        <f t="shared" si="129"/>
        <v>0</v>
      </c>
      <c r="S314" s="206">
        <v>40854</v>
      </c>
      <c r="T314">
        <v>16.2</v>
      </c>
      <c r="U314">
        <v>29.8</v>
      </c>
      <c r="V314">
        <v>0</v>
      </c>
      <c r="W314">
        <v>40.904127749650399</v>
      </c>
      <c r="X314" s="36">
        <f t="shared" si="111"/>
        <v>5.7777467908468338</v>
      </c>
      <c r="Y314" s="41">
        <f t="shared" si="117"/>
        <v>0</v>
      </c>
      <c r="Z314" s="42">
        <f t="shared" si="118"/>
        <v>0</v>
      </c>
      <c r="AA314" s="61">
        <f t="shared" si="112"/>
        <v>26.4</v>
      </c>
      <c r="AB314" s="37" t="str">
        <f t="shared" si="119"/>
        <v xml:space="preserve"> </v>
      </c>
      <c r="AC314" s="76" t="str">
        <f t="shared" si="122"/>
        <v/>
      </c>
      <c r="AD314" s="89">
        <f t="shared" si="125"/>
        <v>1</v>
      </c>
      <c r="AE314" s="168">
        <f t="shared" si="120"/>
        <v>0</v>
      </c>
      <c r="AF314" s="165">
        <f t="shared" si="132"/>
        <v>0</v>
      </c>
      <c r="AG314" s="69" t="str">
        <f t="shared" si="127"/>
        <v/>
      </c>
      <c r="AH314" s="102">
        <f t="shared" si="128"/>
        <v>20.259999999999998</v>
      </c>
      <c r="AI314" s="230">
        <f t="shared" si="113"/>
        <v>40854</v>
      </c>
      <c r="AJ314" s="119">
        <f t="shared" si="130"/>
        <v>1</v>
      </c>
    </row>
    <row r="315" spans="1:36" ht="15.6">
      <c r="A315" s="206">
        <v>40490</v>
      </c>
      <c r="B315">
        <v>10.4700002670288</v>
      </c>
      <c r="C315">
        <v>27.340000152587901</v>
      </c>
      <c r="D315">
        <v>0</v>
      </c>
      <c r="E315">
        <v>41.054111210041903</v>
      </c>
      <c r="F315" s="36">
        <f t="shared" si="108"/>
        <v>5.8103350541288856</v>
      </c>
      <c r="G315" s="41">
        <f t="shared" si="114"/>
        <v>0</v>
      </c>
      <c r="H315" s="42">
        <f t="shared" si="115"/>
        <v>0</v>
      </c>
      <c r="I315" s="61">
        <f t="shared" si="109"/>
        <v>23.122500181198127</v>
      </c>
      <c r="J315" s="35" t="str">
        <f t="shared" si="110"/>
        <v xml:space="preserve"> </v>
      </c>
      <c r="K315" s="89" t="str">
        <f t="shared" si="121"/>
        <v/>
      </c>
      <c r="L315" s="89">
        <f t="shared" si="123"/>
        <v>1</v>
      </c>
      <c r="M315" s="168">
        <f t="shared" si="116"/>
        <v>0</v>
      </c>
      <c r="N315" s="165">
        <f t="shared" si="131"/>
        <v>0</v>
      </c>
      <c r="O315" s="69">
        <f t="shared" si="124"/>
        <v>1</v>
      </c>
      <c r="P315" s="102">
        <f t="shared" si="126"/>
        <v>6.670000267028823</v>
      </c>
      <c r="Q315" s="230" t="str">
        <f t="shared" si="107"/>
        <v/>
      </c>
      <c r="R315" s="85">
        <f t="shared" si="129"/>
        <v>0</v>
      </c>
      <c r="S315" s="206">
        <v>40855</v>
      </c>
      <c r="T315">
        <v>13.7</v>
      </c>
      <c r="U315">
        <v>31.3</v>
      </c>
      <c r="V315">
        <v>8</v>
      </c>
      <c r="W315">
        <v>41.054111210041903</v>
      </c>
      <c r="X315" s="36">
        <f t="shared" si="111"/>
        <v>6.5159806526876682</v>
      </c>
      <c r="Y315" s="41">
        <f t="shared" si="117"/>
        <v>2.7872154778498652</v>
      </c>
      <c r="Z315" s="42">
        <f t="shared" si="118"/>
        <v>5.5744309556997301E-2</v>
      </c>
      <c r="AA315" s="61">
        <f t="shared" si="112"/>
        <v>26.9</v>
      </c>
      <c r="AB315" s="37" t="str">
        <f t="shared" si="119"/>
        <v xml:space="preserve"> </v>
      </c>
      <c r="AC315" s="76">
        <f t="shared" si="122"/>
        <v>1</v>
      </c>
      <c r="AD315" s="89" t="str">
        <f t="shared" si="125"/>
        <v/>
      </c>
      <c r="AE315" s="168">
        <f t="shared" si="120"/>
        <v>0</v>
      </c>
      <c r="AF315" s="165">
        <f t="shared" si="132"/>
        <v>0</v>
      </c>
      <c r="AG315" s="69" t="str">
        <f t="shared" si="127"/>
        <v/>
      </c>
      <c r="AH315" s="102" t="str">
        <f t="shared" si="128"/>
        <v/>
      </c>
      <c r="AI315" s="230" t="str">
        <f t="shared" si="113"/>
        <v/>
      </c>
      <c r="AJ315" s="119">
        <f t="shared" si="130"/>
        <v>0</v>
      </c>
    </row>
    <row r="316" spans="1:36" ht="15.6">
      <c r="A316" s="206">
        <v>40491</v>
      </c>
      <c r="B316">
        <v>10.2200002670288</v>
      </c>
      <c r="C316">
        <v>25.350000381469702</v>
      </c>
      <c r="D316">
        <v>4.9000000953674299</v>
      </c>
      <c r="E316">
        <v>41.200641034321698</v>
      </c>
      <c r="F316" s="36">
        <f t="shared" si="108"/>
        <v>5.3536769877367387</v>
      </c>
      <c r="G316" s="41">
        <f t="shared" si="114"/>
        <v>0.61705850517803906</v>
      </c>
      <c r="H316" s="42">
        <f t="shared" si="115"/>
        <v>1.2341170103560782E-2</v>
      </c>
      <c r="I316" s="61">
        <f t="shared" si="109"/>
        <v>21.567500352859476</v>
      </c>
      <c r="J316" s="35" t="str">
        <f t="shared" si="110"/>
        <v xml:space="preserve"> </v>
      </c>
      <c r="K316" s="89">
        <f t="shared" si="121"/>
        <v>1</v>
      </c>
      <c r="L316" s="89">
        <f t="shared" si="123"/>
        <v>1</v>
      </c>
      <c r="M316" s="168">
        <f t="shared" si="116"/>
        <v>0</v>
      </c>
      <c r="N316" s="165">
        <f t="shared" si="131"/>
        <v>0</v>
      </c>
      <c r="O316" s="69" t="str">
        <f t="shared" si="124"/>
        <v/>
      </c>
      <c r="P316" s="102">
        <f t="shared" si="126"/>
        <v>7.0780004501342635</v>
      </c>
      <c r="Q316" s="230">
        <f t="shared" si="107"/>
        <v>40491</v>
      </c>
      <c r="R316" s="85">
        <f t="shared" si="129"/>
        <v>1</v>
      </c>
      <c r="S316" s="206">
        <v>40856</v>
      </c>
      <c r="T316">
        <v>10.8</v>
      </c>
      <c r="U316">
        <v>32</v>
      </c>
      <c r="V316">
        <v>1.6</v>
      </c>
      <c r="W316">
        <v>41.200641034321698</v>
      </c>
      <c r="X316" s="36">
        <f t="shared" si="111"/>
        <v>6.981033504436188</v>
      </c>
      <c r="Y316" s="41">
        <f t="shared" si="117"/>
        <v>0</v>
      </c>
      <c r="Z316" s="42">
        <f t="shared" si="118"/>
        <v>0</v>
      </c>
      <c r="AA316" s="61">
        <f t="shared" si="112"/>
        <v>26.7</v>
      </c>
      <c r="AB316" s="37" t="str">
        <f t="shared" si="119"/>
        <v xml:space="preserve"> </v>
      </c>
      <c r="AC316" s="76">
        <f t="shared" si="122"/>
        <v>1</v>
      </c>
      <c r="AD316" s="89" t="str">
        <f t="shared" si="125"/>
        <v/>
      </c>
      <c r="AE316" s="168">
        <f t="shared" si="120"/>
        <v>0</v>
      </c>
      <c r="AF316" s="165">
        <f t="shared" si="132"/>
        <v>0</v>
      </c>
      <c r="AG316" s="69" t="str">
        <f t="shared" si="127"/>
        <v/>
      </c>
      <c r="AH316" s="102" t="str">
        <f t="shared" si="128"/>
        <v/>
      </c>
      <c r="AI316" s="230" t="str">
        <f t="shared" si="113"/>
        <v/>
      </c>
      <c r="AJ316" s="119">
        <f t="shared" si="130"/>
        <v>0</v>
      </c>
    </row>
    <row r="317" spans="1:36" ht="15.6">
      <c r="A317" s="206">
        <v>40492</v>
      </c>
      <c r="B317">
        <v>10.689999580383301</v>
      </c>
      <c r="C317">
        <v>26.920000076293899</v>
      </c>
      <c r="D317">
        <v>0.89999997615814198</v>
      </c>
      <c r="E317">
        <v>41.343668066443001</v>
      </c>
      <c r="F317" s="36">
        <f t="shared" si="108"/>
        <v>5.723615255388971</v>
      </c>
      <c r="G317" s="41">
        <f t="shared" si="114"/>
        <v>0</v>
      </c>
      <c r="H317" s="42">
        <f t="shared" si="115"/>
        <v>0</v>
      </c>
      <c r="I317" s="61">
        <f t="shared" si="109"/>
        <v>22.862499952316249</v>
      </c>
      <c r="J317" s="35" t="str">
        <f t="shared" si="110"/>
        <v xml:space="preserve"> </v>
      </c>
      <c r="K317" s="89">
        <f t="shared" si="121"/>
        <v>1</v>
      </c>
      <c r="L317" s="89">
        <f t="shared" si="123"/>
        <v>1</v>
      </c>
      <c r="M317" s="168">
        <f t="shared" si="116"/>
        <v>0</v>
      </c>
      <c r="N317" s="165">
        <f t="shared" si="131"/>
        <v>0</v>
      </c>
      <c r="O317" s="69" t="str">
        <f t="shared" si="124"/>
        <v/>
      </c>
      <c r="P317" s="102">
        <f t="shared" si="126"/>
        <v>9.652000617980903</v>
      </c>
      <c r="Q317" s="230" t="str">
        <f t="shared" si="107"/>
        <v/>
      </c>
      <c r="R317" s="85">
        <f t="shared" si="129"/>
        <v>1</v>
      </c>
      <c r="S317" s="206">
        <v>40857</v>
      </c>
      <c r="T317">
        <v>16.399999999999999</v>
      </c>
      <c r="U317">
        <v>22.8</v>
      </c>
      <c r="V317">
        <v>23</v>
      </c>
      <c r="W317">
        <v>41.343668066443001</v>
      </c>
      <c r="X317" s="36">
        <f t="shared" si="111"/>
        <v>3.6722509008745341</v>
      </c>
      <c r="Y317" s="41">
        <f t="shared" si="117"/>
        <v>20.062199279300373</v>
      </c>
      <c r="Z317" s="42">
        <f t="shared" si="118"/>
        <v>0.40124398558600743</v>
      </c>
      <c r="AA317" s="61">
        <f t="shared" si="112"/>
        <v>21.2</v>
      </c>
      <c r="AB317" s="37">
        <f t="shared" si="119"/>
        <v>1</v>
      </c>
      <c r="AC317" s="76">
        <f t="shared" si="122"/>
        <v>1</v>
      </c>
      <c r="AD317" s="89" t="str">
        <f t="shared" si="125"/>
        <v/>
      </c>
      <c r="AE317" s="168">
        <f t="shared" si="120"/>
        <v>7.7730897871781529E-2</v>
      </c>
      <c r="AF317" s="165">
        <f t="shared" si="132"/>
        <v>0</v>
      </c>
      <c r="AG317" s="69" t="str">
        <f t="shared" si="127"/>
        <v/>
      </c>
      <c r="AH317" s="102" t="str">
        <f t="shared" si="128"/>
        <v/>
      </c>
      <c r="AI317" s="230" t="str">
        <f t="shared" si="113"/>
        <v/>
      </c>
      <c r="AJ317" s="119">
        <f t="shared" si="130"/>
        <v>0</v>
      </c>
    </row>
    <row r="318" spans="1:36" ht="15.6">
      <c r="A318" s="206">
        <v>40493</v>
      </c>
      <c r="B318">
        <v>13.8400001525879</v>
      </c>
      <c r="C318">
        <v>29.0100002288818</v>
      </c>
      <c r="D318">
        <v>2.7999999523162802</v>
      </c>
      <c r="E318">
        <v>41.483143150359197</v>
      </c>
      <c r="F318" s="36">
        <f t="shared" si="108"/>
        <v>5.9496189628180494</v>
      </c>
      <c r="G318" s="41">
        <f t="shared" si="114"/>
        <v>0</v>
      </c>
      <c r="H318" s="42">
        <f t="shared" si="115"/>
        <v>0</v>
      </c>
      <c r="I318" s="61">
        <f t="shared" si="109"/>
        <v>25.217500209808325</v>
      </c>
      <c r="J318" s="35" t="str">
        <f t="shared" si="110"/>
        <v xml:space="preserve"> </v>
      </c>
      <c r="K318" s="89">
        <f t="shared" si="121"/>
        <v>1</v>
      </c>
      <c r="L318" s="89">
        <f t="shared" si="123"/>
        <v>1</v>
      </c>
      <c r="M318" s="168">
        <f t="shared" si="116"/>
        <v>0</v>
      </c>
      <c r="N318" s="165">
        <f t="shared" si="131"/>
        <v>0</v>
      </c>
      <c r="O318" s="69" t="str">
        <f t="shared" si="124"/>
        <v/>
      </c>
      <c r="P318" s="102">
        <f t="shared" si="126"/>
        <v>14.626000785827562</v>
      </c>
      <c r="Q318" s="230" t="str">
        <f t="shared" si="107"/>
        <v/>
      </c>
      <c r="R318" s="85">
        <f t="shared" si="129"/>
        <v>1</v>
      </c>
      <c r="S318" s="206">
        <v>40858</v>
      </c>
      <c r="T318">
        <v>4.5</v>
      </c>
      <c r="U318">
        <v>25.6</v>
      </c>
      <c r="V318">
        <v>0</v>
      </c>
      <c r="W318">
        <v>41.483143150359197</v>
      </c>
      <c r="X318" s="36">
        <f t="shared" si="111"/>
        <v>5.876381845626848</v>
      </c>
      <c r="Y318" s="41">
        <f t="shared" si="117"/>
        <v>15.361093802798894</v>
      </c>
      <c r="Z318" s="42">
        <f t="shared" si="118"/>
        <v>0.30722187605597789</v>
      </c>
      <c r="AA318" s="61">
        <f t="shared" si="112"/>
        <v>20.325000000000003</v>
      </c>
      <c r="AB318" s="37">
        <f t="shared" si="119"/>
        <v>1</v>
      </c>
      <c r="AC318" s="76">
        <f t="shared" si="122"/>
        <v>1</v>
      </c>
      <c r="AD318" s="89" t="str">
        <f t="shared" si="125"/>
        <v/>
      </c>
      <c r="AE318" s="168">
        <f t="shared" si="120"/>
        <v>0.10748590210444918</v>
      </c>
      <c r="AF318" s="165">
        <f t="shared" si="132"/>
        <v>0</v>
      </c>
      <c r="AG318" s="69" t="str">
        <f t="shared" si="127"/>
        <v/>
      </c>
      <c r="AH318" s="102" t="str">
        <f t="shared" si="128"/>
        <v/>
      </c>
      <c r="AI318" s="230" t="str">
        <f t="shared" si="113"/>
        <v/>
      </c>
      <c r="AJ318" s="119">
        <f t="shared" si="130"/>
        <v>0</v>
      </c>
    </row>
    <row r="319" spans="1:36" ht="15.6">
      <c r="A319" s="206">
        <v>40494</v>
      </c>
      <c r="B319">
        <v>12.9700002670288</v>
      </c>
      <c r="C319">
        <v>30.360000610351602</v>
      </c>
      <c r="D319">
        <v>0</v>
      </c>
      <c r="E319">
        <v>41.619017130023501</v>
      </c>
      <c r="F319" s="36">
        <f t="shared" si="108"/>
        <v>6.4300667105383464</v>
      </c>
      <c r="G319" s="41">
        <f t="shared" si="114"/>
        <v>0</v>
      </c>
      <c r="H319" s="42">
        <f t="shared" si="115"/>
        <v>0</v>
      </c>
      <c r="I319" s="61">
        <f t="shared" si="109"/>
        <v>26.012500524520902</v>
      </c>
      <c r="J319" s="35" t="str">
        <f t="shared" si="110"/>
        <v xml:space="preserve"> </v>
      </c>
      <c r="K319" s="89">
        <f t="shared" si="121"/>
        <v>1</v>
      </c>
      <c r="L319" s="89">
        <f t="shared" si="123"/>
        <v>1</v>
      </c>
      <c r="M319" s="168">
        <f t="shared" si="116"/>
        <v>0</v>
      </c>
      <c r="N319" s="165">
        <f t="shared" si="131"/>
        <v>0</v>
      </c>
      <c r="O319" s="69" t="str">
        <f t="shared" si="124"/>
        <v/>
      </c>
      <c r="P319" s="102">
        <f t="shared" si="126"/>
        <v>20.236001205444285</v>
      </c>
      <c r="Q319" s="230" t="str">
        <f t="shared" si="107"/>
        <v/>
      </c>
      <c r="R319" s="85">
        <f t="shared" si="129"/>
        <v>1</v>
      </c>
      <c r="S319" s="206">
        <v>40859</v>
      </c>
      <c r="T319">
        <v>9.9</v>
      </c>
      <c r="U319">
        <v>27.5</v>
      </c>
      <c r="V319">
        <v>0</v>
      </c>
      <c r="W319">
        <v>41.619017130023501</v>
      </c>
      <c r="X319" s="36">
        <f t="shared" si="111"/>
        <v>5.9827763713479989</v>
      </c>
      <c r="Y319" s="41">
        <f t="shared" si="117"/>
        <v>10.574872705720495</v>
      </c>
      <c r="Z319" s="42">
        <f t="shared" si="118"/>
        <v>0.2114974541144099</v>
      </c>
      <c r="AA319" s="61">
        <f t="shared" si="112"/>
        <v>23.1</v>
      </c>
      <c r="AB319" s="37">
        <f t="shared" si="119"/>
        <v>1</v>
      </c>
      <c r="AC319" s="76">
        <f t="shared" si="122"/>
        <v>1</v>
      </c>
      <c r="AD319" s="89" t="str">
        <f t="shared" si="125"/>
        <v/>
      </c>
      <c r="AE319" s="168">
        <f t="shared" si="120"/>
        <v>0</v>
      </c>
      <c r="AF319" s="165">
        <f t="shared" si="132"/>
        <v>0</v>
      </c>
      <c r="AG319" s="69" t="str">
        <f t="shared" si="127"/>
        <v/>
      </c>
      <c r="AH319" s="102" t="str">
        <f t="shared" si="128"/>
        <v/>
      </c>
      <c r="AI319" s="230" t="str">
        <f t="shared" si="113"/>
        <v/>
      </c>
      <c r="AJ319" s="119">
        <f t="shared" si="130"/>
        <v>0</v>
      </c>
    </row>
    <row r="320" spans="1:36" ht="15.6">
      <c r="A320" s="206">
        <v>40495</v>
      </c>
      <c r="B320">
        <v>15.6499996185303</v>
      </c>
      <c r="C320">
        <v>29.139999389648398</v>
      </c>
      <c r="D320">
        <v>0</v>
      </c>
      <c r="E320">
        <v>41.751240849389099</v>
      </c>
      <c r="F320" s="36">
        <f t="shared" si="108"/>
        <v>5.7864091350593796</v>
      </c>
      <c r="G320" s="41">
        <f t="shared" si="114"/>
        <v>0</v>
      </c>
      <c r="H320" s="42">
        <f t="shared" si="115"/>
        <v>0</v>
      </c>
      <c r="I320" s="61">
        <f t="shared" si="109"/>
        <v>25.767499446868875</v>
      </c>
      <c r="J320" s="35" t="str">
        <f t="shared" si="110"/>
        <v xml:space="preserve"> </v>
      </c>
      <c r="K320" s="89">
        <f t="shared" si="121"/>
        <v>1</v>
      </c>
      <c r="L320" s="89">
        <f t="shared" si="123"/>
        <v>1</v>
      </c>
      <c r="M320" s="168">
        <f t="shared" si="116"/>
        <v>0</v>
      </c>
      <c r="N320" s="165">
        <f t="shared" si="131"/>
        <v>0</v>
      </c>
      <c r="O320" s="69" t="str">
        <f t="shared" si="124"/>
        <v/>
      </c>
      <c r="P320" s="102">
        <f t="shared" si="126"/>
        <v>25.650000762939385</v>
      </c>
      <c r="Q320" s="230" t="str">
        <f t="shared" si="107"/>
        <v/>
      </c>
      <c r="R320" s="85">
        <f t="shared" si="129"/>
        <v>1</v>
      </c>
      <c r="S320" s="206">
        <v>40860</v>
      </c>
      <c r="T320">
        <v>11.7</v>
      </c>
      <c r="U320">
        <v>29.2</v>
      </c>
      <c r="V320">
        <v>0</v>
      </c>
      <c r="W320">
        <v>41.751240849389099</v>
      </c>
      <c r="X320" s="36">
        <f t="shared" si="111"/>
        <v>6.2716469520582825</v>
      </c>
      <c r="Y320" s="41">
        <f t="shared" si="117"/>
        <v>5.5575551440738682</v>
      </c>
      <c r="Z320" s="42">
        <f t="shared" si="118"/>
        <v>0.11115110288147736</v>
      </c>
      <c r="AA320" s="61">
        <f t="shared" si="112"/>
        <v>24.824999999999999</v>
      </c>
      <c r="AB320" s="37" t="str">
        <f t="shared" si="119"/>
        <v xml:space="preserve"> </v>
      </c>
      <c r="AC320" s="76">
        <f t="shared" si="122"/>
        <v>1</v>
      </c>
      <c r="AD320" s="89" t="str">
        <f t="shared" si="125"/>
        <v/>
      </c>
      <c r="AE320" s="168">
        <f t="shared" si="120"/>
        <v>0</v>
      </c>
      <c r="AF320" s="165">
        <f t="shared" si="132"/>
        <v>0</v>
      </c>
      <c r="AG320" s="69" t="str">
        <f t="shared" si="127"/>
        <v/>
      </c>
      <c r="AH320" s="102" t="str">
        <f t="shared" si="128"/>
        <v/>
      </c>
      <c r="AI320" s="230" t="str">
        <f t="shared" si="113"/>
        <v/>
      </c>
      <c r="AJ320" s="119">
        <f t="shared" si="130"/>
        <v>0</v>
      </c>
    </row>
    <row r="321" spans="1:36" ht="15.6">
      <c r="A321" s="206">
        <v>40496</v>
      </c>
      <c r="B321">
        <v>18.5</v>
      </c>
      <c r="C321">
        <v>25.030000686645501</v>
      </c>
      <c r="D321">
        <v>4.5</v>
      </c>
      <c r="E321">
        <v>41.879765152409497</v>
      </c>
      <c r="F321" s="36">
        <f t="shared" si="108"/>
        <v>3.9749692797467291</v>
      </c>
      <c r="G321" s="41">
        <f t="shared" si="114"/>
        <v>1.3200245762026164</v>
      </c>
      <c r="H321" s="42">
        <f t="shared" si="115"/>
        <v>2.6400491524052327E-2</v>
      </c>
      <c r="I321" s="61">
        <f t="shared" si="109"/>
        <v>23.397500514984124</v>
      </c>
      <c r="J321" s="35" t="str">
        <f t="shared" si="110"/>
        <v xml:space="preserve"> </v>
      </c>
      <c r="K321" s="89">
        <f t="shared" si="121"/>
        <v>1</v>
      </c>
      <c r="L321" s="89" t="str">
        <f t="shared" si="123"/>
        <v/>
      </c>
      <c r="M321" s="168">
        <f t="shared" si="116"/>
        <v>0</v>
      </c>
      <c r="N321" s="165">
        <f t="shared" si="131"/>
        <v>0</v>
      </c>
      <c r="O321" s="69" t="str">
        <f t="shared" si="124"/>
        <v/>
      </c>
      <c r="P321" s="102" t="str">
        <f t="shared" si="126"/>
        <v/>
      </c>
      <c r="Q321" s="230" t="str">
        <f t="shared" si="107"/>
        <v/>
      </c>
      <c r="R321" s="85">
        <f t="shared" si="129"/>
        <v>0</v>
      </c>
      <c r="S321" s="206">
        <v>40861</v>
      </c>
      <c r="T321">
        <v>11.2</v>
      </c>
      <c r="U321">
        <v>32.299999999999997</v>
      </c>
      <c r="V321">
        <v>0</v>
      </c>
      <c r="W321">
        <v>41.879765152409497</v>
      </c>
      <c r="X321" s="36">
        <f t="shared" si="111"/>
        <v>7.1425568336966272</v>
      </c>
      <c r="Y321" s="41">
        <f t="shared" si="117"/>
        <v>0</v>
      </c>
      <c r="Z321" s="42">
        <f t="shared" si="118"/>
        <v>0</v>
      </c>
      <c r="AA321" s="61">
        <f t="shared" si="112"/>
        <v>27.024999999999999</v>
      </c>
      <c r="AB321" s="37" t="str">
        <f t="shared" si="119"/>
        <v xml:space="preserve"> </v>
      </c>
      <c r="AC321" s="76">
        <f t="shared" si="122"/>
        <v>1</v>
      </c>
      <c r="AD321" s="89" t="str">
        <f t="shared" si="125"/>
        <v/>
      </c>
      <c r="AE321" s="168">
        <f t="shared" si="120"/>
        <v>0</v>
      </c>
      <c r="AF321" s="165">
        <f t="shared" si="132"/>
        <v>0</v>
      </c>
      <c r="AG321" s="69" t="str">
        <f t="shared" si="127"/>
        <v/>
      </c>
      <c r="AH321" s="102" t="str">
        <f t="shared" si="128"/>
        <v/>
      </c>
      <c r="AI321" s="230" t="str">
        <f t="shared" si="113"/>
        <v/>
      </c>
      <c r="AJ321" s="119">
        <f t="shared" si="130"/>
        <v>0</v>
      </c>
    </row>
    <row r="322" spans="1:36" ht="15.6">
      <c r="A322" s="206">
        <v>40497</v>
      </c>
      <c r="B322">
        <v>16.180000305175799</v>
      </c>
      <c r="C322">
        <v>21.420000076293899</v>
      </c>
      <c r="D322">
        <v>26</v>
      </c>
      <c r="E322">
        <v>42.004540883037897</v>
      </c>
      <c r="F322" s="36">
        <f t="shared" si="108"/>
        <v>3.3037312813598794</v>
      </c>
      <c r="G322" s="41">
        <f t="shared" si="114"/>
        <v>24.677039551114714</v>
      </c>
      <c r="H322" s="42">
        <f t="shared" si="115"/>
        <v>0.49354079102229426</v>
      </c>
      <c r="I322" s="61">
        <f t="shared" si="109"/>
        <v>20.110000133514376</v>
      </c>
      <c r="J322" s="35">
        <f t="shared" si="110"/>
        <v>1</v>
      </c>
      <c r="K322" s="89">
        <f t="shared" si="121"/>
        <v>1</v>
      </c>
      <c r="L322" s="89" t="str">
        <f t="shared" si="123"/>
        <v/>
      </c>
      <c r="M322" s="168">
        <f t="shared" si="116"/>
        <v>0.11047058181975766</v>
      </c>
      <c r="N322" s="165">
        <f t="shared" si="131"/>
        <v>0</v>
      </c>
      <c r="O322" s="69" t="str">
        <f t="shared" si="124"/>
        <v/>
      </c>
      <c r="P322" s="102" t="str">
        <f t="shared" si="126"/>
        <v/>
      </c>
      <c r="Q322" s="230" t="str">
        <f t="shared" si="107"/>
        <v/>
      </c>
      <c r="R322" s="85">
        <f t="shared" si="129"/>
        <v>0</v>
      </c>
      <c r="S322" s="206">
        <v>40862</v>
      </c>
      <c r="T322">
        <v>6.4</v>
      </c>
      <c r="U322">
        <v>32.1</v>
      </c>
      <c r="V322">
        <v>0</v>
      </c>
      <c r="W322">
        <v>42.004540883037897</v>
      </c>
      <c r="X322" s="36">
        <f t="shared" si="111"/>
        <v>7.4064955764771785</v>
      </c>
      <c r="Y322" s="41">
        <f t="shared" si="117"/>
        <v>0</v>
      </c>
      <c r="Z322" s="42">
        <f t="shared" si="118"/>
        <v>0</v>
      </c>
      <c r="AA322" s="61">
        <f t="shared" si="112"/>
        <v>25.675000000000001</v>
      </c>
      <c r="AB322" s="37" t="str">
        <f t="shared" si="119"/>
        <v xml:space="preserve"> </v>
      </c>
      <c r="AC322" s="76" t="str">
        <f t="shared" si="122"/>
        <v/>
      </c>
      <c r="AD322" s="89" t="str">
        <f t="shared" si="125"/>
        <v/>
      </c>
      <c r="AE322" s="168">
        <f t="shared" si="120"/>
        <v>0</v>
      </c>
      <c r="AF322" s="165">
        <f t="shared" si="132"/>
        <v>0</v>
      </c>
      <c r="AG322" s="69" t="str">
        <f t="shared" si="127"/>
        <v/>
      </c>
      <c r="AH322" s="102" t="str">
        <f t="shared" si="128"/>
        <v/>
      </c>
      <c r="AI322" s="230" t="str">
        <f t="shared" si="113"/>
        <v/>
      </c>
      <c r="AJ322" s="119">
        <f t="shared" si="130"/>
        <v>0</v>
      </c>
    </row>
    <row r="323" spans="1:36" ht="15.6">
      <c r="A323" s="206">
        <v>40498</v>
      </c>
      <c r="B323">
        <v>7.96000003814697</v>
      </c>
      <c r="C323">
        <v>21.5</v>
      </c>
      <c r="D323">
        <v>2.2999999523162802</v>
      </c>
      <c r="E323">
        <v>42.125505687365397</v>
      </c>
      <c r="F323" s="36">
        <f t="shared" si="108"/>
        <v>4.7336950207278941</v>
      </c>
      <c r="G323" s="41">
        <f t="shared" si="114"/>
        <v>23.190083486848678</v>
      </c>
      <c r="H323" s="42">
        <f t="shared" si="115"/>
        <v>0.46380166973697357</v>
      </c>
      <c r="I323" s="61">
        <f t="shared" si="109"/>
        <v>18.115000009536743</v>
      </c>
      <c r="J323" s="35">
        <f t="shared" si="110"/>
        <v>1</v>
      </c>
      <c r="K323" s="89">
        <f t="shared" si="121"/>
        <v>1</v>
      </c>
      <c r="L323" s="89" t="str">
        <f t="shared" si="123"/>
        <v/>
      </c>
      <c r="M323" s="168">
        <f t="shared" si="116"/>
        <v>0.11413641684382832</v>
      </c>
      <c r="N323" s="165">
        <f t="shared" si="131"/>
        <v>0</v>
      </c>
      <c r="O323" s="69" t="str">
        <f t="shared" si="124"/>
        <v/>
      </c>
      <c r="P323" s="102" t="str">
        <f t="shared" si="126"/>
        <v/>
      </c>
      <c r="Q323" s="230" t="str">
        <f t="shared" ref="Q323:Q368" si="133">IF(R323&gt;R322,A323,"")</f>
        <v/>
      </c>
      <c r="R323" s="85">
        <f t="shared" si="129"/>
        <v>0</v>
      </c>
      <c r="S323" s="206">
        <v>40863</v>
      </c>
      <c r="T323">
        <v>7.8</v>
      </c>
      <c r="U323">
        <v>21.4</v>
      </c>
      <c r="V323">
        <v>0</v>
      </c>
      <c r="W323">
        <v>42.125505687365397</v>
      </c>
      <c r="X323" s="36">
        <f t="shared" si="111"/>
        <v>4.7252124911852773</v>
      </c>
      <c r="Y323" s="41">
        <f t="shared" si="117"/>
        <v>0</v>
      </c>
      <c r="Z323" s="42">
        <f t="shared" si="118"/>
        <v>0</v>
      </c>
      <c r="AA323" s="61">
        <f t="shared" si="112"/>
        <v>18</v>
      </c>
      <c r="AB323" s="37" t="str">
        <f t="shared" si="119"/>
        <v xml:space="preserve"> </v>
      </c>
      <c r="AC323" s="76" t="str">
        <f t="shared" si="122"/>
        <v/>
      </c>
      <c r="AD323" s="89" t="str">
        <f t="shared" si="125"/>
        <v/>
      </c>
      <c r="AE323" s="168">
        <f t="shared" si="120"/>
        <v>0.11361585621525457</v>
      </c>
      <c r="AF323" s="165">
        <f t="shared" si="132"/>
        <v>0</v>
      </c>
      <c r="AG323" s="69" t="str">
        <f t="shared" si="127"/>
        <v/>
      </c>
      <c r="AH323" s="102" t="str">
        <f t="shared" si="128"/>
        <v/>
      </c>
      <c r="AI323" s="230" t="str">
        <f t="shared" si="113"/>
        <v/>
      </c>
      <c r="AJ323" s="119">
        <f t="shared" si="130"/>
        <v>0</v>
      </c>
    </row>
    <row r="324" spans="1:36" ht="15.6">
      <c r="A324" s="206">
        <v>40499</v>
      </c>
      <c r="B324">
        <v>10.210000038146999</v>
      </c>
      <c r="C324">
        <v>23.829999923706101</v>
      </c>
      <c r="D324">
        <v>0</v>
      </c>
      <c r="E324">
        <v>42.242544420034797</v>
      </c>
      <c r="F324" s="36">
        <f t="shared" ref="F324:F368" si="134">0.0023*(AVERAGE(B324:C324)+17.8)*(C324-B324)^0.5*E324/2.45</f>
        <v>5.0959967175592444</v>
      </c>
      <c r="G324" s="41">
        <f t="shared" si="114"/>
        <v>19.113286112801283</v>
      </c>
      <c r="H324" s="42">
        <f t="shared" si="115"/>
        <v>0.38226572225602568</v>
      </c>
      <c r="I324" s="61">
        <f t="shared" ref="I324:I368" si="135">(C324-(C324-B324)/4)</f>
        <v>20.424999952316327</v>
      </c>
      <c r="J324" s="35">
        <f t="shared" ref="J324:J368" si="136">IF(H324&gt;$AO$3,1," ")</f>
        <v>1</v>
      </c>
      <c r="K324" s="89">
        <f t="shared" si="121"/>
        <v>1</v>
      </c>
      <c r="L324" s="89" t="str">
        <f t="shared" si="123"/>
        <v/>
      </c>
      <c r="M324" s="168">
        <f t="shared" si="116"/>
        <v>0.10576275925872854</v>
      </c>
      <c r="N324" s="165">
        <f t="shared" si="131"/>
        <v>0</v>
      </c>
      <c r="O324" s="69" t="str">
        <f t="shared" si="124"/>
        <v/>
      </c>
      <c r="P324" s="102" t="str">
        <f t="shared" si="126"/>
        <v/>
      </c>
      <c r="Q324" s="230" t="str">
        <f t="shared" si="133"/>
        <v/>
      </c>
      <c r="R324" s="85">
        <f t="shared" si="129"/>
        <v>0</v>
      </c>
      <c r="S324" s="206">
        <v>40864</v>
      </c>
      <c r="T324">
        <v>9.3000000000000007</v>
      </c>
      <c r="U324">
        <v>28.1</v>
      </c>
      <c r="V324">
        <v>4.4000000000000004</v>
      </c>
      <c r="W324">
        <v>42.242544420034797</v>
      </c>
      <c r="X324" s="36">
        <f t="shared" ref="X324:X368" si="137">0.0023*(AVERAGE(T324:U324)+17.8)*(U324-T324)^0.5*W324/2.45</f>
        <v>6.2760097581363139</v>
      </c>
      <c r="Y324" s="41">
        <f t="shared" si="117"/>
        <v>0</v>
      </c>
      <c r="Z324" s="42">
        <f t="shared" si="118"/>
        <v>0</v>
      </c>
      <c r="AA324" s="61">
        <f t="shared" ref="AA324:AA368" si="138">(U324-(U324-T324)/4)</f>
        <v>23.400000000000002</v>
      </c>
      <c r="AB324" s="37" t="str">
        <f t="shared" si="119"/>
        <v xml:space="preserve"> </v>
      </c>
      <c r="AC324" s="76" t="str">
        <f t="shared" si="122"/>
        <v/>
      </c>
      <c r="AD324" s="89" t="str">
        <f t="shared" si="125"/>
        <v/>
      </c>
      <c r="AE324" s="168">
        <f t="shared" si="120"/>
        <v>0</v>
      </c>
      <c r="AF324" s="165">
        <f t="shared" si="132"/>
        <v>0</v>
      </c>
      <c r="AG324" s="69" t="str">
        <f t="shared" si="127"/>
        <v/>
      </c>
      <c r="AH324" s="102" t="str">
        <f t="shared" si="128"/>
        <v/>
      </c>
      <c r="AI324" s="230" t="str">
        <f t="shared" ref="AI324:AI368" si="139">IF(AJ324&gt;AJ323,S324,"")</f>
        <v/>
      </c>
      <c r="AJ324" s="119">
        <f t="shared" si="130"/>
        <v>0</v>
      </c>
    </row>
    <row r="325" spans="1:36" ht="15.6">
      <c r="A325" s="206">
        <v>40500</v>
      </c>
      <c r="B325">
        <v>6.1999998092651403</v>
      </c>
      <c r="C325">
        <v>25.2299995422363</v>
      </c>
      <c r="D325">
        <v>0</v>
      </c>
      <c r="E325">
        <v>42.355528737826802</v>
      </c>
      <c r="F325" s="36">
        <f t="shared" si="134"/>
        <v>5.8134035276826124</v>
      </c>
      <c r="G325" s="41">
        <f t="shared" ref="G325:G368" si="140">IF((D325+G324-($AO$2*F325))&gt;0,IF((D325+G324-($AO$2*F325))&gt;$AO$1,$AO$1,(D325+G324-($AO$2*F325))),0)</f>
        <v>14.462563290655194</v>
      </c>
      <c r="H325" s="42">
        <f t="shared" ref="H325:H368" si="141">IF(G325/$AO$1&gt;1,1,G325/$AO$1)</f>
        <v>0.2892512658131039</v>
      </c>
      <c r="I325" s="61">
        <f t="shared" si="135"/>
        <v>20.472499608993509</v>
      </c>
      <c r="J325" s="35">
        <f t="shared" si="136"/>
        <v>1</v>
      </c>
      <c r="K325" s="89">
        <f t="shared" si="121"/>
        <v>1</v>
      </c>
      <c r="L325" s="89" t="str">
        <f t="shared" si="123"/>
        <v/>
      </c>
      <c r="M325" s="168">
        <f t="shared" ref="M325:M368" si="142">IF(AND(I325&lt;21.5,I325&gt;4.5),0.000318*I325*(I325-4.5)*((21.5-I325)^(1/3.25)),0)</f>
        <v>0.10485668103367757</v>
      </c>
      <c r="N325" s="165">
        <f t="shared" si="131"/>
        <v>0</v>
      </c>
      <c r="O325" s="69" t="str">
        <f t="shared" si="124"/>
        <v/>
      </c>
      <c r="P325" s="102" t="str">
        <f t="shared" si="126"/>
        <v/>
      </c>
      <c r="Q325" s="230" t="str">
        <f t="shared" si="133"/>
        <v/>
      </c>
      <c r="R325" s="85">
        <f t="shared" si="129"/>
        <v>0</v>
      </c>
      <c r="S325" s="206">
        <v>40865</v>
      </c>
      <c r="T325">
        <v>11.1</v>
      </c>
      <c r="U325">
        <v>31.2</v>
      </c>
      <c r="V325">
        <v>0</v>
      </c>
      <c r="W325">
        <v>42.355528737826802</v>
      </c>
      <c r="X325" s="36">
        <f t="shared" si="137"/>
        <v>6.9434825744382032</v>
      </c>
      <c r="Y325" s="41">
        <f t="shared" ref="Y325:Y368" si="143">IF((V325+Y324-($AN$2*X325))&gt;0,IF((V325+Y324-($AN$2*X325))&gt;$AN$1,$AN$1,(V325+Y324-($AN$2*X325))),0)</f>
        <v>0</v>
      </c>
      <c r="Z325" s="42">
        <f t="shared" ref="Z325:Z368" si="144">IF(Y325/$AN$1&gt;1,1,Y325/$AN$1)</f>
        <v>0</v>
      </c>
      <c r="AA325" s="61">
        <f t="shared" si="138"/>
        <v>26.174999999999997</v>
      </c>
      <c r="AB325" s="37" t="str">
        <f t="shared" ref="AB325:AB368" si="145">IF(Z325&gt;$AN$3,1," ")</f>
        <v xml:space="preserve"> </v>
      </c>
      <c r="AC325" s="76" t="str">
        <f t="shared" si="122"/>
        <v/>
      </c>
      <c r="AD325" s="89" t="str">
        <f t="shared" si="125"/>
        <v/>
      </c>
      <c r="AE325" s="168">
        <f t="shared" ref="AE325:AE368" si="146">IF(AND(AA325&lt;21.5,AA325&gt;4.5),0.000318*AA325*(AA325-4.5)*((21.5-AA325)^(1/3.25)),0)</f>
        <v>0</v>
      </c>
      <c r="AF325" s="165">
        <f t="shared" si="132"/>
        <v>0</v>
      </c>
      <c r="AG325" s="69" t="str">
        <f t="shared" si="127"/>
        <v/>
      </c>
      <c r="AH325" s="102" t="str">
        <f t="shared" si="128"/>
        <v/>
      </c>
      <c r="AI325" s="230" t="str">
        <f t="shared" si="139"/>
        <v/>
      </c>
      <c r="AJ325" s="119">
        <f t="shared" si="130"/>
        <v>0</v>
      </c>
    </row>
    <row r="326" spans="1:36" ht="15.6">
      <c r="A326" s="206">
        <v>40501</v>
      </c>
      <c r="B326">
        <v>9.0399999618530291</v>
      </c>
      <c r="C326">
        <v>24.100000381469702</v>
      </c>
      <c r="D326">
        <v>0</v>
      </c>
      <c r="E326">
        <v>42.464330297521897</v>
      </c>
      <c r="F326" s="36">
        <f t="shared" si="134"/>
        <v>5.3171395319398371</v>
      </c>
      <c r="G326" s="41">
        <f t="shared" si="140"/>
        <v>10.208851665103325</v>
      </c>
      <c r="H326" s="42">
        <f t="shared" si="141"/>
        <v>0.20417703330206649</v>
      </c>
      <c r="I326" s="61">
        <f t="shared" si="135"/>
        <v>20.335000276565534</v>
      </c>
      <c r="J326" s="35">
        <f t="shared" si="136"/>
        <v>1</v>
      </c>
      <c r="K326" s="89">
        <f t="shared" ref="K326:K368" si="147">IF((SUM(D322:D326))&gt;$AO$6,1,"")</f>
        <v>1</v>
      </c>
      <c r="L326" s="89" t="str">
        <f t="shared" si="123"/>
        <v/>
      </c>
      <c r="M326" s="168">
        <f t="shared" si="142"/>
        <v>0.10732411680003862</v>
      </c>
      <c r="N326" s="165">
        <f t="shared" si="131"/>
        <v>0</v>
      </c>
      <c r="O326" s="69" t="str">
        <f t="shared" si="124"/>
        <v/>
      </c>
      <c r="P326" s="102" t="str">
        <f t="shared" si="126"/>
        <v/>
      </c>
      <c r="Q326" s="230" t="str">
        <f t="shared" si="133"/>
        <v/>
      </c>
      <c r="R326" s="85">
        <f t="shared" si="129"/>
        <v>0</v>
      </c>
      <c r="S326" s="206">
        <v>40866</v>
      </c>
      <c r="T326">
        <v>11.9</v>
      </c>
      <c r="U326">
        <v>33.700000000000003</v>
      </c>
      <c r="V326">
        <v>0</v>
      </c>
      <c r="W326">
        <v>42.464330297521897</v>
      </c>
      <c r="X326" s="36">
        <f t="shared" si="137"/>
        <v>7.5568414654575617</v>
      </c>
      <c r="Y326" s="41">
        <f t="shared" si="143"/>
        <v>0</v>
      </c>
      <c r="Z326" s="42">
        <f t="shared" si="144"/>
        <v>0</v>
      </c>
      <c r="AA326" s="61">
        <f t="shared" si="138"/>
        <v>28.25</v>
      </c>
      <c r="AB326" s="37" t="str">
        <f t="shared" si="145"/>
        <v xml:space="preserve"> </v>
      </c>
      <c r="AC326" s="76" t="str">
        <f t="shared" ref="AC326:AC368" si="148">IF((SUM(V322:V326))&gt;$AN$6,1,"")</f>
        <v/>
      </c>
      <c r="AD326" s="89" t="str">
        <f t="shared" si="125"/>
        <v/>
      </c>
      <c r="AE326" s="168">
        <f t="shared" si="146"/>
        <v>0</v>
      </c>
      <c r="AF326" s="165">
        <f t="shared" si="132"/>
        <v>0</v>
      </c>
      <c r="AG326" s="69" t="str">
        <f t="shared" si="127"/>
        <v/>
      </c>
      <c r="AH326" s="102" t="str">
        <f t="shared" si="128"/>
        <v/>
      </c>
      <c r="AI326" s="230" t="str">
        <f t="shared" si="139"/>
        <v/>
      </c>
      <c r="AJ326" s="119">
        <f t="shared" si="130"/>
        <v>0</v>
      </c>
    </row>
    <row r="327" spans="1:36" ht="15.6">
      <c r="A327" s="206">
        <v>40502</v>
      </c>
      <c r="B327">
        <v>8.7200002670288104</v>
      </c>
      <c r="C327">
        <v>26.7700004577637</v>
      </c>
      <c r="D327">
        <v>0</v>
      </c>
      <c r="E327">
        <v>42.568820755900703</v>
      </c>
      <c r="F327" s="36">
        <f t="shared" si="134"/>
        <v>6.0349058562956559</v>
      </c>
      <c r="G327" s="41">
        <f t="shared" si="140"/>
        <v>5.3809269800667998</v>
      </c>
      <c r="H327" s="42">
        <f t="shared" si="141"/>
        <v>0.10761853960133599</v>
      </c>
      <c r="I327" s="61">
        <f t="shared" si="135"/>
        <v>22.257500410079977</v>
      </c>
      <c r="J327" s="35" t="str">
        <f t="shared" si="136"/>
        <v xml:space="preserve"> </v>
      </c>
      <c r="K327" s="89" t="str">
        <f t="shared" si="147"/>
        <v/>
      </c>
      <c r="L327" s="89" t="str">
        <f t="shared" si="123"/>
        <v/>
      </c>
      <c r="M327" s="168">
        <f t="shared" si="142"/>
        <v>0</v>
      </c>
      <c r="N327" s="165">
        <f t="shared" si="131"/>
        <v>0</v>
      </c>
      <c r="O327" s="69" t="str">
        <f t="shared" si="124"/>
        <v/>
      </c>
      <c r="P327" s="102" t="str">
        <f t="shared" si="126"/>
        <v/>
      </c>
      <c r="Q327" s="230" t="str">
        <f t="shared" si="133"/>
        <v/>
      </c>
      <c r="R327" s="85">
        <f t="shared" si="129"/>
        <v>0</v>
      </c>
      <c r="S327" s="206">
        <v>40867</v>
      </c>
      <c r="T327">
        <v>16.2</v>
      </c>
      <c r="U327">
        <v>20.6</v>
      </c>
      <c r="V327">
        <v>0.4</v>
      </c>
      <c r="W327">
        <v>42.568820755900703</v>
      </c>
      <c r="X327" s="36">
        <f t="shared" si="137"/>
        <v>3.0345079520950136</v>
      </c>
      <c r="Y327" s="41">
        <f t="shared" si="143"/>
        <v>0</v>
      </c>
      <c r="Z327" s="42">
        <f t="shared" si="144"/>
        <v>0</v>
      </c>
      <c r="AA327" s="61">
        <f t="shared" si="138"/>
        <v>19.5</v>
      </c>
      <c r="AB327" s="37" t="str">
        <f t="shared" si="145"/>
        <v xml:space="preserve"> </v>
      </c>
      <c r="AC327" s="76" t="str">
        <f t="shared" si="148"/>
        <v/>
      </c>
      <c r="AD327" s="89" t="str">
        <f t="shared" si="125"/>
        <v/>
      </c>
      <c r="AE327" s="168">
        <f t="shared" si="146"/>
        <v>0.11512711042768439</v>
      </c>
      <c r="AF327" s="165">
        <f t="shared" si="132"/>
        <v>0</v>
      </c>
      <c r="AG327" s="69" t="str">
        <f t="shared" si="127"/>
        <v/>
      </c>
      <c r="AH327" s="102" t="str">
        <f t="shared" si="128"/>
        <v/>
      </c>
      <c r="AI327" s="230" t="str">
        <f t="shared" si="139"/>
        <v/>
      </c>
      <c r="AJ327" s="119">
        <f t="shared" si="130"/>
        <v>0</v>
      </c>
    </row>
    <row r="328" spans="1:36" ht="15.6">
      <c r="A328" s="206">
        <v>40503</v>
      </c>
      <c r="B328">
        <v>8.8400001525878906</v>
      </c>
      <c r="C328">
        <v>28.129999160766602</v>
      </c>
      <c r="D328">
        <v>0</v>
      </c>
      <c r="E328">
        <v>42.668871769744001</v>
      </c>
      <c r="F328" s="36">
        <f t="shared" si="134"/>
        <v>6.3836069255187624</v>
      </c>
      <c r="G328" s="41">
        <f t="shared" si="140"/>
        <v>0.27404143965178918</v>
      </c>
      <c r="H328" s="42">
        <f t="shared" si="141"/>
        <v>5.4808287930357838E-3</v>
      </c>
      <c r="I328" s="61">
        <f t="shared" si="135"/>
        <v>23.307499408721924</v>
      </c>
      <c r="J328" s="35" t="str">
        <f t="shared" si="136"/>
        <v xml:space="preserve"> </v>
      </c>
      <c r="K328" s="89" t="str">
        <f t="shared" si="147"/>
        <v/>
      </c>
      <c r="L328" s="89" t="str">
        <f t="shared" si="123"/>
        <v/>
      </c>
      <c r="M328" s="168">
        <f t="shared" si="142"/>
        <v>0</v>
      </c>
      <c r="N328" s="165">
        <f t="shared" si="131"/>
        <v>0</v>
      </c>
      <c r="O328" s="69" t="str">
        <f t="shared" si="124"/>
        <v/>
      </c>
      <c r="P328" s="102" t="str">
        <f t="shared" si="126"/>
        <v/>
      </c>
      <c r="Q328" s="230" t="str">
        <f t="shared" si="133"/>
        <v/>
      </c>
      <c r="R328" s="85">
        <f t="shared" si="129"/>
        <v>0</v>
      </c>
      <c r="S328" s="206">
        <v>40868</v>
      </c>
      <c r="T328">
        <v>7.9</v>
      </c>
      <c r="U328">
        <v>23.1</v>
      </c>
      <c r="V328">
        <v>5.4</v>
      </c>
      <c r="W328">
        <v>42.668871769744001</v>
      </c>
      <c r="X328" s="36">
        <f t="shared" si="137"/>
        <v>5.2004262133186741</v>
      </c>
      <c r="Y328" s="41">
        <f t="shared" si="143"/>
        <v>1.2396590293450611</v>
      </c>
      <c r="Z328" s="42">
        <f t="shared" si="144"/>
        <v>2.4793180586901224E-2</v>
      </c>
      <c r="AA328" s="61">
        <f t="shared" si="138"/>
        <v>19.3</v>
      </c>
      <c r="AB328" s="37" t="str">
        <f t="shared" si="145"/>
        <v xml:space="preserve"> </v>
      </c>
      <c r="AC328" s="76">
        <f t="shared" si="148"/>
        <v>1</v>
      </c>
      <c r="AD328" s="89" t="str">
        <f t="shared" si="125"/>
        <v/>
      </c>
      <c r="AE328" s="168">
        <f t="shared" si="146"/>
        <v>0.11577291523977516</v>
      </c>
      <c r="AF328" s="165">
        <f t="shared" si="132"/>
        <v>0</v>
      </c>
      <c r="AG328" s="69" t="str">
        <f t="shared" si="127"/>
        <v/>
      </c>
      <c r="AH328" s="102" t="str">
        <f t="shared" si="128"/>
        <v/>
      </c>
      <c r="AI328" s="230" t="str">
        <f t="shared" si="139"/>
        <v/>
      </c>
      <c r="AJ328" s="119">
        <f t="shared" si="130"/>
        <v>0</v>
      </c>
    </row>
    <row r="329" spans="1:36" ht="15.6">
      <c r="A329" s="206">
        <v>40504</v>
      </c>
      <c r="B329">
        <v>10.800000190734901</v>
      </c>
      <c r="C329">
        <v>28.120000839233398</v>
      </c>
      <c r="D329">
        <v>0</v>
      </c>
      <c r="E329">
        <v>42.764354995832299</v>
      </c>
      <c r="F329" s="36">
        <f t="shared" si="134"/>
        <v>6.2253028830185251</v>
      </c>
      <c r="G329" s="41">
        <f t="shared" si="140"/>
        <v>0</v>
      </c>
      <c r="H329" s="42">
        <f t="shared" si="141"/>
        <v>0</v>
      </c>
      <c r="I329" s="61">
        <f t="shared" si="135"/>
        <v>23.790000677108772</v>
      </c>
      <c r="J329" s="35" t="str">
        <f t="shared" si="136"/>
        <v xml:space="preserve"> </v>
      </c>
      <c r="K329" s="89" t="str">
        <f t="shared" si="147"/>
        <v/>
      </c>
      <c r="L329" s="89" t="str">
        <f t="shared" si="123"/>
        <v/>
      </c>
      <c r="M329" s="168">
        <f t="shared" si="142"/>
        <v>0</v>
      </c>
      <c r="N329" s="165">
        <f t="shared" si="131"/>
        <v>0</v>
      </c>
      <c r="O329" s="69" t="str">
        <f t="shared" si="124"/>
        <v/>
      </c>
      <c r="P329" s="102" t="str">
        <f t="shared" si="126"/>
        <v/>
      </c>
      <c r="Q329" s="230" t="str">
        <f t="shared" si="133"/>
        <v/>
      </c>
      <c r="R329" s="85">
        <f t="shared" si="129"/>
        <v>0</v>
      </c>
      <c r="S329" s="206">
        <v>40869</v>
      </c>
      <c r="T329">
        <v>10.1</v>
      </c>
      <c r="U329">
        <v>16.100000000000001</v>
      </c>
      <c r="V329">
        <v>0</v>
      </c>
      <c r="W329">
        <v>42.764354995832299</v>
      </c>
      <c r="X329" s="36">
        <f t="shared" si="137"/>
        <v>3.0386297276226313</v>
      </c>
      <c r="Y329" s="41">
        <f t="shared" si="143"/>
        <v>0</v>
      </c>
      <c r="Z329" s="42">
        <f t="shared" si="144"/>
        <v>0</v>
      </c>
      <c r="AA329" s="61">
        <f t="shared" si="138"/>
        <v>14.600000000000001</v>
      </c>
      <c r="AB329" s="37" t="str">
        <f t="shared" si="145"/>
        <v xml:space="preserve"> </v>
      </c>
      <c r="AC329" s="76">
        <f t="shared" si="148"/>
        <v>1</v>
      </c>
      <c r="AD329" s="89" t="str">
        <f t="shared" si="125"/>
        <v/>
      </c>
      <c r="AE329" s="168">
        <f t="shared" si="146"/>
        <v>8.4958876781783529E-2</v>
      </c>
      <c r="AF329" s="165">
        <f t="shared" si="132"/>
        <v>0</v>
      </c>
      <c r="AG329" s="69" t="str">
        <f t="shared" si="127"/>
        <v/>
      </c>
      <c r="AH329" s="102" t="str">
        <f t="shared" si="128"/>
        <v/>
      </c>
      <c r="AI329" s="230" t="str">
        <f t="shared" si="139"/>
        <v/>
      </c>
      <c r="AJ329" s="119">
        <f t="shared" si="130"/>
        <v>0</v>
      </c>
    </row>
    <row r="330" spans="1:36" ht="15.6">
      <c r="A330" s="206">
        <v>40505</v>
      </c>
      <c r="B330">
        <v>11.1499996185303</v>
      </c>
      <c r="C330">
        <v>27.850000381469702</v>
      </c>
      <c r="D330">
        <v>0</v>
      </c>
      <c r="E330">
        <v>42.855142090946302</v>
      </c>
      <c r="F330" s="36">
        <f t="shared" si="134"/>
        <v>6.1324182630032746</v>
      </c>
      <c r="G330" s="41">
        <f t="shared" si="140"/>
        <v>0</v>
      </c>
      <c r="H330" s="42">
        <f t="shared" si="141"/>
        <v>0</v>
      </c>
      <c r="I330" s="61">
        <f t="shared" si="135"/>
        <v>23.675000190734849</v>
      </c>
      <c r="J330" s="35" t="str">
        <f t="shared" si="136"/>
        <v xml:space="preserve"> </v>
      </c>
      <c r="K330" s="89" t="str">
        <f t="shared" si="147"/>
        <v/>
      </c>
      <c r="L330" s="89" t="str">
        <f t="shared" si="123"/>
        <v/>
      </c>
      <c r="M330" s="168">
        <f t="shared" si="142"/>
        <v>0</v>
      </c>
      <c r="N330" s="165">
        <f t="shared" si="131"/>
        <v>0</v>
      </c>
      <c r="O330" s="69" t="str">
        <f t="shared" si="124"/>
        <v/>
      </c>
      <c r="P330" s="102" t="str">
        <f t="shared" si="126"/>
        <v/>
      </c>
      <c r="Q330" s="230" t="str">
        <f t="shared" si="133"/>
        <v/>
      </c>
      <c r="R330" s="85">
        <f t="shared" si="129"/>
        <v>0</v>
      </c>
      <c r="S330" s="206">
        <v>40870</v>
      </c>
      <c r="T330">
        <v>11.2</v>
      </c>
      <c r="U330">
        <v>22.2</v>
      </c>
      <c r="V330">
        <v>9.4</v>
      </c>
      <c r="W330">
        <v>42.855142090946302</v>
      </c>
      <c r="X330" s="36">
        <f t="shared" si="137"/>
        <v>4.6034150020075009</v>
      </c>
      <c r="Y330" s="41">
        <f t="shared" si="143"/>
        <v>5.717267998394</v>
      </c>
      <c r="Z330" s="42">
        <f t="shared" si="144"/>
        <v>0.11434535996788001</v>
      </c>
      <c r="AA330" s="61">
        <f t="shared" si="138"/>
        <v>19.45</v>
      </c>
      <c r="AB330" s="37" t="str">
        <f t="shared" si="145"/>
        <v xml:space="preserve"> </v>
      </c>
      <c r="AC330" s="76">
        <f t="shared" si="148"/>
        <v>1</v>
      </c>
      <c r="AD330" s="89" t="str">
        <f t="shared" si="125"/>
        <v/>
      </c>
      <c r="AE330" s="168">
        <f t="shared" si="146"/>
        <v>0.11532200467535336</v>
      </c>
      <c r="AF330" s="165">
        <f t="shared" si="132"/>
        <v>0</v>
      </c>
      <c r="AG330" s="69" t="str">
        <f t="shared" si="127"/>
        <v/>
      </c>
      <c r="AH330" s="102" t="str">
        <f t="shared" si="128"/>
        <v/>
      </c>
      <c r="AI330" s="230" t="str">
        <f t="shared" si="139"/>
        <v/>
      </c>
      <c r="AJ330" s="119">
        <f t="shared" si="130"/>
        <v>0</v>
      </c>
    </row>
    <row r="331" spans="1:36" ht="15.6">
      <c r="A331" s="206">
        <v>40506</v>
      </c>
      <c r="B331">
        <v>10.6499996185303</v>
      </c>
      <c r="C331">
        <v>29.579999923706101</v>
      </c>
      <c r="D331">
        <v>0</v>
      </c>
      <c r="E331">
        <v>42.9411047118666</v>
      </c>
      <c r="F331" s="36">
        <f t="shared" si="134"/>
        <v>6.6499952153754052</v>
      </c>
      <c r="G331" s="41">
        <f t="shared" si="140"/>
        <v>0</v>
      </c>
      <c r="H331" s="42">
        <f t="shared" si="141"/>
        <v>0</v>
      </c>
      <c r="I331" s="61">
        <f t="shared" si="135"/>
        <v>24.847499847412152</v>
      </c>
      <c r="J331" s="35" t="str">
        <f t="shared" si="136"/>
        <v xml:space="preserve"> </v>
      </c>
      <c r="K331" s="89" t="str">
        <f t="shared" si="147"/>
        <v/>
      </c>
      <c r="L331" s="89" t="str">
        <f t="shared" ref="L331:L368" si="149">IF((AVERAGE(I322:I331))&lt;$AO$5,1,"")</f>
        <v/>
      </c>
      <c r="M331" s="168">
        <f t="shared" si="142"/>
        <v>0</v>
      </c>
      <c r="N331" s="165">
        <f t="shared" si="131"/>
        <v>0</v>
      </c>
      <c r="O331" s="69" t="str">
        <f t="shared" ref="O331:O368" si="150">IF((AVERAGE(C325:C331))&lt;$AN$4,1,"")</f>
        <v/>
      </c>
      <c r="P331" s="102" t="str">
        <f t="shared" si="126"/>
        <v/>
      </c>
      <c r="Q331" s="230" t="str">
        <f t="shared" si="133"/>
        <v/>
      </c>
      <c r="R331" s="85">
        <f t="shared" si="129"/>
        <v>0</v>
      </c>
      <c r="S331" s="206">
        <v>40871</v>
      </c>
      <c r="T331">
        <v>12.3</v>
      </c>
      <c r="U331">
        <v>16</v>
      </c>
      <c r="V331">
        <v>0</v>
      </c>
      <c r="W331">
        <v>42.9411047118666</v>
      </c>
      <c r="X331" s="36">
        <f t="shared" si="137"/>
        <v>2.4774602161642716</v>
      </c>
      <c r="Y331" s="41">
        <f t="shared" si="143"/>
        <v>3.7352998254625827</v>
      </c>
      <c r="Z331" s="42">
        <f t="shared" si="144"/>
        <v>7.4705996509251651E-2</v>
      </c>
      <c r="AA331" s="61">
        <f t="shared" si="138"/>
        <v>15.074999999999999</v>
      </c>
      <c r="AB331" s="37" t="str">
        <f t="shared" si="145"/>
        <v xml:space="preserve"> </v>
      </c>
      <c r="AC331" s="76">
        <f t="shared" si="148"/>
        <v>1</v>
      </c>
      <c r="AD331" s="89">
        <f t="shared" ref="AD331:AD368" si="151">IF((AVERAGE(AA322:AA331))&lt;$AN$5,1,"")</f>
        <v>1</v>
      </c>
      <c r="AE331" s="168">
        <f t="shared" si="146"/>
        <v>8.9854775852147323E-2</v>
      </c>
      <c r="AF331" s="165">
        <f t="shared" si="132"/>
        <v>0</v>
      </c>
      <c r="AG331" s="69" t="str">
        <f t="shared" si="127"/>
        <v/>
      </c>
      <c r="AH331" s="102">
        <f t="shared" si="128"/>
        <v>23</v>
      </c>
      <c r="AI331" s="230" t="str">
        <f t="shared" si="139"/>
        <v/>
      </c>
      <c r="AJ331" s="119">
        <f t="shared" si="130"/>
        <v>0</v>
      </c>
    </row>
    <row r="332" spans="1:36" ht="15.6">
      <c r="A332" s="206">
        <v>40507</v>
      </c>
      <c r="B332">
        <v>11.949999809265099</v>
      </c>
      <c r="C332">
        <v>29.059999465942401</v>
      </c>
      <c r="D332">
        <v>0</v>
      </c>
      <c r="E332">
        <v>43.022114515373801</v>
      </c>
      <c r="F332" s="36">
        <f t="shared" si="134"/>
        <v>6.3993220455385025</v>
      </c>
      <c r="G332" s="41">
        <f t="shared" si="140"/>
        <v>0</v>
      </c>
      <c r="H332" s="42">
        <f t="shared" si="141"/>
        <v>0</v>
      </c>
      <c r="I332" s="61">
        <f t="shared" si="135"/>
        <v>24.782499551773075</v>
      </c>
      <c r="J332" s="35" t="str">
        <f t="shared" si="136"/>
        <v xml:space="preserve"> </v>
      </c>
      <c r="K332" s="89" t="str">
        <f t="shared" si="147"/>
        <v/>
      </c>
      <c r="L332" s="89" t="str">
        <f t="shared" si="149"/>
        <v/>
      </c>
      <c r="M332" s="168">
        <f t="shared" si="142"/>
        <v>0</v>
      </c>
      <c r="N332" s="165">
        <f t="shared" si="131"/>
        <v>0</v>
      </c>
      <c r="O332" s="69" t="str">
        <f t="shared" si="150"/>
        <v/>
      </c>
      <c r="P332" s="102" t="str">
        <f t="shared" ref="P332:P368" si="152">IF(L332=1,(AVERAGE(IF(I332&gt;$AO$7,I332-$AO$7,0),IF(I331&gt;$AO$7,I331-$AO$7,0),IF(I330&gt;$AO$7,I330-$AO$7,0),IF(I329&gt;$AO$7,I329-$AO$7,0),IF(I328&gt;$AO$7,I328-$AO$7,0),IF(I327&gt;$AO$7,I327-$AO$7,0),IF(I326&gt;$AO$7,I326-$AO$7,0),IF(I325&gt;$AO$7,I325-$AO$7,0),IF(I324&gt;$AO$7,I324-$AO$7,0),IF(I323&gt;$AO$7,I323-$AO$7,0)))*$AO$8,"")</f>
        <v/>
      </c>
      <c r="Q332" s="230" t="str">
        <f t="shared" si="133"/>
        <v/>
      </c>
      <c r="R332" s="85">
        <f t="shared" si="129"/>
        <v>0</v>
      </c>
      <c r="S332" s="206">
        <v>40872</v>
      </c>
      <c r="T332">
        <v>12</v>
      </c>
      <c r="U332">
        <v>18.7</v>
      </c>
      <c r="V332">
        <v>29.4</v>
      </c>
      <c r="W332">
        <v>43.022114515373801</v>
      </c>
      <c r="X332" s="36">
        <f t="shared" si="137"/>
        <v>3.4655681025861771</v>
      </c>
      <c r="Y332" s="41">
        <f t="shared" si="143"/>
        <v>30.362845343393641</v>
      </c>
      <c r="Z332" s="42">
        <f t="shared" si="144"/>
        <v>0.60725690686787281</v>
      </c>
      <c r="AA332" s="61">
        <f t="shared" si="138"/>
        <v>17.024999999999999</v>
      </c>
      <c r="AB332" s="37">
        <f t="shared" si="145"/>
        <v>1</v>
      </c>
      <c r="AC332" s="76">
        <f t="shared" si="148"/>
        <v>1</v>
      </c>
      <c r="AD332" s="89">
        <f t="shared" si="151"/>
        <v>1</v>
      </c>
      <c r="AE332" s="168">
        <f t="shared" si="146"/>
        <v>0.10753157014909458</v>
      </c>
      <c r="AF332" s="165">
        <f t="shared" si="132"/>
        <v>0</v>
      </c>
      <c r="AG332" s="69">
        <f t="shared" ref="AG332:AG368" si="153">IF((AVERAGE(U326:U332))&lt;$AN$4,1,"")</f>
        <v>1</v>
      </c>
      <c r="AH332" s="102">
        <f t="shared" ref="AH332:AH368" si="154">IF(AD332=1,(AVERAGE(IF(AA332&gt;$AN$7,AA332-$AN$7,0),IF(AA331&gt;$AN$7,AA331-$AN$7,0),IF(AA330&gt;$AN$7,AA330-$AN$7,0),IF(AA329&gt;$AN$7,AA329-$AN$7,0),IF(AA328&gt;$AN$7,AA328-$AN$7,0),IF(AA327&gt;$AN$7,AA327-$AN$7,0),IF(AA326&gt;$AN$7,AA326-$AN$7,0),IF(AA325&gt;$AN$7,AA325-$AN$7,0),IF(AA324&gt;$AN$7,AA324-$AN$7,0),IF(AA323&gt;$AN$7,AA323-$AN$7,0)))*$AN$8,"")</f>
        <v>17.66</v>
      </c>
      <c r="AI332" s="230" t="str">
        <f t="shared" si="139"/>
        <v/>
      </c>
      <c r="AJ332" s="119">
        <f t="shared" si="130"/>
        <v>0</v>
      </c>
    </row>
    <row r="333" spans="1:36" ht="15.6">
      <c r="A333" s="206">
        <v>40508</v>
      </c>
      <c r="B333">
        <v>13.050000190734901</v>
      </c>
      <c r="C333">
        <v>26.799999237060501</v>
      </c>
      <c r="D333">
        <v>0</v>
      </c>
      <c r="E333">
        <v>43.098043158248501</v>
      </c>
      <c r="F333" s="36">
        <f t="shared" si="134"/>
        <v>5.6597843317709957</v>
      </c>
      <c r="G333" s="41">
        <f t="shared" si="140"/>
        <v>0</v>
      </c>
      <c r="H333" s="42">
        <f t="shared" si="141"/>
        <v>0</v>
      </c>
      <c r="I333" s="61">
        <f t="shared" si="135"/>
        <v>23.362499475479101</v>
      </c>
      <c r="J333" s="35" t="str">
        <f t="shared" si="136"/>
        <v xml:space="preserve"> </v>
      </c>
      <c r="K333" s="89" t="str">
        <f t="shared" si="147"/>
        <v/>
      </c>
      <c r="L333" s="89" t="str">
        <f t="shared" si="149"/>
        <v/>
      </c>
      <c r="M333" s="168">
        <f t="shared" si="142"/>
        <v>0</v>
      </c>
      <c r="N333" s="165">
        <f t="shared" si="131"/>
        <v>0</v>
      </c>
      <c r="O333" s="69" t="str">
        <f t="shared" si="150"/>
        <v/>
      </c>
      <c r="P333" s="102" t="str">
        <f t="shared" si="152"/>
        <v/>
      </c>
      <c r="Q333" s="230" t="str">
        <f t="shared" si="133"/>
        <v/>
      </c>
      <c r="R333" s="85">
        <f t="shared" si="129"/>
        <v>0</v>
      </c>
      <c r="S333" s="206">
        <v>40873</v>
      </c>
      <c r="T333">
        <v>13.7</v>
      </c>
      <c r="U333">
        <v>24.5</v>
      </c>
      <c r="V333">
        <v>41.2</v>
      </c>
      <c r="W333">
        <v>43.098043158248501</v>
      </c>
      <c r="X333" s="36">
        <f t="shared" si="137"/>
        <v>4.9063389446301011</v>
      </c>
      <c r="Y333" s="41">
        <f t="shared" si="143"/>
        <v>50</v>
      </c>
      <c r="Z333" s="42">
        <f t="shared" si="144"/>
        <v>1</v>
      </c>
      <c r="AA333" s="61">
        <f t="shared" si="138"/>
        <v>21.8</v>
      </c>
      <c r="AB333" s="37">
        <f t="shared" si="145"/>
        <v>1</v>
      </c>
      <c r="AC333" s="76">
        <f t="shared" si="148"/>
        <v>1</v>
      </c>
      <c r="AD333" s="89">
        <f t="shared" si="151"/>
        <v>1</v>
      </c>
      <c r="AE333" s="168">
        <f t="shared" si="146"/>
        <v>0</v>
      </c>
      <c r="AF333" s="165">
        <f t="shared" si="132"/>
        <v>0</v>
      </c>
      <c r="AG333" s="69">
        <f t="shared" si="153"/>
        <v>1</v>
      </c>
      <c r="AH333" s="102">
        <f t="shared" si="154"/>
        <v>19.899999999999999</v>
      </c>
      <c r="AI333" s="230" t="str">
        <f t="shared" si="139"/>
        <v/>
      </c>
      <c r="AJ333" s="119">
        <f t="shared" si="130"/>
        <v>0</v>
      </c>
    </row>
    <row r="334" spans="1:36" ht="15.6">
      <c r="A334" s="206">
        <v>40509</v>
      </c>
      <c r="B334">
        <v>12.210000038146999</v>
      </c>
      <c r="C334">
        <v>27.950000762939499</v>
      </c>
      <c r="D334">
        <v>2.2000000476837198</v>
      </c>
      <c r="E334">
        <v>43.1687622972713</v>
      </c>
      <c r="F334" s="36">
        <f t="shared" si="134"/>
        <v>6.0903702820698955</v>
      </c>
      <c r="G334" s="41">
        <f t="shared" si="140"/>
        <v>0</v>
      </c>
      <c r="H334" s="42">
        <f t="shared" si="141"/>
        <v>0</v>
      </c>
      <c r="I334" s="61">
        <f t="shared" si="135"/>
        <v>24.015000581741376</v>
      </c>
      <c r="J334" s="35" t="str">
        <f t="shared" si="136"/>
        <v xml:space="preserve"> </v>
      </c>
      <c r="K334" s="89" t="str">
        <f t="shared" si="147"/>
        <v/>
      </c>
      <c r="L334" s="89" t="str">
        <f t="shared" si="149"/>
        <v/>
      </c>
      <c r="M334" s="168">
        <f t="shared" si="142"/>
        <v>0</v>
      </c>
      <c r="N334" s="165">
        <f t="shared" si="131"/>
        <v>0</v>
      </c>
      <c r="O334" s="69" t="str">
        <f t="shared" si="150"/>
        <v/>
      </c>
      <c r="P334" s="102" t="str">
        <f t="shared" si="152"/>
        <v/>
      </c>
      <c r="Q334" s="230" t="str">
        <f t="shared" si="133"/>
        <v/>
      </c>
      <c r="R334" s="85">
        <f t="shared" si="129"/>
        <v>0</v>
      </c>
      <c r="S334" s="206">
        <v>40874</v>
      </c>
      <c r="T334">
        <v>11.9</v>
      </c>
      <c r="U334">
        <v>25.8</v>
      </c>
      <c r="V334">
        <v>0</v>
      </c>
      <c r="W334">
        <v>43.1687622972713</v>
      </c>
      <c r="X334" s="36">
        <f t="shared" si="137"/>
        <v>5.5374871039875959</v>
      </c>
      <c r="Y334" s="41">
        <f t="shared" si="143"/>
        <v>45.57001031680992</v>
      </c>
      <c r="Z334" s="42">
        <f t="shared" si="144"/>
        <v>0.91140020633619845</v>
      </c>
      <c r="AA334" s="61">
        <f t="shared" si="138"/>
        <v>22.324999999999999</v>
      </c>
      <c r="AB334" s="37">
        <f t="shared" si="145"/>
        <v>1</v>
      </c>
      <c r="AC334" s="76">
        <f t="shared" si="148"/>
        <v>1</v>
      </c>
      <c r="AD334" s="89">
        <f t="shared" si="151"/>
        <v>1</v>
      </c>
      <c r="AE334" s="168">
        <f t="shared" si="146"/>
        <v>0</v>
      </c>
      <c r="AF334" s="165">
        <f t="shared" si="132"/>
        <v>0</v>
      </c>
      <c r="AG334" s="69">
        <f t="shared" si="153"/>
        <v>1</v>
      </c>
      <c r="AH334" s="102">
        <f t="shared" si="154"/>
        <v>19.04</v>
      </c>
      <c r="AI334" s="230" t="str">
        <f t="shared" si="139"/>
        <v/>
      </c>
      <c r="AJ334" s="119">
        <f t="shared" si="130"/>
        <v>0</v>
      </c>
    </row>
    <row r="335" spans="1:36" ht="15.6">
      <c r="A335" s="206">
        <v>40510</v>
      </c>
      <c r="B335">
        <v>16.379999160766602</v>
      </c>
      <c r="C335">
        <v>20.440000534057599</v>
      </c>
      <c r="D335">
        <v>11.1000003814697</v>
      </c>
      <c r="E335">
        <v>43.234143589223002</v>
      </c>
      <c r="F335" s="36">
        <f t="shared" si="134"/>
        <v>2.9612851275667804</v>
      </c>
      <c r="G335" s="41">
        <f t="shared" si="140"/>
        <v>8.7309722794162745</v>
      </c>
      <c r="H335" s="42">
        <f t="shared" si="141"/>
        <v>0.17461944558832548</v>
      </c>
      <c r="I335" s="61">
        <f t="shared" si="135"/>
        <v>19.425000190734849</v>
      </c>
      <c r="J335" s="35" t="str">
        <f t="shared" si="136"/>
        <v xml:space="preserve"> </v>
      </c>
      <c r="K335" s="89">
        <f t="shared" si="147"/>
        <v>1</v>
      </c>
      <c r="L335" s="89" t="str">
        <f t="shared" si="149"/>
        <v/>
      </c>
      <c r="M335" s="168">
        <f t="shared" si="142"/>
        <v>0.11541081711906298</v>
      </c>
      <c r="N335" s="165">
        <f t="shared" si="131"/>
        <v>0</v>
      </c>
      <c r="O335" s="69" t="str">
        <f t="shared" si="150"/>
        <v/>
      </c>
      <c r="P335" s="102" t="str">
        <f t="shared" si="152"/>
        <v/>
      </c>
      <c r="Q335" s="230" t="str">
        <f t="shared" si="133"/>
        <v/>
      </c>
      <c r="R335" s="85">
        <f t="shared" si="129"/>
        <v>0</v>
      </c>
      <c r="S335" s="206">
        <v>40875</v>
      </c>
      <c r="T335">
        <v>8.4</v>
      </c>
      <c r="U335">
        <v>30.9</v>
      </c>
      <c r="V335">
        <v>0</v>
      </c>
      <c r="W335">
        <v>43.234143589223002</v>
      </c>
      <c r="X335" s="36">
        <f t="shared" si="137"/>
        <v>7.2099407095941395</v>
      </c>
      <c r="Y335" s="41">
        <f t="shared" si="143"/>
        <v>39.802057749134605</v>
      </c>
      <c r="Z335" s="42">
        <f t="shared" si="144"/>
        <v>0.79604115498269212</v>
      </c>
      <c r="AA335" s="61">
        <f t="shared" si="138"/>
        <v>25.274999999999999</v>
      </c>
      <c r="AB335" s="37">
        <f t="shared" si="145"/>
        <v>1</v>
      </c>
      <c r="AC335" s="76">
        <f t="shared" si="148"/>
        <v>1</v>
      </c>
      <c r="AD335" s="89">
        <f t="shared" si="151"/>
        <v>1</v>
      </c>
      <c r="AE335" s="168">
        <f t="shared" si="146"/>
        <v>0</v>
      </c>
      <c r="AF335" s="165">
        <f t="shared" si="132"/>
        <v>0</v>
      </c>
      <c r="AG335" s="69" t="str">
        <f t="shared" si="153"/>
        <v/>
      </c>
      <c r="AH335" s="102">
        <f t="shared" si="154"/>
        <v>18.32</v>
      </c>
      <c r="AI335" s="230" t="str">
        <f t="shared" si="139"/>
        <v/>
      </c>
      <c r="AJ335" s="119">
        <f t="shared" si="130"/>
        <v>0</v>
      </c>
    </row>
    <row r="336" spans="1:36" ht="15.6">
      <c r="A336" s="206">
        <v>40511</v>
      </c>
      <c r="B336">
        <v>12.8699998855591</v>
      </c>
      <c r="C336">
        <v>18.100000381469702</v>
      </c>
      <c r="D336">
        <v>79.5</v>
      </c>
      <c r="E336">
        <v>43.2940586908841</v>
      </c>
      <c r="F336" s="36">
        <f t="shared" si="134"/>
        <v>3.0937803822785215</v>
      </c>
      <c r="G336" s="41">
        <f t="shared" si="140"/>
        <v>50</v>
      </c>
      <c r="H336" s="42">
        <f t="shared" si="141"/>
        <v>1</v>
      </c>
      <c r="I336" s="61">
        <f t="shared" si="135"/>
        <v>16.792500257492051</v>
      </c>
      <c r="J336" s="35">
        <f t="shared" si="136"/>
        <v>1</v>
      </c>
      <c r="K336" s="89">
        <f t="shared" si="147"/>
        <v>1</v>
      </c>
      <c r="L336" s="89" t="str">
        <f t="shared" si="149"/>
        <v/>
      </c>
      <c r="M336" s="168">
        <f t="shared" si="142"/>
        <v>0.10572924018440057</v>
      </c>
      <c r="N336" s="165">
        <f t="shared" si="131"/>
        <v>0</v>
      </c>
      <c r="O336" s="69" t="str">
        <f t="shared" si="150"/>
        <v/>
      </c>
      <c r="P336" s="102" t="str">
        <f t="shared" si="152"/>
        <v/>
      </c>
      <c r="Q336" s="230" t="str">
        <f t="shared" si="133"/>
        <v/>
      </c>
      <c r="R336" s="85">
        <f t="shared" ref="R336:R368" si="155">IF(AND(AND(AND(SUM(D323:D327)&gt;$AO$6)),(L336=1)),1,0)</f>
        <v>0</v>
      </c>
      <c r="S336" s="206">
        <v>40876</v>
      </c>
      <c r="T336">
        <v>14.6</v>
      </c>
      <c r="U336">
        <v>32.5</v>
      </c>
      <c r="V336">
        <v>0</v>
      </c>
      <c r="W336">
        <v>43.2940586908841</v>
      </c>
      <c r="X336" s="36">
        <f t="shared" si="137"/>
        <v>7.110368068534715</v>
      </c>
      <c r="Y336" s="41">
        <f t="shared" si="143"/>
        <v>34.113763294306835</v>
      </c>
      <c r="Z336" s="42">
        <f t="shared" si="144"/>
        <v>0.68227526588613674</v>
      </c>
      <c r="AA336" s="61">
        <f t="shared" si="138"/>
        <v>28.024999999999999</v>
      </c>
      <c r="AB336" s="37">
        <f t="shared" si="145"/>
        <v>1</v>
      </c>
      <c r="AC336" s="76">
        <f t="shared" si="148"/>
        <v>1</v>
      </c>
      <c r="AD336" s="89">
        <f t="shared" si="151"/>
        <v>1</v>
      </c>
      <c r="AE336" s="168">
        <f t="shared" si="146"/>
        <v>0</v>
      </c>
      <c r="AF336" s="165">
        <f t="shared" si="132"/>
        <v>0</v>
      </c>
      <c r="AG336" s="69" t="str">
        <f t="shared" si="153"/>
        <v/>
      </c>
      <c r="AH336" s="102">
        <f t="shared" si="154"/>
        <v>18.139999999999997</v>
      </c>
      <c r="AI336" s="230" t="str">
        <f t="shared" si="139"/>
        <v/>
      </c>
      <c r="AJ336" s="119">
        <f t="shared" si="130"/>
        <v>0</v>
      </c>
    </row>
    <row r="337" spans="1:36" ht="15.6">
      <c r="A337" s="206">
        <v>40512</v>
      </c>
      <c r="B337">
        <v>12.2799997329712</v>
      </c>
      <c r="C337">
        <v>18.370000839233398</v>
      </c>
      <c r="D337">
        <v>24.700000762939499</v>
      </c>
      <c r="E337">
        <v>43.348379259035198</v>
      </c>
      <c r="F337" s="36">
        <f t="shared" si="134"/>
        <v>3.3265893477291923</v>
      </c>
      <c r="G337" s="41">
        <f t="shared" si="140"/>
        <v>50</v>
      </c>
      <c r="H337" s="42">
        <f t="shared" si="141"/>
        <v>1</v>
      </c>
      <c r="I337" s="61">
        <f t="shared" si="135"/>
        <v>16.84750056266785</v>
      </c>
      <c r="J337" s="35">
        <f t="shared" si="136"/>
        <v>1</v>
      </c>
      <c r="K337" s="89">
        <f t="shared" si="147"/>
        <v>1</v>
      </c>
      <c r="L337" s="89" t="str">
        <f t="shared" si="149"/>
        <v/>
      </c>
      <c r="M337" s="168">
        <f t="shared" si="142"/>
        <v>0.10616554697664439</v>
      </c>
      <c r="N337" s="165">
        <f t="shared" si="131"/>
        <v>0</v>
      </c>
      <c r="O337" s="69" t="str">
        <f t="shared" si="150"/>
        <v/>
      </c>
      <c r="P337" s="102" t="str">
        <f t="shared" si="152"/>
        <v/>
      </c>
      <c r="Q337" s="230" t="str">
        <f t="shared" si="133"/>
        <v/>
      </c>
      <c r="R337" s="85">
        <f t="shared" si="155"/>
        <v>0</v>
      </c>
      <c r="S337" s="206">
        <v>40877</v>
      </c>
      <c r="T337">
        <v>19.2</v>
      </c>
      <c r="U337">
        <v>23.8</v>
      </c>
      <c r="V337">
        <v>5.6</v>
      </c>
      <c r="W337">
        <v>43.348379259035198</v>
      </c>
      <c r="X337" s="36">
        <f t="shared" si="137"/>
        <v>3.4300944773378328</v>
      </c>
      <c r="Y337" s="41">
        <f t="shared" si="143"/>
        <v>36.969687712436567</v>
      </c>
      <c r="Z337" s="42">
        <f t="shared" si="144"/>
        <v>0.73939375424873133</v>
      </c>
      <c r="AA337" s="61">
        <f t="shared" si="138"/>
        <v>22.65</v>
      </c>
      <c r="AB337" s="37">
        <f t="shared" si="145"/>
        <v>1</v>
      </c>
      <c r="AC337" s="76">
        <f t="shared" si="148"/>
        <v>1</v>
      </c>
      <c r="AD337" s="89">
        <f t="shared" si="151"/>
        <v>1</v>
      </c>
      <c r="AE337" s="168">
        <f t="shared" si="146"/>
        <v>0</v>
      </c>
      <c r="AF337" s="165">
        <f t="shared" si="132"/>
        <v>0</v>
      </c>
      <c r="AG337" s="69" t="str">
        <f t="shared" si="153"/>
        <v/>
      </c>
      <c r="AH337" s="102">
        <f t="shared" si="154"/>
        <v>20.659999999999997</v>
      </c>
      <c r="AI337" s="230">
        <f t="shared" si="139"/>
        <v>40877</v>
      </c>
      <c r="AJ337" s="119">
        <f t="shared" ref="AJ337:AJ368" si="156">IF(AND(AND(AND(SUM(V324:V328)&gt;$AN$6)),(AD337=1)),1,0)</f>
        <v>1</v>
      </c>
    </row>
    <row r="338" spans="1:36" ht="15.6">
      <c r="A338" s="206">
        <v>40513</v>
      </c>
      <c r="B338">
        <v>14.3400001525879</v>
      </c>
      <c r="C338">
        <v>22.7600002288818</v>
      </c>
      <c r="D338">
        <v>34.400001525878899</v>
      </c>
      <c r="E338">
        <v>43.396976950457002</v>
      </c>
      <c r="F338" s="36">
        <f t="shared" si="134"/>
        <v>4.297161680454062</v>
      </c>
      <c r="G338" s="41">
        <f t="shared" si="140"/>
        <v>50</v>
      </c>
      <c r="H338" s="42">
        <f t="shared" si="141"/>
        <v>1</v>
      </c>
      <c r="I338" s="61">
        <f t="shared" si="135"/>
        <v>20.655000209808325</v>
      </c>
      <c r="J338" s="35">
        <f t="shared" si="136"/>
        <v>1</v>
      </c>
      <c r="K338" s="89">
        <f t="shared" si="147"/>
        <v>1</v>
      </c>
      <c r="L338" s="89" t="str">
        <f t="shared" si="149"/>
        <v/>
      </c>
      <c r="M338" s="168">
        <f t="shared" si="142"/>
        <v>0.10075198945597752</v>
      </c>
      <c r="N338" s="165">
        <f t="shared" si="131"/>
        <v>0</v>
      </c>
      <c r="O338" s="69" t="str">
        <f t="shared" si="150"/>
        <v/>
      </c>
      <c r="P338" s="102" t="str">
        <f t="shared" si="152"/>
        <v/>
      </c>
      <c r="Q338" s="230" t="str">
        <f t="shared" si="133"/>
        <v/>
      </c>
      <c r="R338" s="85">
        <f t="shared" si="155"/>
        <v>0</v>
      </c>
      <c r="S338" s="206">
        <v>40878</v>
      </c>
      <c r="T338">
        <v>3.2</v>
      </c>
      <c r="U338">
        <v>25</v>
      </c>
      <c r="V338">
        <v>28.4</v>
      </c>
      <c r="W338">
        <v>43.396976950457002</v>
      </c>
      <c r="X338" s="36">
        <f t="shared" si="137"/>
        <v>6.0679243674584376</v>
      </c>
      <c r="Y338" s="41">
        <f t="shared" si="143"/>
        <v>50</v>
      </c>
      <c r="Z338" s="42">
        <f t="shared" si="144"/>
        <v>1</v>
      </c>
      <c r="AA338" s="61">
        <f t="shared" si="138"/>
        <v>19.55</v>
      </c>
      <c r="AB338" s="37">
        <f t="shared" si="145"/>
        <v>1</v>
      </c>
      <c r="AC338" s="76">
        <f t="shared" si="148"/>
        <v>1</v>
      </c>
      <c r="AD338" s="89">
        <f t="shared" si="151"/>
        <v>1</v>
      </c>
      <c r="AE338" s="168">
        <f t="shared" si="146"/>
        <v>0.11490840608838501</v>
      </c>
      <c r="AF338" s="165">
        <f t="shared" si="132"/>
        <v>0</v>
      </c>
      <c r="AG338" s="69" t="str">
        <f t="shared" si="153"/>
        <v/>
      </c>
      <c r="AH338" s="102">
        <f t="shared" si="154"/>
        <v>20.859999999999996</v>
      </c>
      <c r="AI338" s="230" t="str">
        <f t="shared" si="139"/>
        <v/>
      </c>
      <c r="AJ338" s="119">
        <f t="shared" si="156"/>
        <v>1</v>
      </c>
    </row>
    <row r="339" spans="1:36" ht="15.6">
      <c r="A339" s="206">
        <v>40514</v>
      </c>
      <c r="B339">
        <v>14.0100002288818</v>
      </c>
      <c r="C339">
        <v>27.350000381469702</v>
      </c>
      <c r="D339">
        <v>4.5</v>
      </c>
      <c r="E339">
        <v>43.439723421930097</v>
      </c>
      <c r="F339" s="36">
        <f t="shared" si="134"/>
        <v>5.7314140924600299</v>
      </c>
      <c r="G339" s="41">
        <f t="shared" si="140"/>
        <v>49.914868726031976</v>
      </c>
      <c r="H339" s="42">
        <f t="shared" si="141"/>
        <v>0.99829737452063949</v>
      </c>
      <c r="I339" s="61">
        <f t="shared" si="135"/>
        <v>24.015000343322725</v>
      </c>
      <c r="J339" s="35">
        <f t="shared" si="136"/>
        <v>1</v>
      </c>
      <c r="K339" s="89">
        <f t="shared" si="147"/>
        <v>1</v>
      </c>
      <c r="L339" s="89" t="str">
        <f t="shared" si="149"/>
        <v/>
      </c>
      <c r="M339" s="168">
        <f t="shared" si="142"/>
        <v>0</v>
      </c>
      <c r="N339" s="165">
        <f t="shared" si="131"/>
        <v>0</v>
      </c>
      <c r="O339" s="69" t="str">
        <f t="shared" si="150"/>
        <v/>
      </c>
      <c r="P339" s="102" t="str">
        <f t="shared" si="152"/>
        <v/>
      </c>
      <c r="Q339" s="230" t="str">
        <f t="shared" si="133"/>
        <v/>
      </c>
      <c r="R339" s="85">
        <f t="shared" si="155"/>
        <v>0</v>
      </c>
      <c r="S339" s="206">
        <v>40879</v>
      </c>
      <c r="T339">
        <v>8.6</v>
      </c>
      <c r="U339">
        <v>22.7</v>
      </c>
      <c r="V339">
        <v>0</v>
      </c>
      <c r="W339">
        <v>43.439723421930097</v>
      </c>
      <c r="X339" s="36">
        <f t="shared" si="137"/>
        <v>5.1221758187009216</v>
      </c>
      <c r="Y339" s="41">
        <f t="shared" si="143"/>
        <v>45.902259345039262</v>
      </c>
      <c r="Z339" s="42">
        <f t="shared" si="144"/>
        <v>0.91804518690078529</v>
      </c>
      <c r="AA339" s="61">
        <f t="shared" si="138"/>
        <v>19.175000000000001</v>
      </c>
      <c r="AB339" s="37">
        <f t="shared" si="145"/>
        <v>1</v>
      </c>
      <c r="AC339" s="76">
        <f t="shared" si="148"/>
        <v>1</v>
      </c>
      <c r="AD339" s="89">
        <f t="shared" si="151"/>
        <v>1</v>
      </c>
      <c r="AE339" s="168">
        <f t="shared" si="146"/>
        <v>0.11600751605950506</v>
      </c>
      <c r="AF339" s="165">
        <f t="shared" si="132"/>
        <v>0</v>
      </c>
      <c r="AG339" s="69" t="str">
        <f t="shared" si="153"/>
        <v/>
      </c>
      <c r="AH339" s="102">
        <f t="shared" si="154"/>
        <v>20.999999999999996</v>
      </c>
      <c r="AI339" s="230" t="str">
        <f t="shared" si="139"/>
        <v/>
      </c>
      <c r="AJ339" s="119">
        <f t="shared" si="156"/>
        <v>1</v>
      </c>
    </row>
    <row r="340" spans="1:36" ht="15.6">
      <c r="A340" s="206">
        <v>40515</v>
      </c>
      <c r="B340">
        <v>15.819999694824199</v>
      </c>
      <c r="C340">
        <v>23.430000305175799</v>
      </c>
      <c r="D340">
        <v>40.799999237060497</v>
      </c>
      <c r="E340">
        <v>43.476490330235102</v>
      </c>
      <c r="F340" s="36">
        <f t="shared" si="134"/>
        <v>4.2137657088633462</v>
      </c>
      <c r="G340" s="41">
        <f t="shared" si="140"/>
        <v>50</v>
      </c>
      <c r="H340" s="42">
        <f t="shared" si="141"/>
        <v>1</v>
      </c>
      <c r="I340" s="61">
        <f t="shared" si="135"/>
        <v>21.527500152587898</v>
      </c>
      <c r="J340" s="35">
        <f t="shared" si="136"/>
        <v>1</v>
      </c>
      <c r="K340" s="89">
        <f t="shared" si="147"/>
        <v>1</v>
      </c>
      <c r="L340" s="89" t="str">
        <f t="shared" si="149"/>
        <v/>
      </c>
      <c r="M340" s="168">
        <f t="shared" si="142"/>
        <v>0</v>
      </c>
      <c r="N340" s="165">
        <f t="shared" si="131"/>
        <v>0</v>
      </c>
      <c r="O340" s="69" t="str">
        <f t="shared" si="150"/>
        <v/>
      </c>
      <c r="P340" s="102" t="str">
        <f t="shared" si="152"/>
        <v/>
      </c>
      <c r="Q340" s="230" t="str">
        <f t="shared" si="133"/>
        <v/>
      </c>
      <c r="R340" s="85">
        <f t="shared" si="155"/>
        <v>0</v>
      </c>
      <c r="S340" s="206">
        <v>40880</v>
      </c>
      <c r="T340">
        <v>7.3</v>
      </c>
      <c r="U340">
        <v>25.5</v>
      </c>
      <c r="V340">
        <v>0</v>
      </c>
      <c r="W340">
        <v>43.476490330235102</v>
      </c>
      <c r="X340" s="36">
        <f t="shared" si="137"/>
        <v>5.9549487724413268</v>
      </c>
      <c r="Y340" s="41">
        <f t="shared" si="143"/>
        <v>41.138300327086199</v>
      </c>
      <c r="Z340" s="42">
        <f t="shared" si="144"/>
        <v>0.82276600654172394</v>
      </c>
      <c r="AA340" s="61">
        <f t="shared" si="138"/>
        <v>20.95</v>
      </c>
      <c r="AB340" s="37">
        <f t="shared" si="145"/>
        <v>1</v>
      </c>
      <c r="AC340" s="76">
        <f t="shared" si="148"/>
        <v>1</v>
      </c>
      <c r="AD340" s="89">
        <f t="shared" si="151"/>
        <v>1</v>
      </c>
      <c r="AE340" s="168">
        <f t="shared" si="146"/>
        <v>9.1177702858793439E-2</v>
      </c>
      <c r="AF340" s="165">
        <f t="shared" si="132"/>
        <v>0</v>
      </c>
      <c r="AG340" s="69" t="str">
        <f t="shared" si="153"/>
        <v/>
      </c>
      <c r="AH340" s="102">
        <f t="shared" si="154"/>
        <v>22.199999999999996</v>
      </c>
      <c r="AI340" s="230" t="str">
        <f t="shared" si="139"/>
        <v/>
      </c>
      <c r="AJ340" s="119">
        <f t="shared" si="156"/>
        <v>1</v>
      </c>
    </row>
    <row r="341" spans="1:36" ht="15.6">
      <c r="A341" s="206">
        <v>40516</v>
      </c>
      <c r="B341">
        <v>16.0100002288818</v>
      </c>
      <c r="C341">
        <v>27.389999389648398</v>
      </c>
      <c r="D341">
        <v>8.1999998092651403</v>
      </c>
      <c r="E341">
        <v>43.507149332152601</v>
      </c>
      <c r="F341" s="36">
        <f t="shared" si="134"/>
        <v>5.442401637919974</v>
      </c>
      <c r="G341" s="41">
        <f t="shared" si="140"/>
        <v>50</v>
      </c>
      <c r="H341" s="42">
        <f t="shared" si="141"/>
        <v>1</v>
      </c>
      <c r="I341" s="61">
        <f t="shared" si="135"/>
        <v>24.544999599456748</v>
      </c>
      <c r="J341" s="35">
        <f t="shared" si="136"/>
        <v>1</v>
      </c>
      <c r="K341" s="89">
        <f t="shared" si="147"/>
        <v>1</v>
      </c>
      <c r="L341" s="89" t="str">
        <f t="shared" si="149"/>
        <v/>
      </c>
      <c r="M341" s="168">
        <f t="shared" si="142"/>
        <v>0</v>
      </c>
      <c r="N341" s="165">
        <f t="shared" si="131"/>
        <v>0</v>
      </c>
      <c r="O341" s="69" t="str">
        <f t="shared" si="150"/>
        <v/>
      </c>
      <c r="P341" s="102" t="str">
        <f t="shared" si="152"/>
        <v/>
      </c>
      <c r="Q341" s="230" t="str">
        <f t="shared" si="133"/>
        <v/>
      </c>
      <c r="R341" s="85">
        <f t="shared" si="155"/>
        <v>0</v>
      </c>
      <c r="S341" s="206">
        <v>40881</v>
      </c>
      <c r="T341">
        <v>8.9</v>
      </c>
      <c r="U341">
        <v>25.1</v>
      </c>
      <c r="V341">
        <v>0</v>
      </c>
      <c r="W341">
        <v>43.507149332152601</v>
      </c>
      <c r="X341" s="36">
        <f t="shared" si="137"/>
        <v>5.7208311704209809</v>
      </c>
      <c r="Y341" s="41">
        <f t="shared" si="143"/>
        <v>36.561635390749416</v>
      </c>
      <c r="Z341" s="42">
        <f t="shared" si="144"/>
        <v>0.73123270781498828</v>
      </c>
      <c r="AA341" s="61">
        <f t="shared" si="138"/>
        <v>21.05</v>
      </c>
      <c r="AB341" s="37">
        <f t="shared" si="145"/>
        <v>1</v>
      </c>
      <c r="AC341" s="76">
        <f t="shared" si="148"/>
        <v>1</v>
      </c>
      <c r="AD341" s="89" t="str">
        <f t="shared" si="151"/>
        <v/>
      </c>
      <c r="AE341" s="168">
        <f t="shared" si="146"/>
        <v>8.6650959552558734E-2</v>
      </c>
      <c r="AF341" s="165">
        <f t="shared" si="132"/>
        <v>0</v>
      </c>
      <c r="AG341" s="69" t="str">
        <f t="shared" si="153"/>
        <v/>
      </c>
      <c r="AH341" s="102" t="str">
        <f t="shared" si="154"/>
        <v/>
      </c>
      <c r="AI341" s="230" t="str">
        <f t="shared" si="139"/>
        <v/>
      </c>
      <c r="AJ341" s="119">
        <f t="shared" si="156"/>
        <v>0</v>
      </c>
    </row>
    <row r="342" spans="1:36" ht="15.6">
      <c r="A342" s="206">
        <v>40517</v>
      </c>
      <c r="B342">
        <v>14.9700002670288</v>
      </c>
      <c r="C342">
        <v>28.889999389648398</v>
      </c>
      <c r="D342">
        <v>0.40000000596046398</v>
      </c>
      <c r="E342">
        <v>43.531572084463399</v>
      </c>
      <c r="F342" s="36">
        <f t="shared" si="134"/>
        <v>6.0576513001248875</v>
      </c>
      <c r="G342" s="41">
        <f t="shared" si="140"/>
        <v>45.553878965860555</v>
      </c>
      <c r="H342" s="42">
        <f t="shared" si="141"/>
        <v>0.91107757931721112</v>
      </c>
      <c r="I342" s="61">
        <f t="shared" si="135"/>
        <v>25.409999608993498</v>
      </c>
      <c r="J342" s="35">
        <f t="shared" si="136"/>
        <v>1</v>
      </c>
      <c r="K342" s="89">
        <f t="shared" si="147"/>
        <v>1</v>
      </c>
      <c r="L342" s="89" t="str">
        <f t="shared" si="149"/>
        <v/>
      </c>
      <c r="M342" s="168">
        <f t="shared" si="142"/>
        <v>0</v>
      </c>
      <c r="N342" s="165">
        <f t="shared" si="131"/>
        <v>0</v>
      </c>
      <c r="O342" s="69" t="str">
        <f t="shared" si="150"/>
        <v/>
      </c>
      <c r="P342" s="102" t="str">
        <f t="shared" si="152"/>
        <v/>
      </c>
      <c r="Q342" s="230" t="str">
        <f t="shared" si="133"/>
        <v/>
      </c>
      <c r="R342" s="85">
        <f t="shared" si="155"/>
        <v>0</v>
      </c>
      <c r="S342" s="206">
        <v>40882</v>
      </c>
      <c r="T342">
        <v>7.1</v>
      </c>
      <c r="U342">
        <v>21.2</v>
      </c>
      <c r="V342">
        <v>0</v>
      </c>
      <c r="W342">
        <v>43.531572084463399</v>
      </c>
      <c r="X342" s="36">
        <f t="shared" si="137"/>
        <v>4.9028264668811357</v>
      </c>
      <c r="Y342" s="41">
        <f t="shared" si="143"/>
        <v>32.639374217244509</v>
      </c>
      <c r="Z342" s="42">
        <f t="shared" si="144"/>
        <v>0.6527874843448902</v>
      </c>
      <c r="AA342" s="61">
        <f t="shared" si="138"/>
        <v>17.675000000000001</v>
      </c>
      <c r="AB342" s="37">
        <f t="shared" si="145"/>
        <v>1</v>
      </c>
      <c r="AC342" s="76">
        <f t="shared" si="148"/>
        <v>1</v>
      </c>
      <c r="AD342" s="89" t="str">
        <f t="shared" si="151"/>
        <v/>
      </c>
      <c r="AE342" s="168">
        <f t="shared" si="146"/>
        <v>0.11189440686207296</v>
      </c>
      <c r="AF342" s="165">
        <f t="shared" si="132"/>
        <v>0</v>
      </c>
      <c r="AG342" s="69" t="str">
        <f t="shared" si="153"/>
        <v/>
      </c>
      <c r="AH342" s="102" t="str">
        <f t="shared" si="154"/>
        <v/>
      </c>
      <c r="AI342" s="230" t="str">
        <f t="shared" si="139"/>
        <v/>
      </c>
      <c r="AJ342" s="119">
        <f t="shared" si="156"/>
        <v>0</v>
      </c>
    </row>
    <row r="343" spans="1:36" ht="15.6">
      <c r="A343" s="206">
        <v>40518</v>
      </c>
      <c r="B343">
        <v>16.040000915527301</v>
      </c>
      <c r="C343">
        <v>27.299999237060501</v>
      </c>
      <c r="D343">
        <v>0.10000000149011599</v>
      </c>
      <c r="E343">
        <v>43.549630243947902</v>
      </c>
      <c r="F343" s="36">
        <f t="shared" si="134"/>
        <v>5.4148011662421451</v>
      </c>
      <c r="G343" s="41">
        <f t="shared" si="140"/>
        <v>41.322038034356957</v>
      </c>
      <c r="H343" s="42">
        <f t="shared" si="141"/>
        <v>0.82644076068713912</v>
      </c>
      <c r="I343" s="61">
        <f t="shared" si="135"/>
        <v>24.4849996566772</v>
      </c>
      <c r="J343" s="35">
        <f t="shared" si="136"/>
        <v>1</v>
      </c>
      <c r="K343" s="89">
        <f t="shared" si="147"/>
        <v>1</v>
      </c>
      <c r="L343" s="89" t="str">
        <f t="shared" si="149"/>
        <v/>
      </c>
      <c r="M343" s="168">
        <f t="shared" si="142"/>
        <v>0</v>
      </c>
      <c r="N343" s="165">
        <f t="shared" ref="N343:N368" si="157">IF(AND(SUM(M332:M343)&gt;1,SUM(D328:D332)&gt;$AN$6),1,0)</f>
        <v>0</v>
      </c>
      <c r="O343" s="69" t="str">
        <f t="shared" si="150"/>
        <v/>
      </c>
      <c r="P343" s="102" t="str">
        <f t="shared" si="152"/>
        <v/>
      </c>
      <c r="Q343" s="230" t="str">
        <f t="shared" si="133"/>
        <v/>
      </c>
      <c r="R343" s="85">
        <f t="shared" si="155"/>
        <v>0</v>
      </c>
      <c r="S343" s="206">
        <v>40883</v>
      </c>
      <c r="T343">
        <v>8.6</v>
      </c>
      <c r="U343">
        <v>22.6</v>
      </c>
      <c r="V343">
        <v>0</v>
      </c>
      <c r="W343">
        <v>43.549630243947902</v>
      </c>
      <c r="X343" s="36">
        <f t="shared" si="137"/>
        <v>5.1092447612970862</v>
      </c>
      <c r="Y343" s="41">
        <f t="shared" si="143"/>
        <v>28.551978408206839</v>
      </c>
      <c r="Z343" s="42">
        <f t="shared" si="144"/>
        <v>0.57103956816413681</v>
      </c>
      <c r="AA343" s="61">
        <f t="shared" si="138"/>
        <v>19.100000000000001</v>
      </c>
      <c r="AB343" s="37">
        <f t="shared" si="145"/>
        <v>1</v>
      </c>
      <c r="AC343" s="76" t="str">
        <f t="shared" si="148"/>
        <v/>
      </c>
      <c r="AD343" s="89" t="str">
        <f t="shared" si="151"/>
        <v/>
      </c>
      <c r="AE343" s="168">
        <f t="shared" si="146"/>
        <v>0.11609176589601797</v>
      </c>
      <c r="AF343" s="165">
        <f t="shared" ref="AF343:AF368" si="158">IF(AND(SUM(AE332:AE343)&gt;1,SUM(V328:V332)&gt;$AN$6),1,0)</f>
        <v>0</v>
      </c>
      <c r="AG343" s="69" t="str">
        <f t="shared" si="153"/>
        <v/>
      </c>
      <c r="AH343" s="102" t="str">
        <f t="shared" si="154"/>
        <v/>
      </c>
      <c r="AI343" s="230" t="str">
        <f t="shared" si="139"/>
        <v/>
      </c>
      <c r="AJ343" s="119">
        <f t="shared" si="156"/>
        <v>0</v>
      </c>
    </row>
    <row r="344" spans="1:36" ht="15.6">
      <c r="A344" s="206">
        <v>40519</v>
      </c>
      <c r="B344">
        <v>16.879999160766602</v>
      </c>
      <c r="C344">
        <v>29.399999618530298</v>
      </c>
      <c r="D344">
        <v>2.7000000476837198</v>
      </c>
      <c r="E344">
        <v>43.561195467386803</v>
      </c>
      <c r="F344" s="36">
        <f t="shared" si="134"/>
        <v>5.9239522010707759</v>
      </c>
      <c r="G344" s="41">
        <f t="shared" si="140"/>
        <v>39.282876321184062</v>
      </c>
      <c r="H344" s="42">
        <f t="shared" si="141"/>
        <v>0.78565752642368125</v>
      </c>
      <c r="I344" s="61">
        <f t="shared" si="135"/>
        <v>26.269999504089373</v>
      </c>
      <c r="J344" s="35">
        <f t="shared" si="136"/>
        <v>1</v>
      </c>
      <c r="K344" s="89">
        <f t="shared" si="147"/>
        <v>1</v>
      </c>
      <c r="L344" s="89" t="str">
        <f t="shared" si="149"/>
        <v/>
      </c>
      <c r="M344" s="168">
        <f t="shared" si="142"/>
        <v>0</v>
      </c>
      <c r="N344" s="165">
        <f t="shared" si="157"/>
        <v>0</v>
      </c>
      <c r="O344" s="69" t="str">
        <f t="shared" si="150"/>
        <v/>
      </c>
      <c r="P344" s="102" t="str">
        <f t="shared" si="152"/>
        <v/>
      </c>
      <c r="Q344" s="230" t="str">
        <f t="shared" si="133"/>
        <v/>
      </c>
      <c r="R344" s="85">
        <f t="shared" si="155"/>
        <v>0</v>
      </c>
      <c r="S344" s="206">
        <v>40884</v>
      </c>
      <c r="T344">
        <v>8.1</v>
      </c>
      <c r="U344">
        <v>24.9</v>
      </c>
      <c r="V344">
        <v>0</v>
      </c>
      <c r="W344">
        <v>43.561195467386803</v>
      </c>
      <c r="X344" s="36">
        <f t="shared" si="137"/>
        <v>5.7492381973572337</v>
      </c>
      <c r="Y344" s="41">
        <f t="shared" si="143"/>
        <v>23.952587850321052</v>
      </c>
      <c r="Z344" s="42">
        <f t="shared" si="144"/>
        <v>0.47905175700642105</v>
      </c>
      <c r="AA344" s="61">
        <f t="shared" si="138"/>
        <v>20.7</v>
      </c>
      <c r="AB344" s="37">
        <f t="shared" si="145"/>
        <v>1</v>
      </c>
      <c r="AC344" s="76" t="str">
        <f t="shared" si="148"/>
        <v/>
      </c>
      <c r="AD344" s="89">
        <f t="shared" si="151"/>
        <v>1</v>
      </c>
      <c r="AE344" s="168">
        <f t="shared" si="146"/>
        <v>9.9562092231356591E-2</v>
      </c>
      <c r="AF344" s="165">
        <f t="shared" si="158"/>
        <v>0</v>
      </c>
      <c r="AG344" s="69" t="str">
        <f t="shared" si="153"/>
        <v/>
      </c>
      <c r="AH344" s="102">
        <f t="shared" si="154"/>
        <v>20.38</v>
      </c>
      <c r="AI344" s="230">
        <f t="shared" si="139"/>
        <v>40884</v>
      </c>
      <c r="AJ344" s="119">
        <f t="shared" si="156"/>
        <v>1</v>
      </c>
    </row>
    <row r="345" spans="1:36" ht="15.6">
      <c r="A345" s="206">
        <v>40520</v>
      </c>
      <c r="B345">
        <v>19.030000686645501</v>
      </c>
      <c r="C345">
        <v>28.950000762939499</v>
      </c>
      <c r="D345">
        <v>0</v>
      </c>
      <c r="E345">
        <v>43.566139411560897</v>
      </c>
      <c r="F345" s="36">
        <f t="shared" si="134"/>
        <v>5.3831817748360784</v>
      </c>
      <c r="G345" s="41">
        <f t="shared" si="140"/>
        <v>34.976330901315201</v>
      </c>
      <c r="H345" s="42">
        <f t="shared" si="141"/>
        <v>0.699526618026304</v>
      </c>
      <c r="I345" s="61">
        <f t="shared" si="135"/>
        <v>26.470000743865999</v>
      </c>
      <c r="J345" s="35">
        <f t="shared" si="136"/>
        <v>1</v>
      </c>
      <c r="K345" s="89">
        <f t="shared" si="147"/>
        <v>1</v>
      </c>
      <c r="L345" s="89" t="str">
        <f t="shared" si="149"/>
        <v/>
      </c>
      <c r="M345" s="168">
        <f t="shared" si="142"/>
        <v>0</v>
      </c>
      <c r="N345" s="165">
        <f t="shared" si="157"/>
        <v>0</v>
      </c>
      <c r="O345" s="69" t="str">
        <f t="shared" si="150"/>
        <v/>
      </c>
      <c r="P345" s="102" t="str">
        <f t="shared" si="152"/>
        <v/>
      </c>
      <c r="Q345" s="230" t="str">
        <f t="shared" si="133"/>
        <v/>
      </c>
      <c r="R345" s="85">
        <f t="shared" si="155"/>
        <v>0</v>
      </c>
      <c r="S345" s="206">
        <v>40885</v>
      </c>
      <c r="T345">
        <v>9.6</v>
      </c>
      <c r="U345">
        <v>24.6</v>
      </c>
      <c r="V345">
        <v>0</v>
      </c>
      <c r="W345">
        <v>43.566139411560897</v>
      </c>
      <c r="X345" s="36">
        <f t="shared" si="137"/>
        <v>5.5281763035550808</v>
      </c>
      <c r="Y345" s="41">
        <f t="shared" si="143"/>
        <v>19.530046807476985</v>
      </c>
      <c r="Z345" s="42">
        <f t="shared" si="144"/>
        <v>0.39060093614953972</v>
      </c>
      <c r="AA345" s="61">
        <f t="shared" si="138"/>
        <v>20.85</v>
      </c>
      <c r="AB345" s="37">
        <f t="shared" si="145"/>
        <v>1</v>
      </c>
      <c r="AC345" s="76" t="str">
        <f t="shared" si="148"/>
        <v/>
      </c>
      <c r="AD345" s="89">
        <f t="shared" si="151"/>
        <v>1</v>
      </c>
      <c r="AE345" s="168">
        <f t="shared" si="146"/>
        <v>9.4947998718249244E-2</v>
      </c>
      <c r="AF345" s="165">
        <f t="shared" si="158"/>
        <v>0</v>
      </c>
      <c r="AG345" s="69" t="str">
        <f t="shared" si="153"/>
        <v/>
      </c>
      <c r="AH345" s="102">
        <f t="shared" si="154"/>
        <v>16.84</v>
      </c>
      <c r="AI345" s="230" t="str">
        <f t="shared" si="139"/>
        <v/>
      </c>
      <c r="AJ345" s="119">
        <f t="shared" si="156"/>
        <v>1</v>
      </c>
    </row>
    <row r="346" spans="1:36" ht="15.6">
      <c r="A346" s="206">
        <v>40521</v>
      </c>
      <c r="B346">
        <v>19.110000610351602</v>
      </c>
      <c r="C346">
        <v>26.110000610351602</v>
      </c>
      <c r="D346">
        <v>52.299999237060497</v>
      </c>
      <c r="E346">
        <v>43.5643337332505</v>
      </c>
      <c r="F346" s="36">
        <f t="shared" si="134"/>
        <v>4.3725089293081041</v>
      </c>
      <c r="G346" s="41">
        <f t="shared" si="140"/>
        <v>50</v>
      </c>
      <c r="H346" s="42">
        <f t="shared" si="141"/>
        <v>1</v>
      </c>
      <c r="I346" s="61">
        <f t="shared" si="135"/>
        <v>24.360000610351602</v>
      </c>
      <c r="J346" s="35">
        <f t="shared" si="136"/>
        <v>1</v>
      </c>
      <c r="K346" s="89">
        <f t="shared" si="147"/>
        <v>1</v>
      </c>
      <c r="L346" s="89" t="str">
        <f t="shared" si="149"/>
        <v/>
      </c>
      <c r="M346" s="168">
        <f t="shared" si="142"/>
        <v>0</v>
      </c>
      <c r="N346" s="165">
        <f t="shared" si="157"/>
        <v>0</v>
      </c>
      <c r="O346" s="69" t="str">
        <f t="shared" si="150"/>
        <v/>
      </c>
      <c r="P346" s="102" t="str">
        <f t="shared" si="152"/>
        <v/>
      </c>
      <c r="Q346" s="230" t="str">
        <f t="shared" si="133"/>
        <v/>
      </c>
      <c r="R346" s="85">
        <f t="shared" si="155"/>
        <v>0</v>
      </c>
      <c r="S346" s="206">
        <v>40886</v>
      </c>
      <c r="T346">
        <v>10</v>
      </c>
      <c r="U346">
        <v>25.2</v>
      </c>
      <c r="V346">
        <v>0</v>
      </c>
      <c r="W346">
        <v>43.5643337332505</v>
      </c>
      <c r="X346" s="36">
        <f t="shared" si="137"/>
        <v>5.6444013106442288</v>
      </c>
      <c r="Y346" s="41">
        <f t="shared" si="143"/>
        <v>15.014525758961602</v>
      </c>
      <c r="Z346" s="42">
        <f t="shared" si="144"/>
        <v>0.30029051517923205</v>
      </c>
      <c r="AA346" s="61">
        <f t="shared" si="138"/>
        <v>21.4</v>
      </c>
      <c r="AB346" s="37">
        <f t="shared" si="145"/>
        <v>1</v>
      </c>
      <c r="AC346" s="76" t="str">
        <f t="shared" si="148"/>
        <v/>
      </c>
      <c r="AD346" s="89">
        <f t="shared" si="151"/>
        <v>1</v>
      </c>
      <c r="AE346" s="168">
        <f t="shared" si="146"/>
        <v>5.6628530284141519E-2</v>
      </c>
      <c r="AF346" s="165">
        <f t="shared" si="158"/>
        <v>0</v>
      </c>
      <c r="AG346" s="69" t="str">
        <f t="shared" si="153"/>
        <v/>
      </c>
      <c r="AH346" s="102">
        <f t="shared" si="154"/>
        <v>11.540000000000001</v>
      </c>
      <c r="AI346" s="230" t="str">
        <f t="shared" si="139"/>
        <v/>
      </c>
      <c r="AJ346" s="119">
        <f t="shared" si="156"/>
        <v>1</v>
      </c>
    </row>
    <row r="347" spans="1:36" ht="15.6">
      <c r="A347" s="206">
        <v>40522</v>
      </c>
      <c r="B347">
        <v>16.079999923706101</v>
      </c>
      <c r="C347">
        <v>25.170000076293899</v>
      </c>
      <c r="D347">
        <v>17.399999618530298</v>
      </c>
      <c r="E347">
        <v>43.555650089236501</v>
      </c>
      <c r="F347" s="36">
        <f t="shared" si="134"/>
        <v>4.7369856953960721</v>
      </c>
      <c r="G347" s="41">
        <f t="shared" si="140"/>
        <v>50</v>
      </c>
      <c r="H347" s="42">
        <f t="shared" si="141"/>
        <v>1</v>
      </c>
      <c r="I347" s="61">
        <f t="shared" si="135"/>
        <v>22.897500038146951</v>
      </c>
      <c r="J347" s="35">
        <f t="shared" si="136"/>
        <v>1</v>
      </c>
      <c r="K347" s="89">
        <f t="shared" si="147"/>
        <v>1</v>
      </c>
      <c r="L347" s="89" t="str">
        <f t="shared" si="149"/>
        <v/>
      </c>
      <c r="M347" s="168">
        <f t="shared" si="142"/>
        <v>0</v>
      </c>
      <c r="N347" s="165">
        <f t="shared" si="157"/>
        <v>0</v>
      </c>
      <c r="O347" s="69" t="str">
        <f t="shared" si="150"/>
        <v/>
      </c>
      <c r="P347" s="102" t="str">
        <f t="shared" si="152"/>
        <v/>
      </c>
      <c r="Q347" s="230" t="str">
        <f t="shared" si="133"/>
        <v/>
      </c>
      <c r="R347" s="85">
        <f t="shared" si="155"/>
        <v>0</v>
      </c>
      <c r="S347" s="206">
        <v>40887</v>
      </c>
      <c r="T347">
        <v>15.7</v>
      </c>
      <c r="U347">
        <v>25.2</v>
      </c>
      <c r="V347">
        <v>0</v>
      </c>
      <c r="W347">
        <v>43.555650089236501</v>
      </c>
      <c r="X347" s="36">
        <f t="shared" si="137"/>
        <v>4.8205822129684899</v>
      </c>
      <c r="Y347" s="41">
        <f t="shared" si="143"/>
        <v>11.15805998858681</v>
      </c>
      <c r="Z347" s="42">
        <f t="shared" si="144"/>
        <v>0.22316119977173621</v>
      </c>
      <c r="AA347" s="61">
        <f t="shared" si="138"/>
        <v>22.824999999999999</v>
      </c>
      <c r="AB347" s="37">
        <f t="shared" si="145"/>
        <v>1</v>
      </c>
      <c r="AC347" s="76" t="str">
        <f t="shared" si="148"/>
        <v/>
      </c>
      <c r="AD347" s="89">
        <f t="shared" si="151"/>
        <v>1</v>
      </c>
      <c r="AE347" s="168">
        <f t="shared" si="146"/>
        <v>0</v>
      </c>
      <c r="AF347" s="165">
        <f t="shared" si="158"/>
        <v>0</v>
      </c>
      <c r="AG347" s="69" t="str">
        <f t="shared" si="153"/>
        <v/>
      </c>
      <c r="AH347" s="102">
        <f t="shared" si="154"/>
        <v>11.680000000000001</v>
      </c>
      <c r="AI347" s="230" t="str">
        <f t="shared" si="139"/>
        <v/>
      </c>
      <c r="AJ347" s="119">
        <f t="shared" si="156"/>
        <v>1</v>
      </c>
    </row>
    <row r="348" spans="1:36" ht="15.6">
      <c r="A348" s="206">
        <v>40523</v>
      </c>
      <c r="B348">
        <v>9.1400003433227504</v>
      </c>
      <c r="C348">
        <v>24.2700004577637</v>
      </c>
      <c r="D348">
        <v>0</v>
      </c>
      <c r="E348">
        <v>43.539960136299499</v>
      </c>
      <c r="F348" s="36">
        <f t="shared" si="134"/>
        <v>5.4859428772388883</v>
      </c>
      <c r="G348" s="41">
        <f t="shared" si="140"/>
        <v>45.61124569820889</v>
      </c>
      <c r="H348" s="42">
        <f t="shared" si="141"/>
        <v>0.91222491396417782</v>
      </c>
      <c r="I348" s="61">
        <f t="shared" si="135"/>
        <v>20.487500429153464</v>
      </c>
      <c r="J348" s="35">
        <f t="shared" si="136"/>
        <v>1</v>
      </c>
      <c r="K348" s="89">
        <f t="shared" si="147"/>
        <v>1</v>
      </c>
      <c r="L348" s="89" t="str">
        <f t="shared" si="149"/>
        <v/>
      </c>
      <c r="M348" s="168">
        <f t="shared" si="142"/>
        <v>0.10455784364745808</v>
      </c>
      <c r="N348" s="165">
        <f t="shared" si="157"/>
        <v>0</v>
      </c>
      <c r="O348" s="69" t="str">
        <f t="shared" si="150"/>
        <v/>
      </c>
      <c r="P348" s="102" t="str">
        <f t="shared" si="152"/>
        <v/>
      </c>
      <c r="Q348" s="230" t="str">
        <f t="shared" si="133"/>
        <v/>
      </c>
      <c r="R348" s="85">
        <f t="shared" si="155"/>
        <v>0</v>
      </c>
      <c r="S348" s="206">
        <v>40888</v>
      </c>
      <c r="T348">
        <v>14.3</v>
      </c>
      <c r="U348">
        <v>24.3</v>
      </c>
      <c r="V348">
        <v>0</v>
      </c>
      <c r="W348">
        <v>43.539960136299499</v>
      </c>
      <c r="X348" s="36">
        <f t="shared" si="137"/>
        <v>4.7953872953822634</v>
      </c>
      <c r="Y348" s="41">
        <f t="shared" si="143"/>
        <v>7.321750152281</v>
      </c>
      <c r="Z348" s="42">
        <f t="shared" si="144"/>
        <v>0.14643500304561999</v>
      </c>
      <c r="AA348" s="61">
        <f t="shared" si="138"/>
        <v>21.8</v>
      </c>
      <c r="AB348" s="37" t="str">
        <f t="shared" si="145"/>
        <v xml:space="preserve"> </v>
      </c>
      <c r="AC348" s="76" t="str">
        <f t="shared" si="148"/>
        <v/>
      </c>
      <c r="AD348" s="89">
        <f t="shared" si="151"/>
        <v>1</v>
      </c>
      <c r="AE348" s="168">
        <f t="shared" si="146"/>
        <v>0</v>
      </c>
      <c r="AF348" s="165">
        <f t="shared" si="158"/>
        <v>0</v>
      </c>
      <c r="AG348" s="69" t="str">
        <f t="shared" si="153"/>
        <v/>
      </c>
      <c r="AH348" s="102">
        <f t="shared" si="154"/>
        <v>13.48</v>
      </c>
      <c r="AI348" s="230" t="str">
        <f t="shared" si="139"/>
        <v/>
      </c>
      <c r="AJ348" s="119">
        <f t="shared" si="156"/>
        <v>1</v>
      </c>
    </row>
    <row r="349" spans="1:36" ht="15.6">
      <c r="A349" s="206">
        <v>40524</v>
      </c>
      <c r="B349">
        <v>11.1199998855591</v>
      </c>
      <c r="C349">
        <v>24.569999694824201</v>
      </c>
      <c r="D349">
        <v>0</v>
      </c>
      <c r="E349">
        <v>43.5171355312199</v>
      </c>
      <c r="F349" s="36">
        <f t="shared" si="134"/>
        <v>5.3404986288375671</v>
      </c>
      <c r="G349" s="41">
        <f t="shared" si="140"/>
        <v>41.338846795138835</v>
      </c>
      <c r="H349" s="42">
        <f t="shared" si="141"/>
        <v>0.82677693590277668</v>
      </c>
      <c r="I349" s="61">
        <f t="shared" si="135"/>
        <v>21.207499742507927</v>
      </c>
      <c r="J349" s="35">
        <f t="shared" si="136"/>
        <v>1</v>
      </c>
      <c r="K349" s="89">
        <f t="shared" si="147"/>
        <v>1</v>
      </c>
      <c r="L349" s="89" t="str">
        <f t="shared" si="149"/>
        <v/>
      </c>
      <c r="M349" s="168">
        <f t="shared" si="142"/>
        <v>7.718967425313962E-2</v>
      </c>
      <c r="N349" s="165">
        <f t="shared" si="157"/>
        <v>0</v>
      </c>
      <c r="O349" s="69" t="str">
        <f t="shared" si="150"/>
        <v/>
      </c>
      <c r="P349" s="102" t="str">
        <f t="shared" si="152"/>
        <v/>
      </c>
      <c r="Q349" s="230" t="str">
        <f t="shared" si="133"/>
        <v/>
      </c>
      <c r="R349" s="85">
        <f t="shared" si="155"/>
        <v>0</v>
      </c>
      <c r="S349" s="206">
        <v>40889</v>
      </c>
      <c r="T349">
        <v>11.7</v>
      </c>
      <c r="U349">
        <v>26.3</v>
      </c>
      <c r="V349">
        <v>2.2000000000000002</v>
      </c>
      <c r="W349">
        <v>43.5171355312199</v>
      </c>
      <c r="X349" s="36">
        <f t="shared" si="137"/>
        <v>5.7444214985168953</v>
      </c>
      <c r="Y349" s="41">
        <f t="shared" si="143"/>
        <v>4.926212953467485</v>
      </c>
      <c r="Z349" s="42">
        <f t="shared" si="144"/>
        <v>9.8524259069349696E-2</v>
      </c>
      <c r="AA349" s="61">
        <f t="shared" si="138"/>
        <v>22.65</v>
      </c>
      <c r="AB349" s="37" t="str">
        <f t="shared" si="145"/>
        <v xml:space="preserve"> </v>
      </c>
      <c r="AC349" s="76" t="str">
        <f t="shared" si="148"/>
        <v/>
      </c>
      <c r="AD349" s="89">
        <f t="shared" si="151"/>
        <v>1</v>
      </c>
      <c r="AE349" s="168">
        <f t="shared" si="146"/>
        <v>0</v>
      </c>
      <c r="AF349" s="165">
        <f t="shared" si="158"/>
        <v>0</v>
      </c>
      <c r="AG349" s="69" t="str">
        <f t="shared" si="153"/>
        <v/>
      </c>
      <c r="AH349" s="102">
        <f t="shared" si="154"/>
        <v>16.259999999999998</v>
      </c>
      <c r="AI349" s="230" t="str">
        <f t="shared" si="139"/>
        <v/>
      </c>
      <c r="AJ349" s="119">
        <f t="shared" si="156"/>
        <v>1</v>
      </c>
    </row>
    <row r="350" spans="1:36" ht="15.6">
      <c r="A350" s="206">
        <v>40525</v>
      </c>
      <c r="B350">
        <v>8.2899999618530291</v>
      </c>
      <c r="C350">
        <v>26.25</v>
      </c>
      <c r="D350">
        <v>0</v>
      </c>
      <c r="E350">
        <v>43.487047930778601</v>
      </c>
      <c r="F350" s="36">
        <f t="shared" si="134"/>
        <v>6.0675115399464286</v>
      </c>
      <c r="G350" s="41">
        <f t="shared" si="140"/>
        <v>36.484837563181692</v>
      </c>
      <c r="H350" s="42">
        <f t="shared" si="141"/>
        <v>0.72969675126363387</v>
      </c>
      <c r="I350" s="61">
        <f t="shared" si="135"/>
        <v>21.759999990463257</v>
      </c>
      <c r="J350" s="35">
        <f t="shared" si="136"/>
        <v>1</v>
      </c>
      <c r="K350" s="89">
        <f t="shared" si="147"/>
        <v>1</v>
      </c>
      <c r="L350" s="89" t="str">
        <f t="shared" si="149"/>
        <v/>
      </c>
      <c r="M350" s="168">
        <f t="shared" si="142"/>
        <v>0</v>
      </c>
      <c r="N350" s="165">
        <f t="shared" si="157"/>
        <v>0</v>
      </c>
      <c r="O350" s="69" t="str">
        <f t="shared" si="150"/>
        <v/>
      </c>
      <c r="P350" s="102" t="str">
        <f t="shared" si="152"/>
        <v/>
      </c>
      <c r="Q350" s="230" t="str">
        <f t="shared" si="133"/>
        <v/>
      </c>
      <c r="R350" s="85">
        <f t="shared" si="155"/>
        <v>0</v>
      </c>
      <c r="S350" s="206">
        <v>40890</v>
      </c>
      <c r="T350">
        <v>8.6999999999999993</v>
      </c>
      <c r="U350">
        <v>25.3</v>
      </c>
      <c r="V350">
        <v>2</v>
      </c>
      <c r="W350">
        <v>43.487047930778601</v>
      </c>
      <c r="X350" s="36">
        <f t="shared" si="137"/>
        <v>5.7883524428008881</v>
      </c>
      <c r="Y350" s="41">
        <f t="shared" si="143"/>
        <v>2.2955309992267745</v>
      </c>
      <c r="Z350" s="42">
        <f t="shared" si="144"/>
        <v>4.5910619984535488E-2</v>
      </c>
      <c r="AA350" s="61">
        <f t="shared" si="138"/>
        <v>21.15</v>
      </c>
      <c r="AB350" s="37" t="str">
        <f t="shared" si="145"/>
        <v xml:space="preserve"> </v>
      </c>
      <c r="AC350" s="76" t="str">
        <f t="shared" si="148"/>
        <v/>
      </c>
      <c r="AD350" s="89">
        <f t="shared" si="151"/>
        <v>1</v>
      </c>
      <c r="AE350" s="168">
        <f t="shared" si="146"/>
        <v>8.1070896198434758E-2</v>
      </c>
      <c r="AF350" s="165">
        <f t="shared" si="158"/>
        <v>0</v>
      </c>
      <c r="AG350" s="69" t="str">
        <f t="shared" si="153"/>
        <v/>
      </c>
      <c r="AH350" s="102">
        <f t="shared" si="154"/>
        <v>16.419999999999998</v>
      </c>
      <c r="AI350" s="230" t="str">
        <f t="shared" si="139"/>
        <v/>
      </c>
      <c r="AJ350" s="119">
        <f t="shared" si="156"/>
        <v>1</v>
      </c>
    </row>
    <row r="351" spans="1:36" ht="15.6">
      <c r="A351" s="206">
        <v>40526</v>
      </c>
      <c r="B351">
        <v>12.7399997711182</v>
      </c>
      <c r="C351">
        <v>28.850000381469702</v>
      </c>
      <c r="D351">
        <v>0</v>
      </c>
      <c r="E351">
        <v>43.449568991756102</v>
      </c>
      <c r="F351" s="36">
        <f t="shared" si="134"/>
        <v>6.3186754489889436</v>
      </c>
      <c r="G351" s="41">
        <f t="shared" si="140"/>
        <v>31.429897203990535</v>
      </c>
      <c r="H351" s="42">
        <f t="shared" si="141"/>
        <v>0.62859794407981073</v>
      </c>
      <c r="I351" s="61">
        <f t="shared" si="135"/>
        <v>24.822500228881825</v>
      </c>
      <c r="J351" s="35">
        <f t="shared" si="136"/>
        <v>1</v>
      </c>
      <c r="K351" s="89">
        <f t="shared" si="147"/>
        <v>1</v>
      </c>
      <c r="L351" s="89" t="str">
        <f t="shared" si="149"/>
        <v/>
      </c>
      <c r="M351" s="168">
        <f t="shared" si="142"/>
        <v>0</v>
      </c>
      <c r="N351" s="165">
        <f t="shared" si="157"/>
        <v>0</v>
      </c>
      <c r="O351" s="69" t="str">
        <f t="shared" si="150"/>
        <v/>
      </c>
      <c r="P351" s="102" t="str">
        <f t="shared" si="152"/>
        <v/>
      </c>
      <c r="Q351" s="230" t="str">
        <f t="shared" si="133"/>
        <v/>
      </c>
      <c r="R351" s="85">
        <f t="shared" si="155"/>
        <v>0</v>
      </c>
      <c r="S351" s="206">
        <v>40891</v>
      </c>
      <c r="T351">
        <v>9.9</v>
      </c>
      <c r="U351">
        <v>25.6</v>
      </c>
      <c r="V351">
        <v>0</v>
      </c>
      <c r="W351">
        <v>43.449568991756102</v>
      </c>
      <c r="X351" s="36">
        <f t="shared" si="137"/>
        <v>5.7456167734869927</v>
      </c>
      <c r="Y351" s="41">
        <f t="shared" si="143"/>
        <v>0</v>
      </c>
      <c r="Z351" s="42">
        <f t="shared" si="144"/>
        <v>0</v>
      </c>
      <c r="AA351" s="61">
        <f t="shared" si="138"/>
        <v>21.675000000000001</v>
      </c>
      <c r="AB351" s="37" t="str">
        <f t="shared" si="145"/>
        <v xml:space="preserve"> </v>
      </c>
      <c r="AC351" s="76" t="str">
        <f t="shared" si="148"/>
        <v/>
      </c>
      <c r="AD351" s="89">
        <f t="shared" si="151"/>
        <v>1</v>
      </c>
      <c r="AE351" s="168">
        <f t="shared" si="146"/>
        <v>0</v>
      </c>
      <c r="AF351" s="165">
        <f t="shared" si="158"/>
        <v>0</v>
      </c>
      <c r="AG351" s="69" t="str">
        <f t="shared" si="153"/>
        <v/>
      </c>
      <c r="AH351" s="102">
        <f t="shared" si="154"/>
        <v>16.919999999999998</v>
      </c>
      <c r="AI351" s="230" t="str">
        <f t="shared" si="139"/>
        <v/>
      </c>
      <c r="AJ351" s="119">
        <f t="shared" si="156"/>
        <v>1</v>
      </c>
    </row>
    <row r="352" spans="1:36" ht="15.6">
      <c r="A352" s="206">
        <v>40527</v>
      </c>
      <c r="B352">
        <v>14.199999809265099</v>
      </c>
      <c r="C352">
        <v>30.700000762939499</v>
      </c>
      <c r="D352">
        <v>2.5999999046325701</v>
      </c>
      <c r="E352">
        <v>43.404570370933001</v>
      </c>
      <c r="F352" s="36">
        <f t="shared" si="134"/>
        <v>6.6620070190729344</v>
      </c>
      <c r="G352" s="41">
        <f t="shared" si="140"/>
        <v>28.700291493364755</v>
      </c>
      <c r="H352" s="42">
        <f t="shared" si="141"/>
        <v>0.57400582986729509</v>
      </c>
      <c r="I352" s="61">
        <f t="shared" si="135"/>
        <v>26.575000524520899</v>
      </c>
      <c r="J352" s="35">
        <f t="shared" si="136"/>
        <v>1</v>
      </c>
      <c r="K352" s="89" t="str">
        <f t="shared" si="147"/>
        <v/>
      </c>
      <c r="L352" s="89" t="str">
        <f t="shared" si="149"/>
        <v/>
      </c>
      <c r="M352" s="168">
        <f t="shared" si="142"/>
        <v>0</v>
      </c>
      <c r="N352" s="165">
        <f t="shared" si="157"/>
        <v>0</v>
      </c>
      <c r="O352" s="69" t="str">
        <f t="shared" si="150"/>
        <v/>
      </c>
      <c r="P352" s="102" t="str">
        <f t="shared" si="152"/>
        <v/>
      </c>
      <c r="Q352" s="230" t="str">
        <f t="shared" si="133"/>
        <v/>
      </c>
      <c r="R352" s="85">
        <f t="shared" si="155"/>
        <v>0</v>
      </c>
      <c r="S352" s="206">
        <v>40892</v>
      </c>
      <c r="T352">
        <v>12.3</v>
      </c>
      <c r="U352">
        <v>27</v>
      </c>
      <c r="V352">
        <v>0</v>
      </c>
      <c r="W352">
        <v>43.404570370933001</v>
      </c>
      <c r="X352" s="36">
        <f t="shared" si="137"/>
        <v>5.8506982898102713</v>
      </c>
      <c r="Y352" s="41">
        <f t="shared" si="143"/>
        <v>0</v>
      </c>
      <c r="Z352" s="42">
        <f t="shared" si="144"/>
        <v>0</v>
      </c>
      <c r="AA352" s="61">
        <f t="shared" si="138"/>
        <v>23.324999999999999</v>
      </c>
      <c r="AB352" s="37" t="str">
        <f t="shared" si="145"/>
        <v xml:space="preserve"> </v>
      </c>
      <c r="AC352" s="76" t="str">
        <f t="shared" si="148"/>
        <v/>
      </c>
      <c r="AD352" s="89" t="str">
        <f t="shared" si="151"/>
        <v/>
      </c>
      <c r="AE352" s="168">
        <f t="shared" si="146"/>
        <v>0</v>
      </c>
      <c r="AF352" s="165">
        <f t="shared" si="158"/>
        <v>0</v>
      </c>
      <c r="AG352" s="69" t="str">
        <f t="shared" si="153"/>
        <v/>
      </c>
      <c r="AH352" s="102" t="str">
        <f t="shared" si="154"/>
        <v/>
      </c>
      <c r="AI352" s="230" t="str">
        <f t="shared" si="139"/>
        <v/>
      </c>
      <c r="AJ352" s="119">
        <f t="shared" si="156"/>
        <v>0</v>
      </c>
    </row>
    <row r="353" spans="1:36" ht="15.6">
      <c r="A353" s="206">
        <v>40528</v>
      </c>
      <c r="B353">
        <v>15.6400003433228</v>
      </c>
      <c r="C353">
        <v>26.309999465942401</v>
      </c>
      <c r="D353">
        <v>1.3999999761581401</v>
      </c>
      <c r="E353">
        <v>43.351975458538199</v>
      </c>
      <c r="F353" s="36">
        <f t="shared" si="134"/>
        <v>5.1547147932823449</v>
      </c>
      <c r="G353" s="41">
        <f t="shared" si="140"/>
        <v>25.976519634897016</v>
      </c>
      <c r="H353" s="42">
        <f t="shared" si="141"/>
        <v>0.51953039269794032</v>
      </c>
      <c r="I353" s="61">
        <f t="shared" si="135"/>
        <v>23.6424996852875</v>
      </c>
      <c r="J353" s="35">
        <f t="shared" si="136"/>
        <v>1</v>
      </c>
      <c r="K353" s="89" t="str">
        <f t="shared" si="147"/>
        <v/>
      </c>
      <c r="L353" s="89" t="str">
        <f t="shared" si="149"/>
        <v/>
      </c>
      <c r="M353" s="168">
        <f t="shared" si="142"/>
        <v>0</v>
      </c>
      <c r="N353" s="165">
        <f t="shared" si="157"/>
        <v>0</v>
      </c>
      <c r="O353" s="69" t="str">
        <f t="shared" si="150"/>
        <v/>
      </c>
      <c r="P353" s="102" t="str">
        <f t="shared" si="152"/>
        <v/>
      </c>
      <c r="Q353" s="230" t="str">
        <f t="shared" si="133"/>
        <v/>
      </c>
      <c r="R353" s="85">
        <f t="shared" si="155"/>
        <v>0</v>
      </c>
      <c r="S353" s="206">
        <v>40893</v>
      </c>
      <c r="T353">
        <v>12.3</v>
      </c>
      <c r="U353">
        <v>27.8</v>
      </c>
      <c r="V353">
        <v>0</v>
      </c>
      <c r="W353">
        <v>43.351975458538199</v>
      </c>
      <c r="X353" s="36">
        <f t="shared" si="137"/>
        <v>6.0646030042341836</v>
      </c>
      <c r="Y353" s="41">
        <f t="shared" si="143"/>
        <v>0</v>
      </c>
      <c r="Z353" s="42">
        <f t="shared" si="144"/>
        <v>0</v>
      </c>
      <c r="AA353" s="61">
        <f t="shared" si="138"/>
        <v>23.925000000000001</v>
      </c>
      <c r="AB353" s="37" t="str">
        <f t="shared" si="145"/>
        <v xml:space="preserve"> </v>
      </c>
      <c r="AC353" s="76" t="str">
        <f t="shared" si="148"/>
        <v/>
      </c>
      <c r="AD353" s="89" t="str">
        <f t="shared" si="151"/>
        <v/>
      </c>
      <c r="AE353" s="168">
        <f t="shared" si="146"/>
        <v>0</v>
      </c>
      <c r="AF353" s="165">
        <f t="shared" si="158"/>
        <v>0</v>
      </c>
      <c r="AG353" s="69" t="str">
        <f t="shared" si="153"/>
        <v/>
      </c>
      <c r="AH353" s="102" t="str">
        <f t="shared" si="154"/>
        <v/>
      </c>
      <c r="AI353" s="230" t="str">
        <f t="shared" si="139"/>
        <v/>
      </c>
      <c r="AJ353" s="119">
        <f t="shared" si="156"/>
        <v>0</v>
      </c>
    </row>
    <row r="354" spans="1:36" ht="15.6">
      <c r="A354" s="206">
        <v>40529</v>
      </c>
      <c r="B354">
        <v>9.75</v>
      </c>
      <c r="C354">
        <v>24.969999313354499</v>
      </c>
      <c r="D354">
        <v>1.3999999761581401</v>
      </c>
      <c r="E354">
        <v>43.291914578593399</v>
      </c>
      <c r="F354" s="36">
        <f t="shared" si="134"/>
        <v>5.5747413597151763</v>
      </c>
      <c r="G354" s="41">
        <f t="shared" si="140"/>
        <v>22.916726523283014</v>
      </c>
      <c r="H354" s="42">
        <f t="shared" si="141"/>
        <v>0.45833453046566031</v>
      </c>
      <c r="I354" s="61">
        <f t="shared" si="135"/>
        <v>21.164999485015876</v>
      </c>
      <c r="J354" s="35">
        <f t="shared" si="136"/>
        <v>1</v>
      </c>
      <c r="K354" s="89">
        <f t="shared" si="147"/>
        <v>1</v>
      </c>
      <c r="L354" s="89" t="str">
        <f t="shared" si="149"/>
        <v/>
      </c>
      <c r="M354" s="168">
        <f t="shared" si="142"/>
        <v>8.011444581755385E-2</v>
      </c>
      <c r="N354" s="165">
        <f t="shared" si="157"/>
        <v>0</v>
      </c>
      <c r="O354" s="69" t="str">
        <f t="shared" si="150"/>
        <v/>
      </c>
      <c r="P354" s="102" t="str">
        <f t="shared" si="152"/>
        <v/>
      </c>
      <c r="Q354" s="230" t="str">
        <f t="shared" si="133"/>
        <v/>
      </c>
      <c r="R354" s="85">
        <f t="shared" si="155"/>
        <v>0</v>
      </c>
      <c r="S354" s="206">
        <v>40894</v>
      </c>
      <c r="T354">
        <v>12.9</v>
      </c>
      <c r="U354">
        <v>28.3</v>
      </c>
      <c r="V354">
        <v>0</v>
      </c>
      <c r="W354">
        <v>43.291914578593399</v>
      </c>
      <c r="X354" s="36">
        <f t="shared" si="137"/>
        <v>6.1243517921995823</v>
      </c>
      <c r="Y354" s="41">
        <f t="shared" si="143"/>
        <v>0</v>
      </c>
      <c r="Z354" s="42">
        <f t="shared" si="144"/>
        <v>0</v>
      </c>
      <c r="AA354" s="61">
        <f t="shared" si="138"/>
        <v>24.45</v>
      </c>
      <c r="AB354" s="37" t="str">
        <f t="shared" si="145"/>
        <v xml:space="preserve"> </v>
      </c>
      <c r="AC354" s="76" t="str">
        <f t="shared" si="148"/>
        <v/>
      </c>
      <c r="AD354" s="89" t="str">
        <f t="shared" si="151"/>
        <v/>
      </c>
      <c r="AE354" s="168">
        <f t="shared" si="146"/>
        <v>0</v>
      </c>
      <c r="AF354" s="165">
        <f t="shared" si="158"/>
        <v>0</v>
      </c>
      <c r="AG354" s="69" t="str">
        <f t="shared" si="153"/>
        <v/>
      </c>
      <c r="AH354" s="102" t="str">
        <f t="shared" si="154"/>
        <v/>
      </c>
      <c r="AI354" s="230" t="str">
        <f t="shared" si="139"/>
        <v/>
      </c>
      <c r="AJ354" s="119">
        <f t="shared" si="156"/>
        <v>0</v>
      </c>
    </row>
    <row r="355" spans="1:36" ht="15.6">
      <c r="A355" s="206">
        <v>40530</v>
      </c>
      <c r="B355">
        <v>13.6099996566772</v>
      </c>
      <c r="C355">
        <v>22.360000610351602</v>
      </c>
      <c r="D355">
        <v>0</v>
      </c>
      <c r="E355">
        <v>43.224569788568402</v>
      </c>
      <c r="F355" s="36">
        <f t="shared" si="134"/>
        <v>4.2953395857609049</v>
      </c>
      <c r="G355" s="41">
        <f t="shared" si="140"/>
        <v>19.480454854674289</v>
      </c>
      <c r="H355" s="42">
        <f t="shared" si="141"/>
        <v>0.38960909709348579</v>
      </c>
      <c r="I355" s="61">
        <f t="shared" si="135"/>
        <v>20.172500371933001</v>
      </c>
      <c r="J355" s="35">
        <f t="shared" si="136"/>
        <v>1</v>
      </c>
      <c r="K355" s="89">
        <f t="shared" si="147"/>
        <v>1</v>
      </c>
      <c r="L355" s="89" t="str">
        <f t="shared" si="149"/>
        <v/>
      </c>
      <c r="M355" s="168">
        <f t="shared" si="142"/>
        <v>0.10969374957786508</v>
      </c>
      <c r="N355" s="165">
        <f t="shared" si="157"/>
        <v>0</v>
      </c>
      <c r="O355" s="69" t="str">
        <f t="shared" si="150"/>
        <v/>
      </c>
      <c r="P355" s="102" t="str">
        <f t="shared" si="152"/>
        <v/>
      </c>
      <c r="Q355" s="230" t="str">
        <f t="shared" si="133"/>
        <v/>
      </c>
      <c r="R355" s="85">
        <f t="shared" si="155"/>
        <v>0</v>
      </c>
      <c r="S355" s="206">
        <v>40895</v>
      </c>
      <c r="T355">
        <v>14</v>
      </c>
      <c r="U355">
        <v>23.9</v>
      </c>
      <c r="V355">
        <v>0</v>
      </c>
      <c r="W355">
        <v>43.224569788568402</v>
      </c>
      <c r="X355" s="36">
        <f t="shared" si="137"/>
        <v>4.6921012146439711</v>
      </c>
      <c r="Y355" s="41">
        <f t="shared" si="143"/>
        <v>0</v>
      </c>
      <c r="Z355" s="42">
        <f t="shared" si="144"/>
        <v>0</v>
      </c>
      <c r="AA355" s="61">
        <f t="shared" si="138"/>
        <v>21.424999999999997</v>
      </c>
      <c r="AB355" s="37" t="str">
        <f t="shared" si="145"/>
        <v xml:space="preserve"> </v>
      </c>
      <c r="AC355" s="76" t="str">
        <f t="shared" si="148"/>
        <v/>
      </c>
      <c r="AD355" s="89" t="str">
        <f t="shared" si="151"/>
        <v/>
      </c>
      <c r="AE355" s="168">
        <f t="shared" si="146"/>
        <v>5.1968673554617068E-2</v>
      </c>
      <c r="AF355" s="165">
        <f t="shared" si="158"/>
        <v>0</v>
      </c>
      <c r="AG355" s="69" t="str">
        <f t="shared" si="153"/>
        <v/>
      </c>
      <c r="AH355" s="102" t="str">
        <f t="shared" si="154"/>
        <v/>
      </c>
      <c r="AI355" s="230" t="str">
        <f t="shared" si="139"/>
        <v/>
      </c>
      <c r="AJ355" s="119">
        <f t="shared" si="156"/>
        <v>0</v>
      </c>
    </row>
    <row r="356" spans="1:36" ht="15.6">
      <c r="A356" s="206">
        <v>40531</v>
      </c>
      <c r="B356">
        <v>8.0699996948242205</v>
      </c>
      <c r="C356">
        <v>22.709999084472699</v>
      </c>
      <c r="D356">
        <v>2.5999999046325701</v>
      </c>
      <c r="E356">
        <v>43.1501231459332</v>
      </c>
      <c r="F356" s="36">
        <f t="shared" si="134"/>
        <v>5.1442440610863143</v>
      </c>
      <c r="G356" s="41">
        <f t="shared" si="140"/>
        <v>17.965059510437808</v>
      </c>
      <c r="H356" s="42">
        <f t="shared" si="141"/>
        <v>0.35930119020875617</v>
      </c>
      <c r="I356" s="61">
        <f t="shared" si="135"/>
        <v>19.049999237060579</v>
      </c>
      <c r="J356" s="35">
        <f t="shared" si="136"/>
        <v>1</v>
      </c>
      <c r="K356" s="89">
        <f t="shared" si="147"/>
        <v>1</v>
      </c>
      <c r="L356" s="89" t="str">
        <f t="shared" si="149"/>
        <v/>
      </c>
      <c r="M356" s="168">
        <f t="shared" si="142"/>
        <v>0.1161257428954648</v>
      </c>
      <c r="N356" s="165">
        <f t="shared" si="157"/>
        <v>0</v>
      </c>
      <c r="O356" s="69" t="str">
        <f t="shared" si="150"/>
        <v/>
      </c>
      <c r="P356" s="102" t="str">
        <f t="shared" si="152"/>
        <v/>
      </c>
      <c r="Q356" s="230" t="str">
        <f t="shared" si="133"/>
        <v/>
      </c>
      <c r="R356" s="85">
        <f t="shared" si="155"/>
        <v>0</v>
      </c>
      <c r="S356" s="206">
        <v>40896</v>
      </c>
      <c r="T356">
        <v>16.5</v>
      </c>
      <c r="U356">
        <v>24.5</v>
      </c>
      <c r="V356">
        <v>20</v>
      </c>
      <c r="W356">
        <v>43.1501231459332</v>
      </c>
      <c r="X356" s="36">
        <f t="shared" si="137"/>
        <v>4.3882115744453971</v>
      </c>
      <c r="Y356" s="41">
        <f t="shared" si="143"/>
        <v>16.48943074044368</v>
      </c>
      <c r="Z356" s="42">
        <f t="shared" si="144"/>
        <v>0.32978861480887361</v>
      </c>
      <c r="AA356" s="61">
        <f t="shared" si="138"/>
        <v>22.5</v>
      </c>
      <c r="AB356" s="37">
        <f t="shared" si="145"/>
        <v>1</v>
      </c>
      <c r="AC356" s="76">
        <f t="shared" si="148"/>
        <v>1</v>
      </c>
      <c r="AD356" s="89" t="str">
        <f t="shared" si="151"/>
        <v/>
      </c>
      <c r="AE356" s="168">
        <f t="shared" si="146"/>
        <v>0</v>
      </c>
      <c r="AF356" s="165">
        <f t="shared" si="158"/>
        <v>0</v>
      </c>
      <c r="AG356" s="69" t="str">
        <f t="shared" si="153"/>
        <v/>
      </c>
      <c r="AH356" s="102" t="str">
        <f t="shared" si="154"/>
        <v/>
      </c>
      <c r="AI356" s="230" t="str">
        <f t="shared" si="139"/>
        <v/>
      </c>
      <c r="AJ356" s="119">
        <f t="shared" si="156"/>
        <v>0</v>
      </c>
    </row>
    <row r="357" spans="1:36" ht="15.6">
      <c r="A357" s="206">
        <v>40532</v>
      </c>
      <c r="B357">
        <v>6.9400000572204599</v>
      </c>
      <c r="C357">
        <v>18.25</v>
      </c>
      <c r="D357">
        <v>8.6000003814697301</v>
      </c>
      <c r="E357">
        <v>43.0687567081577</v>
      </c>
      <c r="F357" s="36">
        <f t="shared" si="134"/>
        <v>4.1329251124588202</v>
      </c>
      <c r="G357" s="41">
        <f t="shared" si="140"/>
        <v>23.258719801940479</v>
      </c>
      <c r="H357" s="42">
        <f t="shared" si="141"/>
        <v>0.46517439603880961</v>
      </c>
      <c r="I357" s="61">
        <f t="shared" si="135"/>
        <v>15.422500014305115</v>
      </c>
      <c r="J357" s="35">
        <f t="shared" si="136"/>
        <v>1</v>
      </c>
      <c r="K357" s="89">
        <f t="shared" si="147"/>
        <v>1</v>
      </c>
      <c r="L357" s="89">
        <f t="shared" si="149"/>
        <v>1</v>
      </c>
      <c r="M357" s="168">
        <f t="shared" si="142"/>
        <v>9.3336195987011414E-2</v>
      </c>
      <c r="N357" s="165">
        <f t="shared" si="157"/>
        <v>0</v>
      </c>
      <c r="O357" s="69" t="str">
        <f t="shared" si="150"/>
        <v/>
      </c>
      <c r="P357" s="102">
        <f t="shared" si="152"/>
        <v>22.305999755859464</v>
      </c>
      <c r="Q357" s="230">
        <f t="shared" si="133"/>
        <v>40532</v>
      </c>
      <c r="R357" s="85">
        <f t="shared" si="155"/>
        <v>1</v>
      </c>
      <c r="S357" s="206">
        <v>40897</v>
      </c>
      <c r="T357">
        <v>9</v>
      </c>
      <c r="U357">
        <v>27.9</v>
      </c>
      <c r="V357">
        <v>1.4</v>
      </c>
      <c r="W357">
        <v>43.0687567081577</v>
      </c>
      <c r="X357" s="36">
        <f t="shared" si="137"/>
        <v>6.3718126758939881</v>
      </c>
      <c r="Y357" s="41">
        <f t="shared" si="143"/>
        <v>12.791980599728488</v>
      </c>
      <c r="Z357" s="42">
        <f t="shared" si="144"/>
        <v>0.25583961199456978</v>
      </c>
      <c r="AA357" s="61">
        <f t="shared" si="138"/>
        <v>23.174999999999997</v>
      </c>
      <c r="AB357" s="37">
        <f t="shared" si="145"/>
        <v>1</v>
      </c>
      <c r="AC357" s="76">
        <f t="shared" si="148"/>
        <v>1</v>
      </c>
      <c r="AD357" s="89" t="str">
        <f t="shared" si="151"/>
        <v/>
      </c>
      <c r="AE357" s="168">
        <f t="shared" si="146"/>
        <v>0</v>
      </c>
      <c r="AF357" s="165">
        <f t="shared" si="158"/>
        <v>0</v>
      </c>
      <c r="AG357" s="69" t="str">
        <f t="shared" si="153"/>
        <v/>
      </c>
      <c r="AH357" s="102" t="str">
        <f t="shared" si="154"/>
        <v/>
      </c>
      <c r="AI357" s="230" t="str">
        <f t="shared" si="139"/>
        <v/>
      </c>
      <c r="AJ357" s="119">
        <f t="shared" si="156"/>
        <v>0</v>
      </c>
    </row>
    <row r="358" spans="1:36" ht="15.6">
      <c r="A358" s="206">
        <v>40533</v>
      </c>
      <c r="B358">
        <v>8.1199998855590803</v>
      </c>
      <c r="C358">
        <v>21.569999694824201</v>
      </c>
      <c r="D358">
        <v>0.10000000149011599</v>
      </c>
      <c r="E358">
        <v>42.980652532711801</v>
      </c>
      <c r="F358" s="36">
        <f t="shared" si="134"/>
        <v>4.8307277871435872</v>
      </c>
      <c r="G358" s="41">
        <f t="shared" si="140"/>
        <v>19.494137573715726</v>
      </c>
      <c r="H358" s="42">
        <f t="shared" si="141"/>
        <v>0.3898827514743145</v>
      </c>
      <c r="I358" s="61">
        <f t="shared" si="135"/>
        <v>18.20749974250792</v>
      </c>
      <c r="J358" s="35">
        <f t="shared" si="136"/>
        <v>1</v>
      </c>
      <c r="K358" s="89">
        <f t="shared" si="147"/>
        <v>1</v>
      </c>
      <c r="L358" s="89">
        <f t="shared" si="149"/>
        <v>1</v>
      </c>
      <c r="M358" s="168">
        <f t="shared" si="142"/>
        <v>0.11451816804683146</v>
      </c>
      <c r="N358" s="165">
        <f t="shared" si="157"/>
        <v>0</v>
      </c>
      <c r="O358" s="69" t="str">
        <f t="shared" si="150"/>
        <v/>
      </c>
      <c r="P358" s="102">
        <f t="shared" si="152"/>
        <v>21.115999412536691</v>
      </c>
      <c r="Q358" s="230" t="str">
        <f t="shared" si="133"/>
        <v/>
      </c>
      <c r="R358" s="85">
        <f t="shared" si="155"/>
        <v>1</v>
      </c>
      <c r="S358" s="206">
        <v>40898</v>
      </c>
      <c r="T358">
        <v>12.3</v>
      </c>
      <c r="U358">
        <v>27.1</v>
      </c>
      <c r="V358">
        <v>0</v>
      </c>
      <c r="W358">
        <v>42.980652532711801</v>
      </c>
      <c r="X358" s="36">
        <f t="shared" si="137"/>
        <v>5.8209903825988922</v>
      </c>
      <c r="Y358" s="41">
        <f t="shared" si="143"/>
        <v>8.1351882936493745</v>
      </c>
      <c r="Z358" s="42">
        <f t="shared" si="144"/>
        <v>0.16270376587298749</v>
      </c>
      <c r="AA358" s="61">
        <f t="shared" si="138"/>
        <v>23.400000000000002</v>
      </c>
      <c r="AB358" s="37" t="str">
        <f t="shared" si="145"/>
        <v xml:space="preserve"> </v>
      </c>
      <c r="AC358" s="76">
        <f t="shared" si="148"/>
        <v>1</v>
      </c>
      <c r="AD358" s="89" t="str">
        <f t="shared" si="151"/>
        <v/>
      </c>
      <c r="AE358" s="168">
        <f t="shared" si="146"/>
        <v>0</v>
      </c>
      <c r="AF358" s="165">
        <f t="shared" si="158"/>
        <v>0</v>
      </c>
      <c r="AG358" s="69" t="str">
        <f t="shared" si="153"/>
        <v/>
      </c>
      <c r="AH358" s="102" t="str">
        <f t="shared" si="154"/>
        <v/>
      </c>
      <c r="AI358" s="230" t="str">
        <f t="shared" si="139"/>
        <v/>
      </c>
      <c r="AJ358" s="119">
        <f t="shared" si="156"/>
        <v>0</v>
      </c>
    </row>
    <row r="359" spans="1:36" ht="15.6">
      <c r="A359" s="206">
        <v>40534</v>
      </c>
      <c r="B359">
        <v>6.21000003814697</v>
      </c>
      <c r="C359">
        <v>27.100000381469702</v>
      </c>
      <c r="D359">
        <v>0</v>
      </c>
      <c r="E359">
        <v>42.885992677065502</v>
      </c>
      <c r="F359" s="36">
        <f t="shared" si="134"/>
        <v>6.3401378295532762</v>
      </c>
      <c r="G359" s="41">
        <f t="shared" si="140"/>
        <v>14.422027310073105</v>
      </c>
      <c r="H359" s="42">
        <f t="shared" si="141"/>
        <v>0.28844054620146209</v>
      </c>
      <c r="I359" s="61">
        <f t="shared" si="135"/>
        <v>21.877500295639017</v>
      </c>
      <c r="J359" s="35">
        <f t="shared" si="136"/>
        <v>1</v>
      </c>
      <c r="K359" s="89">
        <f t="shared" si="147"/>
        <v>1</v>
      </c>
      <c r="L359" s="89">
        <f t="shared" si="149"/>
        <v>1</v>
      </c>
      <c r="M359" s="168">
        <f t="shared" si="142"/>
        <v>0</v>
      </c>
      <c r="N359" s="165">
        <f t="shared" si="157"/>
        <v>0</v>
      </c>
      <c r="O359" s="69" t="str">
        <f t="shared" si="150"/>
        <v/>
      </c>
      <c r="P359" s="102">
        <f t="shared" si="152"/>
        <v>21.651999855041563</v>
      </c>
      <c r="Q359" s="230" t="str">
        <f t="shared" si="133"/>
        <v/>
      </c>
      <c r="R359" s="85">
        <f t="shared" si="155"/>
        <v>1</v>
      </c>
      <c r="S359" s="206">
        <v>40899</v>
      </c>
      <c r="T359">
        <v>14.5</v>
      </c>
      <c r="U359">
        <v>26.9</v>
      </c>
      <c r="V359">
        <v>0</v>
      </c>
      <c r="W359">
        <v>42.885992677065502</v>
      </c>
      <c r="X359" s="36">
        <f t="shared" si="137"/>
        <v>5.4581917773106294</v>
      </c>
      <c r="Y359" s="41">
        <f t="shared" si="143"/>
        <v>3.7686348718008711</v>
      </c>
      <c r="Z359" s="42">
        <f t="shared" si="144"/>
        <v>7.5372697436017419E-2</v>
      </c>
      <c r="AA359" s="61">
        <f t="shared" si="138"/>
        <v>23.799999999999997</v>
      </c>
      <c r="AB359" s="37" t="str">
        <f t="shared" si="145"/>
        <v xml:space="preserve"> </v>
      </c>
      <c r="AC359" s="76">
        <f t="shared" si="148"/>
        <v>1</v>
      </c>
      <c r="AD359" s="89" t="str">
        <f t="shared" si="151"/>
        <v/>
      </c>
      <c r="AE359" s="168">
        <f t="shared" si="146"/>
        <v>0</v>
      </c>
      <c r="AF359" s="165">
        <f t="shared" si="158"/>
        <v>0</v>
      </c>
      <c r="AG359" s="69" t="str">
        <f t="shared" si="153"/>
        <v/>
      </c>
      <c r="AH359" s="102" t="str">
        <f t="shared" si="154"/>
        <v/>
      </c>
      <c r="AI359" s="230" t="str">
        <f t="shared" si="139"/>
        <v/>
      </c>
      <c r="AJ359" s="119">
        <f t="shared" si="156"/>
        <v>0</v>
      </c>
    </row>
    <row r="360" spans="1:36" ht="15.6">
      <c r="A360" s="206">
        <v>40535</v>
      </c>
      <c r="B360">
        <v>9.5699996948242205</v>
      </c>
      <c r="C360">
        <v>29.969999313354499</v>
      </c>
      <c r="D360">
        <v>0</v>
      </c>
      <c r="E360">
        <v>42.784959198688497</v>
      </c>
      <c r="F360" s="36">
        <f t="shared" si="134"/>
        <v>6.815679229988219</v>
      </c>
      <c r="G360" s="41">
        <f t="shared" si="140"/>
        <v>8.9694839260825283</v>
      </c>
      <c r="H360" s="42">
        <f t="shared" si="141"/>
        <v>0.17938967852165055</v>
      </c>
      <c r="I360" s="61">
        <f t="shared" si="135"/>
        <v>24.869999408721931</v>
      </c>
      <c r="J360" s="35" t="str">
        <f t="shared" si="136"/>
        <v xml:space="preserve"> </v>
      </c>
      <c r="K360" s="89">
        <f t="shared" si="147"/>
        <v>1</v>
      </c>
      <c r="L360" s="89" t="str">
        <f t="shared" si="149"/>
        <v/>
      </c>
      <c r="M360" s="168">
        <f t="shared" si="142"/>
        <v>0</v>
      </c>
      <c r="N360" s="165">
        <f t="shared" si="157"/>
        <v>0</v>
      </c>
      <c r="O360" s="69" t="str">
        <f t="shared" si="150"/>
        <v/>
      </c>
      <c r="P360" s="102" t="str">
        <f t="shared" si="152"/>
        <v/>
      </c>
      <c r="Q360" s="230" t="str">
        <f t="shared" si="133"/>
        <v/>
      </c>
      <c r="R360" s="85">
        <f t="shared" si="155"/>
        <v>0</v>
      </c>
      <c r="S360" s="206">
        <v>40900</v>
      </c>
      <c r="T360">
        <v>11.1</v>
      </c>
      <c r="U360">
        <v>29.3</v>
      </c>
      <c r="V360">
        <v>0.4</v>
      </c>
      <c r="W360">
        <v>42.784959198688497</v>
      </c>
      <c r="X360" s="36">
        <f t="shared" si="137"/>
        <v>6.5113668540279175</v>
      </c>
      <c r="Y360" s="41">
        <f t="shared" si="143"/>
        <v>0</v>
      </c>
      <c r="Z360" s="42">
        <f t="shared" si="144"/>
        <v>0</v>
      </c>
      <c r="AA360" s="61">
        <f t="shared" si="138"/>
        <v>24.75</v>
      </c>
      <c r="AB360" s="37" t="str">
        <f t="shared" si="145"/>
        <v xml:space="preserve"> </v>
      </c>
      <c r="AC360" s="76">
        <f t="shared" si="148"/>
        <v>1</v>
      </c>
      <c r="AD360" s="89" t="str">
        <f t="shared" si="151"/>
        <v/>
      </c>
      <c r="AE360" s="168">
        <f t="shared" si="146"/>
        <v>0</v>
      </c>
      <c r="AF360" s="165">
        <f t="shared" si="158"/>
        <v>0</v>
      </c>
      <c r="AG360" s="69" t="str">
        <f t="shared" si="153"/>
        <v/>
      </c>
      <c r="AH360" s="102" t="str">
        <f t="shared" si="154"/>
        <v/>
      </c>
      <c r="AI360" s="230" t="str">
        <f t="shared" si="139"/>
        <v/>
      </c>
      <c r="AJ360" s="119">
        <f t="shared" si="156"/>
        <v>0</v>
      </c>
    </row>
    <row r="361" spans="1:36" ht="15.6">
      <c r="A361" s="206">
        <v>40536</v>
      </c>
      <c r="B361">
        <v>14.289999961853001</v>
      </c>
      <c r="C361">
        <v>28.090000152587901</v>
      </c>
      <c r="D361">
        <v>0</v>
      </c>
      <c r="E361">
        <v>42.6777341550508</v>
      </c>
      <c r="F361" s="36">
        <f t="shared" si="134"/>
        <v>5.8030443206736368</v>
      </c>
      <c r="G361" s="41">
        <f t="shared" si="140"/>
        <v>4.3270484695436187</v>
      </c>
      <c r="H361" s="42">
        <f t="shared" si="141"/>
        <v>8.6540969390872372E-2</v>
      </c>
      <c r="I361" s="61">
        <f t="shared" si="135"/>
        <v>24.640000104904175</v>
      </c>
      <c r="J361" s="35" t="str">
        <f t="shared" si="136"/>
        <v xml:space="preserve"> </v>
      </c>
      <c r="K361" s="89">
        <f t="shared" si="147"/>
        <v>1</v>
      </c>
      <c r="L361" s="89" t="str">
        <f t="shared" si="149"/>
        <v/>
      </c>
      <c r="M361" s="168">
        <f t="shared" si="142"/>
        <v>0</v>
      </c>
      <c r="N361" s="165">
        <f t="shared" si="157"/>
        <v>0</v>
      </c>
      <c r="O361" s="69" t="str">
        <f t="shared" si="150"/>
        <v/>
      </c>
      <c r="P361" s="102" t="str">
        <f t="shared" si="152"/>
        <v/>
      </c>
      <c r="Q361" s="230" t="str">
        <f t="shared" si="133"/>
        <v/>
      </c>
      <c r="R361" s="85">
        <f t="shared" si="155"/>
        <v>0</v>
      </c>
      <c r="S361" s="206">
        <v>40901</v>
      </c>
      <c r="T361">
        <v>13.5</v>
      </c>
      <c r="U361">
        <v>31.4</v>
      </c>
      <c r="V361">
        <v>0</v>
      </c>
      <c r="W361">
        <v>42.6777341550508</v>
      </c>
      <c r="X361" s="36">
        <f t="shared" si="137"/>
        <v>6.8226879075929645</v>
      </c>
      <c r="Y361" s="41">
        <f t="shared" si="143"/>
        <v>0</v>
      </c>
      <c r="Z361" s="42">
        <f t="shared" si="144"/>
        <v>0</v>
      </c>
      <c r="AA361" s="61">
        <f t="shared" si="138"/>
        <v>26.924999999999997</v>
      </c>
      <c r="AB361" s="37" t="str">
        <f t="shared" si="145"/>
        <v xml:space="preserve"> </v>
      </c>
      <c r="AC361" s="76" t="str">
        <f t="shared" si="148"/>
        <v/>
      </c>
      <c r="AD361" s="89" t="str">
        <f t="shared" si="151"/>
        <v/>
      </c>
      <c r="AE361" s="168">
        <f t="shared" si="146"/>
        <v>0</v>
      </c>
      <c r="AF361" s="165">
        <f t="shared" si="158"/>
        <v>0</v>
      </c>
      <c r="AG361" s="69" t="str">
        <f t="shared" si="153"/>
        <v/>
      </c>
      <c r="AH361" s="102" t="str">
        <f t="shared" si="154"/>
        <v/>
      </c>
      <c r="AI361" s="230" t="str">
        <f t="shared" si="139"/>
        <v/>
      </c>
      <c r="AJ361" s="119">
        <f t="shared" si="156"/>
        <v>0</v>
      </c>
    </row>
    <row r="362" spans="1:36" ht="15.6">
      <c r="A362" s="206">
        <v>40537</v>
      </c>
      <c r="B362">
        <v>12.0200004577637</v>
      </c>
      <c r="C362">
        <v>31.620000839233398</v>
      </c>
      <c r="D362">
        <v>0</v>
      </c>
      <c r="E362">
        <v>42.564499603622401</v>
      </c>
      <c r="F362" s="36">
        <f t="shared" si="134"/>
        <v>7.0089312811603293</v>
      </c>
      <c r="G362" s="41">
        <f t="shared" si="140"/>
        <v>0</v>
      </c>
      <c r="H362" s="42">
        <f t="shared" si="141"/>
        <v>0</v>
      </c>
      <c r="I362" s="61">
        <f t="shared" si="135"/>
        <v>26.720000743865974</v>
      </c>
      <c r="J362" s="35" t="str">
        <f t="shared" si="136"/>
        <v xml:space="preserve"> </v>
      </c>
      <c r="K362" s="89" t="str">
        <f t="shared" si="147"/>
        <v/>
      </c>
      <c r="L362" s="89" t="str">
        <f t="shared" si="149"/>
        <v/>
      </c>
      <c r="M362" s="168">
        <f t="shared" si="142"/>
        <v>0</v>
      </c>
      <c r="N362" s="165">
        <f t="shared" si="157"/>
        <v>0</v>
      </c>
      <c r="O362" s="69" t="str">
        <f t="shared" si="150"/>
        <v/>
      </c>
      <c r="P362" s="102" t="str">
        <f t="shared" si="152"/>
        <v/>
      </c>
      <c r="Q362" s="230" t="str">
        <f t="shared" si="133"/>
        <v/>
      </c>
      <c r="R362" s="85">
        <f t="shared" si="155"/>
        <v>0</v>
      </c>
      <c r="S362" s="206">
        <v>40902</v>
      </c>
      <c r="T362">
        <v>14.4</v>
      </c>
      <c r="U362">
        <v>30.7</v>
      </c>
      <c r="V362">
        <v>0</v>
      </c>
      <c r="W362">
        <v>42.564499603622401</v>
      </c>
      <c r="X362" s="36">
        <f t="shared" si="137"/>
        <v>6.5094849167097397</v>
      </c>
      <c r="Y362" s="41">
        <f t="shared" si="143"/>
        <v>0</v>
      </c>
      <c r="Z362" s="42">
        <f t="shared" si="144"/>
        <v>0</v>
      </c>
      <c r="AA362" s="61">
        <f t="shared" si="138"/>
        <v>26.625</v>
      </c>
      <c r="AB362" s="37" t="str">
        <f t="shared" si="145"/>
        <v xml:space="preserve"> </v>
      </c>
      <c r="AC362" s="76" t="str">
        <f t="shared" si="148"/>
        <v/>
      </c>
      <c r="AD362" s="89" t="str">
        <f t="shared" si="151"/>
        <v/>
      </c>
      <c r="AE362" s="168">
        <f t="shared" si="146"/>
        <v>0</v>
      </c>
      <c r="AF362" s="165">
        <f t="shared" si="158"/>
        <v>0</v>
      </c>
      <c r="AG362" s="69" t="str">
        <f t="shared" si="153"/>
        <v/>
      </c>
      <c r="AH362" s="102" t="str">
        <f t="shared" si="154"/>
        <v/>
      </c>
      <c r="AI362" s="230" t="str">
        <f t="shared" si="139"/>
        <v/>
      </c>
      <c r="AJ362" s="119">
        <f t="shared" si="156"/>
        <v>0</v>
      </c>
    </row>
    <row r="363" spans="1:36" ht="15.6">
      <c r="A363" s="206">
        <v>40538</v>
      </c>
      <c r="B363">
        <v>16.4899997711182</v>
      </c>
      <c r="C363">
        <v>29</v>
      </c>
      <c r="D363">
        <v>2.5</v>
      </c>
      <c r="E363">
        <v>42.445437601873103</v>
      </c>
      <c r="F363" s="36">
        <f t="shared" si="134"/>
        <v>5.7142433218294837</v>
      </c>
      <c r="G363" s="41">
        <f t="shared" si="140"/>
        <v>0</v>
      </c>
      <c r="H363" s="42">
        <f t="shared" si="141"/>
        <v>0</v>
      </c>
      <c r="I363" s="61">
        <f t="shared" si="135"/>
        <v>25.872499942779548</v>
      </c>
      <c r="J363" s="35" t="str">
        <f t="shared" si="136"/>
        <v xml:space="preserve"> </v>
      </c>
      <c r="K363" s="89" t="str">
        <f t="shared" si="147"/>
        <v/>
      </c>
      <c r="L363" s="89" t="str">
        <f t="shared" si="149"/>
        <v/>
      </c>
      <c r="M363" s="168">
        <f t="shared" si="142"/>
        <v>0</v>
      </c>
      <c r="N363" s="165">
        <f t="shared" si="157"/>
        <v>0</v>
      </c>
      <c r="O363" s="69" t="str">
        <f t="shared" si="150"/>
        <v/>
      </c>
      <c r="P363" s="102" t="str">
        <f t="shared" si="152"/>
        <v/>
      </c>
      <c r="Q363" s="230" t="str">
        <f t="shared" si="133"/>
        <v/>
      </c>
      <c r="R363" s="85">
        <f t="shared" si="155"/>
        <v>0</v>
      </c>
      <c r="S363" s="206">
        <v>40903</v>
      </c>
      <c r="T363">
        <v>16.7</v>
      </c>
      <c r="U363">
        <v>24.6</v>
      </c>
      <c r="V363">
        <v>6.4</v>
      </c>
      <c r="W363">
        <v>42.445437601873103</v>
      </c>
      <c r="X363" s="36">
        <f t="shared" si="137"/>
        <v>4.3062838872989433</v>
      </c>
      <c r="Y363" s="41">
        <f t="shared" si="143"/>
        <v>2.9549728901608456</v>
      </c>
      <c r="Z363" s="42">
        <f t="shared" si="144"/>
        <v>5.9099457803216911E-2</v>
      </c>
      <c r="AA363" s="61">
        <f t="shared" si="138"/>
        <v>22.625</v>
      </c>
      <c r="AB363" s="37" t="str">
        <f t="shared" si="145"/>
        <v xml:space="preserve"> </v>
      </c>
      <c r="AC363" s="76">
        <f t="shared" si="148"/>
        <v>1</v>
      </c>
      <c r="AD363" s="89" t="str">
        <f t="shared" si="151"/>
        <v/>
      </c>
      <c r="AE363" s="168">
        <f t="shared" si="146"/>
        <v>0</v>
      </c>
      <c r="AF363" s="165">
        <f t="shared" si="158"/>
        <v>0</v>
      </c>
      <c r="AG363" s="69" t="str">
        <f t="shared" si="153"/>
        <v/>
      </c>
      <c r="AH363" s="102" t="str">
        <f t="shared" si="154"/>
        <v/>
      </c>
      <c r="AI363" s="230" t="str">
        <f t="shared" si="139"/>
        <v/>
      </c>
      <c r="AJ363" s="119">
        <f t="shared" si="156"/>
        <v>0</v>
      </c>
    </row>
    <row r="364" spans="1:36" ht="15.6">
      <c r="A364" s="206">
        <v>40539</v>
      </c>
      <c r="B364">
        <v>12.189999580383301</v>
      </c>
      <c r="C364">
        <v>24.120000839233398</v>
      </c>
      <c r="D364">
        <v>12</v>
      </c>
      <c r="E364">
        <v>42.320730207272803</v>
      </c>
      <c r="F364" s="36">
        <f t="shared" si="134"/>
        <v>4.9339465962520856</v>
      </c>
      <c r="G364" s="41">
        <f t="shared" si="140"/>
        <v>8.0528427229983315</v>
      </c>
      <c r="H364" s="42">
        <f t="shared" si="141"/>
        <v>0.16105685445996662</v>
      </c>
      <c r="I364" s="61">
        <f t="shared" si="135"/>
        <v>21.137500524520874</v>
      </c>
      <c r="J364" s="35" t="str">
        <f t="shared" si="136"/>
        <v xml:space="preserve"> </v>
      </c>
      <c r="K364" s="89">
        <f t="shared" si="147"/>
        <v>1</v>
      </c>
      <c r="L364" s="89" t="str">
        <f t="shared" si="149"/>
        <v/>
      </c>
      <c r="M364" s="168">
        <f t="shared" si="142"/>
        <v>8.1841033502015242E-2</v>
      </c>
      <c r="N364" s="165">
        <f t="shared" si="157"/>
        <v>0</v>
      </c>
      <c r="O364" s="69" t="str">
        <f t="shared" si="150"/>
        <v/>
      </c>
      <c r="P364" s="102" t="str">
        <f t="shared" si="152"/>
        <v/>
      </c>
      <c r="Q364" s="230" t="str">
        <f t="shared" si="133"/>
        <v/>
      </c>
      <c r="R364" s="85">
        <f t="shared" si="155"/>
        <v>0</v>
      </c>
      <c r="S364" s="206">
        <v>40904</v>
      </c>
      <c r="T364">
        <v>12.2</v>
      </c>
      <c r="U364">
        <v>27.5</v>
      </c>
      <c r="V364">
        <v>1.8</v>
      </c>
      <c r="W364">
        <v>42.320730207272803</v>
      </c>
      <c r="X364" s="36">
        <f t="shared" si="137"/>
        <v>5.8509394006974995</v>
      </c>
      <c r="Y364" s="41">
        <f t="shared" si="143"/>
        <v>7.4221369602845755E-2</v>
      </c>
      <c r="Z364" s="42">
        <f t="shared" si="144"/>
        <v>1.4844273920569151E-3</v>
      </c>
      <c r="AA364" s="61">
        <f t="shared" si="138"/>
        <v>23.675000000000001</v>
      </c>
      <c r="AB364" s="37" t="str">
        <f t="shared" si="145"/>
        <v xml:space="preserve"> </v>
      </c>
      <c r="AC364" s="76">
        <f t="shared" si="148"/>
        <v>1</v>
      </c>
      <c r="AD364" s="89" t="str">
        <f t="shared" si="151"/>
        <v/>
      </c>
      <c r="AE364" s="168">
        <f t="shared" si="146"/>
        <v>0</v>
      </c>
      <c r="AF364" s="165">
        <f t="shared" si="158"/>
        <v>0</v>
      </c>
      <c r="AG364" s="69" t="str">
        <f t="shared" si="153"/>
        <v/>
      </c>
      <c r="AH364" s="102" t="str">
        <f t="shared" si="154"/>
        <v/>
      </c>
      <c r="AI364" s="230" t="str">
        <f t="shared" si="139"/>
        <v/>
      </c>
      <c r="AJ364" s="119">
        <f t="shared" si="156"/>
        <v>0</v>
      </c>
    </row>
    <row r="365" spans="1:36" ht="15.6">
      <c r="A365" s="206">
        <v>40540</v>
      </c>
      <c r="B365">
        <v>10.060000419616699</v>
      </c>
      <c r="C365">
        <v>26.059999465942401</v>
      </c>
      <c r="D365">
        <v>0</v>
      </c>
      <c r="E365">
        <v>42.190559477291501</v>
      </c>
      <c r="F365" s="36">
        <f t="shared" si="134"/>
        <v>5.6812944576482654</v>
      </c>
      <c r="G365" s="41">
        <f t="shared" si="140"/>
        <v>3.5078071568797187</v>
      </c>
      <c r="H365" s="42">
        <f t="shared" si="141"/>
        <v>7.0156143137594371E-2</v>
      </c>
      <c r="I365" s="61">
        <f t="shared" si="135"/>
        <v>22.059999704360976</v>
      </c>
      <c r="J365" s="35" t="str">
        <f t="shared" si="136"/>
        <v xml:space="preserve"> </v>
      </c>
      <c r="K365" s="89">
        <f t="shared" si="147"/>
        <v>1</v>
      </c>
      <c r="L365" s="89" t="str">
        <f t="shared" si="149"/>
        <v/>
      </c>
      <c r="M365" s="168">
        <f t="shared" si="142"/>
        <v>0</v>
      </c>
      <c r="N365" s="165">
        <f t="shared" si="157"/>
        <v>0</v>
      </c>
      <c r="O365" s="69" t="str">
        <f t="shared" si="150"/>
        <v/>
      </c>
      <c r="P365" s="102" t="str">
        <f t="shared" si="152"/>
        <v/>
      </c>
      <c r="Q365" s="230" t="str">
        <f t="shared" si="133"/>
        <v/>
      </c>
      <c r="R365" s="85">
        <f t="shared" si="155"/>
        <v>0</v>
      </c>
      <c r="S365" s="206">
        <v>40905</v>
      </c>
      <c r="T365">
        <v>14.6</v>
      </c>
      <c r="U365">
        <v>26.8</v>
      </c>
      <c r="V365">
        <v>0</v>
      </c>
      <c r="W365">
        <v>42.190559477291501</v>
      </c>
      <c r="X365" s="36">
        <f t="shared" si="137"/>
        <v>5.3262025841978833</v>
      </c>
      <c r="Y365" s="41">
        <f t="shared" si="143"/>
        <v>0</v>
      </c>
      <c r="Z365" s="42">
        <f t="shared" si="144"/>
        <v>0</v>
      </c>
      <c r="AA365" s="61">
        <f t="shared" si="138"/>
        <v>23.75</v>
      </c>
      <c r="AB365" s="37" t="str">
        <f t="shared" si="145"/>
        <v xml:space="preserve"> </v>
      </c>
      <c r="AC365" s="76">
        <f t="shared" si="148"/>
        <v>1</v>
      </c>
      <c r="AD365" s="89" t="str">
        <f t="shared" si="151"/>
        <v/>
      </c>
      <c r="AE365" s="168">
        <f t="shared" si="146"/>
        <v>0</v>
      </c>
      <c r="AF365" s="165">
        <f t="shared" si="158"/>
        <v>0</v>
      </c>
      <c r="AG365" s="69" t="str">
        <f t="shared" si="153"/>
        <v/>
      </c>
      <c r="AH365" s="102" t="str">
        <f t="shared" si="154"/>
        <v/>
      </c>
      <c r="AI365" s="230" t="str">
        <f t="shared" si="139"/>
        <v/>
      </c>
      <c r="AJ365" s="119">
        <f t="shared" si="156"/>
        <v>0</v>
      </c>
    </row>
    <row r="366" spans="1:36" ht="15.6">
      <c r="A366" s="206">
        <v>40541</v>
      </c>
      <c r="B366">
        <v>10.949999809265099</v>
      </c>
      <c r="C366">
        <v>30.420000076293899</v>
      </c>
      <c r="D366">
        <v>0</v>
      </c>
      <c r="E366">
        <v>42.055107469399097</v>
      </c>
      <c r="F366" s="36">
        <f t="shared" si="134"/>
        <v>6.7043235906182232</v>
      </c>
      <c r="G366" s="41">
        <f t="shared" si="140"/>
        <v>0</v>
      </c>
      <c r="H366" s="42">
        <f t="shared" si="141"/>
        <v>0</v>
      </c>
      <c r="I366" s="61">
        <f t="shared" si="135"/>
        <v>25.552500009536701</v>
      </c>
      <c r="J366" s="35" t="str">
        <f t="shared" si="136"/>
        <v xml:space="preserve"> </v>
      </c>
      <c r="K366" s="89">
        <f t="shared" si="147"/>
        <v>1</v>
      </c>
      <c r="L366" s="89" t="str">
        <f t="shared" si="149"/>
        <v/>
      </c>
      <c r="M366" s="168">
        <f t="shared" si="142"/>
        <v>0</v>
      </c>
      <c r="N366" s="165">
        <f t="shared" si="157"/>
        <v>0</v>
      </c>
      <c r="O366" s="69" t="str">
        <f t="shared" si="150"/>
        <v/>
      </c>
      <c r="P366" s="102" t="str">
        <f t="shared" si="152"/>
        <v/>
      </c>
      <c r="Q366" s="230" t="str">
        <f t="shared" si="133"/>
        <v/>
      </c>
      <c r="R366" s="85">
        <f t="shared" si="155"/>
        <v>0</v>
      </c>
      <c r="S366" s="206">
        <v>40906</v>
      </c>
      <c r="T366">
        <v>13.1</v>
      </c>
      <c r="U366">
        <v>28.1</v>
      </c>
      <c r="V366">
        <v>0</v>
      </c>
      <c r="W366">
        <v>42.055107469399097</v>
      </c>
      <c r="X366" s="36">
        <f t="shared" si="137"/>
        <v>5.8716120444260644</v>
      </c>
      <c r="Y366" s="41">
        <f t="shared" si="143"/>
        <v>0</v>
      </c>
      <c r="Z366" s="42">
        <f t="shared" si="144"/>
        <v>0</v>
      </c>
      <c r="AA366" s="61">
        <f t="shared" si="138"/>
        <v>24.35</v>
      </c>
      <c r="AB366" s="37" t="str">
        <f t="shared" si="145"/>
        <v xml:space="preserve"> </v>
      </c>
      <c r="AC366" s="76">
        <f t="shared" si="148"/>
        <v>1</v>
      </c>
      <c r="AD366" s="89" t="str">
        <f t="shared" si="151"/>
        <v/>
      </c>
      <c r="AE366" s="168">
        <f t="shared" si="146"/>
        <v>0</v>
      </c>
      <c r="AF366" s="165">
        <f t="shared" si="158"/>
        <v>0</v>
      </c>
      <c r="AG366" s="69" t="str">
        <f t="shared" si="153"/>
        <v/>
      </c>
      <c r="AH366" s="102" t="str">
        <f t="shared" si="154"/>
        <v/>
      </c>
      <c r="AI366" s="230" t="str">
        <f t="shared" si="139"/>
        <v/>
      </c>
      <c r="AJ366" s="119">
        <f t="shared" si="156"/>
        <v>0</v>
      </c>
    </row>
    <row r="367" spans="1:36" ht="15.6">
      <c r="A367" s="206">
        <v>40542</v>
      </c>
      <c r="B367">
        <v>11.670000076293899</v>
      </c>
      <c r="C367">
        <v>33.450000762939503</v>
      </c>
      <c r="D367">
        <v>0</v>
      </c>
      <c r="E367">
        <v>41.914556241065398</v>
      </c>
      <c r="F367" s="36">
        <f t="shared" si="134"/>
        <v>7.4115105446522884</v>
      </c>
      <c r="G367" s="41">
        <f t="shared" si="140"/>
        <v>0</v>
      </c>
      <c r="H367" s="42">
        <f t="shared" si="141"/>
        <v>0</v>
      </c>
      <c r="I367" s="61">
        <f t="shared" si="135"/>
        <v>28.005000591278101</v>
      </c>
      <c r="J367" s="35" t="str">
        <f t="shared" si="136"/>
        <v xml:space="preserve"> </v>
      </c>
      <c r="K367" s="89">
        <f t="shared" si="147"/>
        <v>1</v>
      </c>
      <c r="L367" s="89" t="str">
        <f t="shared" si="149"/>
        <v/>
      </c>
      <c r="M367" s="168">
        <f t="shared" si="142"/>
        <v>0</v>
      </c>
      <c r="N367" s="165">
        <f t="shared" si="157"/>
        <v>0</v>
      </c>
      <c r="O367" s="69" t="str">
        <f t="shared" si="150"/>
        <v/>
      </c>
      <c r="P367" s="102" t="str">
        <f t="shared" si="152"/>
        <v/>
      </c>
      <c r="Q367" s="230" t="str">
        <f t="shared" si="133"/>
        <v/>
      </c>
      <c r="R367" s="85">
        <f t="shared" si="155"/>
        <v>0</v>
      </c>
      <c r="S367" s="206">
        <v>40907</v>
      </c>
      <c r="T367">
        <v>13.1</v>
      </c>
      <c r="U367">
        <v>27.4</v>
      </c>
      <c r="V367">
        <v>0</v>
      </c>
      <c r="W367">
        <v>41.914556241065398</v>
      </c>
      <c r="X367" s="36">
        <f t="shared" si="137"/>
        <v>5.6617319478208774</v>
      </c>
      <c r="Y367" s="41">
        <f t="shared" si="143"/>
        <v>0</v>
      </c>
      <c r="Z367" s="42">
        <f t="shared" si="144"/>
        <v>0</v>
      </c>
      <c r="AA367" s="61">
        <f t="shared" si="138"/>
        <v>23.824999999999999</v>
      </c>
      <c r="AB367" s="37" t="str">
        <f t="shared" si="145"/>
        <v xml:space="preserve"> </v>
      </c>
      <c r="AC367" s="76">
        <f t="shared" si="148"/>
        <v>1</v>
      </c>
      <c r="AD367" s="89" t="str">
        <f t="shared" si="151"/>
        <v/>
      </c>
      <c r="AE367" s="168">
        <f t="shared" si="146"/>
        <v>0</v>
      </c>
      <c r="AF367" s="165">
        <f t="shared" si="158"/>
        <v>0</v>
      </c>
      <c r="AG367" s="69" t="str">
        <f t="shared" si="153"/>
        <v/>
      </c>
      <c r="AH367" s="102" t="str">
        <f t="shared" si="154"/>
        <v/>
      </c>
      <c r="AI367" s="230" t="str">
        <f t="shared" si="139"/>
        <v/>
      </c>
      <c r="AJ367" s="119">
        <f t="shared" si="156"/>
        <v>0</v>
      </c>
    </row>
    <row r="368" spans="1:36" ht="15.6">
      <c r="A368" s="206">
        <v>40543</v>
      </c>
      <c r="B368">
        <v>12.4799995422363</v>
      </c>
      <c r="C368">
        <v>35.400001525878899</v>
      </c>
      <c r="D368">
        <v>0</v>
      </c>
      <c r="E368">
        <v>41.769087849760297</v>
      </c>
      <c r="F368" s="36">
        <f t="shared" si="134"/>
        <v>7.8356768796122216</v>
      </c>
      <c r="G368" s="41">
        <f t="shared" si="140"/>
        <v>0</v>
      </c>
      <c r="H368" s="42">
        <f t="shared" si="141"/>
        <v>0</v>
      </c>
      <c r="I368" s="61">
        <f t="shared" si="135"/>
        <v>29.670001029968248</v>
      </c>
      <c r="J368" s="35" t="str">
        <f t="shared" si="136"/>
        <v xml:space="preserve"> </v>
      </c>
      <c r="K368" s="89">
        <f t="shared" si="147"/>
        <v>1</v>
      </c>
      <c r="L368" s="89" t="str">
        <f t="shared" si="149"/>
        <v/>
      </c>
      <c r="M368" s="168">
        <f t="shared" si="142"/>
        <v>0</v>
      </c>
      <c r="N368" s="165">
        <f t="shared" si="157"/>
        <v>0</v>
      </c>
      <c r="O368" s="69" t="str">
        <f t="shared" si="150"/>
        <v/>
      </c>
      <c r="P368" s="102" t="str">
        <f t="shared" si="152"/>
        <v/>
      </c>
      <c r="Q368" s="230" t="str">
        <f t="shared" si="133"/>
        <v/>
      </c>
      <c r="R368" s="85">
        <f t="shared" si="155"/>
        <v>0</v>
      </c>
      <c r="S368" s="206">
        <v>40908</v>
      </c>
      <c r="T368">
        <v>12.5</v>
      </c>
      <c r="U368">
        <v>28.6</v>
      </c>
      <c r="V368">
        <v>0</v>
      </c>
      <c r="W368">
        <v>41.769087849760297</v>
      </c>
      <c r="X368" s="36">
        <f t="shared" si="137"/>
        <v>6.0338574984527638</v>
      </c>
      <c r="Y368" s="41">
        <f t="shared" si="143"/>
        <v>0</v>
      </c>
      <c r="Z368" s="42">
        <f t="shared" si="144"/>
        <v>0</v>
      </c>
      <c r="AA368" s="61">
        <f t="shared" si="138"/>
        <v>24.575000000000003</v>
      </c>
      <c r="AB368" s="37" t="str">
        <f t="shared" si="145"/>
        <v xml:space="preserve"> </v>
      </c>
      <c r="AC368" s="76" t="str">
        <f t="shared" si="148"/>
        <v/>
      </c>
      <c r="AD368" s="89" t="str">
        <f t="shared" si="151"/>
        <v/>
      </c>
      <c r="AE368" s="168">
        <f t="shared" si="146"/>
        <v>0</v>
      </c>
      <c r="AF368" s="165">
        <f t="shared" si="158"/>
        <v>0</v>
      </c>
      <c r="AG368" s="69" t="str">
        <f t="shared" si="153"/>
        <v/>
      </c>
      <c r="AH368" s="102" t="str">
        <f t="shared" si="154"/>
        <v/>
      </c>
      <c r="AI368" s="230" t="str">
        <f t="shared" si="139"/>
        <v/>
      </c>
      <c r="AJ368" s="119">
        <f t="shared" si="156"/>
        <v>0</v>
      </c>
    </row>
  </sheetData>
  <conditionalFormatting sqref="AJ13:AJ15">
    <cfRule type="cellIs" dxfId="33" priority="5" operator="greaterThan">
      <formula>0</formula>
    </cfRule>
  </conditionalFormatting>
  <conditionalFormatting sqref="AJ16:AJ368">
    <cfRule type="cellIs" dxfId="32" priority="4" operator="greaterThan">
      <formula>0</formula>
    </cfRule>
  </conditionalFormatting>
  <conditionalFormatting sqref="R4:R15">
    <cfRule type="cellIs" dxfId="31" priority="3" operator="greaterThan">
      <formula>0</formula>
    </cfRule>
  </conditionalFormatting>
  <conditionalFormatting sqref="R16:R368">
    <cfRule type="cellIs" dxfId="30" priority="2" operator="greaterThan">
      <formula>0</formula>
    </cfRule>
  </conditionalFormatting>
  <pageMargins left="0.7" right="0.7" top="0.75" bottom="0.75" header="0.3" footer="0.3"/>
  <pageSetup paperSize="9" orientation="landscape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Y369"/>
  <sheetViews>
    <sheetView workbookViewId="0">
      <pane ySplit="2076" topLeftCell="A22"/>
      <selection activeCell="Q1" sqref="Q1"/>
      <selection pane="bottomLeft" activeCell="I107" sqref="I101:I107"/>
    </sheetView>
  </sheetViews>
  <sheetFormatPr defaultColWidth="8.77734375" defaultRowHeight="14.4"/>
  <cols>
    <col min="1" max="1" width="8.6640625" customWidth="1"/>
    <col min="11" max="12" width="8.77734375" style="107"/>
    <col min="13" max="13" width="9.109375" style="167" customWidth="1"/>
    <col min="14" max="14" width="9.109375" style="39" customWidth="1"/>
    <col min="17" max="17" width="8.109375" style="230" customWidth="1"/>
    <col min="23" max="23" width="29" customWidth="1"/>
  </cols>
  <sheetData>
    <row r="1" spans="1:25" ht="43.8">
      <c r="A1" s="315" t="s">
        <v>74</v>
      </c>
      <c r="B1" s="315"/>
      <c r="C1" s="315"/>
      <c r="D1" s="315"/>
      <c r="E1" s="315"/>
      <c r="F1" s="3" t="s">
        <v>0</v>
      </c>
      <c r="G1" s="2" t="s">
        <v>1</v>
      </c>
      <c r="H1" s="6" t="s">
        <v>2</v>
      </c>
      <c r="I1" s="3" t="s">
        <v>26</v>
      </c>
      <c r="J1" s="114" t="s">
        <v>34</v>
      </c>
      <c r="K1" s="87" t="s">
        <v>37</v>
      </c>
      <c r="L1" s="88" t="s">
        <v>221</v>
      </c>
      <c r="M1" s="166" t="s">
        <v>154</v>
      </c>
      <c r="N1" s="73" t="s">
        <v>160</v>
      </c>
      <c r="O1" s="201" t="s">
        <v>223</v>
      </c>
      <c r="P1" s="3" t="s">
        <v>72</v>
      </c>
      <c r="Q1" s="3" t="s">
        <v>3</v>
      </c>
      <c r="R1" s="4" t="s">
        <v>4</v>
      </c>
      <c r="W1" s="1" t="s">
        <v>5</v>
      </c>
      <c r="X1" s="68">
        <f>Thresholds!B1</f>
        <v>50</v>
      </c>
      <c r="Y1" s="9" t="str">
        <f>"Smax="&amp;$X$1</f>
        <v>Smax=50</v>
      </c>
    </row>
    <row r="2" spans="1:25">
      <c r="F2" s="6"/>
      <c r="G2" s="6" t="s">
        <v>10</v>
      </c>
      <c r="H2" s="6"/>
      <c r="I2" s="6"/>
      <c r="J2" s="6"/>
      <c r="K2" s="90"/>
      <c r="L2" s="91"/>
      <c r="O2" s="15"/>
      <c r="P2" s="115"/>
      <c r="R2" s="19" t="s">
        <v>11</v>
      </c>
      <c r="W2" t="s">
        <v>12</v>
      </c>
      <c r="X2" s="68">
        <f>Thresholds!B2</f>
        <v>0.8</v>
      </c>
    </row>
    <row r="3" spans="1:25" ht="18">
      <c r="A3" t="s">
        <v>29</v>
      </c>
      <c r="B3" t="s">
        <v>19</v>
      </c>
      <c r="C3" t="s">
        <v>20</v>
      </c>
      <c r="D3" t="s">
        <v>28</v>
      </c>
      <c r="E3" t="s">
        <v>16</v>
      </c>
      <c r="F3" s="6" t="s">
        <v>17</v>
      </c>
      <c r="G3" s="6"/>
      <c r="H3" s="6"/>
      <c r="I3" s="6"/>
      <c r="J3" s="6"/>
      <c r="K3" s="90"/>
      <c r="L3" s="91"/>
      <c r="O3" s="15"/>
      <c r="P3" s="115"/>
      <c r="R3" s="97"/>
      <c r="W3" t="s">
        <v>23</v>
      </c>
      <c r="X3" s="68">
        <f>Thresholds!B3</f>
        <v>0.2</v>
      </c>
      <c r="Y3" s="9" t="str">
        <f>AJ$2&amp;", Smax="&amp;$X$1&amp;""</f>
        <v>, Smax=50</v>
      </c>
    </row>
    <row r="4" spans="1:25" ht="18">
      <c r="A4" s="206">
        <v>34700</v>
      </c>
      <c r="B4">
        <v>14.6300001144409</v>
      </c>
      <c r="C4">
        <v>21.559999465942401</v>
      </c>
      <c r="D4">
        <v>0</v>
      </c>
      <c r="E4">
        <v>43.434956198503102</v>
      </c>
      <c r="F4" s="36">
        <f t="shared" ref="F4:F67" si="0">0.0023*(AVERAGE(B4:C4)+17.8)*(C4-B4)^0.5*E4/2.45</f>
        <v>3.8530238001351904</v>
      </c>
      <c r="G4" s="6">
        <v>0</v>
      </c>
      <c r="H4" s="6"/>
      <c r="I4" s="61">
        <f t="shared" ref="I4:I67" si="1">(C4-(C4-B4)/4)</f>
        <v>19.827499628067024</v>
      </c>
      <c r="J4" s="37" t="str">
        <f>IF(H4&gt;BB$3,1," ")</f>
        <v xml:space="preserve"> </v>
      </c>
      <c r="K4" s="92"/>
      <c r="L4" s="89"/>
      <c r="M4" s="168">
        <f>IF(AND(I4&lt;21.5,I4&gt;4.5),0.000318*I4*(I4-4.5)*((21.5-I4)^(1/3.25)),0)</f>
        <v>0.11321251890425689</v>
      </c>
      <c r="N4" s="165"/>
      <c r="O4" s="13"/>
      <c r="P4" s="70"/>
      <c r="Q4" s="230" t="str">
        <f t="shared" ref="Q4:Q67" si="2">IF(R4&gt;R3,A4,"")</f>
        <v/>
      </c>
      <c r="R4" s="97"/>
      <c r="W4" t="s">
        <v>24</v>
      </c>
      <c r="X4" s="68">
        <f>Thresholds!B4</f>
        <v>21.5</v>
      </c>
      <c r="Y4" s="9" t="str">
        <f>"Smax="&amp;$X$1&amp;", SMI = "&amp;$X$3&amp;", Tmax ="&amp;$X$4&amp;""</f>
        <v>Smax=50, SMI = 0.2, Tmax =21.5</v>
      </c>
    </row>
    <row r="5" spans="1:25" ht="15.6">
      <c r="A5" s="206">
        <v>34701</v>
      </c>
      <c r="B5">
        <v>11.319999694824199</v>
      </c>
      <c r="C5">
        <v>23.670000076293899</v>
      </c>
      <c r="D5">
        <v>0</v>
      </c>
      <c r="E5">
        <v>43.479381006580702</v>
      </c>
      <c r="F5" s="36">
        <f t="shared" si="0"/>
        <v>5.0628116946703443</v>
      </c>
      <c r="G5" s="41">
        <f t="shared" ref="G5:G68" si="3">IF((D5+G4-($X$2*F5))&gt;0,IF((D5+G4-($X$2*F5))&gt;$X$1,$X$1,(D5+G4-($X$2*F5))),0)</f>
        <v>0</v>
      </c>
      <c r="H5" s="42">
        <f t="shared" ref="H5:H68" si="4">IF(G5/$X$1&gt;1,1,G5/$X$1)</f>
        <v>0</v>
      </c>
      <c r="I5" s="61">
        <f t="shared" si="1"/>
        <v>20.582499980926475</v>
      </c>
      <c r="J5" s="37" t="str">
        <f t="shared" ref="J5:J68" si="5">IF(H5&gt;$X$3,1," ")</f>
        <v xml:space="preserve"> </v>
      </c>
      <c r="K5" s="89" t="str">
        <f>IF((SUM(D2:D5))&gt;$X$6,1,"")</f>
        <v/>
      </c>
      <c r="L5" s="89"/>
      <c r="M5" s="168">
        <f t="shared" ref="M5:M68" si="6">IF(AND(I5&lt;21.5,I5&gt;4.5),0.000318*I5*(I5-4.5)*((21.5-I5)^(1/3.25)),0)</f>
        <v>0.10251159297777071</v>
      </c>
      <c r="N5" s="165"/>
      <c r="O5" s="69" t="str">
        <f>IF((AVERAGE(C4:C5))&lt;$X$4,1,"")</f>
        <v/>
      </c>
      <c r="P5" s="70"/>
      <c r="Q5" s="230" t="str">
        <f t="shared" si="2"/>
        <v/>
      </c>
      <c r="R5" s="97"/>
      <c r="W5" s="43" t="s">
        <v>291</v>
      </c>
      <c r="X5" s="68">
        <f>Thresholds!B5</f>
        <v>21.5</v>
      </c>
      <c r="Y5" s="44"/>
    </row>
    <row r="6" spans="1:25" ht="15.6">
      <c r="A6" s="206">
        <v>34702</v>
      </c>
      <c r="B6">
        <v>11.829999923706101</v>
      </c>
      <c r="C6">
        <v>31.2600002288818</v>
      </c>
      <c r="D6">
        <v>0</v>
      </c>
      <c r="E6">
        <v>43.517083072664697</v>
      </c>
      <c r="F6" s="36">
        <f t="shared" si="0"/>
        <v>7.085124449431877</v>
      </c>
      <c r="G6" s="41">
        <f t="shared" si="3"/>
        <v>0</v>
      </c>
      <c r="H6" s="42">
        <f t="shared" si="4"/>
        <v>0</v>
      </c>
      <c r="I6" s="61">
        <f t="shared" si="1"/>
        <v>26.402500152587876</v>
      </c>
      <c r="J6" s="37" t="str">
        <f t="shared" si="5"/>
        <v xml:space="preserve"> </v>
      </c>
      <c r="K6" s="89" t="str">
        <f t="shared" ref="K6:K69" si="7">IF((SUM(D2:D6))&gt;$X$6,1,"")</f>
        <v/>
      </c>
      <c r="L6" s="89"/>
      <c r="M6" s="168">
        <f t="shared" si="6"/>
        <v>0</v>
      </c>
      <c r="N6" s="165"/>
      <c r="O6" s="69" t="str">
        <f>IF((AVERAGE(C4:C6))&lt;$X$4,1,"")</f>
        <v/>
      </c>
      <c r="P6" s="70"/>
      <c r="Q6" s="230" t="str">
        <f t="shared" si="2"/>
        <v/>
      </c>
      <c r="R6" s="46"/>
      <c r="W6" s="43" t="s">
        <v>33</v>
      </c>
      <c r="X6" s="68">
        <f>Thresholds!B6</f>
        <v>5</v>
      </c>
      <c r="Y6" s="44"/>
    </row>
    <row r="7" spans="1:25" ht="15.6">
      <c r="A7" s="206">
        <v>34703</v>
      </c>
      <c r="B7">
        <v>18.459999084472699</v>
      </c>
      <c r="C7">
        <v>32.849998474121101</v>
      </c>
      <c r="D7">
        <v>0.10000000149011599</v>
      </c>
      <c r="E7">
        <v>43.547939199085498</v>
      </c>
      <c r="F7" s="36">
        <f t="shared" si="0"/>
        <v>6.7390625807270661</v>
      </c>
      <c r="G7" s="41">
        <f t="shared" si="3"/>
        <v>0</v>
      </c>
      <c r="H7" s="42">
        <f t="shared" si="4"/>
        <v>0</v>
      </c>
      <c r="I7" s="61">
        <f t="shared" si="1"/>
        <v>29.252498626708999</v>
      </c>
      <c r="J7" s="37" t="str">
        <f t="shared" si="5"/>
        <v xml:space="preserve"> </v>
      </c>
      <c r="K7" s="89" t="str">
        <f t="shared" si="7"/>
        <v/>
      </c>
      <c r="L7" s="89"/>
      <c r="M7" s="168">
        <f t="shared" si="6"/>
        <v>0</v>
      </c>
      <c r="N7" s="165"/>
      <c r="O7" s="69" t="str">
        <f>IF((AVERAGE(C4:C7))&lt;$X$4,1,"")</f>
        <v/>
      </c>
      <c r="P7" s="70"/>
      <c r="Q7" s="230" t="str">
        <f t="shared" si="2"/>
        <v/>
      </c>
      <c r="R7" s="46"/>
      <c r="W7" s="118" t="s">
        <v>70</v>
      </c>
      <c r="X7" s="68">
        <f>Thresholds!B7</f>
        <v>19</v>
      </c>
      <c r="Y7" s="115"/>
    </row>
    <row r="8" spans="1:25" ht="15.6">
      <c r="A8" s="206">
        <v>34704</v>
      </c>
      <c r="B8">
        <v>19.2299995422363</v>
      </c>
      <c r="C8">
        <v>27.170000076293899</v>
      </c>
      <c r="D8">
        <v>0.40000000596046398</v>
      </c>
      <c r="E8">
        <v>43.571826188173503</v>
      </c>
      <c r="F8" s="36">
        <f t="shared" si="0"/>
        <v>4.7256508894981888</v>
      </c>
      <c r="G8" s="41">
        <f t="shared" si="3"/>
        <v>0</v>
      </c>
      <c r="H8" s="42">
        <f t="shared" si="4"/>
        <v>0</v>
      </c>
      <c r="I8" s="61">
        <f t="shared" si="1"/>
        <v>25.184999942779498</v>
      </c>
      <c r="J8" s="37" t="str">
        <f t="shared" si="5"/>
        <v xml:space="preserve"> </v>
      </c>
      <c r="K8" s="89" t="str">
        <f t="shared" si="7"/>
        <v/>
      </c>
      <c r="L8" s="89"/>
      <c r="M8" s="168">
        <f t="shared" si="6"/>
        <v>0</v>
      </c>
      <c r="N8" s="165"/>
      <c r="O8" s="69" t="str">
        <f>IF((AVERAGE(C4:C8))&lt;$X$4,1,"")</f>
        <v/>
      </c>
      <c r="P8" s="70"/>
      <c r="Q8" s="230" t="str">
        <f t="shared" si="2"/>
        <v/>
      </c>
      <c r="R8" s="46"/>
      <c r="W8" s="118" t="s">
        <v>71</v>
      </c>
      <c r="X8" s="68">
        <f>Thresholds!B8</f>
        <v>8</v>
      </c>
      <c r="Y8" s="115"/>
    </row>
    <row r="9" spans="1:25" ht="15.6">
      <c r="A9" s="206">
        <v>34705</v>
      </c>
      <c r="B9">
        <v>17.940000534057599</v>
      </c>
      <c r="C9">
        <v>22.180000305175799</v>
      </c>
      <c r="D9">
        <v>43.200000762939503</v>
      </c>
      <c r="E9">
        <v>43.588620842258997</v>
      </c>
      <c r="F9" s="36">
        <f t="shared" si="0"/>
        <v>3.1900567618658586</v>
      </c>
      <c r="G9" s="41">
        <f t="shared" si="3"/>
        <v>40.647955353446818</v>
      </c>
      <c r="H9" s="42">
        <f t="shared" si="4"/>
        <v>0.81295910706893637</v>
      </c>
      <c r="I9" s="61">
        <f t="shared" si="1"/>
        <v>21.120000362396247</v>
      </c>
      <c r="J9" s="37">
        <f t="shared" si="5"/>
        <v>1</v>
      </c>
      <c r="K9" s="89">
        <f t="shared" si="7"/>
        <v>1</v>
      </c>
      <c r="L9" s="89"/>
      <c r="M9" s="168">
        <f t="shared" si="6"/>
        <v>8.2880924709824763E-2</v>
      </c>
      <c r="N9" s="165"/>
      <c r="O9" s="69" t="str">
        <f>IF((AVERAGE(C3:C9))&lt;$X$4,1,"")</f>
        <v/>
      </c>
      <c r="P9" s="70"/>
      <c r="Q9" s="230" t="str">
        <f t="shared" si="2"/>
        <v/>
      </c>
      <c r="R9" s="46"/>
    </row>
    <row r="10" spans="1:25" ht="15.6">
      <c r="A10" s="206">
        <v>34706</v>
      </c>
      <c r="B10">
        <v>11.319999694824199</v>
      </c>
      <c r="C10">
        <v>17.309999465942401</v>
      </c>
      <c r="D10">
        <v>16.799999237060501</v>
      </c>
      <c r="E10">
        <v>43.598199963672599</v>
      </c>
      <c r="F10" s="36">
        <f t="shared" si="0"/>
        <v>3.2170042464664408</v>
      </c>
      <c r="G10" s="41">
        <f t="shared" si="3"/>
        <v>50</v>
      </c>
      <c r="H10" s="42">
        <f t="shared" si="4"/>
        <v>1</v>
      </c>
      <c r="I10" s="61">
        <f t="shared" si="1"/>
        <v>15.812499523162851</v>
      </c>
      <c r="J10" s="37">
        <f t="shared" si="5"/>
        <v>1</v>
      </c>
      <c r="K10" s="89">
        <f t="shared" si="7"/>
        <v>1</v>
      </c>
      <c r="L10" s="95" t="str">
        <f>IF((AVERAGE(I3:I10))&lt;$X$5,1,"")</f>
        <v/>
      </c>
      <c r="M10" s="168">
        <f t="shared" si="6"/>
        <v>9.7111294019142785E-2</v>
      </c>
      <c r="N10" s="165"/>
      <c r="O10" s="69" t="str">
        <f>IF((AVERAGE(C4:C10))&lt;$X$4,1,"")</f>
        <v/>
      </c>
      <c r="P10" s="70"/>
      <c r="Q10" s="230" t="str">
        <f t="shared" si="2"/>
        <v/>
      </c>
      <c r="R10" s="46"/>
    </row>
    <row r="11" spans="1:25" ht="15.6">
      <c r="A11" s="206">
        <v>34707</v>
      </c>
      <c r="B11">
        <v>8.5</v>
      </c>
      <c r="C11">
        <v>21.190000534057599</v>
      </c>
      <c r="D11">
        <v>0.5</v>
      </c>
      <c r="E11">
        <v>43.600440354744599</v>
      </c>
      <c r="F11" s="36">
        <f t="shared" si="0"/>
        <v>4.7599251546360817</v>
      </c>
      <c r="G11" s="41">
        <f t="shared" si="3"/>
        <v>46.692059876291133</v>
      </c>
      <c r="H11" s="42">
        <f t="shared" si="4"/>
        <v>0.93384119752582262</v>
      </c>
      <c r="I11" s="61">
        <f t="shared" si="1"/>
        <v>18.017500400543199</v>
      </c>
      <c r="J11" s="37">
        <f t="shared" si="5"/>
        <v>1</v>
      </c>
      <c r="K11" s="89">
        <f t="shared" si="7"/>
        <v>1</v>
      </c>
      <c r="L11" s="89" t="str">
        <f t="shared" ref="L11:L74" si="8">IF((AVERAGE(I2:I11))&lt;$X$5,1,"")</f>
        <v/>
      </c>
      <c r="M11" s="168">
        <f t="shared" si="6"/>
        <v>0.11369824651068312</v>
      </c>
      <c r="N11" s="165"/>
      <c r="O11" s="70" t="str">
        <f t="shared" ref="O11:O74" si="9">IF((AVERAGE(C5:C11))&lt;$X$4,1,"")</f>
        <v/>
      </c>
      <c r="P11" s="104"/>
      <c r="Q11" s="230" t="str">
        <f t="shared" si="2"/>
        <v/>
      </c>
      <c r="R11" s="46"/>
    </row>
    <row r="12" spans="1:25" ht="15.6">
      <c r="A12" s="206">
        <v>34708</v>
      </c>
      <c r="B12">
        <v>12.920000076293899</v>
      </c>
      <c r="C12">
        <v>29.7700004577637</v>
      </c>
      <c r="D12">
        <v>0.20000000298023199</v>
      </c>
      <c r="E12">
        <v>43.595218817805403</v>
      </c>
      <c r="F12" s="36">
        <f t="shared" si="0"/>
        <v>6.5762281434316039</v>
      </c>
      <c r="G12" s="41">
        <f t="shared" si="3"/>
        <v>41.631077364526078</v>
      </c>
      <c r="H12" s="42">
        <f t="shared" si="4"/>
        <v>0.83262154729052151</v>
      </c>
      <c r="I12" s="61">
        <f t="shared" si="1"/>
        <v>25.557500362396251</v>
      </c>
      <c r="J12" s="37">
        <f t="shared" si="5"/>
        <v>1</v>
      </c>
      <c r="K12" s="89">
        <f t="shared" si="7"/>
        <v>1</v>
      </c>
      <c r="L12" s="89" t="str">
        <f t="shared" si="8"/>
        <v/>
      </c>
      <c r="M12" s="168">
        <f t="shared" si="6"/>
        <v>0</v>
      </c>
      <c r="N12" s="165"/>
      <c r="O12" s="70" t="str">
        <f t="shared" si="9"/>
        <v/>
      </c>
      <c r="P12" s="102" t="str">
        <f t="shared" ref="P12:P75" si="10">IF(L12=1,(AVERAGE(IF(I12&gt;$X$7,I12-$X$7,0),IF(I11&gt;$X$7,I11-$X$7,0),IF(I10&gt;$X$7,I10-$X$7,0),IF(I9&gt;$X$7,I9-$X$7,0),IF(I8&gt;$X$7,I8-$X$7,0),IF(I7&gt;$X$7,I7-$X$7,0),IF(I6&gt;$X$7,I6-$X$7,0),IF(I5&gt;$X$7,I5-$X$7,0),IF(I4&gt;$X$7,I4-$X$7,0),IF(I3&gt;$X$7,I3-$X$7,0)))*$X$8,"")</f>
        <v/>
      </c>
      <c r="Q12" s="230" t="str">
        <f t="shared" si="2"/>
        <v/>
      </c>
      <c r="R12" s="46"/>
    </row>
    <row r="13" spans="1:25" ht="15.6">
      <c r="A13" s="206">
        <v>34709</v>
      </c>
      <c r="B13">
        <v>16.690000534057599</v>
      </c>
      <c r="C13">
        <v>30.290000915527301</v>
      </c>
      <c r="D13">
        <v>0</v>
      </c>
      <c r="E13">
        <v>43.582412155185402</v>
      </c>
      <c r="F13" s="36">
        <f t="shared" si="0"/>
        <v>6.2299902343528206</v>
      </c>
      <c r="G13" s="41">
        <f t="shared" si="3"/>
        <v>36.64708517704382</v>
      </c>
      <c r="H13" s="42">
        <f t="shared" si="4"/>
        <v>0.7329417035408764</v>
      </c>
      <c r="I13" s="61">
        <f t="shared" si="1"/>
        <v>26.890000820159877</v>
      </c>
      <c r="J13" s="37">
        <f t="shared" si="5"/>
        <v>1</v>
      </c>
      <c r="K13" s="89">
        <f t="shared" si="7"/>
        <v>1</v>
      </c>
      <c r="L13" s="89" t="str">
        <f t="shared" si="8"/>
        <v/>
      </c>
      <c r="M13" s="168">
        <f t="shared" si="6"/>
        <v>0</v>
      </c>
      <c r="N13" s="165"/>
      <c r="O13" s="70" t="str">
        <f t="shared" si="9"/>
        <v/>
      </c>
      <c r="P13" s="102" t="str">
        <f t="shared" si="10"/>
        <v/>
      </c>
      <c r="Q13" s="230" t="str">
        <f t="shared" si="2"/>
        <v/>
      </c>
      <c r="R13" s="46"/>
    </row>
    <row r="14" spans="1:25" ht="15.6">
      <c r="A14" s="206">
        <v>34710</v>
      </c>
      <c r="B14">
        <v>18.7299995422363</v>
      </c>
      <c r="C14">
        <v>35.299999237060497</v>
      </c>
      <c r="D14">
        <v>0</v>
      </c>
      <c r="E14">
        <v>43.561897169215101</v>
      </c>
      <c r="F14" s="36">
        <f t="shared" si="0"/>
        <v>7.460246579528313</v>
      </c>
      <c r="G14" s="41">
        <f t="shared" si="3"/>
        <v>30.678887913421171</v>
      </c>
      <c r="H14" s="42">
        <f t="shared" si="4"/>
        <v>0.61357775826842342</v>
      </c>
      <c r="I14" s="61">
        <f t="shared" si="1"/>
        <v>31.15749931335445</v>
      </c>
      <c r="J14" s="37">
        <f t="shared" si="5"/>
        <v>1</v>
      </c>
      <c r="K14" s="89">
        <f>IF((SUM(D10:D14))&gt;$X$6,1,"")</f>
        <v>1</v>
      </c>
      <c r="L14" s="89" t="str">
        <f t="shared" si="8"/>
        <v/>
      </c>
      <c r="M14" s="168">
        <f t="shared" si="6"/>
        <v>0</v>
      </c>
      <c r="N14" s="165"/>
      <c r="O14" s="70" t="str">
        <f>IF((AVERAGE(C8:C14))&lt;$X$4,1,"")</f>
        <v/>
      </c>
      <c r="P14" s="102" t="str">
        <f t="shared" si="10"/>
        <v/>
      </c>
      <c r="Q14" s="230" t="str">
        <f t="shared" si="2"/>
        <v/>
      </c>
      <c r="R14" s="46"/>
    </row>
    <row r="15" spans="1:25" ht="15.6">
      <c r="A15" s="206">
        <v>34711</v>
      </c>
      <c r="B15">
        <v>15.819999694824199</v>
      </c>
      <c r="C15">
        <v>25.079999923706101</v>
      </c>
      <c r="D15">
        <v>0</v>
      </c>
      <c r="E15">
        <v>43.533550662224798</v>
      </c>
      <c r="F15" s="36">
        <f t="shared" si="0"/>
        <v>4.7568863771897627</v>
      </c>
      <c r="G15" s="41">
        <f t="shared" si="3"/>
        <v>26.873378811669362</v>
      </c>
      <c r="H15" s="42">
        <f t="shared" si="4"/>
        <v>0.53746757623338726</v>
      </c>
      <c r="I15" s="61">
        <f t="shared" si="1"/>
        <v>22.764999866485624</v>
      </c>
      <c r="J15" s="37">
        <f t="shared" si="5"/>
        <v>1</v>
      </c>
      <c r="K15" s="89" t="str">
        <f t="shared" si="7"/>
        <v/>
      </c>
      <c r="L15" s="89" t="str">
        <f t="shared" si="8"/>
        <v/>
      </c>
      <c r="M15" s="168">
        <f t="shared" si="6"/>
        <v>0</v>
      </c>
      <c r="N15" s="165"/>
      <c r="O15" s="70" t="str">
        <f t="shared" si="9"/>
        <v/>
      </c>
      <c r="P15" s="102" t="str">
        <f t="shared" si="10"/>
        <v/>
      </c>
      <c r="Q15" s="230" t="str">
        <f t="shared" si="2"/>
        <v/>
      </c>
      <c r="R15" s="46"/>
    </row>
    <row r="16" spans="1:25" ht="15.6">
      <c r="A16" s="206">
        <v>34712</v>
      </c>
      <c r="B16">
        <v>14.7200002670288</v>
      </c>
      <c r="C16">
        <v>35.290000915527301</v>
      </c>
      <c r="D16">
        <v>0</v>
      </c>
      <c r="E16">
        <v>43.497249436544898</v>
      </c>
      <c r="F16" s="36">
        <f t="shared" si="0"/>
        <v>7.9274809448577059</v>
      </c>
      <c r="G16" s="41">
        <f t="shared" si="3"/>
        <v>20.531394055783196</v>
      </c>
      <c r="H16" s="42">
        <f t="shared" si="4"/>
        <v>0.4106278811156639</v>
      </c>
      <c r="I16" s="61">
        <f t="shared" si="1"/>
        <v>30.147500753402674</v>
      </c>
      <c r="J16" s="37">
        <f t="shared" si="5"/>
        <v>1</v>
      </c>
      <c r="K16" s="89" t="str">
        <f t="shared" si="7"/>
        <v/>
      </c>
      <c r="L16" s="89" t="str">
        <f t="shared" si="8"/>
        <v/>
      </c>
      <c r="M16" s="168">
        <f t="shared" si="6"/>
        <v>0</v>
      </c>
      <c r="N16" s="165"/>
      <c r="O16" s="70" t="str">
        <f t="shared" si="9"/>
        <v/>
      </c>
      <c r="P16" s="102" t="str">
        <f t="shared" si="10"/>
        <v/>
      </c>
      <c r="Q16" s="230" t="str">
        <f t="shared" si="2"/>
        <v/>
      </c>
      <c r="R16" s="85">
        <f>IF(AND(AND(AND(SUM(D3:D7)&gt;$X$6)),(L16=1)),1,0)</f>
        <v>0</v>
      </c>
    </row>
    <row r="17" spans="1:18" ht="15.6">
      <c r="A17" s="206">
        <v>34713</v>
      </c>
      <c r="B17">
        <v>18.350000381469702</v>
      </c>
      <c r="C17">
        <v>26.2399997711182</v>
      </c>
      <c r="D17">
        <v>0</v>
      </c>
      <c r="E17">
        <v>43.4528702945058</v>
      </c>
      <c r="F17" s="36">
        <f t="shared" si="0"/>
        <v>4.5941897052603897</v>
      </c>
      <c r="G17" s="41">
        <f t="shared" si="3"/>
        <v>16.856042291574884</v>
      </c>
      <c r="H17" s="42">
        <f t="shared" si="4"/>
        <v>0.33712084583149765</v>
      </c>
      <c r="I17" s="61">
        <f t="shared" si="1"/>
        <v>24.267499923706076</v>
      </c>
      <c r="J17" s="37">
        <f t="shared" si="5"/>
        <v>1</v>
      </c>
      <c r="K17" s="89" t="str">
        <f t="shared" si="7"/>
        <v/>
      </c>
      <c r="L17" s="89" t="str">
        <f t="shared" si="8"/>
        <v/>
      </c>
      <c r="M17" s="168">
        <f t="shared" si="6"/>
        <v>0</v>
      </c>
      <c r="N17" s="165"/>
      <c r="O17" s="70" t="str">
        <f t="shared" si="9"/>
        <v/>
      </c>
      <c r="P17" s="102" t="str">
        <f t="shared" si="10"/>
        <v/>
      </c>
      <c r="Q17" s="230" t="str">
        <f t="shared" si="2"/>
        <v/>
      </c>
      <c r="R17" s="85">
        <f t="shared" ref="R17:R80" si="11">IF(AND(AND(AND(SUM(D4:D8)&gt;$X$6)),(L17=1)),1,0)</f>
        <v>0</v>
      </c>
    </row>
    <row r="18" spans="1:18" ht="15.6">
      <c r="A18" s="206">
        <v>34714</v>
      </c>
      <c r="B18">
        <v>18.809999465942401</v>
      </c>
      <c r="C18">
        <v>27.399999618530298</v>
      </c>
      <c r="D18">
        <v>1.29999995231628</v>
      </c>
      <c r="E18">
        <v>43.400290038438101</v>
      </c>
      <c r="F18" s="36">
        <f t="shared" si="0"/>
        <v>4.8845815129102883</v>
      </c>
      <c r="G18" s="41">
        <f t="shared" si="3"/>
        <v>14.248377033562933</v>
      </c>
      <c r="H18" s="42">
        <f t="shared" si="4"/>
        <v>0.28496754067125868</v>
      </c>
      <c r="I18" s="61">
        <f t="shared" si="1"/>
        <v>25.252499580383322</v>
      </c>
      <c r="J18" s="37">
        <f t="shared" si="5"/>
        <v>1</v>
      </c>
      <c r="K18" s="89" t="str">
        <f t="shared" si="7"/>
        <v/>
      </c>
      <c r="L18" s="89" t="str">
        <f t="shared" si="8"/>
        <v/>
      </c>
      <c r="M18" s="168">
        <f t="shared" si="6"/>
        <v>0</v>
      </c>
      <c r="N18" s="165"/>
      <c r="O18" s="70" t="str">
        <f t="shared" si="9"/>
        <v/>
      </c>
      <c r="P18" s="102" t="str">
        <f t="shared" si="10"/>
        <v/>
      </c>
      <c r="Q18" s="230" t="str">
        <f t="shared" si="2"/>
        <v/>
      </c>
      <c r="R18" s="85">
        <f t="shared" si="11"/>
        <v>0</v>
      </c>
    </row>
    <row r="19" spans="1:18" ht="15.6">
      <c r="A19" s="206">
        <v>34715</v>
      </c>
      <c r="B19">
        <v>16.340000152587901</v>
      </c>
      <c r="C19">
        <v>23.190000534057599</v>
      </c>
      <c r="D19">
        <v>2</v>
      </c>
      <c r="E19">
        <v>43.339439315101998</v>
      </c>
      <c r="F19" s="36">
        <f t="shared" si="0"/>
        <v>4.0001265874075083</v>
      </c>
      <c r="G19" s="41">
        <f t="shared" si="3"/>
        <v>13.048275763636925</v>
      </c>
      <c r="H19" s="42">
        <f t="shared" si="4"/>
        <v>0.26096551527273848</v>
      </c>
      <c r="I19" s="61">
        <f t="shared" si="1"/>
        <v>21.477500438690175</v>
      </c>
      <c r="J19" s="37">
        <f t="shared" si="5"/>
        <v>1</v>
      </c>
      <c r="K19" s="89" t="str">
        <f t="shared" si="7"/>
        <v/>
      </c>
      <c r="L19" s="89" t="str">
        <f t="shared" si="8"/>
        <v/>
      </c>
      <c r="M19" s="168">
        <f t="shared" si="6"/>
        <v>3.6079560437394555E-2</v>
      </c>
      <c r="N19" s="165"/>
      <c r="O19" s="70" t="str">
        <f t="shared" si="9"/>
        <v/>
      </c>
      <c r="P19" s="102" t="str">
        <f t="shared" si="10"/>
        <v/>
      </c>
      <c r="Q19" s="230" t="str">
        <f t="shared" si="2"/>
        <v/>
      </c>
      <c r="R19" s="85">
        <f t="shared" si="11"/>
        <v>0</v>
      </c>
    </row>
    <row r="20" spans="1:18" ht="15.6">
      <c r="A20" s="206">
        <v>34716</v>
      </c>
      <c r="B20">
        <v>15.789999961853001</v>
      </c>
      <c r="C20">
        <v>23.670000076293899</v>
      </c>
      <c r="D20">
        <v>0.40000000596046398</v>
      </c>
      <c r="E20">
        <v>43.270464148978199</v>
      </c>
      <c r="F20" s="36">
        <f t="shared" si="0"/>
        <v>4.2795192273894624</v>
      </c>
      <c r="G20" s="41">
        <f t="shared" si="3"/>
        <v>10.024660387685818</v>
      </c>
      <c r="H20" s="42">
        <f t="shared" si="4"/>
        <v>0.20049320775371637</v>
      </c>
      <c r="I20" s="61">
        <f t="shared" si="1"/>
        <v>21.700000047683673</v>
      </c>
      <c r="J20" s="37">
        <f t="shared" si="5"/>
        <v>1</v>
      </c>
      <c r="K20" s="89" t="str">
        <f t="shared" si="7"/>
        <v/>
      </c>
      <c r="L20" s="89" t="str">
        <f t="shared" si="8"/>
        <v/>
      </c>
      <c r="M20" s="168">
        <f t="shared" si="6"/>
        <v>0</v>
      </c>
      <c r="N20" s="165"/>
      <c r="O20" s="70" t="str">
        <f t="shared" si="9"/>
        <v/>
      </c>
      <c r="P20" s="102" t="str">
        <f t="shared" si="10"/>
        <v/>
      </c>
      <c r="Q20" s="230" t="str">
        <f t="shared" si="2"/>
        <v/>
      </c>
      <c r="R20" s="85">
        <f t="shared" si="11"/>
        <v>0</v>
      </c>
    </row>
    <row r="21" spans="1:18" ht="15.6">
      <c r="A21" s="206">
        <v>34717</v>
      </c>
      <c r="B21">
        <v>17.2399997711182</v>
      </c>
      <c r="C21">
        <v>26.860000610351602</v>
      </c>
      <c r="D21">
        <v>1</v>
      </c>
      <c r="E21">
        <v>43.193564408977601</v>
      </c>
      <c r="F21" s="36">
        <f t="shared" si="0"/>
        <v>5.0118340077210055</v>
      </c>
      <c r="G21" s="41">
        <f t="shared" si="3"/>
        <v>7.0151931815090141</v>
      </c>
      <c r="H21" s="42">
        <f t="shared" si="4"/>
        <v>0.14030386363018027</v>
      </c>
      <c r="I21" s="61">
        <f t="shared" si="1"/>
        <v>24.455000400543252</v>
      </c>
      <c r="J21" s="37" t="str">
        <f t="shared" si="5"/>
        <v xml:space="preserve"> </v>
      </c>
      <c r="K21" s="89" t="str">
        <f t="shared" si="7"/>
        <v/>
      </c>
      <c r="L21" s="89" t="str">
        <f t="shared" si="8"/>
        <v/>
      </c>
      <c r="M21" s="168">
        <f t="shared" si="6"/>
        <v>0</v>
      </c>
      <c r="N21" s="165"/>
      <c r="O21" s="70" t="str">
        <f t="shared" si="9"/>
        <v/>
      </c>
      <c r="P21" s="102" t="str">
        <f t="shared" si="10"/>
        <v/>
      </c>
      <c r="Q21" s="230" t="str">
        <f t="shared" si="2"/>
        <v/>
      </c>
      <c r="R21" s="85">
        <f t="shared" si="11"/>
        <v>0</v>
      </c>
    </row>
    <row r="22" spans="1:18" ht="15.6">
      <c r="A22" s="206">
        <v>34718</v>
      </c>
      <c r="B22">
        <v>17.149999618530298</v>
      </c>
      <c r="C22">
        <v>32.400001525878899</v>
      </c>
      <c r="D22">
        <v>0.10000000149011599</v>
      </c>
      <c r="E22">
        <v>43.108939964010801</v>
      </c>
      <c r="F22" s="36">
        <f t="shared" si="0"/>
        <v>6.7285069748177859</v>
      </c>
      <c r="G22" s="41">
        <f t="shared" si="3"/>
        <v>1.7323876031449013</v>
      </c>
      <c r="H22" s="42">
        <f t="shared" si="4"/>
        <v>3.4647752062898024E-2</v>
      </c>
      <c r="I22" s="61">
        <f t="shared" si="1"/>
        <v>28.587501049041748</v>
      </c>
      <c r="J22" s="37" t="str">
        <f t="shared" si="5"/>
        <v xml:space="preserve"> </v>
      </c>
      <c r="K22" s="89" t="str">
        <f t="shared" si="7"/>
        <v/>
      </c>
      <c r="L22" s="89" t="str">
        <f t="shared" si="8"/>
        <v/>
      </c>
      <c r="M22" s="168">
        <f t="shared" si="6"/>
        <v>0</v>
      </c>
      <c r="N22" s="165">
        <f>IF(AND(SUM(M11:M22)&gt;1,SUM(D7:D11)&gt;$X$6),1,0)</f>
        <v>0</v>
      </c>
      <c r="O22" s="70" t="str">
        <f t="shared" si="9"/>
        <v/>
      </c>
      <c r="P22" s="102" t="str">
        <f t="shared" si="10"/>
        <v/>
      </c>
      <c r="Q22" s="230" t="str">
        <f t="shared" si="2"/>
        <v/>
      </c>
      <c r="R22" s="85">
        <f t="shared" si="11"/>
        <v>0</v>
      </c>
    </row>
    <row r="23" spans="1:18" ht="15.6">
      <c r="A23" s="206">
        <v>34719</v>
      </c>
      <c r="B23">
        <v>20.450000762939499</v>
      </c>
      <c r="C23">
        <v>23.829999923706101</v>
      </c>
      <c r="D23">
        <v>0.40000000596046398</v>
      </c>
      <c r="E23">
        <v>43.0167906829885</v>
      </c>
      <c r="F23" s="36">
        <f t="shared" si="0"/>
        <v>2.965282799193103</v>
      </c>
      <c r="G23" s="41">
        <f t="shared" si="3"/>
        <v>0</v>
      </c>
      <c r="H23" s="42">
        <f t="shared" si="4"/>
        <v>0</v>
      </c>
      <c r="I23" s="61">
        <f t="shared" si="1"/>
        <v>22.98500013351445</v>
      </c>
      <c r="J23" s="37" t="str">
        <f t="shared" si="5"/>
        <v xml:space="preserve"> </v>
      </c>
      <c r="K23" s="89" t="str">
        <f t="shared" si="7"/>
        <v/>
      </c>
      <c r="L23" s="89" t="str">
        <f t="shared" si="8"/>
        <v/>
      </c>
      <c r="M23" s="168">
        <f t="shared" si="6"/>
        <v>0</v>
      </c>
      <c r="N23" s="165">
        <f t="shared" ref="N23:N86" si="12">IF(AND(SUM(M12:M23)&gt;1,SUM(D8:D12)&gt;$X$6),1,0)</f>
        <v>0</v>
      </c>
      <c r="O23" s="70" t="str">
        <f t="shared" si="9"/>
        <v/>
      </c>
      <c r="P23" s="102" t="str">
        <f t="shared" si="10"/>
        <v/>
      </c>
      <c r="Q23" s="230" t="str">
        <f t="shared" si="2"/>
        <v/>
      </c>
      <c r="R23" s="85">
        <f t="shared" si="11"/>
        <v>0</v>
      </c>
    </row>
    <row r="24" spans="1:18" ht="15.6">
      <c r="A24" s="206">
        <v>34720</v>
      </c>
      <c r="B24">
        <v>10.960000038146999</v>
      </c>
      <c r="C24">
        <v>18.440000534057599</v>
      </c>
      <c r="D24">
        <v>1</v>
      </c>
      <c r="E24">
        <v>42.917316434821402</v>
      </c>
      <c r="F24" s="36">
        <f t="shared" si="0"/>
        <v>3.5811992762022187</v>
      </c>
      <c r="G24" s="41">
        <f t="shared" si="3"/>
        <v>0</v>
      </c>
      <c r="H24" s="42">
        <f t="shared" si="4"/>
        <v>0</v>
      </c>
      <c r="I24" s="61">
        <f t="shared" si="1"/>
        <v>16.570000410079949</v>
      </c>
      <c r="J24" s="37" t="str">
        <f t="shared" si="5"/>
        <v xml:space="preserve"> </v>
      </c>
      <c r="K24" s="89" t="str">
        <f t="shared" si="7"/>
        <v/>
      </c>
      <c r="L24" s="89" t="str">
        <f t="shared" si="8"/>
        <v/>
      </c>
      <c r="M24" s="168">
        <f t="shared" si="6"/>
        <v>0.1039059889848379</v>
      </c>
      <c r="N24" s="165">
        <f t="shared" si="12"/>
        <v>0</v>
      </c>
      <c r="O24" s="70" t="str">
        <f t="shared" si="9"/>
        <v/>
      </c>
      <c r="P24" s="102" t="str">
        <f t="shared" si="10"/>
        <v/>
      </c>
      <c r="Q24" s="230" t="str">
        <f t="shared" si="2"/>
        <v/>
      </c>
      <c r="R24" s="85">
        <f t="shared" si="11"/>
        <v>0</v>
      </c>
    </row>
    <row r="25" spans="1:18" ht="15.6">
      <c r="A25" s="206">
        <v>34721</v>
      </c>
      <c r="B25">
        <v>9.1800003051757795</v>
      </c>
      <c r="C25">
        <v>23.100000381469702</v>
      </c>
      <c r="D25">
        <v>0</v>
      </c>
      <c r="E25">
        <v>42.810717088420397</v>
      </c>
      <c r="F25" s="36">
        <f t="shared" si="0"/>
        <v>5.0891554326987372</v>
      </c>
      <c r="G25" s="41">
        <f t="shared" si="3"/>
        <v>0</v>
      </c>
      <c r="H25" s="42">
        <f t="shared" si="4"/>
        <v>0</v>
      </c>
      <c r="I25" s="61">
        <f t="shared" si="1"/>
        <v>19.620000362396222</v>
      </c>
      <c r="J25" s="37" t="str">
        <f t="shared" si="5"/>
        <v xml:space="preserve"> </v>
      </c>
      <c r="K25" s="89" t="str">
        <f t="shared" si="7"/>
        <v/>
      </c>
      <c r="L25" s="89" t="str">
        <f t="shared" si="8"/>
        <v/>
      </c>
      <c r="M25" s="168">
        <f t="shared" si="6"/>
        <v>0.11456030683775136</v>
      </c>
      <c r="N25" s="165">
        <f t="shared" si="12"/>
        <v>0</v>
      </c>
      <c r="O25" s="70" t="str">
        <f t="shared" si="9"/>
        <v/>
      </c>
      <c r="P25" s="102" t="str">
        <f t="shared" si="10"/>
        <v/>
      </c>
      <c r="Q25" s="230" t="str">
        <f t="shared" si="2"/>
        <v/>
      </c>
      <c r="R25" s="85">
        <f t="shared" si="11"/>
        <v>0</v>
      </c>
    </row>
    <row r="26" spans="1:18" ht="15.6">
      <c r="A26" s="206">
        <v>34722</v>
      </c>
      <c r="B26">
        <v>12.189999580383301</v>
      </c>
      <c r="C26">
        <v>28.209999084472699</v>
      </c>
      <c r="D26">
        <v>0.10000000149011599</v>
      </c>
      <c r="E26">
        <v>42.697192512695999</v>
      </c>
      <c r="F26" s="36">
        <f t="shared" si="0"/>
        <v>6.0964344619708566</v>
      </c>
      <c r="G26" s="41">
        <f t="shared" si="3"/>
        <v>0</v>
      </c>
      <c r="H26" s="42">
        <f t="shared" si="4"/>
        <v>0</v>
      </c>
      <c r="I26" s="61">
        <f t="shared" si="1"/>
        <v>24.204999208450349</v>
      </c>
      <c r="J26" s="37" t="str">
        <f t="shared" si="5"/>
        <v xml:space="preserve"> </v>
      </c>
      <c r="K26" s="89" t="str">
        <f t="shared" si="7"/>
        <v/>
      </c>
      <c r="L26" s="89" t="str">
        <f t="shared" si="8"/>
        <v/>
      </c>
      <c r="M26" s="168">
        <f t="shared" si="6"/>
        <v>0</v>
      </c>
      <c r="N26" s="165">
        <f t="shared" si="12"/>
        <v>0</v>
      </c>
      <c r="O26" s="70" t="str">
        <f t="shared" si="9"/>
        <v/>
      </c>
      <c r="P26" s="102" t="str">
        <f t="shared" si="10"/>
        <v/>
      </c>
      <c r="Q26" s="230" t="str">
        <f t="shared" si="2"/>
        <v/>
      </c>
      <c r="R26" s="85">
        <f t="shared" si="11"/>
        <v>0</v>
      </c>
    </row>
    <row r="27" spans="1:18" ht="15.6">
      <c r="A27" s="206">
        <v>34723</v>
      </c>
      <c r="B27">
        <v>15.7799997329712</v>
      </c>
      <c r="C27">
        <v>27.190000534057599</v>
      </c>
      <c r="D27">
        <v>0</v>
      </c>
      <c r="E27">
        <v>42.576942576559098</v>
      </c>
      <c r="F27" s="36">
        <f t="shared" si="0"/>
        <v>5.3040281444448896</v>
      </c>
      <c r="G27" s="41">
        <f t="shared" si="3"/>
        <v>0</v>
      </c>
      <c r="H27" s="42">
        <f t="shared" si="4"/>
        <v>0</v>
      </c>
      <c r="I27" s="61">
        <f t="shared" si="1"/>
        <v>24.337500333786</v>
      </c>
      <c r="J27" s="37" t="str">
        <f t="shared" si="5"/>
        <v xml:space="preserve"> </v>
      </c>
      <c r="K27" s="89" t="str">
        <f t="shared" si="7"/>
        <v/>
      </c>
      <c r="L27" s="89" t="str">
        <f t="shared" si="8"/>
        <v/>
      </c>
      <c r="M27" s="168">
        <f t="shared" si="6"/>
        <v>0</v>
      </c>
      <c r="N27" s="165">
        <f t="shared" si="12"/>
        <v>0</v>
      </c>
      <c r="O27" s="70" t="str">
        <f t="shared" si="9"/>
        <v/>
      </c>
      <c r="P27" s="102" t="str">
        <f t="shared" si="10"/>
        <v/>
      </c>
      <c r="Q27" s="230" t="str">
        <f t="shared" si="2"/>
        <v/>
      </c>
      <c r="R27" s="85">
        <f t="shared" si="11"/>
        <v>0</v>
      </c>
    </row>
    <row r="28" spans="1:18" ht="15.6">
      <c r="A28" s="206">
        <v>34724</v>
      </c>
      <c r="B28">
        <v>15.939999580383301</v>
      </c>
      <c r="C28">
        <v>22.530000686645501</v>
      </c>
      <c r="D28">
        <v>0.10000000149011599</v>
      </c>
      <c r="E28">
        <v>42.450167148920301</v>
      </c>
      <c r="F28" s="36">
        <f t="shared" si="0"/>
        <v>3.7887526277517378</v>
      </c>
      <c r="G28" s="41">
        <f t="shared" si="3"/>
        <v>0</v>
      </c>
      <c r="H28" s="42">
        <f t="shared" si="4"/>
        <v>0</v>
      </c>
      <c r="I28" s="61">
        <f t="shared" si="1"/>
        <v>20.882500410079949</v>
      </c>
      <c r="J28" s="37" t="str">
        <f t="shared" si="5"/>
        <v xml:space="preserve"> </v>
      </c>
      <c r="K28" s="89" t="str">
        <f t="shared" si="7"/>
        <v/>
      </c>
      <c r="L28" s="89" t="str">
        <f t="shared" si="8"/>
        <v/>
      </c>
      <c r="M28" s="168">
        <f t="shared" si="6"/>
        <v>9.3792977082713599E-2</v>
      </c>
      <c r="N28" s="165">
        <f t="shared" si="12"/>
        <v>0</v>
      </c>
      <c r="O28" s="70" t="str">
        <f t="shared" si="9"/>
        <v/>
      </c>
      <c r="P28" s="102" t="str">
        <f t="shared" si="10"/>
        <v/>
      </c>
      <c r="Q28" s="230" t="str">
        <f t="shared" si="2"/>
        <v/>
      </c>
      <c r="R28" s="85">
        <f t="shared" si="11"/>
        <v>0</v>
      </c>
    </row>
    <row r="29" spans="1:18" ht="15.6">
      <c r="A29" s="206">
        <v>34725</v>
      </c>
      <c r="B29">
        <v>14.789999961853001</v>
      </c>
      <c r="C29">
        <v>25.5100002288818</v>
      </c>
      <c r="D29">
        <v>0</v>
      </c>
      <c r="E29">
        <v>42.317066098690297</v>
      </c>
      <c r="F29" s="36">
        <f t="shared" si="0"/>
        <v>4.936128771950151</v>
      </c>
      <c r="G29" s="41">
        <f t="shared" si="3"/>
        <v>0</v>
      </c>
      <c r="H29" s="42">
        <f t="shared" si="4"/>
        <v>0</v>
      </c>
      <c r="I29" s="61">
        <f t="shared" si="1"/>
        <v>22.830000162124602</v>
      </c>
      <c r="J29" s="37" t="str">
        <f t="shared" si="5"/>
        <v xml:space="preserve"> </v>
      </c>
      <c r="K29" s="89" t="str">
        <f t="shared" si="7"/>
        <v/>
      </c>
      <c r="L29" s="89" t="str">
        <f t="shared" si="8"/>
        <v/>
      </c>
      <c r="M29" s="168">
        <f t="shared" si="6"/>
        <v>0</v>
      </c>
      <c r="N29" s="165">
        <f t="shared" si="12"/>
        <v>0</v>
      </c>
      <c r="O29" s="70" t="str">
        <f t="shared" si="9"/>
        <v/>
      </c>
      <c r="P29" s="102" t="str">
        <f t="shared" si="10"/>
        <v/>
      </c>
      <c r="Q29" s="230" t="str">
        <f t="shared" si="2"/>
        <v/>
      </c>
      <c r="R29" s="85">
        <f t="shared" si="11"/>
        <v>0</v>
      </c>
    </row>
    <row r="30" spans="1:18" ht="15.6">
      <c r="A30" s="206">
        <v>34726</v>
      </c>
      <c r="B30">
        <v>16.190000534057599</v>
      </c>
      <c r="C30">
        <v>27.959999084472699</v>
      </c>
      <c r="D30">
        <v>2.7000000476837198</v>
      </c>
      <c r="E30">
        <v>42.177839294779901</v>
      </c>
      <c r="F30" s="36">
        <f t="shared" si="0"/>
        <v>5.4167024307717879</v>
      </c>
      <c r="G30" s="41">
        <f t="shared" si="3"/>
        <v>0</v>
      </c>
      <c r="H30" s="42">
        <f t="shared" si="4"/>
        <v>0</v>
      </c>
      <c r="I30" s="61">
        <f t="shared" si="1"/>
        <v>25.017499446868925</v>
      </c>
      <c r="J30" s="37" t="str">
        <f t="shared" si="5"/>
        <v xml:space="preserve"> </v>
      </c>
      <c r="K30" s="89" t="str">
        <f t="shared" si="7"/>
        <v/>
      </c>
      <c r="L30" s="89" t="str">
        <f t="shared" si="8"/>
        <v/>
      </c>
      <c r="M30" s="168">
        <f t="shared" si="6"/>
        <v>0</v>
      </c>
      <c r="N30" s="165">
        <f t="shared" si="12"/>
        <v>0</v>
      </c>
      <c r="O30" s="70" t="str">
        <f t="shared" si="9"/>
        <v/>
      </c>
      <c r="P30" s="102" t="str">
        <f t="shared" si="10"/>
        <v/>
      </c>
      <c r="Q30" s="230" t="str">
        <f t="shared" si="2"/>
        <v/>
      </c>
      <c r="R30" s="85">
        <f t="shared" si="11"/>
        <v>0</v>
      </c>
    </row>
    <row r="31" spans="1:18" ht="15.6">
      <c r="A31" s="206">
        <v>34727</v>
      </c>
      <c r="B31">
        <v>17.5100002288818</v>
      </c>
      <c r="C31">
        <v>27.180000305175799</v>
      </c>
      <c r="D31">
        <v>25.399999618530298</v>
      </c>
      <c r="E31">
        <v>42.032686606099801</v>
      </c>
      <c r="F31" s="36">
        <f t="shared" si="0"/>
        <v>4.9259909006608673</v>
      </c>
      <c r="G31" s="41">
        <f t="shared" si="3"/>
        <v>21.459206898001604</v>
      </c>
      <c r="H31" s="42">
        <f t="shared" si="4"/>
        <v>0.42918413796003207</v>
      </c>
      <c r="I31" s="61">
        <f t="shared" si="1"/>
        <v>24.762500286102298</v>
      </c>
      <c r="J31" s="37">
        <f t="shared" si="5"/>
        <v>1</v>
      </c>
      <c r="K31" s="89">
        <f t="shared" si="7"/>
        <v>1</v>
      </c>
      <c r="L31" s="89" t="str">
        <f t="shared" si="8"/>
        <v/>
      </c>
      <c r="M31" s="168">
        <f t="shared" si="6"/>
        <v>0</v>
      </c>
      <c r="N31" s="165">
        <f t="shared" si="12"/>
        <v>0</v>
      </c>
      <c r="O31" s="70" t="str">
        <f t="shared" si="9"/>
        <v/>
      </c>
      <c r="P31" s="102" t="str">
        <f t="shared" si="10"/>
        <v/>
      </c>
      <c r="Q31" s="230" t="str">
        <f t="shared" si="2"/>
        <v/>
      </c>
      <c r="R31" s="85">
        <f t="shared" si="11"/>
        <v>0</v>
      </c>
    </row>
    <row r="32" spans="1:18" ht="15.6">
      <c r="A32" s="206">
        <v>34728</v>
      </c>
      <c r="B32">
        <v>16.670000076293899</v>
      </c>
      <c r="C32">
        <v>24.920000076293899</v>
      </c>
      <c r="D32">
        <v>5</v>
      </c>
      <c r="E32">
        <v>41.881807901560798</v>
      </c>
      <c r="F32" s="36">
        <f t="shared" si="0"/>
        <v>4.3585817146365438</v>
      </c>
      <c r="G32" s="41">
        <f t="shared" si="3"/>
        <v>22.972341526292368</v>
      </c>
      <c r="H32" s="42">
        <f t="shared" si="4"/>
        <v>0.45944683052584734</v>
      </c>
      <c r="I32" s="61">
        <f t="shared" si="1"/>
        <v>22.857500076293899</v>
      </c>
      <c r="J32" s="37">
        <f t="shared" si="5"/>
        <v>1</v>
      </c>
      <c r="K32" s="89">
        <f t="shared" si="7"/>
        <v>1</v>
      </c>
      <c r="L32" s="89" t="str">
        <f t="shared" si="8"/>
        <v/>
      </c>
      <c r="M32" s="168">
        <f t="shared" si="6"/>
        <v>0</v>
      </c>
      <c r="N32" s="165">
        <f t="shared" si="12"/>
        <v>0</v>
      </c>
      <c r="O32" s="70" t="str">
        <f t="shared" si="9"/>
        <v/>
      </c>
      <c r="P32" s="102" t="str">
        <f t="shared" si="10"/>
        <v/>
      </c>
      <c r="Q32" s="230" t="str">
        <f t="shared" si="2"/>
        <v/>
      </c>
      <c r="R32" s="85">
        <f t="shared" si="11"/>
        <v>0</v>
      </c>
    </row>
    <row r="33" spans="1:18" ht="15.6">
      <c r="A33" s="206">
        <v>34729</v>
      </c>
      <c r="B33">
        <v>15.3800001144409</v>
      </c>
      <c r="C33">
        <v>28.559999465942401</v>
      </c>
      <c r="D33">
        <v>0.40000000596046398</v>
      </c>
      <c r="E33">
        <v>41.725403050073503</v>
      </c>
      <c r="F33" s="36">
        <f t="shared" si="0"/>
        <v>5.6555594931535325</v>
      </c>
      <c r="G33" s="41">
        <f t="shared" si="3"/>
        <v>18.847893937730007</v>
      </c>
      <c r="H33" s="42">
        <f t="shared" si="4"/>
        <v>0.37695787875460013</v>
      </c>
      <c r="I33" s="61">
        <f t="shared" si="1"/>
        <v>25.264999628067024</v>
      </c>
      <c r="J33" s="37">
        <f t="shared" si="5"/>
        <v>1</v>
      </c>
      <c r="K33" s="89">
        <f t="shared" si="7"/>
        <v>1</v>
      </c>
      <c r="L33" s="89" t="str">
        <f t="shared" si="8"/>
        <v/>
      </c>
      <c r="M33" s="168">
        <f t="shared" si="6"/>
        <v>0</v>
      </c>
      <c r="N33" s="165">
        <f t="shared" si="12"/>
        <v>0</v>
      </c>
      <c r="O33" s="70" t="str">
        <f t="shared" si="9"/>
        <v/>
      </c>
      <c r="P33" s="102" t="str">
        <f t="shared" si="10"/>
        <v/>
      </c>
      <c r="Q33" s="230" t="str">
        <f t="shared" si="2"/>
        <v/>
      </c>
      <c r="R33" s="85">
        <f t="shared" si="11"/>
        <v>0</v>
      </c>
    </row>
    <row r="34" spans="1:18" ht="15.6">
      <c r="A34" s="206">
        <v>34730</v>
      </c>
      <c r="B34">
        <v>11.8500003814697</v>
      </c>
      <c r="C34">
        <v>20.719999313354499</v>
      </c>
      <c r="D34">
        <v>0.89999997615814198</v>
      </c>
      <c r="E34">
        <v>41.5636719205486</v>
      </c>
      <c r="F34" s="36">
        <f t="shared" si="0"/>
        <v>3.9609625831808613</v>
      </c>
      <c r="G34" s="41">
        <f t="shared" si="3"/>
        <v>16.57912384734346</v>
      </c>
      <c r="H34" s="42">
        <f t="shared" si="4"/>
        <v>0.33158247694686921</v>
      </c>
      <c r="I34" s="61">
        <f t="shared" si="1"/>
        <v>18.502499580383301</v>
      </c>
      <c r="J34" s="37">
        <f t="shared" si="5"/>
        <v>1</v>
      </c>
      <c r="K34" s="89">
        <f t="shared" si="7"/>
        <v>1</v>
      </c>
      <c r="L34" s="89" t="str">
        <f t="shared" si="8"/>
        <v/>
      </c>
      <c r="M34" s="168">
        <f t="shared" si="6"/>
        <v>0.11549368701886122</v>
      </c>
      <c r="N34" s="165">
        <f t="shared" si="12"/>
        <v>0</v>
      </c>
      <c r="O34" s="70" t="str">
        <f t="shared" si="9"/>
        <v/>
      </c>
      <c r="P34" s="102" t="str">
        <f t="shared" si="10"/>
        <v/>
      </c>
      <c r="Q34" s="230" t="str">
        <f t="shared" si="2"/>
        <v/>
      </c>
      <c r="R34" s="85">
        <f t="shared" si="11"/>
        <v>0</v>
      </c>
    </row>
    <row r="35" spans="1:18" ht="15.6">
      <c r="A35" s="206">
        <v>34731</v>
      </c>
      <c r="B35">
        <v>9.8900003433227504</v>
      </c>
      <c r="C35">
        <v>25</v>
      </c>
      <c r="D35">
        <v>0</v>
      </c>
      <c r="E35">
        <v>41.396814381896903</v>
      </c>
      <c r="F35" s="36">
        <f t="shared" si="0"/>
        <v>5.3242497350773661</v>
      </c>
      <c r="G35" s="41">
        <f t="shared" si="3"/>
        <v>12.319724059281567</v>
      </c>
      <c r="H35" s="42">
        <f t="shared" si="4"/>
        <v>0.24639448118563134</v>
      </c>
      <c r="I35" s="61">
        <f t="shared" si="1"/>
        <v>21.222500085830688</v>
      </c>
      <c r="J35" s="37">
        <f t="shared" si="5"/>
        <v>1</v>
      </c>
      <c r="K35" s="89">
        <f t="shared" si="7"/>
        <v>1</v>
      </c>
      <c r="L35" s="89" t="str">
        <f t="shared" si="8"/>
        <v/>
      </c>
      <c r="M35" s="168">
        <f t="shared" si="6"/>
        <v>7.607135172031336E-2</v>
      </c>
      <c r="N35" s="165">
        <f t="shared" si="12"/>
        <v>0</v>
      </c>
      <c r="O35" s="70" t="str">
        <f t="shared" si="9"/>
        <v/>
      </c>
      <c r="P35" s="102" t="str">
        <f t="shared" si="10"/>
        <v/>
      </c>
      <c r="Q35" s="230" t="str">
        <f t="shared" si="2"/>
        <v/>
      </c>
      <c r="R35" s="85">
        <f t="shared" si="11"/>
        <v>0</v>
      </c>
    </row>
    <row r="36" spans="1:18" ht="15.6">
      <c r="A36" s="206">
        <v>34732</v>
      </c>
      <c r="B36">
        <v>14.1199998855591</v>
      </c>
      <c r="C36">
        <v>28.870000839233398</v>
      </c>
      <c r="D36">
        <v>0</v>
      </c>
      <c r="E36">
        <v>41.2250303030292</v>
      </c>
      <c r="F36" s="36">
        <f t="shared" si="0"/>
        <v>5.8405810699379277</v>
      </c>
      <c r="G36" s="41">
        <f t="shared" si="3"/>
        <v>7.6472592033312248</v>
      </c>
      <c r="H36" s="42">
        <f t="shared" si="4"/>
        <v>0.1529451840666245</v>
      </c>
      <c r="I36" s="61">
        <f t="shared" si="1"/>
        <v>25.182500600814823</v>
      </c>
      <c r="J36" s="37" t="str">
        <f t="shared" si="5"/>
        <v xml:space="preserve"> </v>
      </c>
      <c r="K36" s="89">
        <f t="shared" si="7"/>
        <v>1</v>
      </c>
      <c r="L36" s="89" t="str">
        <f t="shared" si="8"/>
        <v/>
      </c>
      <c r="M36" s="168">
        <f t="shared" si="6"/>
        <v>0</v>
      </c>
      <c r="N36" s="165">
        <f t="shared" si="12"/>
        <v>0</v>
      </c>
      <c r="O36" s="70" t="str">
        <f t="shared" si="9"/>
        <v/>
      </c>
      <c r="P36" s="102" t="str">
        <f t="shared" si="10"/>
        <v/>
      </c>
      <c r="Q36" s="230" t="str">
        <f t="shared" si="2"/>
        <v/>
      </c>
      <c r="R36" s="85">
        <f t="shared" si="11"/>
        <v>0</v>
      </c>
    </row>
    <row r="37" spans="1:18" ht="15.6">
      <c r="A37" s="206">
        <v>34733</v>
      </c>
      <c r="B37">
        <v>15.710000038146999</v>
      </c>
      <c r="C37">
        <v>20.129999160766602</v>
      </c>
      <c r="D37">
        <v>4.8000001907348597</v>
      </c>
      <c r="E37">
        <v>41.048519552856</v>
      </c>
      <c r="F37" s="36">
        <f t="shared" si="0"/>
        <v>2.8938884544761114</v>
      </c>
      <c r="G37" s="41">
        <f t="shared" si="3"/>
        <v>10.132148630485194</v>
      </c>
      <c r="H37" s="42">
        <f t="shared" si="4"/>
        <v>0.20264297260970388</v>
      </c>
      <c r="I37" s="61">
        <f t="shared" si="1"/>
        <v>19.024999380111701</v>
      </c>
      <c r="J37" s="37">
        <f t="shared" si="5"/>
        <v>1</v>
      </c>
      <c r="K37" s="89">
        <f t="shared" si="7"/>
        <v>1</v>
      </c>
      <c r="L37" s="89" t="str">
        <f t="shared" si="8"/>
        <v/>
      </c>
      <c r="M37" s="168">
        <f t="shared" si="6"/>
        <v>0.11613630110673628</v>
      </c>
      <c r="N37" s="165">
        <f t="shared" si="12"/>
        <v>0</v>
      </c>
      <c r="O37" s="70" t="str">
        <f t="shared" si="9"/>
        <v/>
      </c>
      <c r="P37" s="102" t="str">
        <f t="shared" si="10"/>
        <v/>
      </c>
      <c r="Q37" s="230" t="str">
        <f t="shared" si="2"/>
        <v/>
      </c>
      <c r="R37" s="85">
        <f t="shared" si="11"/>
        <v>0</v>
      </c>
    </row>
    <row r="38" spans="1:18" ht="15.6">
      <c r="A38" s="206">
        <v>34734</v>
      </c>
      <c r="B38">
        <v>9.7100000381469709</v>
      </c>
      <c r="C38">
        <v>27.2600002288818</v>
      </c>
      <c r="D38">
        <v>0</v>
      </c>
      <c r="E38">
        <v>40.867482000288199</v>
      </c>
      <c r="F38" s="36">
        <f t="shared" si="0"/>
        <v>5.8318362816820493</v>
      </c>
      <c r="G38" s="41">
        <f t="shared" si="3"/>
        <v>5.4666796051395545</v>
      </c>
      <c r="H38" s="42">
        <f t="shared" si="4"/>
        <v>0.10933359210279109</v>
      </c>
      <c r="I38" s="61">
        <f t="shared" si="1"/>
        <v>22.872500181198092</v>
      </c>
      <c r="J38" s="37" t="str">
        <f t="shared" si="5"/>
        <v xml:space="preserve"> </v>
      </c>
      <c r="K38" s="89">
        <f t="shared" si="7"/>
        <v>1</v>
      </c>
      <c r="L38" s="89" t="str">
        <f t="shared" si="8"/>
        <v/>
      </c>
      <c r="M38" s="168">
        <f t="shared" si="6"/>
        <v>0</v>
      </c>
      <c r="N38" s="165">
        <f t="shared" si="12"/>
        <v>0</v>
      </c>
      <c r="O38" s="70" t="str">
        <f t="shared" si="9"/>
        <v/>
      </c>
      <c r="P38" s="102" t="str">
        <f t="shared" si="10"/>
        <v/>
      </c>
      <c r="Q38" s="230" t="str">
        <f t="shared" si="2"/>
        <v/>
      </c>
      <c r="R38" s="85">
        <f t="shared" si="11"/>
        <v>0</v>
      </c>
    </row>
    <row r="39" spans="1:18" ht="15.6">
      <c r="A39" s="206">
        <v>34735</v>
      </c>
      <c r="B39">
        <v>15.2799997329712</v>
      </c>
      <c r="C39">
        <v>22.049999237060501</v>
      </c>
      <c r="D39">
        <v>0.30000001192092901</v>
      </c>
      <c r="E39">
        <v>40.682117514236502</v>
      </c>
      <c r="F39" s="36">
        <f t="shared" si="0"/>
        <v>3.6235631282988332</v>
      </c>
      <c r="G39" s="41">
        <f t="shared" si="3"/>
        <v>2.8678291144214167</v>
      </c>
      <c r="H39" s="42">
        <f t="shared" si="4"/>
        <v>5.7356582288428333E-2</v>
      </c>
      <c r="I39" s="61">
        <f t="shared" si="1"/>
        <v>20.357499361038176</v>
      </c>
      <c r="J39" s="37" t="str">
        <f t="shared" si="5"/>
        <v xml:space="preserve"> </v>
      </c>
      <c r="K39" s="89">
        <f t="shared" si="7"/>
        <v>1</v>
      </c>
      <c r="L39" s="89" t="str">
        <f t="shared" si="8"/>
        <v/>
      </c>
      <c r="M39" s="168">
        <f t="shared" si="6"/>
        <v>0.10695183431820186</v>
      </c>
      <c r="N39" s="165">
        <f t="shared" si="12"/>
        <v>0</v>
      </c>
      <c r="O39" s="70" t="str">
        <f t="shared" si="9"/>
        <v/>
      </c>
      <c r="P39" s="102" t="str">
        <f t="shared" si="10"/>
        <v/>
      </c>
      <c r="Q39" s="230" t="str">
        <f t="shared" si="2"/>
        <v/>
      </c>
      <c r="R39" s="85">
        <f t="shared" si="11"/>
        <v>0</v>
      </c>
    </row>
    <row r="40" spans="1:18" ht="15.6">
      <c r="A40" s="206">
        <v>34736</v>
      </c>
      <c r="B40">
        <v>9.6800003051757795</v>
      </c>
      <c r="C40">
        <v>20.139999389648398</v>
      </c>
      <c r="D40">
        <v>5.3000001907348597</v>
      </c>
      <c r="E40">
        <v>40.492625963611601</v>
      </c>
      <c r="F40" s="36">
        <f t="shared" si="0"/>
        <v>4.0214628295967794</v>
      </c>
      <c r="G40" s="41">
        <f t="shared" si="3"/>
        <v>4.9506590414788523</v>
      </c>
      <c r="H40" s="42">
        <f t="shared" si="4"/>
        <v>9.9013180829577052E-2</v>
      </c>
      <c r="I40" s="61">
        <f t="shared" si="1"/>
        <v>17.524999618530245</v>
      </c>
      <c r="J40" s="37" t="str">
        <f t="shared" si="5"/>
        <v xml:space="preserve"> </v>
      </c>
      <c r="K40" s="89">
        <f t="shared" si="7"/>
        <v>1</v>
      </c>
      <c r="L40" s="89" t="str">
        <f t="shared" si="8"/>
        <v/>
      </c>
      <c r="M40" s="168">
        <f t="shared" si="6"/>
        <v>0.11098755770138374</v>
      </c>
      <c r="N40" s="165">
        <f t="shared" si="12"/>
        <v>0</v>
      </c>
      <c r="O40" s="70" t="str">
        <f t="shared" si="9"/>
        <v/>
      </c>
      <c r="P40" s="102" t="str">
        <f t="shared" si="10"/>
        <v/>
      </c>
      <c r="Q40" s="230" t="str">
        <f t="shared" si="2"/>
        <v/>
      </c>
      <c r="R40" s="85">
        <f t="shared" si="11"/>
        <v>0</v>
      </c>
    </row>
    <row r="41" spans="1:18" ht="15.6">
      <c r="A41" s="206">
        <v>34737</v>
      </c>
      <c r="B41">
        <v>9.2100000381469709</v>
      </c>
      <c r="C41">
        <v>24.7299995422363</v>
      </c>
      <c r="D41">
        <v>0</v>
      </c>
      <c r="E41">
        <v>40.299207217324103</v>
      </c>
      <c r="F41" s="36">
        <f t="shared" si="0"/>
        <v>5.1821358498564116</v>
      </c>
      <c r="G41" s="41">
        <f t="shared" si="3"/>
        <v>0.8049503615937228</v>
      </c>
      <c r="H41" s="42">
        <f t="shared" si="4"/>
        <v>1.6099007231874456E-2</v>
      </c>
      <c r="I41" s="61">
        <f t="shared" si="1"/>
        <v>20.849999666213968</v>
      </c>
      <c r="J41" s="37" t="str">
        <f t="shared" si="5"/>
        <v xml:space="preserve"> </v>
      </c>
      <c r="K41" s="89">
        <f t="shared" si="7"/>
        <v>1</v>
      </c>
      <c r="L41" s="89">
        <f t="shared" si="8"/>
        <v>1</v>
      </c>
      <c r="M41" s="168">
        <f t="shared" si="6"/>
        <v>9.4948010262142682E-2</v>
      </c>
      <c r="N41" s="165">
        <f t="shared" si="12"/>
        <v>0</v>
      </c>
      <c r="O41" s="70" t="str">
        <f t="shared" si="9"/>
        <v/>
      </c>
      <c r="P41" s="102">
        <f t="shared" si="10"/>
        <v>20.505999183654698</v>
      </c>
      <c r="Q41" s="230">
        <f t="shared" si="2"/>
        <v>34737</v>
      </c>
      <c r="R41" s="85">
        <f t="shared" si="11"/>
        <v>1</v>
      </c>
    </row>
    <row r="42" spans="1:18" ht="15.6">
      <c r="A42" s="206">
        <v>34738</v>
      </c>
      <c r="B42">
        <v>12.6000003814697</v>
      </c>
      <c r="C42">
        <v>21.290000915527301</v>
      </c>
      <c r="D42">
        <v>0</v>
      </c>
      <c r="E42">
        <v>40.102061144284903</v>
      </c>
      <c r="F42" s="36">
        <f t="shared" si="0"/>
        <v>3.8559435930870438</v>
      </c>
      <c r="G42" s="41">
        <f t="shared" si="3"/>
        <v>0</v>
      </c>
      <c r="H42" s="42">
        <f t="shared" si="4"/>
        <v>0</v>
      </c>
      <c r="I42" s="61">
        <f t="shared" si="1"/>
        <v>19.1175007820129</v>
      </c>
      <c r="J42" s="37" t="str">
        <f t="shared" si="5"/>
        <v xml:space="preserve"> </v>
      </c>
      <c r="K42" s="89">
        <f t="shared" si="7"/>
        <v>1</v>
      </c>
      <c r="L42" s="89">
        <f t="shared" si="8"/>
        <v>1</v>
      </c>
      <c r="M42" s="168">
        <f t="shared" si="6"/>
        <v>0.11607573556207218</v>
      </c>
      <c r="N42" s="165">
        <f t="shared" si="12"/>
        <v>0</v>
      </c>
      <c r="O42" s="70" t="str">
        <f t="shared" si="9"/>
        <v/>
      </c>
      <c r="P42" s="102">
        <f t="shared" si="10"/>
        <v>17.513999748229899</v>
      </c>
      <c r="Q42" s="230" t="str">
        <f t="shared" si="2"/>
        <v/>
      </c>
      <c r="R42" s="85">
        <f t="shared" si="11"/>
        <v>1</v>
      </c>
    </row>
    <row r="43" spans="1:18" ht="15.6">
      <c r="A43" s="206">
        <v>34739</v>
      </c>
      <c r="B43">
        <v>12.5200004577637</v>
      </c>
      <c r="C43">
        <v>19.219999313354499</v>
      </c>
      <c r="D43">
        <v>0</v>
      </c>
      <c r="E43">
        <v>39.901387613404601</v>
      </c>
      <c r="F43" s="36">
        <f t="shared" si="0"/>
        <v>3.2646019058636324</v>
      </c>
      <c r="G43" s="41">
        <f t="shared" si="3"/>
        <v>0</v>
      </c>
      <c r="H43" s="42">
        <f t="shared" si="4"/>
        <v>0</v>
      </c>
      <c r="I43" s="61">
        <f t="shared" si="1"/>
        <v>17.544999599456801</v>
      </c>
      <c r="J43" s="37" t="str">
        <f t="shared" si="5"/>
        <v xml:space="preserve"> </v>
      </c>
      <c r="K43" s="89">
        <f t="shared" si="7"/>
        <v>1</v>
      </c>
      <c r="L43" s="89">
        <f t="shared" si="8"/>
        <v>1</v>
      </c>
      <c r="M43" s="168">
        <f t="shared" si="6"/>
        <v>0.11111225129749293</v>
      </c>
      <c r="N43" s="165">
        <f t="shared" si="12"/>
        <v>0</v>
      </c>
      <c r="O43" s="70" t="str">
        <f t="shared" si="9"/>
        <v/>
      </c>
      <c r="P43" s="102">
        <f t="shared" si="10"/>
        <v>12.502000045776279</v>
      </c>
      <c r="Q43" s="230" t="str">
        <f t="shared" si="2"/>
        <v/>
      </c>
      <c r="R43" s="85">
        <f t="shared" si="11"/>
        <v>1</v>
      </c>
    </row>
    <row r="44" spans="1:18" ht="15.6">
      <c r="A44" s="206">
        <v>34740</v>
      </c>
      <c r="B44">
        <v>12.7799997329712</v>
      </c>
      <c r="C44">
        <v>20.469999313354499</v>
      </c>
      <c r="D44">
        <v>0</v>
      </c>
      <c r="E44">
        <v>39.697386493594102</v>
      </c>
      <c r="F44" s="36">
        <f t="shared" si="0"/>
        <v>3.5576299143877854</v>
      </c>
      <c r="G44" s="41">
        <f t="shared" si="3"/>
        <v>0</v>
      </c>
      <c r="H44" s="42">
        <f t="shared" si="4"/>
        <v>0</v>
      </c>
      <c r="I44" s="61">
        <f t="shared" si="1"/>
        <v>18.547499418258674</v>
      </c>
      <c r="J44" s="37" t="str">
        <f t="shared" si="5"/>
        <v xml:space="preserve"> </v>
      </c>
      <c r="K44" s="89">
        <f t="shared" si="7"/>
        <v>1</v>
      </c>
      <c r="L44" s="89">
        <f t="shared" si="8"/>
        <v>1</v>
      </c>
      <c r="M44" s="168">
        <f t="shared" si="6"/>
        <v>0.1156073250640245</v>
      </c>
      <c r="N44" s="165">
        <f t="shared" si="12"/>
        <v>0</v>
      </c>
      <c r="O44" s="70" t="str">
        <f t="shared" si="9"/>
        <v/>
      </c>
      <c r="P44" s="102">
        <f t="shared" si="10"/>
        <v>12.502000045776279</v>
      </c>
      <c r="Q44" s="230" t="str">
        <f t="shared" si="2"/>
        <v/>
      </c>
      <c r="R44" s="85">
        <f t="shared" si="11"/>
        <v>1</v>
      </c>
    </row>
    <row r="45" spans="1:18" ht="15.6">
      <c r="A45" s="206">
        <v>34741</v>
      </c>
      <c r="B45">
        <v>11.960000038146999</v>
      </c>
      <c r="C45">
        <v>27.450000762939499</v>
      </c>
      <c r="D45">
        <v>0</v>
      </c>
      <c r="E45">
        <v>39.490257653763898</v>
      </c>
      <c r="F45" s="36">
        <f t="shared" si="0"/>
        <v>5.4722585996781179</v>
      </c>
      <c r="G45" s="41">
        <f t="shared" si="3"/>
        <v>0</v>
      </c>
      <c r="H45" s="42">
        <f t="shared" si="4"/>
        <v>0</v>
      </c>
      <c r="I45" s="61">
        <f t="shared" si="1"/>
        <v>23.577500581741376</v>
      </c>
      <c r="J45" s="37" t="str">
        <f t="shared" si="5"/>
        <v xml:space="preserve"> </v>
      </c>
      <c r="K45" s="89" t="str">
        <f t="shared" si="7"/>
        <v/>
      </c>
      <c r="L45" s="89">
        <f t="shared" si="8"/>
        <v>1</v>
      </c>
      <c r="M45" s="168">
        <f t="shared" si="6"/>
        <v>0</v>
      </c>
      <c r="N45" s="165">
        <f t="shared" si="12"/>
        <v>0</v>
      </c>
      <c r="O45" s="70" t="str">
        <f t="shared" si="9"/>
        <v/>
      </c>
      <c r="P45" s="102">
        <f t="shared" si="10"/>
        <v>14.386000442504828</v>
      </c>
      <c r="Q45" s="230" t="str">
        <f t="shared" si="2"/>
        <v/>
      </c>
      <c r="R45" s="85">
        <f t="shared" si="11"/>
        <v>1</v>
      </c>
    </row>
    <row r="46" spans="1:18" ht="15.6">
      <c r="A46" s="206">
        <v>34742</v>
      </c>
      <c r="B46">
        <v>15.6599998474121</v>
      </c>
      <c r="C46">
        <v>33.090000152587898</v>
      </c>
      <c r="D46">
        <v>0</v>
      </c>
      <c r="E46">
        <v>39.2802009628248</v>
      </c>
      <c r="F46" s="36">
        <f t="shared" si="0"/>
        <v>6.4929078809368335</v>
      </c>
      <c r="G46" s="41">
        <f t="shared" si="3"/>
        <v>0</v>
      </c>
      <c r="H46" s="42">
        <f t="shared" si="4"/>
        <v>0</v>
      </c>
      <c r="I46" s="61">
        <f t="shared" si="1"/>
        <v>28.732500076293949</v>
      </c>
      <c r="J46" s="37" t="str">
        <f t="shared" si="5"/>
        <v xml:space="preserve"> </v>
      </c>
      <c r="K46" s="89" t="str">
        <f t="shared" si="7"/>
        <v/>
      </c>
      <c r="L46" s="89">
        <f t="shared" si="8"/>
        <v>1</v>
      </c>
      <c r="M46" s="168">
        <f t="shared" si="6"/>
        <v>0</v>
      </c>
      <c r="N46" s="165">
        <f t="shared" si="12"/>
        <v>0</v>
      </c>
      <c r="O46" s="70" t="str">
        <f t="shared" si="9"/>
        <v/>
      </c>
      <c r="P46" s="102">
        <f t="shared" si="10"/>
        <v>17.22600002288813</v>
      </c>
      <c r="Q46" s="230" t="str">
        <f t="shared" si="2"/>
        <v/>
      </c>
      <c r="R46" s="85">
        <f t="shared" si="11"/>
        <v>1</v>
      </c>
    </row>
    <row r="47" spans="1:18" ht="15.6">
      <c r="A47" s="206">
        <v>34743</v>
      </c>
      <c r="B47">
        <v>19.430000305175799</v>
      </c>
      <c r="C47">
        <v>33.810001373291001</v>
      </c>
      <c r="D47">
        <v>2.7999999523162802</v>
      </c>
      <c r="E47">
        <v>39.0674162896875</v>
      </c>
      <c r="F47" s="36">
        <f t="shared" si="0"/>
        <v>6.1778088070672084</v>
      </c>
      <c r="G47" s="41">
        <f t="shared" si="3"/>
        <v>0</v>
      </c>
      <c r="H47" s="42">
        <f t="shared" si="4"/>
        <v>0</v>
      </c>
      <c r="I47" s="61">
        <f t="shared" si="1"/>
        <v>30.2150011062622</v>
      </c>
      <c r="J47" s="37" t="str">
        <f t="shared" si="5"/>
        <v xml:space="preserve"> </v>
      </c>
      <c r="K47" s="89" t="str">
        <f t="shared" si="7"/>
        <v/>
      </c>
      <c r="L47" s="89" t="str">
        <f t="shared" si="8"/>
        <v/>
      </c>
      <c r="M47" s="168">
        <f t="shared" si="6"/>
        <v>0</v>
      </c>
      <c r="N47" s="165">
        <f t="shared" si="12"/>
        <v>0</v>
      </c>
      <c r="O47" s="70" t="str">
        <f t="shared" si="9"/>
        <v/>
      </c>
      <c r="P47" s="102" t="str">
        <f t="shared" si="10"/>
        <v/>
      </c>
      <c r="Q47" s="230" t="str">
        <f t="shared" si="2"/>
        <v/>
      </c>
      <c r="R47" s="85">
        <f t="shared" si="11"/>
        <v>0</v>
      </c>
    </row>
    <row r="48" spans="1:18" ht="15.6">
      <c r="A48" s="206">
        <v>34744</v>
      </c>
      <c r="B48">
        <v>19.590000152587901</v>
      </c>
      <c r="C48">
        <v>33.9799995422363</v>
      </c>
      <c r="D48">
        <v>0</v>
      </c>
      <c r="E48">
        <v>38.852103503262803</v>
      </c>
      <c r="F48" s="36">
        <f t="shared" si="0"/>
        <v>6.1687255112171711</v>
      </c>
      <c r="G48" s="41">
        <f t="shared" si="3"/>
        <v>0</v>
      </c>
      <c r="H48" s="42">
        <f t="shared" si="4"/>
        <v>0</v>
      </c>
      <c r="I48" s="61">
        <f t="shared" si="1"/>
        <v>30.382499694824201</v>
      </c>
      <c r="J48" s="37" t="str">
        <f t="shared" si="5"/>
        <v xml:space="preserve"> </v>
      </c>
      <c r="K48" s="89" t="str">
        <f t="shared" si="7"/>
        <v/>
      </c>
      <c r="L48" s="89" t="str">
        <f t="shared" si="8"/>
        <v/>
      </c>
      <c r="M48" s="168">
        <f t="shared" si="6"/>
        <v>0</v>
      </c>
      <c r="N48" s="165">
        <f t="shared" si="12"/>
        <v>0</v>
      </c>
      <c r="O48" s="70" t="str">
        <f t="shared" si="9"/>
        <v/>
      </c>
      <c r="P48" s="102" t="str">
        <f t="shared" si="10"/>
        <v/>
      </c>
      <c r="Q48" s="230" t="str">
        <f t="shared" si="2"/>
        <v/>
      </c>
      <c r="R48" s="85">
        <f t="shared" si="11"/>
        <v>0</v>
      </c>
    </row>
    <row r="49" spans="1:18" ht="15.6">
      <c r="A49" s="206">
        <v>34745</v>
      </c>
      <c r="B49">
        <v>20.0200004577637</v>
      </c>
      <c r="C49">
        <v>32.549999237060497</v>
      </c>
      <c r="D49">
        <v>0</v>
      </c>
      <c r="E49">
        <v>38.634462472461401</v>
      </c>
      <c r="F49" s="36">
        <f t="shared" si="0"/>
        <v>5.6598247482958657</v>
      </c>
      <c r="G49" s="41">
        <f t="shared" si="3"/>
        <v>0</v>
      </c>
      <c r="H49" s="42">
        <f t="shared" si="4"/>
        <v>0</v>
      </c>
      <c r="I49" s="61">
        <f t="shared" si="1"/>
        <v>29.4174995422363</v>
      </c>
      <c r="J49" s="37" t="str">
        <f t="shared" si="5"/>
        <v xml:space="preserve"> </v>
      </c>
      <c r="K49" s="89" t="str">
        <f t="shared" si="7"/>
        <v/>
      </c>
      <c r="L49" s="89" t="str">
        <f t="shared" si="8"/>
        <v/>
      </c>
      <c r="M49" s="168">
        <f t="shared" si="6"/>
        <v>0</v>
      </c>
      <c r="N49" s="165">
        <f t="shared" si="12"/>
        <v>0</v>
      </c>
      <c r="O49" s="70" t="str">
        <f t="shared" si="9"/>
        <v/>
      </c>
      <c r="P49" s="102" t="str">
        <f t="shared" si="10"/>
        <v/>
      </c>
      <c r="Q49" s="230" t="str">
        <f t="shared" si="2"/>
        <v/>
      </c>
      <c r="R49" s="85">
        <f t="shared" si="11"/>
        <v>0</v>
      </c>
    </row>
    <row r="50" spans="1:18" ht="15.6">
      <c r="A50" s="206">
        <v>34746</v>
      </c>
      <c r="B50">
        <v>19.840000152587901</v>
      </c>
      <c r="C50">
        <v>24.649999618530298</v>
      </c>
      <c r="D50">
        <v>0</v>
      </c>
      <c r="E50">
        <v>38.414664343671603</v>
      </c>
      <c r="F50" s="36">
        <f t="shared" si="0"/>
        <v>3.167230021056278</v>
      </c>
      <c r="G50" s="41">
        <f t="shared" si="3"/>
        <v>0</v>
      </c>
      <c r="H50" s="42">
        <f t="shared" si="4"/>
        <v>0</v>
      </c>
      <c r="I50" s="61">
        <f t="shared" si="1"/>
        <v>23.447499752044699</v>
      </c>
      <c r="J50" s="37" t="str">
        <f t="shared" si="5"/>
        <v xml:space="preserve"> </v>
      </c>
      <c r="K50" s="89" t="str">
        <f t="shared" si="7"/>
        <v/>
      </c>
      <c r="L50" s="89" t="str">
        <f t="shared" si="8"/>
        <v/>
      </c>
      <c r="M50" s="168">
        <f t="shared" si="6"/>
        <v>0</v>
      </c>
      <c r="N50" s="165">
        <f t="shared" si="12"/>
        <v>0</v>
      </c>
      <c r="O50" s="70" t="str">
        <f t="shared" si="9"/>
        <v/>
      </c>
      <c r="P50" s="102" t="str">
        <f t="shared" si="10"/>
        <v/>
      </c>
      <c r="Q50" s="230" t="str">
        <f t="shared" si="2"/>
        <v/>
      </c>
      <c r="R50" s="85">
        <f t="shared" si="11"/>
        <v>0</v>
      </c>
    </row>
    <row r="51" spans="1:18" ht="15.6">
      <c r="A51" s="206">
        <v>34747</v>
      </c>
      <c r="B51">
        <v>11.8999996185303</v>
      </c>
      <c r="C51">
        <v>21.079999923706101</v>
      </c>
      <c r="D51">
        <v>2</v>
      </c>
      <c r="E51">
        <v>38.192765373192103</v>
      </c>
      <c r="F51" s="36">
        <f t="shared" si="0"/>
        <v>3.7250463983031223</v>
      </c>
      <c r="G51" s="41">
        <f t="shared" si="3"/>
        <v>0</v>
      </c>
      <c r="H51" s="42">
        <f t="shared" si="4"/>
        <v>0</v>
      </c>
      <c r="I51" s="61">
        <f t="shared" si="1"/>
        <v>18.784999847412152</v>
      </c>
      <c r="J51" s="37" t="str">
        <f t="shared" si="5"/>
        <v xml:space="preserve"> </v>
      </c>
      <c r="K51" s="89" t="str">
        <f t="shared" si="7"/>
        <v/>
      </c>
      <c r="L51" s="89" t="str">
        <f t="shared" si="8"/>
        <v/>
      </c>
      <c r="M51" s="168">
        <f t="shared" si="6"/>
        <v>0.11603425137965127</v>
      </c>
      <c r="N51" s="165">
        <f t="shared" si="12"/>
        <v>0</v>
      </c>
      <c r="O51" s="70" t="str">
        <f t="shared" si="9"/>
        <v/>
      </c>
      <c r="P51" s="102" t="str">
        <f t="shared" si="10"/>
        <v/>
      </c>
      <c r="Q51" s="230" t="str">
        <f t="shared" si="2"/>
        <v/>
      </c>
      <c r="R51" s="85">
        <f t="shared" si="11"/>
        <v>0</v>
      </c>
    </row>
    <row r="52" spans="1:18" ht="15.6">
      <c r="A52" s="206">
        <v>34748</v>
      </c>
      <c r="B52">
        <v>13.7200002670288</v>
      </c>
      <c r="C52">
        <v>20.75</v>
      </c>
      <c r="D52">
        <v>0</v>
      </c>
      <c r="E52">
        <v>37.968793094799402</v>
      </c>
      <c r="F52" s="36">
        <f t="shared" si="0"/>
        <v>3.311069691870431</v>
      </c>
      <c r="G52" s="41">
        <f t="shared" si="3"/>
        <v>0</v>
      </c>
      <c r="H52" s="42">
        <f t="shared" si="4"/>
        <v>0</v>
      </c>
      <c r="I52" s="61">
        <f t="shared" si="1"/>
        <v>18.992500066757199</v>
      </c>
      <c r="J52" s="37" t="str">
        <f t="shared" si="5"/>
        <v xml:space="preserve"> </v>
      </c>
      <c r="K52" s="89" t="str">
        <f t="shared" si="7"/>
        <v/>
      </c>
      <c r="L52" s="89" t="str">
        <f t="shared" si="8"/>
        <v/>
      </c>
      <c r="M52" s="168">
        <f t="shared" si="6"/>
        <v>0.1161437731350129</v>
      </c>
      <c r="N52" s="165">
        <f t="shared" si="12"/>
        <v>0</v>
      </c>
      <c r="O52" s="70" t="str">
        <f t="shared" si="9"/>
        <v/>
      </c>
      <c r="P52" s="102" t="str">
        <f t="shared" si="10"/>
        <v/>
      </c>
      <c r="Q52" s="230" t="str">
        <f t="shared" si="2"/>
        <v/>
      </c>
      <c r="R52" s="85">
        <f t="shared" si="11"/>
        <v>0</v>
      </c>
    </row>
    <row r="53" spans="1:18" ht="15.6">
      <c r="A53" s="206">
        <v>34749</v>
      </c>
      <c r="B53">
        <v>13.960000038146999</v>
      </c>
      <c r="C53">
        <v>20.840000152587901</v>
      </c>
      <c r="D53">
        <v>0</v>
      </c>
      <c r="E53">
        <v>37.742775042269798</v>
      </c>
      <c r="F53" s="36">
        <f t="shared" si="0"/>
        <v>3.2713910982903247</v>
      </c>
      <c r="G53" s="41">
        <f t="shared" si="3"/>
        <v>0</v>
      </c>
      <c r="H53" s="42">
        <f t="shared" si="4"/>
        <v>0</v>
      </c>
      <c r="I53" s="61">
        <f t="shared" si="1"/>
        <v>19.120000123977675</v>
      </c>
      <c r="J53" s="37" t="str">
        <f t="shared" si="5"/>
        <v xml:space="preserve"> </v>
      </c>
      <c r="K53" s="89" t="str">
        <f t="shared" si="7"/>
        <v/>
      </c>
      <c r="L53" s="89" t="str">
        <f t="shared" si="8"/>
        <v/>
      </c>
      <c r="M53" s="168">
        <f t="shared" si="6"/>
        <v>0.11607326827019281</v>
      </c>
      <c r="N53" s="165">
        <f t="shared" si="12"/>
        <v>0</v>
      </c>
      <c r="O53" s="70" t="str">
        <f t="shared" si="9"/>
        <v/>
      </c>
      <c r="P53" s="102" t="str">
        <f t="shared" si="10"/>
        <v/>
      </c>
      <c r="Q53" s="230" t="str">
        <f t="shared" si="2"/>
        <v/>
      </c>
      <c r="R53" s="85">
        <f t="shared" si="11"/>
        <v>0</v>
      </c>
    </row>
    <row r="54" spans="1:18" ht="15.6">
      <c r="A54" s="206">
        <v>34750</v>
      </c>
      <c r="B54">
        <v>14.6400003433228</v>
      </c>
      <c r="C54">
        <v>23.7700004577637</v>
      </c>
      <c r="D54">
        <v>0</v>
      </c>
      <c r="E54">
        <v>37.514738749379802</v>
      </c>
      <c r="F54" s="36">
        <f t="shared" si="0"/>
        <v>3.9378528448065309</v>
      </c>
      <c r="G54" s="41">
        <f t="shared" si="3"/>
        <v>0</v>
      </c>
      <c r="H54" s="42">
        <f t="shared" si="4"/>
        <v>0</v>
      </c>
      <c r="I54" s="61">
        <f t="shared" si="1"/>
        <v>21.487500429153474</v>
      </c>
      <c r="J54" s="37" t="str">
        <f t="shared" si="5"/>
        <v xml:space="preserve"> </v>
      </c>
      <c r="K54" s="89" t="str">
        <f t="shared" si="7"/>
        <v/>
      </c>
      <c r="L54" s="89" t="str">
        <f t="shared" si="8"/>
        <v/>
      </c>
      <c r="M54" s="168">
        <f t="shared" si="6"/>
        <v>3.014197889068413E-2</v>
      </c>
      <c r="N54" s="165">
        <f t="shared" si="12"/>
        <v>0</v>
      </c>
      <c r="O54" s="70" t="str">
        <f t="shared" si="9"/>
        <v/>
      </c>
      <c r="P54" s="102" t="str">
        <f t="shared" si="10"/>
        <v/>
      </c>
      <c r="Q54" s="230" t="str">
        <f t="shared" si="2"/>
        <v/>
      </c>
      <c r="R54" s="85">
        <f t="shared" si="11"/>
        <v>0</v>
      </c>
    </row>
    <row r="55" spans="1:18" ht="15.6">
      <c r="A55" s="206">
        <v>34751</v>
      </c>
      <c r="B55">
        <v>14.050000190734901</v>
      </c>
      <c r="C55">
        <v>31.059999465942401</v>
      </c>
      <c r="D55">
        <v>0.10000000149011599</v>
      </c>
      <c r="E55">
        <v>37.284711749905597</v>
      </c>
      <c r="F55" s="36">
        <f t="shared" si="0"/>
        <v>5.8256184750526758</v>
      </c>
      <c r="G55" s="41">
        <f t="shared" si="3"/>
        <v>0</v>
      </c>
      <c r="H55" s="42">
        <f t="shared" si="4"/>
        <v>0</v>
      </c>
      <c r="I55" s="61">
        <f t="shared" si="1"/>
        <v>26.807499647140524</v>
      </c>
      <c r="J55" s="37" t="str">
        <f t="shared" si="5"/>
        <v xml:space="preserve"> </v>
      </c>
      <c r="K55" s="89" t="str">
        <f t="shared" si="7"/>
        <v/>
      </c>
      <c r="L55" s="89" t="str">
        <f t="shared" si="8"/>
        <v/>
      </c>
      <c r="M55" s="168">
        <f t="shared" si="6"/>
        <v>0</v>
      </c>
      <c r="N55" s="165">
        <f t="shared" si="12"/>
        <v>0</v>
      </c>
      <c r="O55" s="70" t="str">
        <f t="shared" si="9"/>
        <v/>
      </c>
      <c r="P55" s="102" t="str">
        <f t="shared" si="10"/>
        <v/>
      </c>
      <c r="Q55" s="230" t="str">
        <f t="shared" si="2"/>
        <v/>
      </c>
      <c r="R55" s="85">
        <f t="shared" si="11"/>
        <v>0</v>
      </c>
    </row>
    <row r="56" spans="1:18" ht="15.6">
      <c r="A56" s="206">
        <v>34752</v>
      </c>
      <c r="B56">
        <v>15.810000419616699</v>
      </c>
      <c r="C56">
        <v>22.190000534057599</v>
      </c>
      <c r="D56">
        <v>1.6000000238418599</v>
      </c>
      <c r="E56">
        <v>37.0527215776237</v>
      </c>
      <c r="F56" s="36">
        <f t="shared" si="0"/>
        <v>3.2332555540583527</v>
      </c>
      <c r="G56" s="41">
        <f t="shared" si="3"/>
        <v>0</v>
      </c>
      <c r="H56" s="42">
        <f t="shared" si="4"/>
        <v>0</v>
      </c>
      <c r="I56" s="61">
        <f t="shared" si="1"/>
        <v>20.595000505447373</v>
      </c>
      <c r="J56" s="37" t="str">
        <f t="shared" si="5"/>
        <v xml:space="preserve"> </v>
      </c>
      <c r="K56" s="89" t="str">
        <f t="shared" si="7"/>
        <v/>
      </c>
      <c r="L56" s="89" t="str">
        <f t="shared" si="8"/>
        <v/>
      </c>
      <c r="M56" s="168">
        <f t="shared" si="6"/>
        <v>0.10222119371960763</v>
      </c>
      <c r="N56" s="165">
        <f t="shared" si="12"/>
        <v>0</v>
      </c>
      <c r="O56" s="70" t="str">
        <f t="shared" si="9"/>
        <v/>
      </c>
      <c r="P56" s="102" t="str">
        <f t="shared" si="10"/>
        <v/>
      </c>
      <c r="Q56" s="230" t="str">
        <f t="shared" si="2"/>
        <v/>
      </c>
      <c r="R56" s="85">
        <f t="shared" si="11"/>
        <v>0</v>
      </c>
    </row>
    <row r="57" spans="1:18" ht="15.6">
      <c r="A57" s="206">
        <v>34753</v>
      </c>
      <c r="B57">
        <v>11.210000038146999</v>
      </c>
      <c r="C57">
        <v>25.899999618530298</v>
      </c>
      <c r="D57">
        <v>0</v>
      </c>
      <c r="E57">
        <v>36.818795766310402</v>
      </c>
      <c r="F57" s="36">
        <f t="shared" si="0"/>
        <v>4.8162205917412688</v>
      </c>
      <c r="G57" s="41">
        <f t="shared" si="3"/>
        <v>0</v>
      </c>
      <c r="H57" s="42">
        <f t="shared" si="4"/>
        <v>0</v>
      </c>
      <c r="I57" s="61">
        <f t="shared" si="1"/>
        <v>22.227499723434473</v>
      </c>
      <c r="J57" s="37" t="str">
        <f t="shared" si="5"/>
        <v xml:space="preserve"> </v>
      </c>
      <c r="K57" s="89" t="str">
        <f t="shared" si="7"/>
        <v/>
      </c>
      <c r="L57" s="89" t="str">
        <f t="shared" si="8"/>
        <v/>
      </c>
      <c r="M57" s="168">
        <f t="shared" si="6"/>
        <v>0</v>
      </c>
      <c r="N57" s="165">
        <f t="shared" si="12"/>
        <v>0</v>
      </c>
      <c r="O57" s="70" t="str">
        <f t="shared" si="9"/>
        <v/>
      </c>
      <c r="P57" s="102" t="str">
        <f t="shared" si="10"/>
        <v/>
      </c>
      <c r="Q57" s="230" t="str">
        <f t="shared" si="2"/>
        <v/>
      </c>
      <c r="R57" s="85">
        <f t="shared" si="11"/>
        <v>0</v>
      </c>
    </row>
    <row r="58" spans="1:18" ht="15.6">
      <c r="A58" s="206">
        <v>34754</v>
      </c>
      <c r="B58">
        <v>13.5200004577637</v>
      </c>
      <c r="C58">
        <v>35.180000305175803</v>
      </c>
      <c r="D58">
        <v>0</v>
      </c>
      <c r="E58">
        <v>36.582961849742198</v>
      </c>
      <c r="F58" s="36">
        <f t="shared" si="0"/>
        <v>6.7370135883183391</v>
      </c>
      <c r="G58" s="41">
        <f t="shared" si="3"/>
        <v>0</v>
      </c>
      <c r="H58" s="42">
        <f t="shared" si="4"/>
        <v>0</v>
      </c>
      <c r="I58" s="61">
        <f t="shared" si="1"/>
        <v>29.765000343322775</v>
      </c>
      <c r="J58" s="37" t="str">
        <f t="shared" si="5"/>
        <v xml:space="preserve"> </v>
      </c>
      <c r="K58" s="89" t="str">
        <f t="shared" si="7"/>
        <v/>
      </c>
      <c r="L58" s="89" t="str">
        <f t="shared" si="8"/>
        <v/>
      </c>
      <c r="M58" s="168">
        <f t="shared" si="6"/>
        <v>0</v>
      </c>
      <c r="N58" s="165">
        <f t="shared" si="12"/>
        <v>0</v>
      </c>
      <c r="O58" s="70" t="str">
        <f t="shared" si="9"/>
        <v/>
      </c>
      <c r="P58" s="102" t="str">
        <f t="shared" si="10"/>
        <v/>
      </c>
      <c r="Q58" s="230" t="str">
        <f t="shared" si="2"/>
        <v/>
      </c>
      <c r="R58" s="85">
        <f t="shared" si="11"/>
        <v>0</v>
      </c>
    </row>
    <row r="59" spans="1:18" ht="15.6">
      <c r="A59" s="206">
        <v>34755</v>
      </c>
      <c r="B59">
        <v>19.959999084472699</v>
      </c>
      <c r="C59">
        <v>38.799999237060497</v>
      </c>
      <c r="D59">
        <v>0</v>
      </c>
      <c r="E59">
        <v>36.3452473616953</v>
      </c>
      <c r="F59" s="36">
        <f t="shared" si="0"/>
        <v>6.9872737804043776</v>
      </c>
      <c r="G59" s="41">
        <f t="shared" si="3"/>
        <v>0</v>
      </c>
      <c r="H59" s="42">
        <f t="shared" si="4"/>
        <v>0</v>
      </c>
      <c r="I59" s="61">
        <f t="shared" si="1"/>
        <v>34.089999198913546</v>
      </c>
      <c r="J59" s="37" t="str">
        <f t="shared" si="5"/>
        <v xml:space="preserve"> </v>
      </c>
      <c r="K59" s="89" t="str">
        <f t="shared" si="7"/>
        <v/>
      </c>
      <c r="L59" s="89" t="str">
        <f t="shared" si="8"/>
        <v/>
      </c>
      <c r="M59" s="168">
        <f t="shared" si="6"/>
        <v>0</v>
      </c>
      <c r="N59" s="165">
        <f t="shared" si="12"/>
        <v>0</v>
      </c>
      <c r="O59" s="70" t="str">
        <f t="shared" si="9"/>
        <v/>
      </c>
      <c r="P59" s="102" t="str">
        <f t="shared" si="10"/>
        <v/>
      </c>
      <c r="Q59" s="230" t="str">
        <f t="shared" si="2"/>
        <v/>
      </c>
      <c r="R59" s="85">
        <f t="shared" si="11"/>
        <v>0</v>
      </c>
    </row>
    <row r="60" spans="1:18" ht="15.6">
      <c r="A60" s="206">
        <v>34756</v>
      </c>
      <c r="B60">
        <v>19.860000610351602</v>
      </c>
      <c r="C60">
        <v>26.5200004577637</v>
      </c>
      <c r="D60">
        <v>0</v>
      </c>
      <c r="E60">
        <v>36.105679835946297</v>
      </c>
      <c r="F60" s="36">
        <f t="shared" si="0"/>
        <v>3.5855213429683164</v>
      </c>
      <c r="G60" s="41">
        <f t="shared" si="3"/>
        <v>0</v>
      </c>
      <c r="H60" s="42">
        <f t="shared" si="4"/>
        <v>0</v>
      </c>
      <c r="I60" s="61">
        <f t="shared" si="1"/>
        <v>24.855000495910677</v>
      </c>
      <c r="J60" s="37" t="str">
        <f t="shared" si="5"/>
        <v xml:space="preserve"> </v>
      </c>
      <c r="K60" s="89" t="str">
        <f t="shared" si="7"/>
        <v/>
      </c>
      <c r="L60" s="89" t="str">
        <f t="shared" si="8"/>
        <v/>
      </c>
      <c r="M60" s="168">
        <f t="shared" si="6"/>
        <v>0</v>
      </c>
      <c r="N60" s="165">
        <f t="shared" si="12"/>
        <v>0</v>
      </c>
      <c r="O60" s="70" t="str">
        <f t="shared" si="9"/>
        <v/>
      </c>
      <c r="P60" s="102" t="str">
        <f t="shared" si="10"/>
        <v/>
      </c>
      <c r="Q60" s="230" t="str">
        <f t="shared" si="2"/>
        <v/>
      </c>
      <c r="R60" s="85">
        <f t="shared" si="11"/>
        <v>0</v>
      </c>
    </row>
    <row r="61" spans="1:18" ht="15.6">
      <c r="A61" s="206">
        <v>34757</v>
      </c>
      <c r="B61">
        <v>17.889999389648398</v>
      </c>
      <c r="C61">
        <v>24.0100002288818</v>
      </c>
      <c r="D61">
        <v>0.20000000298023199</v>
      </c>
      <c r="E61">
        <v>35.864286806271302</v>
      </c>
      <c r="F61" s="36">
        <f t="shared" si="0"/>
        <v>3.2275382371770962</v>
      </c>
      <c r="G61" s="41">
        <f t="shared" si="3"/>
        <v>0</v>
      </c>
      <c r="H61" s="42">
        <f t="shared" si="4"/>
        <v>0</v>
      </c>
      <c r="I61" s="61">
        <f t="shared" si="1"/>
        <v>22.480000019073451</v>
      </c>
      <c r="J61" s="37" t="str">
        <f t="shared" si="5"/>
        <v xml:space="preserve"> </v>
      </c>
      <c r="K61" s="89" t="str">
        <f t="shared" si="7"/>
        <v/>
      </c>
      <c r="L61" s="89" t="str">
        <f t="shared" si="8"/>
        <v/>
      </c>
      <c r="M61" s="168">
        <f t="shared" si="6"/>
        <v>0</v>
      </c>
      <c r="N61" s="165">
        <f t="shared" si="12"/>
        <v>0</v>
      </c>
      <c r="O61" s="70" t="str">
        <f t="shared" si="9"/>
        <v/>
      </c>
      <c r="P61" s="102" t="str">
        <f t="shared" si="10"/>
        <v/>
      </c>
      <c r="Q61" s="230" t="str">
        <f t="shared" si="2"/>
        <v/>
      </c>
      <c r="R61" s="85">
        <f t="shared" si="11"/>
        <v>0</v>
      </c>
    </row>
    <row r="62" spans="1:18" ht="15.6">
      <c r="A62" s="206">
        <v>34758</v>
      </c>
      <c r="B62">
        <v>17.75</v>
      </c>
      <c r="C62">
        <v>23.209999084472699</v>
      </c>
      <c r="D62">
        <v>2.2999999523162802</v>
      </c>
      <c r="E62">
        <v>35.621095806446903</v>
      </c>
      <c r="F62" s="36">
        <f t="shared" si="0"/>
        <v>2.99114341171604</v>
      </c>
      <c r="G62" s="41">
        <f t="shared" si="3"/>
        <v>0</v>
      </c>
      <c r="H62" s="42">
        <f t="shared" si="4"/>
        <v>0</v>
      </c>
      <c r="I62" s="61">
        <f t="shared" si="1"/>
        <v>21.844999313354524</v>
      </c>
      <c r="J62" s="37" t="str">
        <f t="shared" si="5"/>
        <v xml:space="preserve"> </v>
      </c>
      <c r="K62" s="89" t="str">
        <f t="shared" si="7"/>
        <v/>
      </c>
      <c r="L62" s="89" t="str">
        <f t="shared" si="8"/>
        <v/>
      </c>
      <c r="M62" s="168">
        <f t="shared" si="6"/>
        <v>0</v>
      </c>
      <c r="N62" s="165">
        <f t="shared" si="12"/>
        <v>0</v>
      </c>
      <c r="O62" s="70" t="str">
        <f t="shared" si="9"/>
        <v/>
      </c>
      <c r="P62" s="102" t="str">
        <f t="shared" si="10"/>
        <v/>
      </c>
      <c r="Q62" s="230" t="str">
        <f t="shared" si="2"/>
        <v/>
      </c>
      <c r="R62" s="85">
        <f t="shared" si="11"/>
        <v>0</v>
      </c>
    </row>
    <row r="63" spans="1:18" ht="15.6">
      <c r="A63" s="206">
        <v>34759</v>
      </c>
      <c r="B63">
        <v>14.1499996185303</v>
      </c>
      <c r="C63">
        <v>26.059999465942401</v>
      </c>
      <c r="D63">
        <v>0</v>
      </c>
      <c r="E63">
        <v>35.376134370249503</v>
      </c>
      <c r="F63" s="36">
        <f t="shared" si="0"/>
        <v>4.3443469340635836</v>
      </c>
      <c r="G63" s="41">
        <f t="shared" si="3"/>
        <v>0</v>
      </c>
      <c r="H63" s="42">
        <f t="shared" si="4"/>
        <v>0</v>
      </c>
      <c r="I63" s="61">
        <f t="shared" si="1"/>
        <v>23.082499504089377</v>
      </c>
      <c r="J63" s="37" t="str">
        <f t="shared" si="5"/>
        <v xml:space="preserve"> </v>
      </c>
      <c r="K63" s="89" t="str">
        <f t="shared" si="7"/>
        <v/>
      </c>
      <c r="L63" s="89" t="str">
        <f t="shared" si="8"/>
        <v/>
      </c>
      <c r="M63" s="168">
        <f t="shared" si="6"/>
        <v>0</v>
      </c>
      <c r="N63" s="165">
        <f t="shared" si="12"/>
        <v>0</v>
      </c>
      <c r="O63" s="70" t="str">
        <f t="shared" si="9"/>
        <v/>
      </c>
      <c r="P63" s="102" t="str">
        <f t="shared" si="10"/>
        <v/>
      </c>
      <c r="Q63" s="230" t="str">
        <f t="shared" si="2"/>
        <v/>
      </c>
      <c r="R63" s="85">
        <f t="shared" si="11"/>
        <v>0</v>
      </c>
    </row>
    <row r="64" spans="1:18" ht="15.6">
      <c r="A64" s="206">
        <v>34760</v>
      </c>
      <c r="B64">
        <v>13.8900003433228</v>
      </c>
      <c r="C64">
        <v>26.139999389648398</v>
      </c>
      <c r="D64">
        <v>0</v>
      </c>
      <c r="E64">
        <v>35.1294300314553</v>
      </c>
      <c r="F64" s="36">
        <f t="shared" si="0"/>
        <v>4.3648064036451428</v>
      </c>
      <c r="G64" s="41">
        <f t="shared" si="3"/>
        <v>0</v>
      </c>
      <c r="H64" s="42">
        <f t="shared" si="4"/>
        <v>0</v>
      </c>
      <c r="I64" s="61">
        <f t="shared" si="1"/>
        <v>23.077499628066999</v>
      </c>
      <c r="J64" s="37" t="str">
        <f t="shared" si="5"/>
        <v xml:space="preserve"> </v>
      </c>
      <c r="K64" s="89" t="str">
        <f t="shared" si="7"/>
        <v/>
      </c>
      <c r="L64" s="89" t="str">
        <f t="shared" si="8"/>
        <v/>
      </c>
      <c r="M64" s="168">
        <f t="shared" si="6"/>
        <v>0</v>
      </c>
      <c r="N64" s="165">
        <f t="shared" si="12"/>
        <v>0</v>
      </c>
      <c r="O64" s="70" t="str">
        <f t="shared" si="9"/>
        <v/>
      </c>
      <c r="P64" s="102" t="str">
        <f t="shared" si="10"/>
        <v/>
      </c>
      <c r="Q64" s="230" t="str">
        <f t="shared" si="2"/>
        <v/>
      </c>
      <c r="R64" s="85">
        <f t="shared" si="11"/>
        <v>0</v>
      </c>
    </row>
    <row r="65" spans="1:19" ht="15.6">
      <c r="A65" s="206">
        <v>34761</v>
      </c>
      <c r="B65">
        <v>12.7700004577637</v>
      </c>
      <c r="C65">
        <v>28.139999389648398</v>
      </c>
      <c r="D65">
        <v>0</v>
      </c>
      <c r="E65">
        <v>34.881010323840698</v>
      </c>
      <c r="F65" s="36">
        <f t="shared" si="0"/>
        <v>4.9110678183575258</v>
      </c>
      <c r="G65" s="41">
        <f t="shared" si="3"/>
        <v>0</v>
      </c>
      <c r="H65" s="42">
        <f t="shared" si="4"/>
        <v>0</v>
      </c>
      <c r="I65" s="61">
        <f t="shared" si="1"/>
        <v>24.297499656677225</v>
      </c>
      <c r="J65" s="37" t="str">
        <f t="shared" si="5"/>
        <v xml:space="preserve"> </v>
      </c>
      <c r="K65" s="89" t="str">
        <f t="shared" si="7"/>
        <v/>
      </c>
      <c r="L65" s="89" t="str">
        <f t="shared" si="8"/>
        <v/>
      </c>
      <c r="M65" s="168">
        <f t="shared" si="6"/>
        <v>0</v>
      </c>
      <c r="N65" s="165">
        <f t="shared" si="12"/>
        <v>0</v>
      </c>
      <c r="O65" s="70" t="str">
        <f t="shared" si="9"/>
        <v/>
      </c>
      <c r="P65" s="102" t="str">
        <f t="shared" si="10"/>
        <v/>
      </c>
      <c r="Q65" s="230" t="str">
        <f t="shared" si="2"/>
        <v/>
      </c>
      <c r="R65" s="85">
        <f t="shared" si="11"/>
        <v>0</v>
      </c>
    </row>
    <row r="66" spans="1:19" ht="15.6">
      <c r="A66" s="206">
        <v>34762</v>
      </c>
      <c r="B66">
        <v>13.4099998474121</v>
      </c>
      <c r="C66">
        <v>28.280000686645501</v>
      </c>
      <c r="D66">
        <v>0</v>
      </c>
      <c r="E66">
        <v>34.6309027811823</v>
      </c>
      <c r="F66" s="36">
        <f t="shared" si="0"/>
        <v>4.844783517591142</v>
      </c>
      <c r="G66" s="41">
        <f t="shared" si="3"/>
        <v>0</v>
      </c>
      <c r="H66" s="42">
        <f t="shared" si="4"/>
        <v>0</v>
      </c>
      <c r="I66" s="61">
        <f t="shared" si="1"/>
        <v>24.562500476837151</v>
      </c>
      <c r="J66" s="37" t="str">
        <f t="shared" si="5"/>
        <v xml:space="preserve"> </v>
      </c>
      <c r="K66" s="89" t="str">
        <f t="shared" si="7"/>
        <v/>
      </c>
      <c r="L66" s="89" t="str">
        <f t="shared" si="8"/>
        <v/>
      </c>
      <c r="M66" s="168">
        <f t="shared" si="6"/>
        <v>0</v>
      </c>
      <c r="N66" s="165">
        <f t="shared" si="12"/>
        <v>0</v>
      </c>
      <c r="O66" s="70" t="str">
        <f t="shared" si="9"/>
        <v/>
      </c>
      <c r="P66" s="102" t="str">
        <f t="shared" si="10"/>
        <v/>
      </c>
      <c r="Q66" s="230" t="str">
        <f t="shared" si="2"/>
        <v/>
      </c>
      <c r="R66" s="85">
        <f t="shared" si="11"/>
        <v>0</v>
      </c>
    </row>
    <row r="67" spans="1:19" ht="15.6">
      <c r="A67" s="206">
        <v>34763</v>
      </c>
      <c r="B67">
        <v>13.6199998855591</v>
      </c>
      <c r="C67">
        <v>30.110000610351602</v>
      </c>
      <c r="D67">
        <v>0</v>
      </c>
      <c r="E67">
        <v>34.379134937256197</v>
      </c>
      <c r="F67" s="36">
        <f t="shared" si="0"/>
        <v>5.1984574663824601</v>
      </c>
      <c r="G67" s="41">
        <f t="shared" si="3"/>
        <v>0</v>
      </c>
      <c r="H67" s="42">
        <f t="shared" si="4"/>
        <v>0</v>
      </c>
      <c r="I67" s="61">
        <f t="shared" si="1"/>
        <v>25.987500429153478</v>
      </c>
      <c r="J67" s="37" t="str">
        <f t="shared" si="5"/>
        <v xml:space="preserve"> </v>
      </c>
      <c r="K67" s="89" t="str">
        <f t="shared" si="7"/>
        <v/>
      </c>
      <c r="L67" s="89" t="str">
        <f t="shared" si="8"/>
        <v/>
      </c>
      <c r="M67" s="168">
        <f t="shared" si="6"/>
        <v>0</v>
      </c>
      <c r="N67" s="165">
        <f t="shared" si="12"/>
        <v>0</v>
      </c>
      <c r="O67" s="70" t="str">
        <f t="shared" si="9"/>
        <v/>
      </c>
      <c r="P67" s="102" t="str">
        <f t="shared" si="10"/>
        <v/>
      </c>
      <c r="Q67" s="230" t="str">
        <f t="shared" si="2"/>
        <v/>
      </c>
      <c r="R67" s="85">
        <f t="shared" si="11"/>
        <v>0</v>
      </c>
    </row>
    <row r="68" spans="1:19" ht="15.6">
      <c r="A68" s="206">
        <v>34764</v>
      </c>
      <c r="B68">
        <v>14.4799995422363</v>
      </c>
      <c r="C68">
        <v>27.879999160766602</v>
      </c>
      <c r="D68">
        <v>0</v>
      </c>
      <c r="E68">
        <v>34.125734325838998</v>
      </c>
      <c r="F68" s="36">
        <f t="shared" ref="F68:F131" si="13">0.0023*(AVERAGE(B68:C68)+17.8)*(C68-B68)^0.5*E68/2.45</f>
        <v>4.5712816221041965</v>
      </c>
      <c r="G68" s="41">
        <f t="shared" si="3"/>
        <v>0</v>
      </c>
      <c r="H68" s="42">
        <f t="shared" si="4"/>
        <v>0</v>
      </c>
      <c r="I68" s="61">
        <f t="shared" ref="I68:I131" si="14">(C68-(C68-B68)/4)</f>
        <v>24.529999256134026</v>
      </c>
      <c r="J68" s="37" t="str">
        <f t="shared" si="5"/>
        <v xml:space="preserve"> </v>
      </c>
      <c r="K68" s="89" t="str">
        <f t="shared" si="7"/>
        <v/>
      </c>
      <c r="L68" s="89" t="str">
        <f t="shared" si="8"/>
        <v/>
      </c>
      <c r="M68" s="168">
        <f t="shared" si="6"/>
        <v>0</v>
      </c>
      <c r="N68" s="165">
        <f t="shared" si="12"/>
        <v>0</v>
      </c>
      <c r="O68" s="70" t="str">
        <f t="shared" si="9"/>
        <v/>
      </c>
      <c r="P68" s="102" t="str">
        <f t="shared" si="10"/>
        <v/>
      </c>
      <c r="Q68" s="230" t="str">
        <f t="shared" ref="Q68:Q131" si="15">IF(R68&gt;R67,A68,"")</f>
        <v/>
      </c>
      <c r="R68" s="85">
        <f t="shared" si="11"/>
        <v>0</v>
      </c>
    </row>
    <row r="69" spans="1:19" ht="15.6">
      <c r="A69" s="206">
        <v>34765</v>
      </c>
      <c r="B69">
        <v>17.319999694824201</v>
      </c>
      <c r="C69">
        <v>34.430000305175803</v>
      </c>
      <c r="D69">
        <v>0</v>
      </c>
      <c r="E69">
        <v>33.870728480706902</v>
      </c>
      <c r="F69" s="36">
        <f t="shared" si="13"/>
        <v>5.7443939381608606</v>
      </c>
      <c r="G69" s="41">
        <f t="shared" ref="G69:G132" si="16">IF((D69+G68-($X$2*F69))&gt;0,IF((D69+G68-($X$2*F69))&gt;$X$1,$X$1,(D69+G68-($X$2*F69))),0)</f>
        <v>0</v>
      </c>
      <c r="H69" s="42">
        <f t="shared" ref="H69:H132" si="17">IF(G69/$X$1&gt;1,1,G69/$X$1)</f>
        <v>0</v>
      </c>
      <c r="I69" s="61">
        <f t="shared" si="14"/>
        <v>30.152500152587901</v>
      </c>
      <c r="J69" s="37" t="str">
        <f t="shared" ref="J69:J132" si="18">IF(H69&gt;$X$3,1," ")</f>
        <v xml:space="preserve"> </v>
      </c>
      <c r="K69" s="89" t="str">
        <f t="shared" si="7"/>
        <v/>
      </c>
      <c r="L69" s="89" t="str">
        <f t="shared" si="8"/>
        <v/>
      </c>
      <c r="M69" s="168">
        <f t="shared" ref="M69:M132" si="19">IF(AND(I69&lt;21.5,I69&gt;4.5),0.000318*I69*(I69-4.5)*((21.5-I69)^(1/3.25)),0)</f>
        <v>0</v>
      </c>
      <c r="N69" s="165">
        <f t="shared" si="12"/>
        <v>0</v>
      </c>
      <c r="O69" s="70" t="str">
        <f t="shared" si="9"/>
        <v/>
      </c>
      <c r="P69" s="102" t="str">
        <f t="shared" si="10"/>
        <v/>
      </c>
      <c r="Q69" s="230" t="str">
        <f t="shared" si="15"/>
        <v/>
      </c>
      <c r="R69" s="85">
        <f t="shared" si="11"/>
        <v>0</v>
      </c>
    </row>
    <row r="70" spans="1:19" ht="15.6">
      <c r="A70" s="206">
        <v>34766</v>
      </c>
      <c r="B70">
        <v>16.909999847412099</v>
      </c>
      <c r="C70">
        <v>24.290000915527301</v>
      </c>
      <c r="D70">
        <v>39.299999237060497</v>
      </c>
      <c r="E70">
        <v>33.614144935636403</v>
      </c>
      <c r="F70" s="36">
        <f t="shared" si="13"/>
        <v>3.2918744336310923</v>
      </c>
      <c r="G70" s="41">
        <f t="shared" si="16"/>
        <v>36.666499690155625</v>
      </c>
      <c r="H70" s="42">
        <f t="shared" si="17"/>
        <v>0.73332999380311248</v>
      </c>
      <c r="I70" s="61">
        <f t="shared" si="14"/>
        <v>22.4450006484985</v>
      </c>
      <c r="J70" s="37">
        <f t="shared" si="18"/>
        <v>1</v>
      </c>
      <c r="K70" s="89">
        <f t="shared" ref="K70:K133" si="20">IF((SUM(D66:D70))&gt;$X$6,1,"")</f>
        <v>1</v>
      </c>
      <c r="L70" s="89" t="str">
        <f t="shared" si="8"/>
        <v/>
      </c>
      <c r="M70" s="168">
        <f t="shared" si="19"/>
        <v>0</v>
      </c>
      <c r="N70" s="165">
        <f t="shared" si="12"/>
        <v>0</v>
      </c>
      <c r="O70" s="70" t="str">
        <f t="shared" si="9"/>
        <v/>
      </c>
      <c r="P70" s="102" t="str">
        <f t="shared" si="10"/>
        <v/>
      </c>
      <c r="Q70" s="230" t="str">
        <f t="shared" si="15"/>
        <v/>
      </c>
      <c r="R70" s="85">
        <f t="shared" si="11"/>
        <v>0</v>
      </c>
    </row>
    <row r="71" spans="1:19" ht="15.6">
      <c r="A71" s="206">
        <v>34767</v>
      </c>
      <c r="B71">
        <v>14.8800001144409</v>
      </c>
      <c r="C71">
        <v>20.2700004577637</v>
      </c>
      <c r="D71">
        <v>6</v>
      </c>
      <c r="E71">
        <v>33.356011224403801</v>
      </c>
      <c r="F71" s="36">
        <f t="shared" si="13"/>
        <v>2.5717379371191362</v>
      </c>
      <c r="G71" s="41">
        <f t="shared" si="16"/>
        <v>40.609109340460314</v>
      </c>
      <c r="H71" s="42">
        <f t="shared" si="17"/>
        <v>0.81218218680920629</v>
      </c>
      <c r="I71" s="61">
        <f t="shared" si="14"/>
        <v>18.922500371933001</v>
      </c>
      <c r="J71" s="37">
        <f t="shared" si="18"/>
        <v>1</v>
      </c>
      <c r="K71" s="89">
        <f t="shared" si="20"/>
        <v>1</v>
      </c>
      <c r="L71" s="89" t="str">
        <f t="shared" si="8"/>
        <v/>
      </c>
      <c r="M71" s="168">
        <f t="shared" si="19"/>
        <v>0.1161365313686647</v>
      </c>
      <c r="N71" s="165">
        <f t="shared" si="12"/>
        <v>0</v>
      </c>
      <c r="O71" s="70" t="str">
        <f t="shared" si="9"/>
        <v/>
      </c>
      <c r="P71" s="102" t="str">
        <f t="shared" si="10"/>
        <v/>
      </c>
      <c r="Q71" s="230" t="str">
        <f t="shared" si="15"/>
        <v/>
      </c>
      <c r="R71" s="85">
        <f t="shared" si="11"/>
        <v>0</v>
      </c>
    </row>
    <row r="72" spans="1:19" ht="15.6">
      <c r="A72" s="206">
        <v>34768</v>
      </c>
      <c r="B72">
        <v>13.2200002670288</v>
      </c>
      <c r="C72">
        <v>20.930000305175799</v>
      </c>
      <c r="D72">
        <v>0.80000001192092896</v>
      </c>
      <c r="E72">
        <v>33.096354880785498</v>
      </c>
      <c r="F72" s="36">
        <f t="shared" si="13"/>
        <v>3.0087307613893732</v>
      </c>
      <c r="G72" s="41">
        <f t="shared" si="16"/>
        <v>39.002124743269746</v>
      </c>
      <c r="H72" s="42">
        <f t="shared" si="17"/>
        <v>0.7800424948653949</v>
      </c>
      <c r="I72" s="61">
        <f t="shared" si="14"/>
        <v>19.002500295639049</v>
      </c>
      <c r="J72" s="37">
        <f t="shared" si="18"/>
        <v>1</v>
      </c>
      <c r="K72" s="89">
        <f t="shared" si="20"/>
        <v>1</v>
      </c>
      <c r="L72" s="89" t="str">
        <f t="shared" si="8"/>
        <v/>
      </c>
      <c r="M72" s="168">
        <f t="shared" si="19"/>
        <v>0.11614221884590087</v>
      </c>
      <c r="N72" s="165">
        <f t="shared" si="12"/>
        <v>0</v>
      </c>
      <c r="O72" s="70" t="str">
        <f t="shared" si="9"/>
        <v/>
      </c>
      <c r="P72" s="102" t="str">
        <f t="shared" si="10"/>
        <v/>
      </c>
      <c r="Q72" s="230" t="str">
        <f t="shared" si="15"/>
        <v/>
      </c>
      <c r="R72" s="85">
        <f t="shared" si="11"/>
        <v>0</v>
      </c>
    </row>
    <row r="73" spans="1:19" ht="15.6">
      <c r="A73" s="206">
        <v>34769</v>
      </c>
      <c r="B73">
        <v>10.960000038146999</v>
      </c>
      <c r="C73">
        <v>28.409999847412099</v>
      </c>
      <c r="D73">
        <v>0</v>
      </c>
      <c r="E73">
        <v>32.835203438557897</v>
      </c>
      <c r="F73" s="36">
        <f t="shared" si="13"/>
        <v>4.8267709566237906</v>
      </c>
      <c r="G73" s="41">
        <f t="shared" si="16"/>
        <v>35.140707977970713</v>
      </c>
      <c r="H73" s="42">
        <f t="shared" si="17"/>
        <v>0.70281415955941429</v>
      </c>
      <c r="I73" s="61">
        <f t="shared" si="14"/>
        <v>24.047499895095825</v>
      </c>
      <c r="J73" s="37">
        <f t="shared" si="18"/>
        <v>1</v>
      </c>
      <c r="K73" s="89">
        <f t="shared" si="20"/>
        <v>1</v>
      </c>
      <c r="L73" s="89" t="str">
        <f t="shared" si="8"/>
        <v/>
      </c>
      <c r="M73" s="168">
        <f t="shared" si="19"/>
        <v>0</v>
      </c>
      <c r="N73" s="165">
        <f t="shared" si="12"/>
        <v>0</v>
      </c>
      <c r="O73" s="70" t="str">
        <f t="shared" si="9"/>
        <v/>
      </c>
      <c r="P73" s="102" t="str">
        <f t="shared" si="10"/>
        <v/>
      </c>
      <c r="Q73" s="230" t="str">
        <f t="shared" si="15"/>
        <v/>
      </c>
      <c r="R73" s="85">
        <f t="shared" si="11"/>
        <v>0</v>
      </c>
    </row>
    <row r="74" spans="1:19" ht="15.6">
      <c r="A74" s="206">
        <v>34770</v>
      </c>
      <c r="B74">
        <v>12.1400003433228</v>
      </c>
      <c r="C74">
        <v>18.959999084472699</v>
      </c>
      <c r="D74">
        <v>0</v>
      </c>
      <c r="E74">
        <v>32.572584431497397</v>
      </c>
      <c r="F74" s="36">
        <f t="shared" si="13"/>
        <v>2.6631887766025293</v>
      </c>
      <c r="G74" s="41">
        <f t="shared" si="16"/>
        <v>33.010156956688689</v>
      </c>
      <c r="H74" s="42">
        <f t="shared" si="17"/>
        <v>0.66020313913377382</v>
      </c>
      <c r="I74" s="61">
        <f t="shared" si="14"/>
        <v>17.254999399185223</v>
      </c>
      <c r="J74" s="37">
        <f t="shared" si="18"/>
        <v>1</v>
      </c>
      <c r="K74" s="89">
        <f t="shared" si="20"/>
        <v>1</v>
      </c>
      <c r="L74" s="89" t="str">
        <f t="shared" si="8"/>
        <v/>
      </c>
      <c r="M74" s="168">
        <f t="shared" si="19"/>
        <v>0.10919824703808385</v>
      </c>
      <c r="N74" s="165">
        <f t="shared" si="12"/>
        <v>0</v>
      </c>
      <c r="O74" s="70" t="str">
        <f t="shared" si="9"/>
        <v/>
      </c>
      <c r="P74" s="102" t="str">
        <f t="shared" si="10"/>
        <v/>
      </c>
      <c r="Q74" s="230" t="str">
        <f t="shared" si="15"/>
        <v/>
      </c>
      <c r="R74" s="85">
        <f t="shared" si="11"/>
        <v>0</v>
      </c>
    </row>
    <row r="75" spans="1:19" ht="15.6">
      <c r="A75" s="206">
        <v>34771</v>
      </c>
      <c r="B75">
        <v>9.6300001144409197</v>
      </c>
      <c r="C75">
        <v>20.690000534057599</v>
      </c>
      <c r="D75">
        <v>0</v>
      </c>
      <c r="E75">
        <v>32.3085253933804</v>
      </c>
      <c r="F75" s="36">
        <f t="shared" si="13"/>
        <v>3.324632663165759</v>
      </c>
      <c r="G75" s="41">
        <f t="shared" si="16"/>
        <v>30.350450826156081</v>
      </c>
      <c r="H75" s="42">
        <f t="shared" si="17"/>
        <v>0.60700901652312167</v>
      </c>
      <c r="I75" s="61">
        <f t="shared" si="14"/>
        <v>17.925000429153428</v>
      </c>
      <c r="J75" s="37">
        <f t="shared" si="18"/>
        <v>1</v>
      </c>
      <c r="K75" s="89">
        <f t="shared" si="20"/>
        <v>1</v>
      </c>
      <c r="L75" s="89" t="str">
        <f t="shared" ref="L75:L138" si="21">IF((AVERAGE(I66:I75))&lt;$X$5,1,"")</f>
        <v/>
      </c>
      <c r="M75" s="168">
        <f t="shared" si="19"/>
        <v>0.11325030240684641</v>
      </c>
      <c r="N75" s="165">
        <f t="shared" si="12"/>
        <v>0</v>
      </c>
      <c r="O75" s="70" t="str">
        <f t="shared" ref="O75:O138" si="22">IF((AVERAGE(C69:C75))&lt;$X$4,1,"")</f>
        <v/>
      </c>
      <c r="P75" s="102" t="str">
        <f t="shared" si="10"/>
        <v/>
      </c>
      <c r="Q75" s="230" t="str">
        <f t="shared" si="15"/>
        <v/>
      </c>
      <c r="R75" s="85">
        <f t="shared" si="11"/>
        <v>0</v>
      </c>
    </row>
    <row r="76" spans="1:19" ht="15.6">
      <c r="A76" s="206">
        <v>34772</v>
      </c>
      <c r="B76">
        <v>10.310000419616699</v>
      </c>
      <c r="C76">
        <v>20.389999389648398</v>
      </c>
      <c r="D76">
        <v>0.10000000149011599</v>
      </c>
      <c r="E76">
        <v>32.043053857983097</v>
      </c>
      <c r="F76" s="36">
        <f t="shared" si="13"/>
        <v>3.1659891833861109</v>
      </c>
      <c r="G76" s="41">
        <f t="shared" si="16"/>
        <v>27.91765948093731</v>
      </c>
      <c r="H76" s="42">
        <f t="shared" si="17"/>
        <v>0.55835318961874625</v>
      </c>
      <c r="I76" s="61">
        <f t="shared" si="14"/>
        <v>17.869999647140475</v>
      </c>
      <c r="J76" s="37">
        <f t="shared" si="18"/>
        <v>1</v>
      </c>
      <c r="K76" s="89" t="str">
        <f t="shared" si="20"/>
        <v/>
      </c>
      <c r="L76" s="89" t="str">
        <f t="shared" si="21"/>
        <v/>
      </c>
      <c r="M76" s="168">
        <f t="shared" si="19"/>
        <v>0.11296971529526417</v>
      </c>
      <c r="N76" s="165">
        <f t="shared" si="12"/>
        <v>0</v>
      </c>
      <c r="O76" s="70" t="str">
        <f t="shared" si="22"/>
        <v/>
      </c>
      <c r="P76" s="102" t="str">
        <f t="shared" ref="P76:P139" si="23">IF(L76=1,(AVERAGE(IF(I76&gt;$X$7,I76-$X$7,0),IF(I75&gt;$X$7,I75-$X$7,0),IF(I74&gt;$X$7,I74-$X$7,0),IF(I73&gt;$X$7,I73-$X$7,0),IF(I72&gt;$X$7,I72-$X$7,0),IF(I71&gt;$X$7,I71-$X$7,0),IF(I70&gt;$X$7,I70-$X$7,0),IF(I69&gt;$X$7,I69-$X$7,0),IF(I68&gt;$X$7,I68-$X$7,0),IF(I67&gt;$X$7,I67-$X$7,0)))*$X$8,"")</f>
        <v/>
      </c>
      <c r="Q76" s="230" t="str">
        <f t="shared" si="15"/>
        <v/>
      </c>
      <c r="R76" s="85">
        <f t="shared" si="11"/>
        <v>0</v>
      </c>
    </row>
    <row r="77" spans="1:19" ht="15.6">
      <c r="A77" s="206">
        <v>34773</v>
      </c>
      <c r="B77">
        <v>12.6599998474121</v>
      </c>
      <c r="C77">
        <v>16.620000839233398</v>
      </c>
      <c r="D77">
        <v>3.4000000953674299</v>
      </c>
      <c r="E77">
        <v>31.776197359082101</v>
      </c>
      <c r="F77" s="36">
        <f t="shared" si="13"/>
        <v>1.9257157096892037</v>
      </c>
      <c r="G77" s="41">
        <f t="shared" si="16"/>
        <v>29.77708700855338</v>
      </c>
      <c r="H77" s="42">
        <f t="shared" si="17"/>
        <v>0.59554174017106765</v>
      </c>
      <c r="I77" s="61">
        <f t="shared" si="14"/>
        <v>15.630000591278074</v>
      </c>
      <c r="J77" s="37">
        <f t="shared" si="18"/>
        <v>1</v>
      </c>
      <c r="K77" s="89" t="str">
        <f t="shared" si="20"/>
        <v/>
      </c>
      <c r="L77" s="89">
        <f t="shared" si="21"/>
        <v>1</v>
      </c>
      <c r="M77" s="168">
        <f t="shared" si="19"/>
        <v>9.5364188944872322E-2</v>
      </c>
      <c r="N77" s="165">
        <f t="shared" si="12"/>
        <v>0</v>
      </c>
      <c r="O77" s="70">
        <f t="shared" si="22"/>
        <v>1</v>
      </c>
      <c r="P77" s="102">
        <f t="shared" si="23"/>
        <v>20.14200019836424</v>
      </c>
      <c r="Q77" s="230" t="str">
        <f t="shared" si="15"/>
        <v/>
      </c>
      <c r="R77" s="85">
        <f t="shared" si="11"/>
        <v>0</v>
      </c>
    </row>
    <row r="78" spans="1:19" ht="15.6">
      <c r="A78" s="206">
        <v>34774</v>
      </c>
      <c r="B78">
        <v>7.46000003814697</v>
      </c>
      <c r="C78">
        <v>24.379999160766602</v>
      </c>
      <c r="D78">
        <v>0</v>
      </c>
      <c r="E78">
        <v>31.507997933756901</v>
      </c>
      <c r="F78" s="36">
        <f t="shared" si="13"/>
        <v>4.1027049828156814</v>
      </c>
      <c r="G78" s="41">
        <f t="shared" si="16"/>
        <v>26.494923022300835</v>
      </c>
      <c r="H78" s="42">
        <f t="shared" si="17"/>
        <v>0.52989846044601674</v>
      </c>
      <c r="I78" s="61">
        <f t="shared" si="14"/>
        <v>20.149999380111694</v>
      </c>
      <c r="J78" s="37">
        <f t="shared" si="18"/>
        <v>1</v>
      </c>
      <c r="K78" s="89" t="str">
        <f t="shared" si="20"/>
        <v/>
      </c>
      <c r="L78" s="89">
        <f t="shared" si="21"/>
        <v>1</v>
      </c>
      <c r="M78" s="168">
        <f t="shared" si="19"/>
        <v>0.10998139935144388</v>
      </c>
      <c r="N78" s="165">
        <f t="shared" si="12"/>
        <v>0</v>
      </c>
      <c r="O78" s="70">
        <f t="shared" si="22"/>
        <v>1</v>
      </c>
      <c r="P78" s="102">
        <f t="shared" si="23"/>
        <v>16.638000297546377</v>
      </c>
      <c r="Q78" s="230" t="str">
        <f t="shared" si="15"/>
        <v/>
      </c>
      <c r="R78" s="85">
        <f t="shared" si="11"/>
        <v>0</v>
      </c>
    </row>
    <row r="79" spans="1:19" ht="15.6">
      <c r="A79" s="206">
        <v>34775</v>
      </c>
      <c r="B79">
        <v>10.4700002670288</v>
      </c>
      <c r="C79">
        <v>22.540000915527301</v>
      </c>
      <c r="D79">
        <v>0</v>
      </c>
      <c r="E79">
        <v>31.2385556323004</v>
      </c>
      <c r="F79" s="36">
        <f t="shared" si="13"/>
        <v>3.4951335494697986</v>
      </c>
      <c r="G79" s="41">
        <f t="shared" si="16"/>
        <v>23.698816182724997</v>
      </c>
      <c r="H79" s="42">
        <f t="shared" si="17"/>
        <v>0.47397632365449993</v>
      </c>
      <c r="I79" s="61">
        <f t="shared" si="14"/>
        <v>19.522500753402674</v>
      </c>
      <c r="J79" s="37">
        <f t="shared" si="18"/>
        <v>1</v>
      </c>
      <c r="K79" s="89" t="str">
        <f t="shared" si="20"/>
        <v/>
      </c>
      <c r="L79" s="89">
        <f t="shared" si="21"/>
        <v>1</v>
      </c>
      <c r="M79" s="168">
        <f t="shared" si="19"/>
        <v>0.11503169484742003</v>
      </c>
      <c r="N79" s="165">
        <f t="shared" si="12"/>
        <v>0</v>
      </c>
      <c r="O79" s="70" t="str">
        <f t="shared" si="22"/>
        <v/>
      </c>
      <c r="P79" s="102">
        <f t="shared" si="23"/>
        <v>8.1340007781981942</v>
      </c>
      <c r="Q79" s="230">
        <f t="shared" si="15"/>
        <v>34775</v>
      </c>
      <c r="R79" s="85">
        <f t="shared" si="11"/>
        <v>1</v>
      </c>
    </row>
    <row r="80" spans="1:19" ht="15.6">
      <c r="A80" s="206">
        <v>34776</v>
      </c>
      <c r="B80">
        <v>12.8800001144409</v>
      </c>
      <c r="C80">
        <v>19.360000610351602</v>
      </c>
      <c r="D80">
        <v>0.10000000149011599</v>
      </c>
      <c r="E80">
        <v>30.967985008308599</v>
      </c>
      <c r="F80" s="36">
        <f t="shared" si="13"/>
        <v>2.5102563103894608</v>
      </c>
      <c r="G80" s="41">
        <f t="shared" si="16"/>
        <v>21.790611135903543</v>
      </c>
      <c r="H80" s="42">
        <f t="shared" si="17"/>
        <v>0.43581222271807085</v>
      </c>
      <c r="I80" s="61">
        <f t="shared" si="14"/>
        <v>17.740000486373926</v>
      </c>
      <c r="J80" s="37">
        <f t="shared" si="18"/>
        <v>1</v>
      </c>
      <c r="K80" s="89" t="str">
        <f t="shared" si="20"/>
        <v/>
      </c>
      <c r="L80" s="89">
        <f t="shared" si="21"/>
        <v>1</v>
      </c>
      <c r="M80" s="168">
        <f t="shared" si="19"/>
        <v>0.11226635088266608</v>
      </c>
      <c r="N80" s="165">
        <f t="shared" si="12"/>
        <v>0</v>
      </c>
      <c r="O80" s="70">
        <f t="shared" si="22"/>
        <v>1</v>
      </c>
      <c r="P80" s="102">
        <f t="shared" si="23"/>
        <v>5.3780002593993945</v>
      </c>
      <c r="Q80" s="230" t="str">
        <f t="shared" si="15"/>
        <v/>
      </c>
      <c r="R80" s="85">
        <f t="shared" si="11"/>
        <v>1</v>
      </c>
      <c r="S80">
        <v>1</v>
      </c>
    </row>
    <row r="81" spans="1:18" ht="15.6">
      <c r="A81" s="206">
        <v>34777</v>
      </c>
      <c r="B81">
        <v>11.2299995422363</v>
      </c>
      <c r="C81">
        <v>18.670000076293899</v>
      </c>
      <c r="D81">
        <v>1.5</v>
      </c>
      <c r="E81">
        <v>30.696400615377701</v>
      </c>
      <c r="F81" s="36">
        <f t="shared" si="13"/>
        <v>2.5742278881450971</v>
      </c>
      <c r="G81" s="41">
        <f t="shared" si="16"/>
        <v>21.231228825387465</v>
      </c>
      <c r="H81" s="42">
        <f t="shared" si="17"/>
        <v>0.42462457650774932</v>
      </c>
      <c r="I81" s="61">
        <f t="shared" si="14"/>
        <v>16.809999942779498</v>
      </c>
      <c r="J81" s="37">
        <f t="shared" si="18"/>
        <v>1</v>
      </c>
      <c r="K81" s="89">
        <f t="shared" si="20"/>
        <v>1</v>
      </c>
      <c r="L81" s="89">
        <f t="shared" si="21"/>
        <v>1</v>
      </c>
      <c r="M81" s="168">
        <f t="shared" si="19"/>
        <v>0.10586870611143842</v>
      </c>
      <c r="N81" s="170">
        <f t="shared" si="12"/>
        <v>1</v>
      </c>
      <c r="O81" s="70">
        <f t="shared" si="22"/>
        <v>1</v>
      </c>
      <c r="P81" s="102">
        <f t="shared" si="23"/>
        <v>5.3780002593993945</v>
      </c>
      <c r="Q81" s="230" t="str">
        <f t="shared" si="15"/>
        <v/>
      </c>
      <c r="R81" s="85">
        <f t="shared" ref="R81:R144" si="24">IF(AND(AND(AND(SUM(D68:D72)&gt;$X$6)),(L81=1)),1,0)</f>
        <v>1</v>
      </c>
    </row>
    <row r="82" spans="1:18" ht="15.6">
      <c r="A82" s="206">
        <v>34778</v>
      </c>
      <c r="B82">
        <v>11.2399997711182</v>
      </c>
      <c r="C82">
        <v>20.5</v>
      </c>
      <c r="D82">
        <v>0.10000000149011599</v>
      </c>
      <c r="E82">
        <v>30.423917007103601</v>
      </c>
      <c r="F82" s="36">
        <f t="shared" si="13"/>
        <v>2.9263447792065795</v>
      </c>
      <c r="G82" s="41">
        <f t="shared" si="16"/>
        <v>18.990153003512319</v>
      </c>
      <c r="H82" s="42">
        <f t="shared" si="17"/>
        <v>0.37980306007024639</v>
      </c>
      <c r="I82" s="61">
        <f t="shared" si="14"/>
        <v>18.184999942779548</v>
      </c>
      <c r="J82" s="37">
        <f t="shared" si="18"/>
        <v>1</v>
      </c>
      <c r="K82" s="89" t="str">
        <f t="shared" si="20"/>
        <v/>
      </c>
      <c r="L82" s="89">
        <f t="shared" si="21"/>
        <v>1</v>
      </c>
      <c r="M82" s="168">
        <f t="shared" si="19"/>
        <v>0.1144284474553994</v>
      </c>
      <c r="N82" s="165">
        <f t="shared" si="12"/>
        <v>1</v>
      </c>
      <c r="O82" s="70">
        <f t="shared" si="22"/>
        <v>1</v>
      </c>
      <c r="P82" s="102">
        <f t="shared" si="23"/>
        <v>5.3760000228881548</v>
      </c>
      <c r="Q82" s="230" t="str">
        <f t="shared" si="15"/>
        <v/>
      </c>
      <c r="R82" s="85">
        <f t="shared" si="24"/>
        <v>1</v>
      </c>
    </row>
    <row r="83" spans="1:18" ht="15.6">
      <c r="A83" s="206">
        <v>34779</v>
      </c>
      <c r="B83">
        <v>13.9700002670288</v>
      </c>
      <c r="C83">
        <v>24</v>
      </c>
      <c r="D83">
        <v>0</v>
      </c>
      <c r="E83">
        <v>30.150648737082399</v>
      </c>
      <c r="F83" s="36">
        <f t="shared" si="13"/>
        <v>3.2974607547155519</v>
      </c>
      <c r="G83" s="41">
        <f t="shared" si="16"/>
        <v>16.352184399739876</v>
      </c>
      <c r="H83" s="42">
        <f t="shared" si="17"/>
        <v>0.32704368799479755</v>
      </c>
      <c r="I83" s="61">
        <f t="shared" si="14"/>
        <v>21.492500066757199</v>
      </c>
      <c r="J83" s="37">
        <f t="shared" si="18"/>
        <v>1</v>
      </c>
      <c r="K83" s="89" t="str">
        <f t="shared" si="20"/>
        <v/>
      </c>
      <c r="L83" s="89">
        <f t="shared" si="21"/>
        <v>1</v>
      </c>
      <c r="M83" s="168">
        <f t="shared" si="19"/>
        <v>2.5771686756014222E-2</v>
      </c>
      <c r="N83" s="165">
        <f t="shared" si="12"/>
        <v>1</v>
      </c>
      <c r="O83" s="70">
        <f t="shared" si="22"/>
        <v>1</v>
      </c>
      <c r="P83" s="102">
        <f t="shared" si="23"/>
        <v>3.332000160217254</v>
      </c>
      <c r="Q83" s="230" t="str">
        <f t="shared" si="15"/>
        <v/>
      </c>
      <c r="R83" s="85">
        <f t="shared" si="24"/>
        <v>1</v>
      </c>
    </row>
    <row r="84" spans="1:18" ht="15.6">
      <c r="A84" s="206">
        <v>34780</v>
      </c>
      <c r="B84">
        <v>13.6599998474121</v>
      </c>
      <c r="C84">
        <v>22.129999160766602</v>
      </c>
      <c r="D84">
        <v>0</v>
      </c>
      <c r="E84">
        <v>29.876710358910302</v>
      </c>
      <c r="F84" s="36">
        <f t="shared" si="13"/>
        <v>2.9136916964700612</v>
      </c>
      <c r="G84" s="41">
        <f t="shared" si="16"/>
        <v>14.021231042563826</v>
      </c>
      <c r="H84" s="42">
        <f t="shared" si="17"/>
        <v>0.28042462085127651</v>
      </c>
      <c r="I84" s="61">
        <f t="shared" si="14"/>
        <v>20.012499332427975</v>
      </c>
      <c r="J84" s="37">
        <f t="shared" si="18"/>
        <v>1</v>
      </c>
      <c r="K84" s="89" t="str">
        <f t="shared" si="20"/>
        <v/>
      </c>
      <c r="L84" s="89">
        <f t="shared" si="21"/>
        <v>1</v>
      </c>
      <c r="M84" s="168">
        <f t="shared" si="19"/>
        <v>0.11155112913929424</v>
      </c>
      <c r="N84" s="165">
        <f t="shared" si="12"/>
        <v>1</v>
      </c>
      <c r="O84" s="70" t="str">
        <f t="shared" si="22"/>
        <v/>
      </c>
      <c r="P84" s="102">
        <f t="shared" si="23"/>
        <v>4.1419996261596337</v>
      </c>
      <c r="Q84" s="230" t="str">
        <f t="shared" si="15"/>
        <v/>
      </c>
      <c r="R84" s="85">
        <f t="shared" si="24"/>
        <v>1</v>
      </c>
    </row>
    <row r="85" spans="1:18" ht="15.6">
      <c r="A85" s="206">
        <v>34781</v>
      </c>
      <c r="B85">
        <v>12.0100002288818</v>
      </c>
      <c r="C85">
        <v>21.4799995422363</v>
      </c>
      <c r="D85">
        <v>0.30000001192092901</v>
      </c>
      <c r="E85">
        <v>29.602216426183301</v>
      </c>
      <c r="F85" s="36">
        <f t="shared" si="13"/>
        <v>2.9542425600917981</v>
      </c>
      <c r="G85" s="41">
        <f t="shared" si="16"/>
        <v>11.957837006411317</v>
      </c>
      <c r="H85" s="42">
        <f t="shared" si="17"/>
        <v>0.23915674012822635</v>
      </c>
      <c r="I85" s="61">
        <f t="shared" si="14"/>
        <v>19.112499713897677</v>
      </c>
      <c r="J85" s="37">
        <f t="shared" si="18"/>
        <v>1</v>
      </c>
      <c r="K85" s="89" t="str">
        <f t="shared" si="20"/>
        <v/>
      </c>
      <c r="L85" s="89">
        <f t="shared" si="21"/>
        <v>1</v>
      </c>
      <c r="M85" s="168">
        <f t="shared" si="19"/>
        <v>0.11608053857917172</v>
      </c>
      <c r="N85" s="165">
        <f t="shared" si="12"/>
        <v>1</v>
      </c>
      <c r="O85" s="70">
        <f t="shared" si="22"/>
        <v>1</v>
      </c>
      <c r="P85" s="102">
        <f t="shared" si="23"/>
        <v>4.2319993972777752</v>
      </c>
      <c r="Q85" s="230" t="str">
        <f t="shared" si="15"/>
        <v/>
      </c>
      <c r="R85" s="85">
        <f t="shared" si="24"/>
        <v>0</v>
      </c>
    </row>
    <row r="86" spans="1:18" ht="15.6">
      <c r="A86" s="206">
        <v>34782</v>
      </c>
      <c r="B86">
        <v>11.550000190734901</v>
      </c>
      <c r="C86">
        <v>17.7299995422363</v>
      </c>
      <c r="D86">
        <v>0.20000000298023199</v>
      </c>
      <c r="E86">
        <v>29.327281492497502</v>
      </c>
      <c r="F86" s="36">
        <f t="shared" si="13"/>
        <v>2.2202844527913799</v>
      </c>
      <c r="G86" s="41">
        <f t="shared" si="16"/>
        <v>10.381609447158446</v>
      </c>
      <c r="H86" s="42">
        <f t="shared" si="17"/>
        <v>0.20763218894316893</v>
      </c>
      <c r="I86" s="61">
        <f t="shared" si="14"/>
        <v>16.184999704360951</v>
      </c>
      <c r="J86" s="37">
        <f t="shared" si="18"/>
        <v>1</v>
      </c>
      <c r="K86" s="89" t="str">
        <f t="shared" si="20"/>
        <v/>
      </c>
      <c r="L86" s="89">
        <f t="shared" si="21"/>
        <v>1</v>
      </c>
      <c r="M86" s="168">
        <f t="shared" si="19"/>
        <v>0.10055422057140265</v>
      </c>
      <c r="N86" s="165">
        <f t="shared" si="12"/>
        <v>1</v>
      </c>
      <c r="O86" s="70">
        <f t="shared" si="22"/>
        <v>1</v>
      </c>
      <c r="P86" s="102">
        <f t="shared" si="23"/>
        <v>4.2319993972777752</v>
      </c>
      <c r="Q86" s="230" t="str">
        <f t="shared" si="15"/>
        <v/>
      </c>
      <c r="R86" s="85">
        <f t="shared" si="24"/>
        <v>0</v>
      </c>
    </row>
    <row r="87" spans="1:18" ht="15.6">
      <c r="A87" s="206">
        <v>34783</v>
      </c>
      <c r="B87">
        <v>8.6099996566772496</v>
      </c>
      <c r="C87">
        <v>16.420000076293899</v>
      </c>
      <c r="D87">
        <v>0.40000000596046398</v>
      </c>
      <c r="E87">
        <v>29.052020111448901</v>
      </c>
      <c r="F87" s="36">
        <f t="shared" si="13"/>
        <v>2.3105809428031741</v>
      </c>
      <c r="G87" s="41">
        <f t="shared" si="16"/>
        <v>8.9331446988763723</v>
      </c>
      <c r="H87" s="42">
        <f t="shared" si="17"/>
        <v>0.17866289397752744</v>
      </c>
      <c r="I87" s="61">
        <f t="shared" si="14"/>
        <v>14.467499971389737</v>
      </c>
      <c r="J87" s="37" t="str">
        <f t="shared" si="18"/>
        <v xml:space="preserve"> </v>
      </c>
      <c r="K87" s="89" t="str">
        <f t="shared" si="20"/>
        <v/>
      </c>
      <c r="L87" s="89">
        <f t="shared" si="21"/>
        <v>1</v>
      </c>
      <c r="M87" s="168">
        <f t="shared" si="19"/>
        <v>8.3571078108738872E-2</v>
      </c>
      <c r="N87" s="165">
        <f t="shared" ref="N87:N150" si="25">IF(AND(SUM(M76:M87)&gt;1,SUM(D72:D76)&gt;$X$6),1,0)</f>
        <v>0</v>
      </c>
      <c r="O87" s="70">
        <f t="shared" si="22"/>
        <v>1</v>
      </c>
      <c r="P87" s="102">
        <f t="shared" si="23"/>
        <v>4.2319993972777752</v>
      </c>
      <c r="Q87" s="230" t="str">
        <f t="shared" si="15"/>
        <v/>
      </c>
      <c r="R87" s="85">
        <f t="shared" si="24"/>
        <v>0</v>
      </c>
    </row>
    <row r="88" spans="1:18" ht="15.6">
      <c r="A88" s="206">
        <v>34784</v>
      </c>
      <c r="B88">
        <v>6.53999996185303</v>
      </c>
      <c r="C88">
        <v>19.899999618530298</v>
      </c>
      <c r="D88">
        <v>0</v>
      </c>
      <c r="E88">
        <v>28.776546836633699</v>
      </c>
      <c r="F88" s="36">
        <f t="shared" si="13"/>
        <v>3.0629890441821912</v>
      </c>
      <c r="G88" s="41">
        <f t="shared" si="16"/>
        <v>6.482753463530619</v>
      </c>
      <c r="H88" s="42">
        <f t="shared" si="17"/>
        <v>0.12965506927061238</v>
      </c>
      <c r="I88" s="61">
        <f t="shared" si="14"/>
        <v>16.559999704360983</v>
      </c>
      <c r="J88" s="37" t="str">
        <f t="shared" si="18"/>
        <v xml:space="preserve"> </v>
      </c>
      <c r="K88" s="89" t="str">
        <f t="shared" si="20"/>
        <v/>
      </c>
      <c r="L88" s="89">
        <f t="shared" si="21"/>
        <v>1</v>
      </c>
      <c r="M88" s="168">
        <f t="shared" si="19"/>
        <v>0.10382195335920096</v>
      </c>
      <c r="N88" s="165">
        <f t="shared" si="25"/>
        <v>0</v>
      </c>
      <c r="O88" s="70">
        <f t="shared" si="22"/>
        <v>1</v>
      </c>
      <c r="P88" s="102">
        <f t="shared" si="23"/>
        <v>3.3119998931884198</v>
      </c>
      <c r="Q88" s="230" t="str">
        <f t="shared" si="15"/>
        <v/>
      </c>
      <c r="R88" s="85">
        <f t="shared" si="24"/>
        <v>0</v>
      </c>
    </row>
    <row r="89" spans="1:18" ht="15.6">
      <c r="A89" s="206">
        <v>34785</v>
      </c>
      <c r="B89">
        <v>10.1199998855591</v>
      </c>
      <c r="C89">
        <v>17.959999084472699</v>
      </c>
      <c r="D89">
        <v>0.40000000596046398</v>
      </c>
      <c r="E89">
        <v>28.5009762216478</v>
      </c>
      <c r="F89" s="36">
        <f t="shared" si="13"/>
        <v>2.385352400310607</v>
      </c>
      <c r="G89" s="41">
        <f t="shared" si="16"/>
        <v>4.9744715492425966</v>
      </c>
      <c r="H89" s="42">
        <f t="shared" si="17"/>
        <v>9.9489430984851926E-2</v>
      </c>
      <c r="I89" s="61">
        <f t="shared" si="14"/>
        <v>15.999999284744298</v>
      </c>
      <c r="J89" s="37" t="str">
        <f t="shared" si="18"/>
        <v xml:space="preserve"> </v>
      </c>
      <c r="K89" s="89" t="str">
        <f t="shared" si="20"/>
        <v/>
      </c>
      <c r="L89" s="89">
        <f t="shared" si="21"/>
        <v>1</v>
      </c>
      <c r="M89" s="168">
        <f t="shared" si="19"/>
        <v>9.8866422270632442E-2</v>
      </c>
      <c r="N89" s="165">
        <f t="shared" si="25"/>
        <v>0</v>
      </c>
      <c r="O89" s="70">
        <f t="shared" si="22"/>
        <v>1</v>
      </c>
      <c r="P89" s="102">
        <f t="shared" si="23"/>
        <v>2.8939992904662803</v>
      </c>
      <c r="Q89" s="230" t="str">
        <f t="shared" si="15"/>
        <v/>
      </c>
      <c r="R89" s="85">
        <f t="shared" si="24"/>
        <v>0</v>
      </c>
    </row>
    <row r="90" spans="1:18" ht="15.6">
      <c r="A90" s="206">
        <v>34786</v>
      </c>
      <c r="B90">
        <v>10.2799997329712</v>
      </c>
      <c r="C90">
        <v>17.850000381469702</v>
      </c>
      <c r="D90">
        <v>0.30000001192092901</v>
      </c>
      <c r="E90">
        <v>28.225422820087498</v>
      </c>
      <c r="F90" s="36">
        <f t="shared" si="13"/>
        <v>2.3230795942925035</v>
      </c>
      <c r="G90" s="41">
        <f t="shared" si="16"/>
        <v>3.4160078857295226</v>
      </c>
      <c r="H90" s="42">
        <f t="shared" si="17"/>
        <v>6.8320157714590449E-2</v>
      </c>
      <c r="I90" s="61">
        <f t="shared" si="14"/>
        <v>15.957500219345077</v>
      </c>
      <c r="J90" s="37" t="str">
        <f t="shared" si="18"/>
        <v xml:space="preserve"> </v>
      </c>
      <c r="K90" s="89" t="str">
        <f t="shared" si="20"/>
        <v/>
      </c>
      <c r="L90" s="89">
        <f t="shared" si="21"/>
        <v>1</v>
      </c>
      <c r="M90" s="168">
        <f t="shared" si="19"/>
        <v>9.847236572046697E-2</v>
      </c>
      <c r="N90" s="165">
        <f t="shared" si="25"/>
        <v>0</v>
      </c>
      <c r="O90" s="70">
        <f t="shared" si="22"/>
        <v>1</v>
      </c>
      <c r="P90" s="102">
        <f t="shared" si="23"/>
        <v>2.8939992904662803</v>
      </c>
      <c r="Q90" s="230">
        <f t="shared" si="15"/>
        <v>34786</v>
      </c>
      <c r="R90" s="85">
        <f t="shared" si="24"/>
        <v>1</v>
      </c>
    </row>
    <row r="91" spans="1:18" ht="15.6">
      <c r="A91" s="206">
        <v>34787</v>
      </c>
      <c r="B91">
        <v>10.5200004577637</v>
      </c>
      <c r="C91">
        <v>17.840000152587901</v>
      </c>
      <c r="D91">
        <v>0.60000002384185802</v>
      </c>
      <c r="E91">
        <v>27.950001185548601</v>
      </c>
      <c r="F91" s="36">
        <f t="shared" si="13"/>
        <v>2.2702703504219346</v>
      </c>
      <c r="G91" s="41">
        <f t="shared" si="16"/>
        <v>2.1997916292338333</v>
      </c>
      <c r="H91" s="42">
        <f t="shared" si="17"/>
        <v>4.3995832584676667E-2</v>
      </c>
      <c r="I91" s="61">
        <f t="shared" si="14"/>
        <v>16.01000022888185</v>
      </c>
      <c r="J91" s="37" t="str">
        <f t="shared" si="18"/>
        <v xml:space="preserve"> </v>
      </c>
      <c r="K91" s="89" t="str">
        <f t="shared" si="20"/>
        <v/>
      </c>
      <c r="L91" s="89">
        <f t="shared" si="21"/>
        <v>1</v>
      </c>
      <c r="M91" s="168">
        <f t="shared" si="19"/>
        <v>9.8958819571171558E-2</v>
      </c>
      <c r="N91" s="165">
        <f t="shared" si="25"/>
        <v>0</v>
      </c>
      <c r="O91" s="70">
        <f t="shared" si="22"/>
        <v>1</v>
      </c>
      <c r="P91" s="102">
        <f t="shared" si="23"/>
        <v>2.8939992904662803</v>
      </c>
      <c r="Q91" s="230" t="str">
        <f t="shared" si="15"/>
        <v/>
      </c>
      <c r="R91" s="85">
        <f t="shared" si="24"/>
        <v>0</v>
      </c>
    </row>
    <row r="92" spans="1:18" ht="15.6">
      <c r="A92" s="206">
        <v>34788</v>
      </c>
      <c r="B92">
        <v>11.1099996566772</v>
      </c>
      <c r="C92">
        <v>17.959999084472699</v>
      </c>
      <c r="D92">
        <v>7.1999998092651403</v>
      </c>
      <c r="E92">
        <v>27.674825871627501</v>
      </c>
      <c r="F92" s="36">
        <f t="shared" si="13"/>
        <v>2.1986939079717023</v>
      </c>
      <c r="G92" s="41">
        <f t="shared" si="16"/>
        <v>7.6408363121216105</v>
      </c>
      <c r="H92" s="42">
        <f t="shared" si="17"/>
        <v>0.1528167262424322</v>
      </c>
      <c r="I92" s="61">
        <f t="shared" si="14"/>
        <v>16.247499227523825</v>
      </c>
      <c r="J92" s="37" t="str">
        <f t="shared" si="18"/>
        <v xml:space="preserve"> </v>
      </c>
      <c r="K92" s="89">
        <f t="shared" si="20"/>
        <v>1</v>
      </c>
      <c r="L92" s="89">
        <f t="shared" si="21"/>
        <v>1</v>
      </c>
      <c r="M92" s="168">
        <f t="shared" si="19"/>
        <v>0.10111374258199377</v>
      </c>
      <c r="N92" s="165">
        <f t="shared" si="25"/>
        <v>1</v>
      </c>
      <c r="O92" s="70">
        <f t="shared" si="22"/>
        <v>1</v>
      </c>
      <c r="P92" s="102">
        <f t="shared" si="23"/>
        <v>2.8939992904662803</v>
      </c>
      <c r="Q92" s="230" t="str">
        <f t="shared" si="15"/>
        <v/>
      </c>
      <c r="R92" s="85">
        <f t="shared" si="24"/>
        <v>0</v>
      </c>
    </row>
    <row r="93" spans="1:18" ht="15.6">
      <c r="A93" s="206">
        <v>34789</v>
      </c>
      <c r="B93">
        <v>7.9699997901916504</v>
      </c>
      <c r="C93">
        <v>14.439999580383301</v>
      </c>
      <c r="D93">
        <v>4.9000000953674299</v>
      </c>
      <c r="E93">
        <v>27.400011431919999</v>
      </c>
      <c r="F93" s="36">
        <f t="shared" si="13"/>
        <v>1.897743419011221</v>
      </c>
      <c r="G93" s="41">
        <f t="shared" si="16"/>
        <v>11.022641672280063</v>
      </c>
      <c r="H93" s="42">
        <f t="shared" si="17"/>
        <v>0.22045283344560127</v>
      </c>
      <c r="I93" s="61">
        <f t="shared" si="14"/>
        <v>12.822499632835388</v>
      </c>
      <c r="J93" s="37">
        <f t="shared" si="18"/>
        <v>1</v>
      </c>
      <c r="K93" s="89">
        <f t="shared" si="20"/>
        <v>1</v>
      </c>
      <c r="L93" s="89">
        <f t="shared" si="21"/>
        <v>1</v>
      </c>
      <c r="M93" s="168">
        <f t="shared" si="19"/>
        <v>6.5976673129632082E-2</v>
      </c>
      <c r="N93" s="165">
        <f t="shared" si="25"/>
        <v>0</v>
      </c>
      <c r="O93" s="70">
        <f t="shared" si="22"/>
        <v>1</v>
      </c>
      <c r="P93" s="102">
        <f t="shared" si="23"/>
        <v>0.89999923706052132</v>
      </c>
      <c r="Q93" s="230" t="str">
        <f t="shared" si="15"/>
        <v/>
      </c>
      <c r="R93" s="85">
        <f t="shared" si="24"/>
        <v>0</v>
      </c>
    </row>
    <row r="94" spans="1:18" ht="15.6">
      <c r="A94" s="206">
        <v>34790</v>
      </c>
      <c r="B94">
        <v>5.0199999809265101</v>
      </c>
      <c r="C94">
        <v>18.309999465942401</v>
      </c>
      <c r="D94">
        <v>0</v>
      </c>
      <c r="E94">
        <v>27.125672420022202</v>
      </c>
      <c r="F94" s="36">
        <f t="shared" si="13"/>
        <v>2.7353391901461386</v>
      </c>
      <c r="G94" s="41">
        <f t="shared" si="16"/>
        <v>8.8343703201631527</v>
      </c>
      <c r="H94" s="42">
        <f t="shared" si="17"/>
        <v>0.17668740640326305</v>
      </c>
      <c r="I94" s="61">
        <f t="shared" si="14"/>
        <v>14.987499594688428</v>
      </c>
      <c r="J94" s="37" t="str">
        <f t="shared" si="18"/>
        <v xml:space="preserve"> </v>
      </c>
      <c r="K94" s="89">
        <f t="shared" si="20"/>
        <v>1</v>
      </c>
      <c r="L94" s="89">
        <f t="shared" si="21"/>
        <v>1</v>
      </c>
      <c r="M94" s="168">
        <f t="shared" si="19"/>
        <v>8.8963567189883297E-2</v>
      </c>
      <c r="N94" s="165">
        <f t="shared" si="25"/>
        <v>0</v>
      </c>
      <c r="O94" s="70">
        <f t="shared" si="22"/>
        <v>1</v>
      </c>
      <c r="P94" s="102">
        <f t="shared" si="23"/>
        <v>8.9999771118141322E-2</v>
      </c>
      <c r="Q94" s="230" t="str">
        <f t="shared" si="15"/>
        <v/>
      </c>
      <c r="R94" s="85">
        <f t="shared" si="24"/>
        <v>0</v>
      </c>
    </row>
    <row r="95" spans="1:18" ht="15.6">
      <c r="A95" s="206">
        <v>34791</v>
      </c>
      <c r="B95">
        <v>8.0399999618530291</v>
      </c>
      <c r="C95">
        <v>16.959999084472699</v>
      </c>
      <c r="D95">
        <v>4</v>
      </c>
      <c r="E95">
        <v>26.851923389530398</v>
      </c>
      <c r="F95" s="36">
        <f t="shared" si="13"/>
        <v>2.2811937791721402</v>
      </c>
      <c r="G95" s="41">
        <f t="shared" si="16"/>
        <v>11.009415296825441</v>
      </c>
      <c r="H95" s="42">
        <f t="shared" si="17"/>
        <v>0.22018830593650882</v>
      </c>
      <c r="I95" s="61">
        <f t="shared" si="14"/>
        <v>14.729999303817781</v>
      </c>
      <c r="J95" s="37">
        <f t="shared" si="18"/>
        <v>1</v>
      </c>
      <c r="K95" s="89">
        <f t="shared" si="20"/>
        <v>1</v>
      </c>
      <c r="L95" s="89">
        <f t="shared" si="21"/>
        <v>1</v>
      </c>
      <c r="M95" s="168">
        <f t="shared" si="19"/>
        <v>8.6312005628577174E-2</v>
      </c>
      <c r="N95" s="165">
        <f t="shared" si="25"/>
        <v>0</v>
      </c>
      <c r="O95" s="70">
        <f t="shared" si="22"/>
        <v>1</v>
      </c>
      <c r="P95" s="102">
        <f t="shared" si="23"/>
        <v>0</v>
      </c>
      <c r="Q95" s="230" t="str">
        <f t="shared" si="15"/>
        <v/>
      </c>
      <c r="R95" s="85">
        <f t="shared" si="24"/>
        <v>0</v>
      </c>
    </row>
    <row r="96" spans="1:18" ht="15.6">
      <c r="A96" s="206">
        <v>34792</v>
      </c>
      <c r="B96">
        <v>6.0500001907348597</v>
      </c>
      <c r="C96">
        <v>19.969999313354499</v>
      </c>
      <c r="D96">
        <v>0.10000000149011599</v>
      </c>
      <c r="E96">
        <v>26.5788788940404</v>
      </c>
      <c r="F96" s="36">
        <f t="shared" si="13"/>
        <v>2.8682018311278985</v>
      </c>
      <c r="G96" s="41">
        <f t="shared" si="16"/>
        <v>8.8148538334132382</v>
      </c>
      <c r="H96" s="42">
        <f t="shared" si="17"/>
        <v>0.17629707666826477</v>
      </c>
      <c r="I96" s="61">
        <f t="shared" si="14"/>
        <v>16.489999532699589</v>
      </c>
      <c r="J96" s="37" t="str">
        <f t="shared" si="18"/>
        <v xml:space="preserve"> </v>
      </c>
      <c r="K96" s="89">
        <f t="shared" si="20"/>
        <v>1</v>
      </c>
      <c r="L96" s="89">
        <f t="shared" si="21"/>
        <v>1</v>
      </c>
      <c r="M96" s="168">
        <f t="shared" si="19"/>
        <v>0.10322897779401996</v>
      </c>
      <c r="N96" s="165">
        <f t="shared" si="25"/>
        <v>0</v>
      </c>
      <c r="O96" s="70">
        <f t="shared" si="22"/>
        <v>1</v>
      </c>
      <c r="P96" s="102">
        <f t="shared" si="23"/>
        <v>0</v>
      </c>
      <c r="Q96" s="230" t="str">
        <f t="shared" si="15"/>
        <v/>
      </c>
      <c r="R96" s="85">
        <f t="shared" si="24"/>
        <v>0</v>
      </c>
    </row>
    <row r="97" spans="1:19" ht="15.6">
      <c r="A97" s="206">
        <v>34793</v>
      </c>
      <c r="B97">
        <v>8.1000003814697301</v>
      </c>
      <c r="C97">
        <v>23.069999694824201</v>
      </c>
      <c r="D97">
        <v>0</v>
      </c>
      <c r="E97">
        <v>26.306653487148498</v>
      </c>
      <c r="F97" s="36">
        <f t="shared" si="13"/>
        <v>3.1899922445598197</v>
      </c>
      <c r="G97" s="41">
        <f t="shared" si="16"/>
        <v>6.2628600377653818</v>
      </c>
      <c r="H97" s="42">
        <f t="shared" si="17"/>
        <v>0.12525720075530763</v>
      </c>
      <c r="I97" s="61">
        <f t="shared" si="14"/>
        <v>19.327499866485581</v>
      </c>
      <c r="J97" s="37" t="str">
        <f t="shared" si="18"/>
        <v xml:space="preserve"> </v>
      </c>
      <c r="K97" s="89">
        <f t="shared" si="20"/>
        <v>1</v>
      </c>
      <c r="L97" s="89">
        <f t="shared" si="21"/>
        <v>1</v>
      </c>
      <c r="M97" s="168">
        <f t="shared" si="19"/>
        <v>0.11570461186396158</v>
      </c>
      <c r="N97" s="165">
        <f t="shared" si="25"/>
        <v>0</v>
      </c>
      <c r="O97" s="70">
        <f t="shared" si="22"/>
        <v>1</v>
      </c>
      <c r="P97" s="102">
        <f t="shared" si="23"/>
        <v>0.26199989318846517</v>
      </c>
      <c r="Q97" s="230" t="str">
        <f t="shared" si="15"/>
        <v/>
      </c>
      <c r="R97" s="85">
        <f t="shared" si="24"/>
        <v>0</v>
      </c>
    </row>
    <row r="98" spans="1:19" ht="15.6">
      <c r="A98" s="206">
        <v>34794</v>
      </c>
      <c r="B98">
        <v>9.2600002288818395</v>
      </c>
      <c r="C98">
        <v>15.8599996566772</v>
      </c>
      <c r="D98">
        <v>11.699999809265099</v>
      </c>
      <c r="E98">
        <v>26.035361722450599</v>
      </c>
      <c r="F98" s="36">
        <f t="shared" si="13"/>
        <v>1.9063343916508684</v>
      </c>
      <c r="G98" s="41">
        <f t="shared" si="16"/>
        <v>16.437792333709783</v>
      </c>
      <c r="H98" s="42">
        <f t="shared" si="17"/>
        <v>0.32875584667419566</v>
      </c>
      <c r="I98" s="61">
        <f t="shared" si="14"/>
        <v>14.20999979972836</v>
      </c>
      <c r="J98" s="37">
        <f t="shared" si="18"/>
        <v>1</v>
      </c>
      <c r="K98" s="89">
        <f t="shared" si="20"/>
        <v>1</v>
      </c>
      <c r="L98" s="89">
        <f t="shared" si="21"/>
        <v>1</v>
      </c>
      <c r="M98" s="168">
        <f t="shared" si="19"/>
        <v>8.0852795536939776E-2</v>
      </c>
      <c r="N98" s="165">
        <f t="shared" si="25"/>
        <v>0</v>
      </c>
      <c r="O98" s="70">
        <f t="shared" si="22"/>
        <v>1</v>
      </c>
      <c r="P98" s="102">
        <f t="shared" si="23"/>
        <v>0.26199989318846517</v>
      </c>
      <c r="Q98" s="230" t="str">
        <f t="shared" si="15"/>
        <v/>
      </c>
      <c r="R98" s="85">
        <f t="shared" si="24"/>
        <v>0</v>
      </c>
    </row>
    <row r="99" spans="1:19" ht="15.6">
      <c r="A99" s="206">
        <v>34795</v>
      </c>
      <c r="B99">
        <v>7.0700001716613796</v>
      </c>
      <c r="C99">
        <v>15.960000038146999</v>
      </c>
      <c r="D99">
        <v>1.3999999761581401</v>
      </c>
      <c r="E99">
        <v>25.7651181535429</v>
      </c>
      <c r="F99" s="36">
        <f t="shared" si="13"/>
        <v>2.1141444984915272</v>
      </c>
      <c r="G99" s="41">
        <f t="shared" si="16"/>
        <v>16.146476711074701</v>
      </c>
      <c r="H99" s="42">
        <f t="shared" si="17"/>
        <v>0.32292953422149401</v>
      </c>
      <c r="I99" s="61">
        <f t="shared" si="14"/>
        <v>13.737500071525595</v>
      </c>
      <c r="J99" s="37">
        <f t="shared" si="18"/>
        <v>1</v>
      </c>
      <c r="K99" s="89">
        <f t="shared" si="20"/>
        <v>1</v>
      </c>
      <c r="L99" s="89">
        <f t="shared" si="21"/>
        <v>1</v>
      </c>
      <c r="M99" s="168">
        <f t="shared" si="19"/>
        <v>7.5811646943872782E-2</v>
      </c>
      <c r="N99" s="165">
        <f t="shared" si="25"/>
        <v>0</v>
      </c>
      <c r="O99" s="70">
        <f t="shared" si="22"/>
        <v>1</v>
      </c>
      <c r="P99" s="102">
        <f t="shared" si="23"/>
        <v>0.26199989318846517</v>
      </c>
      <c r="Q99" s="230" t="str">
        <f t="shared" si="15"/>
        <v/>
      </c>
      <c r="R99" s="85">
        <f t="shared" si="24"/>
        <v>0</v>
      </c>
    </row>
    <row r="100" spans="1:19" ht="15.6">
      <c r="A100" s="206">
        <v>34796</v>
      </c>
      <c r="B100">
        <v>4.78999996185303</v>
      </c>
      <c r="C100">
        <v>11.8800001144409</v>
      </c>
      <c r="D100">
        <v>6.0999999046325701</v>
      </c>
      <c r="E100">
        <v>25.496037334021398</v>
      </c>
      <c r="F100" s="36">
        <f t="shared" si="13"/>
        <v>1.6656358717438871</v>
      </c>
      <c r="G100" s="41">
        <f t="shared" si="16"/>
        <v>20.913967918312164</v>
      </c>
      <c r="H100" s="42">
        <f t="shared" si="17"/>
        <v>0.41827935836624325</v>
      </c>
      <c r="I100" s="61">
        <f t="shared" si="14"/>
        <v>10.107500076293933</v>
      </c>
      <c r="J100" s="37">
        <f t="shared" si="18"/>
        <v>1</v>
      </c>
      <c r="K100" s="89">
        <f t="shared" si="20"/>
        <v>1</v>
      </c>
      <c r="L100" s="89">
        <f t="shared" si="21"/>
        <v>1</v>
      </c>
      <c r="M100" s="168">
        <f t="shared" si="19"/>
        <v>3.8102520942854046E-2</v>
      </c>
      <c r="N100" s="165">
        <f t="shared" si="25"/>
        <v>0</v>
      </c>
      <c r="O100" s="70">
        <f t="shared" si="22"/>
        <v>1</v>
      </c>
      <c r="P100" s="102">
        <f t="shared" si="23"/>
        <v>0.26199989318846517</v>
      </c>
      <c r="Q100" s="230" t="str">
        <f t="shared" si="15"/>
        <v/>
      </c>
      <c r="R100" s="85">
        <f t="shared" si="24"/>
        <v>0</v>
      </c>
    </row>
    <row r="101" spans="1:19" ht="15.6">
      <c r="A101" s="206">
        <v>34797</v>
      </c>
      <c r="B101">
        <v>6.71000003814697</v>
      </c>
      <c r="C101">
        <v>14.6499996185303</v>
      </c>
      <c r="D101">
        <v>7.9000000953674299</v>
      </c>
      <c r="E101">
        <v>25.228233817482199</v>
      </c>
      <c r="F101" s="36">
        <f t="shared" si="13"/>
        <v>1.9006354317999101</v>
      </c>
      <c r="G101" s="41">
        <f t="shared" si="16"/>
        <v>27.293459668239663</v>
      </c>
      <c r="H101" s="42">
        <f t="shared" si="17"/>
        <v>0.54586919336479323</v>
      </c>
      <c r="I101" s="61">
        <f t="shared" si="14"/>
        <v>12.664999723434468</v>
      </c>
      <c r="J101" s="37">
        <f t="shared" si="18"/>
        <v>1</v>
      </c>
      <c r="K101" s="89">
        <f t="shared" si="20"/>
        <v>1</v>
      </c>
      <c r="L101" s="89">
        <f t="shared" si="21"/>
        <v>1</v>
      </c>
      <c r="M101" s="168">
        <f t="shared" si="19"/>
        <v>6.4287858811951426E-2</v>
      </c>
      <c r="N101" s="165">
        <f t="shared" si="25"/>
        <v>0</v>
      </c>
      <c r="O101" s="70">
        <f t="shared" si="22"/>
        <v>1</v>
      </c>
      <c r="P101" s="102">
        <f t="shared" si="23"/>
        <v>0.26199989318846517</v>
      </c>
      <c r="Q101" s="230">
        <f t="shared" si="15"/>
        <v>34797</v>
      </c>
      <c r="R101" s="85">
        <f>IF(AND(AND(AND(SUM(D88:D92)&gt;$X$6)),(L101=1)),1,0)</f>
        <v>1</v>
      </c>
    </row>
    <row r="102" spans="1:19" ht="15.6">
      <c r="A102" s="206">
        <v>34798</v>
      </c>
      <c r="B102">
        <v>9.1599998474121094</v>
      </c>
      <c r="C102">
        <v>15.079999923706101</v>
      </c>
      <c r="D102">
        <v>0.60000002384185802</v>
      </c>
      <c r="E102">
        <v>24.9618221575214</v>
      </c>
      <c r="F102" s="36">
        <f t="shared" si="13"/>
        <v>1.705927145874359</v>
      </c>
      <c r="G102" s="41">
        <f t="shared" si="16"/>
        <v>26.528717975382033</v>
      </c>
      <c r="H102" s="42">
        <f t="shared" si="17"/>
        <v>0.53057435950764065</v>
      </c>
      <c r="I102" s="61">
        <f t="shared" si="14"/>
        <v>13.599999904632604</v>
      </c>
      <c r="J102" s="37">
        <f t="shared" si="18"/>
        <v>1</v>
      </c>
      <c r="K102" s="89">
        <f t="shared" si="20"/>
        <v>1</v>
      </c>
      <c r="L102" s="89">
        <f t="shared" si="21"/>
        <v>1</v>
      </c>
      <c r="M102" s="168">
        <f t="shared" si="19"/>
        <v>7.4336201587800951E-2</v>
      </c>
      <c r="N102" s="165">
        <f t="shared" si="25"/>
        <v>0</v>
      </c>
      <c r="O102" s="70">
        <f t="shared" si="22"/>
        <v>1</v>
      </c>
      <c r="P102" s="102">
        <f t="shared" si="23"/>
        <v>0.26199989318846517</v>
      </c>
      <c r="Q102" s="230" t="str">
        <f t="shared" si="15"/>
        <v/>
      </c>
      <c r="R102" s="85">
        <f t="shared" si="24"/>
        <v>1</v>
      </c>
    </row>
    <row r="103" spans="1:19" ht="15.6">
      <c r="A103" s="206">
        <v>34799</v>
      </c>
      <c r="B103">
        <v>7.3899998664856001</v>
      </c>
      <c r="C103">
        <v>14.329999923706101</v>
      </c>
      <c r="D103">
        <v>3.5</v>
      </c>
      <c r="E103">
        <v>24.696916907735002</v>
      </c>
      <c r="F103" s="36">
        <f t="shared" si="13"/>
        <v>1.7504931422532846</v>
      </c>
      <c r="G103" s="41">
        <f t="shared" si="16"/>
        <v>28.628323461579406</v>
      </c>
      <c r="H103" s="42">
        <f t="shared" si="17"/>
        <v>0.57256646923158816</v>
      </c>
      <c r="I103" s="61">
        <f t="shared" si="14"/>
        <v>12.594999909400975</v>
      </c>
      <c r="J103" s="37">
        <f t="shared" si="18"/>
        <v>1</v>
      </c>
      <c r="K103" s="89">
        <f t="shared" si="20"/>
        <v>1</v>
      </c>
      <c r="L103" s="89">
        <f t="shared" si="21"/>
        <v>1</v>
      </c>
      <c r="M103" s="168">
        <f t="shared" si="19"/>
        <v>6.3538534213797196E-2</v>
      </c>
      <c r="N103" s="165">
        <f t="shared" si="25"/>
        <v>0</v>
      </c>
      <c r="O103" s="70">
        <f t="shared" si="22"/>
        <v>1</v>
      </c>
      <c r="P103" s="102">
        <f t="shared" si="23"/>
        <v>0.26199989318846517</v>
      </c>
      <c r="Q103" s="230" t="str">
        <f t="shared" si="15"/>
        <v/>
      </c>
      <c r="R103" s="85">
        <f t="shared" si="24"/>
        <v>1</v>
      </c>
      <c r="S103">
        <v>1</v>
      </c>
    </row>
    <row r="104" spans="1:19" ht="15.6">
      <c r="A104" s="206">
        <v>34800</v>
      </c>
      <c r="B104">
        <v>9.2299995422363299</v>
      </c>
      <c r="C104">
        <v>15.3800001144409</v>
      </c>
      <c r="D104">
        <v>3.5999999046325701</v>
      </c>
      <c r="E104">
        <v>24.433632621719099</v>
      </c>
      <c r="F104" s="36">
        <f t="shared" si="13"/>
        <v>1.7124819335959967</v>
      </c>
      <c r="G104" s="41">
        <f t="shared" si="16"/>
        <v>30.858337819335176</v>
      </c>
      <c r="H104" s="42">
        <f t="shared" si="17"/>
        <v>0.61716675638670349</v>
      </c>
      <c r="I104" s="61">
        <f t="shared" si="14"/>
        <v>13.842499971389758</v>
      </c>
      <c r="J104" s="37">
        <f t="shared" si="18"/>
        <v>1</v>
      </c>
      <c r="K104" s="89">
        <f t="shared" si="20"/>
        <v>1</v>
      </c>
      <c r="L104" s="89">
        <f t="shared" si="21"/>
        <v>1</v>
      </c>
      <c r="M104" s="168">
        <f t="shared" si="19"/>
        <v>7.693634098944524E-2</v>
      </c>
      <c r="N104" s="165">
        <f t="shared" si="25"/>
        <v>0</v>
      </c>
      <c r="O104" s="70">
        <f t="shared" si="22"/>
        <v>1</v>
      </c>
      <c r="P104" s="102">
        <f t="shared" si="23"/>
        <v>0.26199989318846517</v>
      </c>
      <c r="Q104" s="230" t="str">
        <f t="shared" si="15"/>
        <v/>
      </c>
      <c r="R104" s="85">
        <f t="shared" si="24"/>
        <v>1</v>
      </c>
    </row>
    <row r="105" spans="1:19" ht="15.6">
      <c r="A105" s="206">
        <v>34801</v>
      </c>
      <c r="B105">
        <v>10.819999694824199</v>
      </c>
      <c r="C105">
        <v>17.459999084472699</v>
      </c>
      <c r="D105">
        <v>0.10000000149011599</v>
      </c>
      <c r="E105">
        <v>24.1720838530698</v>
      </c>
      <c r="F105" s="36">
        <f t="shared" si="13"/>
        <v>1.867646881556341</v>
      </c>
      <c r="G105" s="41">
        <f t="shared" si="16"/>
        <v>29.464220315580221</v>
      </c>
      <c r="H105" s="42">
        <f t="shared" si="17"/>
        <v>0.58928440631160439</v>
      </c>
      <c r="I105" s="61">
        <f t="shared" si="14"/>
        <v>15.799999237060574</v>
      </c>
      <c r="J105" s="37">
        <f t="shared" si="18"/>
        <v>1</v>
      </c>
      <c r="K105" s="89">
        <f t="shared" si="20"/>
        <v>1</v>
      </c>
      <c r="L105" s="89">
        <f t="shared" si="21"/>
        <v>1</v>
      </c>
      <c r="M105" s="168">
        <f t="shared" si="19"/>
        <v>9.6992799978880773E-2</v>
      </c>
      <c r="N105" s="165">
        <f t="shared" si="25"/>
        <v>0</v>
      </c>
      <c r="O105" s="70">
        <f t="shared" si="22"/>
        <v>1</v>
      </c>
      <c r="P105" s="102">
        <f t="shared" si="23"/>
        <v>0.26199989318846517</v>
      </c>
      <c r="Q105" s="230" t="str">
        <f t="shared" si="15"/>
        <v/>
      </c>
      <c r="R105" s="85">
        <f t="shared" si="24"/>
        <v>1</v>
      </c>
    </row>
    <row r="106" spans="1:19" ht="15.6">
      <c r="A106" s="206">
        <v>34802</v>
      </c>
      <c r="B106">
        <v>8.4899997711181605</v>
      </c>
      <c r="C106">
        <v>15.4799995422363</v>
      </c>
      <c r="D106">
        <v>0</v>
      </c>
      <c r="E106">
        <v>23.912385155383198</v>
      </c>
      <c r="F106" s="36">
        <f t="shared" si="13"/>
        <v>1.7677499315022598</v>
      </c>
      <c r="G106" s="41">
        <f t="shared" si="16"/>
        <v>28.050020370378412</v>
      </c>
      <c r="H106" s="42">
        <f t="shared" si="17"/>
        <v>0.56100040740756829</v>
      </c>
      <c r="I106" s="61">
        <f t="shared" si="14"/>
        <v>13.732499599456766</v>
      </c>
      <c r="J106" s="37">
        <f t="shared" si="18"/>
        <v>1</v>
      </c>
      <c r="K106" s="89">
        <f t="shared" si="20"/>
        <v>1</v>
      </c>
      <c r="L106" s="89">
        <f t="shared" si="21"/>
        <v>1</v>
      </c>
      <c r="M106" s="168">
        <f t="shared" si="19"/>
        <v>7.5758037421410365E-2</v>
      </c>
      <c r="N106" s="165">
        <f t="shared" si="25"/>
        <v>0</v>
      </c>
      <c r="O106" s="70">
        <f t="shared" si="22"/>
        <v>1</v>
      </c>
      <c r="P106" s="102">
        <f t="shared" si="23"/>
        <v>0.26199989318846517</v>
      </c>
      <c r="Q106" s="230" t="str">
        <f t="shared" si="15"/>
        <v/>
      </c>
      <c r="R106" s="85">
        <f t="shared" si="24"/>
        <v>1</v>
      </c>
    </row>
    <row r="107" spans="1:19" ht="15.6">
      <c r="A107" s="207">
        <v>34803</v>
      </c>
      <c r="B107" s="170">
        <v>11.170000076293899</v>
      </c>
      <c r="C107">
        <v>22.049999237060501</v>
      </c>
      <c r="D107">
        <v>0</v>
      </c>
      <c r="E107">
        <v>23.654651082255398</v>
      </c>
      <c r="F107" s="36">
        <f t="shared" si="13"/>
        <v>2.5204460002111855</v>
      </c>
      <c r="G107" s="41">
        <f t="shared" si="16"/>
        <v>26.033663570209463</v>
      </c>
      <c r="H107" s="42">
        <f t="shared" si="17"/>
        <v>0.52067327140418929</v>
      </c>
      <c r="I107" s="61">
        <f t="shared" si="14"/>
        <v>19.32999944686885</v>
      </c>
      <c r="J107" s="37">
        <f t="shared" si="18"/>
        <v>1</v>
      </c>
      <c r="K107" s="89">
        <f t="shared" si="20"/>
        <v>1</v>
      </c>
      <c r="L107" s="89">
        <f t="shared" si="21"/>
        <v>1</v>
      </c>
      <c r="M107" s="168">
        <f t="shared" si="19"/>
        <v>0.11569809345346803</v>
      </c>
      <c r="N107" s="165">
        <f t="shared" si="25"/>
        <v>0</v>
      </c>
      <c r="O107" s="70">
        <f t="shared" si="22"/>
        <v>1</v>
      </c>
      <c r="P107" s="102">
        <f t="shared" si="23"/>
        <v>0.26399955749508025</v>
      </c>
      <c r="Q107" s="230" t="str">
        <f t="shared" si="15"/>
        <v/>
      </c>
      <c r="R107" s="85">
        <f t="shared" si="24"/>
        <v>1</v>
      </c>
    </row>
    <row r="108" spans="1:19" ht="15.6">
      <c r="A108" s="206">
        <v>34804</v>
      </c>
      <c r="B108">
        <v>8.4600000381469709</v>
      </c>
      <c r="C108">
        <v>24.350000381469702</v>
      </c>
      <c r="D108">
        <v>0</v>
      </c>
      <c r="E108">
        <v>23.3989961872823</v>
      </c>
      <c r="F108" s="36">
        <f t="shared" si="13"/>
        <v>2.9950944958889245</v>
      </c>
      <c r="G108" s="41">
        <f t="shared" si="16"/>
        <v>23.637587973498324</v>
      </c>
      <c r="H108" s="42">
        <f t="shared" si="17"/>
        <v>0.47275175946996645</v>
      </c>
      <c r="I108" s="61">
        <f t="shared" si="14"/>
        <v>20.37750029563902</v>
      </c>
      <c r="J108" s="37">
        <f t="shared" si="18"/>
        <v>1</v>
      </c>
      <c r="K108" s="89" t="str">
        <f t="shared" si="20"/>
        <v/>
      </c>
      <c r="L108" s="89">
        <f t="shared" si="21"/>
        <v>1</v>
      </c>
      <c r="M108" s="168">
        <f t="shared" si="19"/>
        <v>0.10661101451725596</v>
      </c>
      <c r="N108" s="165">
        <f t="shared" si="25"/>
        <v>0</v>
      </c>
      <c r="O108" s="70">
        <f t="shared" si="22"/>
        <v>1</v>
      </c>
      <c r="P108" s="102">
        <f t="shared" si="23"/>
        <v>1.3659997940062965</v>
      </c>
      <c r="Q108" s="230" t="str">
        <f t="shared" si="15"/>
        <v/>
      </c>
      <c r="R108" s="85">
        <f t="shared" si="24"/>
        <v>1</v>
      </c>
    </row>
    <row r="109" spans="1:19" ht="15.6">
      <c r="A109" s="206">
        <v>34805</v>
      </c>
      <c r="B109">
        <v>13.1599998474121</v>
      </c>
      <c r="C109">
        <v>19.209999084472699</v>
      </c>
      <c r="D109">
        <v>0</v>
      </c>
      <c r="E109">
        <v>23.145525825339401</v>
      </c>
      <c r="F109" s="36">
        <f t="shared" si="13"/>
        <v>1.8163257110804805</v>
      </c>
      <c r="G109" s="41">
        <f t="shared" si="16"/>
        <v>22.18452740463394</v>
      </c>
      <c r="H109" s="42">
        <f t="shared" si="17"/>
        <v>0.44369054809267877</v>
      </c>
      <c r="I109" s="61">
        <f t="shared" si="14"/>
        <v>17.697499275207548</v>
      </c>
      <c r="J109" s="37">
        <f t="shared" si="18"/>
        <v>1</v>
      </c>
      <c r="K109" s="89" t="str">
        <f t="shared" si="20"/>
        <v/>
      </c>
      <c r="L109" s="89">
        <f t="shared" si="21"/>
        <v>1</v>
      </c>
      <c r="M109" s="168">
        <f t="shared" si="19"/>
        <v>0.1120246338881465</v>
      </c>
      <c r="N109" s="165">
        <f t="shared" si="25"/>
        <v>0</v>
      </c>
      <c r="O109" s="70">
        <f t="shared" si="22"/>
        <v>1</v>
      </c>
      <c r="P109" s="102">
        <f t="shared" si="23"/>
        <v>1.3659997940062965</v>
      </c>
      <c r="Q109" s="230" t="str">
        <f t="shared" si="15"/>
        <v/>
      </c>
      <c r="R109" s="85">
        <f t="shared" si="24"/>
        <v>1</v>
      </c>
    </row>
    <row r="110" spans="1:19" ht="15.6">
      <c r="A110" s="206">
        <v>34806</v>
      </c>
      <c r="B110">
        <v>8.1199998855590803</v>
      </c>
      <c r="C110">
        <v>14.689999580383301</v>
      </c>
      <c r="D110">
        <v>24.899999618530298</v>
      </c>
      <c r="E110">
        <v>22.894308556418601</v>
      </c>
      <c r="F110" s="36">
        <f t="shared" si="13"/>
        <v>1.6089004184909337</v>
      </c>
      <c r="G110" s="41">
        <f t="shared" si="16"/>
        <v>45.797406688371495</v>
      </c>
      <c r="H110" s="42">
        <f t="shared" si="17"/>
        <v>0.9159481337674299</v>
      </c>
      <c r="I110" s="61">
        <f t="shared" si="14"/>
        <v>13.047499656677246</v>
      </c>
      <c r="J110" s="37">
        <f t="shared" si="18"/>
        <v>1</v>
      </c>
      <c r="K110" s="89">
        <f t="shared" si="20"/>
        <v>1</v>
      </c>
      <c r="L110" s="89">
        <f t="shared" si="21"/>
        <v>1</v>
      </c>
      <c r="M110" s="168">
        <f t="shared" si="19"/>
        <v>6.8394270328353962E-2</v>
      </c>
      <c r="N110" s="165">
        <f t="shared" si="25"/>
        <v>0</v>
      </c>
      <c r="O110" s="70">
        <f t="shared" si="22"/>
        <v>1</v>
      </c>
      <c r="P110" s="102">
        <f t="shared" si="23"/>
        <v>1.3659997940062965</v>
      </c>
      <c r="Q110" s="230" t="str">
        <f t="shared" si="15"/>
        <v/>
      </c>
      <c r="R110" s="85">
        <f t="shared" si="24"/>
        <v>1</v>
      </c>
    </row>
    <row r="111" spans="1:19" ht="15.6">
      <c r="A111" s="206">
        <v>34807</v>
      </c>
      <c r="B111">
        <v>7.7199997901916504</v>
      </c>
      <c r="C111">
        <v>19.399999618530298</v>
      </c>
      <c r="D111">
        <v>0.89999997615814198</v>
      </c>
      <c r="E111">
        <v>22.645403741791299</v>
      </c>
      <c r="F111" s="36">
        <f t="shared" si="13"/>
        <v>2.2784488735643116</v>
      </c>
      <c r="G111" s="41">
        <f t="shared" si="16"/>
        <v>44.874647565678188</v>
      </c>
      <c r="H111" s="42">
        <f t="shared" si="17"/>
        <v>0.89749295131356377</v>
      </c>
      <c r="I111" s="61">
        <f t="shared" si="14"/>
        <v>16.479999661445635</v>
      </c>
      <c r="J111" s="37">
        <f t="shared" si="18"/>
        <v>1</v>
      </c>
      <c r="K111" s="89">
        <f t="shared" si="20"/>
        <v>1</v>
      </c>
      <c r="L111" s="89">
        <f t="shared" si="21"/>
        <v>1</v>
      </c>
      <c r="M111" s="168">
        <f t="shared" si="19"/>
        <v>0.10314359798745618</v>
      </c>
      <c r="N111" s="165">
        <f t="shared" si="25"/>
        <v>0</v>
      </c>
      <c r="O111" s="70">
        <f t="shared" si="22"/>
        <v>1</v>
      </c>
      <c r="P111" s="102">
        <f t="shared" si="23"/>
        <v>1.3659997940062965</v>
      </c>
      <c r="Q111" s="230" t="str">
        <f t="shared" si="15"/>
        <v/>
      </c>
      <c r="R111" s="85">
        <f t="shared" si="24"/>
        <v>1</v>
      </c>
    </row>
    <row r="112" spans="1:19" ht="15.6">
      <c r="A112" s="206">
        <v>34808</v>
      </c>
      <c r="B112">
        <v>7.0300002098083496</v>
      </c>
      <c r="C112">
        <v>15.0100002288818</v>
      </c>
      <c r="D112">
        <v>1.20000004768372</v>
      </c>
      <c r="E112">
        <v>22.3988707427288</v>
      </c>
      <c r="F112" s="36">
        <f t="shared" si="13"/>
        <v>1.7119193514699065</v>
      </c>
      <c r="G112" s="41">
        <f t="shared" si="16"/>
        <v>44.705112132185988</v>
      </c>
      <c r="H112" s="42">
        <f t="shared" si="17"/>
        <v>0.89410224264371974</v>
      </c>
      <c r="I112" s="61">
        <f t="shared" si="14"/>
        <v>13.015000224113438</v>
      </c>
      <c r="J112" s="37">
        <f t="shared" si="18"/>
        <v>1</v>
      </c>
      <c r="K112" s="89">
        <f t="shared" si="20"/>
        <v>1</v>
      </c>
      <c r="L112" s="89">
        <f t="shared" si="21"/>
        <v>1</v>
      </c>
      <c r="M112" s="168">
        <f t="shared" si="19"/>
        <v>6.804480750942804E-2</v>
      </c>
      <c r="N112" s="165">
        <f t="shared" si="25"/>
        <v>1</v>
      </c>
      <c r="O112" s="70">
        <f t="shared" si="22"/>
        <v>1</v>
      </c>
      <c r="P112" s="102">
        <f t="shared" si="23"/>
        <v>1.3659997940062965</v>
      </c>
      <c r="Q112" s="230" t="str">
        <f t="shared" si="15"/>
        <v/>
      </c>
      <c r="R112" s="85">
        <f t="shared" si="24"/>
        <v>1</v>
      </c>
    </row>
    <row r="113" spans="1:19" ht="15.6">
      <c r="A113" s="206">
        <v>34809</v>
      </c>
      <c r="B113">
        <v>9.4200000762939506</v>
      </c>
      <c r="C113">
        <v>15.789999961853001</v>
      </c>
      <c r="D113">
        <v>0</v>
      </c>
      <c r="E113">
        <v>22.1547689205022</v>
      </c>
      <c r="F113" s="36">
        <f t="shared" si="13"/>
        <v>1.5960397246883447</v>
      </c>
      <c r="G113" s="41">
        <f t="shared" si="16"/>
        <v>43.428280352435316</v>
      </c>
      <c r="H113" s="42">
        <f t="shared" si="17"/>
        <v>0.86856560704870633</v>
      </c>
      <c r="I113" s="61">
        <f t="shared" si="14"/>
        <v>14.197499990463239</v>
      </c>
      <c r="J113" s="37">
        <f t="shared" si="18"/>
        <v>1</v>
      </c>
      <c r="K113" s="89">
        <f t="shared" si="20"/>
        <v>1</v>
      </c>
      <c r="L113" s="89">
        <f t="shared" si="21"/>
        <v>1</v>
      </c>
      <c r="M113" s="168">
        <f t="shared" si="19"/>
        <v>8.0720221272013587E-2</v>
      </c>
      <c r="N113" s="165">
        <f t="shared" si="25"/>
        <v>1</v>
      </c>
      <c r="O113" s="70">
        <f t="shared" si="22"/>
        <v>1</v>
      </c>
      <c r="P113" s="102">
        <f t="shared" si="23"/>
        <v>1.3659997940062965</v>
      </c>
      <c r="Q113" s="230" t="str">
        <f t="shared" si="15"/>
        <v/>
      </c>
      <c r="R113" s="85">
        <f t="shared" si="24"/>
        <v>1</v>
      </c>
    </row>
    <row r="114" spans="1:19" ht="15.6">
      <c r="A114" s="206">
        <v>34810</v>
      </c>
      <c r="B114">
        <v>9.9600000381469709</v>
      </c>
      <c r="C114">
        <v>16.059999465942401</v>
      </c>
      <c r="D114">
        <v>0</v>
      </c>
      <c r="E114">
        <v>21.913157636383001</v>
      </c>
      <c r="F114" s="36">
        <f t="shared" si="13"/>
        <v>1.565392708354872</v>
      </c>
      <c r="G114" s="41">
        <f t="shared" si="16"/>
        <v>42.17596618575142</v>
      </c>
      <c r="H114" s="42">
        <f t="shared" si="17"/>
        <v>0.84351932371502836</v>
      </c>
      <c r="I114" s="61">
        <f t="shared" si="14"/>
        <v>14.534999608993543</v>
      </c>
      <c r="J114" s="37">
        <f t="shared" si="18"/>
        <v>1</v>
      </c>
      <c r="K114" s="89">
        <f t="shared" si="20"/>
        <v>1</v>
      </c>
      <c r="L114" s="89">
        <f t="shared" si="21"/>
        <v>1</v>
      </c>
      <c r="M114" s="168">
        <f t="shared" si="19"/>
        <v>8.4279093682445197E-2</v>
      </c>
      <c r="N114" s="165">
        <f t="shared" si="25"/>
        <v>1</v>
      </c>
      <c r="O114" s="70">
        <f t="shared" si="22"/>
        <v>1</v>
      </c>
      <c r="P114" s="102">
        <f t="shared" si="23"/>
        <v>1.3659997940062965</v>
      </c>
      <c r="Q114" s="230" t="str">
        <f t="shared" si="15"/>
        <v/>
      </c>
      <c r="R114" s="85">
        <f t="shared" si="24"/>
        <v>1</v>
      </c>
    </row>
    <row r="115" spans="1:19" ht="15.6">
      <c r="A115" s="206">
        <v>34811</v>
      </c>
      <c r="B115">
        <v>6.3099999427795401</v>
      </c>
      <c r="C115">
        <v>19.069999694824201</v>
      </c>
      <c r="D115">
        <v>0.40000000596046398</v>
      </c>
      <c r="E115">
        <v>21.6740962516424</v>
      </c>
      <c r="F115" s="36">
        <f t="shared" si="13"/>
        <v>2.2160803562365659</v>
      </c>
      <c r="G115" s="41">
        <f t="shared" si="16"/>
        <v>40.803101906722631</v>
      </c>
      <c r="H115" s="42">
        <f t="shared" si="17"/>
        <v>0.81606203813445266</v>
      </c>
      <c r="I115" s="61">
        <f t="shared" si="14"/>
        <v>15.879999756813035</v>
      </c>
      <c r="J115" s="37">
        <f t="shared" si="18"/>
        <v>1</v>
      </c>
      <c r="K115" s="89" t="str">
        <f t="shared" si="20"/>
        <v/>
      </c>
      <c r="L115" s="89">
        <f t="shared" si="21"/>
        <v>1</v>
      </c>
      <c r="M115" s="168">
        <f t="shared" si="19"/>
        <v>9.7748019564965469E-2</v>
      </c>
      <c r="N115" s="165">
        <f t="shared" si="25"/>
        <v>1</v>
      </c>
      <c r="O115" s="70">
        <f t="shared" si="22"/>
        <v>1</v>
      </c>
      <c r="P115" s="102">
        <f t="shared" si="23"/>
        <v>1.3659997940062965</v>
      </c>
      <c r="Q115" s="230" t="str">
        <f t="shared" si="15"/>
        <v/>
      </c>
      <c r="R115" s="85">
        <f t="shared" si="24"/>
        <v>1</v>
      </c>
    </row>
    <row r="116" spans="1:19" ht="15.6">
      <c r="A116" s="206">
        <v>34812</v>
      </c>
      <c r="B116">
        <v>9.3999996185302699</v>
      </c>
      <c r="C116">
        <v>19.709999084472699</v>
      </c>
      <c r="D116">
        <v>0</v>
      </c>
      <c r="E116">
        <v>21.4376441275517</v>
      </c>
      <c r="F116" s="36">
        <f t="shared" si="13"/>
        <v>2.0907857223410615</v>
      </c>
      <c r="G116" s="41">
        <f t="shared" si="16"/>
        <v>39.130473328849781</v>
      </c>
      <c r="H116" s="42">
        <f t="shared" si="17"/>
        <v>0.78260946657699559</v>
      </c>
      <c r="I116" s="61">
        <f t="shared" si="14"/>
        <v>17.132499217987093</v>
      </c>
      <c r="J116" s="37">
        <f t="shared" si="18"/>
        <v>1</v>
      </c>
      <c r="K116" s="89" t="str">
        <f t="shared" si="20"/>
        <v/>
      </c>
      <c r="L116" s="89">
        <f t="shared" si="21"/>
        <v>1</v>
      </c>
      <c r="M116" s="168">
        <f t="shared" si="19"/>
        <v>0.10832579556677926</v>
      </c>
      <c r="N116" s="165">
        <f t="shared" si="25"/>
        <v>1</v>
      </c>
      <c r="O116" s="70">
        <f t="shared" si="22"/>
        <v>1</v>
      </c>
      <c r="P116" s="102">
        <f t="shared" si="23"/>
        <v>1.3659997940062965</v>
      </c>
      <c r="Q116" s="230" t="str">
        <f t="shared" si="15"/>
        <v/>
      </c>
      <c r="R116" s="85">
        <f t="shared" si="24"/>
        <v>1</v>
      </c>
    </row>
    <row r="117" spans="1:19" ht="15.6">
      <c r="A117" s="206">
        <v>34813</v>
      </c>
      <c r="B117">
        <v>6.8899998664856001</v>
      </c>
      <c r="C117">
        <v>15.2200002670288</v>
      </c>
      <c r="D117">
        <v>0.60000002384185802</v>
      </c>
      <c r="E117">
        <v>21.203860625382099</v>
      </c>
      <c r="F117" s="36">
        <f t="shared" si="13"/>
        <v>1.6577547590875799</v>
      </c>
      <c r="G117" s="41">
        <f t="shared" si="16"/>
        <v>38.404269545421577</v>
      </c>
      <c r="H117" s="42">
        <f t="shared" si="17"/>
        <v>0.76808539090843153</v>
      </c>
      <c r="I117" s="61">
        <f t="shared" si="14"/>
        <v>13.137500166893</v>
      </c>
      <c r="J117" s="37">
        <f t="shared" si="18"/>
        <v>1</v>
      </c>
      <c r="K117" s="89" t="str">
        <f t="shared" si="20"/>
        <v/>
      </c>
      <c r="L117" s="89">
        <f t="shared" si="21"/>
        <v>1</v>
      </c>
      <c r="M117" s="168">
        <f t="shared" si="19"/>
        <v>6.9362326770449345E-2</v>
      </c>
      <c r="N117" s="165">
        <f t="shared" si="25"/>
        <v>1</v>
      </c>
      <c r="O117" s="70">
        <f t="shared" si="22"/>
        <v>1</v>
      </c>
      <c r="P117" s="102">
        <f t="shared" si="23"/>
        <v>1.1020002365112163</v>
      </c>
      <c r="Q117" s="230" t="str">
        <f t="shared" si="15"/>
        <v/>
      </c>
      <c r="R117" s="85">
        <f t="shared" si="24"/>
        <v>0</v>
      </c>
    </row>
    <row r="118" spans="1:19" ht="15.6">
      <c r="A118" s="206">
        <v>34814</v>
      </c>
      <c r="B118">
        <v>5.4800000190734899</v>
      </c>
      <c r="C118">
        <v>17.920000076293899</v>
      </c>
      <c r="D118">
        <v>0</v>
      </c>
      <c r="E118">
        <v>20.972805106404898</v>
      </c>
      <c r="F118" s="36">
        <f t="shared" si="13"/>
        <v>2.0485684535510686</v>
      </c>
      <c r="G118" s="41">
        <f t="shared" si="16"/>
        <v>36.76541478258072</v>
      </c>
      <c r="H118" s="42">
        <f t="shared" si="17"/>
        <v>0.73530829565161437</v>
      </c>
      <c r="I118" s="61">
        <f t="shared" si="14"/>
        <v>14.810000061988797</v>
      </c>
      <c r="J118" s="37">
        <f t="shared" si="18"/>
        <v>1</v>
      </c>
      <c r="K118" s="89" t="str">
        <f t="shared" si="20"/>
        <v/>
      </c>
      <c r="L118" s="89">
        <f t="shared" si="21"/>
        <v>1</v>
      </c>
      <c r="M118" s="168">
        <f t="shared" si="19"/>
        <v>8.7140112038633852E-2</v>
      </c>
      <c r="N118" s="165">
        <f t="shared" si="25"/>
        <v>1</v>
      </c>
      <c r="O118" s="70">
        <f t="shared" si="22"/>
        <v>1</v>
      </c>
      <c r="P118" s="102">
        <f t="shared" si="23"/>
        <v>0</v>
      </c>
      <c r="Q118" s="230" t="str">
        <f t="shared" si="15"/>
        <v/>
      </c>
      <c r="R118" s="85">
        <f t="shared" si="24"/>
        <v>0</v>
      </c>
    </row>
    <row r="119" spans="1:19" ht="15.6">
      <c r="A119" s="206">
        <v>34815</v>
      </c>
      <c r="B119">
        <v>10.9700002670288</v>
      </c>
      <c r="C119">
        <v>15.7700004577637</v>
      </c>
      <c r="D119">
        <v>0.10000000149011599</v>
      </c>
      <c r="E119">
        <v>20.744536931891499</v>
      </c>
      <c r="F119" s="36">
        <f t="shared" si="13"/>
        <v>1.3299120806161162</v>
      </c>
      <c r="G119" s="41">
        <f t="shared" si="16"/>
        <v>35.80148511957794</v>
      </c>
      <c r="H119" s="42">
        <f t="shared" si="17"/>
        <v>0.71602970239155883</v>
      </c>
      <c r="I119" s="61">
        <f t="shared" si="14"/>
        <v>14.570000410079976</v>
      </c>
      <c r="J119" s="37">
        <f t="shared" si="18"/>
        <v>1</v>
      </c>
      <c r="K119" s="89" t="str">
        <f t="shared" si="20"/>
        <v/>
      </c>
      <c r="L119" s="89">
        <f t="shared" si="21"/>
        <v>1</v>
      </c>
      <c r="M119" s="168">
        <f t="shared" si="19"/>
        <v>8.4645390603730539E-2</v>
      </c>
      <c r="N119" s="165">
        <f t="shared" si="25"/>
        <v>0</v>
      </c>
      <c r="O119" s="70">
        <f t="shared" si="22"/>
        <v>1</v>
      </c>
      <c r="P119" s="102">
        <f t="shared" si="23"/>
        <v>0</v>
      </c>
      <c r="Q119" s="230">
        <f t="shared" si="15"/>
        <v>34815</v>
      </c>
      <c r="R119" s="85">
        <f t="shared" si="24"/>
        <v>1</v>
      </c>
    </row>
    <row r="120" spans="1:19" ht="15.6">
      <c r="A120" s="206">
        <v>34816</v>
      </c>
      <c r="B120">
        <v>5.0900001525878897</v>
      </c>
      <c r="C120">
        <v>15.319999694824199</v>
      </c>
      <c r="D120">
        <v>2.2999999523162802</v>
      </c>
      <c r="E120">
        <v>20.519115463113099</v>
      </c>
      <c r="F120" s="36">
        <f t="shared" si="13"/>
        <v>1.7254157970911226</v>
      </c>
      <c r="G120" s="41">
        <f t="shared" si="16"/>
        <v>36.721152434221317</v>
      </c>
      <c r="H120" s="42">
        <f t="shared" si="17"/>
        <v>0.73442304868442632</v>
      </c>
      <c r="I120" s="61">
        <f t="shared" si="14"/>
        <v>12.762499809265123</v>
      </c>
      <c r="J120" s="37">
        <f t="shared" si="18"/>
        <v>1</v>
      </c>
      <c r="K120" s="89" t="str">
        <f t="shared" si="20"/>
        <v/>
      </c>
      <c r="L120" s="89">
        <f t="shared" si="21"/>
        <v>1</v>
      </c>
      <c r="M120" s="168">
        <f t="shared" si="19"/>
        <v>6.5332899159249072E-2</v>
      </c>
      <c r="N120" s="165">
        <f t="shared" si="25"/>
        <v>0</v>
      </c>
      <c r="O120" s="70">
        <f t="shared" si="22"/>
        <v>1</v>
      </c>
      <c r="P120" s="102">
        <f t="shared" si="23"/>
        <v>0</v>
      </c>
      <c r="Q120" s="230" t="str">
        <f t="shared" si="15"/>
        <v/>
      </c>
      <c r="R120" s="85">
        <f t="shared" si="24"/>
        <v>1</v>
      </c>
      <c r="S120">
        <v>1</v>
      </c>
    </row>
    <row r="121" spans="1:19" ht="15.6">
      <c r="A121" s="206">
        <v>34817</v>
      </c>
      <c r="B121">
        <v>3.7000000476837198</v>
      </c>
      <c r="C121">
        <v>19.7399997711182</v>
      </c>
      <c r="D121">
        <v>0</v>
      </c>
      <c r="E121">
        <v>20.296600061341099</v>
      </c>
      <c r="F121" s="36">
        <f t="shared" si="13"/>
        <v>2.2527011246008395</v>
      </c>
      <c r="G121" s="41">
        <f t="shared" si="16"/>
        <v>34.918991534540645</v>
      </c>
      <c r="H121" s="42">
        <f t="shared" si="17"/>
        <v>0.69837983069081289</v>
      </c>
      <c r="I121" s="61">
        <f t="shared" si="14"/>
        <v>15.72999984025958</v>
      </c>
      <c r="J121" s="37">
        <f t="shared" si="18"/>
        <v>1</v>
      </c>
      <c r="K121" s="89" t="str">
        <f t="shared" si="20"/>
        <v/>
      </c>
      <c r="L121" s="89">
        <f t="shared" si="21"/>
        <v>1</v>
      </c>
      <c r="M121" s="168">
        <f t="shared" si="19"/>
        <v>9.6326001816824311E-2</v>
      </c>
      <c r="N121" s="165">
        <f t="shared" si="25"/>
        <v>1</v>
      </c>
      <c r="O121" s="70">
        <f t="shared" si="22"/>
        <v>1</v>
      </c>
      <c r="P121" s="102">
        <f t="shared" si="23"/>
        <v>0</v>
      </c>
      <c r="Q121" s="230" t="str">
        <f t="shared" si="15"/>
        <v/>
      </c>
      <c r="R121" s="85">
        <f t="shared" si="24"/>
        <v>1</v>
      </c>
    </row>
    <row r="122" spans="1:19" ht="15.6">
      <c r="A122" s="206">
        <v>34818</v>
      </c>
      <c r="B122">
        <v>9.8500003814697301</v>
      </c>
      <c r="C122">
        <v>23.030000686645501</v>
      </c>
      <c r="D122">
        <v>0</v>
      </c>
      <c r="E122">
        <v>20.077050087846501</v>
      </c>
      <c r="F122" s="36">
        <f t="shared" si="13"/>
        <v>2.3428966265708944</v>
      </c>
      <c r="G122" s="41">
        <f t="shared" si="16"/>
        <v>33.044674233283928</v>
      </c>
      <c r="H122" s="42">
        <f t="shared" si="17"/>
        <v>0.66089348466567854</v>
      </c>
      <c r="I122" s="61">
        <f t="shared" si="14"/>
        <v>19.735000610351559</v>
      </c>
      <c r="J122" s="37">
        <f t="shared" si="18"/>
        <v>1</v>
      </c>
      <c r="K122" s="89" t="str">
        <f t="shared" si="20"/>
        <v/>
      </c>
      <c r="L122" s="89">
        <f t="shared" si="21"/>
        <v>1</v>
      </c>
      <c r="M122" s="168">
        <f t="shared" si="19"/>
        <v>0.11387493525061201</v>
      </c>
      <c r="N122" s="165">
        <f t="shared" si="25"/>
        <v>1</v>
      </c>
      <c r="O122" s="70">
        <f t="shared" si="22"/>
        <v>1</v>
      </c>
      <c r="P122" s="102">
        <f t="shared" si="23"/>
        <v>0.58800048828124718</v>
      </c>
      <c r="Q122" s="230" t="str">
        <f t="shared" si="15"/>
        <v/>
      </c>
      <c r="R122" s="85">
        <f t="shared" si="24"/>
        <v>1</v>
      </c>
    </row>
    <row r="123" spans="1:19" ht="15.6">
      <c r="A123" s="206">
        <v>34819</v>
      </c>
      <c r="B123">
        <v>14.4700002670288</v>
      </c>
      <c r="C123">
        <v>17.860000610351602</v>
      </c>
      <c r="D123">
        <v>0</v>
      </c>
      <c r="E123">
        <v>19.860524903900899</v>
      </c>
      <c r="F123" s="36">
        <f t="shared" si="13"/>
        <v>1.1659608543470246</v>
      </c>
      <c r="G123" s="41">
        <f t="shared" si="16"/>
        <v>32.111905549806309</v>
      </c>
      <c r="H123" s="42">
        <f t="shared" si="17"/>
        <v>0.64223811099612615</v>
      </c>
      <c r="I123" s="61">
        <f t="shared" si="14"/>
        <v>17.012500524520902</v>
      </c>
      <c r="J123" s="37">
        <f t="shared" si="18"/>
        <v>1</v>
      </c>
      <c r="K123" s="89" t="str">
        <f t="shared" si="20"/>
        <v/>
      </c>
      <c r="L123" s="89">
        <f t="shared" si="21"/>
        <v>1</v>
      </c>
      <c r="M123" s="168">
        <f t="shared" si="19"/>
        <v>0.10743755641333819</v>
      </c>
      <c r="N123" s="165">
        <f t="shared" si="25"/>
        <v>1</v>
      </c>
      <c r="O123" s="70">
        <f t="shared" si="22"/>
        <v>1</v>
      </c>
      <c r="P123" s="102">
        <f t="shared" si="23"/>
        <v>0.58800048828124718</v>
      </c>
      <c r="Q123" s="230" t="str">
        <f t="shared" si="15"/>
        <v/>
      </c>
      <c r="R123" s="85">
        <f t="shared" si="24"/>
        <v>1</v>
      </c>
    </row>
    <row r="124" spans="1:19" ht="15.6">
      <c r="A124" s="206">
        <v>34820</v>
      </c>
      <c r="B124">
        <v>12.7299995422363</v>
      </c>
      <c r="C124">
        <v>15.1599998474121</v>
      </c>
      <c r="D124">
        <v>36.900001525878899</v>
      </c>
      <c r="E124">
        <v>19.647083870775401</v>
      </c>
      <c r="F124" s="36">
        <f t="shared" si="13"/>
        <v>0.91272162861202888</v>
      </c>
      <c r="G124" s="41">
        <f t="shared" si="16"/>
        <v>50</v>
      </c>
      <c r="H124" s="42">
        <f t="shared" si="17"/>
        <v>1</v>
      </c>
      <c r="I124" s="61">
        <f t="shared" si="14"/>
        <v>14.55249977111815</v>
      </c>
      <c r="J124" s="37">
        <f t="shared" si="18"/>
        <v>1</v>
      </c>
      <c r="K124" s="89">
        <f t="shared" si="20"/>
        <v>1</v>
      </c>
      <c r="L124" s="89">
        <f t="shared" si="21"/>
        <v>1</v>
      </c>
      <c r="M124" s="168">
        <f t="shared" si="19"/>
        <v>8.4462312592251648E-2</v>
      </c>
      <c r="N124" s="165">
        <f t="shared" si="25"/>
        <v>1</v>
      </c>
      <c r="O124" s="70">
        <f t="shared" si="22"/>
        <v>1</v>
      </c>
      <c r="P124" s="102">
        <f t="shared" si="23"/>
        <v>0.58800048828124718</v>
      </c>
      <c r="Q124" s="230" t="str">
        <f t="shared" si="15"/>
        <v/>
      </c>
      <c r="R124" s="85">
        <f t="shared" si="24"/>
        <v>0</v>
      </c>
    </row>
    <row r="125" spans="1:19" ht="15.6">
      <c r="A125" s="206">
        <v>34821</v>
      </c>
      <c r="B125">
        <v>10.7299995422363</v>
      </c>
      <c r="C125">
        <v>18.2299995422363</v>
      </c>
      <c r="D125">
        <v>5.0999999046325701</v>
      </c>
      <c r="E125">
        <v>19.4367863497414</v>
      </c>
      <c r="F125" s="36">
        <f t="shared" si="13"/>
        <v>1.6130594141502412</v>
      </c>
      <c r="G125" s="41">
        <f t="shared" si="16"/>
        <v>50</v>
      </c>
      <c r="H125" s="42">
        <f t="shared" si="17"/>
        <v>1</v>
      </c>
      <c r="I125" s="61">
        <f t="shared" si="14"/>
        <v>16.3549995422363</v>
      </c>
      <c r="J125" s="37">
        <f t="shared" si="18"/>
        <v>1</v>
      </c>
      <c r="K125" s="89">
        <f t="shared" si="20"/>
        <v>1</v>
      </c>
      <c r="L125" s="89">
        <f t="shared" si="21"/>
        <v>1</v>
      </c>
      <c r="M125" s="168">
        <f t="shared" si="19"/>
        <v>0.10206269190652498</v>
      </c>
      <c r="N125" s="165">
        <f t="shared" si="25"/>
        <v>1</v>
      </c>
      <c r="O125" s="70">
        <f t="shared" si="22"/>
        <v>1</v>
      </c>
      <c r="P125" s="102">
        <f t="shared" si="23"/>
        <v>0.58800048828124718</v>
      </c>
      <c r="Q125" s="230" t="str">
        <f t="shared" si="15"/>
        <v/>
      </c>
      <c r="R125" s="85">
        <f t="shared" si="24"/>
        <v>0</v>
      </c>
    </row>
    <row r="126" spans="1:19" ht="15.6">
      <c r="A126" s="206">
        <v>34822</v>
      </c>
      <c r="B126">
        <v>6.7699999809265101</v>
      </c>
      <c r="C126">
        <v>12.9899997711182</v>
      </c>
      <c r="D126">
        <v>0.40000000596046398</v>
      </c>
      <c r="E126">
        <v>19.229691702069999</v>
      </c>
      <c r="F126" s="36">
        <f t="shared" si="13"/>
        <v>1.2462217942188323</v>
      </c>
      <c r="G126" s="41">
        <f t="shared" si="16"/>
        <v>49.403022570585399</v>
      </c>
      <c r="H126" s="42">
        <f t="shared" si="17"/>
        <v>0.98806045141170795</v>
      </c>
      <c r="I126" s="61">
        <f t="shared" si="14"/>
        <v>11.434999823570276</v>
      </c>
      <c r="J126" s="37">
        <f t="shared" si="18"/>
        <v>1</v>
      </c>
      <c r="K126" s="89">
        <f t="shared" si="20"/>
        <v>1</v>
      </c>
      <c r="L126" s="89">
        <f t="shared" si="21"/>
        <v>1</v>
      </c>
      <c r="M126" s="168">
        <f t="shared" si="19"/>
        <v>5.1317775776153859E-2</v>
      </c>
      <c r="N126" s="165">
        <f t="shared" si="25"/>
        <v>0</v>
      </c>
      <c r="O126" s="70">
        <f t="shared" si="22"/>
        <v>1</v>
      </c>
      <c r="P126" s="102">
        <f t="shared" si="23"/>
        <v>0.58800048828124718</v>
      </c>
      <c r="Q126" s="230" t="str">
        <f t="shared" si="15"/>
        <v/>
      </c>
      <c r="R126" s="85">
        <f t="shared" si="24"/>
        <v>0</v>
      </c>
    </row>
    <row r="127" spans="1:19" ht="15.6">
      <c r="A127" s="206">
        <v>34823</v>
      </c>
      <c r="B127">
        <v>7.7199997901916504</v>
      </c>
      <c r="C127">
        <v>14.710000038146999</v>
      </c>
      <c r="D127">
        <v>3</v>
      </c>
      <c r="E127">
        <v>19.025859289032699</v>
      </c>
      <c r="F127" s="36">
        <f t="shared" si="13"/>
        <v>1.3701471173162219</v>
      </c>
      <c r="G127" s="41">
        <f t="shared" si="16"/>
        <v>50</v>
      </c>
      <c r="H127" s="42">
        <f t="shared" si="17"/>
        <v>1</v>
      </c>
      <c r="I127" s="61">
        <f t="shared" si="14"/>
        <v>12.962499976158162</v>
      </c>
      <c r="J127" s="37">
        <f t="shared" si="18"/>
        <v>1</v>
      </c>
      <c r="K127" s="89">
        <f t="shared" si="20"/>
        <v>1</v>
      </c>
      <c r="L127" s="89">
        <f t="shared" si="21"/>
        <v>1</v>
      </c>
      <c r="M127" s="168">
        <f t="shared" si="19"/>
        <v>6.7480433965834474E-2</v>
      </c>
      <c r="N127" s="165">
        <f t="shared" si="25"/>
        <v>0</v>
      </c>
      <c r="O127" s="70">
        <f t="shared" si="22"/>
        <v>1</v>
      </c>
      <c r="P127" s="102">
        <f t="shared" si="23"/>
        <v>0.58800048828124718</v>
      </c>
      <c r="Q127" s="230" t="str">
        <f t="shared" si="15"/>
        <v/>
      </c>
      <c r="R127" s="85">
        <f t="shared" si="24"/>
        <v>0</v>
      </c>
    </row>
    <row r="128" spans="1:19" ht="15.6">
      <c r="A128" s="206">
        <v>34824</v>
      </c>
      <c r="B128">
        <v>7.5900001525878897</v>
      </c>
      <c r="C128">
        <v>14.699999809265099</v>
      </c>
      <c r="D128">
        <v>0.89999997615814198</v>
      </c>
      <c r="E128">
        <v>18.8253484719006</v>
      </c>
      <c r="F128" s="36">
        <f t="shared" si="13"/>
        <v>1.3639960706615095</v>
      </c>
      <c r="G128" s="41">
        <f t="shared" si="16"/>
        <v>49.808803119628934</v>
      </c>
      <c r="H128" s="42">
        <f t="shared" si="17"/>
        <v>0.99617606239257872</v>
      </c>
      <c r="I128" s="61">
        <f t="shared" si="14"/>
        <v>12.922499895095797</v>
      </c>
      <c r="J128" s="37">
        <f t="shared" si="18"/>
        <v>1</v>
      </c>
      <c r="K128" s="89">
        <f t="shared" si="20"/>
        <v>1</v>
      </c>
      <c r="L128" s="89">
        <f t="shared" si="21"/>
        <v>1</v>
      </c>
      <c r="M128" s="168">
        <f t="shared" si="19"/>
        <v>6.7050587744369575E-2</v>
      </c>
      <c r="N128" s="165">
        <f t="shared" si="25"/>
        <v>0</v>
      </c>
      <c r="O128" s="70">
        <f t="shared" si="22"/>
        <v>1</v>
      </c>
      <c r="P128" s="102">
        <f t="shared" si="23"/>
        <v>0.58800048828124718</v>
      </c>
      <c r="Q128" s="230" t="str">
        <f t="shared" si="15"/>
        <v/>
      </c>
      <c r="R128" s="85">
        <f t="shared" si="24"/>
        <v>0</v>
      </c>
    </row>
    <row r="129" spans="1:19" ht="15.6">
      <c r="A129" s="206">
        <v>34825</v>
      </c>
      <c r="B129">
        <v>7.6799998283386204</v>
      </c>
      <c r="C129">
        <v>14.9899997711182</v>
      </c>
      <c r="D129">
        <v>0.89999997615814198</v>
      </c>
      <c r="E129">
        <v>18.628218611945101</v>
      </c>
      <c r="F129" s="36">
        <f t="shared" si="13"/>
        <v>1.3775481372404961</v>
      </c>
      <c r="G129" s="41">
        <f t="shared" si="16"/>
        <v>49.606764585994682</v>
      </c>
      <c r="H129" s="42">
        <f t="shared" si="17"/>
        <v>0.99213529171989367</v>
      </c>
      <c r="I129" s="61">
        <f t="shared" si="14"/>
        <v>13.162499785423305</v>
      </c>
      <c r="J129" s="37">
        <f t="shared" si="18"/>
        <v>1</v>
      </c>
      <c r="K129" s="89">
        <f t="shared" si="20"/>
        <v>1</v>
      </c>
      <c r="L129" s="89">
        <f t="shared" si="21"/>
        <v>1</v>
      </c>
      <c r="M129" s="168">
        <f t="shared" si="19"/>
        <v>6.9631280628637715E-2</v>
      </c>
      <c r="N129" s="165">
        <f t="shared" si="25"/>
        <v>0</v>
      </c>
      <c r="O129" s="70">
        <f t="shared" si="22"/>
        <v>1</v>
      </c>
      <c r="P129" s="102">
        <f t="shared" si="23"/>
        <v>0.58800048828124718</v>
      </c>
      <c r="Q129" s="230" t="str">
        <f t="shared" si="15"/>
        <v/>
      </c>
      <c r="R129" s="85">
        <f t="shared" si="24"/>
        <v>0</v>
      </c>
    </row>
    <row r="130" spans="1:19" ht="15.6">
      <c r="A130" s="206">
        <v>34826</v>
      </c>
      <c r="B130">
        <v>8.6199998855590803</v>
      </c>
      <c r="C130">
        <v>15.2700004577637</v>
      </c>
      <c r="D130">
        <v>0.30000001192092901</v>
      </c>
      <c r="E130">
        <v>18.434529070437499</v>
      </c>
      <c r="F130" s="36">
        <f t="shared" si="13"/>
        <v>1.3274513586146446</v>
      </c>
      <c r="G130" s="41">
        <f t="shared" si="16"/>
        <v>48.844803511023898</v>
      </c>
      <c r="H130" s="42">
        <f t="shared" si="17"/>
        <v>0.97689607022047797</v>
      </c>
      <c r="I130" s="61">
        <f t="shared" si="14"/>
        <v>13.607500314712546</v>
      </c>
      <c r="J130" s="37">
        <f t="shared" si="18"/>
        <v>1</v>
      </c>
      <c r="K130" s="89">
        <f t="shared" si="20"/>
        <v>1</v>
      </c>
      <c r="L130" s="89">
        <f t="shared" si="21"/>
        <v>1</v>
      </c>
      <c r="M130" s="168">
        <f t="shared" si="19"/>
        <v>7.4416748509900557E-2</v>
      </c>
      <c r="N130" s="165">
        <f t="shared" si="25"/>
        <v>0</v>
      </c>
      <c r="O130" s="70">
        <f t="shared" si="22"/>
        <v>1</v>
      </c>
      <c r="P130" s="102">
        <f t="shared" si="23"/>
        <v>0.58800048828124718</v>
      </c>
      <c r="Q130" s="230" t="str">
        <f t="shared" si="15"/>
        <v/>
      </c>
      <c r="R130" s="85">
        <f t="shared" si="24"/>
        <v>0</v>
      </c>
    </row>
    <row r="131" spans="1:19" ht="15.6">
      <c r="A131" s="206">
        <v>34827</v>
      </c>
      <c r="B131">
        <v>6.03999996185303</v>
      </c>
      <c r="C131">
        <v>16.920000076293899</v>
      </c>
      <c r="D131">
        <v>0.20000000298023199</v>
      </c>
      <c r="E131">
        <v>18.244339208648999</v>
      </c>
      <c r="F131" s="36">
        <f t="shared" si="13"/>
        <v>1.654151993170772</v>
      </c>
      <c r="G131" s="41">
        <f t="shared" si="16"/>
        <v>47.721481919467514</v>
      </c>
      <c r="H131" s="42">
        <f t="shared" si="17"/>
        <v>0.95442963838935024</v>
      </c>
      <c r="I131" s="61">
        <f t="shared" si="14"/>
        <v>14.200000047683682</v>
      </c>
      <c r="J131" s="37">
        <f t="shared" si="18"/>
        <v>1</v>
      </c>
      <c r="K131" s="89">
        <f t="shared" si="20"/>
        <v>1</v>
      </c>
      <c r="L131" s="89">
        <f t="shared" si="21"/>
        <v>1</v>
      </c>
      <c r="M131" s="168">
        <f t="shared" si="19"/>
        <v>8.0746741291443783E-2</v>
      </c>
      <c r="N131" s="165">
        <f t="shared" si="25"/>
        <v>0</v>
      </c>
      <c r="O131" s="70">
        <f t="shared" si="22"/>
        <v>1</v>
      </c>
      <c r="P131" s="102">
        <f t="shared" si="23"/>
        <v>0.58800048828124718</v>
      </c>
      <c r="Q131" s="230" t="str">
        <f t="shared" si="15"/>
        <v/>
      </c>
      <c r="R131" s="85">
        <f t="shared" si="24"/>
        <v>0</v>
      </c>
    </row>
    <row r="132" spans="1:19" ht="15.6">
      <c r="A132" s="206">
        <v>34828</v>
      </c>
      <c r="B132">
        <v>7.9000000953674299</v>
      </c>
      <c r="C132">
        <v>16.360000610351602</v>
      </c>
      <c r="D132">
        <v>0.40000000596046398</v>
      </c>
      <c r="E132">
        <v>18.057708387850901</v>
      </c>
      <c r="F132" s="36">
        <f t="shared" ref="F132:F195" si="26">0.0023*(AVERAGE(B132:C132)+17.8)*(C132-B132)^0.5*E132/2.45</f>
        <v>1.4757619333637189</v>
      </c>
      <c r="G132" s="41">
        <f t="shared" si="16"/>
        <v>46.940872378737005</v>
      </c>
      <c r="H132" s="42">
        <f t="shared" si="17"/>
        <v>0.93881744757474006</v>
      </c>
      <c r="I132" s="61">
        <f t="shared" ref="I132:I195" si="27">(C132-(C132-B132)/4)</f>
        <v>14.245000481605558</v>
      </c>
      <c r="J132" s="37">
        <f t="shared" si="18"/>
        <v>1</v>
      </c>
      <c r="K132" s="89" t="str">
        <f t="shared" si="20"/>
        <v/>
      </c>
      <c r="L132" s="89">
        <f t="shared" si="21"/>
        <v>1</v>
      </c>
      <c r="M132" s="168">
        <f t="shared" si="19"/>
        <v>8.1223735166511074E-2</v>
      </c>
      <c r="N132" s="165">
        <f t="shared" si="25"/>
        <v>0</v>
      </c>
      <c r="O132" s="70">
        <f t="shared" si="22"/>
        <v>1</v>
      </c>
      <c r="P132" s="102">
        <f t="shared" si="23"/>
        <v>0</v>
      </c>
      <c r="Q132" s="230" t="str">
        <f t="shared" ref="Q132:Q195" si="28">IF(R132&gt;R131,A132,"")</f>
        <v/>
      </c>
      <c r="R132" s="85">
        <f t="shared" si="24"/>
        <v>0</v>
      </c>
    </row>
    <row r="133" spans="1:19" ht="15.6">
      <c r="A133" s="206">
        <v>34829</v>
      </c>
      <c r="B133">
        <v>9.3000001907348597</v>
      </c>
      <c r="C133">
        <v>18.2399997711182</v>
      </c>
      <c r="D133">
        <v>2.7000000476837198</v>
      </c>
      <c r="E133">
        <v>17.874695969314601</v>
      </c>
      <c r="F133" s="36">
        <f t="shared" si="26"/>
        <v>1.5839583077992585</v>
      </c>
      <c r="G133" s="41">
        <f t="shared" ref="G133:G196" si="29">IF((D133+G132-($X$2*F133))&gt;0,IF((D133+G132-($X$2*F133))&gt;$X$1,$X$1,(D133+G132-($X$2*F133))),0)</f>
        <v>48.373705780181318</v>
      </c>
      <c r="H133" s="42">
        <f t="shared" ref="H133:H196" si="30">IF(G133/$X$1&gt;1,1,G133/$X$1)</f>
        <v>0.96747411560362639</v>
      </c>
      <c r="I133" s="61">
        <f t="shared" si="27"/>
        <v>16.004999876022364</v>
      </c>
      <c r="J133" s="37">
        <f t="shared" ref="J133:J196" si="31">IF(H133&gt;$X$3,1," ")</f>
        <v>1</v>
      </c>
      <c r="K133" s="89" t="str">
        <f t="shared" si="20"/>
        <v/>
      </c>
      <c r="L133" s="89">
        <f t="shared" si="21"/>
        <v>1</v>
      </c>
      <c r="M133" s="168">
        <f t="shared" ref="M133:M196" si="32">IF(AND(I133&lt;21.5,I133&gt;4.5),0.000318*I133*(I133-4.5)*((21.5-I133)^(1/3.25)),0)</f>
        <v>9.8912638005223152E-2</v>
      </c>
      <c r="N133" s="165">
        <f t="shared" si="25"/>
        <v>0</v>
      </c>
      <c r="O133" s="70">
        <f t="shared" si="22"/>
        <v>1</v>
      </c>
      <c r="P133" s="102">
        <f t="shared" si="23"/>
        <v>0</v>
      </c>
      <c r="Q133" s="230">
        <f t="shared" si="28"/>
        <v>34829</v>
      </c>
      <c r="R133" s="85">
        <f t="shared" si="24"/>
        <v>1</v>
      </c>
    </row>
    <row r="134" spans="1:19" ht="15.6">
      <c r="A134" s="206">
        <v>34830</v>
      </c>
      <c r="B134">
        <v>11.699999809265099</v>
      </c>
      <c r="C134">
        <v>20.659999847412099</v>
      </c>
      <c r="D134">
        <v>0</v>
      </c>
      <c r="E134">
        <v>17.695361314311199</v>
      </c>
      <c r="F134" s="36">
        <f t="shared" si="26"/>
        <v>1.689657049083154</v>
      </c>
      <c r="G134" s="41">
        <f t="shared" si="29"/>
        <v>47.021980140914792</v>
      </c>
      <c r="H134" s="42">
        <f t="shared" si="30"/>
        <v>0.94043960281829586</v>
      </c>
      <c r="I134" s="61">
        <f t="shared" si="27"/>
        <v>18.419999837875348</v>
      </c>
      <c r="J134" s="37">
        <f t="shared" si="31"/>
        <v>1</v>
      </c>
      <c r="K134" s="89" t="str">
        <f t="shared" ref="K134:K197" si="33">IF((SUM(D130:D134))&gt;$X$6,1,"")</f>
        <v/>
      </c>
      <c r="L134" s="89">
        <f t="shared" si="21"/>
        <v>1</v>
      </c>
      <c r="M134" s="168">
        <f t="shared" si="32"/>
        <v>0.11526017553634441</v>
      </c>
      <c r="N134" s="165">
        <f t="shared" si="25"/>
        <v>0</v>
      </c>
      <c r="O134" s="70">
        <f t="shared" si="22"/>
        <v>1</v>
      </c>
      <c r="P134" s="102">
        <f t="shared" si="23"/>
        <v>0</v>
      </c>
      <c r="Q134" s="230" t="str">
        <f t="shared" si="28"/>
        <v/>
      </c>
      <c r="R134" s="85">
        <f t="shared" si="24"/>
        <v>1</v>
      </c>
      <c r="S134">
        <v>1</v>
      </c>
    </row>
    <row r="135" spans="1:19" ht="15.6">
      <c r="A135" s="206">
        <v>34831</v>
      </c>
      <c r="B135">
        <v>14.069999694824199</v>
      </c>
      <c r="C135">
        <v>22.879999160766602</v>
      </c>
      <c r="D135">
        <v>0</v>
      </c>
      <c r="E135">
        <v>17.519763784112101</v>
      </c>
      <c r="F135" s="36">
        <f t="shared" si="26"/>
        <v>1.7708645874888795</v>
      </c>
      <c r="G135" s="41">
        <f t="shared" si="29"/>
        <v>45.605288470923689</v>
      </c>
      <c r="H135" s="42">
        <f t="shared" si="30"/>
        <v>0.91210576941847377</v>
      </c>
      <c r="I135" s="61">
        <f t="shared" si="27"/>
        <v>20.677499294281002</v>
      </c>
      <c r="J135" s="37">
        <f t="shared" si="31"/>
        <v>1</v>
      </c>
      <c r="K135" s="89" t="str">
        <f t="shared" si="33"/>
        <v/>
      </c>
      <c r="L135" s="89">
        <f t="shared" si="21"/>
        <v>1</v>
      </c>
      <c r="M135" s="168">
        <f t="shared" si="32"/>
        <v>0.10016698691709104</v>
      </c>
      <c r="N135" s="165">
        <f t="shared" si="25"/>
        <v>0</v>
      </c>
      <c r="O135" s="70">
        <f t="shared" si="22"/>
        <v>1</v>
      </c>
      <c r="P135" s="102">
        <f t="shared" si="23"/>
        <v>1.3419994354248019</v>
      </c>
      <c r="Q135" s="230" t="str">
        <f t="shared" si="28"/>
        <v/>
      </c>
      <c r="R135" s="85">
        <f t="shared" si="24"/>
        <v>1</v>
      </c>
    </row>
    <row r="136" spans="1:19" ht="15.6">
      <c r="A136" s="206">
        <v>34832</v>
      </c>
      <c r="B136">
        <v>14.8400001525879</v>
      </c>
      <c r="C136">
        <v>19.469999313354499</v>
      </c>
      <c r="D136">
        <v>2.2999999523162802</v>
      </c>
      <c r="E136">
        <v>17.3479627399885</v>
      </c>
      <c r="F136" s="36">
        <f t="shared" si="26"/>
        <v>1.224926391123252</v>
      </c>
      <c r="G136" s="41">
        <f t="shared" si="29"/>
        <v>46.925347310341365</v>
      </c>
      <c r="H136" s="42">
        <f t="shared" si="30"/>
        <v>0.93850694620682729</v>
      </c>
      <c r="I136" s="61">
        <f t="shared" si="27"/>
        <v>18.312499523162849</v>
      </c>
      <c r="J136" s="37">
        <f t="shared" si="31"/>
        <v>1</v>
      </c>
      <c r="K136" s="89">
        <f t="shared" si="33"/>
        <v>1</v>
      </c>
      <c r="L136" s="89">
        <f t="shared" si="21"/>
        <v>1</v>
      </c>
      <c r="M136" s="168">
        <f t="shared" si="32"/>
        <v>0.11490919818395284</v>
      </c>
      <c r="N136" s="165">
        <f t="shared" si="25"/>
        <v>1</v>
      </c>
      <c r="O136" s="70">
        <f t="shared" si="22"/>
        <v>1</v>
      </c>
      <c r="P136" s="102">
        <f t="shared" si="23"/>
        <v>1.3419994354248019</v>
      </c>
      <c r="Q136" s="230" t="str">
        <f t="shared" si="28"/>
        <v/>
      </c>
      <c r="R136" s="85">
        <f t="shared" si="24"/>
        <v>1</v>
      </c>
    </row>
    <row r="137" spans="1:19" ht="15.6">
      <c r="A137" s="206">
        <v>34833</v>
      </c>
      <c r="B137">
        <v>9.6199998855590803</v>
      </c>
      <c r="C137">
        <v>14.829999923706101</v>
      </c>
      <c r="D137">
        <v>1</v>
      </c>
      <c r="E137">
        <v>17.1800175432118</v>
      </c>
      <c r="F137" s="36">
        <f t="shared" si="26"/>
        <v>1.1053179746365012</v>
      </c>
      <c r="G137" s="41">
        <f t="shared" si="29"/>
        <v>47.041092930632168</v>
      </c>
      <c r="H137" s="42">
        <f t="shared" si="30"/>
        <v>0.94082185861264334</v>
      </c>
      <c r="I137" s="61">
        <f t="shared" si="27"/>
        <v>13.527499914169345</v>
      </c>
      <c r="J137" s="37">
        <f t="shared" si="31"/>
        <v>1</v>
      </c>
      <c r="K137" s="89">
        <f t="shared" si="33"/>
        <v>1</v>
      </c>
      <c r="L137" s="89">
        <f t="shared" si="21"/>
        <v>1</v>
      </c>
      <c r="M137" s="168">
        <f t="shared" si="32"/>
        <v>7.3557312792215335E-2</v>
      </c>
      <c r="N137" s="165">
        <f t="shared" si="25"/>
        <v>0</v>
      </c>
      <c r="O137" s="70">
        <f t="shared" si="22"/>
        <v>1</v>
      </c>
      <c r="P137" s="102">
        <f t="shared" si="23"/>
        <v>1.3419994354248019</v>
      </c>
      <c r="Q137" s="230" t="str">
        <f t="shared" si="28"/>
        <v/>
      </c>
      <c r="R137" s="85">
        <f t="shared" si="24"/>
        <v>1</v>
      </c>
    </row>
    <row r="138" spans="1:19" ht="15.6">
      <c r="A138" s="206">
        <v>34834</v>
      </c>
      <c r="B138">
        <v>5.6599998474121103</v>
      </c>
      <c r="C138">
        <v>14.829999923706101</v>
      </c>
      <c r="D138">
        <v>0.20000000298023199</v>
      </c>
      <c r="E138">
        <v>17.015987555053201</v>
      </c>
      <c r="F138" s="36">
        <f t="shared" si="26"/>
        <v>1.3566225232343252</v>
      </c>
      <c r="G138" s="41">
        <f t="shared" si="29"/>
        <v>46.155794915024941</v>
      </c>
      <c r="H138" s="42">
        <f t="shared" si="30"/>
        <v>0.92311589830049878</v>
      </c>
      <c r="I138" s="61">
        <f t="shared" si="27"/>
        <v>12.537499904632604</v>
      </c>
      <c r="J138" s="37">
        <f t="shared" si="31"/>
        <v>1</v>
      </c>
      <c r="K138" s="89" t="str">
        <f t="shared" si="33"/>
        <v/>
      </c>
      <c r="L138" s="89">
        <f t="shared" si="21"/>
        <v>1</v>
      </c>
      <c r="M138" s="168">
        <f t="shared" si="32"/>
        <v>6.2923688687164178E-2</v>
      </c>
      <c r="N138" s="165">
        <f t="shared" si="25"/>
        <v>1</v>
      </c>
      <c r="O138" s="70">
        <f t="shared" si="22"/>
        <v>1</v>
      </c>
      <c r="P138" s="102">
        <f t="shared" si="23"/>
        <v>1.3419994354248019</v>
      </c>
      <c r="Q138" s="230" t="str">
        <f t="shared" si="28"/>
        <v/>
      </c>
      <c r="R138" s="85">
        <f t="shared" si="24"/>
        <v>1</v>
      </c>
    </row>
    <row r="139" spans="1:19" ht="15.6">
      <c r="A139" s="206">
        <v>34835</v>
      </c>
      <c r="B139">
        <v>9.7299995422363299</v>
      </c>
      <c r="C139">
        <v>14.449999809265099</v>
      </c>
      <c r="D139">
        <v>0.10000000149011599</v>
      </c>
      <c r="E139">
        <v>16.855926083265501</v>
      </c>
      <c r="F139" s="36">
        <f t="shared" si="26"/>
        <v>1.0275697047229564</v>
      </c>
      <c r="G139" s="41">
        <f t="shared" si="29"/>
        <v>45.433739152736692</v>
      </c>
      <c r="H139" s="42">
        <f t="shared" si="30"/>
        <v>0.90867478305473381</v>
      </c>
      <c r="I139" s="61">
        <f t="shared" si="27"/>
        <v>13.269999742507906</v>
      </c>
      <c r="J139" s="37">
        <f t="shared" si="31"/>
        <v>1</v>
      </c>
      <c r="K139" s="89" t="str">
        <f t="shared" si="33"/>
        <v/>
      </c>
      <c r="L139" s="89">
        <f t="shared" ref="L139:L202" si="34">IF((AVERAGE(I130:I139))&lt;$X$5,1,"")</f>
        <v>1</v>
      </c>
      <c r="M139" s="168">
        <f t="shared" si="32"/>
        <v>7.0787912758138491E-2</v>
      </c>
      <c r="N139" s="165">
        <f t="shared" si="25"/>
        <v>1</v>
      </c>
      <c r="O139" s="70">
        <f t="shared" ref="O139:O202" si="35">IF((AVERAGE(C133:C139))&lt;$X$4,1,"")</f>
        <v>1</v>
      </c>
      <c r="P139" s="102">
        <f t="shared" si="23"/>
        <v>1.3419994354248019</v>
      </c>
      <c r="Q139" s="230" t="str">
        <f t="shared" si="28"/>
        <v/>
      </c>
      <c r="R139" s="85">
        <f t="shared" si="24"/>
        <v>1</v>
      </c>
    </row>
    <row r="140" spans="1:19" ht="15.6">
      <c r="A140" s="206">
        <v>34836</v>
      </c>
      <c r="B140">
        <v>9.8199996948242205</v>
      </c>
      <c r="C140">
        <v>13.430000305175801</v>
      </c>
      <c r="D140">
        <v>0</v>
      </c>
      <c r="E140">
        <v>16.699862221527699</v>
      </c>
      <c r="F140" s="36">
        <f t="shared" si="26"/>
        <v>0.8764855265213598</v>
      </c>
      <c r="G140" s="41">
        <f t="shared" si="29"/>
        <v>44.732550731519602</v>
      </c>
      <c r="H140" s="42">
        <f t="shared" si="30"/>
        <v>0.89465101463039209</v>
      </c>
      <c r="I140" s="61">
        <f t="shared" si="27"/>
        <v>12.527500152587905</v>
      </c>
      <c r="J140" s="37">
        <f t="shared" si="31"/>
        <v>1</v>
      </c>
      <c r="K140" s="89" t="str">
        <f t="shared" si="33"/>
        <v/>
      </c>
      <c r="L140" s="89">
        <f t="shared" si="34"/>
        <v>1</v>
      </c>
      <c r="M140" s="168">
        <f t="shared" si="32"/>
        <v>6.2816827729794245E-2</v>
      </c>
      <c r="N140" s="165">
        <f t="shared" si="25"/>
        <v>1</v>
      </c>
      <c r="O140" s="70">
        <f t="shared" si="35"/>
        <v>1</v>
      </c>
      <c r="P140" s="102">
        <f t="shared" ref="P140:P203" si="36">IF(L140=1,(AVERAGE(IF(I140&gt;$X$7,I140-$X$7,0),IF(I139&gt;$X$7,I139-$X$7,0),IF(I138&gt;$X$7,I138-$X$7,0),IF(I137&gt;$X$7,I137-$X$7,0),IF(I136&gt;$X$7,I136-$X$7,0),IF(I135&gt;$X$7,I135-$X$7,0),IF(I134&gt;$X$7,I134-$X$7,0),IF(I133&gt;$X$7,I133-$X$7,0),IF(I132&gt;$X$7,I132-$X$7,0),IF(I131&gt;$X$7,I131-$X$7,0)))*$X$8,"")</f>
        <v>1.3419994354248019</v>
      </c>
      <c r="Q140" s="230" t="str">
        <f t="shared" si="28"/>
        <v/>
      </c>
      <c r="R140" s="85">
        <f t="shared" si="24"/>
        <v>1</v>
      </c>
    </row>
    <row r="141" spans="1:19" ht="15.6">
      <c r="A141" s="206">
        <v>34837</v>
      </c>
      <c r="B141">
        <v>9.0200004577636701</v>
      </c>
      <c r="C141">
        <v>15.3999996185303</v>
      </c>
      <c r="D141">
        <v>0</v>
      </c>
      <c r="E141">
        <v>16.5478190100003</v>
      </c>
      <c r="F141" s="36">
        <f t="shared" si="26"/>
        <v>1.1775485462465511</v>
      </c>
      <c r="G141" s="41">
        <f t="shared" si="29"/>
        <v>43.790511894522361</v>
      </c>
      <c r="H141" s="42">
        <f t="shared" si="30"/>
        <v>0.87581023789044721</v>
      </c>
      <c r="I141" s="61">
        <f t="shared" si="27"/>
        <v>13.804999828338643</v>
      </c>
      <c r="J141" s="37">
        <f t="shared" si="31"/>
        <v>1</v>
      </c>
      <c r="K141" s="89" t="str">
        <f t="shared" si="33"/>
        <v/>
      </c>
      <c r="L141" s="89">
        <f t="shared" si="34"/>
        <v>1</v>
      </c>
      <c r="M141" s="168">
        <f t="shared" si="32"/>
        <v>7.6534892170597113E-2</v>
      </c>
      <c r="N141" s="165">
        <f t="shared" si="25"/>
        <v>1</v>
      </c>
      <c r="O141" s="70">
        <f t="shared" si="35"/>
        <v>1</v>
      </c>
      <c r="P141" s="102">
        <f t="shared" si="36"/>
        <v>1.3419994354248019</v>
      </c>
      <c r="Q141" s="230" t="str">
        <f t="shared" si="28"/>
        <v/>
      </c>
      <c r="R141" s="85">
        <f t="shared" si="24"/>
        <v>0</v>
      </c>
    </row>
    <row r="142" spans="1:19" ht="15.6">
      <c r="A142" s="206">
        <v>34838</v>
      </c>
      <c r="B142">
        <v>5.3000001907348597</v>
      </c>
      <c r="C142">
        <v>17.409999847412099</v>
      </c>
      <c r="D142">
        <v>0</v>
      </c>
      <c r="E142">
        <v>16.399819488843601</v>
      </c>
      <c r="F142" s="36">
        <f t="shared" si="26"/>
        <v>1.5620176286850225</v>
      </c>
      <c r="G142" s="41">
        <f t="shared" si="29"/>
        <v>42.540897791574345</v>
      </c>
      <c r="H142" s="42">
        <f t="shared" si="30"/>
        <v>0.85081795583148689</v>
      </c>
      <c r="I142" s="61">
        <f t="shared" si="27"/>
        <v>14.382499933242789</v>
      </c>
      <c r="J142" s="37">
        <f t="shared" si="31"/>
        <v>1</v>
      </c>
      <c r="K142" s="89" t="str">
        <f t="shared" si="33"/>
        <v/>
      </c>
      <c r="L142" s="89">
        <f t="shared" si="34"/>
        <v>1</v>
      </c>
      <c r="M142" s="168">
        <f t="shared" si="32"/>
        <v>8.2676661220762934E-2</v>
      </c>
      <c r="N142" s="165">
        <f t="shared" si="25"/>
        <v>1</v>
      </c>
      <c r="O142" s="70">
        <f t="shared" si="35"/>
        <v>1</v>
      </c>
      <c r="P142" s="102">
        <f t="shared" si="36"/>
        <v>1.3419994354248019</v>
      </c>
      <c r="Q142" s="230" t="str">
        <f t="shared" si="28"/>
        <v/>
      </c>
      <c r="R142" s="85">
        <f t="shared" si="24"/>
        <v>0</v>
      </c>
    </row>
    <row r="143" spans="1:19" ht="15.6">
      <c r="A143" s="206">
        <v>34839</v>
      </c>
      <c r="B143">
        <v>6.1199998855590803</v>
      </c>
      <c r="C143">
        <v>14.4899997711182</v>
      </c>
      <c r="D143">
        <v>0</v>
      </c>
      <c r="E143">
        <v>16.255886698218301</v>
      </c>
      <c r="F143" s="36">
        <f t="shared" si="26"/>
        <v>1.2408484092730139</v>
      </c>
      <c r="G143" s="41">
        <f t="shared" si="29"/>
        <v>41.548219064155937</v>
      </c>
      <c r="H143" s="42">
        <f t="shared" si="30"/>
        <v>0.83096438128311878</v>
      </c>
      <c r="I143" s="61">
        <f t="shared" si="27"/>
        <v>12.39749979972842</v>
      </c>
      <c r="J143" s="37">
        <f t="shared" si="31"/>
        <v>1</v>
      </c>
      <c r="K143" s="89" t="str">
        <f t="shared" si="33"/>
        <v/>
      </c>
      <c r="L143" s="89">
        <f t="shared" si="34"/>
        <v>1</v>
      </c>
      <c r="M143" s="168">
        <f t="shared" si="32"/>
        <v>6.1429534148185576E-2</v>
      </c>
      <c r="N143" s="165">
        <f t="shared" si="25"/>
        <v>0</v>
      </c>
      <c r="O143" s="70">
        <f t="shared" si="35"/>
        <v>1</v>
      </c>
      <c r="P143" s="102">
        <f t="shared" si="36"/>
        <v>1.3419994354248019</v>
      </c>
      <c r="Q143" s="230" t="str">
        <f t="shared" si="28"/>
        <v/>
      </c>
      <c r="R143" s="85">
        <f t="shared" si="24"/>
        <v>0</v>
      </c>
    </row>
    <row r="144" spans="1:19" ht="15.6">
      <c r="A144" s="206">
        <v>34840</v>
      </c>
      <c r="B144">
        <v>8.2100000381469709</v>
      </c>
      <c r="C144">
        <v>15.050000190734901</v>
      </c>
      <c r="D144">
        <v>0.10000000149011599</v>
      </c>
      <c r="E144">
        <v>16.116043678284601</v>
      </c>
      <c r="F144" s="36">
        <f t="shared" si="26"/>
        <v>1.1644973562716101</v>
      </c>
      <c r="G144" s="41">
        <f t="shared" si="29"/>
        <v>40.716621180628763</v>
      </c>
      <c r="H144" s="42">
        <f t="shared" si="30"/>
        <v>0.8143324236125753</v>
      </c>
      <c r="I144" s="61">
        <f t="shared" si="27"/>
        <v>13.340000152587919</v>
      </c>
      <c r="J144" s="37">
        <f t="shared" si="31"/>
        <v>1</v>
      </c>
      <c r="K144" s="89" t="str">
        <f t="shared" si="33"/>
        <v/>
      </c>
      <c r="L144" s="89">
        <f t="shared" si="34"/>
        <v>1</v>
      </c>
      <c r="M144" s="168">
        <f t="shared" si="32"/>
        <v>7.1541043977373986E-2</v>
      </c>
      <c r="N144" s="165">
        <f t="shared" si="25"/>
        <v>0</v>
      </c>
      <c r="O144" s="70">
        <f t="shared" si="35"/>
        <v>1</v>
      </c>
      <c r="P144" s="102">
        <f t="shared" si="36"/>
        <v>1.3419994354248019</v>
      </c>
      <c r="Q144" s="230" t="str">
        <f t="shared" si="28"/>
        <v/>
      </c>
      <c r="R144" s="85">
        <f t="shared" si="24"/>
        <v>0</v>
      </c>
    </row>
    <row r="145" spans="1:18" ht="15.6">
      <c r="A145" s="206">
        <v>34841</v>
      </c>
      <c r="B145">
        <v>6.6300001144409197</v>
      </c>
      <c r="C145">
        <v>17.379999160766602</v>
      </c>
      <c r="D145">
        <v>0</v>
      </c>
      <c r="E145">
        <v>15.9803134692032</v>
      </c>
      <c r="F145" s="36">
        <f t="shared" si="26"/>
        <v>1.4660216351913544</v>
      </c>
      <c r="G145" s="41">
        <f t="shared" si="29"/>
        <v>39.543803872475678</v>
      </c>
      <c r="H145" s="42">
        <f t="shared" si="30"/>
        <v>0.7908760774495136</v>
      </c>
      <c r="I145" s="61">
        <f t="shared" si="27"/>
        <v>14.692499399185181</v>
      </c>
      <c r="J145" s="37">
        <f t="shared" si="31"/>
        <v>1</v>
      </c>
      <c r="K145" s="89" t="str">
        <f t="shared" si="33"/>
        <v/>
      </c>
      <c r="L145" s="89">
        <f t="shared" si="34"/>
        <v>1</v>
      </c>
      <c r="M145" s="168">
        <f t="shared" si="32"/>
        <v>8.5922598026619237E-2</v>
      </c>
      <c r="N145" s="165">
        <f t="shared" si="25"/>
        <v>0</v>
      </c>
      <c r="O145" s="70">
        <f t="shared" si="35"/>
        <v>1</v>
      </c>
      <c r="P145" s="102">
        <f t="shared" si="36"/>
        <v>0</v>
      </c>
      <c r="Q145" s="230">
        <f t="shared" si="28"/>
        <v>34841</v>
      </c>
      <c r="R145" s="85">
        <f t="shared" ref="R145:R208" si="37">IF(AND(AND(AND(SUM(D132:D136)&gt;$X$6)),(L145=1)),1,0)</f>
        <v>1</v>
      </c>
    </row>
    <row r="146" spans="1:18" ht="15.6">
      <c r="A146" s="206">
        <v>34842</v>
      </c>
      <c r="B146">
        <v>4.9299998283386204</v>
      </c>
      <c r="C146">
        <v>16.860000610351602</v>
      </c>
      <c r="D146">
        <v>0</v>
      </c>
      <c r="E146">
        <v>15.8487191111345</v>
      </c>
      <c r="F146" s="36">
        <f t="shared" si="26"/>
        <v>1.4746277031830932</v>
      </c>
      <c r="G146" s="41">
        <f t="shared" si="29"/>
        <v>38.364101709929201</v>
      </c>
      <c r="H146" s="42">
        <f t="shared" si="30"/>
        <v>0.76728203419858398</v>
      </c>
      <c r="I146" s="61">
        <f t="shared" si="27"/>
        <v>13.877500414848356</v>
      </c>
      <c r="J146" s="37">
        <f t="shared" si="31"/>
        <v>1</v>
      </c>
      <c r="K146" s="89" t="str">
        <f t="shared" si="33"/>
        <v/>
      </c>
      <c r="L146" s="89">
        <f t="shared" si="34"/>
        <v>1</v>
      </c>
      <c r="M146" s="168">
        <f t="shared" si="32"/>
        <v>7.7310778853567297E-2</v>
      </c>
      <c r="N146" s="165">
        <f t="shared" si="25"/>
        <v>0</v>
      </c>
      <c r="O146" s="70">
        <f t="shared" si="35"/>
        <v>1</v>
      </c>
      <c r="P146" s="102">
        <f t="shared" si="36"/>
        <v>0</v>
      </c>
      <c r="Q146" s="230" t="str">
        <f t="shared" si="28"/>
        <v/>
      </c>
      <c r="R146" s="85">
        <f t="shared" si="37"/>
        <v>1</v>
      </c>
    </row>
    <row r="147" spans="1:18" ht="15.6">
      <c r="A147" s="206">
        <v>34843</v>
      </c>
      <c r="B147">
        <v>5.6900000572204599</v>
      </c>
      <c r="C147">
        <v>16.180000305175799</v>
      </c>
      <c r="D147">
        <v>0.40000000596046398</v>
      </c>
      <c r="E147">
        <v>15.721283644238801</v>
      </c>
      <c r="F147" s="36">
        <f t="shared" si="26"/>
        <v>1.3735633947469466</v>
      </c>
      <c r="G147" s="41">
        <f t="shared" si="29"/>
        <v>37.665251000092105</v>
      </c>
      <c r="H147" s="42">
        <f t="shared" si="30"/>
        <v>0.75330502000184207</v>
      </c>
      <c r="I147" s="61">
        <f t="shared" si="27"/>
        <v>13.557500243186965</v>
      </c>
      <c r="J147" s="37">
        <f t="shared" si="31"/>
        <v>1</v>
      </c>
      <c r="K147" s="89" t="str">
        <f t="shared" si="33"/>
        <v/>
      </c>
      <c r="L147" s="89">
        <f t="shared" si="34"/>
        <v>1</v>
      </c>
      <c r="M147" s="168">
        <f t="shared" si="32"/>
        <v>7.3879680067515871E-2</v>
      </c>
      <c r="N147" s="165">
        <f t="shared" si="25"/>
        <v>0</v>
      </c>
      <c r="O147" s="70">
        <f t="shared" si="35"/>
        <v>1</v>
      </c>
      <c r="P147" s="102">
        <f t="shared" si="36"/>
        <v>0</v>
      </c>
      <c r="Q147" s="230" t="str">
        <f t="shared" si="28"/>
        <v/>
      </c>
      <c r="R147" s="85">
        <f t="shared" si="37"/>
        <v>0</v>
      </c>
    </row>
    <row r="148" spans="1:18" ht="15.6">
      <c r="A148" s="206">
        <v>34844</v>
      </c>
      <c r="B148">
        <v>8.3900003433227504</v>
      </c>
      <c r="C148">
        <v>14.1400003433228</v>
      </c>
      <c r="D148">
        <v>7.3000001907348597</v>
      </c>
      <c r="E148">
        <v>15.598030108676801</v>
      </c>
      <c r="F148" s="36">
        <f t="shared" si="26"/>
        <v>1.0205534630442181</v>
      </c>
      <c r="G148" s="41">
        <f t="shared" si="29"/>
        <v>44.148808420391589</v>
      </c>
      <c r="H148" s="42">
        <f t="shared" si="30"/>
        <v>0.88297616840783177</v>
      </c>
      <c r="I148" s="61">
        <f t="shared" si="27"/>
        <v>12.702500343322788</v>
      </c>
      <c r="J148" s="37">
        <f t="shared" si="31"/>
        <v>1</v>
      </c>
      <c r="K148" s="89">
        <f t="shared" si="33"/>
        <v>1</v>
      </c>
      <c r="L148" s="89">
        <f t="shared" si="34"/>
        <v>1</v>
      </c>
      <c r="M148" s="168">
        <f t="shared" si="32"/>
        <v>6.4689630737085238E-2</v>
      </c>
      <c r="N148" s="165">
        <f t="shared" si="25"/>
        <v>0</v>
      </c>
      <c r="O148" s="70">
        <f t="shared" si="35"/>
        <v>1</v>
      </c>
      <c r="P148" s="102">
        <f t="shared" si="36"/>
        <v>0</v>
      </c>
      <c r="Q148" s="230" t="str">
        <f t="shared" si="28"/>
        <v/>
      </c>
      <c r="R148" s="85">
        <f t="shared" si="37"/>
        <v>0</v>
      </c>
    </row>
    <row r="149" spans="1:18" ht="15.6">
      <c r="A149" s="206">
        <v>34845</v>
      </c>
      <c r="B149">
        <v>7.9400000572204599</v>
      </c>
      <c r="C149">
        <v>12.420000076293899</v>
      </c>
      <c r="D149">
        <v>0.60000002384185802</v>
      </c>
      <c r="E149">
        <v>15.478981544608899</v>
      </c>
      <c r="F149" s="36">
        <f t="shared" si="26"/>
        <v>0.86057921611092303</v>
      </c>
      <c r="G149" s="41">
        <f t="shared" si="29"/>
        <v>44.060345071344706</v>
      </c>
      <c r="H149" s="42">
        <f t="shared" si="30"/>
        <v>0.88120690142689417</v>
      </c>
      <c r="I149" s="61">
        <f t="shared" si="27"/>
        <v>11.30000007152554</v>
      </c>
      <c r="J149" s="37">
        <f t="shared" si="31"/>
        <v>1</v>
      </c>
      <c r="K149" s="89">
        <f t="shared" si="33"/>
        <v>1</v>
      </c>
      <c r="L149" s="89">
        <f t="shared" si="34"/>
        <v>1</v>
      </c>
      <c r="M149" s="168">
        <f t="shared" si="32"/>
        <v>4.9929014835335871E-2</v>
      </c>
      <c r="N149" s="165">
        <f t="shared" si="25"/>
        <v>0</v>
      </c>
      <c r="O149" s="70">
        <f t="shared" si="35"/>
        <v>1</v>
      </c>
      <c r="P149" s="102">
        <f t="shared" si="36"/>
        <v>0</v>
      </c>
      <c r="Q149" s="230" t="str">
        <f t="shared" si="28"/>
        <v/>
      </c>
      <c r="R149" s="85">
        <f t="shared" si="37"/>
        <v>0</v>
      </c>
    </row>
    <row r="150" spans="1:18" ht="15.6">
      <c r="A150" s="206">
        <v>34846</v>
      </c>
      <c r="B150">
        <v>6.3800001144409197</v>
      </c>
      <c r="C150">
        <v>13.930000305175801</v>
      </c>
      <c r="D150">
        <v>1.5</v>
      </c>
      <c r="E150">
        <v>15.364160992195499</v>
      </c>
      <c r="F150" s="36">
        <f t="shared" si="26"/>
        <v>1.1079077033222706</v>
      </c>
      <c r="G150" s="41">
        <f t="shared" si="29"/>
        <v>44.67401890868689</v>
      </c>
      <c r="H150" s="42">
        <f t="shared" si="30"/>
        <v>0.89348037817373782</v>
      </c>
      <c r="I150" s="61">
        <f t="shared" si="27"/>
        <v>12.04250025749208</v>
      </c>
      <c r="J150" s="37">
        <f t="shared" si="31"/>
        <v>1</v>
      </c>
      <c r="K150" s="89">
        <f t="shared" si="33"/>
        <v>1</v>
      </c>
      <c r="L150" s="89">
        <f t="shared" si="34"/>
        <v>1</v>
      </c>
      <c r="M150" s="168">
        <f t="shared" si="32"/>
        <v>5.7663100612630608E-2</v>
      </c>
      <c r="N150" s="165">
        <f t="shared" si="25"/>
        <v>0</v>
      </c>
      <c r="O150" s="70">
        <f t="shared" si="35"/>
        <v>1</v>
      </c>
      <c r="P150" s="102">
        <f t="shared" si="36"/>
        <v>0</v>
      </c>
      <c r="Q150" s="230" t="str">
        <f t="shared" si="28"/>
        <v/>
      </c>
      <c r="R150" s="85">
        <f t="shared" si="37"/>
        <v>0</v>
      </c>
    </row>
    <row r="151" spans="1:18" ht="15.6">
      <c r="A151" s="206">
        <v>34847</v>
      </c>
      <c r="B151">
        <v>8.6199998855590803</v>
      </c>
      <c r="C151">
        <v>15.1400003433228</v>
      </c>
      <c r="D151">
        <v>0.30000001192092901</v>
      </c>
      <c r="E151">
        <v>15.253591491597099</v>
      </c>
      <c r="F151" s="36">
        <f t="shared" si="26"/>
        <v>1.0852294590156184</v>
      </c>
      <c r="G151" s="41">
        <f t="shared" si="29"/>
        <v>44.105835353395321</v>
      </c>
      <c r="H151" s="42">
        <f t="shared" si="30"/>
        <v>0.88211670706790646</v>
      </c>
      <c r="I151" s="61">
        <f t="shared" si="27"/>
        <v>13.51000022888187</v>
      </c>
      <c r="J151" s="37">
        <f t="shared" si="31"/>
        <v>1</v>
      </c>
      <c r="K151" s="89">
        <f t="shared" si="33"/>
        <v>1</v>
      </c>
      <c r="L151" s="89">
        <f t="shared" si="34"/>
        <v>1</v>
      </c>
      <c r="M151" s="168">
        <f t="shared" si="32"/>
        <v>7.3369232472818485E-2</v>
      </c>
      <c r="N151" s="165">
        <f t="shared" ref="N151:N214" si="38">IF(AND(SUM(M140:M151)&gt;1,SUM(D136:D140)&gt;$X$6),1,0)</f>
        <v>0</v>
      </c>
      <c r="O151" s="70">
        <f t="shared" si="35"/>
        <v>1</v>
      </c>
      <c r="P151" s="102">
        <f t="shared" si="36"/>
        <v>0</v>
      </c>
      <c r="Q151" s="230" t="str">
        <f t="shared" si="28"/>
        <v/>
      </c>
      <c r="R151" s="85">
        <f t="shared" si="37"/>
        <v>0</v>
      </c>
    </row>
    <row r="152" spans="1:18" ht="15.6">
      <c r="A152" s="206">
        <v>34848</v>
      </c>
      <c r="B152">
        <v>3.96000003814697</v>
      </c>
      <c r="C152">
        <v>15.3400001525879</v>
      </c>
      <c r="D152">
        <v>0.60000002384185802</v>
      </c>
      <c r="E152">
        <v>15.147296082974201</v>
      </c>
      <c r="F152" s="36">
        <f t="shared" si="26"/>
        <v>1.3167712926480362</v>
      </c>
      <c r="G152" s="41">
        <f t="shared" si="29"/>
        <v>43.652418343118747</v>
      </c>
      <c r="H152" s="42">
        <f t="shared" si="30"/>
        <v>0.87304836686237497</v>
      </c>
      <c r="I152" s="61">
        <f t="shared" si="27"/>
        <v>12.495000123977668</v>
      </c>
      <c r="J152" s="37">
        <f t="shared" si="31"/>
        <v>1</v>
      </c>
      <c r="K152" s="89">
        <f t="shared" si="33"/>
        <v>1</v>
      </c>
      <c r="L152" s="89">
        <f t="shared" si="34"/>
        <v>1</v>
      </c>
      <c r="M152" s="168">
        <f t="shared" si="32"/>
        <v>6.2469661880931372E-2</v>
      </c>
      <c r="N152" s="165">
        <f t="shared" si="38"/>
        <v>0</v>
      </c>
      <c r="O152" s="70">
        <f t="shared" si="35"/>
        <v>1</v>
      </c>
      <c r="P152" s="102">
        <f t="shared" si="36"/>
        <v>0</v>
      </c>
      <c r="Q152" s="230" t="str">
        <f t="shared" si="28"/>
        <v/>
      </c>
      <c r="R152" s="85">
        <f t="shared" si="37"/>
        <v>0</v>
      </c>
    </row>
    <row r="153" spans="1:18" ht="15.6">
      <c r="A153" s="206">
        <v>34849</v>
      </c>
      <c r="B153">
        <v>4.3499999046325701</v>
      </c>
      <c r="C153">
        <v>14.0200004577637</v>
      </c>
      <c r="D153">
        <v>0</v>
      </c>
      <c r="E153">
        <v>15.0452978064872</v>
      </c>
      <c r="F153" s="36">
        <f t="shared" si="26"/>
        <v>1.1852179358457409</v>
      </c>
      <c r="G153" s="41">
        <f t="shared" si="29"/>
        <v>42.704243994442152</v>
      </c>
      <c r="H153" s="42">
        <f t="shared" si="30"/>
        <v>0.85408487988884307</v>
      </c>
      <c r="I153" s="61">
        <f t="shared" si="27"/>
        <v>11.602500319480917</v>
      </c>
      <c r="J153" s="37">
        <f t="shared" si="31"/>
        <v>1</v>
      </c>
      <c r="K153" s="89" t="str">
        <f t="shared" si="33"/>
        <v/>
      </c>
      <c r="L153" s="89">
        <f t="shared" si="34"/>
        <v>1</v>
      </c>
      <c r="M153" s="168">
        <f t="shared" si="32"/>
        <v>5.3052457768041766E-2</v>
      </c>
      <c r="N153" s="165">
        <f t="shared" si="38"/>
        <v>0</v>
      </c>
      <c r="O153" s="70">
        <f t="shared" si="35"/>
        <v>1</v>
      </c>
      <c r="P153" s="102">
        <f t="shared" si="36"/>
        <v>0</v>
      </c>
      <c r="Q153" s="230" t="str">
        <f t="shared" si="28"/>
        <v/>
      </c>
      <c r="R153" s="85">
        <f t="shared" si="37"/>
        <v>0</v>
      </c>
    </row>
    <row r="154" spans="1:18" ht="15.6">
      <c r="A154" s="206">
        <v>34850</v>
      </c>
      <c r="B154">
        <v>3.4800000190734899</v>
      </c>
      <c r="C154">
        <v>15.25</v>
      </c>
      <c r="D154">
        <v>0</v>
      </c>
      <c r="E154">
        <v>14.947619702296601</v>
      </c>
      <c r="F154" s="36">
        <f t="shared" si="26"/>
        <v>1.307771089248289</v>
      </c>
      <c r="G154" s="41">
        <f t="shared" si="29"/>
        <v>41.658027123043517</v>
      </c>
      <c r="H154" s="42">
        <f t="shared" si="30"/>
        <v>0.83316054246087035</v>
      </c>
      <c r="I154" s="61">
        <f t="shared" si="27"/>
        <v>12.307500004768372</v>
      </c>
      <c r="J154" s="37">
        <f t="shared" si="31"/>
        <v>1</v>
      </c>
      <c r="K154" s="89" t="str">
        <f t="shared" si="33"/>
        <v/>
      </c>
      <c r="L154" s="89">
        <f t="shared" si="34"/>
        <v>1</v>
      </c>
      <c r="M154" s="168">
        <f t="shared" si="32"/>
        <v>6.0471407516433762E-2</v>
      </c>
      <c r="N154" s="165">
        <f t="shared" si="38"/>
        <v>0</v>
      </c>
      <c r="O154" s="70">
        <f t="shared" si="35"/>
        <v>1</v>
      </c>
      <c r="P154" s="102">
        <f t="shared" si="36"/>
        <v>0</v>
      </c>
      <c r="Q154" s="230" t="str">
        <f t="shared" si="28"/>
        <v/>
      </c>
      <c r="R154" s="85">
        <f t="shared" si="37"/>
        <v>0</v>
      </c>
    </row>
    <row r="155" spans="1:18" ht="15.6">
      <c r="A155" s="206">
        <v>34851</v>
      </c>
      <c r="B155">
        <v>6.1500000953674299</v>
      </c>
      <c r="C155">
        <v>14.210000038146999</v>
      </c>
      <c r="D155">
        <v>0.10000000149011599</v>
      </c>
      <c r="E155">
        <v>14.8542848105629</v>
      </c>
      <c r="F155" s="36">
        <f t="shared" si="26"/>
        <v>1.1077167654427211</v>
      </c>
      <c r="G155" s="41">
        <f t="shared" si="29"/>
        <v>40.871853712179458</v>
      </c>
      <c r="H155" s="42">
        <f t="shared" si="30"/>
        <v>0.81743707424358913</v>
      </c>
      <c r="I155" s="61">
        <f t="shared" si="27"/>
        <v>12.195000052452107</v>
      </c>
      <c r="J155" s="37">
        <f t="shared" si="31"/>
        <v>1</v>
      </c>
      <c r="K155" s="89" t="str">
        <f t="shared" si="33"/>
        <v/>
      </c>
      <c r="L155" s="89">
        <f t="shared" si="34"/>
        <v>1</v>
      </c>
      <c r="M155" s="168">
        <f t="shared" si="32"/>
        <v>5.9276715365010252E-2</v>
      </c>
      <c r="N155" s="165">
        <f t="shared" si="38"/>
        <v>0</v>
      </c>
      <c r="O155" s="70">
        <f t="shared" si="35"/>
        <v>1</v>
      </c>
      <c r="P155" s="102">
        <f t="shared" si="36"/>
        <v>0</v>
      </c>
      <c r="Q155" s="230" t="str">
        <f t="shared" si="28"/>
        <v/>
      </c>
      <c r="R155" s="85">
        <f t="shared" si="37"/>
        <v>0</v>
      </c>
    </row>
    <row r="156" spans="1:18" ht="15.6">
      <c r="A156" s="206">
        <v>34852</v>
      </c>
      <c r="B156">
        <v>5.0300002098083496</v>
      </c>
      <c r="C156">
        <v>11.8400001525879</v>
      </c>
      <c r="D156">
        <v>0</v>
      </c>
      <c r="E156">
        <v>14.7653161714465</v>
      </c>
      <c r="F156" s="36">
        <f t="shared" si="26"/>
        <v>0.94898452026207913</v>
      </c>
      <c r="G156" s="41">
        <f t="shared" si="29"/>
        <v>40.112666095969793</v>
      </c>
      <c r="H156" s="42">
        <f t="shared" si="30"/>
        <v>0.80225332191939591</v>
      </c>
      <c r="I156" s="61">
        <f t="shared" si="27"/>
        <v>10.137500166893012</v>
      </c>
      <c r="J156" s="37">
        <f t="shared" si="31"/>
        <v>1</v>
      </c>
      <c r="K156" s="89" t="str">
        <f t="shared" si="33"/>
        <v/>
      </c>
      <c r="L156" s="89">
        <f t="shared" si="34"/>
        <v>1</v>
      </c>
      <c r="M156" s="168">
        <f t="shared" si="32"/>
        <v>3.8388908044041506E-2</v>
      </c>
      <c r="N156" s="165">
        <f t="shared" si="38"/>
        <v>0</v>
      </c>
      <c r="O156" s="70">
        <f t="shared" si="35"/>
        <v>1</v>
      </c>
      <c r="P156" s="102">
        <f t="shared" si="36"/>
        <v>0</v>
      </c>
      <c r="Q156" s="230" t="str">
        <f t="shared" si="28"/>
        <v/>
      </c>
      <c r="R156" s="85">
        <f t="shared" si="37"/>
        <v>0</v>
      </c>
    </row>
    <row r="157" spans="1:18" ht="15.6">
      <c r="A157" s="206">
        <v>34853</v>
      </c>
      <c r="B157">
        <v>4.9000000953674299</v>
      </c>
      <c r="C157">
        <v>12.430000305175801</v>
      </c>
      <c r="D157">
        <v>0</v>
      </c>
      <c r="E157">
        <v>14.680736825107999</v>
      </c>
      <c r="F157" s="36">
        <f t="shared" si="26"/>
        <v>1.0008730623811948</v>
      </c>
      <c r="G157" s="41">
        <f t="shared" si="29"/>
        <v>39.311967646064836</v>
      </c>
      <c r="H157" s="42">
        <f t="shared" si="30"/>
        <v>0.78623935292129676</v>
      </c>
      <c r="I157" s="61">
        <f t="shared" si="27"/>
        <v>10.547500252723708</v>
      </c>
      <c r="J157" s="37">
        <f t="shared" si="31"/>
        <v>1</v>
      </c>
      <c r="K157" s="89" t="str">
        <f t="shared" si="33"/>
        <v/>
      </c>
      <c r="L157" s="89">
        <f t="shared" si="34"/>
        <v>1</v>
      </c>
      <c r="M157" s="168">
        <f t="shared" si="32"/>
        <v>4.23645688566451E-2</v>
      </c>
      <c r="N157" s="165">
        <f t="shared" si="38"/>
        <v>0</v>
      </c>
      <c r="O157" s="70">
        <f t="shared" si="35"/>
        <v>1</v>
      </c>
      <c r="P157" s="102">
        <f t="shared" si="36"/>
        <v>0</v>
      </c>
      <c r="Q157" s="230">
        <f t="shared" si="28"/>
        <v>34853</v>
      </c>
      <c r="R157" s="85">
        <f t="shared" si="37"/>
        <v>1</v>
      </c>
    </row>
    <row r="158" spans="1:18" ht="15.6">
      <c r="A158" s="206">
        <v>34854</v>
      </c>
      <c r="B158">
        <v>3.4800000190734899</v>
      </c>
      <c r="C158">
        <v>13.6499996185303</v>
      </c>
      <c r="D158">
        <v>0.10000000149011599</v>
      </c>
      <c r="E158">
        <v>14.6005698117077</v>
      </c>
      <c r="F158" s="36">
        <f t="shared" si="26"/>
        <v>1.1524439104658917</v>
      </c>
      <c r="G158" s="41">
        <f t="shared" si="29"/>
        <v>38.490012519182237</v>
      </c>
      <c r="H158" s="42">
        <f t="shared" si="30"/>
        <v>0.76980025038364475</v>
      </c>
      <c r="I158" s="61">
        <f t="shared" si="27"/>
        <v>11.107499718666098</v>
      </c>
      <c r="J158" s="37">
        <f t="shared" si="31"/>
        <v>1</v>
      </c>
      <c r="K158" s="89" t="str">
        <f t="shared" si="33"/>
        <v/>
      </c>
      <c r="L158" s="89">
        <f t="shared" si="34"/>
        <v>1</v>
      </c>
      <c r="M158" s="168">
        <f t="shared" si="32"/>
        <v>4.7964234887466484E-2</v>
      </c>
      <c r="N158" s="165">
        <f t="shared" si="38"/>
        <v>0</v>
      </c>
      <c r="O158" s="70">
        <f t="shared" si="35"/>
        <v>1</v>
      </c>
      <c r="P158" s="102">
        <f t="shared" si="36"/>
        <v>0</v>
      </c>
      <c r="Q158" s="230" t="str">
        <f t="shared" si="28"/>
        <v/>
      </c>
      <c r="R158" s="85">
        <f t="shared" si="37"/>
        <v>1</v>
      </c>
    </row>
    <row r="159" spans="1:18" ht="15.6">
      <c r="A159" s="206">
        <v>34855</v>
      </c>
      <c r="B159">
        <v>2.6800000667571999</v>
      </c>
      <c r="C159">
        <v>15.5</v>
      </c>
      <c r="D159">
        <v>0</v>
      </c>
      <c r="E159">
        <v>14.524838171406101</v>
      </c>
      <c r="F159" s="36">
        <f t="shared" si="26"/>
        <v>1.3128281133351183</v>
      </c>
      <c r="G159" s="41">
        <f t="shared" si="29"/>
        <v>37.43975002851414</v>
      </c>
      <c r="H159" s="42">
        <f t="shared" si="30"/>
        <v>0.74879500057028281</v>
      </c>
      <c r="I159" s="61">
        <f t="shared" si="27"/>
        <v>12.295000016689301</v>
      </c>
      <c r="J159" s="37">
        <f t="shared" si="31"/>
        <v>1</v>
      </c>
      <c r="K159" s="89" t="str">
        <f t="shared" si="33"/>
        <v/>
      </c>
      <c r="L159" s="89">
        <f t="shared" si="34"/>
        <v>1</v>
      </c>
      <c r="M159" s="168">
        <f t="shared" si="32"/>
        <v>6.033849580823962E-2</v>
      </c>
      <c r="N159" s="165">
        <f t="shared" si="38"/>
        <v>0</v>
      </c>
      <c r="O159" s="70">
        <f t="shared" si="35"/>
        <v>1</v>
      </c>
      <c r="P159" s="102">
        <f t="shared" si="36"/>
        <v>0</v>
      </c>
      <c r="Q159" s="230" t="str">
        <f t="shared" si="28"/>
        <v/>
      </c>
      <c r="R159" s="85">
        <f t="shared" si="37"/>
        <v>1</v>
      </c>
    </row>
    <row r="160" spans="1:18" ht="15.6">
      <c r="A160" s="206">
        <v>34856</v>
      </c>
      <c r="B160">
        <v>7.2399997711181596</v>
      </c>
      <c r="C160">
        <v>15.069999694824199</v>
      </c>
      <c r="D160">
        <v>6.0999999046325701</v>
      </c>
      <c r="E160">
        <v>14.4535649443638</v>
      </c>
      <c r="F160" s="36">
        <f t="shared" si="26"/>
        <v>1.0993631461133886</v>
      </c>
      <c r="G160" s="41">
        <f t="shared" si="29"/>
        <v>42.660259416255997</v>
      </c>
      <c r="H160" s="42">
        <f t="shared" si="30"/>
        <v>0.85320518832511993</v>
      </c>
      <c r="I160" s="61">
        <f t="shared" si="27"/>
        <v>13.112499713897689</v>
      </c>
      <c r="J160" s="37">
        <f t="shared" si="31"/>
        <v>1</v>
      </c>
      <c r="K160" s="89">
        <f t="shared" si="33"/>
        <v>1</v>
      </c>
      <c r="L160" s="89">
        <f t="shared" si="34"/>
        <v>1</v>
      </c>
      <c r="M160" s="168">
        <f t="shared" si="32"/>
        <v>6.9093383780528581E-2</v>
      </c>
      <c r="N160" s="165">
        <f t="shared" si="38"/>
        <v>0</v>
      </c>
      <c r="O160" s="70">
        <f t="shared" si="35"/>
        <v>1</v>
      </c>
      <c r="P160" s="102">
        <f t="shared" si="36"/>
        <v>0</v>
      </c>
      <c r="Q160" s="230" t="str">
        <f t="shared" si="28"/>
        <v/>
      </c>
      <c r="R160" s="85">
        <f t="shared" si="37"/>
        <v>1</v>
      </c>
    </row>
    <row r="161" spans="1:18" ht="15.6">
      <c r="A161" s="206">
        <v>34857</v>
      </c>
      <c r="B161">
        <v>10.550000190734901</v>
      </c>
      <c r="C161">
        <v>17.200000762939499</v>
      </c>
      <c r="D161">
        <v>6.6999998092651403</v>
      </c>
      <c r="E161">
        <v>14.386773170741099</v>
      </c>
      <c r="F161" s="36">
        <f t="shared" si="26"/>
        <v>1.1031958499709837</v>
      </c>
      <c r="G161" s="41">
        <f t="shared" si="29"/>
        <v>48.477702545544346</v>
      </c>
      <c r="H161" s="42">
        <f t="shared" si="30"/>
        <v>0.96955405091088698</v>
      </c>
      <c r="I161" s="61">
        <f t="shared" si="27"/>
        <v>15.53750061988835</v>
      </c>
      <c r="J161" s="37">
        <f t="shared" si="31"/>
        <v>1</v>
      </c>
      <c r="K161" s="89">
        <f t="shared" si="33"/>
        <v>1</v>
      </c>
      <c r="L161" s="89">
        <f t="shared" si="34"/>
        <v>1</v>
      </c>
      <c r="M161" s="168">
        <f t="shared" si="32"/>
        <v>9.4465310726948262E-2</v>
      </c>
      <c r="N161" s="165">
        <f t="shared" si="38"/>
        <v>0</v>
      </c>
      <c r="O161" s="70">
        <f t="shared" si="35"/>
        <v>1</v>
      </c>
      <c r="P161" s="102">
        <f t="shared" si="36"/>
        <v>0</v>
      </c>
      <c r="Q161" s="230" t="str">
        <f t="shared" si="28"/>
        <v/>
      </c>
      <c r="R161" s="85">
        <f t="shared" si="37"/>
        <v>1</v>
      </c>
    </row>
    <row r="162" spans="1:18" ht="15.6">
      <c r="A162" s="206">
        <v>34858</v>
      </c>
      <c r="B162">
        <v>13.439999580383301</v>
      </c>
      <c r="C162">
        <v>18.159999847412099</v>
      </c>
      <c r="D162">
        <v>1.70000004768372</v>
      </c>
      <c r="E162">
        <v>14.3244858906986</v>
      </c>
      <c r="F162" s="36">
        <f t="shared" si="26"/>
        <v>0.98163736484589637</v>
      </c>
      <c r="G162" s="41">
        <f t="shared" si="29"/>
        <v>49.392392701351355</v>
      </c>
      <c r="H162" s="42">
        <f t="shared" si="30"/>
        <v>0.98784785402702713</v>
      </c>
      <c r="I162" s="61">
        <f t="shared" si="27"/>
        <v>16.9799997806549</v>
      </c>
      <c r="J162" s="37">
        <f t="shared" si="31"/>
        <v>1</v>
      </c>
      <c r="K162" s="89">
        <f t="shared" si="33"/>
        <v>1</v>
      </c>
      <c r="L162" s="89">
        <f t="shared" si="34"/>
        <v>1</v>
      </c>
      <c r="M162" s="168">
        <f t="shared" si="32"/>
        <v>0.10719152295824991</v>
      </c>
      <c r="N162" s="165">
        <f t="shared" si="38"/>
        <v>0</v>
      </c>
      <c r="O162" s="70">
        <f t="shared" si="35"/>
        <v>1</v>
      </c>
      <c r="P162" s="102">
        <f t="shared" si="36"/>
        <v>0</v>
      </c>
      <c r="Q162" s="230" t="str">
        <f t="shared" si="28"/>
        <v/>
      </c>
      <c r="R162" s="85">
        <f t="shared" si="37"/>
        <v>0</v>
      </c>
    </row>
    <row r="163" spans="1:18" ht="15.6">
      <c r="A163" s="206">
        <v>34859</v>
      </c>
      <c r="B163">
        <v>13.0299997329712</v>
      </c>
      <c r="C163">
        <v>18.139999389648398</v>
      </c>
      <c r="D163">
        <v>4.3000001907348597</v>
      </c>
      <c r="E163">
        <v>14.2667261443966</v>
      </c>
      <c r="F163" s="36">
        <f t="shared" si="26"/>
        <v>1.0107596278968385</v>
      </c>
      <c r="G163" s="41">
        <f t="shared" si="29"/>
        <v>50</v>
      </c>
      <c r="H163" s="42">
        <f t="shared" si="30"/>
        <v>1</v>
      </c>
      <c r="I163" s="61">
        <f t="shared" si="27"/>
        <v>16.862499475479098</v>
      </c>
      <c r="J163" s="37">
        <f t="shared" si="31"/>
        <v>1</v>
      </c>
      <c r="K163" s="89">
        <f t="shared" si="33"/>
        <v>1</v>
      </c>
      <c r="L163" s="89">
        <f t="shared" si="34"/>
        <v>1</v>
      </c>
      <c r="M163" s="168">
        <f t="shared" si="32"/>
        <v>0.10628349034373842</v>
      </c>
      <c r="N163" s="165">
        <f t="shared" si="38"/>
        <v>0</v>
      </c>
      <c r="O163" s="70">
        <f t="shared" si="35"/>
        <v>1</v>
      </c>
      <c r="P163" s="102">
        <f t="shared" si="36"/>
        <v>0</v>
      </c>
      <c r="Q163" s="230" t="str">
        <f t="shared" si="28"/>
        <v/>
      </c>
      <c r="R163" s="85">
        <f t="shared" si="37"/>
        <v>0</v>
      </c>
    </row>
    <row r="164" spans="1:18" ht="15.6">
      <c r="A164" s="206">
        <v>34860</v>
      </c>
      <c r="B164">
        <v>11.539999961853001</v>
      </c>
      <c r="C164">
        <v>16.75</v>
      </c>
      <c r="D164">
        <v>3.7000000476837198</v>
      </c>
      <c r="E164">
        <v>14.2135169719958</v>
      </c>
      <c r="F164" s="36">
        <f t="shared" si="26"/>
        <v>0.97293776158185796</v>
      </c>
      <c r="G164" s="41">
        <f t="shared" si="29"/>
        <v>50</v>
      </c>
      <c r="H164" s="42">
        <f t="shared" si="30"/>
        <v>1</v>
      </c>
      <c r="I164" s="61">
        <f t="shared" si="27"/>
        <v>15.44749999046325</v>
      </c>
      <c r="J164" s="37">
        <f t="shared" si="31"/>
        <v>1</v>
      </c>
      <c r="K164" s="89">
        <f t="shared" si="33"/>
        <v>1</v>
      </c>
      <c r="L164" s="89">
        <f t="shared" si="34"/>
        <v>1</v>
      </c>
      <c r="M164" s="168">
        <f t="shared" si="32"/>
        <v>9.3582706188127474E-2</v>
      </c>
      <c r="N164" s="165">
        <f t="shared" si="38"/>
        <v>0</v>
      </c>
      <c r="O164" s="70">
        <f t="shared" si="35"/>
        <v>1</v>
      </c>
      <c r="P164" s="102">
        <f t="shared" si="36"/>
        <v>0</v>
      </c>
      <c r="Q164" s="230" t="str">
        <f t="shared" si="28"/>
        <v/>
      </c>
      <c r="R164" s="85">
        <f t="shared" si="37"/>
        <v>0</v>
      </c>
    </row>
    <row r="165" spans="1:18" ht="15.6">
      <c r="A165" s="206">
        <v>34861</v>
      </c>
      <c r="B165">
        <v>9.5799999237060494</v>
      </c>
      <c r="C165">
        <v>13.9799995422363</v>
      </c>
      <c r="D165">
        <v>0.20000000298023199</v>
      </c>
      <c r="E165">
        <v>14.164881413656399</v>
      </c>
      <c r="F165" s="36">
        <f t="shared" si="26"/>
        <v>0.82508592729572283</v>
      </c>
      <c r="G165" s="41">
        <f t="shared" si="29"/>
        <v>49.539931261143657</v>
      </c>
      <c r="H165" s="42">
        <f t="shared" si="30"/>
        <v>0.9907986252228731</v>
      </c>
      <c r="I165" s="61">
        <f t="shared" si="27"/>
        <v>12.879999637603737</v>
      </c>
      <c r="J165" s="37">
        <f t="shared" si="31"/>
        <v>1</v>
      </c>
      <c r="K165" s="89">
        <f t="shared" si="33"/>
        <v>1</v>
      </c>
      <c r="L165" s="89">
        <f t="shared" si="34"/>
        <v>1</v>
      </c>
      <c r="M165" s="168">
        <f t="shared" si="32"/>
        <v>6.65940404754337E-2</v>
      </c>
      <c r="N165" s="165">
        <f t="shared" si="38"/>
        <v>0</v>
      </c>
      <c r="O165" s="70">
        <f t="shared" si="35"/>
        <v>1</v>
      </c>
      <c r="P165" s="102">
        <f t="shared" si="36"/>
        <v>0</v>
      </c>
      <c r="Q165" s="230" t="str">
        <f t="shared" si="28"/>
        <v/>
      </c>
      <c r="R165" s="85">
        <f t="shared" si="37"/>
        <v>0</v>
      </c>
    </row>
    <row r="166" spans="1:18" ht="15.6">
      <c r="A166" s="206">
        <v>34862</v>
      </c>
      <c r="B166">
        <v>7.6399998664856001</v>
      </c>
      <c r="C166">
        <v>13.1199998855591</v>
      </c>
      <c r="D166">
        <v>0</v>
      </c>
      <c r="E166">
        <v>14.1208425095391</v>
      </c>
      <c r="F166" s="36">
        <f t="shared" si="26"/>
        <v>0.87448754398226536</v>
      </c>
      <c r="G166" s="41">
        <f t="shared" si="29"/>
        <v>48.840341225957843</v>
      </c>
      <c r="H166" s="42">
        <f t="shared" si="30"/>
        <v>0.9768068245191569</v>
      </c>
      <c r="I166" s="61">
        <f t="shared" si="27"/>
        <v>11.749999880790725</v>
      </c>
      <c r="J166" s="37">
        <f t="shared" si="31"/>
        <v>1</v>
      </c>
      <c r="K166" s="89">
        <f t="shared" si="33"/>
        <v>1</v>
      </c>
      <c r="L166" s="89">
        <f t="shared" si="34"/>
        <v>1</v>
      </c>
      <c r="M166" s="168">
        <f t="shared" si="32"/>
        <v>5.4589874486372598E-2</v>
      </c>
      <c r="N166" s="165">
        <f t="shared" si="38"/>
        <v>0</v>
      </c>
      <c r="O166" s="70">
        <f t="shared" si="35"/>
        <v>1</v>
      </c>
      <c r="P166" s="102">
        <f t="shared" si="36"/>
        <v>0</v>
      </c>
      <c r="Q166" s="230" t="str">
        <f t="shared" si="28"/>
        <v/>
      </c>
      <c r="R166" s="85">
        <f t="shared" si="37"/>
        <v>0</v>
      </c>
    </row>
    <row r="167" spans="1:18" ht="15.6">
      <c r="A167" s="206">
        <v>34863</v>
      </c>
      <c r="B167">
        <v>8.3900003433227504</v>
      </c>
      <c r="C167">
        <v>11.939999580383301</v>
      </c>
      <c r="D167">
        <v>0.20000000298023199</v>
      </c>
      <c r="E167">
        <v>14.0814232998042</v>
      </c>
      <c r="F167" s="36">
        <f t="shared" si="26"/>
        <v>0.69652588145290251</v>
      </c>
      <c r="G167" s="41">
        <f t="shared" si="29"/>
        <v>48.483120523775753</v>
      </c>
      <c r="H167" s="42">
        <f t="shared" si="30"/>
        <v>0.96966241047551505</v>
      </c>
      <c r="I167" s="61">
        <f t="shared" si="27"/>
        <v>11.052499771118164</v>
      </c>
      <c r="J167" s="37">
        <f t="shared" si="31"/>
        <v>1</v>
      </c>
      <c r="K167" s="89">
        <f t="shared" si="33"/>
        <v>1</v>
      </c>
      <c r="L167" s="89">
        <f t="shared" si="34"/>
        <v>1</v>
      </c>
      <c r="M167" s="168">
        <f t="shared" si="32"/>
        <v>4.7406394108148578E-2</v>
      </c>
      <c r="N167" s="165">
        <f t="shared" si="38"/>
        <v>0</v>
      </c>
      <c r="O167" s="70">
        <f t="shared" si="35"/>
        <v>1</v>
      </c>
      <c r="P167" s="102">
        <f t="shared" si="36"/>
        <v>0</v>
      </c>
      <c r="Q167" s="230" t="str">
        <f t="shared" si="28"/>
        <v/>
      </c>
      <c r="R167" s="85">
        <f t="shared" si="37"/>
        <v>0</v>
      </c>
    </row>
    <row r="168" spans="1:18" ht="15.6">
      <c r="A168" s="206">
        <v>34864</v>
      </c>
      <c r="B168">
        <v>6.7800002098083496</v>
      </c>
      <c r="C168">
        <v>10.7399997711182</v>
      </c>
      <c r="D168">
        <v>0</v>
      </c>
      <c r="E168">
        <v>14.046646824612299</v>
      </c>
      <c r="F168" s="36">
        <f t="shared" si="26"/>
        <v>0.69696353129064359</v>
      </c>
      <c r="G168" s="41">
        <f t="shared" si="29"/>
        <v>47.925549698743239</v>
      </c>
      <c r="H168" s="42">
        <f t="shared" si="30"/>
        <v>0.95851099397486483</v>
      </c>
      <c r="I168" s="61">
        <f t="shared" si="27"/>
        <v>9.7499998807907371</v>
      </c>
      <c r="J168" s="37">
        <f t="shared" si="31"/>
        <v>1</v>
      </c>
      <c r="K168" s="89" t="str">
        <f t="shared" si="33"/>
        <v/>
      </c>
      <c r="L168" s="89">
        <f t="shared" si="34"/>
        <v>1</v>
      </c>
      <c r="M168" s="168">
        <f t="shared" si="32"/>
        <v>3.4740290504018091E-2</v>
      </c>
      <c r="N168" s="165">
        <f t="shared" si="38"/>
        <v>0</v>
      </c>
      <c r="O168" s="70">
        <f t="shared" si="35"/>
        <v>1</v>
      </c>
      <c r="P168" s="102">
        <f t="shared" si="36"/>
        <v>0</v>
      </c>
      <c r="Q168" s="230" t="str">
        <f t="shared" si="28"/>
        <v/>
      </c>
      <c r="R168" s="85">
        <f t="shared" si="37"/>
        <v>0</v>
      </c>
    </row>
    <row r="169" spans="1:18" ht="15.6">
      <c r="A169" s="206">
        <v>34865</v>
      </c>
      <c r="B169">
        <v>3.1500000953674299</v>
      </c>
      <c r="C169">
        <v>11.8599996566772</v>
      </c>
      <c r="D169">
        <v>0</v>
      </c>
      <c r="E169">
        <v>14.0165361241238</v>
      </c>
      <c r="F169" s="36">
        <f t="shared" si="26"/>
        <v>0.98269299077313332</v>
      </c>
      <c r="G169" s="41">
        <f t="shared" si="29"/>
        <v>47.139395306124733</v>
      </c>
      <c r="H169" s="42">
        <f t="shared" si="30"/>
        <v>0.94278790612249463</v>
      </c>
      <c r="I169" s="61">
        <f t="shared" si="27"/>
        <v>9.682499766349757</v>
      </c>
      <c r="J169" s="37">
        <f t="shared" si="31"/>
        <v>1</v>
      </c>
      <c r="K169" s="89" t="str">
        <f t="shared" si="33"/>
        <v/>
      </c>
      <c r="L169" s="89">
        <f t="shared" si="34"/>
        <v>1</v>
      </c>
      <c r="M169" s="168">
        <f t="shared" si="32"/>
        <v>3.411628936266381E-2</v>
      </c>
      <c r="N169" s="165">
        <f t="shared" si="38"/>
        <v>0</v>
      </c>
      <c r="O169" s="70">
        <f t="shared" si="35"/>
        <v>1</v>
      </c>
      <c r="P169" s="102">
        <f t="shared" si="36"/>
        <v>0</v>
      </c>
      <c r="Q169" s="230">
        <f t="shared" si="28"/>
        <v>34865</v>
      </c>
      <c r="R169" s="85">
        <f t="shared" si="37"/>
        <v>1</v>
      </c>
    </row>
    <row r="170" spans="1:18" ht="15.6">
      <c r="A170" s="206">
        <v>34866</v>
      </c>
      <c r="B170">
        <v>5.1399998664856001</v>
      </c>
      <c r="C170">
        <v>12.1099996566772</v>
      </c>
      <c r="D170">
        <v>1.8999999761581401</v>
      </c>
      <c r="E170">
        <v>13.991107443386101</v>
      </c>
      <c r="F170" s="36">
        <f t="shared" si="26"/>
        <v>0.91631589030319993</v>
      </c>
      <c r="G170" s="41">
        <f t="shared" si="29"/>
        <v>48.306342570040314</v>
      </c>
      <c r="H170" s="42">
        <f t="shared" si="30"/>
        <v>0.96612685140080634</v>
      </c>
      <c r="I170" s="61">
        <f t="shared" si="27"/>
        <v>10.3674997091293</v>
      </c>
      <c r="J170" s="37">
        <f t="shared" si="31"/>
        <v>1</v>
      </c>
      <c r="K170" s="89" t="str">
        <f t="shared" si="33"/>
        <v/>
      </c>
      <c r="L170" s="89">
        <f t="shared" si="34"/>
        <v>1</v>
      </c>
      <c r="M170" s="168">
        <f t="shared" si="32"/>
        <v>4.0605303068960749E-2</v>
      </c>
      <c r="N170" s="165">
        <f t="shared" si="38"/>
        <v>0</v>
      </c>
      <c r="O170" s="70">
        <f t="shared" si="35"/>
        <v>1</v>
      </c>
      <c r="P170" s="102">
        <f t="shared" si="36"/>
        <v>0</v>
      </c>
      <c r="Q170" s="230" t="str">
        <f t="shared" si="28"/>
        <v/>
      </c>
      <c r="R170" s="85">
        <f t="shared" si="37"/>
        <v>1</v>
      </c>
    </row>
    <row r="171" spans="1:18" ht="15.6">
      <c r="A171" s="206">
        <v>34867</v>
      </c>
      <c r="B171">
        <v>4.1300001144409197</v>
      </c>
      <c r="C171">
        <v>9.7700004577636701</v>
      </c>
      <c r="D171">
        <v>7</v>
      </c>
      <c r="E171">
        <v>13.9703498469945</v>
      </c>
      <c r="F171" s="36">
        <f t="shared" si="26"/>
        <v>0.77087472597089923</v>
      </c>
      <c r="G171" s="41">
        <f t="shared" si="29"/>
        <v>50</v>
      </c>
      <c r="H171" s="42">
        <f t="shared" si="30"/>
        <v>1</v>
      </c>
      <c r="I171" s="61">
        <f t="shared" si="27"/>
        <v>8.3600003719329834</v>
      </c>
      <c r="J171" s="37">
        <f t="shared" si="31"/>
        <v>1</v>
      </c>
      <c r="K171" s="89">
        <f t="shared" si="33"/>
        <v>1</v>
      </c>
      <c r="L171" s="89">
        <f t="shared" si="34"/>
        <v>1</v>
      </c>
      <c r="M171" s="168">
        <f t="shared" si="32"/>
        <v>2.2667516930581773E-2</v>
      </c>
      <c r="N171" s="165">
        <f t="shared" si="38"/>
        <v>0</v>
      </c>
      <c r="O171" s="70">
        <f t="shared" si="35"/>
        <v>1</v>
      </c>
      <c r="P171" s="102">
        <f t="shared" si="36"/>
        <v>0</v>
      </c>
      <c r="Q171" s="230" t="str">
        <f t="shared" si="28"/>
        <v/>
      </c>
      <c r="R171" s="85">
        <f t="shared" si="37"/>
        <v>1</v>
      </c>
    </row>
    <row r="172" spans="1:18" ht="15.6">
      <c r="A172" s="206">
        <v>34868</v>
      </c>
      <c r="B172">
        <v>5.4400000572204599</v>
      </c>
      <c r="C172">
        <v>12.6300001144409</v>
      </c>
      <c r="D172">
        <v>4.0999999046325701</v>
      </c>
      <c r="E172">
        <v>13.9542456044313</v>
      </c>
      <c r="F172" s="36">
        <f t="shared" si="26"/>
        <v>0.94261459997794439</v>
      </c>
      <c r="G172" s="41">
        <f t="shared" si="29"/>
        <v>50</v>
      </c>
      <c r="H172" s="42">
        <f t="shared" si="30"/>
        <v>1</v>
      </c>
      <c r="I172" s="61">
        <f t="shared" si="27"/>
        <v>10.832500100135791</v>
      </c>
      <c r="J172" s="37">
        <f t="shared" si="31"/>
        <v>1</v>
      </c>
      <c r="K172" s="89">
        <f t="shared" si="33"/>
        <v>1</v>
      </c>
      <c r="L172" s="89">
        <f t="shared" si="34"/>
        <v>1</v>
      </c>
      <c r="M172" s="168">
        <f t="shared" si="32"/>
        <v>4.5191628903669234E-2</v>
      </c>
      <c r="N172" s="165">
        <f t="shared" si="38"/>
        <v>0</v>
      </c>
      <c r="O172" s="70">
        <f t="shared" si="35"/>
        <v>1</v>
      </c>
      <c r="P172" s="102">
        <f t="shared" si="36"/>
        <v>0</v>
      </c>
      <c r="Q172" s="230" t="str">
        <f t="shared" si="28"/>
        <v/>
      </c>
      <c r="R172" s="85">
        <f t="shared" si="37"/>
        <v>1</v>
      </c>
    </row>
    <row r="173" spans="1:18" ht="15.6">
      <c r="A173" s="206">
        <v>34869</v>
      </c>
      <c r="B173">
        <v>8.3699998855590803</v>
      </c>
      <c r="C173">
        <v>11.9099998474121</v>
      </c>
      <c r="D173">
        <v>3.2999999523162802</v>
      </c>
      <c r="E173">
        <v>13.9427769851787</v>
      </c>
      <c r="F173" s="36">
        <f t="shared" si="26"/>
        <v>0.68808020002741954</v>
      </c>
      <c r="G173" s="41">
        <f t="shared" si="29"/>
        <v>50</v>
      </c>
      <c r="H173" s="42">
        <f t="shared" si="30"/>
        <v>1</v>
      </c>
      <c r="I173" s="61">
        <f t="shared" si="27"/>
        <v>11.024999856948845</v>
      </c>
      <c r="J173" s="37">
        <f t="shared" si="31"/>
        <v>1</v>
      </c>
      <c r="K173" s="89">
        <f t="shared" si="33"/>
        <v>1</v>
      </c>
      <c r="L173" s="89">
        <f t="shared" si="34"/>
        <v>1</v>
      </c>
      <c r="M173" s="168">
        <f t="shared" si="32"/>
        <v>4.7128082393372482E-2</v>
      </c>
      <c r="N173" s="165">
        <f t="shared" si="38"/>
        <v>0</v>
      </c>
      <c r="O173" s="70">
        <f t="shared" si="35"/>
        <v>1</v>
      </c>
      <c r="P173" s="102">
        <f t="shared" si="36"/>
        <v>0</v>
      </c>
      <c r="Q173" s="230" t="str">
        <f t="shared" si="28"/>
        <v/>
      </c>
      <c r="R173" s="85">
        <f t="shared" si="37"/>
        <v>1</v>
      </c>
    </row>
    <row r="174" spans="1:18" ht="15.6">
      <c r="A174" s="206">
        <v>34870</v>
      </c>
      <c r="B174">
        <v>7.46000003814697</v>
      </c>
      <c r="C174">
        <v>11.710000038146999</v>
      </c>
      <c r="D174">
        <v>0.20000000298023199</v>
      </c>
      <c r="E174">
        <v>13.9359262587188</v>
      </c>
      <c r="F174" s="36">
        <f t="shared" si="26"/>
        <v>0.73859234498929704</v>
      </c>
      <c r="G174" s="41">
        <f t="shared" si="29"/>
        <v>49.609126126988798</v>
      </c>
      <c r="H174" s="42">
        <f t="shared" si="30"/>
        <v>0.99218252253977601</v>
      </c>
      <c r="I174" s="61">
        <f t="shared" si="27"/>
        <v>10.647500038146992</v>
      </c>
      <c r="J174" s="37">
        <f t="shared" si="31"/>
        <v>1</v>
      </c>
      <c r="K174" s="89">
        <f t="shared" si="33"/>
        <v>1</v>
      </c>
      <c r="L174" s="89">
        <f t="shared" si="34"/>
        <v>1</v>
      </c>
      <c r="M174" s="168">
        <f t="shared" si="32"/>
        <v>4.335087443295494E-2</v>
      </c>
      <c r="N174" s="165">
        <f t="shared" si="38"/>
        <v>0</v>
      </c>
      <c r="O174" s="70">
        <f t="shared" si="35"/>
        <v>1</v>
      </c>
      <c r="P174" s="102">
        <f t="shared" si="36"/>
        <v>0</v>
      </c>
      <c r="Q174" s="230" t="str">
        <f t="shared" si="28"/>
        <v/>
      </c>
      <c r="R174" s="85">
        <f t="shared" si="37"/>
        <v>1</v>
      </c>
    </row>
    <row r="175" spans="1:18" ht="15.6">
      <c r="A175" s="206">
        <v>34871</v>
      </c>
      <c r="B175">
        <v>4.8400001525878897</v>
      </c>
      <c r="C175">
        <v>10.060000419616699</v>
      </c>
      <c r="D175">
        <v>2.4000000953674299</v>
      </c>
      <c r="E175">
        <v>13.933675694533999</v>
      </c>
      <c r="F175" s="36">
        <f t="shared" si="26"/>
        <v>0.75461268218878741</v>
      </c>
      <c r="G175" s="41">
        <f t="shared" si="29"/>
        <v>50</v>
      </c>
      <c r="H175" s="42">
        <f t="shared" si="30"/>
        <v>1</v>
      </c>
      <c r="I175" s="61">
        <f t="shared" si="27"/>
        <v>8.7550003528594971</v>
      </c>
      <c r="J175" s="37">
        <f t="shared" si="31"/>
        <v>1</v>
      </c>
      <c r="K175" s="89">
        <f t="shared" si="33"/>
        <v>1</v>
      </c>
      <c r="L175" s="89">
        <f t="shared" si="34"/>
        <v>1</v>
      </c>
      <c r="M175" s="168">
        <f t="shared" si="32"/>
        <v>2.5923130773934593E-2</v>
      </c>
      <c r="N175" s="165">
        <f t="shared" si="38"/>
        <v>0</v>
      </c>
      <c r="O175" s="70">
        <f t="shared" si="35"/>
        <v>1</v>
      </c>
      <c r="P175" s="102">
        <f t="shared" si="36"/>
        <v>0</v>
      </c>
      <c r="Q175" s="230" t="str">
        <f t="shared" si="28"/>
        <v/>
      </c>
      <c r="R175" s="85">
        <f t="shared" si="37"/>
        <v>1</v>
      </c>
    </row>
    <row r="176" spans="1:18" ht="15.6">
      <c r="A176" s="206">
        <v>34872</v>
      </c>
      <c r="B176">
        <v>-0.20999999344348899</v>
      </c>
      <c r="C176">
        <v>11.069999694824199</v>
      </c>
      <c r="D176">
        <v>0</v>
      </c>
      <c r="E176">
        <v>13.9360075621066</v>
      </c>
      <c r="F176" s="36">
        <f t="shared" si="26"/>
        <v>1.0207135399631317</v>
      </c>
      <c r="G176" s="41">
        <f t="shared" si="29"/>
        <v>49.183429168029491</v>
      </c>
      <c r="H176" s="42">
        <f t="shared" si="30"/>
        <v>0.98366858336058982</v>
      </c>
      <c r="I176" s="61">
        <f t="shared" si="27"/>
        <v>8.2499997727572776</v>
      </c>
      <c r="J176" s="37">
        <f t="shared" si="31"/>
        <v>1</v>
      </c>
      <c r="K176" s="89">
        <f t="shared" si="33"/>
        <v>1</v>
      </c>
      <c r="L176" s="89">
        <f t="shared" si="34"/>
        <v>1</v>
      </c>
      <c r="M176" s="168">
        <f t="shared" si="32"/>
        <v>2.1787605024595421E-2</v>
      </c>
      <c r="N176" s="165">
        <f t="shared" si="38"/>
        <v>0</v>
      </c>
      <c r="O176" s="70">
        <f t="shared" si="35"/>
        <v>1</v>
      </c>
      <c r="P176" s="102">
        <f t="shared" si="36"/>
        <v>0</v>
      </c>
      <c r="Q176" s="230" t="str">
        <f t="shared" si="28"/>
        <v/>
      </c>
      <c r="R176" s="85">
        <f t="shared" si="37"/>
        <v>1</v>
      </c>
    </row>
    <row r="177" spans="1:18" ht="15.6">
      <c r="A177" s="206">
        <v>34873</v>
      </c>
      <c r="B177">
        <v>-1.9999999552965199E-2</v>
      </c>
      <c r="C177">
        <v>12.560000419616699</v>
      </c>
      <c r="D177">
        <v>0</v>
      </c>
      <c r="E177">
        <v>13.942904130918601</v>
      </c>
      <c r="F177" s="36">
        <f t="shared" si="26"/>
        <v>1.1174585293514527</v>
      </c>
      <c r="G177" s="41">
        <f t="shared" si="29"/>
        <v>48.289462344548326</v>
      </c>
      <c r="H177" s="42">
        <f t="shared" si="30"/>
        <v>0.96578924689096657</v>
      </c>
      <c r="I177" s="61">
        <f t="shared" si="27"/>
        <v>9.4150003148242831</v>
      </c>
      <c r="J177" s="37">
        <f t="shared" si="31"/>
        <v>1</v>
      </c>
      <c r="K177" s="89">
        <f t="shared" si="33"/>
        <v>1</v>
      </c>
      <c r="L177" s="89">
        <f t="shared" si="34"/>
        <v>1</v>
      </c>
      <c r="M177" s="168">
        <f t="shared" si="32"/>
        <v>3.1678891470641367E-2</v>
      </c>
      <c r="N177" s="165">
        <f t="shared" si="38"/>
        <v>0</v>
      </c>
      <c r="O177" s="70">
        <f t="shared" si="35"/>
        <v>1</v>
      </c>
      <c r="P177" s="102">
        <f t="shared" si="36"/>
        <v>0</v>
      </c>
      <c r="Q177" s="230" t="str">
        <f t="shared" si="28"/>
        <v/>
      </c>
      <c r="R177" s="85">
        <f t="shared" si="37"/>
        <v>0</v>
      </c>
    </row>
    <row r="178" spans="1:18" ht="15.6">
      <c r="A178" s="206">
        <v>34874</v>
      </c>
      <c r="B178">
        <v>3.96000003814697</v>
      </c>
      <c r="C178">
        <v>11.710000038146999</v>
      </c>
      <c r="D178">
        <v>0</v>
      </c>
      <c r="E178">
        <v>13.9543476704524</v>
      </c>
      <c r="F178" s="36">
        <f t="shared" si="26"/>
        <v>0.93487912930387329</v>
      </c>
      <c r="G178" s="41">
        <f t="shared" si="29"/>
        <v>47.541559041105231</v>
      </c>
      <c r="H178" s="42">
        <f t="shared" si="30"/>
        <v>0.9508311808221046</v>
      </c>
      <c r="I178" s="61">
        <f t="shared" si="27"/>
        <v>9.7725000381469922</v>
      </c>
      <c r="J178" s="37">
        <f t="shared" si="31"/>
        <v>1</v>
      </c>
      <c r="K178" s="89" t="str">
        <f t="shared" si="33"/>
        <v/>
      </c>
      <c r="L178" s="89">
        <f t="shared" si="34"/>
        <v>1</v>
      </c>
      <c r="M178" s="168">
        <f t="shared" si="32"/>
        <v>3.4949074670495996E-2</v>
      </c>
      <c r="N178" s="165">
        <f t="shared" si="38"/>
        <v>0</v>
      </c>
      <c r="O178" s="70">
        <f t="shared" si="35"/>
        <v>1</v>
      </c>
      <c r="P178" s="102">
        <f t="shared" si="36"/>
        <v>0</v>
      </c>
      <c r="Q178" s="230" t="str">
        <f t="shared" si="28"/>
        <v/>
      </c>
      <c r="R178" s="85">
        <f t="shared" si="37"/>
        <v>0</v>
      </c>
    </row>
    <row r="179" spans="1:18" ht="15.6">
      <c r="A179" s="206">
        <v>34875</v>
      </c>
      <c r="B179">
        <v>7.0199999809265101</v>
      </c>
      <c r="C179">
        <v>13.960000038146999</v>
      </c>
      <c r="D179">
        <v>0</v>
      </c>
      <c r="E179">
        <v>13.970320450190201</v>
      </c>
      <c r="F179" s="36">
        <f t="shared" si="26"/>
        <v>0.97741906147368784</v>
      </c>
      <c r="G179" s="41">
        <f t="shared" si="29"/>
        <v>46.75962379192628</v>
      </c>
      <c r="H179" s="42">
        <f t="shared" si="30"/>
        <v>0.93519247583852561</v>
      </c>
      <c r="I179" s="61">
        <f t="shared" si="27"/>
        <v>12.225000023841877</v>
      </c>
      <c r="J179" s="37">
        <f t="shared" si="31"/>
        <v>1</v>
      </c>
      <c r="K179" s="89" t="str">
        <f t="shared" si="33"/>
        <v/>
      </c>
      <c r="L179" s="89">
        <f t="shared" si="34"/>
        <v>1</v>
      </c>
      <c r="M179" s="168">
        <f t="shared" si="32"/>
        <v>5.9594959572933259E-2</v>
      </c>
      <c r="N179" s="165">
        <f t="shared" si="38"/>
        <v>0</v>
      </c>
      <c r="O179" s="70">
        <f t="shared" si="35"/>
        <v>1</v>
      </c>
      <c r="P179" s="102">
        <f t="shared" si="36"/>
        <v>0</v>
      </c>
      <c r="Q179" s="230" t="str">
        <f t="shared" si="28"/>
        <v/>
      </c>
      <c r="R179" s="85">
        <f t="shared" si="37"/>
        <v>0</v>
      </c>
    </row>
    <row r="180" spans="1:18" ht="15.6">
      <c r="A180" s="206">
        <v>34876</v>
      </c>
      <c r="B180">
        <v>6.2399997711181596</v>
      </c>
      <c r="C180">
        <v>15.7399997711182</v>
      </c>
      <c r="D180">
        <v>0.20000000298023199</v>
      </c>
      <c r="E180">
        <v>13.990804739614299</v>
      </c>
      <c r="F180" s="36">
        <f t="shared" si="26"/>
        <v>1.1654882814126981</v>
      </c>
      <c r="G180" s="41">
        <f t="shared" si="29"/>
        <v>46.027233169776352</v>
      </c>
      <c r="H180" s="42">
        <f t="shared" si="30"/>
        <v>0.92054466339552699</v>
      </c>
      <c r="I180" s="61">
        <f t="shared" si="27"/>
        <v>13.364999771118189</v>
      </c>
      <c r="J180" s="37">
        <f t="shared" si="31"/>
        <v>1</v>
      </c>
      <c r="K180" s="89" t="str">
        <f t="shared" si="33"/>
        <v/>
      </c>
      <c r="L180" s="89">
        <f t="shared" si="34"/>
        <v>1</v>
      </c>
      <c r="M180" s="168">
        <f t="shared" si="32"/>
        <v>7.1809983302853042E-2</v>
      </c>
      <c r="N180" s="165">
        <f t="shared" si="38"/>
        <v>0</v>
      </c>
      <c r="O180" s="70">
        <f t="shared" si="35"/>
        <v>1</v>
      </c>
      <c r="P180" s="102">
        <f t="shared" si="36"/>
        <v>0</v>
      </c>
      <c r="Q180" s="230">
        <f t="shared" si="28"/>
        <v>34876</v>
      </c>
      <c r="R180" s="85">
        <f t="shared" si="37"/>
        <v>1</v>
      </c>
    </row>
    <row r="181" spans="1:18" ht="15.6">
      <c r="A181" s="206">
        <v>34877</v>
      </c>
      <c r="B181">
        <v>6.3699998855590803</v>
      </c>
      <c r="C181">
        <v>12.560000419616699</v>
      </c>
      <c r="D181">
        <v>7.5</v>
      </c>
      <c r="E181">
        <v>14.015782808206801</v>
      </c>
      <c r="F181" s="36">
        <f t="shared" si="26"/>
        <v>0.89254466473634109</v>
      </c>
      <c r="G181" s="41">
        <f t="shared" si="29"/>
        <v>50</v>
      </c>
      <c r="H181" s="42">
        <f t="shared" si="30"/>
        <v>1</v>
      </c>
      <c r="I181" s="61">
        <f t="shared" si="27"/>
        <v>11.012500286102295</v>
      </c>
      <c r="J181" s="37">
        <f t="shared" si="31"/>
        <v>1</v>
      </c>
      <c r="K181" s="89">
        <f t="shared" si="33"/>
        <v>1</v>
      </c>
      <c r="L181" s="89">
        <f t="shared" si="34"/>
        <v>1</v>
      </c>
      <c r="M181" s="168">
        <f t="shared" si="32"/>
        <v>4.7001716588783125E-2</v>
      </c>
      <c r="N181" s="165">
        <f t="shared" si="38"/>
        <v>0</v>
      </c>
      <c r="O181" s="70">
        <f t="shared" si="35"/>
        <v>1</v>
      </c>
      <c r="P181" s="102">
        <f t="shared" si="36"/>
        <v>0</v>
      </c>
      <c r="Q181" s="230" t="str">
        <f t="shared" si="28"/>
        <v/>
      </c>
      <c r="R181" s="85">
        <f t="shared" si="37"/>
        <v>1</v>
      </c>
    </row>
    <row r="182" spans="1:18" ht="15.6">
      <c r="A182" s="206">
        <v>34878</v>
      </c>
      <c r="B182">
        <v>6.4800000190734899</v>
      </c>
      <c r="C182">
        <v>11.7299995422363</v>
      </c>
      <c r="D182">
        <v>0.30000001192092901</v>
      </c>
      <c r="E182">
        <v>14.04523692545</v>
      </c>
      <c r="F182" s="36">
        <f t="shared" si="26"/>
        <v>0.81283696590374888</v>
      </c>
      <c r="G182" s="41">
        <f t="shared" si="29"/>
        <v>49.649730439197931</v>
      </c>
      <c r="H182" s="42">
        <f t="shared" si="30"/>
        <v>0.99299460878395862</v>
      </c>
      <c r="I182" s="61">
        <f t="shared" si="27"/>
        <v>10.417499661445596</v>
      </c>
      <c r="J182" s="37">
        <f t="shared" si="31"/>
        <v>1</v>
      </c>
      <c r="K182" s="89">
        <f t="shared" si="33"/>
        <v>1</v>
      </c>
      <c r="L182" s="89">
        <f t="shared" si="34"/>
        <v>1</v>
      </c>
      <c r="M182" s="168">
        <f t="shared" si="32"/>
        <v>4.1091865482832141E-2</v>
      </c>
      <c r="N182" s="165">
        <f t="shared" si="38"/>
        <v>0</v>
      </c>
      <c r="O182" s="70">
        <f t="shared" si="35"/>
        <v>1</v>
      </c>
      <c r="P182" s="102">
        <f t="shared" si="36"/>
        <v>0</v>
      </c>
      <c r="Q182" s="230" t="str">
        <f t="shared" si="28"/>
        <v/>
      </c>
      <c r="R182" s="85">
        <f t="shared" si="37"/>
        <v>1</v>
      </c>
    </row>
    <row r="183" spans="1:18" ht="15.6">
      <c r="A183" s="206">
        <v>34879</v>
      </c>
      <c r="B183">
        <v>5.4699997901916504</v>
      </c>
      <c r="C183">
        <v>11.25</v>
      </c>
      <c r="D183">
        <v>0.80000001192092896</v>
      </c>
      <c r="E183">
        <v>14.0791493608262</v>
      </c>
      <c r="F183" s="36">
        <f t="shared" si="26"/>
        <v>0.83126564649149481</v>
      </c>
      <c r="G183" s="41">
        <f t="shared" si="29"/>
        <v>49.784717933925663</v>
      </c>
      <c r="H183" s="42">
        <f t="shared" si="30"/>
        <v>0.9956943586785133</v>
      </c>
      <c r="I183" s="61">
        <f t="shared" si="27"/>
        <v>9.8049999475479126</v>
      </c>
      <c r="J183" s="37">
        <f t="shared" si="31"/>
        <v>1</v>
      </c>
      <c r="K183" s="89">
        <f t="shared" si="33"/>
        <v>1</v>
      </c>
      <c r="L183" s="89">
        <f t="shared" si="34"/>
        <v>1</v>
      </c>
      <c r="M183" s="168">
        <f t="shared" si="32"/>
        <v>3.5251333834551458E-2</v>
      </c>
      <c r="N183" s="165">
        <f t="shared" si="38"/>
        <v>0</v>
      </c>
      <c r="O183" s="70">
        <f t="shared" si="35"/>
        <v>1</v>
      </c>
      <c r="P183" s="102">
        <f t="shared" si="36"/>
        <v>0</v>
      </c>
      <c r="Q183" s="230" t="str">
        <f t="shared" si="28"/>
        <v/>
      </c>
      <c r="R183" s="85">
        <f t="shared" si="37"/>
        <v>1</v>
      </c>
    </row>
    <row r="184" spans="1:18" ht="15.6">
      <c r="A184" s="206">
        <v>34880</v>
      </c>
      <c r="B184">
        <v>5.4699997901916504</v>
      </c>
      <c r="C184">
        <v>12.5299997329712</v>
      </c>
      <c r="D184">
        <v>0.40000000596046398</v>
      </c>
      <c r="E184">
        <v>14.1175023838176</v>
      </c>
      <c r="F184" s="36">
        <f t="shared" si="26"/>
        <v>0.94374955601887278</v>
      </c>
      <c r="G184" s="41">
        <f t="shared" si="29"/>
        <v>49.429718295071027</v>
      </c>
      <c r="H184" s="42">
        <f t="shared" si="30"/>
        <v>0.98859436590142058</v>
      </c>
      <c r="I184" s="61">
        <f t="shared" si="27"/>
        <v>10.764999747276313</v>
      </c>
      <c r="J184" s="37">
        <f t="shared" si="31"/>
        <v>1</v>
      </c>
      <c r="K184" s="89">
        <f t="shared" si="33"/>
        <v>1</v>
      </c>
      <c r="L184" s="89">
        <f t="shared" si="34"/>
        <v>1</v>
      </c>
      <c r="M184" s="168">
        <f t="shared" si="32"/>
        <v>4.4517633123237844E-2</v>
      </c>
      <c r="N184" s="165">
        <f t="shared" si="38"/>
        <v>0</v>
      </c>
      <c r="O184" s="70">
        <f t="shared" si="35"/>
        <v>1</v>
      </c>
      <c r="P184" s="102">
        <f t="shared" si="36"/>
        <v>0</v>
      </c>
      <c r="Q184" s="230" t="str">
        <f t="shared" si="28"/>
        <v/>
      </c>
      <c r="R184" s="85">
        <f t="shared" si="37"/>
        <v>1</v>
      </c>
    </row>
    <row r="185" spans="1:18" ht="15.6">
      <c r="A185" s="206">
        <v>34881</v>
      </c>
      <c r="B185">
        <v>5.0900001525878897</v>
      </c>
      <c r="C185">
        <v>12.4799995422363</v>
      </c>
      <c r="D185">
        <v>2.2000000476837198</v>
      </c>
      <c r="E185">
        <v>14.160278263906401</v>
      </c>
      <c r="F185" s="36">
        <f t="shared" si="26"/>
        <v>0.96071020253641859</v>
      </c>
      <c r="G185" s="41">
        <f t="shared" si="29"/>
        <v>50</v>
      </c>
      <c r="H185" s="42">
        <f t="shared" si="30"/>
        <v>1</v>
      </c>
      <c r="I185" s="61">
        <f t="shared" si="27"/>
        <v>10.632499694824197</v>
      </c>
      <c r="J185" s="37">
        <f t="shared" si="31"/>
        <v>1</v>
      </c>
      <c r="K185" s="89">
        <f t="shared" si="33"/>
        <v>1</v>
      </c>
      <c r="L185" s="89">
        <f t="shared" si="34"/>
        <v>1</v>
      </c>
      <c r="M185" s="168">
        <f t="shared" si="32"/>
        <v>4.3202528030853247E-2</v>
      </c>
      <c r="N185" s="165">
        <f t="shared" si="38"/>
        <v>0</v>
      </c>
      <c r="O185" s="70">
        <f t="shared" si="35"/>
        <v>1</v>
      </c>
      <c r="P185" s="102">
        <f t="shared" si="36"/>
        <v>0</v>
      </c>
      <c r="Q185" s="230" t="str">
        <f t="shared" si="28"/>
        <v/>
      </c>
      <c r="R185" s="85">
        <f t="shared" si="37"/>
        <v>1</v>
      </c>
    </row>
    <row r="186" spans="1:18" ht="15.6">
      <c r="A186" s="206">
        <v>34882</v>
      </c>
      <c r="B186">
        <v>5.1399998664856001</v>
      </c>
      <c r="C186">
        <v>13.1300001144409</v>
      </c>
      <c r="D186">
        <v>0.20000000298023199</v>
      </c>
      <c r="E186">
        <v>14.207459270574899</v>
      </c>
      <c r="F186" s="36">
        <f t="shared" si="26"/>
        <v>1.0154733901581516</v>
      </c>
      <c r="G186" s="41">
        <f t="shared" si="29"/>
        <v>49.387621290853708</v>
      </c>
      <c r="H186" s="42">
        <f t="shared" si="30"/>
        <v>0.98775242581707412</v>
      </c>
      <c r="I186" s="61">
        <f t="shared" si="27"/>
        <v>11.132500052452075</v>
      </c>
      <c r="J186" s="37">
        <f t="shared" si="31"/>
        <v>1</v>
      </c>
      <c r="K186" s="89" t="str">
        <f t="shared" si="33"/>
        <v/>
      </c>
      <c r="L186" s="89">
        <f t="shared" si="34"/>
        <v>1</v>
      </c>
      <c r="M186" s="168">
        <f t="shared" si="32"/>
        <v>4.8218331424458506E-2</v>
      </c>
      <c r="N186" s="165">
        <f t="shared" si="38"/>
        <v>0</v>
      </c>
      <c r="O186" s="70">
        <f t="shared" si="35"/>
        <v>1</v>
      </c>
      <c r="P186" s="102">
        <f t="shared" si="36"/>
        <v>0</v>
      </c>
      <c r="Q186" s="230" t="str">
        <f t="shared" si="28"/>
        <v/>
      </c>
      <c r="R186" s="85">
        <f t="shared" si="37"/>
        <v>1</v>
      </c>
    </row>
    <row r="187" spans="1:18" ht="15.6">
      <c r="A187" s="206">
        <v>34883</v>
      </c>
      <c r="B187">
        <v>7.6799998283386204</v>
      </c>
      <c r="C187">
        <v>12.8400001525879</v>
      </c>
      <c r="D187">
        <v>2.9000000953674299</v>
      </c>
      <c r="E187">
        <v>14.259027673305299</v>
      </c>
      <c r="F187" s="36">
        <f t="shared" si="26"/>
        <v>0.8532262229424119</v>
      </c>
      <c r="G187" s="41">
        <f t="shared" si="29"/>
        <v>50</v>
      </c>
      <c r="H187" s="42">
        <f t="shared" si="30"/>
        <v>1</v>
      </c>
      <c r="I187" s="61">
        <f t="shared" si="27"/>
        <v>11.550000071525579</v>
      </c>
      <c r="J187" s="37">
        <f t="shared" si="31"/>
        <v>1</v>
      </c>
      <c r="K187" s="89">
        <f t="shared" si="33"/>
        <v>1</v>
      </c>
      <c r="L187" s="89">
        <f t="shared" si="34"/>
        <v>1</v>
      </c>
      <c r="M187" s="168">
        <f t="shared" si="32"/>
        <v>5.2507424155027488E-2</v>
      </c>
      <c r="N187" s="165">
        <f t="shared" si="38"/>
        <v>0</v>
      </c>
      <c r="O187" s="70">
        <f t="shared" si="35"/>
        <v>1</v>
      </c>
      <c r="P187" s="102">
        <f t="shared" si="36"/>
        <v>0</v>
      </c>
      <c r="Q187" s="230" t="str">
        <f t="shared" si="28"/>
        <v/>
      </c>
      <c r="R187" s="85">
        <f t="shared" si="37"/>
        <v>0</v>
      </c>
    </row>
    <row r="188" spans="1:18" ht="15.6">
      <c r="A188" s="206">
        <v>34884</v>
      </c>
      <c r="B188">
        <v>3.5099999904632599</v>
      </c>
      <c r="C188">
        <v>12</v>
      </c>
      <c r="D188">
        <v>1</v>
      </c>
      <c r="E188">
        <v>14.314965741579799</v>
      </c>
      <c r="F188" s="36">
        <f t="shared" si="26"/>
        <v>1.0006490680706579</v>
      </c>
      <c r="G188" s="41">
        <f t="shared" si="29"/>
        <v>50</v>
      </c>
      <c r="H188" s="42">
        <f t="shared" si="30"/>
        <v>1</v>
      </c>
      <c r="I188" s="61">
        <f t="shared" si="27"/>
        <v>9.8774999976158142</v>
      </c>
      <c r="J188" s="37">
        <f t="shared" si="31"/>
        <v>1</v>
      </c>
      <c r="K188" s="89">
        <f t="shared" si="33"/>
        <v>1</v>
      </c>
      <c r="L188" s="89">
        <f t="shared" si="34"/>
        <v>1</v>
      </c>
      <c r="M188" s="168">
        <f t="shared" si="32"/>
        <v>3.5928497483078123E-2</v>
      </c>
      <c r="N188" s="165">
        <f t="shared" si="38"/>
        <v>0</v>
      </c>
      <c r="O188" s="70">
        <f t="shared" si="35"/>
        <v>1</v>
      </c>
      <c r="P188" s="102">
        <f t="shared" si="36"/>
        <v>0</v>
      </c>
      <c r="Q188" s="230" t="str">
        <f t="shared" si="28"/>
        <v/>
      </c>
      <c r="R188" s="85">
        <f t="shared" si="37"/>
        <v>0</v>
      </c>
    </row>
    <row r="189" spans="1:18" ht="15.6">
      <c r="A189" s="206">
        <v>34885</v>
      </c>
      <c r="B189">
        <v>5.5700001716613796</v>
      </c>
      <c r="C189">
        <v>12.1400003433228</v>
      </c>
      <c r="D189">
        <v>0.10000000149011599</v>
      </c>
      <c r="E189">
        <v>14.375255744880601</v>
      </c>
      <c r="F189" s="36">
        <f t="shared" si="26"/>
        <v>0.92201654225053131</v>
      </c>
      <c r="G189" s="41">
        <f t="shared" si="29"/>
        <v>49.362386767689692</v>
      </c>
      <c r="H189" s="42">
        <f t="shared" si="30"/>
        <v>0.98724773535379384</v>
      </c>
      <c r="I189" s="61">
        <f t="shared" si="27"/>
        <v>10.497500300407445</v>
      </c>
      <c r="J189" s="37">
        <f t="shared" si="31"/>
        <v>1</v>
      </c>
      <c r="K189" s="89">
        <f t="shared" si="33"/>
        <v>1</v>
      </c>
      <c r="L189" s="89">
        <f t="shared" si="34"/>
        <v>1</v>
      </c>
      <c r="M189" s="168">
        <f t="shared" si="32"/>
        <v>4.1873780847298023E-2</v>
      </c>
      <c r="N189" s="165">
        <f t="shared" si="38"/>
        <v>0</v>
      </c>
      <c r="O189" s="70">
        <f t="shared" si="35"/>
        <v>1</v>
      </c>
      <c r="P189" s="102">
        <f t="shared" si="36"/>
        <v>0</v>
      </c>
      <c r="Q189" s="230" t="str">
        <f t="shared" si="28"/>
        <v/>
      </c>
      <c r="R189" s="85">
        <f t="shared" si="37"/>
        <v>0</v>
      </c>
    </row>
    <row r="190" spans="1:18" ht="15.6">
      <c r="A190" s="206">
        <v>34886</v>
      </c>
      <c r="B190">
        <v>6.1199998855590803</v>
      </c>
      <c r="C190">
        <v>12.5200004577637</v>
      </c>
      <c r="D190">
        <v>0.10000000149011599</v>
      </c>
      <c r="E190">
        <v>14.4398799526901</v>
      </c>
      <c r="F190" s="36">
        <f t="shared" si="26"/>
        <v>0.93004728372616752</v>
      </c>
      <c r="G190" s="41">
        <f t="shared" si="29"/>
        <v>48.718348942198872</v>
      </c>
      <c r="H190" s="42">
        <f t="shared" si="30"/>
        <v>0.97436697884397749</v>
      </c>
      <c r="I190" s="61">
        <f t="shared" si="27"/>
        <v>10.920000314712546</v>
      </c>
      <c r="J190" s="37">
        <f t="shared" si="31"/>
        <v>1</v>
      </c>
      <c r="K190" s="89" t="str">
        <f t="shared" si="33"/>
        <v/>
      </c>
      <c r="L190" s="89">
        <f t="shared" si="34"/>
        <v>1</v>
      </c>
      <c r="M190" s="168">
        <f t="shared" si="32"/>
        <v>4.6069253551406862E-2</v>
      </c>
      <c r="N190" s="165">
        <f t="shared" si="38"/>
        <v>0</v>
      </c>
      <c r="O190" s="70">
        <f t="shared" si="35"/>
        <v>1</v>
      </c>
      <c r="P190" s="102">
        <f t="shared" si="36"/>
        <v>0</v>
      </c>
      <c r="Q190" s="230">
        <f t="shared" si="28"/>
        <v>34886</v>
      </c>
      <c r="R190" s="85">
        <f t="shared" si="37"/>
        <v>1</v>
      </c>
    </row>
    <row r="191" spans="1:18" ht="15.6">
      <c r="A191" s="206">
        <v>34887</v>
      </c>
      <c r="B191">
        <v>6.7199997901916504</v>
      </c>
      <c r="C191">
        <v>10.9799995422363</v>
      </c>
      <c r="D191">
        <v>0.60000002384185802</v>
      </c>
      <c r="E191">
        <v>14.508820634490499</v>
      </c>
      <c r="F191" s="36">
        <f t="shared" si="26"/>
        <v>0.74919670429792717</v>
      </c>
      <c r="G191" s="41">
        <f t="shared" si="29"/>
        <v>48.718991602602387</v>
      </c>
      <c r="H191" s="42">
        <f t="shared" si="30"/>
        <v>0.9743798320520477</v>
      </c>
      <c r="I191" s="61">
        <f t="shared" si="27"/>
        <v>9.9149996042251374</v>
      </c>
      <c r="J191" s="37">
        <f t="shared" si="31"/>
        <v>1</v>
      </c>
      <c r="K191" s="89" t="str">
        <f t="shared" si="33"/>
        <v/>
      </c>
      <c r="L191" s="89">
        <f t="shared" si="34"/>
        <v>1</v>
      </c>
      <c r="M191" s="168">
        <f t="shared" si="32"/>
        <v>3.6280301046559306E-2</v>
      </c>
      <c r="N191" s="165">
        <f t="shared" si="38"/>
        <v>0</v>
      </c>
      <c r="O191" s="70">
        <f t="shared" si="35"/>
        <v>1</v>
      </c>
      <c r="P191" s="102">
        <f t="shared" si="36"/>
        <v>0</v>
      </c>
      <c r="Q191" s="230" t="str">
        <f t="shared" si="28"/>
        <v/>
      </c>
      <c r="R191" s="85">
        <f t="shared" si="37"/>
        <v>1</v>
      </c>
    </row>
    <row r="192" spans="1:18" ht="15.6">
      <c r="A192" s="206">
        <v>34888</v>
      </c>
      <c r="B192">
        <v>3.9700000286102299</v>
      </c>
      <c r="C192">
        <v>12.2700004577637</v>
      </c>
      <c r="D192">
        <v>0.10000000149011599</v>
      </c>
      <c r="E192">
        <v>14.582060059763901</v>
      </c>
      <c r="F192" s="36">
        <f t="shared" si="26"/>
        <v>1.0222442891039178</v>
      </c>
      <c r="G192" s="41">
        <f t="shared" si="29"/>
        <v>48.001196172809365</v>
      </c>
      <c r="H192" s="42">
        <f t="shared" si="30"/>
        <v>0.96002392345618726</v>
      </c>
      <c r="I192" s="61">
        <f t="shared" si="27"/>
        <v>10.195000350475333</v>
      </c>
      <c r="J192" s="37">
        <f t="shared" si="31"/>
        <v>1</v>
      </c>
      <c r="K192" s="89" t="str">
        <f t="shared" si="33"/>
        <v/>
      </c>
      <c r="L192" s="89">
        <f t="shared" si="34"/>
        <v>1</v>
      </c>
      <c r="M192" s="168">
        <f t="shared" si="32"/>
        <v>3.8939589358841994E-2</v>
      </c>
      <c r="N192" s="165">
        <f t="shared" si="38"/>
        <v>0</v>
      </c>
      <c r="O192" s="70">
        <f t="shared" si="35"/>
        <v>1</v>
      </c>
      <c r="P192" s="102">
        <f t="shared" si="36"/>
        <v>0</v>
      </c>
      <c r="Q192" s="230" t="str">
        <f t="shared" si="28"/>
        <v/>
      </c>
      <c r="R192" s="85">
        <f t="shared" si="37"/>
        <v>1</v>
      </c>
    </row>
    <row r="193" spans="1:18" ht="15.6">
      <c r="A193" s="206">
        <v>34889</v>
      </c>
      <c r="B193">
        <v>5.8400001525878897</v>
      </c>
      <c r="C193">
        <v>12.5100002288818</v>
      </c>
      <c r="D193">
        <v>0</v>
      </c>
      <c r="E193">
        <v>14.6595804979926</v>
      </c>
      <c r="F193" s="36">
        <f t="shared" si="26"/>
        <v>0.95875506243140896</v>
      </c>
      <c r="G193" s="41">
        <f t="shared" si="29"/>
        <v>47.234192122864236</v>
      </c>
      <c r="H193" s="42">
        <f t="shared" si="30"/>
        <v>0.94468384245728476</v>
      </c>
      <c r="I193" s="61">
        <f t="shared" si="27"/>
        <v>10.842500209808323</v>
      </c>
      <c r="J193" s="37">
        <f t="shared" si="31"/>
        <v>1</v>
      </c>
      <c r="K193" s="89" t="str">
        <f t="shared" si="33"/>
        <v/>
      </c>
      <c r="L193" s="89">
        <f t="shared" si="34"/>
        <v>1</v>
      </c>
      <c r="M193" s="168">
        <f t="shared" si="32"/>
        <v>4.5291707124831666E-2</v>
      </c>
      <c r="N193" s="165">
        <f t="shared" si="38"/>
        <v>0</v>
      </c>
      <c r="O193" s="70">
        <f t="shared" si="35"/>
        <v>1</v>
      </c>
      <c r="P193" s="102">
        <f t="shared" si="36"/>
        <v>0</v>
      </c>
      <c r="Q193" s="230" t="str">
        <f t="shared" si="28"/>
        <v/>
      </c>
      <c r="R193" s="85">
        <f t="shared" si="37"/>
        <v>1</v>
      </c>
    </row>
    <row r="194" spans="1:18" ht="15.6">
      <c r="A194" s="206">
        <v>34890</v>
      </c>
      <c r="B194">
        <v>2.6199998855590798</v>
      </c>
      <c r="C194">
        <v>8.0600004196166992</v>
      </c>
      <c r="D194">
        <v>0.10000000149011599</v>
      </c>
      <c r="E194">
        <v>14.7413642186589</v>
      </c>
      <c r="F194" s="36">
        <f t="shared" si="26"/>
        <v>0.74689965158730776</v>
      </c>
      <c r="G194" s="41">
        <f t="shared" si="29"/>
        <v>46.736672403084505</v>
      </c>
      <c r="H194" s="42">
        <f t="shared" si="30"/>
        <v>0.93473344806169012</v>
      </c>
      <c r="I194" s="61">
        <f t="shared" si="27"/>
        <v>6.7000002861022949</v>
      </c>
      <c r="J194" s="37">
        <f t="shared" si="31"/>
        <v>1</v>
      </c>
      <c r="K194" s="89" t="str">
        <f t="shared" si="33"/>
        <v/>
      </c>
      <c r="L194" s="89">
        <f t="shared" si="34"/>
        <v>1</v>
      </c>
      <c r="M194" s="168">
        <f t="shared" si="32"/>
        <v>1.0740022810713687E-2</v>
      </c>
      <c r="N194" s="165">
        <f t="shared" si="38"/>
        <v>0</v>
      </c>
      <c r="O194" s="70">
        <f t="shared" si="35"/>
        <v>1</v>
      </c>
      <c r="P194" s="102">
        <f t="shared" si="36"/>
        <v>0</v>
      </c>
      <c r="Q194" s="230" t="str">
        <f t="shared" si="28"/>
        <v/>
      </c>
      <c r="R194" s="85">
        <f t="shared" si="37"/>
        <v>1</v>
      </c>
    </row>
    <row r="195" spans="1:18" ht="15.6">
      <c r="A195" s="206">
        <v>34891</v>
      </c>
      <c r="B195">
        <v>3.78999996185303</v>
      </c>
      <c r="C195">
        <v>13.1000003814697</v>
      </c>
      <c r="D195">
        <v>0.80000001192092896</v>
      </c>
      <c r="E195">
        <v>14.827393491244999</v>
      </c>
      <c r="F195" s="36">
        <f t="shared" si="26"/>
        <v>1.1146743175217659</v>
      </c>
      <c r="G195" s="41">
        <f t="shared" si="29"/>
        <v>46.644932960988022</v>
      </c>
      <c r="H195" s="42">
        <f t="shared" si="30"/>
        <v>0.93289865921976045</v>
      </c>
      <c r="I195" s="61">
        <f t="shared" si="27"/>
        <v>10.772500276565532</v>
      </c>
      <c r="J195" s="37">
        <f t="shared" si="31"/>
        <v>1</v>
      </c>
      <c r="K195" s="89" t="str">
        <f t="shared" si="33"/>
        <v/>
      </c>
      <c r="L195" s="89">
        <f t="shared" si="34"/>
        <v>1</v>
      </c>
      <c r="M195" s="168">
        <f t="shared" si="32"/>
        <v>4.459239396203557E-2</v>
      </c>
      <c r="N195" s="165">
        <f t="shared" si="38"/>
        <v>0</v>
      </c>
      <c r="O195" s="70">
        <f t="shared" si="35"/>
        <v>1</v>
      </c>
      <c r="P195" s="102">
        <f t="shared" si="36"/>
        <v>0</v>
      </c>
      <c r="Q195" s="230" t="str">
        <f t="shared" si="28"/>
        <v/>
      </c>
      <c r="R195" s="85">
        <f t="shared" si="37"/>
        <v>0</v>
      </c>
    </row>
    <row r="196" spans="1:18" ht="15.6">
      <c r="A196" s="206">
        <v>34892</v>
      </c>
      <c r="B196">
        <v>6.4200000762939498</v>
      </c>
      <c r="C196">
        <v>13.6599998474121</v>
      </c>
      <c r="D196">
        <v>0.10000000149011599</v>
      </c>
      <c r="E196">
        <v>14.917650585233201</v>
      </c>
      <c r="F196" s="36">
        <f t="shared" ref="F196:F259" si="39">0.0023*(AVERAGE(B196:C196)+17.8)*(C196-B196)^0.5*E196/2.45</f>
        <v>1.0490608714269967</v>
      </c>
      <c r="G196" s="41">
        <f t="shared" si="29"/>
        <v>45.905684265336539</v>
      </c>
      <c r="H196" s="42">
        <f t="shared" si="30"/>
        <v>0.91811368530673076</v>
      </c>
      <c r="I196" s="61">
        <f t="shared" ref="I196:I259" si="40">(C196-(C196-B196)/4)</f>
        <v>11.849999904632563</v>
      </c>
      <c r="J196" s="37">
        <f t="shared" si="31"/>
        <v>1</v>
      </c>
      <c r="K196" s="89" t="str">
        <f t="shared" si="33"/>
        <v/>
      </c>
      <c r="L196" s="89">
        <f t="shared" si="34"/>
        <v>1</v>
      </c>
      <c r="M196" s="168">
        <f t="shared" si="32"/>
        <v>5.5637074079619299E-2</v>
      </c>
      <c r="N196" s="165">
        <f t="shared" si="38"/>
        <v>0</v>
      </c>
      <c r="O196" s="70">
        <f t="shared" si="35"/>
        <v>1</v>
      </c>
      <c r="P196" s="102">
        <f t="shared" si="36"/>
        <v>0</v>
      </c>
      <c r="Q196" s="230">
        <f t="shared" ref="Q196:Q259" si="41">IF(R196&gt;R195,A196,"")</f>
        <v>34892</v>
      </c>
      <c r="R196" s="85">
        <f t="shared" si="37"/>
        <v>1</v>
      </c>
    </row>
    <row r="197" spans="1:18" ht="15.6">
      <c r="A197" s="206">
        <v>34893</v>
      </c>
      <c r="B197">
        <v>6.78999996185303</v>
      </c>
      <c r="C197">
        <v>14.3999996185303</v>
      </c>
      <c r="D197">
        <v>2.5</v>
      </c>
      <c r="E197">
        <v>15.012117770105499</v>
      </c>
      <c r="F197" s="36">
        <f t="shared" si="39"/>
        <v>1.1039207656365879</v>
      </c>
      <c r="G197" s="41">
        <f t="shared" ref="G197:G260" si="42">IF((D197+G196-($X$2*F197))&gt;0,IF((D197+G196-($X$2*F197))&gt;$X$1,$X$1,(D197+G196-($X$2*F197))),0)</f>
        <v>47.522547652827271</v>
      </c>
      <c r="H197" s="42">
        <f t="shared" ref="H197:H260" si="43">IF(G197/$X$1&gt;1,1,G197/$X$1)</f>
        <v>0.95045095305654537</v>
      </c>
      <c r="I197" s="61">
        <f t="shared" si="40"/>
        <v>12.497499704360983</v>
      </c>
      <c r="J197" s="37">
        <f t="shared" ref="J197:J260" si="44">IF(H197&gt;$X$3,1," ")</f>
        <v>1</v>
      </c>
      <c r="K197" s="89" t="str">
        <f t="shared" si="33"/>
        <v/>
      </c>
      <c r="L197" s="89">
        <f t="shared" si="34"/>
        <v>1</v>
      </c>
      <c r="M197" s="168">
        <f t="shared" ref="M197:M260" si="45">IF(AND(I197&lt;21.5,I197&gt;4.5),0.000318*I197*(I197-4.5)*((21.5-I197)^(1/3.25)),0)</f>
        <v>6.2496354645106479E-2</v>
      </c>
      <c r="N197" s="165">
        <f t="shared" si="38"/>
        <v>0</v>
      </c>
      <c r="O197" s="70">
        <f t="shared" si="35"/>
        <v>1</v>
      </c>
      <c r="P197" s="102">
        <f t="shared" si="36"/>
        <v>0</v>
      </c>
      <c r="Q197" s="230" t="str">
        <f t="shared" si="41"/>
        <v/>
      </c>
      <c r="R197" s="85">
        <f t="shared" si="37"/>
        <v>1</v>
      </c>
    </row>
    <row r="198" spans="1:18" ht="15.6">
      <c r="A198" s="206">
        <v>34894</v>
      </c>
      <c r="B198">
        <v>7.2800002098083496</v>
      </c>
      <c r="C198">
        <v>12.960000038146999</v>
      </c>
      <c r="D198">
        <v>9.5</v>
      </c>
      <c r="E198">
        <v>15.1107773153444</v>
      </c>
      <c r="F198" s="36">
        <f t="shared" si="39"/>
        <v>0.94392640348726509</v>
      </c>
      <c r="G198" s="41">
        <f t="shared" si="42"/>
        <v>50</v>
      </c>
      <c r="H198" s="42">
        <f t="shared" si="43"/>
        <v>1</v>
      </c>
      <c r="I198" s="61">
        <f t="shared" si="40"/>
        <v>11.540000081062336</v>
      </c>
      <c r="J198" s="37">
        <f t="shared" si="44"/>
        <v>1</v>
      </c>
      <c r="K198" s="89">
        <f t="shared" ref="K198:K261" si="46">IF((SUM(D194:D198))&gt;$X$6,1,"")</f>
        <v>1</v>
      </c>
      <c r="L198" s="89">
        <f t="shared" si="34"/>
        <v>1</v>
      </c>
      <c r="M198" s="168">
        <f t="shared" si="45"/>
        <v>5.2403743763902319E-2</v>
      </c>
      <c r="N198" s="165">
        <f t="shared" si="38"/>
        <v>0</v>
      </c>
      <c r="O198" s="70">
        <f t="shared" si="35"/>
        <v>1</v>
      </c>
      <c r="P198" s="102">
        <f t="shared" si="36"/>
        <v>0</v>
      </c>
      <c r="Q198" s="230" t="str">
        <f t="shared" si="41"/>
        <v/>
      </c>
      <c r="R198" s="85">
        <f t="shared" si="37"/>
        <v>1</v>
      </c>
    </row>
    <row r="199" spans="1:18" ht="15.6">
      <c r="A199" s="206">
        <v>34895</v>
      </c>
      <c r="B199">
        <v>4.3699998855590803</v>
      </c>
      <c r="C199">
        <v>13.6099996566772</v>
      </c>
      <c r="D199">
        <v>0.80000001192092896</v>
      </c>
      <c r="E199">
        <v>15.2136114904321</v>
      </c>
      <c r="F199" s="36">
        <f t="shared" si="39"/>
        <v>1.1630617234940841</v>
      </c>
      <c r="G199" s="41">
        <f t="shared" si="42"/>
        <v>49.869550633125662</v>
      </c>
      <c r="H199" s="42">
        <f t="shared" si="43"/>
        <v>0.99739101266251329</v>
      </c>
      <c r="I199" s="61">
        <f t="shared" si="40"/>
        <v>11.29999971389767</v>
      </c>
      <c r="J199" s="37">
        <f t="shared" si="44"/>
        <v>1</v>
      </c>
      <c r="K199" s="89">
        <f t="shared" si="46"/>
        <v>1</v>
      </c>
      <c r="L199" s="89">
        <f t="shared" si="34"/>
        <v>1</v>
      </c>
      <c r="M199" s="168">
        <f t="shared" si="45"/>
        <v>4.992901116791764E-2</v>
      </c>
      <c r="N199" s="165">
        <f t="shared" si="38"/>
        <v>0</v>
      </c>
      <c r="O199" s="70">
        <f t="shared" si="35"/>
        <v>1</v>
      </c>
      <c r="P199" s="102">
        <f t="shared" si="36"/>
        <v>0</v>
      </c>
      <c r="Q199" s="230" t="str">
        <f t="shared" si="41"/>
        <v/>
      </c>
      <c r="R199" s="85">
        <f t="shared" si="37"/>
        <v>0</v>
      </c>
    </row>
    <row r="200" spans="1:18" ht="15.6">
      <c r="A200" s="206">
        <v>34896</v>
      </c>
      <c r="B200">
        <v>6.5500001907348597</v>
      </c>
      <c r="C200">
        <v>14.420000076293899</v>
      </c>
      <c r="D200">
        <v>0.10000000149011599</v>
      </c>
      <c r="E200">
        <v>15.320600119412701</v>
      </c>
      <c r="F200" s="36">
        <f t="shared" si="39"/>
        <v>1.1412507529505906</v>
      </c>
      <c r="G200" s="41">
        <f t="shared" si="42"/>
        <v>49.056550032255309</v>
      </c>
      <c r="H200" s="42">
        <f t="shared" si="43"/>
        <v>0.98113100064510617</v>
      </c>
      <c r="I200" s="61">
        <f t="shared" si="40"/>
        <v>12.452500104904139</v>
      </c>
      <c r="J200" s="37">
        <f t="shared" si="44"/>
        <v>1</v>
      </c>
      <c r="K200" s="89">
        <f t="shared" si="46"/>
        <v>1</v>
      </c>
      <c r="L200" s="89">
        <f t="shared" si="34"/>
        <v>1</v>
      </c>
      <c r="M200" s="168">
        <f t="shared" si="45"/>
        <v>6.2016013530071724E-2</v>
      </c>
      <c r="N200" s="165">
        <f t="shared" si="38"/>
        <v>0</v>
      </c>
      <c r="O200" s="70">
        <f t="shared" si="35"/>
        <v>1</v>
      </c>
      <c r="P200" s="102">
        <f t="shared" si="36"/>
        <v>0</v>
      </c>
      <c r="Q200" s="230" t="str">
        <f t="shared" si="41"/>
        <v/>
      </c>
      <c r="R200" s="85">
        <f t="shared" si="37"/>
        <v>0</v>
      </c>
    </row>
    <row r="201" spans="1:18" ht="15.6">
      <c r="A201" s="206">
        <v>34897</v>
      </c>
      <c r="B201">
        <v>7.75</v>
      </c>
      <c r="C201">
        <v>13.2399997711182</v>
      </c>
      <c r="D201">
        <v>3.2999999523162802</v>
      </c>
      <c r="E201">
        <v>15.431713244578701</v>
      </c>
      <c r="F201" s="36">
        <f t="shared" si="39"/>
        <v>0.96044335444989459</v>
      </c>
      <c r="G201" s="41">
        <f t="shared" si="42"/>
        <v>50</v>
      </c>
      <c r="H201" s="42">
        <f t="shared" si="43"/>
        <v>1</v>
      </c>
      <c r="I201" s="61">
        <f t="shared" si="40"/>
        <v>11.86749982833865</v>
      </c>
      <c r="J201" s="37">
        <f t="shared" si="44"/>
        <v>1</v>
      </c>
      <c r="K201" s="89">
        <f t="shared" si="46"/>
        <v>1</v>
      </c>
      <c r="L201" s="89">
        <f t="shared" si="34"/>
        <v>1</v>
      </c>
      <c r="M201" s="168">
        <f t="shared" si="45"/>
        <v>5.5820718134649554E-2</v>
      </c>
      <c r="N201" s="165">
        <f t="shared" si="38"/>
        <v>0</v>
      </c>
      <c r="O201" s="70">
        <f t="shared" si="35"/>
        <v>1</v>
      </c>
      <c r="P201" s="102">
        <f t="shared" si="36"/>
        <v>0</v>
      </c>
      <c r="Q201" s="230" t="str">
        <f t="shared" si="41"/>
        <v/>
      </c>
      <c r="R201" s="85">
        <f t="shared" si="37"/>
        <v>0</v>
      </c>
    </row>
    <row r="202" spans="1:18" ht="15.6">
      <c r="A202" s="206">
        <v>34898</v>
      </c>
      <c r="B202">
        <v>5.5999999046325701</v>
      </c>
      <c r="C202">
        <v>12.1599998474121</v>
      </c>
      <c r="D202">
        <v>4</v>
      </c>
      <c r="E202">
        <v>15.546918462784401</v>
      </c>
      <c r="F202" s="36">
        <f t="shared" si="39"/>
        <v>0.99734132286371202</v>
      </c>
      <c r="G202" s="41">
        <f t="shared" si="42"/>
        <v>50</v>
      </c>
      <c r="H202" s="42">
        <f t="shared" si="43"/>
        <v>1</v>
      </c>
      <c r="I202" s="61">
        <f t="shared" si="40"/>
        <v>10.519999861717217</v>
      </c>
      <c r="J202" s="37">
        <f t="shared" si="44"/>
        <v>1</v>
      </c>
      <c r="K202" s="89">
        <f t="shared" si="46"/>
        <v>1</v>
      </c>
      <c r="L202" s="89">
        <f t="shared" si="34"/>
        <v>1</v>
      </c>
      <c r="M202" s="168">
        <f t="shared" si="45"/>
        <v>4.2094433814743454E-2</v>
      </c>
      <c r="N202" s="165">
        <f t="shared" si="38"/>
        <v>0</v>
      </c>
      <c r="O202" s="70">
        <f t="shared" si="35"/>
        <v>1</v>
      </c>
      <c r="P202" s="102">
        <f t="shared" si="36"/>
        <v>0</v>
      </c>
      <c r="Q202" s="230" t="str">
        <f t="shared" si="41"/>
        <v/>
      </c>
      <c r="R202" s="85">
        <f t="shared" si="37"/>
        <v>0</v>
      </c>
    </row>
    <row r="203" spans="1:18" ht="15.6">
      <c r="A203" s="206">
        <v>34899</v>
      </c>
      <c r="B203">
        <v>5.5</v>
      </c>
      <c r="C203">
        <v>11.3699998855591</v>
      </c>
      <c r="D203">
        <v>1.20000004768372</v>
      </c>
      <c r="E203">
        <v>15.6661833708842</v>
      </c>
      <c r="F203" s="36">
        <f t="shared" si="39"/>
        <v>0.93481370589743584</v>
      </c>
      <c r="G203" s="41">
        <f t="shared" si="42"/>
        <v>50</v>
      </c>
      <c r="H203" s="42">
        <f t="shared" si="43"/>
        <v>1</v>
      </c>
      <c r="I203" s="61">
        <f t="shared" si="40"/>
        <v>9.9024999141693257</v>
      </c>
      <c r="J203" s="37">
        <f t="shared" si="44"/>
        <v>1</v>
      </c>
      <c r="K203" s="89">
        <f t="shared" si="46"/>
        <v>1</v>
      </c>
      <c r="L203" s="89">
        <f t="shared" ref="L203:L266" si="47">IF((AVERAGE(I194:I203))&lt;$X$5,1,"")</f>
        <v>1</v>
      </c>
      <c r="M203" s="168">
        <f t="shared" si="45"/>
        <v>3.6162918250321981E-2</v>
      </c>
      <c r="N203" s="165">
        <f t="shared" si="38"/>
        <v>0</v>
      </c>
      <c r="O203" s="70">
        <f t="shared" ref="O203:O266" si="48">IF((AVERAGE(C197:C203))&lt;$X$4,1,"")</f>
        <v>1</v>
      </c>
      <c r="P203" s="102">
        <f t="shared" si="36"/>
        <v>0</v>
      </c>
      <c r="Q203" s="230" t="str">
        <f t="shared" si="41"/>
        <v/>
      </c>
      <c r="R203" s="85">
        <f t="shared" si="37"/>
        <v>0</v>
      </c>
    </row>
    <row r="204" spans="1:18" ht="15.6">
      <c r="A204" s="206">
        <v>34900</v>
      </c>
      <c r="B204">
        <v>6.1799998283386204</v>
      </c>
      <c r="C204">
        <v>12.2799997329712</v>
      </c>
      <c r="D204">
        <v>2.0999999046325701</v>
      </c>
      <c r="E204">
        <v>15.789475565732401</v>
      </c>
      <c r="F204" s="36">
        <f t="shared" si="39"/>
        <v>0.98955608440580944</v>
      </c>
      <c r="G204" s="41">
        <f t="shared" si="42"/>
        <v>50</v>
      </c>
      <c r="H204" s="42">
        <f t="shared" si="43"/>
        <v>1</v>
      </c>
      <c r="I204" s="61">
        <f t="shared" si="40"/>
        <v>10.754999756813055</v>
      </c>
      <c r="J204" s="37">
        <f t="shared" si="44"/>
        <v>1</v>
      </c>
      <c r="K204" s="89">
        <f t="shared" si="46"/>
        <v>1</v>
      </c>
      <c r="L204" s="89">
        <f t="shared" si="47"/>
        <v>1</v>
      </c>
      <c r="M204" s="168">
        <f t="shared" si="45"/>
        <v>4.4418011078030013E-2</v>
      </c>
      <c r="N204" s="165">
        <f t="shared" si="38"/>
        <v>0</v>
      </c>
      <c r="O204" s="70">
        <f t="shared" si="48"/>
        <v>1</v>
      </c>
      <c r="P204" s="102">
        <f t="shared" ref="P204:P267" si="49">IF(L204=1,(AVERAGE(IF(I204&gt;$X$7,I204-$X$7,0),IF(I203&gt;$X$7,I203-$X$7,0),IF(I202&gt;$X$7,I202-$X$7,0),IF(I201&gt;$X$7,I201-$X$7,0),IF(I200&gt;$X$7,I200-$X$7,0),IF(I199&gt;$X$7,I199-$X$7,0),IF(I198&gt;$X$7,I198-$X$7,0),IF(I197&gt;$X$7,I197-$X$7,0),IF(I196&gt;$X$7,I196-$X$7,0),IF(I195&gt;$X$7,I195-$X$7,0)))*$X$8,"")</f>
        <v>0</v>
      </c>
      <c r="Q204" s="230" t="str">
        <f t="shared" si="41"/>
        <v/>
      </c>
      <c r="R204" s="85">
        <f t="shared" si="37"/>
        <v>0</v>
      </c>
    </row>
    <row r="205" spans="1:18" ht="15.6">
      <c r="A205" s="206">
        <v>34901</v>
      </c>
      <c r="B205">
        <v>4.1900000572204599</v>
      </c>
      <c r="C205">
        <v>10.569999694824199</v>
      </c>
      <c r="D205">
        <v>0</v>
      </c>
      <c r="E205">
        <v>15.9167626441835</v>
      </c>
      <c r="F205" s="36">
        <f t="shared" si="39"/>
        <v>0.95034773132059291</v>
      </c>
      <c r="G205" s="41">
        <f t="shared" si="42"/>
        <v>49.239721814943529</v>
      </c>
      <c r="H205" s="42">
        <f t="shared" si="43"/>
        <v>0.98479443629887053</v>
      </c>
      <c r="I205" s="61">
        <f t="shared" si="40"/>
        <v>8.9749997854232646</v>
      </c>
      <c r="J205" s="37">
        <f t="shared" si="44"/>
        <v>1</v>
      </c>
      <c r="K205" s="89">
        <f t="shared" si="46"/>
        <v>1</v>
      </c>
      <c r="L205" s="89">
        <f t="shared" si="47"/>
        <v>1</v>
      </c>
      <c r="M205" s="168">
        <f t="shared" si="45"/>
        <v>2.7799203481290728E-2</v>
      </c>
      <c r="N205" s="165">
        <f t="shared" si="38"/>
        <v>0</v>
      </c>
      <c r="O205" s="70">
        <f t="shared" si="48"/>
        <v>1</v>
      </c>
      <c r="P205" s="102">
        <f t="shared" si="49"/>
        <v>0</v>
      </c>
      <c r="Q205" s="230" t="str">
        <f t="shared" si="41"/>
        <v/>
      </c>
      <c r="R205" s="85">
        <f t="shared" si="37"/>
        <v>0</v>
      </c>
    </row>
    <row r="206" spans="1:18" ht="15.6">
      <c r="A206" s="206">
        <v>34902</v>
      </c>
      <c r="B206">
        <v>6.53999996185303</v>
      </c>
      <c r="C206">
        <v>11.060000419616699</v>
      </c>
      <c r="D206">
        <v>0</v>
      </c>
      <c r="E206">
        <v>16.048012203091599</v>
      </c>
      <c r="F206" s="36">
        <f t="shared" si="39"/>
        <v>0.85198878238472264</v>
      </c>
      <c r="G206" s="41">
        <f t="shared" si="42"/>
        <v>48.558130789035751</v>
      </c>
      <c r="H206" s="42">
        <f t="shared" si="43"/>
        <v>0.97116261578071506</v>
      </c>
      <c r="I206" s="61">
        <f t="shared" si="40"/>
        <v>9.9300003051757813</v>
      </c>
      <c r="J206" s="37">
        <f t="shared" si="44"/>
        <v>1</v>
      </c>
      <c r="K206" s="89">
        <f t="shared" si="46"/>
        <v>1</v>
      </c>
      <c r="L206" s="89">
        <f t="shared" si="47"/>
        <v>1</v>
      </c>
      <c r="M206" s="168">
        <f t="shared" si="45"/>
        <v>3.6421323832183918E-2</v>
      </c>
      <c r="N206" s="165">
        <f t="shared" si="38"/>
        <v>0</v>
      </c>
      <c r="O206" s="70">
        <f t="shared" si="48"/>
        <v>1</v>
      </c>
      <c r="P206" s="102">
        <f t="shared" si="49"/>
        <v>0</v>
      </c>
      <c r="Q206" s="230" t="str">
        <f t="shared" si="41"/>
        <v/>
      </c>
      <c r="R206" s="85">
        <f t="shared" si="37"/>
        <v>0</v>
      </c>
    </row>
    <row r="207" spans="1:18" ht="15.6">
      <c r="A207" s="206">
        <v>34903</v>
      </c>
      <c r="B207">
        <v>5.9899997711181596</v>
      </c>
      <c r="C207">
        <v>12.960000038146999</v>
      </c>
      <c r="D207">
        <v>0.5</v>
      </c>
      <c r="E207">
        <v>16.183191839311402</v>
      </c>
      <c r="F207" s="36">
        <f t="shared" si="39"/>
        <v>1.0939742234735128</v>
      </c>
      <c r="G207" s="41">
        <f t="shared" si="42"/>
        <v>48.182951410256941</v>
      </c>
      <c r="H207" s="42">
        <f t="shared" si="43"/>
        <v>0.96365902820513882</v>
      </c>
      <c r="I207" s="61">
        <f t="shared" si="40"/>
        <v>11.21749997138979</v>
      </c>
      <c r="J207" s="37">
        <f t="shared" si="44"/>
        <v>1</v>
      </c>
      <c r="K207" s="89" t="str">
        <f t="shared" si="46"/>
        <v/>
      </c>
      <c r="L207" s="89">
        <f t="shared" si="47"/>
        <v>1</v>
      </c>
      <c r="M207" s="168">
        <f t="shared" si="45"/>
        <v>4.9084668346889029E-2</v>
      </c>
      <c r="N207" s="165">
        <f t="shared" si="38"/>
        <v>0</v>
      </c>
      <c r="O207" s="70">
        <f t="shared" si="48"/>
        <v>1</v>
      </c>
      <c r="P207" s="102">
        <f t="shared" si="49"/>
        <v>0</v>
      </c>
      <c r="Q207" s="230">
        <f t="shared" si="41"/>
        <v>34903</v>
      </c>
      <c r="R207" s="85">
        <f t="shared" si="37"/>
        <v>1</v>
      </c>
    </row>
    <row r="208" spans="1:18" ht="15.6">
      <c r="A208" s="206">
        <v>34904</v>
      </c>
      <c r="B208">
        <v>5.6599998474121103</v>
      </c>
      <c r="C208">
        <v>11.550000190734901</v>
      </c>
      <c r="D208">
        <v>1.5</v>
      </c>
      <c r="E208">
        <v>16.322269149697</v>
      </c>
      <c r="F208" s="36">
        <f t="shared" si="39"/>
        <v>0.98194263891873868</v>
      </c>
      <c r="G208" s="41">
        <f t="shared" si="42"/>
        <v>48.897397299121948</v>
      </c>
      <c r="H208" s="42">
        <f t="shared" si="43"/>
        <v>0.97794794598243895</v>
      </c>
      <c r="I208" s="61">
        <f t="shared" si="40"/>
        <v>10.077500104904203</v>
      </c>
      <c r="J208" s="37">
        <f t="shared" si="44"/>
        <v>1</v>
      </c>
      <c r="K208" s="89" t="str">
        <f t="shared" si="46"/>
        <v/>
      </c>
      <c r="L208" s="89">
        <f t="shared" si="47"/>
        <v>1</v>
      </c>
      <c r="M208" s="168">
        <f t="shared" si="45"/>
        <v>3.7816775172683836E-2</v>
      </c>
      <c r="N208" s="165">
        <f t="shared" si="38"/>
        <v>0</v>
      </c>
      <c r="O208" s="70">
        <f t="shared" si="48"/>
        <v>1</v>
      </c>
      <c r="P208" s="102">
        <f t="shared" si="49"/>
        <v>0</v>
      </c>
      <c r="Q208" s="230" t="str">
        <f t="shared" si="41"/>
        <v/>
      </c>
      <c r="R208" s="85">
        <f t="shared" si="37"/>
        <v>1</v>
      </c>
    </row>
    <row r="209" spans="1:18" ht="15.6">
      <c r="A209" s="206">
        <v>34905</v>
      </c>
      <c r="B209">
        <v>3.9900000095367401</v>
      </c>
      <c r="C209">
        <v>10.539999961853001</v>
      </c>
      <c r="D209">
        <v>0.10000000149011599</v>
      </c>
      <c r="E209">
        <v>16.465211731102901</v>
      </c>
      <c r="F209" s="36">
        <f t="shared" si="39"/>
        <v>0.9915564149390762</v>
      </c>
      <c r="G209" s="41">
        <f t="shared" si="42"/>
        <v>48.204152168660805</v>
      </c>
      <c r="H209" s="42">
        <f t="shared" si="43"/>
        <v>0.96408304337321615</v>
      </c>
      <c r="I209" s="61">
        <f t="shared" si="40"/>
        <v>8.902499973773935</v>
      </c>
      <c r="J209" s="37">
        <f t="shared" si="44"/>
        <v>1</v>
      </c>
      <c r="K209" s="89" t="str">
        <f t="shared" si="46"/>
        <v/>
      </c>
      <c r="L209" s="89">
        <f t="shared" si="47"/>
        <v>1</v>
      </c>
      <c r="M209" s="168">
        <f t="shared" si="45"/>
        <v>2.7176122993314334E-2</v>
      </c>
      <c r="N209" s="165">
        <f t="shared" si="38"/>
        <v>0</v>
      </c>
      <c r="O209" s="70">
        <f t="shared" si="48"/>
        <v>1</v>
      </c>
      <c r="P209" s="102">
        <f t="shared" si="49"/>
        <v>0</v>
      </c>
      <c r="Q209" s="230" t="str">
        <f t="shared" si="41"/>
        <v/>
      </c>
      <c r="R209" s="85">
        <f t="shared" ref="R209:R272" si="50">IF(AND(AND(AND(SUM(D196:D200)&gt;$X$6)),(L209=1)),1,0)</f>
        <v>1</v>
      </c>
    </row>
    <row r="210" spans="1:18" ht="15.6">
      <c r="A210" s="206">
        <v>34906</v>
      </c>
      <c r="B210">
        <v>3.7000000476837198</v>
      </c>
      <c r="C210">
        <v>11.2299995422363</v>
      </c>
      <c r="D210">
        <v>0.20000000298023199</v>
      </c>
      <c r="E210">
        <v>16.611987180383402</v>
      </c>
      <c r="F210" s="36">
        <f t="shared" si="39"/>
        <v>1.0811852482166358</v>
      </c>
      <c r="G210" s="41">
        <f t="shared" si="42"/>
        <v>47.539203973067728</v>
      </c>
      <c r="H210" s="42">
        <f t="shared" si="43"/>
        <v>0.95078407946135457</v>
      </c>
      <c r="I210" s="61">
        <f t="shared" si="40"/>
        <v>9.3474996685981537</v>
      </c>
      <c r="J210" s="37">
        <f t="shared" si="44"/>
        <v>1</v>
      </c>
      <c r="K210" s="89" t="str">
        <f t="shared" si="46"/>
        <v/>
      </c>
      <c r="L210" s="89">
        <f t="shared" si="47"/>
        <v>1</v>
      </c>
      <c r="M210" s="168">
        <f t="shared" si="45"/>
        <v>3.1073032609489723E-2</v>
      </c>
      <c r="N210" s="165">
        <f t="shared" si="38"/>
        <v>0</v>
      </c>
      <c r="O210" s="70">
        <f t="shared" si="48"/>
        <v>1</v>
      </c>
      <c r="P210" s="102">
        <f t="shared" si="49"/>
        <v>0</v>
      </c>
      <c r="Q210" s="230" t="str">
        <f t="shared" si="41"/>
        <v/>
      </c>
      <c r="R210" s="85">
        <f t="shared" si="50"/>
        <v>1</v>
      </c>
    </row>
    <row r="211" spans="1:18" ht="15.6">
      <c r="A211" s="206">
        <v>34907</v>
      </c>
      <c r="B211">
        <v>3.3800001144409202</v>
      </c>
      <c r="C211">
        <v>12.4899997711182</v>
      </c>
      <c r="D211">
        <v>0</v>
      </c>
      <c r="E211">
        <v>16.762563094392899</v>
      </c>
      <c r="F211" s="36">
        <f t="shared" si="39"/>
        <v>1.2223217203300734</v>
      </c>
      <c r="G211" s="41">
        <f t="shared" si="42"/>
        <v>46.561346596803666</v>
      </c>
      <c r="H211" s="42">
        <f t="shared" si="43"/>
        <v>0.93122693193607331</v>
      </c>
      <c r="I211" s="61">
        <f t="shared" si="40"/>
        <v>10.212499856948879</v>
      </c>
      <c r="J211" s="37">
        <f t="shared" si="44"/>
        <v>1</v>
      </c>
      <c r="K211" s="89" t="str">
        <f t="shared" si="46"/>
        <v/>
      </c>
      <c r="L211" s="89">
        <f t="shared" si="47"/>
        <v>1</v>
      </c>
      <c r="M211" s="168">
        <f t="shared" si="45"/>
        <v>3.9107641216791188E-2</v>
      </c>
      <c r="N211" s="165">
        <f t="shared" si="38"/>
        <v>0</v>
      </c>
      <c r="O211" s="70">
        <f t="shared" si="48"/>
        <v>1</v>
      </c>
      <c r="P211" s="102">
        <f t="shared" si="49"/>
        <v>0</v>
      </c>
      <c r="Q211" s="230" t="str">
        <f t="shared" si="41"/>
        <v/>
      </c>
      <c r="R211" s="85">
        <f t="shared" si="50"/>
        <v>1</v>
      </c>
    </row>
    <row r="212" spans="1:18" ht="15.6">
      <c r="A212" s="206">
        <v>34908</v>
      </c>
      <c r="B212">
        <v>6.0999999046325701</v>
      </c>
      <c r="C212">
        <v>10.3400001525879</v>
      </c>
      <c r="D212">
        <v>1.79999995231628</v>
      </c>
      <c r="E212">
        <v>16.916907069985701</v>
      </c>
      <c r="F212" s="36">
        <f t="shared" si="39"/>
        <v>0.85088907770945144</v>
      </c>
      <c r="G212" s="41">
        <f t="shared" si="42"/>
        <v>47.680635286952381</v>
      </c>
      <c r="H212" s="42">
        <f t="shared" si="43"/>
        <v>0.95361270573904766</v>
      </c>
      <c r="I212" s="61">
        <f t="shared" si="40"/>
        <v>9.2800000905990672</v>
      </c>
      <c r="J212" s="37">
        <f t="shared" si="44"/>
        <v>1</v>
      </c>
      <c r="K212" s="89" t="str">
        <f t="shared" si="46"/>
        <v/>
      </c>
      <c r="L212" s="89">
        <f t="shared" si="47"/>
        <v>1</v>
      </c>
      <c r="M212" s="168">
        <f t="shared" si="45"/>
        <v>3.0470982115394594E-2</v>
      </c>
      <c r="N212" s="165">
        <f t="shared" si="38"/>
        <v>0</v>
      </c>
      <c r="O212" s="70">
        <f t="shared" si="48"/>
        <v>1</v>
      </c>
      <c r="P212" s="102">
        <f t="shared" si="49"/>
        <v>0</v>
      </c>
      <c r="Q212" s="230" t="str">
        <f t="shared" si="41"/>
        <v/>
      </c>
      <c r="R212" s="85">
        <f t="shared" si="50"/>
        <v>1</v>
      </c>
    </row>
    <row r="213" spans="1:18" ht="15.6">
      <c r="A213" s="206">
        <v>34909</v>
      </c>
      <c r="B213">
        <v>3.78999996185303</v>
      </c>
      <c r="C213">
        <v>12.199999809265099</v>
      </c>
      <c r="D213">
        <v>7.6999998092651403</v>
      </c>
      <c r="E213">
        <v>17.0749867040163</v>
      </c>
      <c r="F213" s="36">
        <f t="shared" si="39"/>
        <v>1.1991006822269084</v>
      </c>
      <c r="G213" s="41">
        <f t="shared" si="42"/>
        <v>50</v>
      </c>
      <c r="H213" s="42">
        <f t="shared" si="43"/>
        <v>1</v>
      </c>
      <c r="I213" s="61">
        <f t="shared" si="40"/>
        <v>10.097499847412081</v>
      </c>
      <c r="J213" s="37">
        <f t="shared" si="44"/>
        <v>1</v>
      </c>
      <c r="K213" s="89">
        <f t="shared" si="46"/>
        <v>1</v>
      </c>
      <c r="L213" s="89">
        <f t="shared" si="47"/>
        <v>1</v>
      </c>
      <c r="M213" s="168">
        <f t="shared" si="45"/>
        <v>3.8007198721710919E-2</v>
      </c>
      <c r="N213" s="165">
        <f t="shared" si="38"/>
        <v>0</v>
      </c>
      <c r="O213" s="70">
        <f t="shared" si="48"/>
        <v>1</v>
      </c>
      <c r="P213" s="102">
        <f t="shared" si="49"/>
        <v>0</v>
      </c>
      <c r="Q213" s="230" t="str">
        <f t="shared" si="41"/>
        <v/>
      </c>
      <c r="R213" s="85">
        <f t="shared" si="50"/>
        <v>1</v>
      </c>
    </row>
    <row r="214" spans="1:18" ht="15.6">
      <c r="A214" s="206">
        <v>34910</v>
      </c>
      <c r="B214">
        <v>3.6099998950958301</v>
      </c>
      <c r="C214">
        <v>10.3500003814697</v>
      </c>
      <c r="D214">
        <v>0</v>
      </c>
      <c r="E214">
        <v>17.236769593339002</v>
      </c>
      <c r="F214" s="36">
        <f t="shared" si="39"/>
        <v>1.0409956061455758</v>
      </c>
      <c r="G214" s="41">
        <f t="shared" si="42"/>
        <v>49.167203515083543</v>
      </c>
      <c r="H214" s="42">
        <f t="shared" si="43"/>
        <v>0.98334407030167081</v>
      </c>
      <c r="I214" s="61">
        <f t="shared" si="40"/>
        <v>8.6650002598762335</v>
      </c>
      <c r="J214" s="37">
        <f t="shared" si="44"/>
        <v>1</v>
      </c>
      <c r="K214" s="89">
        <f t="shared" si="46"/>
        <v>1</v>
      </c>
      <c r="L214" s="89">
        <f t="shared" si="47"/>
        <v>1</v>
      </c>
      <c r="M214" s="168">
        <f t="shared" si="45"/>
        <v>2.5168400385061334E-2</v>
      </c>
      <c r="N214" s="165">
        <f t="shared" si="38"/>
        <v>0</v>
      </c>
      <c r="O214" s="70">
        <f t="shared" si="48"/>
        <v>1</v>
      </c>
      <c r="P214" s="102">
        <f t="shared" si="49"/>
        <v>0</v>
      </c>
      <c r="Q214" s="230" t="str">
        <f t="shared" si="41"/>
        <v/>
      </c>
      <c r="R214" s="85">
        <f t="shared" si="50"/>
        <v>1</v>
      </c>
    </row>
    <row r="215" spans="1:18" ht="15.6">
      <c r="A215" s="206">
        <v>34911</v>
      </c>
      <c r="B215">
        <v>6.1500000953674299</v>
      </c>
      <c r="C215">
        <v>12.8800001144409</v>
      </c>
      <c r="D215">
        <v>0.89999997615814198</v>
      </c>
      <c r="E215">
        <v>17.402223334808099</v>
      </c>
      <c r="F215" s="36">
        <f t="shared" si="39"/>
        <v>1.1576445428912383</v>
      </c>
      <c r="G215" s="41">
        <f t="shared" si="42"/>
        <v>49.141087856928692</v>
      </c>
      <c r="H215" s="42">
        <f t="shared" si="43"/>
        <v>0.98282175713857389</v>
      </c>
      <c r="I215" s="61">
        <f t="shared" si="40"/>
        <v>11.197500109672532</v>
      </c>
      <c r="J215" s="37">
        <f t="shared" si="44"/>
        <v>1</v>
      </c>
      <c r="K215" s="89">
        <f t="shared" si="46"/>
        <v>1</v>
      </c>
      <c r="L215" s="89">
        <f t="shared" si="47"/>
        <v>1</v>
      </c>
      <c r="M215" s="168">
        <f t="shared" si="45"/>
        <v>4.8880492903383928E-2</v>
      </c>
      <c r="N215" s="165">
        <f t="shared" ref="N215:N278" si="51">IF(AND(SUM(M204:M215)&gt;1,SUM(D200:D204)&gt;$X$6),1,0)</f>
        <v>0</v>
      </c>
      <c r="O215" s="70">
        <f t="shared" si="48"/>
        <v>1</v>
      </c>
      <c r="P215" s="102">
        <f t="shared" si="49"/>
        <v>0</v>
      </c>
      <c r="Q215" s="230" t="str">
        <f t="shared" si="41"/>
        <v/>
      </c>
      <c r="R215" s="85">
        <f t="shared" si="50"/>
        <v>1</v>
      </c>
    </row>
    <row r="216" spans="1:18" ht="15.6">
      <c r="A216" s="206">
        <v>34912</v>
      </c>
      <c r="B216">
        <v>2.8699998855590798</v>
      </c>
      <c r="C216">
        <v>12.9099998474121</v>
      </c>
      <c r="D216">
        <v>1.1000000238418599</v>
      </c>
      <c r="E216">
        <v>17.571315525277999</v>
      </c>
      <c r="F216" s="36">
        <f t="shared" si="39"/>
        <v>1.3427556442953825</v>
      </c>
      <c r="G216" s="41">
        <f t="shared" si="42"/>
        <v>49.166883365334243</v>
      </c>
      <c r="H216" s="42">
        <f t="shared" si="43"/>
        <v>0.98333766730668482</v>
      </c>
      <c r="I216" s="61">
        <f t="shared" si="40"/>
        <v>10.399999856948845</v>
      </c>
      <c r="J216" s="37">
        <f t="shared" si="44"/>
        <v>1</v>
      </c>
      <c r="K216" s="89">
        <f t="shared" si="46"/>
        <v>1</v>
      </c>
      <c r="L216" s="89">
        <f t="shared" si="47"/>
        <v>1</v>
      </c>
      <c r="M216" s="168">
        <f t="shared" si="45"/>
        <v>4.0921382325716023E-2</v>
      </c>
      <c r="N216" s="165">
        <f t="shared" si="51"/>
        <v>0</v>
      </c>
      <c r="O216" s="70">
        <f t="shared" si="48"/>
        <v>1</v>
      </c>
      <c r="P216" s="102">
        <f t="shared" si="49"/>
        <v>0</v>
      </c>
      <c r="Q216" s="230" t="str">
        <f t="shared" si="41"/>
        <v/>
      </c>
      <c r="R216" s="85">
        <f t="shared" si="50"/>
        <v>0</v>
      </c>
    </row>
    <row r="217" spans="1:18" ht="15.6">
      <c r="A217" s="206">
        <v>34913</v>
      </c>
      <c r="B217">
        <v>3.9800000190734899</v>
      </c>
      <c r="C217">
        <v>10.0200004577637</v>
      </c>
      <c r="D217">
        <v>7.8000001907348597</v>
      </c>
      <c r="E217">
        <v>17.744013761603199</v>
      </c>
      <c r="F217" s="36">
        <f t="shared" si="39"/>
        <v>1.0152752222268024</v>
      </c>
      <c r="G217" s="41">
        <f t="shared" si="42"/>
        <v>50</v>
      </c>
      <c r="H217" s="42">
        <f t="shared" si="43"/>
        <v>1</v>
      </c>
      <c r="I217" s="61">
        <f t="shared" si="40"/>
        <v>8.5100003480911468</v>
      </c>
      <c r="J217" s="37">
        <f t="shared" si="44"/>
        <v>1</v>
      </c>
      <c r="K217" s="89">
        <f t="shared" si="46"/>
        <v>1</v>
      </c>
      <c r="L217" s="89">
        <f t="shared" si="47"/>
        <v>1</v>
      </c>
      <c r="M217" s="168">
        <f t="shared" si="45"/>
        <v>2.3886365538870562E-2</v>
      </c>
      <c r="N217" s="165">
        <f t="shared" si="51"/>
        <v>0</v>
      </c>
      <c r="O217" s="70">
        <f t="shared" si="48"/>
        <v>1</v>
      </c>
      <c r="P217" s="102">
        <f t="shared" si="49"/>
        <v>0</v>
      </c>
      <c r="Q217" s="230" t="str">
        <f t="shared" si="41"/>
        <v/>
      </c>
      <c r="R217" s="85">
        <f t="shared" si="50"/>
        <v>0</v>
      </c>
    </row>
    <row r="218" spans="1:18" ht="15.6">
      <c r="A218" s="206">
        <v>34914</v>
      </c>
      <c r="B218">
        <v>2.46000003814697</v>
      </c>
      <c r="C218">
        <v>11.050000190734901</v>
      </c>
      <c r="D218">
        <v>1.3999999761581401</v>
      </c>
      <c r="E218">
        <v>17.9202856406378</v>
      </c>
      <c r="F218" s="36">
        <f t="shared" si="39"/>
        <v>1.2107185757719925</v>
      </c>
      <c r="G218" s="41">
        <f t="shared" si="42"/>
        <v>50</v>
      </c>
      <c r="H218" s="42">
        <f t="shared" si="43"/>
        <v>1</v>
      </c>
      <c r="I218" s="61">
        <f t="shared" si="40"/>
        <v>8.902500152587919</v>
      </c>
      <c r="J218" s="37">
        <f t="shared" si="44"/>
        <v>1</v>
      </c>
      <c r="K218" s="89">
        <f t="shared" si="46"/>
        <v>1</v>
      </c>
      <c r="L218" s="89">
        <f t="shared" si="47"/>
        <v>1</v>
      </c>
      <c r="M218" s="168">
        <f t="shared" si="45"/>
        <v>2.7176124524275071E-2</v>
      </c>
      <c r="N218" s="165">
        <f t="shared" si="51"/>
        <v>0</v>
      </c>
      <c r="O218" s="70">
        <f t="shared" si="48"/>
        <v>1</v>
      </c>
      <c r="P218" s="102">
        <f t="shared" si="49"/>
        <v>0</v>
      </c>
      <c r="Q218" s="230" t="str">
        <f t="shared" si="41"/>
        <v/>
      </c>
      <c r="R218" s="85">
        <f t="shared" si="50"/>
        <v>0</v>
      </c>
    </row>
    <row r="219" spans="1:18" ht="15.6">
      <c r="A219" s="206">
        <v>34915</v>
      </c>
      <c r="B219">
        <v>4.6900000572204599</v>
      </c>
      <c r="C219">
        <v>12.0100002288818</v>
      </c>
      <c r="D219">
        <v>6</v>
      </c>
      <c r="E219">
        <v>18.100098759236399</v>
      </c>
      <c r="F219" s="36">
        <f t="shared" si="39"/>
        <v>1.2021812146118325</v>
      </c>
      <c r="G219" s="41">
        <f t="shared" si="42"/>
        <v>50</v>
      </c>
      <c r="H219" s="42">
        <f t="shared" si="43"/>
        <v>1</v>
      </c>
      <c r="I219" s="61">
        <f t="shared" si="40"/>
        <v>10.180000185966465</v>
      </c>
      <c r="J219" s="37">
        <f t="shared" si="44"/>
        <v>1</v>
      </c>
      <c r="K219" s="89">
        <f t="shared" si="46"/>
        <v>1</v>
      </c>
      <c r="L219" s="89">
        <f t="shared" si="47"/>
        <v>1</v>
      </c>
      <c r="M219" s="168">
        <f t="shared" si="45"/>
        <v>3.8795708962706697E-2</v>
      </c>
      <c r="N219" s="165">
        <f t="shared" si="51"/>
        <v>0</v>
      </c>
      <c r="O219" s="70">
        <f t="shared" si="48"/>
        <v>1</v>
      </c>
      <c r="P219" s="102">
        <f t="shared" si="49"/>
        <v>0</v>
      </c>
      <c r="Q219" s="230" t="str">
        <f t="shared" si="41"/>
        <v/>
      </c>
      <c r="R219" s="85">
        <f t="shared" si="50"/>
        <v>0</v>
      </c>
    </row>
    <row r="220" spans="1:18" ht="15.6">
      <c r="A220" s="206">
        <v>34916</v>
      </c>
      <c r="B220">
        <v>6.1100001335143999</v>
      </c>
      <c r="C220">
        <v>12.6599998474121</v>
      </c>
      <c r="D220">
        <v>1.6000000238418599</v>
      </c>
      <c r="E220">
        <v>18.2834207142532</v>
      </c>
      <c r="F220" s="36">
        <f t="shared" si="39"/>
        <v>1.1941783192622539</v>
      </c>
      <c r="G220" s="41">
        <f t="shared" si="42"/>
        <v>50</v>
      </c>
      <c r="H220" s="42">
        <f t="shared" si="43"/>
        <v>1</v>
      </c>
      <c r="I220" s="61">
        <f t="shared" si="40"/>
        <v>11.022499918937676</v>
      </c>
      <c r="J220" s="37">
        <f t="shared" si="44"/>
        <v>1</v>
      </c>
      <c r="K220" s="89">
        <f t="shared" si="46"/>
        <v>1</v>
      </c>
      <c r="L220" s="89">
        <f t="shared" si="47"/>
        <v>1</v>
      </c>
      <c r="M220" s="168">
        <f t="shared" si="45"/>
        <v>4.7102802188261766E-2</v>
      </c>
      <c r="N220" s="165">
        <f t="shared" si="51"/>
        <v>0</v>
      </c>
      <c r="O220" s="70">
        <f t="shared" si="48"/>
        <v>1</v>
      </c>
      <c r="P220" s="102">
        <f t="shared" si="49"/>
        <v>0</v>
      </c>
      <c r="Q220" s="230" t="str">
        <f t="shared" si="41"/>
        <v/>
      </c>
      <c r="R220" s="85">
        <f t="shared" si="50"/>
        <v>0</v>
      </c>
    </row>
    <row r="221" spans="1:18" ht="15.6">
      <c r="A221" s="206">
        <v>34917</v>
      </c>
      <c r="B221">
        <v>4.28999996185303</v>
      </c>
      <c r="C221">
        <v>10.3800001144409</v>
      </c>
      <c r="D221">
        <v>0.60000002384185802</v>
      </c>
      <c r="E221">
        <v>18.4702191025427</v>
      </c>
      <c r="F221" s="36">
        <f t="shared" si="39"/>
        <v>1.0755270582852876</v>
      </c>
      <c r="G221" s="41">
        <f t="shared" si="42"/>
        <v>49.739578377213626</v>
      </c>
      <c r="H221" s="42">
        <f t="shared" si="43"/>
        <v>0.99479156754427256</v>
      </c>
      <c r="I221" s="61">
        <f t="shared" si="40"/>
        <v>8.8575000762939329</v>
      </c>
      <c r="J221" s="37">
        <f t="shared" si="44"/>
        <v>1</v>
      </c>
      <c r="K221" s="89">
        <f t="shared" si="46"/>
        <v>1</v>
      </c>
      <c r="L221" s="89">
        <f t="shared" si="47"/>
        <v>1</v>
      </c>
      <c r="M221" s="168">
        <f t="shared" si="45"/>
        <v>2.6791758150780269E-2</v>
      </c>
      <c r="N221" s="165">
        <f t="shared" si="51"/>
        <v>0</v>
      </c>
      <c r="O221" s="70">
        <f t="shared" si="48"/>
        <v>1</v>
      </c>
      <c r="P221" s="102">
        <f t="shared" si="49"/>
        <v>0</v>
      </c>
      <c r="Q221" s="230" t="str">
        <f t="shared" si="41"/>
        <v/>
      </c>
      <c r="R221" s="85">
        <f t="shared" si="50"/>
        <v>0</v>
      </c>
    </row>
    <row r="222" spans="1:18" ht="15.6">
      <c r="A222" s="206">
        <v>34918</v>
      </c>
      <c r="B222">
        <v>5.2399997711181596</v>
      </c>
      <c r="C222">
        <v>11.8999996185303</v>
      </c>
      <c r="D222">
        <v>4.5</v>
      </c>
      <c r="E222">
        <v>18.660461520959199</v>
      </c>
      <c r="F222" s="36">
        <f t="shared" si="39"/>
        <v>1.1921512727885699</v>
      </c>
      <c r="G222" s="41">
        <f t="shared" si="42"/>
        <v>50</v>
      </c>
      <c r="H222" s="42">
        <f t="shared" si="43"/>
        <v>1</v>
      </c>
      <c r="I222" s="61">
        <f t="shared" si="40"/>
        <v>10.234999656677266</v>
      </c>
      <c r="J222" s="37">
        <f t="shared" si="44"/>
        <v>1</v>
      </c>
      <c r="K222" s="89">
        <f t="shared" si="46"/>
        <v>1</v>
      </c>
      <c r="L222" s="89">
        <f t="shared" si="47"/>
        <v>1</v>
      </c>
      <c r="M222" s="168">
        <f t="shared" si="45"/>
        <v>3.9324023911957405E-2</v>
      </c>
      <c r="N222" s="165">
        <f t="shared" si="51"/>
        <v>0</v>
      </c>
      <c r="O222" s="70">
        <f t="shared" si="48"/>
        <v>1</v>
      </c>
      <c r="P222" s="102">
        <f t="shared" si="49"/>
        <v>0</v>
      </c>
      <c r="Q222" s="230">
        <f t="shared" si="41"/>
        <v>34918</v>
      </c>
      <c r="R222" s="85">
        <f t="shared" si="50"/>
        <v>1</v>
      </c>
    </row>
    <row r="223" spans="1:18" ht="15.6">
      <c r="A223" s="206">
        <v>34919</v>
      </c>
      <c r="B223">
        <v>4.1500000953674299</v>
      </c>
      <c r="C223">
        <v>11.329999923706101</v>
      </c>
      <c r="D223">
        <v>5.5999999046325701</v>
      </c>
      <c r="E223">
        <v>18.854115566357098</v>
      </c>
      <c r="F223" s="36">
        <f t="shared" si="39"/>
        <v>1.2112980733139842</v>
      </c>
      <c r="G223" s="41">
        <f t="shared" si="42"/>
        <v>50</v>
      </c>
      <c r="H223" s="42">
        <f t="shared" si="43"/>
        <v>1</v>
      </c>
      <c r="I223" s="61">
        <f t="shared" si="40"/>
        <v>9.5349999666214327</v>
      </c>
      <c r="J223" s="37">
        <f t="shared" si="44"/>
        <v>1</v>
      </c>
      <c r="K223" s="89">
        <f t="shared" si="46"/>
        <v>1</v>
      </c>
      <c r="L223" s="89">
        <f t="shared" si="47"/>
        <v>1</v>
      </c>
      <c r="M223" s="168">
        <f t="shared" si="45"/>
        <v>3.2765193363959409E-2</v>
      </c>
      <c r="N223" s="165">
        <f t="shared" si="51"/>
        <v>0</v>
      </c>
      <c r="O223" s="70">
        <f t="shared" si="48"/>
        <v>1</v>
      </c>
      <c r="P223" s="102">
        <f t="shared" si="49"/>
        <v>0</v>
      </c>
      <c r="Q223" s="230" t="str">
        <f t="shared" si="41"/>
        <v/>
      </c>
      <c r="R223" s="85">
        <f t="shared" si="50"/>
        <v>1</v>
      </c>
    </row>
    <row r="224" spans="1:18" ht="15.6">
      <c r="A224" s="206">
        <v>34920</v>
      </c>
      <c r="B224">
        <v>4.9699997901916504</v>
      </c>
      <c r="C224">
        <v>13.2200002670288</v>
      </c>
      <c r="D224">
        <v>1.79999995231628</v>
      </c>
      <c r="E224">
        <v>19.051148835590698</v>
      </c>
      <c r="F224" s="36">
        <f t="shared" si="39"/>
        <v>1.3815972416274005</v>
      </c>
      <c r="G224" s="41">
        <f t="shared" si="42"/>
        <v>50</v>
      </c>
      <c r="H224" s="42">
        <f t="shared" si="43"/>
        <v>1</v>
      </c>
      <c r="I224" s="61">
        <f t="shared" si="40"/>
        <v>11.157500147819512</v>
      </c>
      <c r="J224" s="37">
        <f t="shared" si="44"/>
        <v>1</v>
      </c>
      <c r="K224" s="89">
        <f t="shared" si="46"/>
        <v>1</v>
      </c>
      <c r="L224" s="89">
        <f t="shared" si="47"/>
        <v>1</v>
      </c>
      <c r="M224" s="168">
        <f t="shared" si="45"/>
        <v>4.8472751732321115E-2</v>
      </c>
      <c r="N224" s="165">
        <f t="shared" si="51"/>
        <v>0</v>
      </c>
      <c r="O224" s="70">
        <f t="shared" si="48"/>
        <v>1</v>
      </c>
      <c r="P224" s="102">
        <f t="shared" si="49"/>
        <v>0</v>
      </c>
      <c r="Q224" s="230" t="str">
        <f t="shared" si="41"/>
        <v/>
      </c>
      <c r="R224" s="85">
        <f t="shared" si="50"/>
        <v>1</v>
      </c>
    </row>
    <row r="225" spans="1:18" ht="15.6">
      <c r="A225" s="206">
        <v>34921</v>
      </c>
      <c r="B225">
        <v>3.5099999904632599</v>
      </c>
      <c r="C225">
        <v>13.039999961853001</v>
      </c>
      <c r="D225">
        <v>0</v>
      </c>
      <c r="E225">
        <v>19.2515289255143</v>
      </c>
      <c r="F225" s="36">
        <f t="shared" si="39"/>
        <v>1.4547814148333542</v>
      </c>
      <c r="G225" s="41">
        <f t="shared" si="42"/>
        <v>48.83617486813332</v>
      </c>
      <c r="H225" s="42">
        <f t="shared" si="43"/>
        <v>0.97672349736266639</v>
      </c>
      <c r="I225" s="61">
        <f t="shared" si="40"/>
        <v>10.657499969005565</v>
      </c>
      <c r="J225" s="37">
        <f t="shared" si="44"/>
        <v>1</v>
      </c>
      <c r="K225" s="89">
        <f t="shared" si="46"/>
        <v>1</v>
      </c>
      <c r="L225" s="89">
        <f t="shared" si="47"/>
        <v>1</v>
      </c>
      <c r="M225" s="168">
        <f t="shared" si="45"/>
        <v>4.3449846056700818E-2</v>
      </c>
      <c r="N225" s="165">
        <f t="shared" si="51"/>
        <v>0</v>
      </c>
      <c r="O225" s="70">
        <f t="shared" si="48"/>
        <v>1</v>
      </c>
      <c r="P225" s="102">
        <f t="shared" si="49"/>
        <v>0</v>
      </c>
      <c r="Q225" s="230" t="str">
        <f t="shared" si="41"/>
        <v/>
      </c>
      <c r="R225" s="85">
        <f t="shared" si="50"/>
        <v>1</v>
      </c>
    </row>
    <row r="226" spans="1:18" ht="15.6">
      <c r="A226" s="206">
        <v>34922</v>
      </c>
      <c r="B226">
        <v>2.6600000858306898</v>
      </c>
      <c r="C226">
        <v>13.449999809265099</v>
      </c>
      <c r="D226">
        <v>0</v>
      </c>
      <c r="E226">
        <v>19.4552234329825</v>
      </c>
      <c r="F226" s="36">
        <f t="shared" si="39"/>
        <v>1.551147983030448</v>
      </c>
      <c r="G226" s="41">
        <f t="shared" si="42"/>
        <v>47.595256481708958</v>
      </c>
      <c r="H226" s="42">
        <f t="shared" si="43"/>
        <v>0.95190512963417917</v>
      </c>
      <c r="I226" s="61">
        <f t="shared" si="40"/>
        <v>10.752499878406496</v>
      </c>
      <c r="J226" s="37">
        <f t="shared" si="44"/>
        <v>1</v>
      </c>
      <c r="K226" s="89">
        <f t="shared" si="46"/>
        <v>1</v>
      </c>
      <c r="L226" s="89">
        <f t="shared" si="47"/>
        <v>1</v>
      </c>
      <c r="M226" s="168">
        <f t="shared" si="45"/>
        <v>4.4393116048861883E-2</v>
      </c>
      <c r="N226" s="165">
        <f t="shared" si="51"/>
        <v>0</v>
      </c>
      <c r="O226" s="70">
        <f t="shared" si="48"/>
        <v>1</v>
      </c>
      <c r="P226" s="102">
        <f t="shared" si="49"/>
        <v>0</v>
      </c>
      <c r="Q226" s="230" t="str">
        <f t="shared" si="41"/>
        <v/>
      </c>
      <c r="R226" s="85">
        <f t="shared" si="50"/>
        <v>1</v>
      </c>
    </row>
    <row r="227" spans="1:18" ht="15.6">
      <c r="A227" s="206">
        <v>34923</v>
      </c>
      <c r="B227">
        <v>2.5699999332428001</v>
      </c>
      <c r="C227">
        <v>16.2299995422363</v>
      </c>
      <c r="D227">
        <v>0</v>
      </c>
      <c r="E227">
        <v>19.662199954849498</v>
      </c>
      <c r="F227" s="36">
        <f t="shared" si="39"/>
        <v>1.8556159775678771</v>
      </c>
      <c r="G227" s="41">
        <f t="shared" si="42"/>
        <v>46.110763699654655</v>
      </c>
      <c r="H227" s="42">
        <f t="shared" si="43"/>
        <v>0.92221527399309311</v>
      </c>
      <c r="I227" s="61">
        <f t="shared" si="40"/>
        <v>12.814999639987924</v>
      </c>
      <c r="J227" s="37">
        <f t="shared" si="44"/>
        <v>1</v>
      </c>
      <c r="K227" s="89">
        <f t="shared" si="46"/>
        <v>1</v>
      </c>
      <c r="L227" s="89">
        <f t="shared" si="47"/>
        <v>1</v>
      </c>
      <c r="M227" s="168">
        <f t="shared" si="45"/>
        <v>6.5896175823813727E-2</v>
      </c>
      <c r="N227" s="165">
        <f t="shared" si="51"/>
        <v>0</v>
      </c>
      <c r="O227" s="70">
        <f t="shared" si="48"/>
        <v>1</v>
      </c>
      <c r="P227" s="102">
        <f t="shared" si="49"/>
        <v>0</v>
      </c>
      <c r="Q227" s="230" t="str">
        <f t="shared" si="41"/>
        <v/>
      </c>
      <c r="R227" s="85">
        <f t="shared" si="50"/>
        <v>1</v>
      </c>
    </row>
    <row r="228" spans="1:18" ht="15.6">
      <c r="A228" s="206">
        <v>34924</v>
      </c>
      <c r="B228">
        <v>2.2400000095367401</v>
      </c>
      <c r="C228">
        <v>16.569999694824201</v>
      </c>
      <c r="D228">
        <v>0</v>
      </c>
      <c r="E228">
        <v>19.8724260879696</v>
      </c>
      <c r="F228" s="36">
        <f t="shared" si="39"/>
        <v>1.9212525650918479</v>
      </c>
      <c r="G228" s="41">
        <f t="shared" si="42"/>
        <v>44.573761647581179</v>
      </c>
      <c r="H228" s="42">
        <f t="shared" si="43"/>
        <v>0.89147523295162356</v>
      </c>
      <c r="I228" s="61">
        <f t="shared" si="40"/>
        <v>12.987499773502336</v>
      </c>
      <c r="J228" s="37">
        <f t="shared" si="44"/>
        <v>1</v>
      </c>
      <c r="K228" s="89" t="str">
        <f t="shared" si="46"/>
        <v/>
      </c>
      <c r="L228" s="89">
        <f t="shared" si="47"/>
        <v>1</v>
      </c>
      <c r="M228" s="168">
        <f t="shared" si="45"/>
        <v>6.7749153819396557E-2</v>
      </c>
      <c r="N228" s="165">
        <f t="shared" si="51"/>
        <v>0</v>
      </c>
      <c r="O228" s="70">
        <f t="shared" si="48"/>
        <v>1</v>
      </c>
      <c r="P228" s="102">
        <f t="shared" si="49"/>
        <v>0</v>
      </c>
      <c r="Q228" s="230" t="str">
        <f t="shared" si="41"/>
        <v/>
      </c>
      <c r="R228" s="85">
        <f t="shared" si="50"/>
        <v>1</v>
      </c>
    </row>
    <row r="229" spans="1:18" ht="15.6">
      <c r="A229" s="206">
        <v>34925</v>
      </c>
      <c r="B229">
        <v>2.6700000762939502</v>
      </c>
      <c r="C229">
        <v>18.149999618530298</v>
      </c>
      <c r="D229">
        <v>0</v>
      </c>
      <c r="E229">
        <v>20.085869429197398</v>
      </c>
      <c r="F229" s="36">
        <f t="shared" si="39"/>
        <v>2.0928636856641711</v>
      </c>
      <c r="G229" s="41">
        <f t="shared" si="42"/>
        <v>42.899470699049843</v>
      </c>
      <c r="H229" s="42">
        <f t="shared" si="43"/>
        <v>0.85798941398099682</v>
      </c>
      <c r="I229" s="61">
        <f t="shared" si="40"/>
        <v>14.279999732971211</v>
      </c>
      <c r="J229" s="37">
        <f t="shared" si="44"/>
        <v>1</v>
      </c>
      <c r="K229" s="89" t="str">
        <f t="shared" si="46"/>
        <v/>
      </c>
      <c r="L229" s="89">
        <f t="shared" si="47"/>
        <v>1</v>
      </c>
      <c r="M229" s="168">
        <f t="shared" si="45"/>
        <v>8.1594231948440121E-2</v>
      </c>
      <c r="N229" s="165">
        <f t="shared" si="51"/>
        <v>0</v>
      </c>
      <c r="O229" s="70">
        <f t="shared" si="48"/>
        <v>1</v>
      </c>
      <c r="P229" s="102">
        <f t="shared" si="49"/>
        <v>0</v>
      </c>
      <c r="Q229" s="230" t="str">
        <f t="shared" si="41"/>
        <v/>
      </c>
      <c r="R229" s="85">
        <f t="shared" si="50"/>
        <v>1</v>
      </c>
    </row>
    <row r="230" spans="1:18" ht="15.6">
      <c r="A230" s="206">
        <v>34926</v>
      </c>
      <c r="B230">
        <v>5.6199998855590803</v>
      </c>
      <c r="C230">
        <v>19.719999313354499</v>
      </c>
      <c r="D230">
        <v>0</v>
      </c>
      <c r="E230">
        <v>20.302497575387001</v>
      </c>
      <c r="F230" s="36">
        <f t="shared" si="39"/>
        <v>2.180686399502973</v>
      </c>
      <c r="G230" s="41">
        <f t="shared" si="42"/>
        <v>41.154921579447468</v>
      </c>
      <c r="H230" s="42">
        <f t="shared" si="43"/>
        <v>0.82309843158894935</v>
      </c>
      <c r="I230" s="61">
        <f t="shared" si="40"/>
        <v>16.194999456405643</v>
      </c>
      <c r="J230" s="37">
        <f t="shared" si="44"/>
        <v>1</v>
      </c>
      <c r="K230" s="89" t="str">
        <f t="shared" si="46"/>
        <v/>
      </c>
      <c r="L230" s="89">
        <f t="shared" si="47"/>
        <v>1</v>
      </c>
      <c r="M230" s="168">
        <f t="shared" si="45"/>
        <v>0.10064411767772695</v>
      </c>
      <c r="N230" s="165">
        <f t="shared" si="51"/>
        <v>0</v>
      </c>
      <c r="O230" s="70">
        <f t="shared" si="48"/>
        <v>1</v>
      </c>
      <c r="P230" s="102">
        <f t="shared" si="49"/>
        <v>0</v>
      </c>
      <c r="Q230" s="230" t="str">
        <f t="shared" si="41"/>
        <v/>
      </c>
      <c r="R230" s="85">
        <f t="shared" si="50"/>
        <v>1</v>
      </c>
    </row>
    <row r="231" spans="1:18" ht="15.6">
      <c r="A231" s="206">
        <v>34927</v>
      </c>
      <c r="B231">
        <v>8.7799997329711896</v>
      </c>
      <c r="C231">
        <v>18.690000534057599</v>
      </c>
      <c r="D231">
        <v>0</v>
      </c>
      <c r="E231">
        <v>20.522266891167099</v>
      </c>
      <c r="F231" s="36">
        <f t="shared" si="39"/>
        <v>1.9125674705493292</v>
      </c>
      <c r="G231" s="41">
        <f t="shared" si="42"/>
        <v>39.624867603008006</v>
      </c>
      <c r="H231" s="42">
        <f t="shared" si="43"/>
        <v>0.79249735206016014</v>
      </c>
      <c r="I231" s="61">
        <f t="shared" si="40"/>
        <v>16.212500333785997</v>
      </c>
      <c r="J231" s="37">
        <f t="shared" si="44"/>
        <v>1</v>
      </c>
      <c r="K231" s="89" t="str">
        <f t="shared" si="46"/>
        <v/>
      </c>
      <c r="L231" s="89">
        <f t="shared" si="47"/>
        <v>1</v>
      </c>
      <c r="M231" s="168">
        <f t="shared" si="45"/>
        <v>0.10080110766538965</v>
      </c>
      <c r="N231" s="165">
        <f t="shared" si="51"/>
        <v>0</v>
      </c>
      <c r="O231" s="70">
        <f t="shared" si="48"/>
        <v>1</v>
      </c>
      <c r="P231" s="102">
        <f t="shared" si="49"/>
        <v>0</v>
      </c>
      <c r="Q231" s="230" t="str">
        <f t="shared" si="41"/>
        <v/>
      </c>
      <c r="R231" s="85">
        <f t="shared" si="50"/>
        <v>1</v>
      </c>
    </row>
    <row r="232" spans="1:18" ht="15.6">
      <c r="A232" s="206">
        <v>34928</v>
      </c>
      <c r="B232">
        <v>10.6300001144409</v>
      </c>
      <c r="C232">
        <v>21.680000305175799</v>
      </c>
      <c r="D232">
        <v>0</v>
      </c>
      <c r="E232">
        <v>20.745088812262399</v>
      </c>
      <c r="F232" s="36">
        <f t="shared" si="39"/>
        <v>2.198173309655342</v>
      </c>
      <c r="G232" s="41">
        <f t="shared" si="42"/>
        <v>37.866328955283734</v>
      </c>
      <c r="H232" s="42">
        <f t="shared" si="43"/>
        <v>0.75732657910567469</v>
      </c>
      <c r="I232" s="61">
        <f t="shared" si="40"/>
        <v>18.917500257492073</v>
      </c>
      <c r="J232" s="37">
        <f t="shared" si="44"/>
        <v>1</v>
      </c>
      <c r="K232" s="89" t="str">
        <f t="shared" si="46"/>
        <v/>
      </c>
      <c r="L232" s="89">
        <f t="shared" si="47"/>
        <v>1</v>
      </c>
      <c r="M232" s="168">
        <f t="shared" si="45"/>
        <v>0.1161348231987227</v>
      </c>
      <c r="N232" s="165">
        <f t="shared" si="51"/>
        <v>0</v>
      </c>
      <c r="O232" s="70">
        <f t="shared" si="48"/>
        <v>1</v>
      </c>
      <c r="P232" s="102">
        <f t="shared" si="49"/>
        <v>0</v>
      </c>
      <c r="Q232" s="230" t="str">
        <f t="shared" si="41"/>
        <v/>
      </c>
      <c r="R232" s="85">
        <f t="shared" si="50"/>
        <v>1</v>
      </c>
    </row>
    <row r="233" spans="1:18" ht="15.6">
      <c r="A233" s="206">
        <v>34929</v>
      </c>
      <c r="B233">
        <v>9.5799999237060494</v>
      </c>
      <c r="C233">
        <v>20.030000686645501</v>
      </c>
      <c r="D233">
        <v>0</v>
      </c>
      <c r="E233">
        <v>20.970863542172001</v>
      </c>
      <c r="F233" s="36">
        <f t="shared" si="39"/>
        <v>2.0750111543553356</v>
      </c>
      <c r="G233" s="41">
        <f t="shared" si="42"/>
        <v>36.206320031799464</v>
      </c>
      <c r="H233" s="42">
        <f t="shared" si="43"/>
        <v>0.72412640063598932</v>
      </c>
      <c r="I233" s="61">
        <f t="shared" si="40"/>
        <v>17.417500495910637</v>
      </c>
      <c r="J233" s="37">
        <f t="shared" si="44"/>
        <v>1</v>
      </c>
      <c r="K233" s="89" t="str">
        <f t="shared" si="46"/>
        <v/>
      </c>
      <c r="L233" s="89">
        <f t="shared" si="47"/>
        <v>1</v>
      </c>
      <c r="M233" s="168">
        <f t="shared" si="45"/>
        <v>0.11029827299630382</v>
      </c>
      <c r="N233" s="165">
        <f t="shared" si="51"/>
        <v>0</v>
      </c>
      <c r="O233" s="70">
        <f t="shared" si="48"/>
        <v>1</v>
      </c>
      <c r="P233" s="102">
        <f t="shared" si="49"/>
        <v>0</v>
      </c>
      <c r="Q233" s="230" t="str">
        <f t="shared" si="41"/>
        <v/>
      </c>
      <c r="R233" s="85">
        <f t="shared" si="50"/>
        <v>1</v>
      </c>
    </row>
    <row r="234" spans="1:18" ht="15.6">
      <c r="A234" s="206">
        <v>34930</v>
      </c>
      <c r="B234">
        <v>5.7399997711181596</v>
      </c>
      <c r="C234">
        <v>20.319999694824201</v>
      </c>
      <c r="D234">
        <v>0</v>
      </c>
      <c r="E234">
        <v>21.199491284394799</v>
      </c>
      <c r="F234" s="36">
        <f t="shared" si="39"/>
        <v>2.3428229676220722</v>
      </c>
      <c r="G234" s="41">
        <f t="shared" si="42"/>
        <v>34.332061657701807</v>
      </c>
      <c r="H234" s="42">
        <f t="shared" si="43"/>
        <v>0.68664123315403613</v>
      </c>
      <c r="I234" s="61">
        <f t="shared" si="40"/>
        <v>16.674999713897691</v>
      </c>
      <c r="J234" s="37">
        <f t="shared" si="44"/>
        <v>1</v>
      </c>
      <c r="K234" s="89" t="str">
        <f t="shared" si="46"/>
        <v/>
      </c>
      <c r="L234" s="89">
        <f t="shared" si="47"/>
        <v>1</v>
      </c>
      <c r="M234" s="168">
        <f t="shared" si="45"/>
        <v>0.10477768281961085</v>
      </c>
      <c r="N234" s="165">
        <f t="shared" si="51"/>
        <v>0</v>
      </c>
      <c r="O234" s="70">
        <f t="shared" si="48"/>
        <v>1</v>
      </c>
      <c r="P234" s="102">
        <f t="shared" si="49"/>
        <v>0</v>
      </c>
      <c r="Q234" s="230" t="str">
        <f t="shared" si="41"/>
        <v/>
      </c>
      <c r="R234" s="85">
        <f t="shared" si="50"/>
        <v>1</v>
      </c>
    </row>
    <row r="235" spans="1:18" ht="15.6">
      <c r="A235" s="206">
        <v>34931</v>
      </c>
      <c r="B235">
        <v>8.5100002288818395</v>
      </c>
      <c r="C235">
        <v>22.219999313354499</v>
      </c>
      <c r="D235">
        <v>0</v>
      </c>
      <c r="E235">
        <v>21.430872242429999</v>
      </c>
      <c r="F235" s="36">
        <f t="shared" si="39"/>
        <v>2.4705879023426549</v>
      </c>
      <c r="G235" s="41">
        <f t="shared" si="42"/>
        <v>32.355591335827683</v>
      </c>
      <c r="H235" s="42">
        <f t="shared" si="43"/>
        <v>0.64711182671655365</v>
      </c>
      <c r="I235" s="61">
        <f t="shared" si="40"/>
        <v>18.792499542236335</v>
      </c>
      <c r="J235" s="37">
        <f t="shared" si="44"/>
        <v>1</v>
      </c>
      <c r="K235" s="89" t="str">
        <f t="shared" si="46"/>
        <v/>
      </c>
      <c r="L235" s="89">
        <f t="shared" si="47"/>
        <v>1</v>
      </c>
      <c r="M235" s="168">
        <f t="shared" si="45"/>
        <v>0.11604271125132087</v>
      </c>
      <c r="N235" s="165">
        <f t="shared" si="51"/>
        <v>1</v>
      </c>
      <c r="O235" s="70">
        <f t="shared" si="48"/>
        <v>1</v>
      </c>
      <c r="P235" s="102">
        <f t="shared" si="49"/>
        <v>0</v>
      </c>
      <c r="Q235" s="230" t="str">
        <f t="shared" si="41"/>
        <v/>
      </c>
      <c r="R235" s="85">
        <f t="shared" si="50"/>
        <v>1</v>
      </c>
    </row>
    <row r="236" spans="1:18" ht="15.6">
      <c r="A236" s="206">
        <v>34932</v>
      </c>
      <c r="B236">
        <v>11.1400003433228</v>
      </c>
      <c r="C236">
        <v>14.7200002670288</v>
      </c>
      <c r="D236">
        <v>5.9000000953674299</v>
      </c>
      <c r="E236">
        <v>21.664906619776399</v>
      </c>
      <c r="F236" s="36">
        <f t="shared" si="39"/>
        <v>1.1825585335797211</v>
      </c>
      <c r="G236" s="41">
        <f t="shared" si="42"/>
        <v>37.309544604331336</v>
      </c>
      <c r="H236" s="42">
        <f t="shared" si="43"/>
        <v>0.7461908920866267</v>
      </c>
      <c r="I236" s="61">
        <f t="shared" si="40"/>
        <v>13.8250002861023</v>
      </c>
      <c r="J236" s="37">
        <f t="shared" si="44"/>
        <v>1</v>
      </c>
      <c r="K236" s="89">
        <f t="shared" si="46"/>
        <v>1</v>
      </c>
      <c r="L236" s="89">
        <f t="shared" si="47"/>
        <v>1</v>
      </c>
      <c r="M236" s="168">
        <f t="shared" si="45"/>
        <v>7.6749035826308654E-2</v>
      </c>
      <c r="N236" s="165">
        <f t="shared" si="51"/>
        <v>1</v>
      </c>
      <c r="O236" s="70">
        <f t="shared" si="48"/>
        <v>1</v>
      </c>
      <c r="P236" s="102">
        <f t="shared" si="49"/>
        <v>0</v>
      </c>
      <c r="Q236" s="230" t="str">
        <f t="shared" si="41"/>
        <v/>
      </c>
      <c r="R236" s="85">
        <f t="shared" si="50"/>
        <v>1</v>
      </c>
    </row>
    <row r="237" spans="1:18" ht="15.6">
      <c r="A237" s="206">
        <v>34933</v>
      </c>
      <c r="B237">
        <v>6.21000003814697</v>
      </c>
      <c r="C237">
        <v>17.350000381469702</v>
      </c>
      <c r="D237">
        <v>0.10000000149011599</v>
      </c>
      <c r="E237">
        <v>21.9014946199331</v>
      </c>
      <c r="F237" s="36">
        <f t="shared" si="39"/>
        <v>2.0299076479743894</v>
      </c>
      <c r="G237" s="41">
        <f t="shared" si="42"/>
        <v>35.785618487441937</v>
      </c>
      <c r="H237" s="42">
        <f t="shared" si="43"/>
        <v>0.71571236974883878</v>
      </c>
      <c r="I237" s="61">
        <f t="shared" si="40"/>
        <v>14.565000295639019</v>
      </c>
      <c r="J237" s="37">
        <f t="shared" si="44"/>
        <v>1</v>
      </c>
      <c r="K237" s="89">
        <f t="shared" si="46"/>
        <v>1</v>
      </c>
      <c r="L237" s="89">
        <f t="shared" si="47"/>
        <v>1</v>
      </c>
      <c r="M237" s="168">
        <f t="shared" si="45"/>
        <v>8.4593098335173283E-2</v>
      </c>
      <c r="N237" s="165">
        <f t="shared" si="51"/>
        <v>1</v>
      </c>
      <c r="O237" s="70">
        <f t="shared" si="48"/>
        <v>1</v>
      </c>
      <c r="P237" s="102">
        <f t="shared" si="49"/>
        <v>0</v>
      </c>
      <c r="Q237" s="230" t="str">
        <f t="shared" si="41"/>
        <v/>
      </c>
      <c r="R237" s="85">
        <f t="shared" si="50"/>
        <v>0</v>
      </c>
    </row>
    <row r="238" spans="1:18" ht="15.6">
      <c r="A238" s="206">
        <v>34934</v>
      </c>
      <c r="B238">
        <v>10.1499996185303</v>
      </c>
      <c r="C238">
        <v>17.350000381469702</v>
      </c>
      <c r="D238">
        <v>0</v>
      </c>
      <c r="E238">
        <v>22.140536446399</v>
      </c>
      <c r="F238" s="36">
        <f t="shared" si="39"/>
        <v>1.75960637083508</v>
      </c>
      <c r="G238" s="41">
        <f t="shared" si="42"/>
        <v>34.377933390773876</v>
      </c>
      <c r="H238" s="42">
        <f t="shared" si="43"/>
        <v>0.68755866781547748</v>
      </c>
      <c r="I238" s="61">
        <f t="shared" si="40"/>
        <v>15.550000190734851</v>
      </c>
      <c r="J238" s="37">
        <f t="shared" si="44"/>
        <v>1</v>
      </c>
      <c r="K238" s="89">
        <f t="shared" si="46"/>
        <v>1</v>
      </c>
      <c r="L238" s="89">
        <f t="shared" si="47"/>
        <v>1</v>
      </c>
      <c r="M238" s="168">
        <f t="shared" si="45"/>
        <v>9.4587274682795486E-2</v>
      </c>
      <c r="N238" s="165">
        <f t="shared" si="51"/>
        <v>1</v>
      </c>
      <c r="O238" s="70">
        <f t="shared" si="48"/>
        <v>1</v>
      </c>
      <c r="P238" s="102">
        <f t="shared" si="49"/>
        <v>0</v>
      </c>
      <c r="Q238" s="230" t="str">
        <f t="shared" si="41"/>
        <v/>
      </c>
      <c r="R238" s="85">
        <f t="shared" si="50"/>
        <v>0</v>
      </c>
    </row>
    <row r="239" spans="1:18" ht="15.6">
      <c r="A239" s="206">
        <v>34935</v>
      </c>
      <c r="B239">
        <v>3.9100000858306898</v>
      </c>
      <c r="C239">
        <v>20.590000152587901</v>
      </c>
      <c r="D239">
        <v>0</v>
      </c>
      <c r="E239">
        <v>22.3819323026731</v>
      </c>
      <c r="F239" s="36">
        <f t="shared" si="39"/>
        <v>2.5787060047504711</v>
      </c>
      <c r="G239" s="41">
        <f t="shared" si="42"/>
        <v>32.314968586973499</v>
      </c>
      <c r="H239" s="42">
        <f t="shared" si="43"/>
        <v>0.64629937173946994</v>
      </c>
      <c r="I239" s="61">
        <f t="shared" si="40"/>
        <v>16.420000135898597</v>
      </c>
      <c r="J239" s="37">
        <f t="shared" si="44"/>
        <v>1</v>
      </c>
      <c r="K239" s="89">
        <f t="shared" si="46"/>
        <v>1</v>
      </c>
      <c r="L239" s="89">
        <f t="shared" si="47"/>
        <v>1</v>
      </c>
      <c r="M239" s="168">
        <f t="shared" si="45"/>
        <v>0.10262788235904108</v>
      </c>
      <c r="N239" s="165">
        <f t="shared" si="51"/>
        <v>0</v>
      </c>
      <c r="O239" s="70">
        <f t="shared" si="48"/>
        <v>1</v>
      </c>
      <c r="P239" s="102">
        <f t="shared" si="49"/>
        <v>0</v>
      </c>
      <c r="Q239" s="230" t="str">
        <f t="shared" si="41"/>
        <v/>
      </c>
      <c r="R239" s="85">
        <f t="shared" si="50"/>
        <v>0</v>
      </c>
    </row>
    <row r="240" spans="1:18" ht="15.6">
      <c r="A240" s="206">
        <v>34936</v>
      </c>
      <c r="B240">
        <v>10.310000419616699</v>
      </c>
      <c r="C240">
        <v>23.360000610351602</v>
      </c>
      <c r="D240">
        <v>0</v>
      </c>
      <c r="E240">
        <v>22.625582392254501</v>
      </c>
      <c r="F240" s="36">
        <f t="shared" si="39"/>
        <v>2.6575532543005713</v>
      </c>
      <c r="G240" s="41">
        <f t="shared" si="42"/>
        <v>30.188925983533043</v>
      </c>
      <c r="H240" s="42">
        <f t="shared" si="43"/>
        <v>0.60377851967066087</v>
      </c>
      <c r="I240" s="61">
        <f t="shared" si="40"/>
        <v>20.097500562667875</v>
      </c>
      <c r="J240" s="37">
        <f t="shared" si="44"/>
        <v>1</v>
      </c>
      <c r="K240" s="89">
        <f t="shared" si="46"/>
        <v>1</v>
      </c>
      <c r="L240" s="89">
        <f t="shared" si="47"/>
        <v>1</v>
      </c>
      <c r="M240" s="168">
        <f t="shared" si="45"/>
        <v>0.11061779797537326</v>
      </c>
      <c r="N240" s="165">
        <f t="shared" si="51"/>
        <v>0</v>
      </c>
      <c r="O240" s="70">
        <f t="shared" si="48"/>
        <v>1</v>
      </c>
      <c r="P240" s="102">
        <f t="shared" si="49"/>
        <v>0.87800045013430006</v>
      </c>
      <c r="Q240" s="230" t="str">
        <f t="shared" si="41"/>
        <v/>
      </c>
      <c r="R240" s="85">
        <f t="shared" si="50"/>
        <v>0</v>
      </c>
    </row>
    <row r="241" spans="1:18" ht="15.6">
      <c r="A241" s="206">
        <v>34937</v>
      </c>
      <c r="B241">
        <v>3.9100000858306898</v>
      </c>
      <c r="C241">
        <v>18.079999923706101</v>
      </c>
      <c r="D241">
        <v>0.30000001192092901</v>
      </c>
      <c r="E241">
        <v>22.871386918642202</v>
      </c>
      <c r="F241" s="36">
        <f t="shared" si="39"/>
        <v>2.3273208388706284</v>
      </c>
      <c r="G241" s="41">
        <f t="shared" si="42"/>
        <v>28.627069324357468</v>
      </c>
      <c r="H241" s="42">
        <f t="shared" si="43"/>
        <v>0.57254138648714936</v>
      </c>
      <c r="I241" s="61">
        <f t="shared" si="40"/>
        <v>14.537499964237249</v>
      </c>
      <c r="J241" s="37">
        <f t="shared" si="44"/>
        <v>1</v>
      </c>
      <c r="K241" s="89" t="str">
        <f t="shared" si="46"/>
        <v/>
      </c>
      <c r="L241" s="89">
        <f t="shared" si="47"/>
        <v>1</v>
      </c>
      <c r="M241" s="168">
        <f t="shared" si="45"/>
        <v>8.4305280134152213E-2</v>
      </c>
      <c r="N241" s="165">
        <f t="shared" si="51"/>
        <v>0</v>
      </c>
      <c r="O241" s="70">
        <f t="shared" si="48"/>
        <v>1</v>
      </c>
      <c r="P241" s="102">
        <f t="shared" si="49"/>
        <v>0.87800045013430006</v>
      </c>
      <c r="Q241" s="230" t="str">
        <f t="shared" si="41"/>
        <v/>
      </c>
      <c r="R241" s="85">
        <f t="shared" si="50"/>
        <v>0</v>
      </c>
    </row>
    <row r="242" spans="1:18" ht="15.6">
      <c r="A242" s="206">
        <v>34938</v>
      </c>
      <c r="B242">
        <v>5.9800000190734899</v>
      </c>
      <c r="C242">
        <v>14.060000419616699</v>
      </c>
      <c r="D242">
        <v>0.80000001192092896</v>
      </c>
      <c r="E242">
        <v>23.119246085335099</v>
      </c>
      <c r="F242" s="36">
        <f t="shared" si="39"/>
        <v>1.7163199064063144</v>
      </c>
      <c r="G242" s="41">
        <f t="shared" si="42"/>
        <v>28.054013411153345</v>
      </c>
      <c r="H242" s="42">
        <f t="shared" si="43"/>
        <v>0.56108026822306689</v>
      </c>
      <c r="I242" s="61">
        <f t="shared" si="40"/>
        <v>12.040000319480896</v>
      </c>
      <c r="J242" s="37">
        <f t="shared" si="44"/>
        <v>1</v>
      </c>
      <c r="K242" s="89" t="str">
        <f t="shared" si="46"/>
        <v/>
      </c>
      <c r="L242" s="89">
        <f t="shared" si="47"/>
        <v>1</v>
      </c>
      <c r="M242" s="168">
        <f t="shared" si="45"/>
        <v>5.7636708860275818E-2</v>
      </c>
      <c r="N242" s="165">
        <f t="shared" si="51"/>
        <v>0</v>
      </c>
      <c r="O242" s="70">
        <f t="shared" si="48"/>
        <v>1</v>
      </c>
      <c r="P242" s="102">
        <f t="shared" si="49"/>
        <v>0.87800045013430006</v>
      </c>
      <c r="Q242" s="230" t="str">
        <f t="shared" si="41"/>
        <v/>
      </c>
      <c r="R242" s="85">
        <f t="shared" si="50"/>
        <v>0</v>
      </c>
    </row>
    <row r="243" spans="1:18" ht="15.6">
      <c r="A243" s="206">
        <v>34939</v>
      </c>
      <c r="B243">
        <v>1.75</v>
      </c>
      <c r="C243">
        <v>14.7600002288818</v>
      </c>
      <c r="D243">
        <v>0.5</v>
      </c>
      <c r="E243">
        <v>23.3690600958322</v>
      </c>
      <c r="F243" s="36">
        <f t="shared" si="39"/>
        <v>2.0617344540764062</v>
      </c>
      <c r="G243" s="41">
        <f t="shared" si="42"/>
        <v>26.90462584789222</v>
      </c>
      <c r="H243" s="42">
        <f t="shared" si="43"/>
        <v>0.53809251695784444</v>
      </c>
      <c r="I243" s="61">
        <f t="shared" si="40"/>
        <v>11.50750017166135</v>
      </c>
      <c r="J243" s="37">
        <f t="shared" si="44"/>
        <v>1</v>
      </c>
      <c r="K243" s="89" t="str">
        <f t="shared" si="46"/>
        <v/>
      </c>
      <c r="L243" s="89">
        <f t="shared" si="47"/>
        <v>1</v>
      </c>
      <c r="M243" s="168">
        <f t="shared" si="45"/>
        <v>5.2067086068669666E-2</v>
      </c>
      <c r="N243" s="165">
        <f t="shared" si="51"/>
        <v>0</v>
      </c>
      <c r="O243" s="70">
        <f t="shared" si="48"/>
        <v>1</v>
      </c>
      <c r="P243" s="102">
        <f t="shared" si="49"/>
        <v>0.87800045013430006</v>
      </c>
      <c r="Q243" s="230" t="str">
        <f t="shared" si="41"/>
        <v/>
      </c>
      <c r="R243" s="85">
        <f t="shared" si="50"/>
        <v>0</v>
      </c>
    </row>
    <row r="244" spans="1:18" ht="15.6">
      <c r="A244" s="206">
        <v>34940</v>
      </c>
      <c r="B244">
        <v>3.0799999237060498</v>
      </c>
      <c r="C244">
        <v>18.159999847412099</v>
      </c>
      <c r="D244">
        <v>0</v>
      </c>
      <c r="E244">
        <v>23.620729153632499</v>
      </c>
      <c r="F244" s="36">
        <f t="shared" si="39"/>
        <v>2.447258203468146</v>
      </c>
      <c r="G244" s="41">
        <f t="shared" si="42"/>
        <v>24.946819285117702</v>
      </c>
      <c r="H244" s="42">
        <f t="shared" si="43"/>
        <v>0.49893638570235405</v>
      </c>
      <c r="I244" s="61">
        <f t="shared" si="40"/>
        <v>14.389999866485587</v>
      </c>
      <c r="J244" s="37">
        <f t="shared" si="44"/>
        <v>1</v>
      </c>
      <c r="K244" s="89" t="str">
        <f t="shared" si="46"/>
        <v/>
      </c>
      <c r="L244" s="89">
        <f t="shared" si="47"/>
        <v>1</v>
      </c>
      <c r="M244" s="168">
        <f t="shared" si="45"/>
        <v>8.2755700928078657E-2</v>
      </c>
      <c r="N244" s="165">
        <f t="shared" si="51"/>
        <v>0</v>
      </c>
      <c r="O244" s="70">
        <f t="shared" si="48"/>
        <v>1</v>
      </c>
      <c r="P244" s="102">
        <f t="shared" si="49"/>
        <v>0.87800045013430006</v>
      </c>
      <c r="Q244" s="230" t="str">
        <f t="shared" si="41"/>
        <v/>
      </c>
      <c r="R244" s="85">
        <f t="shared" si="50"/>
        <v>0</v>
      </c>
    </row>
    <row r="245" spans="1:18" ht="15.6">
      <c r="A245" s="206">
        <v>34941</v>
      </c>
      <c r="B245">
        <v>9.25</v>
      </c>
      <c r="C245">
        <v>16.049999237060501</v>
      </c>
      <c r="D245">
        <v>0.20000000298023199</v>
      </c>
      <c r="E245">
        <v>23.8741534622351</v>
      </c>
      <c r="F245" s="36">
        <f t="shared" si="39"/>
        <v>1.7796371223561007</v>
      </c>
      <c r="G245" s="41">
        <f t="shared" si="42"/>
        <v>23.723109590213053</v>
      </c>
      <c r="H245" s="42">
        <f t="shared" si="43"/>
        <v>0.47446219180426108</v>
      </c>
      <c r="I245" s="61">
        <f t="shared" si="40"/>
        <v>14.349999427795375</v>
      </c>
      <c r="J245" s="37">
        <f t="shared" si="44"/>
        <v>1</v>
      </c>
      <c r="K245" s="89" t="str">
        <f t="shared" si="46"/>
        <v/>
      </c>
      <c r="L245" s="89">
        <f t="shared" si="47"/>
        <v>1</v>
      </c>
      <c r="M245" s="168">
        <f t="shared" si="45"/>
        <v>8.2333886648962198E-2</v>
      </c>
      <c r="N245" s="165">
        <f t="shared" si="51"/>
        <v>0</v>
      </c>
      <c r="O245" s="70">
        <f t="shared" si="48"/>
        <v>1</v>
      </c>
      <c r="P245" s="102">
        <f t="shared" si="49"/>
        <v>0.87800045013430006</v>
      </c>
      <c r="Q245" s="230">
        <f t="shared" si="41"/>
        <v>34941</v>
      </c>
      <c r="R245" s="85">
        <f t="shared" si="50"/>
        <v>1</v>
      </c>
    </row>
    <row r="246" spans="1:18" ht="15.6">
      <c r="A246" s="206">
        <v>34942</v>
      </c>
      <c r="B246">
        <v>4.9800000190734899</v>
      </c>
      <c r="C246">
        <v>15.2399997711182</v>
      </c>
      <c r="D246">
        <v>0</v>
      </c>
      <c r="E246">
        <v>24.129233225138801</v>
      </c>
      <c r="F246" s="36">
        <f t="shared" si="39"/>
        <v>2.0250641382718952</v>
      </c>
      <c r="G246" s="41">
        <f t="shared" si="42"/>
        <v>22.103058279595537</v>
      </c>
      <c r="H246" s="42">
        <f t="shared" si="43"/>
        <v>0.44206116559191072</v>
      </c>
      <c r="I246" s="61">
        <f t="shared" si="40"/>
        <v>12.674999833107023</v>
      </c>
      <c r="J246" s="37">
        <f t="shared" si="44"/>
        <v>1</v>
      </c>
      <c r="K246" s="89" t="str">
        <f t="shared" si="46"/>
        <v/>
      </c>
      <c r="L246" s="89">
        <f t="shared" si="47"/>
        <v>1</v>
      </c>
      <c r="M246" s="168">
        <f t="shared" si="45"/>
        <v>6.4394975166502735E-2</v>
      </c>
      <c r="N246" s="165">
        <f t="shared" si="51"/>
        <v>0</v>
      </c>
      <c r="O246" s="70">
        <f t="shared" si="48"/>
        <v>1</v>
      </c>
      <c r="P246" s="102">
        <f t="shared" si="49"/>
        <v>0.87800045013430006</v>
      </c>
      <c r="Q246" s="230" t="str">
        <f t="shared" si="41"/>
        <v/>
      </c>
      <c r="R246" s="85">
        <f t="shared" si="50"/>
        <v>1</v>
      </c>
    </row>
    <row r="247" spans="1:18" ht="15.6">
      <c r="A247" s="206">
        <v>34943</v>
      </c>
      <c r="B247">
        <v>3.7300000190734899</v>
      </c>
      <c r="C247">
        <v>15.1000003814697</v>
      </c>
      <c r="D247">
        <v>0.10000000149011599</v>
      </c>
      <c r="E247">
        <v>24.385868645842798</v>
      </c>
      <c r="F247" s="36">
        <f t="shared" si="39"/>
        <v>2.100818643755384</v>
      </c>
      <c r="G247" s="41">
        <f t="shared" si="42"/>
        <v>20.522403366081345</v>
      </c>
      <c r="H247" s="42">
        <f t="shared" si="43"/>
        <v>0.41044806732162692</v>
      </c>
      <c r="I247" s="61">
        <f t="shared" si="40"/>
        <v>12.257500290870647</v>
      </c>
      <c r="J247" s="37">
        <f t="shared" si="44"/>
        <v>1</v>
      </c>
      <c r="K247" s="89" t="str">
        <f t="shared" si="46"/>
        <v/>
      </c>
      <c r="L247" s="89">
        <f t="shared" si="47"/>
        <v>1</v>
      </c>
      <c r="M247" s="168">
        <f t="shared" si="45"/>
        <v>5.9940010681642633E-2</v>
      </c>
      <c r="N247" s="165">
        <f t="shared" si="51"/>
        <v>0</v>
      </c>
      <c r="O247" s="70">
        <f t="shared" si="48"/>
        <v>1</v>
      </c>
      <c r="P247" s="102">
        <f t="shared" si="49"/>
        <v>0.87800045013430006</v>
      </c>
      <c r="Q247" s="230" t="str">
        <f t="shared" si="41"/>
        <v/>
      </c>
      <c r="R247" s="85">
        <f t="shared" si="50"/>
        <v>1</v>
      </c>
    </row>
    <row r="248" spans="1:18" ht="15.6">
      <c r="A248" s="206">
        <v>34944</v>
      </c>
      <c r="B248">
        <v>3.6700000762939502</v>
      </c>
      <c r="C248">
        <v>15.3599996566772</v>
      </c>
      <c r="D248">
        <v>0</v>
      </c>
      <c r="E248">
        <v>24.643959927846002</v>
      </c>
      <c r="F248" s="36">
        <f t="shared" si="39"/>
        <v>2.160631463663329</v>
      </c>
      <c r="G248" s="41">
        <f t="shared" si="42"/>
        <v>18.793898195150682</v>
      </c>
      <c r="H248" s="42">
        <f t="shared" si="43"/>
        <v>0.37587796390301365</v>
      </c>
      <c r="I248" s="61">
        <f t="shared" si="40"/>
        <v>12.437499761581387</v>
      </c>
      <c r="J248" s="37">
        <f t="shared" si="44"/>
        <v>1</v>
      </c>
      <c r="K248" s="89" t="str">
        <f t="shared" si="46"/>
        <v/>
      </c>
      <c r="L248" s="89">
        <f t="shared" si="47"/>
        <v>1</v>
      </c>
      <c r="M248" s="168">
        <f t="shared" si="45"/>
        <v>6.1855993450198377E-2</v>
      </c>
      <c r="N248" s="165">
        <f t="shared" si="51"/>
        <v>0</v>
      </c>
      <c r="O248" s="70">
        <f t="shared" si="48"/>
        <v>1</v>
      </c>
      <c r="P248" s="102">
        <f t="shared" si="49"/>
        <v>0.87800045013430006</v>
      </c>
      <c r="Q248" s="230" t="str">
        <f t="shared" si="41"/>
        <v/>
      </c>
      <c r="R248" s="85">
        <f t="shared" si="50"/>
        <v>1</v>
      </c>
    </row>
    <row r="249" spans="1:18" ht="15.6">
      <c r="A249" s="206">
        <v>34945</v>
      </c>
      <c r="B249">
        <v>2.1800000667571999</v>
      </c>
      <c r="C249">
        <v>16.829999923706101</v>
      </c>
      <c r="D249">
        <v>0</v>
      </c>
      <c r="E249">
        <v>24.9034072746474</v>
      </c>
      <c r="F249" s="36">
        <f t="shared" si="39"/>
        <v>2.4433265479446917</v>
      </c>
      <c r="G249" s="41">
        <f t="shared" si="42"/>
        <v>16.839236956794927</v>
      </c>
      <c r="H249" s="42">
        <f t="shared" si="43"/>
        <v>0.33678473913589857</v>
      </c>
      <c r="I249" s="61">
        <f t="shared" si="40"/>
        <v>13.167499959468875</v>
      </c>
      <c r="J249" s="37">
        <f t="shared" si="44"/>
        <v>1</v>
      </c>
      <c r="K249" s="89" t="str">
        <f t="shared" si="46"/>
        <v/>
      </c>
      <c r="L249" s="89">
        <f t="shared" si="47"/>
        <v>1</v>
      </c>
      <c r="M249" s="168">
        <f t="shared" si="45"/>
        <v>6.9685076062702425E-2</v>
      </c>
      <c r="N249" s="165">
        <f t="shared" si="51"/>
        <v>0</v>
      </c>
      <c r="O249" s="70">
        <f t="shared" si="48"/>
        <v>1</v>
      </c>
      <c r="P249" s="102">
        <f t="shared" si="49"/>
        <v>0.87800045013430006</v>
      </c>
      <c r="Q249" s="230" t="str">
        <f t="shared" si="41"/>
        <v/>
      </c>
      <c r="R249" s="85">
        <f t="shared" si="50"/>
        <v>1</v>
      </c>
    </row>
    <row r="250" spans="1:18" ht="15.6">
      <c r="A250" s="206">
        <v>34946</v>
      </c>
      <c r="B250">
        <v>7.1999998092651403</v>
      </c>
      <c r="C250">
        <v>13.4700002670288</v>
      </c>
      <c r="D250">
        <v>1.20000004768372</v>
      </c>
      <c r="E250">
        <v>25.164110889745999</v>
      </c>
      <c r="F250" s="36">
        <f t="shared" si="39"/>
        <v>1.6642710101996585</v>
      </c>
      <c r="G250" s="41">
        <f t="shared" si="42"/>
        <v>16.70782019631892</v>
      </c>
      <c r="H250" s="42">
        <f t="shared" si="43"/>
        <v>0.33415640392637841</v>
      </c>
      <c r="I250" s="61">
        <f t="shared" si="40"/>
        <v>11.902500152587885</v>
      </c>
      <c r="J250" s="37">
        <f t="shared" si="44"/>
        <v>1</v>
      </c>
      <c r="K250" s="89" t="str">
        <f t="shared" si="46"/>
        <v/>
      </c>
      <c r="L250" s="89">
        <f t="shared" si="47"/>
        <v>1</v>
      </c>
      <c r="M250" s="168">
        <f t="shared" si="45"/>
        <v>5.6188344603906745E-2</v>
      </c>
      <c r="N250" s="165">
        <f t="shared" si="51"/>
        <v>0</v>
      </c>
      <c r="O250" s="70">
        <f t="shared" si="48"/>
        <v>1</v>
      </c>
      <c r="P250" s="102">
        <f t="shared" si="49"/>
        <v>0</v>
      </c>
      <c r="Q250" s="230" t="str">
        <f t="shared" si="41"/>
        <v/>
      </c>
      <c r="R250" s="85">
        <f t="shared" si="50"/>
        <v>0</v>
      </c>
    </row>
    <row r="251" spans="1:18" ht="15.6">
      <c r="A251" s="206">
        <v>34947</v>
      </c>
      <c r="B251">
        <v>1.5299999713897701</v>
      </c>
      <c r="C251">
        <v>8.8699998855590803</v>
      </c>
      <c r="D251">
        <v>1.29999995231628</v>
      </c>
      <c r="E251">
        <v>25.425970976640802</v>
      </c>
      <c r="F251" s="36">
        <f t="shared" si="39"/>
        <v>1.4873567908229521</v>
      </c>
      <c r="G251" s="41">
        <f t="shared" si="42"/>
        <v>16.81793471597684</v>
      </c>
      <c r="H251" s="42">
        <f t="shared" si="43"/>
        <v>0.3363586943195368</v>
      </c>
      <c r="I251" s="61">
        <f t="shared" si="40"/>
        <v>7.0349999070167524</v>
      </c>
      <c r="J251" s="37">
        <f t="shared" si="44"/>
        <v>1</v>
      </c>
      <c r="K251" s="89" t="str">
        <f t="shared" si="46"/>
        <v/>
      </c>
      <c r="L251" s="89">
        <f t="shared" si="47"/>
        <v>1</v>
      </c>
      <c r="M251" s="168">
        <f t="shared" si="45"/>
        <v>1.2902985893014453E-2</v>
      </c>
      <c r="N251" s="165">
        <f t="shared" si="51"/>
        <v>0</v>
      </c>
      <c r="O251" s="70">
        <f t="shared" si="48"/>
        <v>1</v>
      </c>
      <c r="P251" s="102">
        <f t="shared" si="49"/>
        <v>0</v>
      </c>
      <c r="Q251" s="230" t="str">
        <f t="shared" si="41"/>
        <v/>
      </c>
      <c r="R251" s="85">
        <f t="shared" si="50"/>
        <v>0</v>
      </c>
    </row>
    <row r="252" spans="1:18" ht="15.6">
      <c r="A252" s="206">
        <v>34948</v>
      </c>
      <c r="B252">
        <v>1.9400000572204601</v>
      </c>
      <c r="C252">
        <v>11.3500003814697</v>
      </c>
      <c r="D252">
        <v>5.5999999046325701</v>
      </c>
      <c r="E252">
        <v>25.6888877388308</v>
      </c>
      <c r="F252" s="36">
        <f t="shared" si="39"/>
        <v>1.8083892521366645</v>
      </c>
      <c r="G252" s="41">
        <f t="shared" si="42"/>
        <v>20.971223218900075</v>
      </c>
      <c r="H252" s="42">
        <f t="shared" si="43"/>
        <v>0.41942446437800152</v>
      </c>
      <c r="I252" s="61">
        <f t="shared" si="40"/>
        <v>8.9975003004073901</v>
      </c>
      <c r="J252" s="37">
        <f t="shared" si="44"/>
        <v>1</v>
      </c>
      <c r="K252" s="89">
        <f t="shared" si="46"/>
        <v>1</v>
      </c>
      <c r="L252" s="89">
        <f t="shared" si="47"/>
        <v>1</v>
      </c>
      <c r="M252" s="168">
        <f t="shared" si="45"/>
        <v>2.7993531115133988E-2</v>
      </c>
      <c r="N252" s="165">
        <f t="shared" si="51"/>
        <v>0</v>
      </c>
      <c r="O252" s="70">
        <f t="shared" si="48"/>
        <v>1</v>
      </c>
      <c r="P252" s="102">
        <f t="shared" si="49"/>
        <v>0</v>
      </c>
      <c r="Q252" s="230" t="str">
        <f t="shared" si="41"/>
        <v/>
      </c>
      <c r="R252" s="85">
        <f t="shared" si="50"/>
        <v>0</v>
      </c>
    </row>
    <row r="253" spans="1:18" ht="15.6">
      <c r="A253" s="206">
        <v>34949</v>
      </c>
      <c r="B253">
        <v>1.2200000286102299</v>
      </c>
      <c r="C253">
        <v>12.5</v>
      </c>
      <c r="D253">
        <v>0.80000001192092896</v>
      </c>
      <c r="E253">
        <v>25.952761379814898</v>
      </c>
      <c r="F253" s="36">
        <f t="shared" si="39"/>
        <v>2.017868900957795</v>
      </c>
      <c r="G253" s="41">
        <f t="shared" si="42"/>
        <v>20.156928110054768</v>
      </c>
      <c r="H253" s="42">
        <f t="shared" si="43"/>
        <v>0.40313856220109534</v>
      </c>
      <c r="I253" s="61">
        <f t="shared" si="40"/>
        <v>9.6800000071525574</v>
      </c>
      <c r="J253" s="37">
        <f t="shared" si="44"/>
        <v>1</v>
      </c>
      <c r="K253" s="89">
        <f t="shared" si="46"/>
        <v>1</v>
      </c>
      <c r="L253" s="89">
        <f t="shared" si="47"/>
        <v>1</v>
      </c>
      <c r="M253" s="168">
        <f t="shared" si="45"/>
        <v>3.4093248540399836E-2</v>
      </c>
      <c r="N253" s="165">
        <f t="shared" si="51"/>
        <v>0</v>
      </c>
      <c r="O253" s="70">
        <f t="shared" si="48"/>
        <v>1</v>
      </c>
      <c r="P253" s="102">
        <f t="shared" si="49"/>
        <v>0</v>
      </c>
      <c r="Q253" s="230" t="str">
        <f t="shared" si="41"/>
        <v/>
      </c>
      <c r="R253" s="85">
        <f t="shared" si="50"/>
        <v>0</v>
      </c>
    </row>
    <row r="254" spans="1:18" ht="15.6">
      <c r="A254" s="206">
        <v>34950</v>
      </c>
      <c r="B254">
        <v>2.7699999809265101</v>
      </c>
      <c r="C254">
        <v>12.7399997711182</v>
      </c>
      <c r="D254">
        <v>0</v>
      </c>
      <c r="E254">
        <v>26.217492103092301</v>
      </c>
      <c r="F254" s="36">
        <f t="shared" si="39"/>
        <v>1.9859867894220862</v>
      </c>
      <c r="G254" s="41">
        <f t="shared" si="42"/>
        <v>18.568138678517098</v>
      </c>
      <c r="H254" s="42">
        <f t="shared" si="43"/>
        <v>0.37136277357034198</v>
      </c>
      <c r="I254" s="61">
        <f t="shared" si="40"/>
        <v>10.247499823570276</v>
      </c>
      <c r="J254" s="37">
        <f t="shared" si="44"/>
        <v>1</v>
      </c>
      <c r="K254" s="89">
        <f t="shared" si="46"/>
        <v>1</v>
      </c>
      <c r="L254" s="89">
        <f t="shared" si="47"/>
        <v>1</v>
      </c>
      <c r="M254" s="168">
        <f t="shared" si="45"/>
        <v>3.9444390131952854E-2</v>
      </c>
      <c r="N254" s="165">
        <f t="shared" si="51"/>
        <v>0</v>
      </c>
      <c r="O254" s="70">
        <f t="shared" si="48"/>
        <v>1</v>
      </c>
      <c r="P254" s="102">
        <f t="shared" si="49"/>
        <v>0</v>
      </c>
      <c r="Q254" s="230" t="str">
        <f t="shared" si="41"/>
        <v/>
      </c>
      <c r="R254" s="85">
        <f t="shared" si="50"/>
        <v>0</v>
      </c>
    </row>
    <row r="255" spans="1:18" ht="15.6">
      <c r="A255" s="206">
        <v>34951</v>
      </c>
      <c r="B255">
        <v>6.96000003814697</v>
      </c>
      <c r="C255">
        <v>13.8800001144409</v>
      </c>
      <c r="D255">
        <v>1.79999995231628</v>
      </c>
      <c r="E255">
        <v>26.482980112161801</v>
      </c>
      <c r="F255" s="36">
        <f t="shared" si="39"/>
        <v>1.8456046097811594</v>
      </c>
      <c r="G255" s="41">
        <f t="shared" si="42"/>
        <v>18.891654943008451</v>
      </c>
      <c r="H255" s="42">
        <f t="shared" si="43"/>
        <v>0.37783309886016903</v>
      </c>
      <c r="I255" s="61">
        <f t="shared" si="40"/>
        <v>12.150000095367417</v>
      </c>
      <c r="J255" s="37">
        <f t="shared" si="44"/>
        <v>1</v>
      </c>
      <c r="K255" s="89">
        <f t="shared" si="46"/>
        <v>1</v>
      </c>
      <c r="L255" s="89">
        <f t="shared" si="47"/>
        <v>1</v>
      </c>
      <c r="M255" s="168">
        <f t="shared" si="45"/>
        <v>5.8799834732632547E-2</v>
      </c>
      <c r="N255" s="165">
        <f t="shared" si="51"/>
        <v>0</v>
      </c>
      <c r="O255" s="70">
        <f t="shared" si="48"/>
        <v>1</v>
      </c>
      <c r="P255" s="102">
        <f t="shared" si="49"/>
        <v>0</v>
      </c>
      <c r="Q255" s="230" t="str">
        <f t="shared" si="41"/>
        <v/>
      </c>
      <c r="R255" s="85">
        <f t="shared" si="50"/>
        <v>0</v>
      </c>
    </row>
    <row r="256" spans="1:18" ht="15.6">
      <c r="A256" s="206">
        <v>34952</v>
      </c>
      <c r="B256">
        <v>3.3800001144409202</v>
      </c>
      <c r="C256">
        <v>17.200000762939499</v>
      </c>
      <c r="D256">
        <v>0</v>
      </c>
      <c r="E256">
        <v>26.749125610522501</v>
      </c>
      <c r="F256" s="36">
        <f t="shared" si="39"/>
        <v>2.6222682673204671</v>
      </c>
      <c r="G256" s="41">
        <f t="shared" si="42"/>
        <v>16.793840329152076</v>
      </c>
      <c r="H256" s="42">
        <f t="shared" si="43"/>
        <v>0.33587680658304153</v>
      </c>
      <c r="I256" s="61">
        <f t="shared" si="40"/>
        <v>13.745000600814855</v>
      </c>
      <c r="J256" s="37">
        <f t="shared" si="44"/>
        <v>1</v>
      </c>
      <c r="K256" s="89">
        <f t="shared" si="46"/>
        <v>1</v>
      </c>
      <c r="L256" s="89">
        <f t="shared" si="47"/>
        <v>1</v>
      </c>
      <c r="M256" s="168">
        <f t="shared" si="45"/>
        <v>7.5892051734967284E-2</v>
      </c>
      <c r="N256" s="165">
        <f t="shared" si="51"/>
        <v>0</v>
      </c>
      <c r="O256" s="70">
        <f t="shared" si="48"/>
        <v>1</v>
      </c>
      <c r="P256" s="102">
        <f t="shared" si="49"/>
        <v>0</v>
      </c>
      <c r="Q256" s="230" t="str">
        <f t="shared" si="41"/>
        <v/>
      </c>
      <c r="R256" s="85">
        <f t="shared" si="50"/>
        <v>0</v>
      </c>
    </row>
    <row r="257" spans="1:18" ht="15.6">
      <c r="A257" s="206">
        <v>34953</v>
      </c>
      <c r="B257">
        <v>6.5100002288818404</v>
      </c>
      <c r="C257">
        <v>14.8500003814697</v>
      </c>
      <c r="D257">
        <v>0.80000001192092896</v>
      </c>
      <c r="E257">
        <v>27.015828801673301</v>
      </c>
      <c r="F257" s="36">
        <f t="shared" si="39"/>
        <v>2.0859460224234336</v>
      </c>
      <c r="G257" s="41">
        <f t="shared" si="42"/>
        <v>15.925083523134258</v>
      </c>
      <c r="H257" s="42">
        <f t="shared" si="43"/>
        <v>0.31850167046268518</v>
      </c>
      <c r="I257" s="61">
        <f t="shared" si="40"/>
        <v>12.765000343322736</v>
      </c>
      <c r="J257" s="37">
        <f t="shared" si="44"/>
        <v>1</v>
      </c>
      <c r="K257" s="89" t="str">
        <f t="shared" si="46"/>
        <v/>
      </c>
      <c r="L257" s="89">
        <f t="shared" si="47"/>
        <v>1</v>
      </c>
      <c r="M257" s="168">
        <f t="shared" si="45"/>
        <v>6.5359719277126485E-2</v>
      </c>
      <c r="N257" s="165">
        <f t="shared" si="51"/>
        <v>0</v>
      </c>
      <c r="O257" s="70">
        <f t="shared" si="48"/>
        <v>1</v>
      </c>
      <c r="P257" s="102">
        <f t="shared" si="49"/>
        <v>0</v>
      </c>
      <c r="Q257" s="230" t="str">
        <f t="shared" si="41"/>
        <v/>
      </c>
      <c r="R257" s="85">
        <f t="shared" si="50"/>
        <v>0</v>
      </c>
    </row>
    <row r="258" spans="1:18" ht="15.6">
      <c r="A258" s="206">
        <v>34954</v>
      </c>
      <c r="B258">
        <v>6.4899997711181596</v>
      </c>
      <c r="C258">
        <v>17.309999465942401</v>
      </c>
      <c r="D258">
        <v>0</v>
      </c>
      <c r="E258">
        <v>27.282989889113299</v>
      </c>
      <c r="F258" s="36">
        <f t="shared" si="39"/>
        <v>2.5022101516384767</v>
      </c>
      <c r="G258" s="41">
        <f t="shared" si="42"/>
        <v>13.923315401823476</v>
      </c>
      <c r="H258" s="42">
        <f t="shared" si="43"/>
        <v>0.27846630803646955</v>
      </c>
      <c r="I258" s="61">
        <f t="shared" si="40"/>
        <v>14.604999542236341</v>
      </c>
      <c r="J258" s="37">
        <f t="shared" si="44"/>
        <v>1</v>
      </c>
      <c r="K258" s="89" t="str">
        <f t="shared" si="46"/>
        <v/>
      </c>
      <c r="L258" s="89">
        <f t="shared" si="47"/>
        <v>1</v>
      </c>
      <c r="M258" s="168">
        <f t="shared" si="45"/>
        <v>8.5011077243141719E-2</v>
      </c>
      <c r="N258" s="165">
        <f t="shared" si="51"/>
        <v>0</v>
      </c>
      <c r="O258" s="70">
        <f t="shared" si="48"/>
        <v>1</v>
      </c>
      <c r="P258" s="102">
        <f t="shared" si="49"/>
        <v>0</v>
      </c>
      <c r="Q258" s="230" t="str">
        <f t="shared" si="41"/>
        <v/>
      </c>
      <c r="R258" s="85">
        <f t="shared" si="50"/>
        <v>0</v>
      </c>
    </row>
    <row r="259" spans="1:18" ht="15.6">
      <c r="A259" s="206">
        <v>34955</v>
      </c>
      <c r="B259">
        <v>7.28999996185303</v>
      </c>
      <c r="C259">
        <v>19.379999160766602</v>
      </c>
      <c r="D259">
        <v>0</v>
      </c>
      <c r="E259">
        <v>27.550509076341498</v>
      </c>
      <c r="F259" s="36">
        <f t="shared" si="39"/>
        <v>2.7999700102879288</v>
      </c>
      <c r="G259" s="41">
        <f t="shared" si="42"/>
        <v>11.683339393593133</v>
      </c>
      <c r="H259" s="42">
        <f t="shared" si="43"/>
        <v>0.23366678787186268</v>
      </c>
      <c r="I259" s="61">
        <f t="shared" si="40"/>
        <v>16.357499361038208</v>
      </c>
      <c r="J259" s="37">
        <f t="shared" si="44"/>
        <v>1</v>
      </c>
      <c r="K259" s="89" t="str">
        <f t="shared" si="46"/>
        <v/>
      </c>
      <c r="L259" s="89">
        <f t="shared" si="47"/>
        <v>1</v>
      </c>
      <c r="M259" s="168">
        <f t="shared" si="45"/>
        <v>0.102084550343918</v>
      </c>
      <c r="N259" s="165">
        <f t="shared" si="51"/>
        <v>0</v>
      </c>
      <c r="O259" s="70">
        <f t="shared" si="48"/>
        <v>1</v>
      </c>
      <c r="P259" s="102">
        <f t="shared" si="49"/>
        <v>0</v>
      </c>
      <c r="Q259" s="230" t="str">
        <f t="shared" si="41"/>
        <v/>
      </c>
      <c r="R259" s="85">
        <f t="shared" si="50"/>
        <v>0</v>
      </c>
    </row>
    <row r="260" spans="1:18" ht="15.6">
      <c r="A260" s="206">
        <v>34956</v>
      </c>
      <c r="B260">
        <v>10.939999580383301</v>
      </c>
      <c r="C260">
        <v>15.4700002670288</v>
      </c>
      <c r="D260">
        <v>1.79999995231628</v>
      </c>
      <c r="E260">
        <v>27.818286566856798</v>
      </c>
      <c r="F260" s="36">
        <f t="shared" ref="F260:F323" si="52">0.0023*(AVERAGE(B260:C260)+17.8)*(C260-B260)^0.5*E260/2.45</f>
        <v>1.7233480490145701</v>
      </c>
      <c r="G260" s="41">
        <f t="shared" si="42"/>
        <v>12.104660906697758</v>
      </c>
      <c r="H260" s="42">
        <f t="shared" si="43"/>
        <v>0.24209321813395515</v>
      </c>
      <c r="I260" s="61">
        <f t="shared" ref="I260:I323" si="53">(C260-(C260-B260)/4)</f>
        <v>14.337500095367425</v>
      </c>
      <c r="J260" s="37">
        <f t="shared" si="44"/>
        <v>1</v>
      </c>
      <c r="K260" s="89" t="str">
        <f t="shared" si="46"/>
        <v/>
      </c>
      <c r="L260" s="89">
        <f t="shared" si="47"/>
        <v>1</v>
      </c>
      <c r="M260" s="168">
        <f t="shared" si="45"/>
        <v>8.2201948545985545E-2</v>
      </c>
      <c r="N260" s="165">
        <f t="shared" si="51"/>
        <v>0</v>
      </c>
      <c r="O260" s="70">
        <f t="shared" si="48"/>
        <v>1</v>
      </c>
      <c r="P260" s="102">
        <f t="shared" si="49"/>
        <v>0</v>
      </c>
      <c r="Q260" s="230" t="str">
        <f t="shared" ref="Q260:Q323" si="54">IF(R260&gt;R259,A260,"")</f>
        <v/>
      </c>
      <c r="R260" s="85">
        <f t="shared" si="50"/>
        <v>0</v>
      </c>
    </row>
    <row r="261" spans="1:18" ht="15.6">
      <c r="A261" s="206">
        <v>34957</v>
      </c>
      <c r="B261">
        <v>3.1900000572204599</v>
      </c>
      <c r="C261">
        <v>15.1400003433228</v>
      </c>
      <c r="D261">
        <v>4.3000001907348597</v>
      </c>
      <c r="E261">
        <v>28.086222564158302</v>
      </c>
      <c r="F261" s="36">
        <f t="shared" si="52"/>
        <v>2.4577599917636737</v>
      </c>
      <c r="G261" s="41">
        <f t="shared" ref="G261:G324" si="55">IF((D261+G260-($X$2*F261))&gt;0,IF((D261+G260-($X$2*F261))&gt;$X$1,$X$1,(D261+G260-($X$2*F261))),0)</f>
        <v>14.438453104021676</v>
      </c>
      <c r="H261" s="42">
        <f t="shared" ref="H261:H324" si="56">IF(G261/$X$1&gt;1,1,G261/$X$1)</f>
        <v>0.28876906208043351</v>
      </c>
      <c r="I261" s="61">
        <f t="shared" si="53"/>
        <v>12.152500271797216</v>
      </c>
      <c r="J261" s="37">
        <f t="shared" ref="J261:J324" si="57">IF(H261&gt;$X$3,1," ")</f>
        <v>1</v>
      </c>
      <c r="K261" s="89">
        <f t="shared" si="46"/>
        <v>1</v>
      </c>
      <c r="L261" s="89">
        <f t="shared" si="47"/>
        <v>1</v>
      </c>
      <c r="M261" s="168">
        <f t="shared" ref="M261:M324" si="58">IF(AND(I261&lt;21.5,I261&gt;4.5),0.000318*I261*(I261-4.5)*((21.5-I261)^(1/3.25)),0)</f>
        <v>5.8826314391981757E-2</v>
      </c>
      <c r="N261" s="165">
        <f t="shared" si="51"/>
        <v>0</v>
      </c>
      <c r="O261" s="70">
        <f t="shared" si="48"/>
        <v>1</v>
      </c>
      <c r="P261" s="102">
        <f t="shared" si="49"/>
        <v>0</v>
      </c>
      <c r="Q261" s="230">
        <f t="shared" si="54"/>
        <v>34957</v>
      </c>
      <c r="R261" s="85">
        <f t="shared" si="50"/>
        <v>1</v>
      </c>
    </row>
    <row r="262" spans="1:18" ht="15.6">
      <c r="A262" s="206">
        <v>34958</v>
      </c>
      <c r="B262">
        <v>2.8499999046325701</v>
      </c>
      <c r="C262">
        <v>16.25</v>
      </c>
      <c r="D262">
        <v>0.5</v>
      </c>
      <c r="E262">
        <v>28.354222730566502</v>
      </c>
      <c r="F262" s="36">
        <f t="shared" si="52"/>
        <v>2.6649510043017126</v>
      </c>
      <c r="G262" s="41">
        <f t="shared" si="55"/>
        <v>12.806492300580306</v>
      </c>
      <c r="H262" s="42">
        <f t="shared" si="56"/>
        <v>0.2561298460116061</v>
      </c>
      <c r="I262" s="61">
        <f t="shared" si="53"/>
        <v>12.899999976158142</v>
      </c>
      <c r="J262" s="37">
        <f t="shared" si="57"/>
        <v>1</v>
      </c>
      <c r="K262" s="89">
        <f t="shared" ref="K262:K325" si="59">IF((SUM(D258:D262))&gt;$X$6,1,"")</f>
        <v>1</v>
      </c>
      <c r="L262" s="89">
        <f t="shared" si="47"/>
        <v>1</v>
      </c>
      <c r="M262" s="168">
        <f t="shared" si="58"/>
        <v>6.6808865921235278E-2</v>
      </c>
      <c r="N262" s="165">
        <f t="shared" si="51"/>
        <v>0</v>
      </c>
      <c r="O262" s="70">
        <f t="shared" si="48"/>
        <v>1</v>
      </c>
      <c r="P262" s="102">
        <f t="shared" si="49"/>
        <v>0</v>
      </c>
      <c r="Q262" s="230" t="str">
        <f t="shared" si="54"/>
        <v/>
      </c>
      <c r="R262" s="85">
        <f t="shared" si="50"/>
        <v>1</v>
      </c>
    </row>
    <row r="263" spans="1:18" ht="15.6">
      <c r="A263" s="206">
        <v>34959</v>
      </c>
      <c r="B263">
        <v>7.5</v>
      </c>
      <c r="C263">
        <v>14.6400003433228</v>
      </c>
      <c r="D263">
        <v>0</v>
      </c>
      <c r="E263">
        <v>28.6222145636888</v>
      </c>
      <c r="F263" s="36">
        <f t="shared" si="52"/>
        <v>2.0728166452526553</v>
      </c>
      <c r="G263" s="41">
        <f t="shared" si="55"/>
        <v>11.148238984378182</v>
      </c>
      <c r="H263" s="42">
        <f t="shared" si="56"/>
        <v>0.22296477968756365</v>
      </c>
      <c r="I263" s="61">
        <f t="shared" si="53"/>
        <v>12.855000257492101</v>
      </c>
      <c r="J263" s="37">
        <f t="shared" si="57"/>
        <v>1</v>
      </c>
      <c r="K263" s="89">
        <f t="shared" si="59"/>
        <v>1</v>
      </c>
      <c r="L263" s="89">
        <f t="shared" si="47"/>
        <v>1</v>
      </c>
      <c r="M263" s="168">
        <f t="shared" si="58"/>
        <v>6.6325580108822862E-2</v>
      </c>
      <c r="N263" s="165">
        <f t="shared" si="51"/>
        <v>0</v>
      </c>
      <c r="O263" s="70">
        <f t="shared" si="48"/>
        <v>1</v>
      </c>
      <c r="P263" s="102">
        <f t="shared" si="49"/>
        <v>0</v>
      </c>
      <c r="Q263" s="230" t="str">
        <f t="shared" si="54"/>
        <v/>
      </c>
      <c r="R263" s="85">
        <f t="shared" si="50"/>
        <v>1</v>
      </c>
    </row>
    <row r="264" spans="1:18" ht="15.6">
      <c r="A264" s="206">
        <v>34960</v>
      </c>
      <c r="B264">
        <v>3.1800000667571999</v>
      </c>
      <c r="C264">
        <v>21.7700004577637</v>
      </c>
      <c r="D264">
        <v>0</v>
      </c>
      <c r="E264">
        <v>28.890131019954101</v>
      </c>
      <c r="F264" s="36">
        <f t="shared" si="52"/>
        <v>3.5402596732501999</v>
      </c>
      <c r="G264" s="41">
        <f t="shared" si="55"/>
        <v>8.3160312457780208</v>
      </c>
      <c r="H264" s="42">
        <f t="shared" si="56"/>
        <v>0.16632062491556041</v>
      </c>
      <c r="I264" s="61">
        <f t="shared" si="53"/>
        <v>17.122500360012076</v>
      </c>
      <c r="J264" s="37" t="str">
        <f t="shared" si="57"/>
        <v xml:space="preserve"> </v>
      </c>
      <c r="K264" s="89">
        <f t="shared" si="59"/>
        <v>1</v>
      </c>
      <c r="L264" s="89">
        <f t="shared" si="47"/>
        <v>1</v>
      </c>
      <c r="M264" s="168">
        <f t="shared" si="58"/>
        <v>0.10825302476117797</v>
      </c>
      <c r="N264" s="165">
        <f t="shared" si="51"/>
        <v>0</v>
      </c>
      <c r="O264" s="70">
        <f t="shared" si="48"/>
        <v>1</v>
      </c>
      <c r="P264" s="102">
        <f t="shared" si="49"/>
        <v>0</v>
      </c>
      <c r="Q264" s="230" t="str">
        <f t="shared" si="54"/>
        <v/>
      </c>
      <c r="R264" s="85">
        <f t="shared" si="50"/>
        <v>1</v>
      </c>
    </row>
    <row r="265" spans="1:18" ht="15.6">
      <c r="A265" s="206">
        <v>34961</v>
      </c>
      <c r="B265">
        <v>11.5200004577637</v>
      </c>
      <c r="C265">
        <v>20.9899997711182</v>
      </c>
      <c r="D265">
        <v>2.5999999046325701</v>
      </c>
      <c r="E265">
        <v>29.1579050557913</v>
      </c>
      <c r="F265" s="36">
        <f t="shared" si="52"/>
        <v>2.8686259907729839</v>
      </c>
      <c r="G265" s="41">
        <f t="shared" si="55"/>
        <v>8.6211303577922038</v>
      </c>
      <c r="H265" s="42">
        <f t="shared" si="56"/>
        <v>0.17242260715584407</v>
      </c>
      <c r="I265" s="61">
        <f t="shared" si="53"/>
        <v>18.622499942779577</v>
      </c>
      <c r="J265" s="37" t="str">
        <f t="shared" si="57"/>
        <v xml:space="preserve"> </v>
      </c>
      <c r="K265" s="89">
        <f t="shared" si="59"/>
        <v>1</v>
      </c>
      <c r="L265" s="89">
        <f t="shared" si="47"/>
        <v>1</v>
      </c>
      <c r="M265" s="168">
        <f t="shared" si="58"/>
        <v>0.1157743023838002</v>
      </c>
      <c r="N265" s="165">
        <f t="shared" si="51"/>
        <v>0</v>
      </c>
      <c r="O265" s="70">
        <f t="shared" si="48"/>
        <v>1</v>
      </c>
      <c r="P265" s="102">
        <f t="shared" si="49"/>
        <v>0</v>
      </c>
      <c r="Q265" s="230" t="str">
        <f t="shared" si="54"/>
        <v/>
      </c>
      <c r="R265" s="85">
        <f t="shared" si="50"/>
        <v>1</v>
      </c>
    </row>
    <row r="266" spans="1:18" ht="15.6">
      <c r="A266" s="206">
        <v>34962</v>
      </c>
      <c r="B266">
        <v>7.3200001716613796</v>
      </c>
      <c r="C266">
        <v>18.659999847412099</v>
      </c>
      <c r="D266">
        <v>0.10000000149011599</v>
      </c>
      <c r="E266">
        <v>29.425469627629202</v>
      </c>
      <c r="F266" s="36">
        <f t="shared" si="52"/>
        <v>2.8641869696651061</v>
      </c>
      <c r="G266" s="41">
        <f t="shared" si="55"/>
        <v>6.4297807835502354</v>
      </c>
      <c r="H266" s="42">
        <f t="shared" si="56"/>
        <v>0.12859561567100472</v>
      </c>
      <c r="I266" s="61">
        <f t="shared" si="53"/>
        <v>15.824999928474419</v>
      </c>
      <c r="J266" s="37" t="str">
        <f t="shared" si="57"/>
        <v xml:space="preserve"> </v>
      </c>
      <c r="K266" s="89" t="str">
        <f t="shared" si="59"/>
        <v/>
      </c>
      <c r="L266" s="89">
        <f t="shared" si="47"/>
        <v>1</v>
      </c>
      <c r="M266" s="168">
        <f t="shared" si="58"/>
        <v>9.7229609950732751E-2</v>
      </c>
      <c r="N266" s="165">
        <f t="shared" si="51"/>
        <v>0</v>
      </c>
      <c r="O266" s="70">
        <f t="shared" si="48"/>
        <v>1</v>
      </c>
      <c r="P266" s="102">
        <f t="shared" si="49"/>
        <v>0</v>
      </c>
      <c r="Q266" s="230" t="str">
        <f t="shared" si="54"/>
        <v/>
      </c>
      <c r="R266" s="85">
        <f t="shared" si="50"/>
        <v>0</v>
      </c>
    </row>
    <row r="267" spans="1:18" ht="15.6">
      <c r="A267" s="206">
        <v>34963</v>
      </c>
      <c r="B267">
        <v>5.9899997711181596</v>
      </c>
      <c r="C267">
        <v>16.549999237060501</v>
      </c>
      <c r="D267">
        <v>1</v>
      </c>
      <c r="E267">
        <v>29.692757691896901</v>
      </c>
      <c r="F267" s="36">
        <f t="shared" si="52"/>
        <v>2.6332328137304253</v>
      </c>
      <c r="G267" s="41">
        <f t="shared" si="55"/>
        <v>5.3231945325658945</v>
      </c>
      <c r="H267" s="42">
        <f t="shared" si="56"/>
        <v>0.10646389065131789</v>
      </c>
      <c r="I267" s="61">
        <f t="shared" si="53"/>
        <v>13.909999370574916</v>
      </c>
      <c r="J267" s="37" t="str">
        <f t="shared" si="57"/>
        <v xml:space="preserve"> </v>
      </c>
      <c r="K267" s="89" t="str">
        <f t="shared" si="59"/>
        <v/>
      </c>
      <c r="L267" s="89">
        <f t="shared" ref="L267:L330" si="60">IF((AVERAGE(I258:I267))&lt;$X$5,1,"")</f>
        <v>1</v>
      </c>
      <c r="M267" s="168">
        <f t="shared" si="58"/>
        <v>7.7658224873335402E-2</v>
      </c>
      <c r="N267" s="165">
        <f t="shared" si="51"/>
        <v>1</v>
      </c>
      <c r="O267" s="70">
        <f t="shared" ref="O267:O330" si="61">IF((AVERAGE(C261:C267))&lt;$X$4,1,"")</f>
        <v>1</v>
      </c>
      <c r="P267" s="102">
        <f t="shared" si="49"/>
        <v>0</v>
      </c>
      <c r="Q267" s="230" t="str">
        <f t="shared" si="54"/>
        <v/>
      </c>
      <c r="R267" s="85">
        <f t="shared" si="50"/>
        <v>0</v>
      </c>
    </row>
    <row r="268" spans="1:18" ht="15.6">
      <c r="A268" s="206">
        <v>34964</v>
      </c>
      <c r="B268">
        <v>8.9700002670288104</v>
      </c>
      <c r="C268">
        <v>19.2600002288818</v>
      </c>
      <c r="D268">
        <v>0</v>
      </c>
      <c r="E268">
        <v>29.959702205023099</v>
      </c>
      <c r="F268" s="36">
        <f t="shared" si="52"/>
        <v>2.8793985565002544</v>
      </c>
      <c r="G268" s="41">
        <f t="shared" si="55"/>
        <v>3.0196756873656909</v>
      </c>
      <c r="H268" s="42">
        <f t="shared" si="56"/>
        <v>6.0393513747313818E-2</v>
      </c>
      <c r="I268" s="61">
        <f t="shared" si="53"/>
        <v>16.687500238418554</v>
      </c>
      <c r="J268" s="37" t="str">
        <f t="shared" si="57"/>
        <v xml:space="preserve"> </v>
      </c>
      <c r="K268" s="89" t="str">
        <f t="shared" si="59"/>
        <v/>
      </c>
      <c r="L268" s="89">
        <f t="shared" si="60"/>
        <v>1</v>
      </c>
      <c r="M268" s="168">
        <f t="shared" si="58"/>
        <v>0.10488014133870946</v>
      </c>
      <c r="N268" s="165">
        <f t="shared" si="51"/>
        <v>0</v>
      </c>
      <c r="O268" s="70">
        <f t="shared" si="61"/>
        <v>1</v>
      </c>
      <c r="P268" s="102">
        <f t="shared" ref="P268:P331" si="62">IF(L268=1,(AVERAGE(IF(I268&gt;$X$7,I268-$X$7,0),IF(I267&gt;$X$7,I267-$X$7,0),IF(I266&gt;$X$7,I266-$X$7,0),IF(I265&gt;$X$7,I265-$X$7,0),IF(I264&gt;$X$7,I264-$X$7,0),IF(I263&gt;$X$7,I263-$X$7,0),IF(I262&gt;$X$7,I262-$X$7,0),IF(I261&gt;$X$7,I261-$X$7,0),IF(I260&gt;$X$7,I260-$X$7,0),IF(I259&gt;$X$7,I259-$X$7,0)))*$X$8,"")</f>
        <v>0</v>
      </c>
      <c r="Q268" s="230" t="str">
        <f t="shared" si="54"/>
        <v/>
      </c>
      <c r="R268" s="85">
        <f t="shared" si="50"/>
        <v>0</v>
      </c>
    </row>
    <row r="269" spans="1:18" ht="15.6">
      <c r="A269" s="206">
        <v>34965</v>
      </c>
      <c r="B269">
        <v>9.6999998092651403</v>
      </c>
      <c r="C269">
        <v>15.439999580383301</v>
      </c>
      <c r="D269">
        <v>0</v>
      </c>
      <c r="E269">
        <v>30.226236123436902</v>
      </c>
      <c r="F269" s="36">
        <f t="shared" si="52"/>
        <v>2.0646505082347044</v>
      </c>
      <c r="G269" s="41">
        <f t="shared" si="55"/>
        <v>1.3679552807779274</v>
      </c>
      <c r="H269" s="42">
        <f t="shared" si="56"/>
        <v>2.7359105615558547E-2</v>
      </c>
      <c r="I269" s="61">
        <f t="shared" si="53"/>
        <v>14.00499963760376</v>
      </c>
      <c r="J269" s="37" t="str">
        <f t="shared" si="57"/>
        <v xml:space="preserve"> </v>
      </c>
      <c r="K269" s="89" t="str">
        <f t="shared" si="59"/>
        <v/>
      </c>
      <c r="L269" s="89">
        <f t="shared" si="60"/>
        <v>1</v>
      </c>
      <c r="M269" s="168">
        <f t="shared" si="58"/>
        <v>7.8672479287845584E-2</v>
      </c>
      <c r="N269" s="165">
        <f t="shared" si="51"/>
        <v>0</v>
      </c>
      <c r="O269" s="70">
        <f t="shared" si="61"/>
        <v>1</v>
      </c>
      <c r="P269" s="102">
        <f t="shared" si="62"/>
        <v>0</v>
      </c>
      <c r="Q269" s="230" t="str">
        <f t="shared" si="54"/>
        <v/>
      </c>
      <c r="R269" s="85">
        <f t="shared" si="50"/>
        <v>0</v>
      </c>
    </row>
    <row r="270" spans="1:18" ht="15.6">
      <c r="A270" s="206">
        <v>34966</v>
      </c>
      <c r="B270">
        <v>7.6700000762939498</v>
      </c>
      <c r="C270">
        <v>13.1499996185303</v>
      </c>
      <c r="D270">
        <v>11.199999809265099</v>
      </c>
      <c r="E270">
        <v>30.492292403567198</v>
      </c>
      <c r="F270" s="36">
        <f t="shared" si="52"/>
        <v>1.8903628434594097</v>
      </c>
      <c r="G270" s="41">
        <f t="shared" si="55"/>
        <v>11.055664815275499</v>
      </c>
      <c r="H270" s="42">
        <f t="shared" si="56"/>
        <v>0.22111329630550997</v>
      </c>
      <c r="I270" s="61">
        <f t="shared" si="53"/>
        <v>11.779999732971213</v>
      </c>
      <c r="J270" s="37">
        <f t="shared" si="57"/>
        <v>1</v>
      </c>
      <c r="K270" s="89">
        <f t="shared" si="59"/>
        <v>1</v>
      </c>
      <c r="L270" s="89">
        <f t="shared" si="60"/>
        <v>1</v>
      </c>
      <c r="M270" s="168">
        <f t="shared" si="58"/>
        <v>5.4903632627438845E-2</v>
      </c>
      <c r="N270" s="165">
        <f t="shared" si="51"/>
        <v>0</v>
      </c>
      <c r="O270" s="70">
        <f t="shared" si="61"/>
        <v>1</v>
      </c>
      <c r="P270" s="102">
        <f t="shared" si="62"/>
        <v>0</v>
      </c>
      <c r="Q270" s="230">
        <f t="shared" si="54"/>
        <v>34966</v>
      </c>
      <c r="R270" s="85">
        <f t="shared" si="50"/>
        <v>1</v>
      </c>
    </row>
    <row r="271" spans="1:18" ht="15.6">
      <c r="A271" s="206">
        <v>34967</v>
      </c>
      <c r="B271">
        <v>7.2300000190734899</v>
      </c>
      <c r="C271">
        <v>15.079999923706101</v>
      </c>
      <c r="D271">
        <v>0.80000001192092896</v>
      </c>
      <c r="E271">
        <v>30.7578040018428</v>
      </c>
      <c r="F271" s="36">
        <f t="shared" si="52"/>
        <v>2.3424777334950275</v>
      </c>
      <c r="G271" s="41">
        <f t="shared" si="55"/>
        <v>9.9816826404004058</v>
      </c>
      <c r="H271" s="42">
        <f t="shared" si="56"/>
        <v>0.19963365280800813</v>
      </c>
      <c r="I271" s="61">
        <f t="shared" si="53"/>
        <v>13.117499947547948</v>
      </c>
      <c r="J271" s="37" t="str">
        <f t="shared" si="57"/>
        <v xml:space="preserve"> </v>
      </c>
      <c r="K271" s="89">
        <f t="shared" si="59"/>
        <v>1</v>
      </c>
      <c r="L271" s="89">
        <f t="shared" si="60"/>
        <v>1</v>
      </c>
      <c r="M271" s="168">
        <f t="shared" si="58"/>
        <v>6.9147172105417876E-2</v>
      </c>
      <c r="N271" s="165">
        <f t="shared" si="51"/>
        <v>0</v>
      </c>
      <c r="O271" s="70">
        <f t="shared" si="61"/>
        <v>1</v>
      </c>
      <c r="P271" s="102">
        <f t="shared" si="62"/>
        <v>0</v>
      </c>
      <c r="Q271" s="230" t="str">
        <f t="shared" si="54"/>
        <v/>
      </c>
      <c r="R271" s="85">
        <f t="shared" si="50"/>
        <v>1</v>
      </c>
    </row>
    <row r="272" spans="1:18" ht="15.6">
      <c r="A272" s="206">
        <v>34968</v>
      </c>
      <c r="B272">
        <v>4.0199999809265101</v>
      </c>
      <c r="C272">
        <v>16.620000839233398</v>
      </c>
      <c r="D272">
        <v>0</v>
      </c>
      <c r="E272">
        <v>31.022703874692699</v>
      </c>
      <c r="F272" s="36">
        <f t="shared" si="52"/>
        <v>2.9069797669490609</v>
      </c>
      <c r="G272" s="41">
        <f t="shared" si="55"/>
        <v>7.6560988268411574</v>
      </c>
      <c r="H272" s="42">
        <f t="shared" si="56"/>
        <v>0.15312197653682313</v>
      </c>
      <c r="I272" s="61">
        <f t="shared" si="53"/>
        <v>13.470000624656677</v>
      </c>
      <c r="J272" s="37" t="str">
        <f t="shared" si="57"/>
        <v xml:space="preserve"> </v>
      </c>
      <c r="K272" s="89">
        <f t="shared" si="59"/>
        <v>1</v>
      </c>
      <c r="L272" s="89">
        <f t="shared" si="60"/>
        <v>1</v>
      </c>
      <c r="M272" s="168">
        <f t="shared" si="58"/>
        <v>7.2939236449392028E-2</v>
      </c>
      <c r="N272" s="165">
        <f t="shared" si="51"/>
        <v>0</v>
      </c>
      <c r="O272" s="70">
        <f t="shared" si="61"/>
        <v>1</v>
      </c>
      <c r="P272" s="102">
        <f t="shared" si="62"/>
        <v>0</v>
      </c>
      <c r="Q272" s="230" t="str">
        <f t="shared" si="54"/>
        <v/>
      </c>
      <c r="R272" s="85">
        <f t="shared" si="50"/>
        <v>1</v>
      </c>
    </row>
    <row r="273" spans="1:18" ht="15.6">
      <c r="A273" s="206">
        <v>34969</v>
      </c>
      <c r="B273">
        <v>2.9700000286102299</v>
      </c>
      <c r="C273">
        <v>18.530000686645501</v>
      </c>
      <c r="D273">
        <v>0</v>
      </c>
      <c r="E273">
        <v>31.286924978545699</v>
      </c>
      <c r="F273" s="36">
        <f t="shared" si="52"/>
        <v>3.3077719190810164</v>
      </c>
      <c r="G273" s="41">
        <f t="shared" si="55"/>
        <v>5.0098812915763435</v>
      </c>
      <c r="H273" s="42">
        <f t="shared" si="56"/>
        <v>0.10019762583152687</v>
      </c>
      <c r="I273" s="61">
        <f t="shared" si="53"/>
        <v>14.640000522136683</v>
      </c>
      <c r="J273" s="37" t="str">
        <f t="shared" si="57"/>
        <v xml:space="preserve"> </v>
      </c>
      <c r="K273" s="89">
        <f t="shared" si="59"/>
        <v>1</v>
      </c>
      <c r="L273" s="89">
        <f t="shared" si="60"/>
        <v>1</v>
      </c>
      <c r="M273" s="168">
        <f t="shared" si="58"/>
        <v>8.5376171611744794E-2</v>
      </c>
      <c r="N273" s="165">
        <f t="shared" si="51"/>
        <v>0</v>
      </c>
      <c r="O273" s="70">
        <f t="shared" si="61"/>
        <v>1</v>
      </c>
      <c r="P273" s="102">
        <f t="shared" si="62"/>
        <v>0</v>
      </c>
      <c r="Q273" s="230" t="str">
        <f t="shared" si="54"/>
        <v/>
      </c>
      <c r="R273" s="85">
        <f t="shared" ref="R273:R336" si="63">IF(AND(AND(AND(SUM(D260:D264)&gt;$X$6)),(L273=1)),1,0)</f>
        <v>1</v>
      </c>
    </row>
    <row r="274" spans="1:18" ht="15.6">
      <c r="A274" s="206">
        <v>34970</v>
      </c>
      <c r="B274">
        <v>6.9000000953674299</v>
      </c>
      <c r="C274">
        <v>14.6000003814697</v>
      </c>
      <c r="D274">
        <v>0</v>
      </c>
      <c r="E274">
        <v>31.550400269830899</v>
      </c>
      <c r="F274" s="36">
        <f t="shared" si="52"/>
        <v>2.3464867806833247</v>
      </c>
      <c r="G274" s="41">
        <f t="shared" si="55"/>
        <v>3.1326918670296839</v>
      </c>
      <c r="H274" s="42">
        <f t="shared" si="56"/>
        <v>6.2653837340593682E-2</v>
      </c>
      <c r="I274" s="61">
        <f t="shared" si="53"/>
        <v>12.675000309944132</v>
      </c>
      <c r="J274" s="37" t="str">
        <f t="shared" si="57"/>
        <v xml:space="preserve"> </v>
      </c>
      <c r="K274" s="89">
        <f t="shared" si="59"/>
        <v>1</v>
      </c>
      <c r="L274" s="89">
        <f t="shared" si="60"/>
        <v>1</v>
      </c>
      <c r="M274" s="168">
        <f t="shared" si="58"/>
        <v>6.4394980274543351E-2</v>
      </c>
      <c r="N274" s="165">
        <f t="shared" si="51"/>
        <v>0</v>
      </c>
      <c r="O274" s="70">
        <f t="shared" si="61"/>
        <v>1</v>
      </c>
      <c r="P274" s="102">
        <f t="shared" si="62"/>
        <v>0</v>
      </c>
      <c r="Q274" s="230" t="str">
        <f t="shared" si="54"/>
        <v/>
      </c>
      <c r="R274" s="85">
        <f t="shared" si="63"/>
        <v>1</v>
      </c>
    </row>
    <row r="275" spans="1:18" ht="15.6">
      <c r="A275" s="206">
        <v>34971</v>
      </c>
      <c r="B275">
        <v>3.8900001049041699</v>
      </c>
      <c r="C275">
        <v>17.700000762939499</v>
      </c>
      <c r="D275">
        <v>0</v>
      </c>
      <c r="E275">
        <v>31.813062704977099</v>
      </c>
      <c r="F275" s="36">
        <f t="shared" si="52"/>
        <v>3.173614635350519</v>
      </c>
      <c r="G275" s="41">
        <f t="shared" si="55"/>
        <v>0.59380015874926872</v>
      </c>
      <c r="H275" s="42">
        <f t="shared" si="56"/>
        <v>1.1876003174985375E-2</v>
      </c>
      <c r="I275" s="61">
        <f t="shared" si="53"/>
        <v>14.247500598430667</v>
      </c>
      <c r="J275" s="37" t="str">
        <f t="shared" si="57"/>
        <v xml:space="preserve"> </v>
      </c>
      <c r="K275" s="89" t="str">
        <f t="shared" si="59"/>
        <v/>
      </c>
      <c r="L275" s="89">
        <f t="shared" si="60"/>
        <v>1</v>
      </c>
      <c r="M275" s="168">
        <f t="shared" si="58"/>
        <v>8.1250215410356083E-2</v>
      </c>
      <c r="N275" s="165">
        <f t="shared" si="51"/>
        <v>1</v>
      </c>
      <c r="O275" s="70">
        <f t="shared" si="61"/>
        <v>1</v>
      </c>
      <c r="P275" s="102">
        <f t="shared" si="62"/>
        <v>0</v>
      </c>
      <c r="Q275" s="230" t="str">
        <f t="shared" si="54"/>
        <v/>
      </c>
      <c r="R275" s="85">
        <f t="shared" si="63"/>
        <v>0</v>
      </c>
    </row>
    <row r="276" spans="1:18" ht="15.6">
      <c r="A276" s="206">
        <v>34972</v>
      </c>
      <c r="B276">
        <v>7.6999998092651403</v>
      </c>
      <c r="C276">
        <v>20.559999465942401</v>
      </c>
      <c r="D276">
        <v>0</v>
      </c>
      <c r="E276">
        <v>32.074845240413097</v>
      </c>
      <c r="F276" s="36">
        <f t="shared" si="52"/>
        <v>3.4478289613390225</v>
      </c>
      <c r="G276" s="41">
        <f t="shared" si="55"/>
        <v>0</v>
      </c>
      <c r="H276" s="42">
        <f t="shared" si="56"/>
        <v>0</v>
      </c>
      <c r="I276" s="61">
        <f t="shared" si="53"/>
        <v>17.344999551773085</v>
      </c>
      <c r="J276" s="37" t="str">
        <f t="shared" si="57"/>
        <v xml:space="preserve"> </v>
      </c>
      <c r="K276" s="89" t="str">
        <f t="shared" si="59"/>
        <v/>
      </c>
      <c r="L276" s="89">
        <f t="shared" si="60"/>
        <v>1</v>
      </c>
      <c r="M276" s="168">
        <f t="shared" si="58"/>
        <v>0.10981586022945264</v>
      </c>
      <c r="N276" s="165">
        <f t="shared" si="51"/>
        <v>1</v>
      </c>
      <c r="O276" s="70">
        <f t="shared" si="61"/>
        <v>1</v>
      </c>
      <c r="P276" s="102">
        <f t="shared" si="62"/>
        <v>0</v>
      </c>
      <c r="Q276" s="230" t="str">
        <f t="shared" si="54"/>
        <v/>
      </c>
      <c r="R276" s="85">
        <f t="shared" si="63"/>
        <v>0</v>
      </c>
    </row>
    <row r="277" spans="1:18" ht="15.6">
      <c r="A277" s="206">
        <v>34973</v>
      </c>
      <c r="B277">
        <v>9.9099998474121094</v>
      </c>
      <c r="C277">
        <v>22.110000610351602</v>
      </c>
      <c r="D277">
        <v>0</v>
      </c>
      <c r="E277">
        <v>32.335680832568102</v>
      </c>
      <c r="F277" s="36">
        <f t="shared" si="52"/>
        <v>3.5848324633878299</v>
      </c>
      <c r="G277" s="41">
        <f t="shared" si="55"/>
        <v>0</v>
      </c>
      <c r="H277" s="42">
        <f t="shared" si="56"/>
        <v>0</v>
      </c>
      <c r="I277" s="61">
        <f t="shared" si="53"/>
        <v>19.060000419616728</v>
      </c>
      <c r="J277" s="37" t="str">
        <f t="shared" si="57"/>
        <v xml:space="preserve"> </v>
      </c>
      <c r="K277" s="89" t="str">
        <f t="shared" si="59"/>
        <v/>
      </c>
      <c r="L277" s="89">
        <f t="shared" si="60"/>
        <v>1</v>
      </c>
      <c r="M277" s="168">
        <f t="shared" si="58"/>
        <v>0.1161203296334825</v>
      </c>
      <c r="N277" s="165">
        <f t="shared" si="51"/>
        <v>0</v>
      </c>
      <c r="O277" s="70">
        <f t="shared" si="61"/>
        <v>1</v>
      </c>
      <c r="P277" s="102">
        <f t="shared" si="62"/>
        <v>4.8000335693382114E-2</v>
      </c>
      <c r="Q277" s="230" t="str">
        <f t="shared" si="54"/>
        <v/>
      </c>
      <c r="R277" s="85">
        <f t="shared" si="63"/>
        <v>0</v>
      </c>
    </row>
    <row r="278" spans="1:18" ht="15.6">
      <c r="A278" s="206">
        <v>34974</v>
      </c>
      <c r="B278">
        <v>10.2299995422363</v>
      </c>
      <c r="C278">
        <v>17.4799995422363</v>
      </c>
      <c r="D278">
        <v>1.3999999761581401</v>
      </c>
      <c r="E278">
        <v>32.595502437870699</v>
      </c>
      <c r="F278" s="36">
        <f t="shared" si="52"/>
        <v>2.6081390782469196</v>
      </c>
      <c r="G278" s="41">
        <f t="shared" si="55"/>
        <v>0</v>
      </c>
      <c r="H278" s="42">
        <f t="shared" si="56"/>
        <v>0</v>
      </c>
      <c r="I278" s="61">
        <f t="shared" si="53"/>
        <v>15.6674995422363</v>
      </c>
      <c r="J278" s="37" t="str">
        <f t="shared" si="57"/>
        <v xml:space="preserve"> </v>
      </c>
      <c r="K278" s="89" t="str">
        <f t="shared" si="59"/>
        <v/>
      </c>
      <c r="L278" s="89">
        <f t="shared" si="60"/>
        <v>1</v>
      </c>
      <c r="M278" s="168">
        <f t="shared" si="58"/>
        <v>9.5726102980951411E-2</v>
      </c>
      <c r="N278" s="165">
        <f t="shared" si="51"/>
        <v>0</v>
      </c>
      <c r="O278" s="70">
        <f t="shared" si="61"/>
        <v>1</v>
      </c>
      <c r="P278" s="102">
        <f t="shared" si="62"/>
        <v>4.8000335693382114E-2</v>
      </c>
      <c r="Q278" s="230" t="str">
        <f t="shared" si="54"/>
        <v/>
      </c>
      <c r="R278" s="85">
        <f t="shared" si="63"/>
        <v>0</v>
      </c>
    </row>
    <row r="279" spans="1:18" ht="15.6">
      <c r="A279" s="206">
        <v>34975</v>
      </c>
      <c r="B279">
        <v>7.7399997711181596</v>
      </c>
      <c r="C279">
        <v>13.8800001144409</v>
      </c>
      <c r="D279">
        <v>2.5999999046325701</v>
      </c>
      <c r="E279">
        <v>32.854243012750104</v>
      </c>
      <c r="F279" s="36">
        <f t="shared" si="52"/>
        <v>2.1865291494409633</v>
      </c>
      <c r="G279" s="41">
        <f t="shared" si="55"/>
        <v>0.85077658507979947</v>
      </c>
      <c r="H279" s="42">
        <f t="shared" si="56"/>
        <v>1.701553170159599E-2</v>
      </c>
      <c r="I279" s="61">
        <f t="shared" si="53"/>
        <v>12.345000028610215</v>
      </c>
      <c r="J279" s="37" t="str">
        <f t="shared" si="57"/>
        <v xml:space="preserve"> </v>
      </c>
      <c r="K279" s="89" t="str">
        <f t="shared" si="59"/>
        <v/>
      </c>
      <c r="L279" s="89">
        <f t="shared" si="60"/>
        <v>1</v>
      </c>
      <c r="M279" s="168">
        <f t="shared" si="58"/>
        <v>6.0870383908817619E-2</v>
      </c>
      <c r="N279" s="165">
        <f t="shared" ref="N279:N342" si="64">IF(AND(SUM(M268:M279)&gt;1,SUM(D264:D268)&gt;$X$6),1,0)</f>
        <v>0</v>
      </c>
      <c r="O279" s="70">
        <f t="shared" si="61"/>
        <v>1</v>
      </c>
      <c r="P279" s="102">
        <f t="shared" si="62"/>
        <v>4.8000335693382114E-2</v>
      </c>
      <c r="Q279" s="230">
        <f t="shared" si="54"/>
        <v>34975</v>
      </c>
      <c r="R279" s="85">
        <f t="shared" si="63"/>
        <v>1</v>
      </c>
    </row>
    <row r="280" spans="1:18" ht="15.6">
      <c r="A280" s="206">
        <v>34976</v>
      </c>
      <c r="B280">
        <v>4.4000000953674299</v>
      </c>
      <c r="C280">
        <v>15.6199998855591</v>
      </c>
      <c r="D280">
        <v>0</v>
      </c>
      <c r="E280">
        <v>33.111835513635</v>
      </c>
      <c r="F280" s="36">
        <f t="shared" si="52"/>
        <v>2.8956256881930615</v>
      </c>
      <c r="G280" s="41">
        <f t="shared" si="55"/>
        <v>0</v>
      </c>
      <c r="H280" s="42">
        <f t="shared" si="56"/>
        <v>0</v>
      </c>
      <c r="I280" s="61">
        <f t="shared" si="53"/>
        <v>12.814999938011182</v>
      </c>
      <c r="J280" s="37" t="str">
        <f t="shared" si="57"/>
        <v xml:space="preserve"> </v>
      </c>
      <c r="K280" s="89" t="str">
        <f t="shared" si="59"/>
        <v/>
      </c>
      <c r="L280" s="89">
        <f t="shared" si="60"/>
        <v>1</v>
      </c>
      <c r="M280" s="168">
        <f t="shared" si="58"/>
        <v>6.5896179022353937E-2</v>
      </c>
      <c r="N280" s="165">
        <f t="shared" si="64"/>
        <v>0</v>
      </c>
      <c r="O280" s="70">
        <f t="shared" si="61"/>
        <v>1</v>
      </c>
      <c r="P280" s="102">
        <f t="shared" si="62"/>
        <v>4.8000335693382114E-2</v>
      </c>
      <c r="Q280" s="230" t="str">
        <f t="shared" si="54"/>
        <v/>
      </c>
      <c r="R280" s="85">
        <f t="shared" si="63"/>
        <v>1</v>
      </c>
    </row>
    <row r="281" spans="1:18" ht="15.6">
      <c r="A281" s="206">
        <v>34977</v>
      </c>
      <c r="B281">
        <v>5.5300002098083496</v>
      </c>
      <c r="C281">
        <v>19.819999694824201</v>
      </c>
      <c r="D281">
        <v>0</v>
      </c>
      <c r="E281">
        <v>33.368212896954297</v>
      </c>
      <c r="F281" s="36">
        <f t="shared" si="52"/>
        <v>3.6087310768589984</v>
      </c>
      <c r="G281" s="41">
        <f t="shared" si="55"/>
        <v>0</v>
      </c>
      <c r="H281" s="42">
        <f t="shared" si="56"/>
        <v>0</v>
      </c>
      <c r="I281" s="61">
        <f t="shared" si="53"/>
        <v>16.247499823570237</v>
      </c>
      <c r="J281" s="37" t="str">
        <f t="shared" si="57"/>
        <v xml:space="preserve"> </v>
      </c>
      <c r="K281" s="89" t="str">
        <f t="shared" si="59"/>
        <v/>
      </c>
      <c r="L281" s="89">
        <f t="shared" si="60"/>
        <v>1</v>
      </c>
      <c r="M281" s="168">
        <f t="shared" si="58"/>
        <v>0.10111374789118155</v>
      </c>
      <c r="N281" s="165">
        <f t="shared" si="64"/>
        <v>0</v>
      </c>
      <c r="O281" s="70">
        <f t="shared" si="61"/>
        <v>1</v>
      </c>
      <c r="P281" s="102">
        <f t="shared" si="62"/>
        <v>4.8000335693382114E-2</v>
      </c>
      <c r="Q281" s="230" t="str">
        <f t="shared" si="54"/>
        <v/>
      </c>
      <c r="R281" s="85">
        <f t="shared" si="63"/>
        <v>1</v>
      </c>
    </row>
    <row r="282" spans="1:18" ht="15.6">
      <c r="A282" s="206">
        <v>34978</v>
      </c>
      <c r="B282">
        <v>6.2800002098083496</v>
      </c>
      <c r="C282">
        <v>18.4799995422363</v>
      </c>
      <c r="D282">
        <v>0</v>
      </c>
      <c r="E282">
        <v>33.6233081191371</v>
      </c>
      <c r="F282" s="36">
        <f t="shared" si="52"/>
        <v>3.3273717817422424</v>
      </c>
      <c r="G282" s="41">
        <f t="shared" si="55"/>
        <v>0</v>
      </c>
      <c r="H282" s="42">
        <f t="shared" si="56"/>
        <v>0</v>
      </c>
      <c r="I282" s="61">
        <f t="shared" si="53"/>
        <v>15.429999709129312</v>
      </c>
      <c r="J282" s="37" t="str">
        <f t="shared" si="57"/>
        <v xml:space="preserve"> </v>
      </c>
      <c r="K282" s="89" t="str">
        <f t="shared" si="59"/>
        <v/>
      </c>
      <c r="L282" s="89">
        <f t="shared" si="60"/>
        <v>1</v>
      </c>
      <c r="M282" s="168">
        <f t="shared" si="58"/>
        <v>9.3410206113997821E-2</v>
      </c>
      <c r="N282" s="165">
        <f t="shared" si="64"/>
        <v>1</v>
      </c>
      <c r="O282" s="70">
        <f t="shared" si="61"/>
        <v>1</v>
      </c>
      <c r="P282" s="102">
        <f t="shared" si="62"/>
        <v>4.8000335693382114E-2</v>
      </c>
      <c r="Q282" s="230" t="str">
        <f t="shared" si="54"/>
        <v/>
      </c>
      <c r="R282" s="85">
        <f t="shared" si="63"/>
        <v>1</v>
      </c>
    </row>
    <row r="283" spans="1:18" ht="15.6">
      <c r="A283" s="206">
        <v>34979</v>
      </c>
      <c r="B283">
        <v>7.71000003814697</v>
      </c>
      <c r="C283">
        <v>18.319999694824201</v>
      </c>
      <c r="D283">
        <v>0.20000000298023199</v>
      </c>
      <c r="E283">
        <v>33.877054136612202</v>
      </c>
      <c r="F283" s="36">
        <f t="shared" si="52"/>
        <v>3.1921790637880103</v>
      </c>
      <c r="G283" s="41">
        <f t="shared" si="55"/>
        <v>0</v>
      </c>
      <c r="H283" s="42">
        <f t="shared" si="56"/>
        <v>0</v>
      </c>
      <c r="I283" s="61">
        <f t="shared" si="53"/>
        <v>15.667499780654893</v>
      </c>
      <c r="J283" s="37" t="str">
        <f t="shared" si="57"/>
        <v xml:space="preserve"> </v>
      </c>
      <c r="K283" s="89" t="str">
        <f t="shared" si="59"/>
        <v/>
      </c>
      <c r="L283" s="89">
        <f t="shared" si="60"/>
        <v>1</v>
      </c>
      <c r="M283" s="168">
        <f t="shared" si="58"/>
        <v>9.5726105277325224E-2</v>
      </c>
      <c r="N283" s="165">
        <f t="shared" si="64"/>
        <v>1</v>
      </c>
      <c r="O283" s="70">
        <f t="shared" si="61"/>
        <v>1</v>
      </c>
      <c r="P283" s="102">
        <f t="shared" si="62"/>
        <v>4.8000335693382114E-2</v>
      </c>
      <c r="Q283" s="230" t="str">
        <f t="shared" si="54"/>
        <v/>
      </c>
      <c r="R283" s="85">
        <f t="shared" si="63"/>
        <v>1</v>
      </c>
    </row>
    <row r="284" spans="1:18" ht="15.6">
      <c r="A284" s="206">
        <v>34980</v>
      </c>
      <c r="B284">
        <v>5.0199999809265101</v>
      </c>
      <c r="C284">
        <v>15.550000190734901</v>
      </c>
      <c r="D284">
        <v>0.89999997615814198</v>
      </c>
      <c r="E284">
        <v>34.129383905808503</v>
      </c>
      <c r="F284" s="36">
        <f t="shared" si="52"/>
        <v>2.9199728924528028</v>
      </c>
      <c r="G284" s="41">
        <f t="shared" si="55"/>
        <v>0</v>
      </c>
      <c r="H284" s="42">
        <f t="shared" si="56"/>
        <v>0</v>
      </c>
      <c r="I284" s="61">
        <f t="shared" si="53"/>
        <v>12.917500138282803</v>
      </c>
      <c r="J284" s="37" t="str">
        <f t="shared" si="57"/>
        <v xml:space="preserve"> </v>
      </c>
      <c r="K284" s="89" t="str">
        <f t="shared" si="59"/>
        <v/>
      </c>
      <c r="L284" s="89">
        <f t="shared" si="60"/>
        <v>1</v>
      </c>
      <c r="M284" s="168">
        <f t="shared" si="58"/>
        <v>6.6996869951613192E-2</v>
      </c>
      <c r="N284" s="165">
        <f t="shared" si="64"/>
        <v>1</v>
      </c>
      <c r="O284" s="70">
        <f t="shared" si="61"/>
        <v>1</v>
      </c>
      <c r="P284" s="102">
        <f t="shared" si="62"/>
        <v>4.8000335693382114E-2</v>
      </c>
      <c r="Q284" s="230" t="str">
        <f t="shared" si="54"/>
        <v/>
      </c>
      <c r="R284" s="85">
        <f t="shared" si="63"/>
        <v>0</v>
      </c>
    </row>
    <row r="285" spans="1:18" ht="15.6">
      <c r="A285" s="206">
        <v>34981</v>
      </c>
      <c r="B285">
        <v>2.0699999332428001</v>
      </c>
      <c r="C285">
        <v>20.409999847412099</v>
      </c>
      <c r="D285">
        <v>0.5</v>
      </c>
      <c r="E285">
        <v>34.380230383155002</v>
      </c>
      <c r="F285" s="36">
        <f t="shared" si="52"/>
        <v>4.0139024099656622</v>
      </c>
      <c r="G285" s="41">
        <f t="shared" si="55"/>
        <v>0</v>
      </c>
      <c r="H285" s="42">
        <f t="shared" si="56"/>
        <v>0</v>
      </c>
      <c r="I285" s="61">
        <f t="shared" si="53"/>
        <v>15.824999868869774</v>
      </c>
      <c r="J285" s="37" t="str">
        <f t="shared" si="57"/>
        <v xml:space="preserve"> </v>
      </c>
      <c r="K285" s="89" t="str">
        <f t="shared" si="59"/>
        <v/>
      </c>
      <c r="L285" s="89">
        <f t="shared" si="60"/>
        <v>1</v>
      </c>
      <c r="M285" s="168">
        <f t="shared" si="58"/>
        <v>9.7229609387006088E-2</v>
      </c>
      <c r="N285" s="165">
        <f t="shared" si="64"/>
        <v>1</v>
      </c>
      <c r="O285" s="70">
        <f t="shared" si="61"/>
        <v>1</v>
      </c>
      <c r="P285" s="102">
        <f t="shared" si="62"/>
        <v>4.8000335693382114E-2</v>
      </c>
      <c r="Q285" s="230" t="str">
        <f t="shared" si="54"/>
        <v/>
      </c>
      <c r="R285" s="85">
        <f t="shared" si="63"/>
        <v>0</v>
      </c>
    </row>
    <row r="286" spans="1:18" ht="15.6">
      <c r="A286" s="206">
        <v>34982</v>
      </c>
      <c r="B286">
        <v>9.7399997711181605</v>
      </c>
      <c r="C286">
        <v>21.659999847412099</v>
      </c>
      <c r="D286">
        <v>0</v>
      </c>
      <c r="E286">
        <v>34.6295265250805</v>
      </c>
      <c r="F286" s="36">
        <f t="shared" si="52"/>
        <v>3.7600293848161139</v>
      </c>
      <c r="G286" s="41">
        <f t="shared" si="55"/>
        <v>0</v>
      </c>
      <c r="H286" s="42">
        <f t="shared" si="56"/>
        <v>0</v>
      </c>
      <c r="I286" s="61">
        <f t="shared" si="53"/>
        <v>18.679999828338616</v>
      </c>
      <c r="J286" s="37" t="str">
        <f t="shared" si="57"/>
        <v xml:space="preserve"> </v>
      </c>
      <c r="K286" s="89" t="str">
        <f t="shared" si="59"/>
        <v/>
      </c>
      <c r="L286" s="89">
        <f t="shared" si="60"/>
        <v>1</v>
      </c>
      <c r="M286" s="168">
        <f t="shared" si="58"/>
        <v>0.11588264752162414</v>
      </c>
      <c r="N286" s="165">
        <f t="shared" si="64"/>
        <v>0</v>
      </c>
      <c r="O286" s="70">
        <f t="shared" si="61"/>
        <v>1</v>
      </c>
      <c r="P286" s="102">
        <f t="shared" si="62"/>
        <v>4.8000335693382114E-2</v>
      </c>
      <c r="Q286" s="230" t="str">
        <f t="shared" si="54"/>
        <v/>
      </c>
      <c r="R286" s="85">
        <f t="shared" si="63"/>
        <v>0</v>
      </c>
    </row>
    <row r="287" spans="1:18" ht="15.6">
      <c r="A287" s="206">
        <v>34983</v>
      </c>
      <c r="B287">
        <v>10.550000190734901</v>
      </c>
      <c r="C287">
        <v>16.2299995422363</v>
      </c>
      <c r="D287">
        <v>0.30000001192092901</v>
      </c>
      <c r="E287">
        <v>34.877205288013997</v>
      </c>
      <c r="F287" s="36">
        <f t="shared" si="52"/>
        <v>2.4338451603140614</v>
      </c>
      <c r="G287" s="41">
        <f t="shared" si="55"/>
        <v>0</v>
      </c>
      <c r="H287" s="42">
        <f t="shared" si="56"/>
        <v>0</v>
      </c>
      <c r="I287" s="61">
        <f t="shared" si="53"/>
        <v>14.809999704360949</v>
      </c>
      <c r="J287" s="37" t="str">
        <f t="shared" si="57"/>
        <v xml:space="preserve"> </v>
      </c>
      <c r="K287" s="89" t="str">
        <f t="shared" si="59"/>
        <v/>
      </c>
      <c r="L287" s="89">
        <f t="shared" si="60"/>
        <v>1</v>
      </c>
      <c r="M287" s="168">
        <f t="shared" si="58"/>
        <v>8.7140108345037312E-2</v>
      </c>
      <c r="N287" s="165">
        <f t="shared" si="64"/>
        <v>0</v>
      </c>
      <c r="O287" s="70">
        <f t="shared" si="61"/>
        <v>1</v>
      </c>
      <c r="P287" s="102">
        <f t="shared" si="62"/>
        <v>0</v>
      </c>
      <c r="Q287" s="230" t="str">
        <f t="shared" si="54"/>
        <v/>
      </c>
      <c r="R287" s="85">
        <f t="shared" si="63"/>
        <v>0</v>
      </c>
    </row>
    <row r="288" spans="1:18" ht="15.6">
      <c r="A288" s="206">
        <v>34984</v>
      </c>
      <c r="B288">
        <v>8.4899997711181605</v>
      </c>
      <c r="C288">
        <v>24.319999694824201</v>
      </c>
      <c r="D288">
        <v>5.3000001907348597</v>
      </c>
      <c r="E288">
        <v>35.123199628384299</v>
      </c>
      <c r="F288" s="36">
        <f t="shared" si="52"/>
        <v>4.4873079154786586</v>
      </c>
      <c r="G288" s="41">
        <f t="shared" si="55"/>
        <v>1.7101538583519327</v>
      </c>
      <c r="H288" s="42">
        <f t="shared" si="56"/>
        <v>3.4203077167038652E-2</v>
      </c>
      <c r="I288" s="61">
        <f t="shared" si="53"/>
        <v>20.362499713897691</v>
      </c>
      <c r="J288" s="37" t="str">
        <f t="shared" si="57"/>
        <v xml:space="preserve"> </v>
      </c>
      <c r="K288" s="89">
        <f t="shared" si="59"/>
        <v>1</v>
      </c>
      <c r="L288" s="89">
        <f t="shared" si="60"/>
        <v>1</v>
      </c>
      <c r="M288" s="168">
        <f t="shared" si="58"/>
        <v>0.10686750965635956</v>
      </c>
      <c r="N288" s="165">
        <f t="shared" si="64"/>
        <v>0</v>
      </c>
      <c r="O288" s="70">
        <f t="shared" si="61"/>
        <v>1</v>
      </c>
      <c r="P288" s="102">
        <f t="shared" si="62"/>
        <v>1.0899997711181526</v>
      </c>
      <c r="Q288" s="230" t="str">
        <f t="shared" si="54"/>
        <v/>
      </c>
      <c r="R288" s="85">
        <f t="shared" si="63"/>
        <v>0</v>
      </c>
    </row>
    <row r="289" spans="1:18" ht="15.6">
      <c r="A289" s="206">
        <v>34985</v>
      </c>
      <c r="B289">
        <v>9.1999998092651403</v>
      </c>
      <c r="C289">
        <v>16.159999847412099</v>
      </c>
      <c r="D289">
        <v>4.5</v>
      </c>
      <c r="E289">
        <v>35.367442502620399</v>
      </c>
      <c r="F289" s="36">
        <f t="shared" si="52"/>
        <v>2.6698384851621522</v>
      </c>
      <c r="G289" s="41">
        <f t="shared" si="55"/>
        <v>4.0742830702222115</v>
      </c>
      <c r="H289" s="42">
        <f t="shared" si="56"/>
        <v>8.1485661404444229E-2</v>
      </c>
      <c r="I289" s="61">
        <f t="shared" si="53"/>
        <v>14.419999837875359</v>
      </c>
      <c r="J289" s="37" t="str">
        <f t="shared" si="57"/>
        <v xml:space="preserve"> </v>
      </c>
      <c r="K289" s="89">
        <f t="shared" si="59"/>
        <v>1</v>
      </c>
      <c r="L289" s="89">
        <f t="shared" si="60"/>
        <v>1</v>
      </c>
      <c r="M289" s="168">
        <f t="shared" si="58"/>
        <v>8.3071631179208849E-2</v>
      </c>
      <c r="N289" s="165">
        <f t="shared" si="64"/>
        <v>0</v>
      </c>
      <c r="O289" s="70">
        <f t="shared" si="61"/>
        <v>1</v>
      </c>
      <c r="P289" s="102">
        <f t="shared" si="62"/>
        <v>1.0899997711181526</v>
      </c>
      <c r="Q289" s="230" t="str">
        <f t="shared" si="54"/>
        <v/>
      </c>
      <c r="R289" s="85">
        <f t="shared" si="63"/>
        <v>0</v>
      </c>
    </row>
    <row r="290" spans="1:18" ht="15.6">
      <c r="A290" s="206">
        <v>34986</v>
      </c>
      <c r="B290">
        <v>7.5</v>
      </c>
      <c r="C290">
        <v>13.960000038146999</v>
      </c>
      <c r="D290">
        <v>1.8999999761581401</v>
      </c>
      <c r="E290">
        <v>35.609866867151197</v>
      </c>
      <c r="F290" s="36">
        <f t="shared" si="52"/>
        <v>2.4240977802639208</v>
      </c>
      <c r="G290" s="41">
        <f t="shared" si="55"/>
        <v>4.0350048221692152</v>
      </c>
      <c r="H290" s="42">
        <f t="shared" si="56"/>
        <v>8.07000964433843E-2</v>
      </c>
      <c r="I290" s="61">
        <f t="shared" si="53"/>
        <v>12.345000028610249</v>
      </c>
      <c r="J290" s="37" t="str">
        <f t="shared" si="57"/>
        <v xml:space="preserve"> </v>
      </c>
      <c r="K290" s="89">
        <f t="shared" si="59"/>
        <v>1</v>
      </c>
      <c r="L290" s="89">
        <f t="shared" si="60"/>
        <v>1</v>
      </c>
      <c r="M290" s="168">
        <f t="shared" si="58"/>
        <v>6.0870383908817959E-2</v>
      </c>
      <c r="N290" s="165">
        <f t="shared" si="64"/>
        <v>0</v>
      </c>
      <c r="O290" s="70">
        <f t="shared" si="61"/>
        <v>1</v>
      </c>
      <c r="P290" s="102">
        <f t="shared" si="62"/>
        <v>1.0899997711181526</v>
      </c>
      <c r="Q290" s="230" t="str">
        <f t="shared" si="54"/>
        <v/>
      </c>
      <c r="R290" s="85">
        <f t="shared" si="63"/>
        <v>0</v>
      </c>
    </row>
    <row r="291" spans="1:18" ht="15.6">
      <c r="A291" s="206">
        <v>34987</v>
      </c>
      <c r="B291">
        <v>7.2300000190734899</v>
      </c>
      <c r="C291">
        <v>14.789999961853001</v>
      </c>
      <c r="D291">
        <v>0</v>
      </c>
      <c r="E291">
        <v>35.8504056784057</v>
      </c>
      <c r="F291" s="36">
        <f t="shared" si="52"/>
        <v>2.6659989887669568</v>
      </c>
      <c r="G291" s="41">
        <f t="shared" si="55"/>
        <v>1.9022056311556494</v>
      </c>
      <c r="H291" s="42">
        <f t="shared" si="56"/>
        <v>3.804411262311299E-2</v>
      </c>
      <c r="I291" s="61">
        <f t="shared" si="53"/>
        <v>12.899999976158123</v>
      </c>
      <c r="J291" s="37" t="str">
        <f t="shared" si="57"/>
        <v xml:space="preserve"> </v>
      </c>
      <c r="K291" s="89">
        <f t="shared" si="59"/>
        <v>1</v>
      </c>
      <c r="L291" s="89">
        <f t="shared" si="60"/>
        <v>1</v>
      </c>
      <c r="M291" s="168">
        <f t="shared" si="58"/>
        <v>6.6808865921235083E-2</v>
      </c>
      <c r="N291" s="165">
        <f t="shared" si="64"/>
        <v>0</v>
      </c>
      <c r="O291" s="70">
        <f t="shared" si="61"/>
        <v>1</v>
      </c>
      <c r="P291" s="102">
        <f t="shared" si="62"/>
        <v>1.0899997711181526</v>
      </c>
      <c r="Q291" s="230" t="str">
        <f t="shared" si="54"/>
        <v/>
      </c>
      <c r="R291" s="85">
        <f t="shared" si="63"/>
        <v>0</v>
      </c>
    </row>
    <row r="292" spans="1:18" ht="15.6">
      <c r="A292" s="206">
        <v>34988</v>
      </c>
      <c r="B292">
        <v>3.28999996185303</v>
      </c>
      <c r="C292">
        <v>22.639999389648398</v>
      </c>
      <c r="D292">
        <v>0.10000000149011599</v>
      </c>
      <c r="E292">
        <v>36.088988680801599</v>
      </c>
      <c r="F292" s="36">
        <f t="shared" si="52"/>
        <v>4.5849421120377016</v>
      </c>
      <c r="G292" s="41">
        <f t="shared" si="55"/>
        <v>0</v>
      </c>
      <c r="H292" s="42">
        <f t="shared" si="56"/>
        <v>0</v>
      </c>
      <c r="I292" s="61">
        <f t="shared" si="53"/>
        <v>17.802499532699557</v>
      </c>
      <c r="J292" s="37" t="str">
        <f t="shared" si="57"/>
        <v xml:space="preserve"> </v>
      </c>
      <c r="K292" s="89">
        <f t="shared" si="59"/>
        <v>1</v>
      </c>
      <c r="L292" s="89">
        <f t="shared" si="60"/>
        <v>1</v>
      </c>
      <c r="M292" s="168">
        <f t="shared" si="58"/>
        <v>0.11261139839880359</v>
      </c>
      <c r="N292" s="165">
        <f t="shared" si="64"/>
        <v>0</v>
      </c>
      <c r="O292" s="70">
        <f t="shared" si="61"/>
        <v>1</v>
      </c>
      <c r="P292" s="102">
        <f t="shared" si="62"/>
        <v>1.0899997711181526</v>
      </c>
      <c r="Q292" s="230" t="str">
        <f t="shared" si="54"/>
        <v/>
      </c>
      <c r="R292" s="85">
        <f t="shared" si="63"/>
        <v>0</v>
      </c>
    </row>
    <row r="293" spans="1:18" ht="15.6">
      <c r="A293" s="206">
        <v>34989</v>
      </c>
      <c r="B293">
        <v>10.8999996185303</v>
      </c>
      <c r="C293">
        <v>24.879999160766602</v>
      </c>
      <c r="D293">
        <v>0</v>
      </c>
      <c r="E293">
        <v>36.325532770712499</v>
      </c>
      <c r="F293" s="36">
        <f t="shared" si="52"/>
        <v>4.5506544962805862</v>
      </c>
      <c r="G293" s="41">
        <f t="shared" si="55"/>
        <v>0</v>
      </c>
      <c r="H293" s="42">
        <f t="shared" si="56"/>
        <v>0</v>
      </c>
      <c r="I293" s="61">
        <f t="shared" si="53"/>
        <v>21.384999275207527</v>
      </c>
      <c r="J293" s="37" t="str">
        <f t="shared" si="57"/>
        <v xml:space="preserve"> </v>
      </c>
      <c r="K293" s="89">
        <f t="shared" si="59"/>
        <v>1</v>
      </c>
      <c r="L293" s="89">
        <f t="shared" si="60"/>
        <v>1</v>
      </c>
      <c r="M293" s="168">
        <f t="shared" si="58"/>
        <v>5.9023124948300691E-2</v>
      </c>
      <c r="N293" s="165">
        <f t="shared" si="64"/>
        <v>0</v>
      </c>
      <c r="O293" s="70">
        <f t="shared" si="61"/>
        <v>1</v>
      </c>
      <c r="P293" s="102">
        <f t="shared" si="62"/>
        <v>2.9979991912841739</v>
      </c>
      <c r="Q293" s="230" t="str">
        <f t="shared" si="54"/>
        <v/>
      </c>
      <c r="R293" s="85">
        <f t="shared" si="63"/>
        <v>0</v>
      </c>
    </row>
    <row r="294" spans="1:18" ht="15.6">
      <c r="A294" s="206">
        <v>34990</v>
      </c>
      <c r="B294">
        <v>6.8499999046325701</v>
      </c>
      <c r="C294">
        <v>20.430000305175799</v>
      </c>
      <c r="D294">
        <v>0</v>
      </c>
      <c r="E294">
        <v>36.559951632500898</v>
      </c>
      <c r="F294" s="36">
        <f t="shared" si="52"/>
        <v>3.976489081796966</v>
      </c>
      <c r="G294" s="41">
        <f t="shared" si="55"/>
        <v>0</v>
      </c>
      <c r="H294" s="42">
        <f t="shared" si="56"/>
        <v>0</v>
      </c>
      <c r="I294" s="61">
        <f t="shared" si="53"/>
        <v>17.035000205039992</v>
      </c>
      <c r="J294" s="37" t="str">
        <f t="shared" si="57"/>
        <v xml:space="preserve"> </v>
      </c>
      <c r="K294" s="89" t="str">
        <f t="shared" si="59"/>
        <v/>
      </c>
      <c r="L294" s="89">
        <f t="shared" si="60"/>
        <v>1</v>
      </c>
      <c r="M294" s="168">
        <f t="shared" si="58"/>
        <v>0.10760654018521398</v>
      </c>
      <c r="N294" s="165">
        <f t="shared" si="64"/>
        <v>0</v>
      </c>
      <c r="O294" s="70">
        <f t="shared" si="61"/>
        <v>1</v>
      </c>
      <c r="P294" s="102">
        <f t="shared" si="62"/>
        <v>2.9979991912841739</v>
      </c>
      <c r="Q294" s="230" t="str">
        <f t="shared" si="54"/>
        <v/>
      </c>
      <c r="R294" s="85">
        <f t="shared" si="63"/>
        <v>0</v>
      </c>
    </row>
    <row r="295" spans="1:18" ht="15.6">
      <c r="A295" s="206">
        <v>34991</v>
      </c>
      <c r="B295">
        <v>11.670000076293899</v>
      </c>
      <c r="C295">
        <v>29.409999847412099</v>
      </c>
      <c r="D295">
        <v>0.5</v>
      </c>
      <c r="E295">
        <v>36.792158950529299</v>
      </c>
      <c r="F295" s="36">
        <f t="shared" si="52"/>
        <v>5.5775816616641203</v>
      </c>
      <c r="G295" s="41">
        <f t="shared" si="55"/>
        <v>0</v>
      </c>
      <c r="H295" s="42">
        <f t="shared" si="56"/>
        <v>0</v>
      </c>
      <c r="I295" s="61">
        <f t="shared" si="53"/>
        <v>24.974999904632547</v>
      </c>
      <c r="J295" s="37" t="str">
        <f t="shared" si="57"/>
        <v xml:space="preserve"> </v>
      </c>
      <c r="K295" s="89" t="str">
        <f t="shared" si="59"/>
        <v/>
      </c>
      <c r="L295" s="89">
        <f t="shared" si="60"/>
        <v>1</v>
      </c>
      <c r="M295" s="168">
        <f t="shared" si="58"/>
        <v>0</v>
      </c>
      <c r="N295" s="165">
        <f t="shared" si="64"/>
        <v>0</v>
      </c>
      <c r="O295" s="70">
        <f t="shared" si="61"/>
        <v>1</v>
      </c>
      <c r="P295" s="102">
        <f t="shared" si="62"/>
        <v>7.7779991149902115</v>
      </c>
      <c r="Q295" s="230" t="str">
        <f t="shared" si="54"/>
        <v/>
      </c>
      <c r="R295" s="85">
        <f t="shared" si="63"/>
        <v>0</v>
      </c>
    </row>
    <row r="296" spans="1:18" ht="15.6">
      <c r="A296" s="206">
        <v>34992</v>
      </c>
      <c r="B296">
        <v>7.1300001144409197</v>
      </c>
      <c r="C296">
        <v>12.8400001525879</v>
      </c>
      <c r="D296">
        <v>23.200000762939499</v>
      </c>
      <c r="E296">
        <v>37.022068409160099</v>
      </c>
      <c r="F296" s="36">
        <f t="shared" si="52"/>
        <v>2.3075487742497036</v>
      </c>
      <c r="G296" s="41">
        <f t="shared" si="55"/>
        <v>21.353961743539735</v>
      </c>
      <c r="H296" s="42">
        <f t="shared" si="56"/>
        <v>0.42707923487079469</v>
      </c>
      <c r="I296" s="61">
        <f t="shared" si="53"/>
        <v>11.412500143051155</v>
      </c>
      <c r="J296" s="37">
        <f t="shared" si="57"/>
        <v>1</v>
      </c>
      <c r="K296" s="89">
        <f t="shared" si="59"/>
        <v>1</v>
      </c>
      <c r="L296" s="89">
        <f t="shared" si="60"/>
        <v>1</v>
      </c>
      <c r="M296" s="168">
        <f t="shared" si="58"/>
        <v>5.108572293038148E-2</v>
      </c>
      <c r="N296" s="165">
        <f t="shared" si="64"/>
        <v>0</v>
      </c>
      <c r="O296" s="70">
        <f t="shared" si="61"/>
        <v>1</v>
      </c>
      <c r="P296" s="102">
        <f t="shared" si="62"/>
        <v>7.7779991149902115</v>
      </c>
      <c r="Q296" s="230" t="str">
        <f t="shared" si="54"/>
        <v/>
      </c>
      <c r="R296" s="85">
        <f t="shared" si="63"/>
        <v>0</v>
      </c>
    </row>
    <row r="297" spans="1:18" ht="15.6">
      <c r="A297" s="206">
        <v>34993</v>
      </c>
      <c r="B297">
        <v>6.3600001335143999</v>
      </c>
      <c r="C297">
        <v>15.180000305175801</v>
      </c>
      <c r="D297">
        <v>0.10000000149011599</v>
      </c>
      <c r="E297">
        <v>37.249593692755901</v>
      </c>
      <c r="F297" s="36">
        <f t="shared" si="52"/>
        <v>2.9670702710749151</v>
      </c>
      <c r="G297" s="41">
        <f t="shared" si="55"/>
        <v>19.080305528169919</v>
      </c>
      <c r="H297" s="42">
        <f t="shared" si="56"/>
        <v>0.38160611056339838</v>
      </c>
      <c r="I297" s="61">
        <f t="shared" si="53"/>
        <v>12.975000262260451</v>
      </c>
      <c r="J297" s="37">
        <f t="shared" si="57"/>
        <v>1</v>
      </c>
      <c r="K297" s="89">
        <f t="shared" si="59"/>
        <v>1</v>
      </c>
      <c r="L297" s="89">
        <f t="shared" si="60"/>
        <v>1</v>
      </c>
      <c r="M297" s="168">
        <f t="shared" si="58"/>
        <v>6.7614791845785546E-2</v>
      </c>
      <c r="N297" s="165">
        <f t="shared" si="64"/>
        <v>0</v>
      </c>
      <c r="O297" s="70">
        <f t="shared" si="61"/>
        <v>1</v>
      </c>
      <c r="P297" s="102">
        <f t="shared" si="62"/>
        <v>7.7779991149902115</v>
      </c>
      <c r="Q297" s="230">
        <f t="shared" si="54"/>
        <v>34993</v>
      </c>
      <c r="R297" s="85">
        <f t="shared" si="63"/>
        <v>1</v>
      </c>
    </row>
    <row r="298" spans="1:18" ht="15.6">
      <c r="A298" s="206">
        <v>34994</v>
      </c>
      <c r="B298">
        <v>9.1700000762939506</v>
      </c>
      <c r="C298">
        <v>12.9700002670288</v>
      </c>
      <c r="D298">
        <v>7.4000000953674299</v>
      </c>
      <c r="E298">
        <v>37.474648485679097</v>
      </c>
      <c r="F298" s="36">
        <f t="shared" si="52"/>
        <v>1.9798756534692019</v>
      </c>
      <c r="G298" s="41">
        <f t="shared" si="55"/>
        <v>24.896405100761985</v>
      </c>
      <c r="H298" s="42">
        <f t="shared" si="56"/>
        <v>0.49792810201523968</v>
      </c>
      <c r="I298" s="61">
        <f t="shared" si="53"/>
        <v>12.020000219345087</v>
      </c>
      <c r="J298" s="37">
        <f t="shared" si="57"/>
        <v>1</v>
      </c>
      <c r="K298" s="89">
        <f t="shared" si="59"/>
        <v>1</v>
      </c>
      <c r="L298" s="89">
        <f t="shared" si="60"/>
        <v>1</v>
      </c>
      <c r="M298" s="168">
        <f t="shared" si="58"/>
        <v>5.7425641744412816E-2</v>
      </c>
      <c r="N298" s="165">
        <f t="shared" si="64"/>
        <v>0</v>
      </c>
      <c r="O298" s="70">
        <f t="shared" si="61"/>
        <v>1</v>
      </c>
      <c r="P298" s="102">
        <f t="shared" si="62"/>
        <v>6.6879993438720593</v>
      </c>
      <c r="Q298" s="230" t="str">
        <f t="shared" si="54"/>
        <v/>
      </c>
      <c r="R298" s="85">
        <f t="shared" si="63"/>
        <v>1</v>
      </c>
    </row>
    <row r="299" spans="1:18" ht="15.6">
      <c r="A299" s="206">
        <v>34995</v>
      </c>
      <c r="B299">
        <v>9.8900003433227504</v>
      </c>
      <c r="C299">
        <v>14.460000038146999</v>
      </c>
      <c r="D299">
        <v>50.5</v>
      </c>
      <c r="E299">
        <v>37.697146472292197</v>
      </c>
      <c r="F299" s="36">
        <f t="shared" si="52"/>
        <v>2.267709966454861</v>
      </c>
      <c r="G299" s="41">
        <f t="shared" si="55"/>
        <v>50</v>
      </c>
      <c r="H299" s="42">
        <f t="shared" si="56"/>
        <v>1</v>
      </c>
      <c r="I299" s="61">
        <f t="shared" si="53"/>
        <v>13.317500114440938</v>
      </c>
      <c r="J299" s="37">
        <f t="shared" si="57"/>
        <v>1</v>
      </c>
      <c r="K299" s="89">
        <f t="shared" si="59"/>
        <v>1</v>
      </c>
      <c r="L299" s="89">
        <f t="shared" si="60"/>
        <v>1</v>
      </c>
      <c r="M299" s="168">
        <f t="shared" si="58"/>
        <v>7.1298978142081817E-2</v>
      </c>
      <c r="N299" s="165">
        <f t="shared" si="64"/>
        <v>0</v>
      </c>
      <c r="O299" s="70">
        <f t="shared" si="61"/>
        <v>1</v>
      </c>
      <c r="P299" s="102">
        <f t="shared" si="62"/>
        <v>6.6879993438720593</v>
      </c>
      <c r="Q299" s="230" t="str">
        <f t="shared" si="54"/>
        <v/>
      </c>
      <c r="R299" s="85">
        <f t="shared" si="63"/>
        <v>1</v>
      </c>
    </row>
    <row r="300" spans="1:18" ht="15.6">
      <c r="A300" s="206">
        <v>34996</v>
      </c>
      <c r="B300">
        <v>8.3800001144409197</v>
      </c>
      <c r="C300">
        <v>14.1300001144409</v>
      </c>
      <c r="D300">
        <v>0.89999997615814198</v>
      </c>
      <c r="E300">
        <v>37.917001336957703</v>
      </c>
      <c r="F300" s="36">
        <f t="shared" si="52"/>
        <v>2.4799934817826954</v>
      </c>
      <c r="G300" s="41">
        <f t="shared" si="55"/>
        <v>48.916005190731987</v>
      </c>
      <c r="H300" s="42">
        <f t="shared" si="56"/>
        <v>0.97832010381463974</v>
      </c>
      <c r="I300" s="61">
        <f t="shared" si="53"/>
        <v>12.692500114440906</v>
      </c>
      <c r="J300" s="37">
        <f t="shared" si="57"/>
        <v>1</v>
      </c>
      <c r="K300" s="89">
        <f t="shared" si="59"/>
        <v>1</v>
      </c>
      <c r="L300" s="89">
        <f t="shared" si="60"/>
        <v>1</v>
      </c>
      <c r="M300" s="168">
        <f t="shared" si="58"/>
        <v>6.4582468863318088E-2</v>
      </c>
      <c r="N300" s="165">
        <f t="shared" si="64"/>
        <v>0</v>
      </c>
      <c r="O300" s="70">
        <f t="shared" si="61"/>
        <v>1</v>
      </c>
      <c r="P300" s="102">
        <f t="shared" si="62"/>
        <v>6.6879993438720593</v>
      </c>
      <c r="Q300" s="230" t="str">
        <f t="shared" si="54"/>
        <v/>
      </c>
      <c r="R300" s="85">
        <f t="shared" si="63"/>
        <v>1</v>
      </c>
    </row>
    <row r="301" spans="1:18" ht="15.6">
      <c r="A301" s="206">
        <v>34997</v>
      </c>
      <c r="B301">
        <v>8.0600004196166992</v>
      </c>
      <c r="C301">
        <v>15.949999809265099</v>
      </c>
      <c r="D301">
        <v>0</v>
      </c>
      <c r="E301">
        <v>38.134126764038101</v>
      </c>
      <c r="F301" s="36">
        <f t="shared" si="52"/>
        <v>2.9971133640700272</v>
      </c>
      <c r="G301" s="41">
        <f t="shared" si="55"/>
        <v>46.518314499475963</v>
      </c>
      <c r="H301" s="42">
        <f t="shared" si="56"/>
        <v>0.93036628998951931</v>
      </c>
      <c r="I301" s="61">
        <f t="shared" si="53"/>
        <v>13.977499961852999</v>
      </c>
      <c r="J301" s="37">
        <f t="shared" si="57"/>
        <v>1</v>
      </c>
      <c r="K301" s="89">
        <f t="shared" si="59"/>
        <v>1</v>
      </c>
      <c r="L301" s="89">
        <f t="shared" si="60"/>
        <v>1</v>
      </c>
      <c r="M301" s="168">
        <f t="shared" si="58"/>
        <v>7.8379108306950565E-2</v>
      </c>
      <c r="N301" s="165">
        <f t="shared" si="64"/>
        <v>0</v>
      </c>
      <c r="O301" s="70">
        <f t="shared" si="61"/>
        <v>1</v>
      </c>
      <c r="P301" s="102">
        <f t="shared" si="62"/>
        <v>6.6879993438720593</v>
      </c>
      <c r="Q301" s="230" t="str">
        <f t="shared" si="54"/>
        <v/>
      </c>
      <c r="R301" s="85">
        <f t="shared" si="63"/>
        <v>1</v>
      </c>
    </row>
    <row r="302" spans="1:18" ht="15.6">
      <c r="A302" s="206">
        <v>34998</v>
      </c>
      <c r="B302">
        <v>8.2299995422363299</v>
      </c>
      <c r="C302">
        <v>16.7700004577637</v>
      </c>
      <c r="D302">
        <v>0</v>
      </c>
      <c r="E302">
        <v>38.348436437895799</v>
      </c>
      <c r="F302" s="36">
        <f t="shared" si="52"/>
        <v>3.1877261135284085</v>
      </c>
      <c r="G302" s="41">
        <f t="shared" si="55"/>
        <v>43.968133608653233</v>
      </c>
      <c r="H302" s="42">
        <f t="shared" si="56"/>
        <v>0.87936267217306463</v>
      </c>
      <c r="I302" s="61">
        <f t="shared" si="53"/>
        <v>14.635000228881857</v>
      </c>
      <c r="J302" s="37">
        <f t="shared" si="57"/>
        <v>1</v>
      </c>
      <c r="K302" s="89">
        <f t="shared" si="59"/>
        <v>1</v>
      </c>
      <c r="L302" s="89">
        <f t="shared" si="60"/>
        <v>1</v>
      </c>
      <c r="M302" s="168">
        <f t="shared" si="58"/>
        <v>8.5324051835161854E-2</v>
      </c>
      <c r="N302" s="165">
        <f t="shared" si="64"/>
        <v>0</v>
      </c>
      <c r="O302" s="70">
        <f t="shared" si="61"/>
        <v>1</v>
      </c>
      <c r="P302" s="102">
        <f t="shared" si="62"/>
        <v>6.6879993438720593</v>
      </c>
      <c r="Q302" s="230" t="str">
        <f t="shared" si="54"/>
        <v/>
      </c>
      <c r="R302" s="85">
        <f t="shared" si="63"/>
        <v>1</v>
      </c>
    </row>
    <row r="303" spans="1:18" ht="15.6">
      <c r="A303" s="206">
        <v>34999</v>
      </c>
      <c r="B303">
        <v>7.6500000953674299</v>
      </c>
      <c r="C303">
        <v>16.049999237060501</v>
      </c>
      <c r="D303">
        <v>0</v>
      </c>
      <c r="E303">
        <v>38.559844042893403</v>
      </c>
      <c r="F303" s="36">
        <f t="shared" si="52"/>
        <v>3.1107229550929705</v>
      </c>
      <c r="G303" s="41">
        <f t="shared" si="55"/>
        <v>41.479555244578854</v>
      </c>
      <c r="H303" s="42">
        <f t="shared" si="56"/>
        <v>0.82959110489157706</v>
      </c>
      <c r="I303" s="61">
        <f t="shared" si="53"/>
        <v>13.949999451637233</v>
      </c>
      <c r="J303" s="37">
        <f t="shared" si="57"/>
        <v>1</v>
      </c>
      <c r="K303" s="89">
        <f t="shared" si="59"/>
        <v>1</v>
      </c>
      <c r="L303" s="89">
        <f t="shared" si="60"/>
        <v>1</v>
      </c>
      <c r="M303" s="168">
        <f t="shared" si="58"/>
        <v>7.8085541637837139E-2</v>
      </c>
      <c r="N303" s="165">
        <f t="shared" si="64"/>
        <v>0</v>
      </c>
      <c r="O303" s="70">
        <f t="shared" si="61"/>
        <v>1</v>
      </c>
      <c r="P303" s="102">
        <f t="shared" si="62"/>
        <v>4.779999923706038</v>
      </c>
      <c r="Q303" s="230" t="str">
        <f t="shared" si="54"/>
        <v/>
      </c>
      <c r="R303" s="85">
        <f t="shared" si="63"/>
        <v>0</v>
      </c>
    </row>
    <row r="304" spans="1:18" ht="15.6">
      <c r="A304" s="206">
        <v>35000</v>
      </c>
      <c r="B304">
        <v>6.3299999237060502</v>
      </c>
      <c r="C304">
        <v>17</v>
      </c>
      <c r="D304">
        <v>0</v>
      </c>
      <c r="E304">
        <v>38.768263263393301</v>
      </c>
      <c r="F304" s="36">
        <f t="shared" si="52"/>
        <v>3.5028920504091641</v>
      </c>
      <c r="G304" s="41">
        <f t="shared" si="55"/>
        <v>38.67724160425152</v>
      </c>
      <c r="H304" s="42">
        <f t="shared" si="56"/>
        <v>0.77354483208503044</v>
      </c>
      <c r="I304" s="61">
        <f t="shared" si="53"/>
        <v>14.332499980926514</v>
      </c>
      <c r="J304" s="37">
        <f t="shared" si="57"/>
        <v>1</v>
      </c>
      <c r="K304" s="89" t="str">
        <f t="shared" si="59"/>
        <v/>
      </c>
      <c r="L304" s="89">
        <f t="shared" si="60"/>
        <v>1</v>
      </c>
      <c r="M304" s="168">
        <f t="shared" si="58"/>
        <v>8.2149152336026182E-2</v>
      </c>
      <c r="N304" s="165">
        <f t="shared" si="64"/>
        <v>0</v>
      </c>
      <c r="O304" s="70">
        <f t="shared" si="61"/>
        <v>1</v>
      </c>
      <c r="P304" s="102">
        <f t="shared" si="62"/>
        <v>4.779999923706038</v>
      </c>
      <c r="Q304" s="230" t="str">
        <f t="shared" si="54"/>
        <v/>
      </c>
      <c r="R304" s="85">
        <f t="shared" si="63"/>
        <v>0</v>
      </c>
    </row>
    <row r="305" spans="1:18" ht="15.6">
      <c r="A305" s="206">
        <v>35001</v>
      </c>
      <c r="B305">
        <v>7.7199997901916504</v>
      </c>
      <c r="C305">
        <v>17.389999389648398</v>
      </c>
      <c r="D305">
        <v>0</v>
      </c>
      <c r="E305">
        <v>38.973607783757998</v>
      </c>
      <c r="F305" s="36">
        <f t="shared" si="52"/>
        <v>3.4536301044291342</v>
      </c>
      <c r="G305" s="41">
        <f t="shared" si="55"/>
        <v>35.914337520708216</v>
      </c>
      <c r="H305" s="42">
        <f t="shared" si="56"/>
        <v>0.71828675041416434</v>
      </c>
      <c r="I305" s="61">
        <f t="shared" si="53"/>
        <v>14.972499489784212</v>
      </c>
      <c r="J305" s="37">
        <f t="shared" si="57"/>
        <v>1</v>
      </c>
      <c r="K305" s="89" t="str">
        <f t="shared" si="59"/>
        <v/>
      </c>
      <c r="L305" s="89">
        <f t="shared" si="60"/>
        <v>1</v>
      </c>
      <c r="M305" s="168">
        <f t="shared" si="58"/>
        <v>8.8810258283548049E-2</v>
      </c>
      <c r="N305" s="165">
        <f t="shared" si="64"/>
        <v>0</v>
      </c>
      <c r="O305" s="70">
        <f t="shared" si="61"/>
        <v>1</v>
      </c>
      <c r="P305" s="102">
        <f t="shared" si="62"/>
        <v>0</v>
      </c>
      <c r="Q305" s="230">
        <f t="shared" si="54"/>
        <v>35001</v>
      </c>
      <c r="R305" s="85">
        <f t="shared" si="63"/>
        <v>1</v>
      </c>
    </row>
    <row r="306" spans="1:18" ht="15.6">
      <c r="A306" s="206">
        <v>35002</v>
      </c>
      <c r="B306">
        <v>7.6700000762939498</v>
      </c>
      <c r="C306">
        <v>14.8800001144409</v>
      </c>
      <c r="D306">
        <v>0.30000001192092901</v>
      </c>
      <c r="E306">
        <v>39.175791288349998</v>
      </c>
      <c r="F306" s="36">
        <f t="shared" si="52"/>
        <v>2.8712227554153218</v>
      </c>
      <c r="G306" s="41">
        <f t="shared" si="55"/>
        <v>33.917359328296889</v>
      </c>
      <c r="H306" s="42">
        <f t="shared" si="56"/>
        <v>0.67834718656593784</v>
      </c>
      <c r="I306" s="61">
        <f t="shared" si="53"/>
        <v>13.077500104904162</v>
      </c>
      <c r="J306" s="37">
        <f t="shared" si="57"/>
        <v>1</v>
      </c>
      <c r="K306" s="89" t="str">
        <f t="shared" si="59"/>
        <v/>
      </c>
      <c r="L306" s="89">
        <f t="shared" si="60"/>
        <v>1</v>
      </c>
      <c r="M306" s="168">
        <f t="shared" si="58"/>
        <v>6.8716916837495812E-2</v>
      </c>
      <c r="N306" s="165">
        <f t="shared" si="64"/>
        <v>0</v>
      </c>
      <c r="O306" s="70">
        <f t="shared" si="61"/>
        <v>1</v>
      </c>
      <c r="P306" s="102">
        <f t="shared" si="62"/>
        <v>0</v>
      </c>
      <c r="Q306" s="230" t="str">
        <f t="shared" si="54"/>
        <v/>
      </c>
      <c r="R306" s="85">
        <f t="shared" si="63"/>
        <v>1</v>
      </c>
    </row>
    <row r="307" spans="1:18" ht="15.6">
      <c r="A307" s="206">
        <v>35003</v>
      </c>
      <c r="B307">
        <v>6.0100002288818404</v>
      </c>
      <c r="C307">
        <v>19.950000762939499</v>
      </c>
      <c r="D307">
        <v>0</v>
      </c>
      <c r="E307">
        <v>39.374727461531698</v>
      </c>
      <c r="F307" s="36">
        <f t="shared" si="52"/>
        <v>4.2479493527173782</v>
      </c>
      <c r="G307" s="41">
        <f t="shared" si="55"/>
        <v>30.518999846122988</v>
      </c>
      <c r="H307" s="42">
        <f t="shared" si="56"/>
        <v>0.6103799969224597</v>
      </c>
      <c r="I307" s="61">
        <f t="shared" si="53"/>
        <v>16.465000629425084</v>
      </c>
      <c r="J307" s="37">
        <f t="shared" si="57"/>
        <v>1</v>
      </c>
      <c r="K307" s="89" t="str">
        <f t="shared" si="59"/>
        <v/>
      </c>
      <c r="L307" s="89">
        <f t="shared" si="60"/>
        <v>1</v>
      </c>
      <c r="M307" s="168">
        <f t="shared" si="58"/>
        <v>0.10301522588265308</v>
      </c>
      <c r="N307" s="165">
        <f t="shared" si="64"/>
        <v>0</v>
      </c>
      <c r="O307" s="70">
        <f t="shared" si="61"/>
        <v>1</v>
      </c>
      <c r="P307" s="102">
        <f t="shared" si="62"/>
        <v>0</v>
      </c>
      <c r="Q307" s="230" t="str">
        <f t="shared" si="54"/>
        <v/>
      </c>
      <c r="R307" s="85">
        <f t="shared" si="63"/>
        <v>1</v>
      </c>
    </row>
    <row r="308" spans="1:18" ht="15.6">
      <c r="A308" s="206">
        <v>35004</v>
      </c>
      <c r="B308">
        <v>9.7299995422363299</v>
      </c>
      <c r="C308">
        <v>27.110000610351602</v>
      </c>
      <c r="D308">
        <v>0</v>
      </c>
      <c r="E308">
        <v>39.570329987665801</v>
      </c>
      <c r="F308" s="36">
        <f t="shared" si="52"/>
        <v>5.6092496553074973</v>
      </c>
      <c r="G308" s="41">
        <f t="shared" si="55"/>
        <v>26.031600121876991</v>
      </c>
      <c r="H308" s="42">
        <f t="shared" si="56"/>
        <v>0.52063200243753982</v>
      </c>
      <c r="I308" s="61">
        <f t="shared" si="53"/>
        <v>22.765000343322782</v>
      </c>
      <c r="J308" s="37">
        <f t="shared" si="57"/>
        <v>1</v>
      </c>
      <c r="K308" s="89" t="str">
        <f t="shared" si="59"/>
        <v/>
      </c>
      <c r="L308" s="89">
        <f t="shared" si="60"/>
        <v>1</v>
      </c>
      <c r="M308" s="168">
        <f t="shared" si="58"/>
        <v>0</v>
      </c>
      <c r="N308" s="165">
        <f t="shared" si="64"/>
        <v>0</v>
      </c>
      <c r="O308" s="70">
        <f t="shared" si="61"/>
        <v>1</v>
      </c>
      <c r="P308" s="102">
        <f t="shared" si="62"/>
        <v>3.012000274658226</v>
      </c>
      <c r="Q308" s="230" t="str">
        <f t="shared" si="54"/>
        <v/>
      </c>
      <c r="R308" s="85">
        <f t="shared" si="63"/>
        <v>1</v>
      </c>
    </row>
    <row r="309" spans="1:18" ht="15.6">
      <c r="A309" s="206">
        <v>35005</v>
      </c>
      <c r="B309">
        <v>15.0200004577637</v>
      </c>
      <c r="C309">
        <v>23.700000762939499</v>
      </c>
      <c r="D309">
        <v>0</v>
      </c>
      <c r="E309">
        <v>39.762512551114497</v>
      </c>
      <c r="F309" s="36">
        <f t="shared" si="52"/>
        <v>4.086684903741852</v>
      </c>
      <c r="G309" s="41">
        <f t="shared" si="55"/>
        <v>22.762252198883509</v>
      </c>
      <c r="H309" s="42">
        <f t="shared" si="56"/>
        <v>0.45524504397767018</v>
      </c>
      <c r="I309" s="61">
        <f t="shared" si="53"/>
        <v>21.53000068664555</v>
      </c>
      <c r="J309" s="37">
        <f t="shared" si="57"/>
        <v>1</v>
      </c>
      <c r="K309" s="89" t="str">
        <f t="shared" si="59"/>
        <v/>
      </c>
      <c r="L309" s="89">
        <f t="shared" si="60"/>
        <v>1</v>
      </c>
      <c r="M309" s="168">
        <f t="shared" si="58"/>
        <v>0</v>
      </c>
      <c r="N309" s="165">
        <f t="shared" si="64"/>
        <v>0</v>
      </c>
      <c r="O309" s="70">
        <f t="shared" si="61"/>
        <v>1</v>
      </c>
      <c r="P309" s="102">
        <f t="shared" si="62"/>
        <v>5.0360008239746659</v>
      </c>
      <c r="Q309" s="230" t="str">
        <f t="shared" si="54"/>
        <v/>
      </c>
      <c r="R309" s="85">
        <f t="shared" si="63"/>
        <v>1</v>
      </c>
    </row>
    <row r="310" spans="1:18" ht="15.6">
      <c r="A310" s="206">
        <v>35006</v>
      </c>
      <c r="B310">
        <v>11.069999694824199</v>
      </c>
      <c r="C310">
        <v>19.340000152587901</v>
      </c>
      <c r="D310">
        <v>0</v>
      </c>
      <c r="E310">
        <v>39.951188836240497</v>
      </c>
      <c r="F310" s="36">
        <f t="shared" si="52"/>
        <v>3.5597865823633508</v>
      </c>
      <c r="G310" s="41">
        <f t="shared" si="55"/>
        <v>19.914422932992828</v>
      </c>
      <c r="H310" s="42">
        <f t="shared" si="56"/>
        <v>0.39828845865985657</v>
      </c>
      <c r="I310" s="61">
        <f t="shared" si="53"/>
        <v>17.272500038146976</v>
      </c>
      <c r="J310" s="37">
        <f t="shared" si="57"/>
        <v>1</v>
      </c>
      <c r="K310" s="89" t="str">
        <f t="shared" si="59"/>
        <v/>
      </c>
      <c r="L310" s="89">
        <f t="shared" si="60"/>
        <v>1</v>
      </c>
      <c r="M310" s="168">
        <f t="shared" si="58"/>
        <v>0.10931993038041372</v>
      </c>
      <c r="N310" s="165">
        <f t="shared" si="64"/>
        <v>0</v>
      </c>
      <c r="O310" s="70">
        <f t="shared" si="61"/>
        <v>1</v>
      </c>
      <c r="P310" s="102">
        <f t="shared" si="62"/>
        <v>5.0360008239746659</v>
      </c>
      <c r="Q310" s="230" t="str">
        <f t="shared" si="54"/>
        <v/>
      </c>
      <c r="R310" s="85">
        <f t="shared" si="63"/>
        <v>1</v>
      </c>
    </row>
    <row r="311" spans="1:18" ht="15.6">
      <c r="A311" s="206">
        <v>35007</v>
      </c>
      <c r="B311">
        <v>10.579999923706101</v>
      </c>
      <c r="C311">
        <v>20.389999389648398</v>
      </c>
      <c r="D311">
        <v>4.3000001907348597</v>
      </c>
      <c r="E311">
        <v>40.136272527406199</v>
      </c>
      <c r="F311" s="36">
        <f t="shared" si="52"/>
        <v>3.9280936857572009</v>
      </c>
      <c r="G311" s="41">
        <f t="shared" si="55"/>
        <v>21.071948175121925</v>
      </c>
      <c r="H311" s="42">
        <f t="shared" si="56"/>
        <v>0.42143896350243848</v>
      </c>
      <c r="I311" s="61">
        <f t="shared" si="53"/>
        <v>17.937499523162824</v>
      </c>
      <c r="J311" s="37">
        <f t="shared" si="57"/>
        <v>1</v>
      </c>
      <c r="K311" s="89" t="str">
        <f t="shared" si="59"/>
        <v/>
      </c>
      <c r="L311" s="89">
        <f t="shared" si="60"/>
        <v>1</v>
      </c>
      <c r="M311" s="168">
        <f t="shared" si="58"/>
        <v>0.11331260722731692</v>
      </c>
      <c r="N311" s="165">
        <f t="shared" si="64"/>
        <v>0</v>
      </c>
      <c r="O311" s="70">
        <f t="shared" si="61"/>
        <v>1</v>
      </c>
      <c r="P311" s="102">
        <f t="shared" si="62"/>
        <v>5.0360008239746659</v>
      </c>
      <c r="Q311" s="230" t="str">
        <f t="shared" si="54"/>
        <v/>
      </c>
      <c r="R311" s="85">
        <f t="shared" si="63"/>
        <v>1</v>
      </c>
    </row>
    <row r="312" spans="1:18" ht="15.6">
      <c r="A312" s="206">
        <v>35008</v>
      </c>
      <c r="B312">
        <v>12.329999923706101</v>
      </c>
      <c r="C312">
        <v>16.680000305175799</v>
      </c>
      <c r="D312">
        <v>16.200000762939499</v>
      </c>
      <c r="E312">
        <v>40.317677308974098</v>
      </c>
      <c r="F312" s="36">
        <f t="shared" si="52"/>
        <v>2.5501847869767245</v>
      </c>
      <c r="G312" s="41">
        <f t="shared" si="55"/>
        <v>35.231801108480049</v>
      </c>
      <c r="H312" s="42">
        <f t="shared" si="56"/>
        <v>0.70463602216960097</v>
      </c>
      <c r="I312" s="61">
        <f t="shared" si="53"/>
        <v>15.592500209808374</v>
      </c>
      <c r="J312" s="37">
        <f t="shared" si="57"/>
        <v>1</v>
      </c>
      <c r="K312" s="89">
        <f t="shared" si="59"/>
        <v>1</v>
      </c>
      <c r="L312" s="89">
        <f t="shared" si="60"/>
        <v>1</v>
      </c>
      <c r="M312" s="168">
        <f t="shared" si="58"/>
        <v>9.5000811125087528E-2</v>
      </c>
      <c r="N312" s="165">
        <f t="shared" si="64"/>
        <v>0</v>
      </c>
      <c r="O312" s="70">
        <f t="shared" si="61"/>
        <v>1</v>
      </c>
      <c r="P312" s="102">
        <f t="shared" si="62"/>
        <v>5.0360008239746659</v>
      </c>
      <c r="Q312" s="230" t="str">
        <f t="shared" si="54"/>
        <v/>
      </c>
      <c r="R312" s="85">
        <f t="shared" si="63"/>
        <v>1</v>
      </c>
    </row>
    <row r="313" spans="1:18" ht="15.6">
      <c r="A313" s="206">
        <v>35009</v>
      </c>
      <c r="B313">
        <v>10.699999809265099</v>
      </c>
      <c r="C313">
        <v>14.689999580383301</v>
      </c>
      <c r="D313">
        <v>21</v>
      </c>
      <c r="E313">
        <v>40.495316865306599</v>
      </c>
      <c r="F313" s="36">
        <f t="shared" si="52"/>
        <v>2.3156964077398534</v>
      </c>
      <c r="G313" s="41">
        <f t="shared" si="55"/>
        <v>50</v>
      </c>
      <c r="H313" s="42">
        <f t="shared" si="56"/>
        <v>1</v>
      </c>
      <c r="I313" s="61">
        <f t="shared" si="53"/>
        <v>13.692499637603751</v>
      </c>
      <c r="J313" s="37">
        <f t="shared" si="57"/>
        <v>1</v>
      </c>
      <c r="K313" s="89">
        <f t="shared" si="59"/>
        <v>1</v>
      </c>
      <c r="L313" s="89">
        <f t="shared" si="60"/>
        <v>1</v>
      </c>
      <c r="M313" s="168">
        <f t="shared" si="58"/>
        <v>7.5329062144914069E-2</v>
      </c>
      <c r="N313" s="165">
        <f t="shared" si="64"/>
        <v>0</v>
      </c>
      <c r="O313" s="70">
        <f t="shared" si="61"/>
        <v>1</v>
      </c>
      <c r="P313" s="102">
        <f t="shared" si="62"/>
        <v>5.0360008239746659</v>
      </c>
      <c r="Q313" s="230" t="str">
        <f t="shared" si="54"/>
        <v/>
      </c>
      <c r="R313" s="85">
        <f t="shared" si="63"/>
        <v>0</v>
      </c>
    </row>
    <row r="314" spans="1:18" ht="15.6">
      <c r="A314" s="206">
        <v>35010</v>
      </c>
      <c r="B314">
        <v>10.670000076293899</v>
      </c>
      <c r="C314">
        <v>14.069999694824199</v>
      </c>
      <c r="D314">
        <v>18</v>
      </c>
      <c r="E314">
        <v>40.669104880766398</v>
      </c>
      <c r="F314" s="36">
        <f t="shared" si="52"/>
        <v>2.1239344447271122</v>
      </c>
      <c r="G314" s="41">
        <f t="shared" si="55"/>
        <v>50</v>
      </c>
      <c r="H314" s="42">
        <f t="shared" si="56"/>
        <v>1</v>
      </c>
      <c r="I314" s="61">
        <f t="shared" si="53"/>
        <v>13.219999790191624</v>
      </c>
      <c r="J314" s="37">
        <f t="shared" si="57"/>
        <v>1</v>
      </c>
      <c r="K314" s="89">
        <f t="shared" si="59"/>
        <v>1</v>
      </c>
      <c r="L314" s="89">
        <f t="shared" si="60"/>
        <v>1</v>
      </c>
      <c r="M314" s="168">
        <f t="shared" si="58"/>
        <v>7.0249933743002133E-2</v>
      </c>
      <c r="N314" s="165">
        <f t="shared" si="64"/>
        <v>0</v>
      </c>
      <c r="O314" s="70">
        <f t="shared" si="61"/>
        <v>1</v>
      </c>
      <c r="P314" s="102">
        <f t="shared" si="62"/>
        <v>5.0360008239746659</v>
      </c>
      <c r="Q314" s="230" t="str">
        <f t="shared" si="54"/>
        <v/>
      </c>
      <c r="R314" s="85">
        <f t="shared" si="63"/>
        <v>0</v>
      </c>
    </row>
    <row r="315" spans="1:18" ht="15.6">
      <c r="A315" s="206">
        <v>35011</v>
      </c>
      <c r="B315">
        <v>6.5599999427795401</v>
      </c>
      <c r="C315">
        <v>21.110000610351602</v>
      </c>
      <c r="D315">
        <v>4.0999999046325701</v>
      </c>
      <c r="E315">
        <v>40.8389550397157</v>
      </c>
      <c r="F315" s="36">
        <f t="shared" si="52"/>
        <v>4.6263205603397077</v>
      </c>
      <c r="G315" s="41">
        <f t="shared" si="55"/>
        <v>50</v>
      </c>
      <c r="H315" s="42">
        <f t="shared" si="56"/>
        <v>1</v>
      </c>
      <c r="I315" s="61">
        <f t="shared" si="53"/>
        <v>17.472500443458586</v>
      </c>
      <c r="J315" s="37">
        <f t="shared" si="57"/>
        <v>1</v>
      </c>
      <c r="K315" s="89">
        <f t="shared" si="59"/>
        <v>1</v>
      </c>
      <c r="L315" s="89">
        <f t="shared" si="60"/>
        <v>1</v>
      </c>
      <c r="M315" s="168">
        <f t="shared" si="58"/>
        <v>0.11065489845861137</v>
      </c>
      <c r="N315" s="165">
        <f t="shared" si="64"/>
        <v>0</v>
      </c>
      <c r="O315" s="70">
        <f t="shared" si="61"/>
        <v>1</v>
      </c>
      <c r="P315" s="102">
        <f t="shared" si="62"/>
        <v>5.0360008239746659</v>
      </c>
      <c r="Q315" s="230" t="str">
        <f t="shared" si="54"/>
        <v/>
      </c>
      <c r="R315" s="85">
        <f t="shared" si="63"/>
        <v>0</v>
      </c>
    </row>
    <row r="316" spans="1:18" ht="15.6">
      <c r="A316" s="206">
        <v>35012</v>
      </c>
      <c r="B316">
        <v>10.2600002288818</v>
      </c>
      <c r="C316">
        <v>26.700000762939499</v>
      </c>
      <c r="D316">
        <v>0</v>
      </c>
      <c r="E316">
        <v>41.0047810265172</v>
      </c>
      <c r="F316" s="36">
        <f t="shared" si="52"/>
        <v>5.6625812510505016</v>
      </c>
      <c r="G316" s="41">
        <f t="shared" si="55"/>
        <v>45.469934999159598</v>
      </c>
      <c r="H316" s="42">
        <f t="shared" si="56"/>
        <v>0.909398699983192</v>
      </c>
      <c r="I316" s="61">
        <f t="shared" si="53"/>
        <v>22.590000629425074</v>
      </c>
      <c r="J316" s="37">
        <f t="shared" si="57"/>
        <v>1</v>
      </c>
      <c r="K316" s="89">
        <f t="shared" si="59"/>
        <v>1</v>
      </c>
      <c r="L316" s="89">
        <f t="shared" si="60"/>
        <v>1</v>
      </c>
      <c r="M316" s="168">
        <f t="shared" si="58"/>
        <v>0</v>
      </c>
      <c r="N316" s="165">
        <f t="shared" si="64"/>
        <v>0</v>
      </c>
      <c r="O316" s="70">
        <f t="shared" si="61"/>
        <v>1</v>
      </c>
      <c r="P316" s="102">
        <f t="shared" si="62"/>
        <v>7.9080013275147252</v>
      </c>
      <c r="Q316" s="230" t="str">
        <f t="shared" si="54"/>
        <v/>
      </c>
      <c r="R316" s="85">
        <f t="shared" si="63"/>
        <v>0</v>
      </c>
    </row>
    <row r="317" spans="1:18" ht="15.6">
      <c r="A317" s="206">
        <v>35013</v>
      </c>
      <c r="B317">
        <v>11.7600002288818</v>
      </c>
      <c r="C317">
        <v>20.25</v>
      </c>
      <c r="D317">
        <v>0</v>
      </c>
      <c r="E317">
        <v>41.166496525533198</v>
      </c>
      <c r="F317" s="36">
        <f t="shared" si="52"/>
        <v>3.8066280248377216</v>
      </c>
      <c r="G317" s="41">
        <f t="shared" si="55"/>
        <v>42.424632579289423</v>
      </c>
      <c r="H317" s="42">
        <f t="shared" si="56"/>
        <v>0.84849265158578846</v>
      </c>
      <c r="I317" s="61">
        <f t="shared" si="53"/>
        <v>18.127500057220452</v>
      </c>
      <c r="J317" s="37">
        <f t="shared" si="57"/>
        <v>1</v>
      </c>
      <c r="K317" s="89">
        <f t="shared" si="59"/>
        <v>1</v>
      </c>
      <c r="L317" s="89">
        <f t="shared" si="60"/>
        <v>1</v>
      </c>
      <c r="M317" s="168">
        <f t="shared" si="58"/>
        <v>0.11418997603863605</v>
      </c>
      <c r="N317" s="165">
        <f t="shared" si="64"/>
        <v>0</v>
      </c>
      <c r="O317" s="70">
        <f t="shared" si="61"/>
        <v>1</v>
      </c>
      <c r="P317" s="102">
        <f t="shared" si="62"/>
        <v>7.9080013275147252</v>
      </c>
      <c r="Q317" s="230" t="str">
        <f t="shared" si="54"/>
        <v/>
      </c>
      <c r="R317" s="85">
        <f t="shared" si="63"/>
        <v>0</v>
      </c>
    </row>
    <row r="318" spans="1:18" ht="15.6">
      <c r="A318" s="206">
        <v>35014</v>
      </c>
      <c r="B318">
        <v>9.6300001144409197</v>
      </c>
      <c r="C318">
        <v>17.110000610351602</v>
      </c>
      <c r="D318">
        <v>0.20000000298023199</v>
      </c>
      <c r="E318">
        <v>41.324015221126402</v>
      </c>
      <c r="F318" s="36">
        <f t="shared" si="52"/>
        <v>3.3071347076608943</v>
      </c>
      <c r="G318" s="41">
        <f t="shared" si="55"/>
        <v>39.978924816140939</v>
      </c>
      <c r="H318" s="42">
        <f t="shared" si="56"/>
        <v>0.79957849632281874</v>
      </c>
      <c r="I318" s="61">
        <f t="shared" si="53"/>
        <v>15.240000486373932</v>
      </c>
      <c r="J318" s="37">
        <f t="shared" si="57"/>
        <v>1</v>
      </c>
      <c r="K318" s="89">
        <f t="shared" si="59"/>
        <v>1</v>
      </c>
      <c r="L318" s="89">
        <f t="shared" si="60"/>
        <v>1</v>
      </c>
      <c r="M318" s="168">
        <f t="shared" si="58"/>
        <v>9.1520036853334694E-2</v>
      </c>
      <c r="N318" s="165">
        <f t="shared" si="64"/>
        <v>0</v>
      </c>
      <c r="O318" s="70">
        <f t="shared" si="61"/>
        <v>1</v>
      </c>
      <c r="P318" s="102">
        <f t="shared" si="62"/>
        <v>4.8960010528564997</v>
      </c>
      <c r="Q318" s="230" t="str">
        <f t="shared" si="54"/>
        <v/>
      </c>
      <c r="R318" s="85">
        <f t="shared" si="63"/>
        <v>0</v>
      </c>
    </row>
    <row r="319" spans="1:18" ht="15.6">
      <c r="A319" s="206">
        <v>35015</v>
      </c>
      <c r="B319">
        <v>6.3200001716613796</v>
      </c>
      <c r="C319">
        <v>19.9799995422363</v>
      </c>
      <c r="D319">
        <v>0</v>
      </c>
      <c r="E319">
        <v>41.477250797659103</v>
      </c>
      <c r="F319" s="36">
        <f t="shared" si="52"/>
        <v>4.4540768432368774</v>
      </c>
      <c r="G319" s="41">
        <f t="shared" si="55"/>
        <v>36.415663341551436</v>
      </c>
      <c r="H319" s="42">
        <f t="shared" si="56"/>
        <v>0.72831326683102871</v>
      </c>
      <c r="I319" s="61">
        <f t="shared" si="53"/>
        <v>16.564999699592569</v>
      </c>
      <c r="J319" s="37">
        <f t="shared" si="57"/>
        <v>1</v>
      </c>
      <c r="K319" s="89" t="str">
        <f t="shared" si="59"/>
        <v/>
      </c>
      <c r="L319" s="89">
        <f t="shared" si="60"/>
        <v>1</v>
      </c>
      <c r="M319" s="168">
        <f t="shared" si="58"/>
        <v>0.10386398972533709</v>
      </c>
      <c r="N319" s="165">
        <f t="shared" si="64"/>
        <v>0</v>
      </c>
      <c r="O319" s="70">
        <f t="shared" si="61"/>
        <v>1</v>
      </c>
      <c r="P319" s="102">
        <f t="shared" si="62"/>
        <v>2.8720005035400589</v>
      </c>
      <c r="Q319" s="230" t="str">
        <f t="shared" si="54"/>
        <v/>
      </c>
      <c r="R319" s="85">
        <f t="shared" si="63"/>
        <v>0</v>
      </c>
    </row>
    <row r="320" spans="1:18" ht="15.6">
      <c r="A320" s="206">
        <v>35016</v>
      </c>
      <c r="B320">
        <v>8.1999998092651403</v>
      </c>
      <c r="C320">
        <v>24.340000152587901</v>
      </c>
      <c r="D320">
        <v>0</v>
      </c>
      <c r="E320">
        <v>41.626116939493897</v>
      </c>
      <c r="F320" s="36">
        <f t="shared" si="52"/>
        <v>5.3487408276450568</v>
      </c>
      <c r="G320" s="41">
        <f t="shared" si="55"/>
        <v>32.13667067943539</v>
      </c>
      <c r="H320" s="42">
        <f t="shared" si="56"/>
        <v>0.64273341358870784</v>
      </c>
      <c r="I320" s="61">
        <f t="shared" si="53"/>
        <v>20.305000066757209</v>
      </c>
      <c r="J320" s="37">
        <f t="shared" si="57"/>
        <v>1</v>
      </c>
      <c r="K320" s="89" t="str">
        <f t="shared" si="59"/>
        <v/>
      </c>
      <c r="L320" s="89">
        <f t="shared" si="60"/>
        <v>1</v>
      </c>
      <c r="M320" s="168">
        <f t="shared" si="58"/>
        <v>0.10780281936679902</v>
      </c>
      <c r="N320" s="165">
        <f t="shared" si="64"/>
        <v>0</v>
      </c>
      <c r="O320" s="70">
        <f t="shared" si="61"/>
        <v>1</v>
      </c>
      <c r="P320" s="102">
        <f t="shared" si="62"/>
        <v>3.9160005569458263</v>
      </c>
      <c r="Q320" s="230" t="str">
        <f t="shared" si="54"/>
        <v/>
      </c>
      <c r="R320" s="85">
        <f t="shared" si="63"/>
        <v>0</v>
      </c>
    </row>
    <row r="321" spans="1:18" ht="15.6">
      <c r="A321" s="206">
        <v>35017</v>
      </c>
      <c r="B321">
        <v>14.1599998474121</v>
      </c>
      <c r="C321">
        <v>22.319999694824201</v>
      </c>
      <c r="D321">
        <v>0</v>
      </c>
      <c r="E321">
        <v>41.770527330993197</v>
      </c>
      <c r="F321" s="36">
        <f t="shared" si="52"/>
        <v>4.0370261683923019</v>
      </c>
      <c r="G321" s="41">
        <f t="shared" si="55"/>
        <v>28.907049744721547</v>
      </c>
      <c r="H321" s="42">
        <f t="shared" si="56"/>
        <v>0.57814099489443094</v>
      </c>
      <c r="I321" s="61">
        <f t="shared" si="53"/>
        <v>20.279999732971177</v>
      </c>
      <c r="J321" s="37">
        <f t="shared" si="57"/>
        <v>1</v>
      </c>
      <c r="K321" s="89" t="str">
        <f t="shared" si="59"/>
        <v/>
      </c>
      <c r="L321" s="89">
        <f t="shared" si="60"/>
        <v>1</v>
      </c>
      <c r="M321" s="168">
        <f t="shared" si="58"/>
        <v>0.10818681645986147</v>
      </c>
      <c r="N321" s="165">
        <f t="shared" si="64"/>
        <v>0</v>
      </c>
      <c r="O321" s="70" t="str">
        <f t="shared" si="61"/>
        <v/>
      </c>
      <c r="P321" s="102">
        <f t="shared" si="62"/>
        <v>4.9400003433227679</v>
      </c>
      <c r="Q321" s="230">
        <f t="shared" si="54"/>
        <v>35017</v>
      </c>
      <c r="R321" s="85">
        <f t="shared" si="63"/>
        <v>1</v>
      </c>
    </row>
    <row r="322" spans="1:18" ht="15.6">
      <c r="A322" s="206">
        <v>35018</v>
      </c>
      <c r="B322">
        <v>11.0299997329712</v>
      </c>
      <c r="C322">
        <v>17.2700004577637</v>
      </c>
      <c r="D322">
        <v>0.5</v>
      </c>
      <c r="E322">
        <v>41.910395656519597</v>
      </c>
      <c r="F322" s="36">
        <f t="shared" si="52"/>
        <v>3.1401232633304894</v>
      </c>
      <c r="G322" s="41">
        <f t="shared" si="55"/>
        <v>26.894951134057155</v>
      </c>
      <c r="H322" s="42">
        <f t="shared" si="56"/>
        <v>0.53789902268114309</v>
      </c>
      <c r="I322" s="61">
        <f t="shared" si="53"/>
        <v>15.710000276565575</v>
      </c>
      <c r="J322" s="37">
        <f t="shared" si="57"/>
        <v>1</v>
      </c>
      <c r="K322" s="89" t="str">
        <f t="shared" si="59"/>
        <v/>
      </c>
      <c r="L322" s="89">
        <f t="shared" si="60"/>
        <v>1</v>
      </c>
      <c r="M322" s="168">
        <f t="shared" si="58"/>
        <v>9.6134496687926563E-2</v>
      </c>
      <c r="N322" s="165">
        <f t="shared" si="64"/>
        <v>0</v>
      </c>
      <c r="O322" s="70">
        <f t="shared" si="61"/>
        <v>1</v>
      </c>
      <c r="P322" s="102">
        <f t="shared" si="62"/>
        <v>4.9400003433227679</v>
      </c>
      <c r="Q322" s="230" t="str">
        <f t="shared" si="54"/>
        <v/>
      </c>
      <c r="R322" s="85">
        <f t="shared" si="63"/>
        <v>1</v>
      </c>
    </row>
    <row r="323" spans="1:18" ht="15.6">
      <c r="A323" s="206">
        <v>35019</v>
      </c>
      <c r="B323">
        <v>9.3299999237060494</v>
      </c>
      <c r="C323">
        <v>21.799999237060501</v>
      </c>
      <c r="D323">
        <v>0</v>
      </c>
      <c r="E323">
        <v>42.045629453430003</v>
      </c>
      <c r="F323" s="36">
        <f t="shared" si="52"/>
        <v>4.6505781704834588</v>
      </c>
      <c r="G323" s="41">
        <f t="shared" si="55"/>
        <v>23.17448859767039</v>
      </c>
      <c r="H323" s="42">
        <f t="shared" si="56"/>
        <v>0.46348977195340779</v>
      </c>
      <c r="I323" s="61">
        <f t="shared" si="53"/>
        <v>18.682499408721888</v>
      </c>
      <c r="J323" s="37">
        <f t="shared" si="57"/>
        <v>1</v>
      </c>
      <c r="K323" s="89" t="str">
        <f t="shared" si="59"/>
        <v/>
      </c>
      <c r="L323" s="89">
        <f t="shared" si="60"/>
        <v>1</v>
      </c>
      <c r="M323" s="168">
        <f t="shared" si="58"/>
        <v>0.11588695948882567</v>
      </c>
      <c r="N323" s="165">
        <f t="shared" si="64"/>
        <v>1</v>
      </c>
      <c r="O323" s="70">
        <f t="shared" si="61"/>
        <v>1</v>
      </c>
      <c r="P323" s="102">
        <f t="shared" si="62"/>
        <v>4.9400003433227679</v>
      </c>
      <c r="Q323" s="230" t="str">
        <f t="shared" si="54"/>
        <v/>
      </c>
      <c r="R323" s="85">
        <f t="shared" si="63"/>
        <v>1</v>
      </c>
    </row>
    <row r="324" spans="1:18" ht="15.6">
      <c r="A324" s="206">
        <v>35020</v>
      </c>
      <c r="B324">
        <v>10.3599996566772</v>
      </c>
      <c r="C324">
        <v>29.7299995422363</v>
      </c>
      <c r="D324">
        <v>0</v>
      </c>
      <c r="E324">
        <v>42.176111671060397</v>
      </c>
      <c r="F324" s="36">
        <f t="shared" ref="F324:F368" si="65">0.0023*(AVERAGE(B324:C324)+17.8)*(C324-B324)^0.5*E324/2.45</f>
        <v>6.5947996190856042</v>
      </c>
      <c r="G324" s="41">
        <f t="shared" si="55"/>
        <v>17.898648902401906</v>
      </c>
      <c r="H324" s="42">
        <f t="shared" si="56"/>
        <v>0.35797297804803813</v>
      </c>
      <c r="I324" s="61">
        <f t="shared" ref="I324:I368" si="66">(C324-(C324-B324)/4)</f>
        <v>24.887499570846526</v>
      </c>
      <c r="J324" s="37">
        <f t="shared" si="57"/>
        <v>1</v>
      </c>
      <c r="K324" s="89" t="str">
        <f t="shared" si="59"/>
        <v/>
      </c>
      <c r="L324" s="89">
        <f t="shared" si="60"/>
        <v>1</v>
      </c>
      <c r="M324" s="168">
        <f t="shared" si="58"/>
        <v>0</v>
      </c>
      <c r="N324" s="165">
        <f t="shared" si="64"/>
        <v>0</v>
      </c>
      <c r="O324" s="70" t="str">
        <f t="shared" si="61"/>
        <v/>
      </c>
      <c r="P324" s="102">
        <f t="shared" si="62"/>
        <v>9.6499999999999879</v>
      </c>
      <c r="Q324" s="230" t="str">
        <f t="shared" ref="Q324:Q368" si="67">IF(R324&gt;R323,A324,"")</f>
        <v/>
      </c>
      <c r="R324" s="85">
        <f t="shared" si="63"/>
        <v>1</v>
      </c>
    </row>
    <row r="325" spans="1:18" ht="15.6">
      <c r="A325" s="206">
        <v>35021</v>
      </c>
      <c r="B325">
        <v>13.9899997711182</v>
      </c>
      <c r="C325">
        <v>19.790000915527301</v>
      </c>
      <c r="D325">
        <v>0.20000000298023199</v>
      </c>
      <c r="E325">
        <v>42.3017191117412</v>
      </c>
      <c r="F325" s="36">
        <f t="shared" si="65"/>
        <v>3.3177076377046606</v>
      </c>
      <c r="G325" s="41">
        <f t="shared" ref="G325:G368" si="68">IF((D325+G324-($X$2*F325))&gt;0,IF((D325+G324-($X$2*F325))&gt;$X$1,$X$1,(D325+G324-($X$2*F325))),0)</f>
        <v>15.444482795218409</v>
      </c>
      <c r="H325" s="42">
        <f t="shared" ref="H325:H368" si="69">IF(G325/$X$1&gt;1,1,G325/$X$1)</f>
        <v>0.30888965590436818</v>
      </c>
      <c r="I325" s="61">
        <f t="shared" si="66"/>
        <v>18.340000629425028</v>
      </c>
      <c r="J325" s="37">
        <f t="shared" ref="J325:J368" si="70">IF(H325&gt;$X$3,1," ")</f>
        <v>1</v>
      </c>
      <c r="K325" s="89" t="str">
        <f t="shared" si="59"/>
        <v/>
      </c>
      <c r="L325" s="89">
        <f t="shared" si="60"/>
        <v>1</v>
      </c>
      <c r="M325" s="168">
        <f t="shared" ref="M325:M368" si="71">IF(AND(I325&lt;21.5,I325&gt;4.5),0.000318*I325*(I325-4.5)*((21.5-I325)^(1/3.25)),0)</f>
        <v>0.11500386099448189</v>
      </c>
      <c r="N325" s="165">
        <f t="shared" si="64"/>
        <v>1</v>
      </c>
      <c r="O325" s="70" t="str">
        <f t="shared" si="61"/>
        <v/>
      </c>
      <c r="P325" s="102">
        <f t="shared" si="62"/>
        <v>9.6499999999999879</v>
      </c>
      <c r="Q325" s="230" t="str">
        <f t="shared" si="67"/>
        <v/>
      </c>
      <c r="R325" s="85">
        <f t="shared" si="63"/>
        <v>1</v>
      </c>
    </row>
    <row r="326" spans="1:18" ht="15.6">
      <c r="A326" s="206">
        <v>35022</v>
      </c>
      <c r="B326">
        <v>9.3800001144409197</v>
      </c>
      <c r="C326">
        <v>18.209999084472699</v>
      </c>
      <c r="D326">
        <v>1</v>
      </c>
      <c r="E326">
        <v>42.422328577802602</v>
      </c>
      <c r="F326" s="36">
        <f t="shared" si="65"/>
        <v>3.7389954420115448</v>
      </c>
      <c r="G326" s="41">
        <f t="shared" si="68"/>
        <v>13.453286441609173</v>
      </c>
      <c r="H326" s="42">
        <f t="shared" si="69"/>
        <v>0.26906572883218344</v>
      </c>
      <c r="I326" s="61">
        <f t="shared" si="66"/>
        <v>16.002499341964754</v>
      </c>
      <c r="J326" s="37">
        <f t="shared" si="70"/>
        <v>1</v>
      </c>
      <c r="K326" s="89" t="str">
        <f t="shared" ref="K326:K368" si="72">IF((SUM(D322:D326))&gt;$X$6,1,"")</f>
        <v/>
      </c>
      <c r="L326" s="89">
        <f t="shared" si="60"/>
        <v>1</v>
      </c>
      <c r="M326" s="168">
        <f t="shared" si="71"/>
        <v>9.8889531924848922E-2</v>
      </c>
      <c r="N326" s="165">
        <f t="shared" si="64"/>
        <v>1</v>
      </c>
      <c r="O326" s="70" t="str">
        <f t="shared" si="61"/>
        <v/>
      </c>
      <c r="P326" s="102">
        <f t="shared" si="62"/>
        <v>6.7779994964599295</v>
      </c>
      <c r="Q326" s="230" t="str">
        <f t="shared" si="67"/>
        <v/>
      </c>
      <c r="R326" s="85">
        <f t="shared" si="63"/>
        <v>1</v>
      </c>
    </row>
    <row r="327" spans="1:18" ht="15.6">
      <c r="A327" s="206">
        <v>35023</v>
      </c>
      <c r="B327">
        <v>10.2399997711182</v>
      </c>
      <c r="C327">
        <v>21.25</v>
      </c>
      <c r="D327">
        <v>0</v>
      </c>
      <c r="E327">
        <v>42.537816871575103</v>
      </c>
      <c r="F327" s="36">
        <f t="shared" si="65"/>
        <v>4.4448632864529785</v>
      </c>
      <c r="G327" s="41">
        <f t="shared" si="68"/>
        <v>9.8973958124467902</v>
      </c>
      <c r="H327" s="42">
        <f t="shared" si="69"/>
        <v>0.19794791624893582</v>
      </c>
      <c r="I327" s="61">
        <f t="shared" si="66"/>
        <v>18.497499942779548</v>
      </c>
      <c r="J327" s="37" t="str">
        <f t="shared" si="70"/>
        <v xml:space="preserve"> </v>
      </c>
      <c r="K327" s="89" t="str">
        <f t="shared" si="72"/>
        <v/>
      </c>
      <c r="L327" s="89">
        <f t="shared" si="60"/>
        <v>1</v>
      </c>
      <c r="M327" s="168">
        <f t="shared" si="71"/>
        <v>0.1154804540199682</v>
      </c>
      <c r="N327" s="165">
        <f t="shared" si="64"/>
        <v>1</v>
      </c>
      <c r="O327" s="70">
        <f t="shared" si="61"/>
        <v>1</v>
      </c>
      <c r="P327" s="102">
        <f t="shared" si="62"/>
        <v>6.7779994964599295</v>
      </c>
      <c r="Q327" s="230" t="str">
        <f t="shared" si="67"/>
        <v/>
      </c>
      <c r="R327" s="85">
        <f t="shared" si="63"/>
        <v>1</v>
      </c>
    </row>
    <row r="328" spans="1:18" ht="15.6">
      <c r="A328" s="206">
        <v>35024</v>
      </c>
      <c r="B328">
        <v>10.0200004577637</v>
      </c>
      <c r="C328">
        <v>24.389999389648398</v>
      </c>
      <c r="D328">
        <v>0</v>
      </c>
      <c r="E328">
        <v>42.648060795389199</v>
      </c>
      <c r="F328" s="36">
        <f t="shared" si="65"/>
        <v>5.3127513366609032</v>
      </c>
      <c r="G328" s="41">
        <f t="shared" si="68"/>
        <v>5.6471947431180674</v>
      </c>
      <c r="H328" s="42">
        <f t="shared" si="69"/>
        <v>0.11294389486236135</v>
      </c>
      <c r="I328" s="61">
        <f t="shared" si="66"/>
        <v>20.797499656677225</v>
      </c>
      <c r="J328" s="37" t="str">
        <f t="shared" si="70"/>
        <v xml:space="preserve"> </v>
      </c>
      <c r="K328" s="89" t="str">
        <f t="shared" si="72"/>
        <v/>
      </c>
      <c r="L328" s="89">
        <f t="shared" si="60"/>
        <v>1</v>
      </c>
      <c r="M328" s="168">
        <f t="shared" si="71"/>
        <v>9.6688215886189241E-2</v>
      </c>
      <c r="N328" s="165">
        <f t="shared" si="64"/>
        <v>1</v>
      </c>
      <c r="O328" s="70" t="str">
        <f t="shared" si="61"/>
        <v/>
      </c>
      <c r="P328" s="102">
        <f t="shared" si="62"/>
        <v>8.2159992218017095</v>
      </c>
      <c r="Q328" s="230" t="str">
        <f t="shared" si="67"/>
        <v/>
      </c>
      <c r="R328" s="85">
        <f t="shared" si="63"/>
        <v>0</v>
      </c>
    </row>
    <row r="329" spans="1:18" ht="15.6">
      <c r="A329" s="206">
        <v>35025</v>
      </c>
      <c r="B329">
        <v>9.4300003051757795</v>
      </c>
      <c r="C329">
        <v>19.25</v>
      </c>
      <c r="D329">
        <v>16.700000762939499</v>
      </c>
      <c r="E329">
        <v>42.752937151575203</v>
      </c>
      <c r="F329" s="36">
        <f t="shared" si="65"/>
        <v>4.0423072418299304</v>
      </c>
      <c r="G329" s="41">
        <f t="shared" si="68"/>
        <v>19.113349712593621</v>
      </c>
      <c r="H329" s="42">
        <f t="shared" si="69"/>
        <v>0.38226699425187244</v>
      </c>
      <c r="I329" s="61">
        <f t="shared" si="66"/>
        <v>16.795000076293945</v>
      </c>
      <c r="J329" s="37">
        <f t="shared" si="70"/>
        <v>1</v>
      </c>
      <c r="K329" s="89">
        <f t="shared" si="72"/>
        <v>1</v>
      </c>
      <c r="L329" s="89">
        <f t="shared" si="60"/>
        <v>1</v>
      </c>
      <c r="M329" s="168">
        <f t="shared" si="71"/>
        <v>0.10574919928732422</v>
      </c>
      <c r="N329" s="165">
        <f t="shared" si="64"/>
        <v>1</v>
      </c>
      <c r="O329" s="70" t="str">
        <f t="shared" si="61"/>
        <v/>
      </c>
      <c r="P329" s="102">
        <f t="shared" si="62"/>
        <v>8.2159992218017095</v>
      </c>
      <c r="Q329" s="230" t="str">
        <f t="shared" si="67"/>
        <v/>
      </c>
      <c r="R329" s="85">
        <f t="shared" si="63"/>
        <v>0</v>
      </c>
    </row>
    <row r="330" spans="1:18" ht="15.6">
      <c r="A330" s="206">
        <v>35026</v>
      </c>
      <c r="B330">
        <v>7.25</v>
      </c>
      <c r="C330">
        <v>17.879999160766602</v>
      </c>
      <c r="D330">
        <v>0</v>
      </c>
      <c r="E330">
        <v>42.852322742463599</v>
      </c>
      <c r="F330" s="36">
        <f t="shared" si="65"/>
        <v>3.9826855042323439</v>
      </c>
      <c r="G330" s="41">
        <f t="shared" si="68"/>
        <v>15.927201309207746</v>
      </c>
      <c r="H330" s="42">
        <f t="shared" si="69"/>
        <v>0.31854402618415489</v>
      </c>
      <c r="I330" s="61">
        <f t="shared" si="66"/>
        <v>15.222499370574951</v>
      </c>
      <c r="J330" s="37">
        <f t="shared" si="70"/>
        <v>1</v>
      </c>
      <c r="K330" s="89">
        <f t="shared" si="72"/>
        <v>1</v>
      </c>
      <c r="L330" s="89">
        <f t="shared" si="60"/>
        <v>1</v>
      </c>
      <c r="M330" s="168">
        <f t="shared" si="71"/>
        <v>9.1344407879506678E-2</v>
      </c>
      <c r="N330" s="165">
        <f t="shared" si="64"/>
        <v>0</v>
      </c>
      <c r="O330" s="70">
        <f t="shared" si="61"/>
        <v>1</v>
      </c>
      <c r="P330" s="102">
        <f t="shared" si="62"/>
        <v>7.1719991683959421</v>
      </c>
      <c r="Q330" s="230" t="str">
        <f t="shared" si="67"/>
        <v/>
      </c>
      <c r="R330" s="85">
        <f t="shared" si="63"/>
        <v>0</v>
      </c>
    </row>
    <row r="331" spans="1:18" ht="15.6">
      <c r="A331" s="206">
        <v>35027</v>
      </c>
      <c r="B331">
        <v>9.1599998474121094</v>
      </c>
      <c r="C331">
        <v>17.639999389648398</v>
      </c>
      <c r="D331">
        <v>0</v>
      </c>
      <c r="E331">
        <v>42.946094370384699</v>
      </c>
      <c r="F331" s="36">
        <f t="shared" si="65"/>
        <v>3.6630085203742913</v>
      </c>
      <c r="G331" s="41">
        <f t="shared" si="68"/>
        <v>12.996794492908313</v>
      </c>
      <c r="H331" s="42">
        <f t="shared" si="69"/>
        <v>0.25993588985816624</v>
      </c>
      <c r="I331" s="61">
        <f t="shared" si="66"/>
        <v>15.519999504089327</v>
      </c>
      <c r="J331" s="37">
        <f t="shared" si="70"/>
        <v>1</v>
      </c>
      <c r="K331" s="89">
        <f t="shared" si="72"/>
        <v>1</v>
      </c>
      <c r="L331" s="89">
        <f t="shared" ref="L331:L368" si="73">IF((AVERAGE(I322:I331))&lt;$X$5,1,"")</f>
        <v>1</v>
      </c>
      <c r="M331" s="168">
        <f t="shared" si="71"/>
        <v>9.4294288693699407E-2</v>
      </c>
      <c r="N331" s="165">
        <f t="shared" si="64"/>
        <v>0</v>
      </c>
      <c r="O331" s="70">
        <f t="shared" ref="O331:O368" si="74">IF((AVERAGE(C325:C331))&lt;$X$4,1,"")</f>
        <v>1</v>
      </c>
      <c r="P331" s="102">
        <f t="shared" si="62"/>
        <v>6.147999382019</v>
      </c>
      <c r="Q331" s="230" t="str">
        <f t="shared" si="67"/>
        <v/>
      </c>
      <c r="R331" s="85">
        <f t="shared" si="63"/>
        <v>0</v>
      </c>
    </row>
    <row r="332" spans="1:18" ht="15.6">
      <c r="A332" s="206">
        <v>35028</v>
      </c>
      <c r="B332">
        <v>7.8800001144409197</v>
      </c>
      <c r="C332">
        <v>18.2700004577637</v>
      </c>
      <c r="D332">
        <v>0</v>
      </c>
      <c r="E332">
        <v>43.034128837668902</v>
      </c>
      <c r="F332" s="36">
        <f t="shared" si="65"/>
        <v>4.0205875049903481</v>
      </c>
      <c r="G332" s="41">
        <f t="shared" si="68"/>
        <v>9.7803244889160332</v>
      </c>
      <c r="H332" s="42">
        <f t="shared" si="69"/>
        <v>0.19560648977832065</v>
      </c>
      <c r="I332" s="61">
        <f t="shared" si="66"/>
        <v>15.672500371933005</v>
      </c>
      <c r="J332" s="37" t="str">
        <f t="shared" si="70"/>
        <v xml:space="preserve"> </v>
      </c>
      <c r="K332" s="89">
        <f t="shared" si="72"/>
        <v>1</v>
      </c>
      <c r="L332" s="89">
        <f t="shared" si="73"/>
        <v>1</v>
      </c>
      <c r="M332" s="168">
        <f t="shared" si="71"/>
        <v>9.5774256224059703E-2</v>
      </c>
      <c r="N332" s="165">
        <f t="shared" si="64"/>
        <v>0</v>
      </c>
      <c r="O332" s="70">
        <f t="shared" si="74"/>
        <v>1</v>
      </c>
      <c r="P332" s="102">
        <f t="shared" ref="P332:P368" si="75">IF(L332=1,(AVERAGE(IF(I332&gt;$X$7,I332-$X$7,0),IF(I331&gt;$X$7,I331-$X$7,0),IF(I330&gt;$X$7,I330-$X$7,0),IF(I329&gt;$X$7,I329-$X$7,0),IF(I328&gt;$X$7,I328-$X$7,0),IF(I327&gt;$X$7,I327-$X$7,0),IF(I326&gt;$X$7,I326-$X$7,0),IF(I325&gt;$X$7,I325-$X$7,0),IF(I324&gt;$X$7,I324-$X$7,0),IF(I323&gt;$X$7,I323-$X$7,0)))*$X$8,"")</f>
        <v>6.147999382019</v>
      </c>
      <c r="Q332" s="230" t="str">
        <f t="shared" si="67"/>
        <v/>
      </c>
      <c r="R332" s="85">
        <f t="shared" si="63"/>
        <v>0</v>
      </c>
    </row>
    <row r="333" spans="1:18" ht="15.6">
      <c r="A333" s="206">
        <v>35029</v>
      </c>
      <c r="B333">
        <v>8.25</v>
      </c>
      <c r="C333">
        <v>29.200000762939499</v>
      </c>
      <c r="D333">
        <v>0</v>
      </c>
      <c r="E333">
        <v>43.116302946646698</v>
      </c>
      <c r="F333" s="36">
        <f t="shared" si="65"/>
        <v>6.7668339116437215</v>
      </c>
      <c r="G333" s="41">
        <f t="shared" si="68"/>
        <v>4.366857359601056</v>
      </c>
      <c r="H333" s="42">
        <f t="shared" si="69"/>
        <v>8.7337147192021125E-2</v>
      </c>
      <c r="I333" s="61">
        <f t="shared" si="66"/>
        <v>23.962500572204625</v>
      </c>
      <c r="J333" s="37" t="str">
        <f t="shared" si="70"/>
        <v xml:space="preserve"> </v>
      </c>
      <c r="K333" s="89">
        <f t="shared" si="72"/>
        <v>1</v>
      </c>
      <c r="L333" s="89">
        <f t="shared" si="73"/>
        <v>1</v>
      </c>
      <c r="M333" s="168">
        <f t="shared" si="71"/>
        <v>0</v>
      </c>
      <c r="N333" s="165">
        <f t="shared" si="64"/>
        <v>0</v>
      </c>
      <c r="O333" s="70">
        <f t="shared" si="74"/>
        <v>1</v>
      </c>
      <c r="P333" s="102">
        <f t="shared" si="75"/>
        <v>10.117999839782701</v>
      </c>
      <c r="Q333" s="230" t="str">
        <f t="shared" si="67"/>
        <v/>
      </c>
      <c r="R333" s="85">
        <f t="shared" si="63"/>
        <v>0</v>
      </c>
    </row>
    <row r="334" spans="1:18" ht="15.6">
      <c r="A334" s="206">
        <v>35030</v>
      </c>
      <c r="B334">
        <v>10.9099998474121</v>
      </c>
      <c r="C334">
        <v>28.110000610351602</v>
      </c>
      <c r="D334">
        <v>0.20000000298023199</v>
      </c>
      <c r="E334">
        <v>43.192493499648499</v>
      </c>
      <c r="F334" s="36">
        <f t="shared" si="65"/>
        <v>6.2742166804300536</v>
      </c>
      <c r="G334" s="41">
        <f t="shared" si="68"/>
        <v>0</v>
      </c>
      <c r="H334" s="42">
        <f t="shared" si="69"/>
        <v>0</v>
      </c>
      <c r="I334" s="61">
        <f t="shared" si="66"/>
        <v>23.810000419616728</v>
      </c>
      <c r="J334" s="37" t="str">
        <f t="shared" si="70"/>
        <v xml:space="preserve"> </v>
      </c>
      <c r="K334" s="89" t="str">
        <f t="shared" si="72"/>
        <v/>
      </c>
      <c r="L334" s="89">
        <f t="shared" si="73"/>
        <v>1</v>
      </c>
      <c r="M334" s="168">
        <f t="shared" si="71"/>
        <v>0</v>
      </c>
      <c r="N334" s="165">
        <f t="shared" si="64"/>
        <v>0</v>
      </c>
      <c r="O334" s="70" t="str">
        <f t="shared" si="74"/>
        <v/>
      </c>
      <c r="P334" s="102">
        <f t="shared" si="75"/>
        <v>9.2560005187988619</v>
      </c>
      <c r="Q334" s="230" t="str">
        <f t="shared" si="67"/>
        <v/>
      </c>
      <c r="R334" s="85">
        <f t="shared" si="63"/>
        <v>0</v>
      </c>
    </row>
    <row r="335" spans="1:18" ht="15.6">
      <c r="A335" s="206">
        <v>35031</v>
      </c>
      <c r="B335">
        <v>11.4899997711182</v>
      </c>
      <c r="C335">
        <v>25.319999694824201</v>
      </c>
      <c r="D335">
        <v>0</v>
      </c>
      <c r="E335">
        <v>43.262577299004597</v>
      </c>
      <c r="F335" s="36">
        <f t="shared" si="65"/>
        <v>5.4683181909948466</v>
      </c>
      <c r="G335" s="41">
        <f t="shared" si="68"/>
        <v>0</v>
      </c>
      <c r="H335" s="42">
        <f t="shared" si="69"/>
        <v>0</v>
      </c>
      <c r="I335" s="61">
        <f t="shared" si="66"/>
        <v>21.862499713897702</v>
      </c>
      <c r="J335" s="37" t="str">
        <f t="shared" si="70"/>
        <v xml:space="preserve"> </v>
      </c>
      <c r="K335" s="89" t="str">
        <f t="shared" si="72"/>
        <v/>
      </c>
      <c r="L335" s="89">
        <f t="shared" si="73"/>
        <v>1</v>
      </c>
      <c r="M335" s="168">
        <f t="shared" si="71"/>
        <v>0</v>
      </c>
      <c r="N335" s="165">
        <f t="shared" si="64"/>
        <v>0</v>
      </c>
      <c r="O335" s="70" t="str">
        <f t="shared" si="74"/>
        <v/>
      </c>
      <c r="P335" s="102">
        <f t="shared" si="75"/>
        <v>11.546000289917023</v>
      </c>
      <c r="Q335" s="230" t="str">
        <f t="shared" si="67"/>
        <v/>
      </c>
      <c r="R335" s="85">
        <f t="shared" si="63"/>
        <v>0</v>
      </c>
    </row>
    <row r="336" spans="1:18" ht="15.6">
      <c r="A336" s="206">
        <v>35032</v>
      </c>
      <c r="B336">
        <v>10.8599996566772</v>
      </c>
      <c r="C336">
        <v>22.5</v>
      </c>
      <c r="D336">
        <v>0.40000000596046398</v>
      </c>
      <c r="E336">
        <v>43.326431147045398</v>
      </c>
      <c r="F336" s="36">
        <f t="shared" si="65"/>
        <v>4.784740847046268</v>
      </c>
      <c r="G336" s="41">
        <f t="shared" si="68"/>
        <v>0</v>
      </c>
      <c r="H336" s="42">
        <f t="shared" si="69"/>
        <v>0</v>
      </c>
      <c r="I336" s="61">
        <f t="shared" si="66"/>
        <v>19.589999914169301</v>
      </c>
      <c r="J336" s="37" t="str">
        <f t="shared" si="70"/>
        <v xml:space="preserve"> </v>
      </c>
      <c r="K336" s="89" t="str">
        <f t="shared" si="72"/>
        <v/>
      </c>
      <c r="L336" s="89">
        <f t="shared" si="73"/>
        <v>1</v>
      </c>
      <c r="M336" s="168">
        <f t="shared" si="71"/>
        <v>0.11471563215411537</v>
      </c>
      <c r="N336" s="165">
        <f t="shared" si="64"/>
        <v>0</v>
      </c>
      <c r="O336" s="70" t="str">
        <f t="shared" si="74"/>
        <v/>
      </c>
      <c r="P336" s="102">
        <f t="shared" si="75"/>
        <v>12.018000221252464</v>
      </c>
      <c r="Q336" s="230" t="str">
        <f t="shared" si="67"/>
        <v/>
      </c>
      <c r="R336" s="85">
        <f t="shared" si="63"/>
        <v>0</v>
      </c>
    </row>
    <row r="337" spans="1:18" ht="15.6">
      <c r="A337" s="206">
        <v>35033</v>
      </c>
      <c r="B337">
        <v>9.7399997711181605</v>
      </c>
      <c r="C337">
        <v>25.139999389648398</v>
      </c>
      <c r="D337">
        <v>0</v>
      </c>
      <c r="E337">
        <v>43.383931846101497</v>
      </c>
      <c r="F337" s="36">
        <f t="shared" si="65"/>
        <v>5.6323146721088753</v>
      </c>
      <c r="G337" s="41">
        <f t="shared" si="68"/>
        <v>0</v>
      </c>
      <c r="H337" s="42">
        <f t="shared" si="69"/>
        <v>0</v>
      </c>
      <c r="I337" s="61">
        <f t="shared" si="66"/>
        <v>21.289999485015841</v>
      </c>
      <c r="J337" s="37" t="str">
        <f t="shared" si="70"/>
        <v xml:space="preserve"> </v>
      </c>
      <c r="K337" s="89" t="str">
        <f t="shared" si="72"/>
        <v/>
      </c>
      <c r="L337" s="89">
        <f t="shared" si="73"/>
        <v>1</v>
      </c>
      <c r="M337" s="168">
        <f t="shared" si="71"/>
        <v>7.0324373544323332E-2</v>
      </c>
      <c r="N337" s="165">
        <f t="shared" si="64"/>
        <v>0</v>
      </c>
      <c r="O337" s="70" t="str">
        <f t="shared" si="74"/>
        <v/>
      </c>
      <c r="P337" s="102">
        <f t="shared" si="75"/>
        <v>13.849999809265137</v>
      </c>
      <c r="Q337" s="230" t="str">
        <f t="shared" si="67"/>
        <v/>
      </c>
      <c r="R337" s="85">
        <f t="shared" ref="R337:R368" si="76">IF(AND(AND(AND(SUM(D324:D328)&gt;$X$6)),(L337=1)),1,0)</f>
        <v>0</v>
      </c>
    </row>
    <row r="338" spans="1:18" ht="15.6">
      <c r="A338" s="206">
        <v>35034</v>
      </c>
      <c r="B338">
        <v>10.550000190734901</v>
      </c>
      <c r="C338">
        <v>19.680000305175799</v>
      </c>
      <c r="D338">
        <v>0.20000000298023199</v>
      </c>
      <c r="E338">
        <v>43.434956198503102</v>
      </c>
      <c r="F338" s="36">
        <f t="shared" si="65"/>
        <v>4.0553691561295562</v>
      </c>
      <c r="G338" s="41">
        <f t="shared" si="68"/>
        <v>0</v>
      </c>
      <c r="H338" s="42">
        <f t="shared" si="69"/>
        <v>0</v>
      </c>
      <c r="I338" s="61">
        <f t="shared" si="66"/>
        <v>17.397500276565573</v>
      </c>
      <c r="J338" s="37" t="str">
        <f t="shared" si="70"/>
        <v xml:space="preserve"> </v>
      </c>
      <c r="K338" s="89" t="str">
        <f t="shared" si="72"/>
        <v/>
      </c>
      <c r="L338" s="89">
        <f t="shared" si="73"/>
        <v>1</v>
      </c>
      <c r="M338" s="168">
        <f t="shared" si="71"/>
        <v>0.11016657410398335</v>
      </c>
      <c r="N338" s="165">
        <f t="shared" si="64"/>
        <v>0</v>
      </c>
      <c r="O338" s="70" t="str">
        <f t="shared" si="74"/>
        <v/>
      </c>
      <c r="P338" s="102">
        <f t="shared" si="75"/>
        <v>12.412000083923356</v>
      </c>
      <c r="Q338" s="230">
        <f t="shared" si="67"/>
        <v>35034</v>
      </c>
      <c r="R338" s="85">
        <f t="shared" si="76"/>
        <v>1</v>
      </c>
    </row>
    <row r="339" spans="1:18" ht="15.6">
      <c r="A339" s="206">
        <v>35035</v>
      </c>
      <c r="B339">
        <v>6.78999996185303</v>
      </c>
      <c r="C339">
        <v>23.920000076293899</v>
      </c>
      <c r="D339">
        <v>0</v>
      </c>
      <c r="E339">
        <v>43.479381006580702</v>
      </c>
      <c r="F339" s="36">
        <f t="shared" si="65"/>
        <v>5.6010934643621564</v>
      </c>
      <c r="G339" s="41">
        <f t="shared" si="68"/>
        <v>0</v>
      </c>
      <c r="H339" s="42">
        <f t="shared" si="69"/>
        <v>0</v>
      </c>
      <c r="I339" s="61">
        <f t="shared" si="66"/>
        <v>19.63750004768368</v>
      </c>
      <c r="J339" s="37" t="str">
        <f t="shared" si="70"/>
        <v xml:space="preserve"> </v>
      </c>
      <c r="K339" s="89" t="str">
        <f t="shared" si="72"/>
        <v/>
      </c>
      <c r="L339" s="89">
        <f t="shared" si="73"/>
        <v>1</v>
      </c>
      <c r="M339" s="168">
        <f t="shared" si="71"/>
        <v>0.11446534492966862</v>
      </c>
      <c r="N339" s="165">
        <f t="shared" si="64"/>
        <v>0</v>
      </c>
      <c r="O339" s="70" t="str">
        <f t="shared" si="74"/>
        <v/>
      </c>
      <c r="P339" s="102">
        <f t="shared" si="75"/>
        <v>12.922000122070301</v>
      </c>
      <c r="Q339" s="230" t="str">
        <f t="shared" si="67"/>
        <v/>
      </c>
      <c r="R339" s="85">
        <f t="shared" si="76"/>
        <v>1</v>
      </c>
    </row>
    <row r="340" spans="1:18" ht="15.6">
      <c r="A340" s="206">
        <v>35036</v>
      </c>
      <c r="B340">
        <v>9.8900003433227504</v>
      </c>
      <c r="C340">
        <v>29.559999465942401</v>
      </c>
      <c r="D340">
        <v>0</v>
      </c>
      <c r="E340">
        <v>43.517083072664697</v>
      </c>
      <c r="F340" s="36">
        <f t="shared" si="65"/>
        <v>6.7989899445908044</v>
      </c>
      <c r="G340" s="41">
        <f t="shared" si="68"/>
        <v>0</v>
      </c>
      <c r="H340" s="42">
        <f t="shared" si="69"/>
        <v>0</v>
      </c>
      <c r="I340" s="61">
        <f t="shared" si="66"/>
        <v>24.64249968528749</v>
      </c>
      <c r="J340" s="37" t="str">
        <f t="shared" si="70"/>
        <v xml:space="preserve"> </v>
      </c>
      <c r="K340" s="89" t="str">
        <f t="shared" si="72"/>
        <v/>
      </c>
      <c r="L340" s="89">
        <f t="shared" si="73"/>
        <v>1</v>
      </c>
      <c r="M340" s="168">
        <f t="shared" si="71"/>
        <v>0</v>
      </c>
      <c r="N340" s="165">
        <f t="shared" si="64"/>
        <v>0</v>
      </c>
      <c r="O340" s="70" t="str">
        <f t="shared" si="74"/>
        <v/>
      </c>
      <c r="P340" s="102">
        <f t="shared" si="75"/>
        <v>17.435999870300293</v>
      </c>
      <c r="Q340" s="230" t="str">
        <f t="shared" si="67"/>
        <v/>
      </c>
      <c r="R340" s="85">
        <f t="shared" si="76"/>
        <v>1</v>
      </c>
    </row>
    <row r="341" spans="1:18" ht="15.6">
      <c r="A341" s="206">
        <v>35037</v>
      </c>
      <c r="B341">
        <v>11.1499996185303</v>
      </c>
      <c r="C341">
        <v>15.420000076293899</v>
      </c>
      <c r="D341">
        <v>4.6999998092651403</v>
      </c>
      <c r="E341">
        <v>43.547939199085498</v>
      </c>
      <c r="F341" s="36">
        <f t="shared" si="65"/>
        <v>2.6259967841689038</v>
      </c>
      <c r="G341" s="41">
        <f t="shared" si="68"/>
        <v>2.599202381930017</v>
      </c>
      <c r="H341" s="42">
        <f t="shared" si="69"/>
        <v>5.1984047638600338E-2</v>
      </c>
      <c r="I341" s="61">
        <f t="shared" si="66"/>
        <v>14.352499961852999</v>
      </c>
      <c r="J341" s="37" t="str">
        <f t="shared" si="70"/>
        <v xml:space="preserve"> </v>
      </c>
      <c r="K341" s="89" t="str">
        <f t="shared" si="72"/>
        <v/>
      </c>
      <c r="L341" s="89">
        <f t="shared" si="73"/>
        <v>1</v>
      </c>
      <c r="M341" s="168">
        <f t="shared" si="71"/>
        <v>8.2360274002841627E-2</v>
      </c>
      <c r="N341" s="165">
        <f t="shared" si="64"/>
        <v>0</v>
      </c>
      <c r="O341" s="70" t="str">
        <f t="shared" si="74"/>
        <v/>
      </c>
      <c r="P341" s="102">
        <f t="shared" si="75"/>
        <v>17.435999870300293</v>
      </c>
      <c r="Q341" s="230" t="str">
        <f t="shared" si="67"/>
        <v/>
      </c>
      <c r="R341" s="85">
        <f t="shared" si="76"/>
        <v>1</v>
      </c>
    </row>
    <row r="342" spans="1:18" ht="15.6">
      <c r="A342" s="206">
        <v>35038</v>
      </c>
      <c r="B342">
        <v>9</v>
      </c>
      <c r="C342">
        <v>16.7700004577637</v>
      </c>
      <c r="D342">
        <v>8.5</v>
      </c>
      <c r="E342">
        <v>43.571826188173503</v>
      </c>
      <c r="F342" s="36">
        <f t="shared" si="65"/>
        <v>3.4986795556049435</v>
      </c>
      <c r="G342" s="41">
        <f t="shared" si="68"/>
        <v>8.300258737446061</v>
      </c>
      <c r="H342" s="42">
        <f t="shared" si="69"/>
        <v>0.16600517474892121</v>
      </c>
      <c r="I342" s="61">
        <f t="shared" si="66"/>
        <v>14.827500343322775</v>
      </c>
      <c r="J342" s="37" t="str">
        <f t="shared" si="70"/>
        <v xml:space="preserve"> </v>
      </c>
      <c r="K342" s="89">
        <f t="shared" si="72"/>
        <v>1</v>
      </c>
      <c r="L342" s="89">
        <f t="shared" si="73"/>
        <v>1</v>
      </c>
      <c r="M342" s="168">
        <f t="shared" si="71"/>
        <v>8.7320764653252808E-2</v>
      </c>
      <c r="N342" s="165">
        <f t="shared" si="64"/>
        <v>0</v>
      </c>
      <c r="O342" s="70" t="str">
        <f t="shared" si="74"/>
        <v/>
      </c>
      <c r="P342" s="102">
        <f t="shared" si="75"/>
        <v>17.435999870300293</v>
      </c>
      <c r="Q342" s="230" t="str">
        <f t="shared" si="67"/>
        <v/>
      </c>
      <c r="R342" s="85">
        <f t="shared" si="76"/>
        <v>1</v>
      </c>
    </row>
    <row r="343" spans="1:18" ht="15.6">
      <c r="A343" s="206">
        <v>35039</v>
      </c>
      <c r="B343">
        <v>11.3800001144409</v>
      </c>
      <c r="C343">
        <v>17.610000610351602</v>
      </c>
      <c r="D343">
        <v>0.40000000596046398</v>
      </c>
      <c r="E343">
        <v>43.588620842258997</v>
      </c>
      <c r="F343" s="36">
        <f t="shared" si="65"/>
        <v>3.2984827259856919</v>
      </c>
      <c r="G343" s="41">
        <f t="shared" si="68"/>
        <v>6.061472562617972</v>
      </c>
      <c r="H343" s="42">
        <f t="shared" si="69"/>
        <v>0.12122945125235944</v>
      </c>
      <c r="I343" s="61">
        <f t="shared" si="66"/>
        <v>16.052500486373926</v>
      </c>
      <c r="J343" s="37" t="str">
        <f t="shared" si="70"/>
        <v xml:space="preserve"> </v>
      </c>
      <c r="K343" s="89">
        <f t="shared" si="72"/>
        <v>1</v>
      </c>
      <c r="L343" s="89">
        <f t="shared" si="73"/>
        <v>1</v>
      </c>
      <c r="M343" s="168">
        <f t="shared" si="71"/>
        <v>9.9350034586370817E-2</v>
      </c>
      <c r="N343" s="165">
        <f t="shared" ref="N343:N368" si="77">IF(AND(SUM(M332:M343)&gt;1,SUM(D328:D332)&gt;$X$6),1,0)</f>
        <v>0</v>
      </c>
      <c r="O343" s="70">
        <f t="shared" si="74"/>
        <v>1</v>
      </c>
      <c r="P343" s="102">
        <f t="shared" si="75"/>
        <v>13.465999412536593</v>
      </c>
      <c r="Q343" s="230" t="str">
        <f t="shared" si="67"/>
        <v/>
      </c>
      <c r="R343" s="85">
        <f t="shared" si="76"/>
        <v>0</v>
      </c>
    </row>
    <row r="344" spans="1:18" ht="15.6">
      <c r="A344" s="206">
        <v>35040</v>
      </c>
      <c r="B344">
        <v>7.6900000572204599</v>
      </c>
      <c r="C344">
        <v>20.959999084472699</v>
      </c>
      <c r="D344">
        <v>0</v>
      </c>
      <c r="E344">
        <v>43.598199963672599</v>
      </c>
      <c r="F344" s="36">
        <f t="shared" si="65"/>
        <v>4.7897063322622664</v>
      </c>
      <c r="G344" s="41">
        <f t="shared" si="68"/>
        <v>2.2297074968081585</v>
      </c>
      <c r="H344" s="42">
        <f t="shared" si="69"/>
        <v>4.4594149936163167E-2</v>
      </c>
      <c r="I344" s="61">
        <f t="shared" si="66"/>
        <v>17.642499327659639</v>
      </c>
      <c r="J344" s="37" t="str">
        <f t="shared" si="70"/>
        <v xml:space="preserve"> </v>
      </c>
      <c r="K344" s="89">
        <f t="shared" si="72"/>
        <v>1</v>
      </c>
      <c r="L344" s="89">
        <f t="shared" si="73"/>
        <v>1</v>
      </c>
      <c r="M344" s="168">
        <f t="shared" si="71"/>
        <v>0.11170356721349298</v>
      </c>
      <c r="N344" s="165">
        <f t="shared" si="77"/>
        <v>0</v>
      </c>
      <c r="O344" s="70">
        <f t="shared" si="74"/>
        <v>1</v>
      </c>
      <c r="P344" s="102">
        <f t="shared" si="75"/>
        <v>9.6179990768432102</v>
      </c>
      <c r="Q344" s="230" t="str">
        <f t="shared" si="67"/>
        <v/>
      </c>
      <c r="R344" s="85">
        <f t="shared" si="76"/>
        <v>0</v>
      </c>
    </row>
    <row r="345" spans="1:18" ht="15.6">
      <c r="A345" s="206">
        <v>35041</v>
      </c>
      <c r="B345">
        <v>8.4200000762939506</v>
      </c>
      <c r="C345">
        <v>26.049999237060501</v>
      </c>
      <c r="D345">
        <v>0</v>
      </c>
      <c r="E345">
        <v>43.600440354744599</v>
      </c>
      <c r="F345" s="36">
        <f t="shared" si="65"/>
        <v>6.0211700205333338</v>
      </c>
      <c r="G345" s="41">
        <f t="shared" si="68"/>
        <v>0</v>
      </c>
      <c r="H345" s="42">
        <f t="shared" si="69"/>
        <v>0</v>
      </c>
      <c r="I345" s="61">
        <f t="shared" si="66"/>
        <v>21.642499446868861</v>
      </c>
      <c r="J345" s="37" t="str">
        <f t="shared" si="70"/>
        <v xml:space="preserve"> </v>
      </c>
      <c r="K345" s="89">
        <f t="shared" si="72"/>
        <v>1</v>
      </c>
      <c r="L345" s="89">
        <f t="shared" si="73"/>
        <v>1</v>
      </c>
      <c r="M345" s="168">
        <f t="shared" si="71"/>
        <v>0</v>
      </c>
      <c r="N345" s="165">
        <f t="shared" si="77"/>
        <v>0</v>
      </c>
      <c r="O345" s="70">
        <f t="shared" si="74"/>
        <v>1</v>
      </c>
      <c r="P345" s="102">
        <f t="shared" si="75"/>
        <v>9.4419988632201388</v>
      </c>
      <c r="Q345" s="230" t="str">
        <f t="shared" si="67"/>
        <v/>
      </c>
      <c r="R345" s="85">
        <f t="shared" si="76"/>
        <v>0</v>
      </c>
    </row>
    <row r="346" spans="1:18" ht="15.6">
      <c r="A346" s="206">
        <v>35042</v>
      </c>
      <c r="B346">
        <v>12.430000305175801</v>
      </c>
      <c r="C346">
        <v>30.940000534057599</v>
      </c>
      <c r="D346">
        <v>0</v>
      </c>
      <c r="E346">
        <v>43.595218817805403</v>
      </c>
      <c r="F346" s="36">
        <f t="shared" si="65"/>
        <v>6.9524195567191009</v>
      </c>
      <c r="G346" s="41">
        <f t="shared" si="68"/>
        <v>0</v>
      </c>
      <c r="H346" s="42">
        <f t="shared" si="69"/>
        <v>0</v>
      </c>
      <c r="I346" s="61">
        <f t="shared" si="66"/>
        <v>26.312500476837151</v>
      </c>
      <c r="J346" s="37" t="str">
        <f t="shared" si="70"/>
        <v xml:space="preserve"> </v>
      </c>
      <c r="K346" s="89">
        <f t="shared" si="72"/>
        <v>1</v>
      </c>
      <c r="L346" s="89">
        <f t="shared" si="73"/>
        <v>1</v>
      </c>
      <c r="M346" s="168">
        <f t="shared" si="71"/>
        <v>0</v>
      </c>
      <c r="N346" s="165">
        <f t="shared" si="77"/>
        <v>0</v>
      </c>
      <c r="O346" s="70" t="str">
        <f t="shared" si="74"/>
        <v/>
      </c>
      <c r="P346" s="102">
        <f t="shared" si="75"/>
        <v>14.819999313354419</v>
      </c>
      <c r="Q346" s="230" t="str">
        <f t="shared" si="67"/>
        <v/>
      </c>
      <c r="R346" s="85">
        <f t="shared" si="76"/>
        <v>0</v>
      </c>
    </row>
    <row r="347" spans="1:18" ht="15.6">
      <c r="A347" s="206">
        <v>35043</v>
      </c>
      <c r="B347">
        <v>9.6599998474121094</v>
      </c>
      <c r="C347">
        <v>19.909999847412099</v>
      </c>
      <c r="D347">
        <v>0.30000001192092901</v>
      </c>
      <c r="E347">
        <v>43.582412155185402</v>
      </c>
      <c r="F347" s="36">
        <f t="shared" si="65"/>
        <v>4.2682777358435038</v>
      </c>
      <c r="G347" s="41">
        <f t="shared" si="68"/>
        <v>0</v>
      </c>
      <c r="H347" s="42">
        <f t="shared" si="69"/>
        <v>0</v>
      </c>
      <c r="I347" s="61">
        <f t="shared" si="66"/>
        <v>17.347499847412102</v>
      </c>
      <c r="J347" s="37" t="str">
        <f t="shared" si="70"/>
        <v xml:space="preserve"> </v>
      </c>
      <c r="K347" s="89" t="str">
        <f t="shared" si="72"/>
        <v/>
      </c>
      <c r="L347" s="89">
        <f t="shared" si="73"/>
        <v>1</v>
      </c>
      <c r="M347" s="168">
        <f t="shared" si="71"/>
        <v>0.10983272500072086</v>
      </c>
      <c r="N347" s="165">
        <f t="shared" si="77"/>
        <v>0</v>
      </c>
      <c r="O347" s="70">
        <f t="shared" si="74"/>
        <v>1</v>
      </c>
      <c r="P347" s="102">
        <f t="shared" si="75"/>
        <v>12.987999725341746</v>
      </c>
      <c r="Q347" s="230" t="str">
        <f t="shared" si="67"/>
        <v/>
      </c>
      <c r="R347" s="85">
        <f t="shared" si="76"/>
        <v>0</v>
      </c>
    </row>
    <row r="348" spans="1:18" ht="15.6">
      <c r="A348" s="206">
        <v>35044</v>
      </c>
      <c r="B348">
        <v>7.3899998664856001</v>
      </c>
      <c r="C348">
        <v>15.6000003814697</v>
      </c>
      <c r="D348">
        <v>0.40000000596046398</v>
      </c>
      <c r="E348">
        <v>43.561897169215101</v>
      </c>
      <c r="F348" s="36">
        <f t="shared" si="65"/>
        <v>3.4326824806322045</v>
      </c>
      <c r="G348" s="41">
        <f t="shared" si="68"/>
        <v>0</v>
      </c>
      <c r="H348" s="42">
        <f t="shared" si="69"/>
        <v>0</v>
      </c>
      <c r="I348" s="61">
        <f t="shared" si="66"/>
        <v>13.547500252723676</v>
      </c>
      <c r="J348" s="37" t="str">
        <f t="shared" si="70"/>
        <v xml:space="preserve"> </v>
      </c>
      <c r="K348" s="89" t="str">
        <f t="shared" si="72"/>
        <v/>
      </c>
      <c r="L348" s="89">
        <f t="shared" si="73"/>
        <v>1</v>
      </c>
      <c r="M348" s="168">
        <f t="shared" si="71"/>
        <v>7.3772235189341118E-2</v>
      </c>
      <c r="N348" s="165">
        <f t="shared" si="77"/>
        <v>0</v>
      </c>
      <c r="O348" s="70">
        <f t="shared" si="74"/>
        <v>1</v>
      </c>
      <c r="P348" s="102">
        <f t="shared" si="75"/>
        <v>12.987999725341746</v>
      </c>
      <c r="Q348" s="230" t="str">
        <f t="shared" si="67"/>
        <v/>
      </c>
      <c r="R348" s="85">
        <f t="shared" si="76"/>
        <v>0</v>
      </c>
    </row>
    <row r="349" spans="1:18" ht="15.6">
      <c r="A349" s="206">
        <v>35045</v>
      </c>
      <c r="B349">
        <v>5.8699998855590803</v>
      </c>
      <c r="C349">
        <v>16.9799995422363</v>
      </c>
      <c r="D349">
        <v>3.9000000953674299</v>
      </c>
      <c r="E349">
        <v>43.533550662224798</v>
      </c>
      <c r="F349" s="36">
        <f t="shared" si="65"/>
        <v>3.9810476915672979</v>
      </c>
      <c r="G349" s="41">
        <f t="shared" si="68"/>
        <v>0.7151619421135913</v>
      </c>
      <c r="H349" s="42">
        <f t="shared" si="69"/>
        <v>1.4303238842271826E-2</v>
      </c>
      <c r="I349" s="61">
        <f t="shared" si="66"/>
        <v>14.202499628066995</v>
      </c>
      <c r="J349" s="37" t="str">
        <f t="shared" si="70"/>
        <v xml:space="preserve"> </v>
      </c>
      <c r="K349" s="89" t="str">
        <f t="shared" si="72"/>
        <v/>
      </c>
      <c r="L349" s="89">
        <f t="shared" si="73"/>
        <v>1</v>
      </c>
      <c r="M349" s="168">
        <f t="shared" si="71"/>
        <v>8.0773254181822726E-2</v>
      </c>
      <c r="N349" s="165">
        <f t="shared" si="77"/>
        <v>0</v>
      </c>
      <c r="O349" s="70">
        <f t="shared" si="74"/>
        <v>1</v>
      </c>
      <c r="P349" s="102">
        <f t="shared" si="75"/>
        <v>12.477999687194801</v>
      </c>
      <c r="Q349" s="230" t="str">
        <f t="shared" si="67"/>
        <v/>
      </c>
      <c r="R349" s="85">
        <f t="shared" si="76"/>
        <v>0</v>
      </c>
    </row>
    <row r="350" spans="1:18" ht="15.6">
      <c r="A350" s="206">
        <v>35046</v>
      </c>
      <c r="B350">
        <v>6.1599998474121103</v>
      </c>
      <c r="C350">
        <v>22.829999923706101</v>
      </c>
      <c r="D350">
        <v>0</v>
      </c>
      <c r="E350">
        <v>43.497249436544898</v>
      </c>
      <c r="F350" s="36">
        <f t="shared" si="65"/>
        <v>5.3842675829214564</v>
      </c>
      <c r="G350" s="41">
        <f t="shared" si="68"/>
        <v>0</v>
      </c>
      <c r="H350" s="42">
        <f t="shared" si="69"/>
        <v>0</v>
      </c>
      <c r="I350" s="61">
        <f t="shared" si="66"/>
        <v>18.662499904632604</v>
      </c>
      <c r="J350" s="37" t="str">
        <f t="shared" si="70"/>
        <v xml:space="preserve"> </v>
      </c>
      <c r="K350" s="89" t="str">
        <f t="shared" si="72"/>
        <v/>
      </c>
      <c r="L350" s="89">
        <f t="shared" si="73"/>
        <v>1</v>
      </c>
      <c r="M350" s="168">
        <f t="shared" si="71"/>
        <v>0.11585152263106592</v>
      </c>
      <c r="N350" s="165">
        <f t="shared" si="77"/>
        <v>0</v>
      </c>
      <c r="O350" s="70" t="str">
        <f t="shared" si="74"/>
        <v/>
      </c>
      <c r="P350" s="102">
        <f t="shared" si="75"/>
        <v>7.9639999389648093</v>
      </c>
      <c r="Q350" s="230" t="str">
        <f t="shared" si="67"/>
        <v/>
      </c>
      <c r="R350" s="85">
        <f t="shared" si="76"/>
        <v>0</v>
      </c>
    </row>
    <row r="351" spans="1:18" ht="15.6">
      <c r="A351" s="206">
        <v>35047</v>
      </c>
      <c r="B351">
        <v>12.210000038146999</v>
      </c>
      <c r="C351">
        <v>21.5200004577637</v>
      </c>
      <c r="D351">
        <v>0</v>
      </c>
      <c r="E351">
        <v>43.4528702945058</v>
      </c>
      <c r="F351" s="36">
        <f t="shared" si="65"/>
        <v>4.3146570221805147</v>
      </c>
      <c r="G351" s="41">
        <f t="shared" si="68"/>
        <v>0</v>
      </c>
      <c r="H351" s="42">
        <f t="shared" si="69"/>
        <v>0</v>
      </c>
      <c r="I351" s="61">
        <f t="shared" si="66"/>
        <v>19.192500352859525</v>
      </c>
      <c r="J351" s="37" t="str">
        <f t="shared" si="70"/>
        <v xml:space="preserve"> </v>
      </c>
      <c r="K351" s="89" t="str">
        <f t="shared" si="72"/>
        <v/>
      </c>
      <c r="L351" s="89">
        <f t="shared" si="73"/>
        <v>1</v>
      </c>
      <c r="M351" s="168">
        <f t="shared" si="71"/>
        <v>0.11598191556462502</v>
      </c>
      <c r="N351" s="165">
        <f t="shared" si="77"/>
        <v>0</v>
      </c>
      <c r="O351" s="70" t="str">
        <f t="shared" si="74"/>
        <v/>
      </c>
      <c r="P351" s="102">
        <f t="shared" si="75"/>
        <v>8.11800022125243</v>
      </c>
      <c r="Q351" s="230">
        <f t="shared" si="67"/>
        <v>35047</v>
      </c>
      <c r="R351" s="85">
        <f t="shared" si="76"/>
        <v>1</v>
      </c>
    </row>
    <row r="352" spans="1:18" ht="15.6">
      <c r="A352" s="206">
        <v>35048</v>
      </c>
      <c r="B352">
        <v>9.9200000762939506</v>
      </c>
      <c r="C352">
        <v>26.600000381469702</v>
      </c>
      <c r="D352">
        <v>0</v>
      </c>
      <c r="E352">
        <v>43.400290038438101</v>
      </c>
      <c r="F352" s="36">
        <f t="shared" si="65"/>
        <v>6.0003714469050626</v>
      </c>
      <c r="G352" s="41">
        <f t="shared" si="68"/>
        <v>0</v>
      </c>
      <c r="H352" s="42">
        <f t="shared" si="69"/>
        <v>0</v>
      </c>
      <c r="I352" s="61">
        <f t="shared" si="66"/>
        <v>22.430000305175763</v>
      </c>
      <c r="J352" s="37" t="str">
        <f t="shared" si="70"/>
        <v xml:space="preserve"> </v>
      </c>
      <c r="K352" s="89" t="str">
        <f t="shared" si="72"/>
        <v/>
      </c>
      <c r="L352" s="89">
        <f t="shared" si="73"/>
        <v>1</v>
      </c>
      <c r="M352" s="168">
        <f t="shared" si="71"/>
        <v>0</v>
      </c>
      <c r="N352" s="165">
        <f t="shared" si="77"/>
        <v>0</v>
      </c>
      <c r="O352" s="70" t="str">
        <f t="shared" si="74"/>
        <v/>
      </c>
      <c r="P352" s="102">
        <f t="shared" si="75"/>
        <v>10.862000465393042</v>
      </c>
      <c r="Q352" s="230" t="str">
        <f t="shared" si="67"/>
        <v/>
      </c>
      <c r="R352" s="85">
        <f t="shared" si="76"/>
        <v>1</v>
      </c>
    </row>
    <row r="353" spans="1:18" ht="15.6">
      <c r="A353" s="206">
        <v>35049</v>
      </c>
      <c r="B353">
        <v>13.5299997329712</v>
      </c>
      <c r="C353">
        <v>19.329999923706101</v>
      </c>
      <c r="D353">
        <v>0</v>
      </c>
      <c r="E353">
        <v>43.339439315101998</v>
      </c>
      <c r="F353" s="36">
        <f t="shared" si="65"/>
        <v>3.354022263502884</v>
      </c>
      <c r="G353" s="41">
        <f t="shared" si="68"/>
        <v>0</v>
      </c>
      <c r="H353" s="42">
        <f t="shared" si="69"/>
        <v>0</v>
      </c>
      <c r="I353" s="61">
        <f t="shared" si="66"/>
        <v>17.879999876022374</v>
      </c>
      <c r="J353" s="37" t="str">
        <f t="shared" si="70"/>
        <v xml:space="preserve"> </v>
      </c>
      <c r="K353" s="89" t="str">
        <f t="shared" si="72"/>
        <v/>
      </c>
      <c r="L353" s="89">
        <f t="shared" si="73"/>
        <v>1</v>
      </c>
      <c r="M353" s="168">
        <f t="shared" si="71"/>
        <v>0.11302150206568118</v>
      </c>
      <c r="N353" s="165">
        <f t="shared" si="77"/>
        <v>0</v>
      </c>
      <c r="O353" s="70">
        <f t="shared" si="74"/>
        <v>1</v>
      </c>
      <c r="P353" s="102">
        <f t="shared" si="75"/>
        <v>10.862000465393042</v>
      </c>
      <c r="Q353" s="230" t="str">
        <f t="shared" si="67"/>
        <v/>
      </c>
      <c r="R353" s="85">
        <f t="shared" si="76"/>
        <v>1</v>
      </c>
    </row>
    <row r="354" spans="1:18" ht="15.6">
      <c r="A354" s="206">
        <v>35050</v>
      </c>
      <c r="B354">
        <v>9.2799997329711896</v>
      </c>
      <c r="C354">
        <v>25.680000305175799</v>
      </c>
      <c r="D354">
        <v>0</v>
      </c>
      <c r="E354">
        <v>43.270464148978199</v>
      </c>
      <c r="F354" s="36">
        <f t="shared" si="65"/>
        <v>5.8036847463161738</v>
      </c>
      <c r="G354" s="41">
        <f t="shared" si="68"/>
        <v>0</v>
      </c>
      <c r="H354" s="42">
        <f t="shared" si="69"/>
        <v>0</v>
      </c>
      <c r="I354" s="61">
        <f t="shared" si="66"/>
        <v>21.580000162124648</v>
      </c>
      <c r="J354" s="37" t="str">
        <f t="shared" si="70"/>
        <v xml:space="preserve"> </v>
      </c>
      <c r="K354" s="89" t="str">
        <f t="shared" si="72"/>
        <v/>
      </c>
      <c r="L354" s="89">
        <f t="shared" si="73"/>
        <v>1</v>
      </c>
      <c r="M354" s="168">
        <f t="shared" si="71"/>
        <v>0</v>
      </c>
      <c r="N354" s="165">
        <f t="shared" si="77"/>
        <v>0</v>
      </c>
      <c r="O354" s="70">
        <f t="shared" si="74"/>
        <v>1</v>
      </c>
      <c r="P354" s="102">
        <f t="shared" si="75"/>
        <v>12.926000595092759</v>
      </c>
      <c r="Q354" s="230" t="str">
        <f t="shared" si="67"/>
        <v/>
      </c>
      <c r="R354" s="85">
        <f t="shared" si="76"/>
        <v>1</v>
      </c>
    </row>
    <row r="355" spans="1:18" ht="15.6">
      <c r="A355" s="206">
        <v>35051</v>
      </c>
      <c r="B355">
        <v>13.039999961853001</v>
      </c>
      <c r="C355">
        <v>21.2399997711182</v>
      </c>
      <c r="D355">
        <v>0.5</v>
      </c>
      <c r="E355">
        <v>43.193564408977601</v>
      </c>
      <c r="F355" s="36">
        <f t="shared" si="65"/>
        <v>4.0570523912185363</v>
      </c>
      <c r="G355" s="41">
        <f t="shared" si="68"/>
        <v>0</v>
      </c>
      <c r="H355" s="42">
        <f t="shared" si="69"/>
        <v>0</v>
      </c>
      <c r="I355" s="61">
        <f t="shared" si="66"/>
        <v>19.189999818801901</v>
      </c>
      <c r="J355" s="37" t="str">
        <f t="shared" si="70"/>
        <v xml:space="preserve"> </v>
      </c>
      <c r="K355" s="89" t="str">
        <f t="shared" si="72"/>
        <v/>
      </c>
      <c r="L355" s="89">
        <f t="shared" si="73"/>
        <v>1</v>
      </c>
      <c r="M355" s="168">
        <f t="shared" si="71"/>
        <v>0.11598571410968188</v>
      </c>
      <c r="N355" s="165">
        <f t="shared" si="77"/>
        <v>0</v>
      </c>
      <c r="O355" s="70" t="str">
        <f t="shared" si="74"/>
        <v/>
      </c>
      <c r="P355" s="102">
        <f t="shared" si="75"/>
        <v>10.964000892639191</v>
      </c>
      <c r="Q355" s="230" t="str">
        <f t="shared" si="67"/>
        <v/>
      </c>
      <c r="R355" s="85">
        <f t="shared" si="76"/>
        <v>1</v>
      </c>
    </row>
    <row r="356" spans="1:18" ht="15.6">
      <c r="A356" s="206">
        <v>35052</v>
      </c>
      <c r="B356">
        <v>11.0200004577637</v>
      </c>
      <c r="C356">
        <v>17.319999694824201</v>
      </c>
      <c r="D356">
        <v>1</v>
      </c>
      <c r="E356">
        <v>43.108939964010801</v>
      </c>
      <c r="F356" s="36">
        <f t="shared" si="65"/>
        <v>3.2474463218640079</v>
      </c>
      <c r="G356" s="41">
        <f t="shared" si="68"/>
        <v>0</v>
      </c>
      <c r="H356" s="42">
        <f t="shared" si="69"/>
        <v>0</v>
      </c>
      <c r="I356" s="61">
        <f t="shared" si="66"/>
        <v>15.744999885559075</v>
      </c>
      <c r="J356" s="37" t="str">
        <f t="shared" si="70"/>
        <v xml:space="preserve"> </v>
      </c>
      <c r="K356" s="89" t="str">
        <f t="shared" si="72"/>
        <v/>
      </c>
      <c r="L356" s="89">
        <f t="shared" si="73"/>
        <v>1</v>
      </c>
      <c r="M356" s="168">
        <f t="shared" si="71"/>
        <v>9.6469347427066407E-2</v>
      </c>
      <c r="N356" s="165">
        <f t="shared" si="77"/>
        <v>0</v>
      </c>
      <c r="O356" s="70" t="str">
        <f t="shared" si="74"/>
        <v/>
      </c>
      <c r="P356" s="102">
        <f t="shared" si="75"/>
        <v>5.1140005111694702</v>
      </c>
      <c r="Q356" s="230" t="str">
        <f t="shared" si="67"/>
        <v/>
      </c>
      <c r="R356" s="85">
        <f t="shared" si="76"/>
        <v>0</v>
      </c>
    </row>
    <row r="357" spans="1:18" ht="15.6">
      <c r="A357" s="206">
        <v>35053</v>
      </c>
      <c r="B357">
        <v>9.6000003814697301</v>
      </c>
      <c r="C357">
        <v>15.5</v>
      </c>
      <c r="D357">
        <v>4.4000000953674299</v>
      </c>
      <c r="E357">
        <v>43.0167906829885</v>
      </c>
      <c r="F357" s="36">
        <f t="shared" si="65"/>
        <v>2.9770384772473584</v>
      </c>
      <c r="G357" s="41">
        <f t="shared" si="68"/>
        <v>2.0183693135695431</v>
      </c>
      <c r="H357" s="42">
        <f t="shared" si="69"/>
        <v>4.0367386271390859E-2</v>
      </c>
      <c r="I357" s="61">
        <f t="shared" si="66"/>
        <v>14.025000095367432</v>
      </c>
      <c r="J357" s="37" t="str">
        <f t="shared" si="70"/>
        <v xml:space="preserve"> </v>
      </c>
      <c r="K357" s="89">
        <f t="shared" si="72"/>
        <v>1</v>
      </c>
      <c r="L357" s="89">
        <f t="shared" si="73"/>
        <v>1</v>
      </c>
      <c r="M357" s="168">
        <f t="shared" si="71"/>
        <v>7.8885725692327616E-2</v>
      </c>
      <c r="N357" s="165">
        <f t="shared" si="77"/>
        <v>0</v>
      </c>
      <c r="O357" s="70">
        <f t="shared" si="74"/>
        <v>1</v>
      </c>
      <c r="P357" s="102">
        <f t="shared" si="75"/>
        <v>5.1140005111694702</v>
      </c>
      <c r="Q357" s="230" t="str">
        <f t="shared" si="67"/>
        <v/>
      </c>
      <c r="R357" s="85">
        <f t="shared" si="76"/>
        <v>0</v>
      </c>
    </row>
    <row r="358" spans="1:18" ht="15.6">
      <c r="A358" s="206">
        <v>35054</v>
      </c>
      <c r="B358">
        <v>10.6499996185303</v>
      </c>
      <c r="C358">
        <v>17.079999923706101</v>
      </c>
      <c r="D358">
        <v>3</v>
      </c>
      <c r="E358">
        <v>42.917316434821402</v>
      </c>
      <c r="F358" s="36">
        <f t="shared" si="65"/>
        <v>3.2350373257391198</v>
      </c>
      <c r="G358" s="41">
        <f t="shared" si="68"/>
        <v>2.4303394529782474</v>
      </c>
      <c r="H358" s="42">
        <f t="shared" si="69"/>
        <v>4.8606789059564948E-2</v>
      </c>
      <c r="I358" s="61">
        <f t="shared" si="66"/>
        <v>15.47249984741215</v>
      </c>
      <c r="J358" s="37" t="str">
        <f t="shared" si="70"/>
        <v xml:space="preserve"> </v>
      </c>
      <c r="K358" s="89">
        <f t="shared" si="72"/>
        <v>1</v>
      </c>
      <c r="L358" s="89">
        <f t="shared" si="73"/>
        <v>1</v>
      </c>
      <c r="M358" s="168">
        <f t="shared" si="71"/>
        <v>9.3828638635939987E-2</v>
      </c>
      <c r="N358" s="165">
        <f t="shared" si="77"/>
        <v>0</v>
      </c>
      <c r="O358" s="70">
        <f t="shared" si="74"/>
        <v>1</v>
      </c>
      <c r="P358" s="102">
        <f t="shared" si="75"/>
        <v>5.1140005111694702</v>
      </c>
      <c r="Q358" s="230" t="str">
        <f t="shared" si="67"/>
        <v/>
      </c>
      <c r="R358" s="85">
        <f t="shared" si="76"/>
        <v>0</v>
      </c>
    </row>
    <row r="359" spans="1:18" ht="15.6">
      <c r="A359" s="206">
        <v>35055</v>
      </c>
      <c r="B359">
        <v>8.2200002670288104</v>
      </c>
      <c r="C359">
        <v>17.459999084472699</v>
      </c>
      <c r="D359">
        <v>1.20000004768372</v>
      </c>
      <c r="E359">
        <v>42.810717088420397</v>
      </c>
      <c r="F359" s="36">
        <f t="shared" si="65"/>
        <v>3.7431649730097227</v>
      </c>
      <c r="G359" s="41">
        <f t="shared" si="68"/>
        <v>0.63580752225418902</v>
      </c>
      <c r="H359" s="42">
        <f t="shared" si="69"/>
        <v>1.271615044508378E-2</v>
      </c>
      <c r="I359" s="61">
        <f t="shared" si="66"/>
        <v>15.149999380111726</v>
      </c>
      <c r="J359" s="37" t="str">
        <f t="shared" si="70"/>
        <v xml:space="preserve"> </v>
      </c>
      <c r="K359" s="89">
        <f t="shared" si="72"/>
        <v>1</v>
      </c>
      <c r="L359" s="89">
        <f t="shared" si="73"/>
        <v>1</v>
      </c>
      <c r="M359" s="168">
        <f t="shared" si="71"/>
        <v>9.0614277222520079E-2</v>
      </c>
      <c r="N359" s="165">
        <f t="shared" si="77"/>
        <v>0</v>
      </c>
      <c r="O359" s="70">
        <f t="shared" si="74"/>
        <v>1</v>
      </c>
      <c r="P359" s="102">
        <f t="shared" si="75"/>
        <v>5.1140005111694702</v>
      </c>
      <c r="Q359" s="230" t="str">
        <f t="shared" si="67"/>
        <v/>
      </c>
      <c r="R359" s="85">
        <f t="shared" si="76"/>
        <v>0</v>
      </c>
    </row>
    <row r="360" spans="1:18" ht="15.6">
      <c r="A360" s="206">
        <v>35056</v>
      </c>
      <c r="B360">
        <v>10.949999809265099</v>
      </c>
      <c r="C360">
        <v>17.459999084472699</v>
      </c>
      <c r="D360">
        <v>0</v>
      </c>
      <c r="E360">
        <v>42.697192512695999</v>
      </c>
      <c r="F360" s="36">
        <f t="shared" si="65"/>
        <v>3.2731760547802282</v>
      </c>
      <c r="G360" s="41">
        <f t="shared" si="68"/>
        <v>0</v>
      </c>
      <c r="H360" s="42">
        <f t="shared" si="69"/>
        <v>0</v>
      </c>
      <c r="I360" s="61">
        <f t="shared" si="66"/>
        <v>15.832499265670799</v>
      </c>
      <c r="J360" s="37" t="str">
        <f t="shared" si="70"/>
        <v xml:space="preserve"> </v>
      </c>
      <c r="K360" s="89">
        <f t="shared" si="72"/>
        <v>1</v>
      </c>
      <c r="L360" s="89">
        <f t="shared" si="73"/>
        <v>1</v>
      </c>
      <c r="M360" s="168">
        <f t="shared" si="71"/>
        <v>9.7300504378705452E-2</v>
      </c>
      <c r="N360" s="165">
        <f t="shared" si="77"/>
        <v>0</v>
      </c>
      <c r="O360" s="70">
        <f t="shared" si="74"/>
        <v>1</v>
      </c>
      <c r="P360" s="102">
        <f t="shared" si="75"/>
        <v>5.1140005111694702</v>
      </c>
      <c r="Q360" s="230" t="str">
        <f t="shared" si="67"/>
        <v/>
      </c>
      <c r="R360" s="85">
        <f t="shared" si="76"/>
        <v>0</v>
      </c>
    </row>
    <row r="361" spans="1:18" ht="15.6">
      <c r="A361" s="206">
        <v>35057</v>
      </c>
      <c r="B361">
        <v>10.5900001525879</v>
      </c>
      <c r="C361">
        <v>17.840000152587901</v>
      </c>
      <c r="D361">
        <v>0</v>
      </c>
      <c r="E361">
        <v>42.576942576559098</v>
      </c>
      <c r="F361" s="36">
        <f t="shared" si="65"/>
        <v>3.4455514155971749</v>
      </c>
      <c r="G361" s="41">
        <f t="shared" si="68"/>
        <v>0</v>
      </c>
      <c r="H361" s="42">
        <f t="shared" si="69"/>
        <v>0</v>
      </c>
      <c r="I361" s="61">
        <f t="shared" si="66"/>
        <v>16.027500152587901</v>
      </c>
      <c r="J361" s="37" t="str">
        <f t="shared" si="70"/>
        <v xml:space="preserve"> </v>
      </c>
      <c r="K361" s="89">
        <f t="shared" si="72"/>
        <v>1</v>
      </c>
      <c r="L361" s="89">
        <f t="shared" si="73"/>
        <v>1</v>
      </c>
      <c r="M361" s="168">
        <f t="shared" si="71"/>
        <v>9.9120189974259851E-2</v>
      </c>
      <c r="N361" s="165">
        <f t="shared" si="77"/>
        <v>0</v>
      </c>
      <c r="O361" s="70">
        <f t="shared" si="74"/>
        <v>1</v>
      </c>
      <c r="P361" s="102">
        <f t="shared" si="75"/>
        <v>4.9600002288818503</v>
      </c>
      <c r="Q361" s="230" t="str">
        <f t="shared" si="67"/>
        <v/>
      </c>
      <c r="R361" s="85">
        <f t="shared" si="76"/>
        <v>0</v>
      </c>
    </row>
    <row r="362" spans="1:18" ht="15.6">
      <c r="A362" s="206">
        <v>35058</v>
      </c>
      <c r="B362">
        <v>11.210000038146999</v>
      </c>
      <c r="C362">
        <v>20.2299995422363</v>
      </c>
      <c r="D362">
        <v>0</v>
      </c>
      <c r="E362">
        <v>42.450167148920301</v>
      </c>
      <c r="F362" s="36">
        <f t="shared" si="65"/>
        <v>4.0118844901523003</v>
      </c>
      <c r="G362" s="41">
        <f t="shared" si="68"/>
        <v>0</v>
      </c>
      <c r="H362" s="42">
        <f t="shared" si="69"/>
        <v>0</v>
      </c>
      <c r="I362" s="61">
        <f t="shared" si="66"/>
        <v>17.974999666213975</v>
      </c>
      <c r="J362" s="37" t="str">
        <f t="shared" si="70"/>
        <v xml:space="preserve"> </v>
      </c>
      <c r="K362" s="89" t="str">
        <f t="shared" si="72"/>
        <v/>
      </c>
      <c r="L362" s="89">
        <f t="shared" si="73"/>
        <v>1</v>
      </c>
      <c r="M362" s="168">
        <f t="shared" si="71"/>
        <v>0.11349623094604409</v>
      </c>
      <c r="N362" s="165">
        <f t="shared" si="77"/>
        <v>0</v>
      </c>
      <c r="O362" s="70">
        <f t="shared" si="74"/>
        <v>1</v>
      </c>
      <c r="P362" s="102">
        <f t="shared" si="75"/>
        <v>2.2159999847412393</v>
      </c>
      <c r="Q362" s="230" t="str">
        <f t="shared" si="67"/>
        <v/>
      </c>
      <c r="R362" s="85">
        <f t="shared" si="76"/>
        <v>0</v>
      </c>
    </row>
    <row r="363" spans="1:18" ht="15.6">
      <c r="A363" s="206">
        <v>35059</v>
      </c>
      <c r="B363">
        <v>10.560000419616699</v>
      </c>
      <c r="C363">
        <v>21</v>
      </c>
      <c r="D363">
        <v>0</v>
      </c>
      <c r="E363">
        <v>42.317066098690297</v>
      </c>
      <c r="F363" s="36">
        <f t="shared" si="65"/>
        <v>4.3103073263050575</v>
      </c>
      <c r="G363" s="41">
        <f t="shared" si="68"/>
        <v>0</v>
      </c>
      <c r="H363" s="42">
        <f t="shared" si="69"/>
        <v>0</v>
      </c>
      <c r="I363" s="61">
        <f t="shared" si="66"/>
        <v>18.390000104904175</v>
      </c>
      <c r="J363" s="37" t="str">
        <f t="shared" si="70"/>
        <v xml:space="preserve"> </v>
      </c>
      <c r="K363" s="89" t="str">
        <f t="shared" si="72"/>
        <v/>
      </c>
      <c r="L363" s="89">
        <f t="shared" si="73"/>
        <v>1</v>
      </c>
      <c r="M363" s="168">
        <f t="shared" si="71"/>
        <v>0.11516743051221576</v>
      </c>
      <c r="N363" s="165">
        <f t="shared" si="77"/>
        <v>0</v>
      </c>
      <c r="O363" s="70">
        <f t="shared" si="74"/>
        <v>1</v>
      </c>
      <c r="P363" s="102">
        <f t="shared" si="75"/>
        <v>2.2159999847412393</v>
      </c>
      <c r="Q363" s="230" t="str">
        <f t="shared" si="67"/>
        <v/>
      </c>
      <c r="R363" s="85">
        <f t="shared" si="76"/>
        <v>0</v>
      </c>
    </row>
    <row r="364" spans="1:18" ht="15.6">
      <c r="A364" s="206">
        <v>35060</v>
      </c>
      <c r="B364">
        <v>10.25</v>
      </c>
      <c r="C364">
        <v>21.110000610351602</v>
      </c>
      <c r="D364">
        <v>0</v>
      </c>
      <c r="E364">
        <v>42.177839294779901</v>
      </c>
      <c r="F364" s="36">
        <f t="shared" si="65"/>
        <v>4.3686420075909469</v>
      </c>
      <c r="G364" s="41">
        <f t="shared" si="68"/>
        <v>0</v>
      </c>
      <c r="H364" s="42">
        <f t="shared" si="69"/>
        <v>0</v>
      </c>
      <c r="I364" s="61">
        <f t="shared" si="66"/>
        <v>18.3950004577637</v>
      </c>
      <c r="J364" s="37" t="str">
        <f t="shared" si="70"/>
        <v xml:space="preserve"> </v>
      </c>
      <c r="K364" s="89" t="str">
        <f t="shared" si="72"/>
        <v/>
      </c>
      <c r="L364" s="89">
        <f t="shared" si="73"/>
        <v>1</v>
      </c>
      <c r="M364" s="168">
        <f t="shared" si="71"/>
        <v>0.11518317333011138</v>
      </c>
      <c r="N364" s="165">
        <f t="shared" si="77"/>
        <v>0</v>
      </c>
      <c r="O364" s="70">
        <f t="shared" si="74"/>
        <v>1</v>
      </c>
      <c r="P364" s="102">
        <f t="shared" si="75"/>
        <v>0.15199985504152097</v>
      </c>
      <c r="Q364" s="230" t="str">
        <f t="shared" si="67"/>
        <v/>
      </c>
      <c r="R364" s="85">
        <f t="shared" si="76"/>
        <v>0</v>
      </c>
    </row>
    <row r="365" spans="1:18" ht="15.6">
      <c r="A365" s="206">
        <v>35061</v>
      </c>
      <c r="B365">
        <v>12.1199998855591</v>
      </c>
      <c r="C365">
        <v>20.370000839233398</v>
      </c>
      <c r="D365">
        <v>0</v>
      </c>
      <c r="E365">
        <v>42.032686606099801</v>
      </c>
      <c r="F365" s="36">
        <f t="shared" si="65"/>
        <v>3.8585954147857948</v>
      </c>
      <c r="G365" s="41">
        <f t="shared" si="68"/>
        <v>0</v>
      </c>
      <c r="H365" s="42">
        <f t="shared" si="69"/>
        <v>0</v>
      </c>
      <c r="I365" s="61">
        <f t="shared" si="66"/>
        <v>18.307500600814823</v>
      </c>
      <c r="J365" s="37" t="str">
        <f t="shared" si="70"/>
        <v xml:space="preserve"> </v>
      </c>
      <c r="K365" s="89" t="str">
        <f t="shared" si="72"/>
        <v/>
      </c>
      <c r="L365" s="89">
        <f t="shared" si="73"/>
        <v>1</v>
      </c>
      <c r="M365" s="168">
        <f t="shared" si="71"/>
        <v>0.11489163888266632</v>
      </c>
      <c r="N365" s="165">
        <f t="shared" si="77"/>
        <v>0</v>
      </c>
      <c r="O365" s="70">
        <f t="shared" si="74"/>
        <v>1</v>
      </c>
      <c r="P365" s="102">
        <f t="shared" si="75"/>
        <v>0</v>
      </c>
      <c r="Q365" s="230" t="str">
        <f t="shared" si="67"/>
        <v/>
      </c>
      <c r="R365" s="85">
        <f t="shared" si="76"/>
        <v>0</v>
      </c>
    </row>
    <row r="366" spans="1:18" ht="15.6">
      <c r="A366" s="206">
        <v>35062</v>
      </c>
      <c r="B366">
        <v>12.550000190734901</v>
      </c>
      <c r="C366">
        <v>21.7600002288818</v>
      </c>
      <c r="D366">
        <v>0</v>
      </c>
      <c r="E366">
        <v>41.881807901560798</v>
      </c>
      <c r="F366" s="36">
        <f t="shared" si="65"/>
        <v>4.1708665761694821</v>
      </c>
      <c r="G366" s="41">
        <f t="shared" si="68"/>
        <v>0</v>
      </c>
      <c r="H366" s="42">
        <f t="shared" si="69"/>
        <v>0</v>
      </c>
      <c r="I366" s="61">
        <f t="shared" si="66"/>
        <v>19.457500219345075</v>
      </c>
      <c r="J366" s="37" t="str">
        <f t="shared" si="70"/>
        <v xml:space="preserve"> </v>
      </c>
      <c r="K366" s="89" t="str">
        <f t="shared" si="72"/>
        <v/>
      </c>
      <c r="L366" s="89">
        <f t="shared" si="73"/>
        <v>1</v>
      </c>
      <c r="M366" s="168">
        <f t="shared" si="71"/>
        <v>0.11529425016047963</v>
      </c>
      <c r="N366" s="165">
        <f t="shared" si="77"/>
        <v>0</v>
      </c>
      <c r="O366" s="70">
        <f t="shared" si="74"/>
        <v>1</v>
      </c>
      <c r="P366" s="102">
        <f t="shared" si="75"/>
        <v>0.36600017547606001</v>
      </c>
      <c r="Q366" s="230">
        <f t="shared" si="67"/>
        <v>35062</v>
      </c>
      <c r="R366" s="85">
        <f t="shared" si="76"/>
        <v>1</v>
      </c>
    </row>
    <row r="367" spans="1:18" ht="15.6">
      <c r="A367" s="206">
        <v>35063</v>
      </c>
      <c r="B367">
        <v>12.8699998855591</v>
      </c>
      <c r="C367">
        <v>21.5100002288818</v>
      </c>
      <c r="D367">
        <v>0</v>
      </c>
      <c r="E367">
        <v>41.725403050073503</v>
      </c>
      <c r="F367" s="36">
        <f t="shared" si="65"/>
        <v>4.0286831785762232</v>
      </c>
      <c r="G367" s="41">
        <f t="shared" si="68"/>
        <v>0</v>
      </c>
      <c r="H367" s="42">
        <f t="shared" si="69"/>
        <v>0</v>
      </c>
      <c r="I367" s="61">
        <f t="shared" si="66"/>
        <v>19.350000143051126</v>
      </c>
      <c r="J367" s="37" t="str">
        <f t="shared" si="70"/>
        <v xml:space="preserve"> </v>
      </c>
      <c r="K367" s="89" t="str">
        <f t="shared" si="72"/>
        <v/>
      </c>
      <c r="L367" s="89">
        <f t="shared" si="73"/>
        <v>1</v>
      </c>
      <c r="M367" s="168">
        <f t="shared" si="71"/>
        <v>0.11564405148830824</v>
      </c>
      <c r="N367" s="165">
        <f t="shared" si="77"/>
        <v>0</v>
      </c>
      <c r="O367" s="70">
        <f t="shared" si="74"/>
        <v>1</v>
      </c>
      <c r="P367" s="102">
        <f t="shared" si="75"/>
        <v>0.6460002899169609</v>
      </c>
      <c r="Q367" s="230" t="str">
        <f t="shared" si="67"/>
        <v/>
      </c>
      <c r="R367" s="85">
        <f t="shared" si="76"/>
        <v>1</v>
      </c>
    </row>
    <row r="368" spans="1:18" ht="15.6">
      <c r="A368" s="206">
        <v>35064</v>
      </c>
      <c r="B368">
        <v>13.9700002670288</v>
      </c>
      <c r="C368">
        <v>22.030000686645501</v>
      </c>
      <c r="D368">
        <v>0</v>
      </c>
      <c r="E368">
        <v>41.5636719205486</v>
      </c>
      <c r="F368" s="36">
        <f t="shared" si="65"/>
        <v>3.9657581405402502</v>
      </c>
      <c r="G368" s="41">
        <f t="shared" si="68"/>
        <v>0</v>
      </c>
      <c r="H368" s="42">
        <f t="shared" si="69"/>
        <v>0</v>
      </c>
      <c r="I368" s="61">
        <f t="shared" si="66"/>
        <v>20.015000581741326</v>
      </c>
      <c r="J368" s="37" t="str">
        <f t="shared" si="70"/>
        <v xml:space="preserve"> </v>
      </c>
      <c r="K368" s="89" t="str">
        <f t="shared" si="72"/>
        <v/>
      </c>
      <c r="L368" s="89">
        <f t="shared" si="73"/>
        <v>1</v>
      </c>
      <c r="M368" s="168">
        <f t="shared" si="71"/>
        <v>0.11152529475237585</v>
      </c>
      <c r="N368" s="165">
        <f t="shared" si="77"/>
        <v>1</v>
      </c>
      <c r="O368" s="70">
        <f t="shared" si="74"/>
        <v>1</v>
      </c>
      <c r="P368" s="102">
        <f t="shared" si="75"/>
        <v>1.4580007553100216</v>
      </c>
      <c r="Q368" s="230" t="str">
        <f t="shared" si="67"/>
        <v/>
      </c>
      <c r="R368" s="85">
        <f t="shared" si="76"/>
        <v>1</v>
      </c>
    </row>
    <row r="369" spans="6:18" ht="15.6">
      <c r="F369" s="6"/>
      <c r="G369" s="6"/>
      <c r="H369" s="6"/>
      <c r="I369" s="6"/>
      <c r="J369" s="37">
        <f>SUM(J4:J368)</f>
        <v>238</v>
      </c>
      <c r="K369" s="93"/>
      <c r="L369" s="91"/>
      <c r="O369" s="71"/>
      <c r="P369" s="115"/>
      <c r="R369" s="60">
        <f>SUM(R4:R368)</f>
        <v>150</v>
      </c>
    </row>
  </sheetData>
  <mergeCells count="1">
    <mergeCell ref="A1:E1"/>
  </mergeCells>
  <conditionalFormatting sqref="R13:R15">
    <cfRule type="cellIs" dxfId="29" priority="2" operator="greaterThan">
      <formula>0</formula>
    </cfRule>
  </conditionalFormatting>
  <conditionalFormatting sqref="R16:R368">
    <cfRule type="cellIs" dxfId="28" priority="1" operator="greaterThan">
      <formula>0</formula>
    </cfRule>
  </conditionalFormatting>
  <pageMargins left="0.7" right="0.7" top="0.75" bottom="0.75" header="0.3" footer="0.3"/>
  <pageSetup paperSize="9" orientation="landscape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Y369"/>
  <sheetViews>
    <sheetView zoomScale="70" zoomScaleNormal="70" zoomScalePageLayoutView="70" workbookViewId="0">
      <selection activeCell="Q1" sqref="Q1"/>
    </sheetView>
  </sheetViews>
  <sheetFormatPr defaultColWidth="8.77734375" defaultRowHeight="14.4"/>
  <cols>
    <col min="1" max="1" width="8.6640625" customWidth="1"/>
    <col min="13" max="13" width="9.109375" style="167" customWidth="1"/>
    <col min="14" max="14" width="9.109375" style="39" customWidth="1"/>
    <col min="18" max="18" width="8.77734375" style="117"/>
    <col min="23" max="23" width="29" customWidth="1"/>
  </cols>
  <sheetData>
    <row r="1" spans="1:25" ht="43.8">
      <c r="A1" s="315" t="s">
        <v>73</v>
      </c>
      <c r="B1" s="315"/>
      <c r="C1" s="315"/>
      <c r="D1" s="315"/>
      <c r="E1" s="315"/>
      <c r="F1" s="3" t="s">
        <v>0</v>
      </c>
      <c r="G1" s="2" t="s">
        <v>1</v>
      </c>
      <c r="H1" s="6" t="s">
        <v>2</v>
      </c>
      <c r="I1" s="3" t="s">
        <v>26</v>
      </c>
      <c r="J1" s="114" t="s">
        <v>34</v>
      </c>
      <c r="K1" s="72" t="s">
        <v>37</v>
      </c>
      <c r="L1" s="88" t="s">
        <v>221</v>
      </c>
      <c r="M1" s="166" t="s">
        <v>154</v>
      </c>
      <c r="N1" s="73" t="s">
        <v>160</v>
      </c>
      <c r="O1" s="201" t="s">
        <v>223</v>
      </c>
      <c r="P1" s="3" t="s">
        <v>72</v>
      </c>
      <c r="Q1" s="3" t="s">
        <v>3</v>
      </c>
      <c r="R1" s="4" t="s">
        <v>4</v>
      </c>
      <c r="W1" s="1" t="s">
        <v>5</v>
      </c>
      <c r="X1" s="68">
        <f>Thresholds!B1</f>
        <v>50</v>
      </c>
      <c r="Y1" s="9" t="str">
        <f>"Smax="&amp;$X$1</f>
        <v>Smax=50</v>
      </c>
    </row>
    <row r="2" spans="1:25">
      <c r="B2" s="316">
        <v>1995</v>
      </c>
      <c r="C2" s="316"/>
      <c r="D2" s="316"/>
      <c r="F2" s="6"/>
      <c r="G2" s="6" t="s">
        <v>10</v>
      </c>
      <c r="H2" s="6"/>
      <c r="I2" s="6"/>
      <c r="J2" s="6"/>
      <c r="K2" s="74"/>
      <c r="L2" s="39"/>
      <c r="O2" s="15"/>
      <c r="P2" s="115"/>
      <c r="Q2" s="3"/>
      <c r="R2" s="19" t="s">
        <v>11</v>
      </c>
      <c r="W2" t="s">
        <v>12</v>
      </c>
      <c r="X2" s="68">
        <f>Thresholds!B2</f>
        <v>0.8</v>
      </c>
    </row>
    <row r="3" spans="1:25" ht="18">
      <c r="A3" t="s">
        <v>29</v>
      </c>
      <c r="B3" t="s">
        <v>19</v>
      </c>
      <c r="C3" t="s">
        <v>20</v>
      </c>
      <c r="D3" t="s">
        <v>28</v>
      </c>
      <c r="E3" t="s">
        <v>16</v>
      </c>
      <c r="F3" s="6" t="s">
        <v>17</v>
      </c>
      <c r="G3" s="6"/>
      <c r="H3" s="6"/>
      <c r="I3" s="6"/>
      <c r="J3" s="6"/>
      <c r="K3" s="74"/>
      <c r="L3" s="39"/>
      <c r="O3" s="15"/>
      <c r="P3" s="115"/>
      <c r="Q3" s="115"/>
      <c r="R3" s="97"/>
      <c r="W3" t="s">
        <v>23</v>
      </c>
      <c r="X3" s="68">
        <f>Thresholds!B3</f>
        <v>0.2</v>
      </c>
      <c r="Y3" s="9" t="str">
        <f>AJ$2&amp;", Smax="&amp;$X$1&amp;""</f>
        <v>, Smax=50</v>
      </c>
    </row>
    <row r="4" spans="1:25" ht="18">
      <c r="A4" s="206">
        <v>34700</v>
      </c>
      <c r="B4">
        <v>14.069999694824199</v>
      </c>
      <c r="C4">
        <v>18.75</v>
      </c>
      <c r="D4">
        <v>0.20000000298023199</v>
      </c>
      <c r="E4">
        <v>43.526504156062103</v>
      </c>
      <c r="F4" s="36">
        <f t="shared" ref="F4:F67" si="0">0.0023*(AVERAGE(B4:C4)+17.8)*(C4-B4)^0.5*E4/2.45</f>
        <v>3.0240680004651725</v>
      </c>
      <c r="G4" s="6">
        <v>0</v>
      </c>
      <c r="H4" s="6"/>
      <c r="I4" s="61">
        <f t="shared" ref="I4:I67" si="1">(C4-(C4-B4)/4)</f>
        <v>17.579999923706051</v>
      </c>
      <c r="J4" s="37" t="str">
        <f>IF(H4&gt;BB$3,1," ")</f>
        <v xml:space="preserve"> </v>
      </c>
      <c r="K4" s="75"/>
      <c r="L4" s="89"/>
      <c r="M4" s="168">
        <f>IF(AND(I4&lt;21.5,I4&gt;4.5),0.000318*I4*(I4-4.5)*((21.5-I4)^(1/3.25)),0)</f>
        <v>0.11132771415549533</v>
      </c>
      <c r="N4" s="165"/>
      <c r="O4" s="13"/>
      <c r="P4" s="70"/>
      <c r="Q4" s="6" t="str">
        <f t="shared" ref="Q4:Q67" si="2">IF(R4&gt;R3,A4,"")</f>
        <v/>
      </c>
      <c r="R4" s="97"/>
      <c r="W4" t="s">
        <v>24</v>
      </c>
      <c r="X4" s="68">
        <f>Thresholds!B4</f>
        <v>21.5</v>
      </c>
      <c r="Y4" s="9" t="str">
        <f>"Smax="&amp;$X$1&amp;", SMI = "&amp;$X$3&amp;", Tmax ="&amp;$X$4&amp;""</f>
        <v>Smax=50, SMI = 0.2, Tmax =21.5</v>
      </c>
    </row>
    <row r="5" spans="1:25" ht="15.6">
      <c r="A5" s="206">
        <v>34701</v>
      </c>
      <c r="B5">
        <v>8.8199996948242205</v>
      </c>
      <c r="C5">
        <v>17.680000305175799</v>
      </c>
      <c r="D5">
        <v>0.20000000298023199</v>
      </c>
      <c r="E5">
        <v>43.574189015851402</v>
      </c>
      <c r="F5" s="36">
        <f t="shared" si="0"/>
        <v>3.7806767369101588</v>
      </c>
      <c r="G5" s="41">
        <f t="shared" ref="G5:G68" si="3">IF((D5+G4-($X$2*F5))&gt;0,IF((D5+G4-($X$2*F5))&gt;$X$1,$X$1,(D5+G4-($X$2*F5))),0)</f>
        <v>0</v>
      </c>
      <c r="H5" s="42">
        <f t="shared" ref="H5:H68" si="4">IF(G5/$X$1&gt;1,1,G5/$X$1)</f>
        <v>0</v>
      </c>
      <c r="I5" s="61">
        <f t="shared" si="1"/>
        <v>15.465000152587905</v>
      </c>
      <c r="J5" s="37" t="str">
        <f t="shared" ref="J5:J68" si="5">IF(H5&gt;$X$3,1," ")</f>
        <v xml:space="preserve"> </v>
      </c>
      <c r="K5" s="76" t="str">
        <f>IF((SUM(D2:D5))&gt;$X$6,1,"")</f>
        <v/>
      </c>
      <c r="L5" s="89"/>
      <c r="M5" s="168">
        <f t="shared" ref="M5:M68" si="6">IF(AND(I5&lt;21.5,I5&gt;4.5),0.000318*I5*(I5-4.5)*((21.5-I5)^(1/3.25)),0)</f>
        <v>9.3754922556946424E-2</v>
      </c>
      <c r="N5" s="165"/>
      <c r="O5" s="69">
        <f>IF((AVERAGE(C4:C5))&lt;$X$4,1,"")</f>
        <v>1</v>
      </c>
      <c r="P5" s="70"/>
      <c r="Q5" s="6" t="str">
        <f t="shared" si="2"/>
        <v/>
      </c>
      <c r="R5" s="97"/>
      <c r="W5" s="43" t="s">
        <v>291</v>
      </c>
      <c r="X5" s="68">
        <f>Thresholds!B5</f>
        <v>21.5</v>
      </c>
      <c r="Y5" s="44"/>
    </row>
    <row r="6" spans="1:25" ht="15.6">
      <c r="A6" s="206">
        <v>34702</v>
      </c>
      <c r="B6">
        <v>11.319999694824199</v>
      </c>
      <c r="C6">
        <v>24.899999618530298</v>
      </c>
      <c r="D6">
        <v>0.20000000298023199</v>
      </c>
      <c r="E6">
        <v>43.613974259508097</v>
      </c>
      <c r="F6" s="36">
        <f t="shared" si="0"/>
        <v>5.4181708983816019</v>
      </c>
      <c r="G6" s="41">
        <f t="shared" si="3"/>
        <v>0</v>
      </c>
      <c r="H6" s="42">
        <f t="shared" si="4"/>
        <v>0</v>
      </c>
      <c r="I6" s="61">
        <f t="shared" si="1"/>
        <v>21.504999637603774</v>
      </c>
      <c r="J6" s="37" t="str">
        <f t="shared" si="5"/>
        <v xml:space="preserve"> </v>
      </c>
      <c r="K6" s="76" t="str">
        <f t="shared" ref="K6:K69" si="7">IF((SUM(D2:D6))&gt;$X$6,1,"")</f>
        <v/>
      </c>
      <c r="L6" s="89"/>
      <c r="M6" s="168">
        <f t="shared" si="6"/>
        <v>0</v>
      </c>
      <c r="N6" s="165"/>
      <c r="O6" s="69">
        <f>IF((AVERAGE(C4:C6))&lt;$X$4,1,"")</f>
        <v>1</v>
      </c>
      <c r="P6" s="70"/>
      <c r="Q6" s="6" t="str">
        <f t="shared" si="2"/>
        <v/>
      </c>
      <c r="R6" s="97"/>
      <c r="W6" s="43" t="s">
        <v>33</v>
      </c>
      <c r="X6" s="68">
        <f>Thresholds!B6</f>
        <v>5</v>
      </c>
      <c r="Y6" s="44"/>
    </row>
    <row r="7" spans="1:25" ht="15.6">
      <c r="A7" s="206">
        <v>34703</v>
      </c>
      <c r="B7">
        <v>13.6099996566772</v>
      </c>
      <c r="C7">
        <v>30.170000076293899</v>
      </c>
      <c r="D7">
        <v>0</v>
      </c>
      <c r="E7">
        <v>43.645645105894602</v>
      </c>
      <c r="F7" s="36">
        <f t="shared" si="0"/>
        <v>6.6178045687498805</v>
      </c>
      <c r="G7" s="41">
        <f t="shared" si="3"/>
        <v>0</v>
      </c>
      <c r="H7" s="42">
        <f t="shared" si="4"/>
        <v>0</v>
      </c>
      <c r="I7" s="61">
        <f t="shared" si="1"/>
        <v>26.029999971389724</v>
      </c>
      <c r="J7" s="37" t="str">
        <f t="shared" si="5"/>
        <v xml:space="preserve"> </v>
      </c>
      <c r="K7" s="76" t="str">
        <f t="shared" si="7"/>
        <v/>
      </c>
      <c r="L7" s="89"/>
      <c r="M7" s="168">
        <f t="shared" si="6"/>
        <v>0</v>
      </c>
      <c r="N7" s="165"/>
      <c r="O7" s="69" t="str">
        <f>IF((AVERAGE(C4:C7))&lt;$X$4,1,"")</f>
        <v/>
      </c>
      <c r="P7" s="70"/>
      <c r="Q7" s="6" t="str">
        <f t="shared" si="2"/>
        <v/>
      </c>
      <c r="R7" s="97"/>
      <c r="W7" s="118" t="s">
        <v>70</v>
      </c>
      <c r="X7" s="68">
        <f>Thresholds!B7</f>
        <v>19</v>
      </c>
      <c r="Y7" s="115"/>
    </row>
    <row r="8" spans="1:25" ht="15.6">
      <c r="A8" s="206">
        <v>34704</v>
      </c>
      <c r="B8">
        <v>17.159999847412099</v>
      </c>
      <c r="C8">
        <v>25.4799995422363</v>
      </c>
      <c r="D8">
        <v>0</v>
      </c>
      <c r="E8">
        <v>43.6689867738733</v>
      </c>
      <c r="F8" s="36">
        <f t="shared" si="0"/>
        <v>4.6258906767779457</v>
      </c>
      <c r="G8" s="41">
        <f t="shared" si="3"/>
        <v>0</v>
      </c>
      <c r="H8" s="42">
        <f t="shared" si="4"/>
        <v>0</v>
      </c>
      <c r="I8" s="61">
        <f t="shared" si="1"/>
        <v>23.399999618530249</v>
      </c>
      <c r="J8" s="37" t="str">
        <f t="shared" si="5"/>
        <v xml:space="preserve"> </v>
      </c>
      <c r="K8" s="76" t="str">
        <f t="shared" si="7"/>
        <v/>
      </c>
      <c r="L8" s="89"/>
      <c r="M8" s="168">
        <f t="shared" si="6"/>
        <v>0</v>
      </c>
      <c r="N8" s="165"/>
      <c r="O8" s="70" t="str">
        <f>IF((AVERAGE(C2:C8))&lt;$CP$4,1,"")</f>
        <v/>
      </c>
      <c r="P8" s="70"/>
      <c r="Q8" s="6" t="str">
        <f t="shared" si="2"/>
        <v/>
      </c>
      <c r="R8" s="97"/>
      <c r="W8" s="118" t="s">
        <v>71</v>
      </c>
      <c r="X8" s="68">
        <f>Thresholds!B8</f>
        <v>8</v>
      </c>
      <c r="Y8" s="115"/>
    </row>
    <row r="9" spans="1:25" ht="15.6">
      <c r="A9" s="206">
        <v>34705</v>
      </c>
      <c r="B9">
        <v>17.25</v>
      </c>
      <c r="C9">
        <v>23.069999694824201</v>
      </c>
      <c r="D9">
        <v>15.3999996185303</v>
      </c>
      <c r="E9">
        <v>43.683784482306599</v>
      </c>
      <c r="F9" s="36">
        <f t="shared" si="0"/>
        <v>3.75551663836734</v>
      </c>
      <c r="G9" s="41">
        <f t="shared" si="3"/>
        <v>12.395586307836428</v>
      </c>
      <c r="H9" s="42">
        <f t="shared" si="4"/>
        <v>0.24791172615672857</v>
      </c>
      <c r="I9" s="61">
        <f t="shared" si="1"/>
        <v>21.61499977111815</v>
      </c>
      <c r="J9" s="37">
        <f t="shared" si="5"/>
        <v>1</v>
      </c>
      <c r="K9" s="76">
        <f t="shared" si="7"/>
        <v>1</v>
      </c>
      <c r="L9" s="89"/>
      <c r="M9" s="168">
        <f t="shared" si="6"/>
        <v>0</v>
      </c>
      <c r="N9" s="165"/>
      <c r="O9" s="70" t="str">
        <f>IF((AVERAGE(C3:C9))&lt;$X$4,1,"")</f>
        <v/>
      </c>
      <c r="P9" s="70"/>
      <c r="Q9" s="6" t="str">
        <f t="shared" si="2"/>
        <v/>
      </c>
      <c r="R9" s="97"/>
    </row>
    <row r="10" spans="1:25" ht="15.6">
      <c r="A10" s="206">
        <v>34706</v>
      </c>
      <c r="B10">
        <v>11.439999580383301</v>
      </c>
      <c r="C10">
        <v>16.350000381469702</v>
      </c>
      <c r="D10">
        <v>4.4000000953674299</v>
      </c>
      <c r="E10">
        <v>43.689823450056899</v>
      </c>
      <c r="F10" s="36">
        <f t="shared" si="0"/>
        <v>2.880537800492494</v>
      </c>
      <c r="G10" s="41">
        <f t="shared" si="3"/>
        <v>14.491156162809862</v>
      </c>
      <c r="H10" s="42">
        <f t="shared" si="4"/>
        <v>0.28982312325619725</v>
      </c>
      <c r="I10" s="61">
        <f t="shared" si="1"/>
        <v>15.122500181198102</v>
      </c>
      <c r="J10" s="37">
        <f t="shared" si="5"/>
        <v>1</v>
      </c>
      <c r="K10" s="76">
        <f t="shared" si="7"/>
        <v>1</v>
      </c>
      <c r="L10" s="95">
        <f>IF((AVERAGE(I3:I10))&lt;$X$5,1,"")</f>
        <v>1</v>
      </c>
      <c r="M10" s="168">
        <f t="shared" si="6"/>
        <v>9.0336283812058965E-2</v>
      </c>
      <c r="N10" s="165"/>
      <c r="O10" s="70" t="str">
        <f t="shared" ref="O10:O73" si="8">IF((AVERAGE(C4:C10))&lt;$X$4,1,"")</f>
        <v/>
      </c>
      <c r="P10" s="70"/>
      <c r="Q10" s="6" t="str">
        <f t="shared" si="2"/>
        <v/>
      </c>
      <c r="R10" s="97"/>
    </row>
    <row r="11" spans="1:25" ht="15.6">
      <c r="A11" s="206">
        <v>34707</v>
      </c>
      <c r="B11">
        <v>8.7299995422363299</v>
      </c>
      <c r="C11">
        <v>21.180000305175799</v>
      </c>
      <c r="D11">
        <v>0.10000000149011599</v>
      </c>
      <c r="E11">
        <v>43.686888895986499</v>
      </c>
      <c r="F11" s="36">
        <f t="shared" si="0"/>
        <v>4.7399652912919636</v>
      </c>
      <c r="G11" s="41">
        <f t="shared" si="3"/>
        <v>10.799183931266407</v>
      </c>
      <c r="H11" s="42">
        <f t="shared" si="4"/>
        <v>0.21598367862532813</v>
      </c>
      <c r="I11" s="61">
        <f t="shared" si="1"/>
        <v>18.067500114440932</v>
      </c>
      <c r="J11" s="37">
        <f t="shared" si="5"/>
        <v>1</v>
      </c>
      <c r="K11" s="76">
        <f t="shared" si="7"/>
        <v>1</v>
      </c>
      <c r="L11" s="89">
        <f t="shared" ref="L11:L74" si="9">IF((AVERAGE(I2:I11))&lt;$X$5,1,"")</f>
        <v>1</v>
      </c>
      <c r="M11" s="168">
        <f t="shared" si="6"/>
        <v>0.11392741948067851</v>
      </c>
      <c r="N11" s="165"/>
      <c r="O11" s="70" t="str">
        <f t="shared" si="8"/>
        <v/>
      </c>
      <c r="P11" s="104"/>
      <c r="Q11" s="6" t="str">
        <f t="shared" si="2"/>
        <v/>
      </c>
      <c r="R11" s="97"/>
    </row>
    <row r="12" spans="1:25" ht="15.6">
      <c r="A12" s="206">
        <v>34708</v>
      </c>
      <c r="B12">
        <v>11.4799995422363</v>
      </c>
      <c r="C12">
        <v>25.280000686645501</v>
      </c>
      <c r="D12">
        <v>0</v>
      </c>
      <c r="E12">
        <v>43.674766038957898</v>
      </c>
      <c r="F12" s="36">
        <f t="shared" si="0"/>
        <v>5.5106199983094868</v>
      </c>
      <c r="G12" s="41">
        <f t="shared" si="3"/>
        <v>6.3906879326188175</v>
      </c>
      <c r="H12" s="42">
        <f t="shared" si="4"/>
        <v>0.12781375865237635</v>
      </c>
      <c r="I12" s="61">
        <f t="shared" si="1"/>
        <v>21.830000400543199</v>
      </c>
      <c r="J12" s="37" t="str">
        <f t="shared" si="5"/>
        <v xml:space="preserve"> </v>
      </c>
      <c r="K12" s="76">
        <f t="shared" si="7"/>
        <v>1</v>
      </c>
      <c r="L12" s="89">
        <f t="shared" si="9"/>
        <v>1</v>
      </c>
      <c r="M12" s="168">
        <f t="shared" si="6"/>
        <v>0</v>
      </c>
      <c r="N12" s="165"/>
      <c r="O12" s="70" t="str">
        <f t="shared" si="8"/>
        <v/>
      </c>
      <c r="P12" s="102">
        <f t="shared" ref="P12:P75" si="10">IF(L12=1,(AVERAGE(IF(I12&gt;$X$7,I12-$X$7,0),IF(I11&gt;$X$7,I11-$X$7,0),IF(I10&gt;$X$7,I10-$X$7,0),IF(I9&gt;$X$7,I9-$X$7,0),IF(I8&gt;$X$7,I8-$X$7,0),IF(I7&gt;$X$7,I7-$X$7,0),IF(I6&gt;$X$7,I6-$X$7,0),IF(I5&gt;$X$7,I5-$X$7,0),IF(I4&gt;$X$7,I4-$X$7,0),IF(I3&gt;$X$7,I3-$X$7,0)))*$X$8,"")</f>
        <v>15.503999519348076</v>
      </c>
      <c r="Q12" s="6" t="str">
        <f t="shared" si="2"/>
        <v/>
      </c>
      <c r="R12" s="97"/>
    </row>
    <row r="13" spans="1:25" ht="15.6">
      <c r="A13" s="206">
        <v>34709</v>
      </c>
      <c r="B13">
        <v>14.680000305175801</v>
      </c>
      <c r="C13">
        <v>30.719999313354499</v>
      </c>
      <c r="D13">
        <v>0</v>
      </c>
      <c r="E13">
        <v>43.653240097833297</v>
      </c>
      <c r="F13" s="36">
        <f t="shared" si="0"/>
        <v>6.6471491777567806</v>
      </c>
      <c r="G13" s="41">
        <f t="shared" si="3"/>
        <v>1.0729685904133923</v>
      </c>
      <c r="H13" s="42">
        <f t="shared" si="4"/>
        <v>2.1459371808267846E-2</v>
      </c>
      <c r="I13" s="61">
        <f t="shared" si="1"/>
        <v>26.709999561309825</v>
      </c>
      <c r="J13" s="37" t="str">
        <f t="shared" si="5"/>
        <v xml:space="preserve"> </v>
      </c>
      <c r="K13" s="76">
        <f t="shared" si="7"/>
        <v>1</v>
      </c>
      <c r="L13" s="89">
        <f t="shared" si="9"/>
        <v>1</v>
      </c>
      <c r="M13" s="168">
        <f t="shared" si="6"/>
        <v>0</v>
      </c>
      <c r="N13" s="165"/>
      <c r="O13" s="70" t="str">
        <f t="shared" si="8"/>
        <v/>
      </c>
      <c r="P13" s="102">
        <f t="shared" si="10"/>
        <v>21.671999168395935</v>
      </c>
      <c r="Q13" s="6" t="str">
        <f t="shared" si="2"/>
        <v/>
      </c>
      <c r="R13" s="97"/>
    </row>
    <row r="14" spans="1:25" ht="15.6">
      <c r="A14" s="206">
        <v>34710</v>
      </c>
      <c r="B14">
        <v>16.590000152587901</v>
      </c>
      <c r="C14">
        <v>31.860000610351602</v>
      </c>
      <c r="D14">
        <v>6.5999999046325701</v>
      </c>
      <c r="E14">
        <v>43.622096291475302</v>
      </c>
      <c r="F14" s="36">
        <f t="shared" si="0"/>
        <v>6.7250502664562282</v>
      </c>
      <c r="G14" s="41">
        <f t="shared" si="3"/>
        <v>2.2929282818809797</v>
      </c>
      <c r="H14" s="42">
        <f t="shared" si="4"/>
        <v>4.5858565637619593E-2</v>
      </c>
      <c r="I14" s="61">
        <f t="shared" si="1"/>
        <v>28.042500495910677</v>
      </c>
      <c r="J14" s="37" t="str">
        <f t="shared" si="5"/>
        <v xml:space="preserve"> </v>
      </c>
      <c r="K14" s="76">
        <f t="shared" si="7"/>
        <v>1</v>
      </c>
      <c r="L14" s="89" t="str">
        <f t="shared" si="9"/>
        <v/>
      </c>
      <c r="M14" s="168">
        <f t="shared" si="6"/>
        <v>0</v>
      </c>
      <c r="N14" s="165"/>
      <c r="O14" s="70" t="str">
        <f t="shared" si="8"/>
        <v/>
      </c>
      <c r="P14" s="102" t="str">
        <f t="shared" si="10"/>
        <v/>
      </c>
      <c r="Q14" s="6" t="str">
        <f t="shared" si="2"/>
        <v/>
      </c>
      <c r="R14" s="97"/>
    </row>
    <row r="15" spans="1:25" ht="15.6">
      <c r="A15" s="206">
        <v>34711</v>
      </c>
      <c r="B15">
        <v>16.889999389648398</v>
      </c>
      <c r="C15">
        <v>23.110000610351602</v>
      </c>
      <c r="D15">
        <v>0</v>
      </c>
      <c r="E15">
        <v>43.581119838746197</v>
      </c>
      <c r="F15" s="36">
        <f t="shared" si="0"/>
        <v>3.8569780909409364</v>
      </c>
      <c r="G15" s="41">
        <f t="shared" si="3"/>
        <v>0</v>
      </c>
      <c r="H15" s="42">
        <f t="shared" si="4"/>
        <v>0</v>
      </c>
      <c r="I15" s="61">
        <f t="shared" si="1"/>
        <v>21.555000305175803</v>
      </c>
      <c r="J15" s="37" t="str">
        <f t="shared" si="5"/>
        <v xml:space="preserve"> </v>
      </c>
      <c r="K15" s="76">
        <f t="shared" si="7"/>
        <v>1</v>
      </c>
      <c r="L15" s="89" t="str">
        <f t="shared" si="9"/>
        <v/>
      </c>
      <c r="M15" s="168">
        <f t="shared" si="6"/>
        <v>0</v>
      </c>
      <c r="N15" s="165"/>
      <c r="O15" s="70" t="str">
        <f t="shared" si="8"/>
        <v/>
      </c>
      <c r="P15" s="102" t="str">
        <f t="shared" si="10"/>
        <v/>
      </c>
      <c r="Q15" s="6" t="str">
        <f t="shared" si="2"/>
        <v/>
      </c>
      <c r="R15" s="97"/>
    </row>
    <row r="16" spans="1:25" ht="15.6">
      <c r="A16" s="206">
        <v>34712</v>
      </c>
      <c r="B16">
        <v>14.710000038146999</v>
      </c>
      <c r="C16">
        <v>31.590000152587901</v>
      </c>
      <c r="D16">
        <v>0</v>
      </c>
      <c r="E16">
        <v>43.530095958508298</v>
      </c>
      <c r="F16" s="36">
        <f t="shared" si="0"/>
        <v>6.8752976693974466</v>
      </c>
      <c r="G16" s="41">
        <f t="shared" si="3"/>
        <v>0</v>
      </c>
      <c r="H16" s="42">
        <f t="shared" si="4"/>
        <v>0</v>
      </c>
      <c r="I16" s="61">
        <f t="shared" si="1"/>
        <v>27.370000123977675</v>
      </c>
      <c r="J16" s="37" t="str">
        <f t="shared" si="5"/>
        <v xml:space="preserve"> </v>
      </c>
      <c r="K16" s="76">
        <f t="shared" si="7"/>
        <v>1</v>
      </c>
      <c r="L16" s="89" t="str">
        <f t="shared" si="9"/>
        <v/>
      </c>
      <c r="M16" s="168">
        <f t="shared" si="6"/>
        <v>0</v>
      </c>
      <c r="N16" s="165"/>
      <c r="O16" s="70" t="str">
        <f t="shared" si="8"/>
        <v/>
      </c>
      <c r="P16" s="102" t="str">
        <f t="shared" si="10"/>
        <v/>
      </c>
      <c r="Q16" s="6" t="str">
        <f t="shared" si="2"/>
        <v/>
      </c>
      <c r="R16" s="119">
        <f>IF(AND(AND(AND(SUM(D3:D7)&gt;$X$6)),(L16=1)),1,0)</f>
        <v>0</v>
      </c>
    </row>
    <row r="17" spans="1:18" ht="15.6">
      <c r="A17" s="206">
        <v>34713</v>
      </c>
      <c r="B17">
        <v>17.180000305175799</v>
      </c>
      <c r="C17">
        <v>25.4799995422363</v>
      </c>
      <c r="D17">
        <v>0</v>
      </c>
      <c r="E17">
        <v>43.468809869624103</v>
      </c>
      <c r="F17" s="36">
        <f t="shared" si="0"/>
        <v>4.600323520361604</v>
      </c>
      <c r="G17" s="41">
        <f t="shared" si="3"/>
        <v>0</v>
      </c>
      <c r="H17" s="42">
        <f t="shared" si="4"/>
        <v>0</v>
      </c>
      <c r="I17" s="61">
        <f t="shared" si="1"/>
        <v>23.404999732971174</v>
      </c>
      <c r="J17" s="37" t="str">
        <f t="shared" si="5"/>
        <v xml:space="preserve"> </v>
      </c>
      <c r="K17" s="76">
        <f t="shared" si="7"/>
        <v>1</v>
      </c>
      <c r="L17" s="89" t="str">
        <f t="shared" si="9"/>
        <v/>
      </c>
      <c r="M17" s="168">
        <f t="shared" si="6"/>
        <v>0</v>
      </c>
      <c r="N17" s="165"/>
      <c r="O17" s="70" t="str">
        <f t="shared" si="8"/>
        <v/>
      </c>
      <c r="P17" s="102" t="str">
        <f t="shared" si="10"/>
        <v/>
      </c>
      <c r="Q17" s="6" t="str">
        <f t="shared" si="2"/>
        <v/>
      </c>
      <c r="R17" s="119">
        <f t="shared" ref="R17:R80" si="11">IF(AND(AND(AND(SUM(D4:D8)&gt;$X$6)),(L17=1)),1,0)</f>
        <v>0</v>
      </c>
    </row>
    <row r="18" spans="1:18" ht="15.6">
      <c r="A18" s="206">
        <v>34714</v>
      </c>
      <c r="B18">
        <v>18.590000152587901</v>
      </c>
      <c r="C18">
        <v>29.309999465942401</v>
      </c>
      <c r="D18">
        <v>1.5</v>
      </c>
      <c r="E18">
        <v>43.397046790955898</v>
      </c>
      <c r="F18" s="36">
        <f t="shared" si="0"/>
        <v>5.5689816212826981</v>
      </c>
      <c r="G18" s="41">
        <f t="shared" si="3"/>
        <v>0</v>
      </c>
      <c r="H18" s="42">
        <f t="shared" si="4"/>
        <v>0</v>
      </c>
      <c r="I18" s="61">
        <f t="shared" si="1"/>
        <v>26.629999637603774</v>
      </c>
      <c r="J18" s="37" t="str">
        <f t="shared" si="5"/>
        <v xml:space="preserve"> </v>
      </c>
      <c r="K18" s="76">
        <f t="shared" si="7"/>
        <v>1</v>
      </c>
      <c r="L18" s="89" t="str">
        <f t="shared" si="9"/>
        <v/>
      </c>
      <c r="M18" s="168">
        <f t="shared" si="6"/>
        <v>0</v>
      </c>
      <c r="N18" s="165"/>
      <c r="O18" s="70" t="str">
        <f t="shared" si="8"/>
        <v/>
      </c>
      <c r="P18" s="102" t="str">
        <f t="shared" si="10"/>
        <v/>
      </c>
      <c r="Q18" s="6" t="str">
        <f t="shared" si="2"/>
        <v/>
      </c>
      <c r="R18" s="119">
        <f t="shared" si="11"/>
        <v>0</v>
      </c>
    </row>
    <row r="19" spans="1:18" ht="15.6">
      <c r="A19" s="206">
        <v>34715</v>
      </c>
      <c r="B19">
        <v>16.569999694824201</v>
      </c>
      <c r="C19">
        <v>23</v>
      </c>
      <c r="D19">
        <v>0.30000001192092901</v>
      </c>
      <c r="E19">
        <v>43.314691715011598</v>
      </c>
      <c r="F19" s="36">
        <f t="shared" si="0"/>
        <v>3.8754044085554358</v>
      </c>
      <c r="G19" s="41">
        <f t="shared" si="3"/>
        <v>0</v>
      </c>
      <c r="H19" s="42">
        <f t="shared" si="4"/>
        <v>0</v>
      </c>
      <c r="I19" s="61">
        <f t="shared" si="1"/>
        <v>21.392499923706051</v>
      </c>
      <c r="J19" s="37" t="str">
        <f t="shared" si="5"/>
        <v xml:space="preserve"> </v>
      </c>
      <c r="K19" s="76" t="str">
        <f t="shared" si="7"/>
        <v/>
      </c>
      <c r="L19" s="89" t="str">
        <f t="shared" si="9"/>
        <v/>
      </c>
      <c r="M19" s="168">
        <f t="shared" si="6"/>
        <v>5.7856814005301585E-2</v>
      </c>
      <c r="N19" s="165"/>
      <c r="O19" s="70" t="str">
        <f t="shared" si="8"/>
        <v/>
      </c>
      <c r="P19" s="102" t="str">
        <f t="shared" si="10"/>
        <v/>
      </c>
      <c r="Q19" s="6" t="str">
        <f t="shared" si="2"/>
        <v/>
      </c>
      <c r="R19" s="119">
        <f t="shared" si="11"/>
        <v>0</v>
      </c>
    </row>
    <row r="20" spans="1:18" ht="15.6">
      <c r="A20" s="206">
        <v>34716</v>
      </c>
      <c r="B20">
        <v>16.639999389648398</v>
      </c>
      <c r="C20">
        <v>21.75</v>
      </c>
      <c r="D20">
        <v>0.40000000596046398</v>
      </c>
      <c r="E20">
        <v>43.222028728881497</v>
      </c>
      <c r="F20" s="36">
        <f t="shared" si="0"/>
        <v>3.3932855163849256</v>
      </c>
      <c r="G20" s="41">
        <f t="shared" si="3"/>
        <v>0</v>
      </c>
      <c r="H20" s="42">
        <f t="shared" si="4"/>
        <v>0</v>
      </c>
      <c r="I20" s="61">
        <f t="shared" si="1"/>
        <v>20.472499847412099</v>
      </c>
      <c r="J20" s="37" t="str">
        <f t="shared" si="5"/>
        <v xml:space="preserve"> </v>
      </c>
      <c r="K20" s="76" t="str">
        <f t="shared" si="7"/>
        <v/>
      </c>
      <c r="L20" s="89" t="str">
        <f t="shared" si="9"/>
        <v/>
      </c>
      <c r="M20" s="168">
        <f t="shared" si="6"/>
        <v>0.10485667633363033</v>
      </c>
      <c r="N20" s="165"/>
      <c r="O20" s="70" t="str">
        <f t="shared" si="8"/>
        <v/>
      </c>
      <c r="P20" s="102" t="str">
        <f t="shared" si="10"/>
        <v/>
      </c>
      <c r="Q20" s="6" t="str">
        <f t="shared" si="2"/>
        <v/>
      </c>
      <c r="R20" s="119">
        <f t="shared" si="11"/>
        <v>0</v>
      </c>
    </row>
    <row r="21" spans="1:18" ht="15.6">
      <c r="A21" s="206">
        <v>34717</v>
      </c>
      <c r="B21">
        <v>18.049999237060501</v>
      </c>
      <c r="C21">
        <v>21.25</v>
      </c>
      <c r="D21">
        <v>2</v>
      </c>
      <c r="E21">
        <v>43.119441693301098</v>
      </c>
      <c r="F21" s="36">
        <f t="shared" si="0"/>
        <v>2.7118254937867263</v>
      </c>
      <c r="G21" s="41">
        <f t="shared" si="3"/>
        <v>0</v>
      </c>
      <c r="H21" s="42">
        <f t="shared" si="4"/>
        <v>0</v>
      </c>
      <c r="I21" s="61">
        <f t="shared" si="1"/>
        <v>20.449999809265126</v>
      </c>
      <c r="J21" s="37" t="str">
        <f t="shared" si="5"/>
        <v xml:space="preserve"> </v>
      </c>
      <c r="K21" s="76" t="str">
        <f t="shared" si="7"/>
        <v/>
      </c>
      <c r="L21" s="89" t="str">
        <f t="shared" si="9"/>
        <v/>
      </c>
      <c r="M21" s="168">
        <f t="shared" si="6"/>
        <v>0.10529334411223587</v>
      </c>
      <c r="N21" s="165"/>
      <c r="O21" s="70" t="str">
        <f t="shared" si="8"/>
        <v/>
      </c>
      <c r="P21" s="102" t="str">
        <f t="shared" si="10"/>
        <v/>
      </c>
      <c r="Q21" s="6" t="str">
        <f t="shared" si="2"/>
        <v/>
      </c>
      <c r="R21" s="119">
        <f t="shared" si="11"/>
        <v>0</v>
      </c>
    </row>
    <row r="22" spans="1:18" ht="15.6">
      <c r="A22" s="206">
        <v>34718</v>
      </c>
      <c r="B22">
        <v>17.639999389648398</v>
      </c>
      <c r="C22">
        <v>27.559999465942401</v>
      </c>
      <c r="D22">
        <v>1.3999999761581401</v>
      </c>
      <c r="E22">
        <v>43.007314469005998</v>
      </c>
      <c r="F22" s="36">
        <f t="shared" si="0"/>
        <v>5.1373750576701314</v>
      </c>
      <c r="G22" s="41">
        <f t="shared" si="3"/>
        <v>0</v>
      </c>
      <c r="H22" s="42">
        <f t="shared" si="4"/>
        <v>0</v>
      </c>
      <c r="I22" s="61">
        <f t="shared" si="1"/>
        <v>25.0799994468689</v>
      </c>
      <c r="J22" s="37" t="str">
        <f t="shared" si="5"/>
        <v xml:space="preserve"> </v>
      </c>
      <c r="K22" s="76">
        <f t="shared" si="7"/>
        <v>1</v>
      </c>
      <c r="L22" s="89" t="str">
        <f t="shared" si="9"/>
        <v/>
      </c>
      <c r="M22" s="168">
        <f t="shared" si="6"/>
        <v>0</v>
      </c>
      <c r="N22" s="165">
        <f>IF(AND(SUM(M11:M22)&gt;1,SUM(D7:D11)&gt;$X$6),1,0)</f>
        <v>0</v>
      </c>
      <c r="O22" s="70" t="str">
        <f t="shared" si="8"/>
        <v/>
      </c>
      <c r="P22" s="102" t="str">
        <f t="shared" si="10"/>
        <v/>
      </c>
      <c r="Q22" s="6" t="str">
        <f t="shared" si="2"/>
        <v/>
      </c>
      <c r="R22" s="119">
        <f t="shared" si="11"/>
        <v>0</v>
      </c>
    </row>
    <row r="23" spans="1:18" ht="15.6">
      <c r="A23" s="206">
        <v>34719</v>
      </c>
      <c r="B23">
        <v>19.790000915527301</v>
      </c>
      <c r="C23">
        <v>21.649999618530298</v>
      </c>
      <c r="D23">
        <v>0</v>
      </c>
      <c r="E23">
        <v>42.886030916731997</v>
      </c>
      <c r="F23" s="36">
        <f t="shared" si="0"/>
        <v>2.1150479036413814</v>
      </c>
      <c r="G23" s="41">
        <f t="shared" si="3"/>
        <v>0</v>
      </c>
      <c r="H23" s="42">
        <f t="shared" si="4"/>
        <v>0</v>
      </c>
      <c r="I23" s="61">
        <f t="shared" si="1"/>
        <v>21.184999942779548</v>
      </c>
      <c r="J23" s="37" t="str">
        <f t="shared" si="5"/>
        <v xml:space="preserve"> </v>
      </c>
      <c r="K23" s="76" t="str">
        <f t="shared" si="7"/>
        <v/>
      </c>
      <c r="L23" s="89" t="str">
        <f t="shared" si="9"/>
        <v/>
      </c>
      <c r="M23" s="168">
        <f t="shared" si="6"/>
        <v>7.8779974785979506E-2</v>
      </c>
      <c r="N23" s="165">
        <f t="shared" ref="N23:N86" si="12">IF(AND(SUM(M12:M23)&gt;1,SUM(D8:D12)&gt;$X$6),1,0)</f>
        <v>0</v>
      </c>
      <c r="O23" s="70" t="str">
        <f t="shared" si="8"/>
        <v/>
      </c>
      <c r="P23" s="102" t="str">
        <f t="shared" si="10"/>
        <v/>
      </c>
      <c r="Q23" s="6" t="str">
        <f t="shared" si="2"/>
        <v/>
      </c>
      <c r="R23" s="119">
        <f t="shared" si="11"/>
        <v>0</v>
      </c>
    </row>
    <row r="24" spans="1:18" ht="15.6">
      <c r="A24" s="206">
        <v>34720</v>
      </c>
      <c r="B24">
        <v>11.9099998474121</v>
      </c>
      <c r="C24">
        <v>16.920000076293899</v>
      </c>
      <c r="D24">
        <v>3.4000000953674299</v>
      </c>
      <c r="E24">
        <v>42.7559748972146</v>
      </c>
      <c r="F24" s="36">
        <f t="shared" si="0"/>
        <v>2.8942468753238022</v>
      </c>
      <c r="G24" s="41">
        <f t="shared" si="3"/>
        <v>1.0846025951083882</v>
      </c>
      <c r="H24" s="42">
        <f t="shared" si="4"/>
        <v>2.1692051902167764E-2</v>
      </c>
      <c r="I24" s="61">
        <f t="shared" si="1"/>
        <v>15.667500019073449</v>
      </c>
      <c r="J24" s="37" t="str">
        <f t="shared" si="5"/>
        <v xml:space="preserve"> </v>
      </c>
      <c r="K24" s="76">
        <f t="shared" si="7"/>
        <v>1</v>
      </c>
      <c r="L24" s="89" t="str">
        <f t="shared" si="9"/>
        <v/>
      </c>
      <c r="M24" s="168">
        <f t="shared" si="6"/>
        <v>9.5726107573698635E-2</v>
      </c>
      <c r="N24" s="165">
        <f t="shared" si="12"/>
        <v>0</v>
      </c>
      <c r="O24" s="70" t="str">
        <f t="shared" si="8"/>
        <v/>
      </c>
      <c r="P24" s="102" t="str">
        <f t="shared" si="10"/>
        <v/>
      </c>
      <c r="Q24" s="6" t="str">
        <f t="shared" si="2"/>
        <v/>
      </c>
      <c r="R24" s="119">
        <f t="shared" si="11"/>
        <v>0</v>
      </c>
    </row>
    <row r="25" spans="1:18" ht="15.6">
      <c r="A25" s="206">
        <v>34721</v>
      </c>
      <c r="B25">
        <v>9.1000003814697301</v>
      </c>
      <c r="C25">
        <v>20.2399997711182</v>
      </c>
      <c r="D25">
        <v>0</v>
      </c>
      <c r="E25">
        <v>42.617530271189601</v>
      </c>
      <c r="F25" s="36">
        <f t="shared" si="0"/>
        <v>4.3358565281254009</v>
      </c>
      <c r="G25" s="41">
        <f t="shared" si="3"/>
        <v>0</v>
      </c>
      <c r="H25" s="42">
        <f t="shared" si="4"/>
        <v>0</v>
      </c>
      <c r="I25" s="61">
        <f t="shared" si="1"/>
        <v>17.454999923706083</v>
      </c>
      <c r="J25" s="37" t="str">
        <f t="shared" si="5"/>
        <v xml:space="preserve"> </v>
      </c>
      <c r="K25" s="76">
        <f t="shared" si="7"/>
        <v>1</v>
      </c>
      <c r="L25" s="89" t="str">
        <f t="shared" si="9"/>
        <v/>
      </c>
      <c r="M25" s="168">
        <f t="shared" si="6"/>
        <v>0.11054231370836978</v>
      </c>
      <c r="N25" s="165">
        <f t="shared" si="12"/>
        <v>0</v>
      </c>
      <c r="O25" s="70" t="str">
        <f t="shared" si="8"/>
        <v/>
      </c>
      <c r="P25" s="102" t="str">
        <f t="shared" si="10"/>
        <v/>
      </c>
      <c r="Q25" s="6" t="str">
        <f t="shared" si="2"/>
        <v/>
      </c>
      <c r="R25" s="119">
        <f t="shared" si="11"/>
        <v>0</v>
      </c>
    </row>
    <row r="26" spans="1:18" ht="15.6">
      <c r="A26" s="206">
        <v>34722</v>
      </c>
      <c r="B26">
        <v>11.4799995422363</v>
      </c>
      <c r="C26">
        <v>25.559999465942401</v>
      </c>
      <c r="D26">
        <v>0</v>
      </c>
      <c r="E26">
        <v>42.471080899392597</v>
      </c>
      <c r="F26" s="36">
        <f t="shared" si="0"/>
        <v>5.4337821880209187</v>
      </c>
      <c r="G26" s="41">
        <f t="shared" si="3"/>
        <v>0</v>
      </c>
      <c r="H26" s="42">
        <f t="shared" si="4"/>
        <v>0</v>
      </c>
      <c r="I26" s="61">
        <f t="shared" si="1"/>
        <v>22.039999485015876</v>
      </c>
      <c r="J26" s="37" t="str">
        <f t="shared" si="5"/>
        <v xml:space="preserve"> </v>
      </c>
      <c r="K26" s="76" t="str">
        <f t="shared" si="7"/>
        <v/>
      </c>
      <c r="L26" s="89">
        <f t="shared" si="9"/>
        <v>1</v>
      </c>
      <c r="M26" s="168">
        <f t="shared" si="6"/>
        <v>0</v>
      </c>
      <c r="N26" s="165">
        <f t="shared" si="12"/>
        <v>0</v>
      </c>
      <c r="O26" s="70" t="str">
        <f t="shared" si="8"/>
        <v/>
      </c>
      <c r="P26" s="102">
        <f t="shared" si="10"/>
        <v>22.923998260498038</v>
      </c>
      <c r="Q26" s="6">
        <f t="shared" si="2"/>
        <v>34722</v>
      </c>
      <c r="R26" s="119">
        <f t="shared" si="11"/>
        <v>1</v>
      </c>
    </row>
    <row r="27" spans="1:18" ht="15.6">
      <c r="A27" s="206">
        <v>34723</v>
      </c>
      <c r="B27">
        <v>13.3999996185303</v>
      </c>
      <c r="C27">
        <v>26.569999694824201</v>
      </c>
      <c r="D27">
        <v>0</v>
      </c>
      <c r="E27">
        <v>42.317010642559197</v>
      </c>
      <c r="F27" s="36">
        <f t="shared" si="0"/>
        <v>5.4473972054727087</v>
      </c>
      <c r="G27" s="41">
        <f t="shared" si="3"/>
        <v>0</v>
      </c>
      <c r="H27" s="42">
        <f t="shared" si="4"/>
        <v>0</v>
      </c>
      <c r="I27" s="61">
        <f t="shared" si="1"/>
        <v>23.277499675750725</v>
      </c>
      <c r="J27" s="37" t="str">
        <f t="shared" si="5"/>
        <v xml:space="preserve"> </v>
      </c>
      <c r="K27" s="76" t="str">
        <f t="shared" si="7"/>
        <v/>
      </c>
      <c r="L27" s="89">
        <f t="shared" si="9"/>
        <v>1</v>
      </c>
      <c r="M27" s="168">
        <f t="shared" si="6"/>
        <v>0</v>
      </c>
      <c r="N27" s="165">
        <f t="shared" si="12"/>
        <v>0</v>
      </c>
      <c r="O27" s="70" t="str">
        <f t="shared" si="8"/>
        <v/>
      </c>
      <c r="P27" s="102">
        <f t="shared" si="10"/>
        <v>22.821998214721681</v>
      </c>
      <c r="Q27" s="6" t="str">
        <f t="shared" si="2"/>
        <v/>
      </c>
      <c r="R27" s="119">
        <f t="shared" si="11"/>
        <v>1</v>
      </c>
    </row>
    <row r="28" spans="1:18" ht="15.6">
      <c r="A28" s="206">
        <v>34724</v>
      </c>
      <c r="B28">
        <v>15.7799997329712</v>
      </c>
      <c r="C28">
        <v>23.530000686645501</v>
      </c>
      <c r="D28">
        <v>0.69999998807907104</v>
      </c>
      <c r="E28">
        <v>42.155703361425097</v>
      </c>
      <c r="F28" s="36">
        <f t="shared" si="0"/>
        <v>4.1264707717622215</v>
      </c>
      <c r="G28" s="41">
        <f t="shared" si="3"/>
        <v>0</v>
      </c>
      <c r="H28" s="42">
        <f t="shared" si="4"/>
        <v>0</v>
      </c>
      <c r="I28" s="61">
        <f t="shared" si="1"/>
        <v>21.592500448226925</v>
      </c>
      <c r="J28" s="37" t="str">
        <f t="shared" si="5"/>
        <v xml:space="preserve"> </v>
      </c>
      <c r="K28" s="76" t="str">
        <f t="shared" si="7"/>
        <v/>
      </c>
      <c r="L28" s="89">
        <f t="shared" si="9"/>
        <v>1</v>
      </c>
      <c r="M28" s="168">
        <f t="shared" si="6"/>
        <v>0</v>
      </c>
      <c r="N28" s="165">
        <f t="shared" si="12"/>
        <v>0</v>
      </c>
      <c r="O28" s="70" t="str">
        <f t="shared" si="8"/>
        <v/>
      </c>
      <c r="P28" s="102">
        <f t="shared" si="10"/>
        <v>18.791998863220201</v>
      </c>
      <c r="Q28" s="6" t="str">
        <f t="shared" si="2"/>
        <v/>
      </c>
      <c r="R28" s="119">
        <f t="shared" si="11"/>
        <v>0</v>
      </c>
    </row>
    <row r="29" spans="1:18" ht="15.6">
      <c r="A29" s="206">
        <v>34725</v>
      </c>
      <c r="B29">
        <v>14.439999580383301</v>
      </c>
      <c r="C29">
        <v>22.309999465942401</v>
      </c>
      <c r="D29">
        <v>0</v>
      </c>
      <c r="E29">
        <v>41.9875429167259</v>
      </c>
      <c r="F29" s="36">
        <f t="shared" si="0"/>
        <v>4.0001668779826973</v>
      </c>
      <c r="G29" s="41">
        <f t="shared" si="3"/>
        <v>0</v>
      </c>
      <c r="H29" s="42">
        <f t="shared" si="4"/>
        <v>0</v>
      </c>
      <c r="I29" s="61">
        <f t="shared" si="1"/>
        <v>20.342499494552627</v>
      </c>
      <c r="J29" s="37" t="str">
        <f t="shared" si="5"/>
        <v xml:space="preserve"> </v>
      </c>
      <c r="K29" s="76" t="str">
        <f t="shared" si="7"/>
        <v/>
      </c>
      <c r="L29" s="89">
        <f t="shared" si="9"/>
        <v>1</v>
      </c>
      <c r="M29" s="168">
        <f t="shared" si="6"/>
        <v>0.10720131608914552</v>
      </c>
      <c r="N29" s="165">
        <f t="shared" si="12"/>
        <v>0</v>
      </c>
      <c r="O29" s="70" t="str">
        <f t="shared" si="8"/>
        <v/>
      </c>
      <c r="P29" s="102">
        <f t="shared" si="10"/>
        <v>17.951998519897462</v>
      </c>
      <c r="Q29" s="6" t="str">
        <f t="shared" si="2"/>
        <v/>
      </c>
      <c r="R29" s="119">
        <f t="shared" si="11"/>
        <v>0</v>
      </c>
    </row>
    <row r="30" spans="1:18" ht="15.6">
      <c r="A30" s="206">
        <v>34726</v>
      </c>
      <c r="B30">
        <v>15.550000190734901</v>
      </c>
      <c r="C30">
        <v>21.7399997711182</v>
      </c>
      <c r="D30">
        <v>0</v>
      </c>
      <c r="E30">
        <v>41.812913169197401</v>
      </c>
      <c r="F30" s="36">
        <f t="shared" si="0"/>
        <v>3.5592249926698072</v>
      </c>
      <c r="G30" s="41">
        <f t="shared" si="3"/>
        <v>0</v>
      </c>
      <c r="H30" s="42">
        <f t="shared" si="4"/>
        <v>0</v>
      </c>
      <c r="I30" s="61">
        <f t="shared" si="1"/>
        <v>20.192499876022374</v>
      </c>
      <c r="J30" s="37" t="str">
        <f t="shared" si="5"/>
        <v xml:space="preserve"> </v>
      </c>
      <c r="K30" s="76" t="str">
        <f t="shared" si="7"/>
        <v/>
      </c>
      <c r="L30" s="89">
        <f t="shared" si="9"/>
        <v>1</v>
      </c>
      <c r="M30" s="168">
        <f t="shared" si="6"/>
        <v>0.10943029501893405</v>
      </c>
      <c r="N30" s="165">
        <f t="shared" si="12"/>
        <v>0</v>
      </c>
      <c r="O30" s="70" t="str">
        <f t="shared" si="8"/>
        <v/>
      </c>
      <c r="P30" s="102">
        <f t="shared" si="10"/>
        <v>17.727998542785681</v>
      </c>
      <c r="Q30" s="6" t="str">
        <f t="shared" si="2"/>
        <v/>
      </c>
      <c r="R30" s="119">
        <f t="shared" si="11"/>
        <v>0</v>
      </c>
    </row>
    <row r="31" spans="1:18" ht="15.6">
      <c r="A31" s="206">
        <v>34727</v>
      </c>
      <c r="B31">
        <v>15.810000419616699</v>
      </c>
      <c r="C31">
        <v>23.829999923706101</v>
      </c>
      <c r="D31">
        <v>4.6999998092651403</v>
      </c>
      <c r="E31">
        <v>41.632197979575103</v>
      </c>
      <c r="F31" s="36">
        <f t="shared" si="0"/>
        <v>4.1638689813297294</v>
      </c>
      <c r="G31" s="41">
        <f t="shared" si="3"/>
        <v>1.3689046242013565</v>
      </c>
      <c r="H31" s="42">
        <f t="shared" si="4"/>
        <v>2.7378092484027131E-2</v>
      </c>
      <c r="I31" s="61">
        <f t="shared" si="1"/>
        <v>21.825000047683751</v>
      </c>
      <c r="J31" s="37" t="str">
        <f t="shared" si="5"/>
        <v xml:space="preserve"> </v>
      </c>
      <c r="K31" s="76">
        <f t="shared" si="7"/>
        <v>1</v>
      </c>
      <c r="L31" s="89">
        <f t="shared" si="9"/>
        <v>1</v>
      </c>
      <c r="M31" s="168">
        <f t="shared" si="6"/>
        <v>0</v>
      </c>
      <c r="N31" s="165">
        <f t="shared" si="12"/>
        <v>0</v>
      </c>
      <c r="O31" s="70" t="str">
        <f t="shared" si="8"/>
        <v/>
      </c>
      <c r="P31" s="102">
        <f t="shared" si="10"/>
        <v>18.82799873352058</v>
      </c>
      <c r="Q31" s="6">
        <f t="shared" si="2"/>
        <v>34727</v>
      </c>
      <c r="R31" s="119">
        <f t="shared" si="11"/>
        <v>1</v>
      </c>
    </row>
    <row r="32" spans="1:18" ht="15.6">
      <c r="A32" s="206">
        <v>34728</v>
      </c>
      <c r="B32">
        <v>16.659999847412099</v>
      </c>
      <c r="C32">
        <v>23.090000152587901</v>
      </c>
      <c r="D32">
        <v>5.5</v>
      </c>
      <c r="E32">
        <v>41.445781208594703</v>
      </c>
      <c r="F32" s="36">
        <f t="shared" si="0"/>
        <v>3.7170708526405147</v>
      </c>
      <c r="G32" s="41">
        <f t="shared" si="3"/>
        <v>3.8952479420889441</v>
      </c>
      <c r="H32" s="42">
        <f t="shared" si="4"/>
        <v>7.7904958841778879E-2</v>
      </c>
      <c r="I32" s="61">
        <f t="shared" si="1"/>
        <v>21.482500076293952</v>
      </c>
      <c r="J32" s="37" t="str">
        <f t="shared" si="5"/>
        <v xml:space="preserve"> </v>
      </c>
      <c r="K32" s="76">
        <f t="shared" si="7"/>
        <v>1</v>
      </c>
      <c r="L32" s="89">
        <f t="shared" si="9"/>
        <v>1</v>
      </c>
      <c r="M32" s="168">
        <f t="shared" si="6"/>
        <v>3.3412525814469692E-2</v>
      </c>
      <c r="N32" s="165">
        <f t="shared" si="12"/>
        <v>0</v>
      </c>
      <c r="O32" s="70" t="str">
        <f t="shared" si="8"/>
        <v/>
      </c>
      <c r="P32" s="102">
        <f t="shared" si="10"/>
        <v>15.949999237060624</v>
      </c>
      <c r="Q32" s="6" t="str">
        <f t="shared" si="2"/>
        <v/>
      </c>
      <c r="R32" s="119">
        <f t="shared" si="11"/>
        <v>0</v>
      </c>
    </row>
    <row r="33" spans="1:18" ht="15.6">
      <c r="A33" s="206">
        <v>34729</v>
      </c>
      <c r="B33">
        <v>14.039999961853001</v>
      </c>
      <c r="C33">
        <v>27.100000381469702</v>
      </c>
      <c r="D33">
        <v>0</v>
      </c>
      <c r="E33">
        <v>41.254046716991802</v>
      </c>
      <c r="F33" s="36">
        <f t="shared" si="0"/>
        <v>5.3702153831861645</v>
      </c>
      <c r="G33" s="41">
        <f t="shared" si="3"/>
        <v>0</v>
      </c>
      <c r="H33" s="42">
        <f t="shared" si="4"/>
        <v>0</v>
      </c>
      <c r="I33" s="61">
        <f t="shared" si="1"/>
        <v>23.835000276565527</v>
      </c>
      <c r="J33" s="37" t="str">
        <f t="shared" si="5"/>
        <v xml:space="preserve"> </v>
      </c>
      <c r="K33" s="76">
        <f t="shared" si="7"/>
        <v>1</v>
      </c>
      <c r="L33" s="89">
        <f t="shared" si="9"/>
        <v>1</v>
      </c>
      <c r="M33" s="168">
        <f t="shared" si="6"/>
        <v>0</v>
      </c>
      <c r="N33" s="165">
        <f t="shared" si="12"/>
        <v>0</v>
      </c>
      <c r="O33" s="70" t="str">
        <f t="shared" si="8"/>
        <v/>
      </c>
      <c r="P33" s="102">
        <f t="shared" si="10"/>
        <v>18.069999504089406</v>
      </c>
      <c r="Q33" s="6">
        <f t="shared" si="2"/>
        <v>34729</v>
      </c>
      <c r="R33" s="119">
        <f t="shared" si="11"/>
        <v>1</v>
      </c>
    </row>
    <row r="34" spans="1:18" ht="15.6">
      <c r="A34" s="206">
        <v>34730</v>
      </c>
      <c r="B34">
        <v>12.9099998474121</v>
      </c>
      <c r="C34">
        <v>18.799999237060501</v>
      </c>
      <c r="D34">
        <v>7.9000000953674299</v>
      </c>
      <c r="E34">
        <v>41.057378365502103</v>
      </c>
      <c r="F34" s="36">
        <f t="shared" si="0"/>
        <v>3.1481845298552589</v>
      </c>
      <c r="G34" s="41">
        <f t="shared" si="3"/>
        <v>5.3814524714832226</v>
      </c>
      <c r="H34" s="42">
        <f t="shared" si="4"/>
        <v>0.10762904942966445</v>
      </c>
      <c r="I34" s="61">
        <f t="shared" si="1"/>
        <v>17.327499389648402</v>
      </c>
      <c r="J34" s="37" t="str">
        <f t="shared" si="5"/>
        <v xml:space="preserve"> </v>
      </c>
      <c r="K34" s="76">
        <f t="shared" si="7"/>
        <v>1</v>
      </c>
      <c r="L34" s="89">
        <f t="shared" si="9"/>
        <v>1</v>
      </c>
      <c r="M34" s="168">
        <f t="shared" si="6"/>
        <v>0.10969737053894736</v>
      </c>
      <c r="N34" s="165">
        <f t="shared" si="12"/>
        <v>0</v>
      </c>
      <c r="O34" s="70" t="str">
        <f t="shared" si="8"/>
        <v/>
      </c>
      <c r="P34" s="102">
        <f t="shared" si="10"/>
        <v>18.069999504089406</v>
      </c>
      <c r="Q34" s="6" t="str">
        <f t="shared" si="2"/>
        <v/>
      </c>
      <c r="R34" s="119">
        <f t="shared" si="11"/>
        <v>1</v>
      </c>
    </row>
    <row r="35" spans="1:18" ht="15.6">
      <c r="A35" s="206">
        <v>34731</v>
      </c>
      <c r="B35">
        <v>10.1199998855591</v>
      </c>
      <c r="C35">
        <v>22.7600002288818</v>
      </c>
      <c r="D35">
        <v>0</v>
      </c>
      <c r="E35">
        <v>40.856160014861302</v>
      </c>
      <c r="F35" s="36">
        <f t="shared" si="0"/>
        <v>4.6690292755961478</v>
      </c>
      <c r="G35" s="41">
        <f t="shared" si="3"/>
        <v>1.646229051006304</v>
      </c>
      <c r="H35" s="42">
        <f t="shared" si="4"/>
        <v>3.2924581020126083E-2</v>
      </c>
      <c r="I35" s="61">
        <f t="shared" si="1"/>
        <v>19.600000143051126</v>
      </c>
      <c r="J35" s="37" t="str">
        <f t="shared" si="5"/>
        <v xml:space="preserve"> </v>
      </c>
      <c r="K35" s="76">
        <f t="shared" si="7"/>
        <v>1</v>
      </c>
      <c r="L35" s="89">
        <f t="shared" si="9"/>
        <v>1</v>
      </c>
      <c r="M35" s="168">
        <f t="shared" si="6"/>
        <v>0.11466489418524334</v>
      </c>
      <c r="N35" s="165">
        <f t="shared" si="12"/>
        <v>0</v>
      </c>
      <c r="O35" s="70" t="str">
        <f t="shared" si="8"/>
        <v/>
      </c>
      <c r="P35" s="102">
        <f t="shared" si="10"/>
        <v>18.549999618530308</v>
      </c>
      <c r="Q35" s="6" t="str">
        <f t="shared" si="2"/>
        <v/>
      </c>
      <c r="R35" s="119">
        <f t="shared" si="11"/>
        <v>0</v>
      </c>
    </row>
    <row r="36" spans="1:18" ht="15.6">
      <c r="A36" s="206">
        <v>34732</v>
      </c>
      <c r="B36">
        <v>11.680000305175801</v>
      </c>
      <c r="C36">
        <v>28.159999847412099</v>
      </c>
      <c r="D36">
        <v>0</v>
      </c>
      <c r="E36">
        <v>40.650775525805102</v>
      </c>
      <c r="F36" s="36">
        <f t="shared" si="0"/>
        <v>5.8436052370228015</v>
      </c>
      <c r="G36" s="41">
        <f t="shared" si="3"/>
        <v>0</v>
      </c>
      <c r="H36" s="42">
        <f t="shared" si="4"/>
        <v>0</v>
      </c>
      <c r="I36" s="61">
        <f t="shared" si="1"/>
        <v>24.039999961853024</v>
      </c>
      <c r="J36" s="37" t="str">
        <f t="shared" si="5"/>
        <v xml:space="preserve"> </v>
      </c>
      <c r="K36" s="76">
        <f t="shared" si="7"/>
        <v>1</v>
      </c>
      <c r="L36" s="89">
        <f t="shared" si="9"/>
        <v>1</v>
      </c>
      <c r="M36" s="168">
        <f t="shared" si="6"/>
        <v>0</v>
      </c>
      <c r="N36" s="165">
        <f t="shared" si="12"/>
        <v>0</v>
      </c>
      <c r="O36" s="70" t="str">
        <f t="shared" si="8"/>
        <v/>
      </c>
      <c r="P36" s="102">
        <f t="shared" si="10"/>
        <v>20.150000000000027</v>
      </c>
      <c r="Q36" s="6" t="str">
        <f t="shared" si="2"/>
        <v/>
      </c>
      <c r="R36" s="119">
        <f t="shared" si="11"/>
        <v>0</v>
      </c>
    </row>
    <row r="37" spans="1:18" ht="15.6">
      <c r="A37" s="206">
        <v>34733</v>
      </c>
      <c r="B37">
        <v>15.5900001525879</v>
      </c>
      <c r="C37">
        <v>19.459999084472699</v>
      </c>
      <c r="D37">
        <v>1.20000004768372</v>
      </c>
      <c r="E37">
        <v>40.441608759068899</v>
      </c>
      <c r="F37" s="36">
        <f t="shared" si="0"/>
        <v>2.638321784759357</v>
      </c>
      <c r="G37" s="41">
        <f t="shared" si="3"/>
        <v>0</v>
      </c>
      <c r="H37" s="42">
        <f t="shared" si="4"/>
        <v>0</v>
      </c>
      <c r="I37" s="61">
        <f t="shared" si="1"/>
        <v>18.4924993515015</v>
      </c>
      <c r="J37" s="37" t="str">
        <f t="shared" si="5"/>
        <v xml:space="preserve"> </v>
      </c>
      <c r="K37" s="76">
        <f t="shared" si="7"/>
        <v>1</v>
      </c>
      <c r="L37" s="89">
        <f t="shared" si="9"/>
        <v>1</v>
      </c>
      <c r="M37" s="168">
        <f t="shared" si="6"/>
        <v>0.11546709830073339</v>
      </c>
      <c r="N37" s="165">
        <f t="shared" si="12"/>
        <v>0</v>
      </c>
      <c r="O37" s="70" t="str">
        <f t="shared" si="8"/>
        <v/>
      </c>
      <c r="P37" s="102">
        <f t="shared" si="10"/>
        <v>16.728000259399444</v>
      </c>
      <c r="Q37" s="6" t="str">
        <f t="shared" si="2"/>
        <v/>
      </c>
      <c r="R37" s="119">
        <f t="shared" si="11"/>
        <v>0</v>
      </c>
    </row>
    <row r="38" spans="1:18" ht="15.6">
      <c r="A38" s="206">
        <v>34734</v>
      </c>
      <c r="B38">
        <v>11.6199998855591</v>
      </c>
      <c r="C38">
        <v>22.9799995422363</v>
      </c>
      <c r="D38">
        <v>0.10000000149011599</v>
      </c>
      <c r="E38">
        <v>40.229043575388602</v>
      </c>
      <c r="F38" s="36">
        <f t="shared" si="0"/>
        <v>4.4678412271215926</v>
      </c>
      <c r="G38" s="41">
        <f t="shared" si="3"/>
        <v>0</v>
      </c>
      <c r="H38" s="42">
        <f t="shared" si="4"/>
        <v>0</v>
      </c>
      <c r="I38" s="61">
        <f t="shared" si="1"/>
        <v>20.139999628066999</v>
      </c>
      <c r="J38" s="37" t="str">
        <f t="shared" si="5"/>
        <v xml:space="preserve"> </v>
      </c>
      <c r="K38" s="76">
        <f t="shared" si="7"/>
        <v>1</v>
      </c>
      <c r="L38" s="89">
        <f t="shared" si="9"/>
        <v>1</v>
      </c>
      <c r="M38" s="168">
        <f t="shared" si="6"/>
        <v>0.11010632005592752</v>
      </c>
      <c r="N38" s="165">
        <f t="shared" si="12"/>
        <v>0</v>
      </c>
      <c r="O38" s="70" t="str">
        <f t="shared" si="8"/>
        <v/>
      </c>
      <c r="P38" s="102">
        <f t="shared" si="10"/>
        <v>15.565999603271504</v>
      </c>
      <c r="Q38" s="6" t="str">
        <f t="shared" si="2"/>
        <v/>
      </c>
      <c r="R38" s="119">
        <f t="shared" si="11"/>
        <v>0</v>
      </c>
    </row>
    <row r="39" spans="1:18" ht="15.6">
      <c r="A39" s="206">
        <v>34735</v>
      </c>
      <c r="B39">
        <v>14.3900003433228</v>
      </c>
      <c r="C39">
        <v>19.4899997711182</v>
      </c>
      <c r="D39">
        <v>0.10000000149011599</v>
      </c>
      <c r="E39">
        <v>40.013463835499799</v>
      </c>
      <c r="F39" s="36">
        <f t="shared" si="0"/>
        <v>2.9470179332368929</v>
      </c>
      <c r="G39" s="41">
        <f t="shared" si="3"/>
        <v>0</v>
      </c>
      <c r="H39" s="42">
        <f t="shared" si="4"/>
        <v>0</v>
      </c>
      <c r="I39" s="61">
        <f t="shared" si="1"/>
        <v>18.214999914169351</v>
      </c>
      <c r="J39" s="37" t="str">
        <f t="shared" si="5"/>
        <v xml:space="preserve"> </v>
      </c>
      <c r="K39" s="76" t="str">
        <f t="shared" si="7"/>
        <v/>
      </c>
      <c r="L39" s="89">
        <f t="shared" si="9"/>
        <v>1</v>
      </c>
      <c r="M39" s="168">
        <f t="shared" si="6"/>
        <v>0.11454761929135819</v>
      </c>
      <c r="N39" s="165">
        <f t="shared" si="12"/>
        <v>0</v>
      </c>
      <c r="O39" s="70" t="str">
        <f t="shared" si="8"/>
        <v/>
      </c>
      <c r="P39" s="102">
        <f t="shared" si="10"/>
        <v>14.492000007629404</v>
      </c>
      <c r="Q39" s="6" t="str">
        <f t="shared" si="2"/>
        <v/>
      </c>
      <c r="R39" s="119">
        <f t="shared" si="11"/>
        <v>0</v>
      </c>
    </row>
    <row r="40" spans="1:18" ht="15.6">
      <c r="A40" s="206">
        <v>34736</v>
      </c>
      <c r="B40">
        <v>11.7700004577637</v>
      </c>
      <c r="C40">
        <v>17.370000839233398</v>
      </c>
      <c r="D40">
        <v>11.3999996185303</v>
      </c>
      <c r="E40">
        <v>39.795253400138101</v>
      </c>
      <c r="F40" s="36">
        <f t="shared" si="0"/>
        <v>2.8617372891576678</v>
      </c>
      <c r="G40" s="41">
        <f t="shared" si="3"/>
        <v>9.1106097872041651</v>
      </c>
      <c r="H40" s="42">
        <f t="shared" si="4"/>
        <v>0.18221219574408332</v>
      </c>
      <c r="I40" s="61">
        <f t="shared" si="1"/>
        <v>15.970000743865974</v>
      </c>
      <c r="J40" s="37" t="str">
        <f t="shared" si="5"/>
        <v xml:space="preserve"> </v>
      </c>
      <c r="K40" s="76">
        <f t="shared" si="7"/>
        <v>1</v>
      </c>
      <c r="L40" s="89">
        <f t="shared" si="9"/>
        <v>1</v>
      </c>
      <c r="M40" s="168">
        <f t="shared" si="6"/>
        <v>9.8588507967118585E-2</v>
      </c>
      <c r="N40" s="165">
        <f t="shared" si="12"/>
        <v>0</v>
      </c>
      <c r="O40" s="70">
        <f t="shared" si="8"/>
        <v>1</v>
      </c>
      <c r="P40" s="102">
        <f t="shared" si="10"/>
        <v>13.538000106811504</v>
      </c>
      <c r="Q40" s="6">
        <f t="shared" si="2"/>
        <v>34736</v>
      </c>
      <c r="R40" s="119">
        <f t="shared" si="11"/>
        <v>1</v>
      </c>
    </row>
    <row r="41" spans="1:18" ht="15.6">
      <c r="A41" s="206">
        <v>34737</v>
      </c>
      <c r="B41">
        <v>10.210000038146999</v>
      </c>
      <c r="C41">
        <v>20.4799995422363</v>
      </c>
      <c r="D41">
        <v>2.9000000953674299</v>
      </c>
      <c r="E41">
        <v>39.574796130039097</v>
      </c>
      <c r="F41" s="36">
        <f t="shared" si="0"/>
        <v>3.9462415943640754</v>
      </c>
      <c r="G41" s="41">
        <f t="shared" si="3"/>
        <v>8.853616607080335</v>
      </c>
      <c r="H41" s="42">
        <f t="shared" si="4"/>
        <v>0.1770723321416067</v>
      </c>
      <c r="I41" s="61">
        <f t="shared" si="1"/>
        <v>17.912499666213975</v>
      </c>
      <c r="J41" s="37" t="str">
        <f t="shared" si="5"/>
        <v xml:space="preserve"> </v>
      </c>
      <c r="K41" s="76">
        <f t="shared" si="7"/>
        <v>1</v>
      </c>
      <c r="L41" s="89">
        <f t="shared" si="9"/>
        <v>1</v>
      </c>
      <c r="M41" s="168">
        <f t="shared" si="6"/>
        <v>0.11318744454853871</v>
      </c>
      <c r="N41" s="165">
        <f t="shared" si="12"/>
        <v>0</v>
      </c>
      <c r="O41" s="70" t="str">
        <f t="shared" si="8"/>
        <v/>
      </c>
      <c r="P41" s="102">
        <f t="shared" si="10"/>
        <v>11.278000068664502</v>
      </c>
      <c r="Q41" s="6" t="str">
        <f t="shared" si="2"/>
        <v/>
      </c>
      <c r="R41" s="119">
        <f t="shared" si="11"/>
        <v>1</v>
      </c>
    </row>
    <row r="42" spans="1:18" ht="15.6">
      <c r="A42" s="206">
        <v>34738</v>
      </c>
      <c r="B42">
        <v>13.7299995422363</v>
      </c>
      <c r="C42">
        <v>18.9799995422363</v>
      </c>
      <c r="D42">
        <v>0</v>
      </c>
      <c r="E42">
        <v>39.352475885938603</v>
      </c>
      <c r="F42" s="36">
        <f t="shared" si="0"/>
        <v>2.8911308551751187</v>
      </c>
      <c r="G42" s="41">
        <f t="shared" si="3"/>
        <v>6.5407119229402397</v>
      </c>
      <c r="H42" s="42">
        <f t="shared" si="4"/>
        <v>0.1308142384588048</v>
      </c>
      <c r="I42" s="61">
        <f t="shared" si="1"/>
        <v>17.6674995422363</v>
      </c>
      <c r="J42" s="37" t="str">
        <f t="shared" si="5"/>
        <v xml:space="preserve"> </v>
      </c>
      <c r="K42" s="76">
        <f t="shared" si="7"/>
        <v>1</v>
      </c>
      <c r="L42" s="89">
        <f t="shared" si="9"/>
        <v>1</v>
      </c>
      <c r="M42" s="168">
        <f t="shared" si="6"/>
        <v>0.11185064941776889</v>
      </c>
      <c r="N42" s="165">
        <f t="shared" si="12"/>
        <v>0</v>
      </c>
      <c r="O42" s="70">
        <f t="shared" si="8"/>
        <v>1</v>
      </c>
      <c r="P42" s="102">
        <f t="shared" si="10"/>
        <v>9.2920000076293405</v>
      </c>
      <c r="Q42" s="6" t="str">
        <f t="shared" si="2"/>
        <v/>
      </c>
      <c r="R42" s="119">
        <f t="shared" si="11"/>
        <v>1</v>
      </c>
    </row>
    <row r="43" spans="1:18" ht="15.6">
      <c r="A43" s="206">
        <v>34739</v>
      </c>
      <c r="B43">
        <v>12.3400001525879</v>
      </c>
      <c r="C43">
        <v>17.889999389648398</v>
      </c>
      <c r="D43">
        <v>0</v>
      </c>
      <c r="E43">
        <v>39.1286765285722</v>
      </c>
      <c r="F43" s="36">
        <f t="shared" si="0"/>
        <v>2.8483754144531703</v>
      </c>
      <c r="G43" s="41">
        <f t="shared" si="3"/>
        <v>4.2620115913777035</v>
      </c>
      <c r="H43" s="42">
        <f t="shared" si="4"/>
        <v>8.5240231827554067E-2</v>
      </c>
      <c r="I43" s="61">
        <f t="shared" si="1"/>
        <v>16.502499580383272</v>
      </c>
      <c r="J43" s="37" t="str">
        <f t="shared" si="5"/>
        <v xml:space="preserve"> </v>
      </c>
      <c r="K43" s="76">
        <f t="shared" si="7"/>
        <v>1</v>
      </c>
      <c r="L43" s="89">
        <f t="shared" si="9"/>
        <v>1</v>
      </c>
      <c r="M43" s="168">
        <f t="shared" si="6"/>
        <v>0.10333547103009919</v>
      </c>
      <c r="N43" s="165">
        <f t="shared" si="12"/>
        <v>1</v>
      </c>
      <c r="O43" s="70">
        <f t="shared" si="8"/>
        <v>1</v>
      </c>
      <c r="P43" s="102">
        <f t="shared" si="10"/>
        <v>5.4239997863769194</v>
      </c>
      <c r="Q43" s="6" t="str">
        <f t="shared" si="2"/>
        <v/>
      </c>
      <c r="R43" s="119">
        <f t="shared" si="11"/>
        <v>1</v>
      </c>
    </row>
    <row r="44" spans="1:18" ht="15.6">
      <c r="A44" s="206">
        <v>34740</v>
      </c>
      <c r="B44">
        <v>11.680000305175801</v>
      </c>
      <c r="C44">
        <v>19.829999923706101</v>
      </c>
      <c r="D44">
        <v>0.10000000149011599</v>
      </c>
      <c r="E44">
        <v>38.903781918675499</v>
      </c>
      <c r="F44" s="36">
        <f t="shared" si="0"/>
        <v>3.4985623049742145</v>
      </c>
      <c r="G44" s="41">
        <f t="shared" si="3"/>
        <v>1.5631617488884477</v>
      </c>
      <c r="H44" s="42">
        <f t="shared" si="4"/>
        <v>3.1263234977768957E-2</v>
      </c>
      <c r="I44" s="61">
        <f t="shared" si="1"/>
        <v>17.792500019073525</v>
      </c>
      <c r="J44" s="37" t="str">
        <f t="shared" si="5"/>
        <v xml:space="preserve"> </v>
      </c>
      <c r="K44" s="76">
        <f t="shared" si="7"/>
        <v>1</v>
      </c>
      <c r="L44" s="89">
        <f t="shared" si="9"/>
        <v>1</v>
      </c>
      <c r="M44" s="168">
        <f t="shared" si="6"/>
        <v>0.11255703885086618</v>
      </c>
      <c r="N44" s="165">
        <f t="shared" si="12"/>
        <v>1</v>
      </c>
      <c r="O44" s="70">
        <f t="shared" si="8"/>
        <v>1</v>
      </c>
      <c r="P44" s="102">
        <f t="shared" si="10"/>
        <v>5.4239997863769194</v>
      </c>
      <c r="Q44" s="6" t="str">
        <f t="shared" si="2"/>
        <v/>
      </c>
      <c r="R44" s="119">
        <f t="shared" si="11"/>
        <v>1</v>
      </c>
    </row>
    <row r="45" spans="1:18" ht="15.6">
      <c r="A45" s="206">
        <v>34741</v>
      </c>
      <c r="B45">
        <v>11.8800001144409</v>
      </c>
      <c r="C45">
        <v>26.590000152587901</v>
      </c>
      <c r="D45">
        <v>0</v>
      </c>
      <c r="E45">
        <v>38.678175916984202</v>
      </c>
      <c r="F45" s="36">
        <f t="shared" si="0"/>
        <v>5.1575853484630896</v>
      </c>
      <c r="G45" s="41">
        <f t="shared" si="3"/>
        <v>0</v>
      </c>
      <c r="H45" s="42">
        <f t="shared" si="4"/>
        <v>0</v>
      </c>
      <c r="I45" s="61">
        <f t="shared" si="1"/>
        <v>22.912500143051151</v>
      </c>
      <c r="J45" s="37" t="str">
        <f t="shared" si="5"/>
        <v xml:space="preserve"> </v>
      </c>
      <c r="K45" s="76" t="str">
        <f t="shared" si="7"/>
        <v/>
      </c>
      <c r="L45" s="89">
        <f t="shared" si="9"/>
        <v>1</v>
      </c>
      <c r="M45" s="168">
        <f t="shared" si="6"/>
        <v>0</v>
      </c>
      <c r="N45" s="165">
        <f t="shared" si="12"/>
        <v>1</v>
      </c>
      <c r="O45" s="70">
        <f t="shared" si="8"/>
        <v>1</v>
      </c>
      <c r="P45" s="102">
        <f t="shared" si="10"/>
        <v>8.0739997863769393</v>
      </c>
      <c r="Q45" s="6" t="str">
        <f t="shared" si="2"/>
        <v/>
      </c>
      <c r="R45" s="119">
        <f t="shared" si="11"/>
        <v>1</v>
      </c>
    </row>
    <row r="46" spans="1:18" ht="15.6">
      <c r="A46" s="206">
        <v>34742</v>
      </c>
      <c r="B46">
        <v>15.180000305175801</v>
      </c>
      <c r="C46">
        <v>31.850000381469702</v>
      </c>
      <c r="D46">
        <v>0.10000000149011599</v>
      </c>
      <c r="E46">
        <v>38.452242384233898</v>
      </c>
      <c r="F46" s="36">
        <f t="shared" si="0"/>
        <v>6.0891824148004723</v>
      </c>
      <c r="G46" s="41">
        <f t="shared" si="3"/>
        <v>0</v>
      </c>
      <c r="H46" s="42">
        <f t="shared" si="4"/>
        <v>0</v>
      </c>
      <c r="I46" s="61">
        <f t="shared" si="1"/>
        <v>27.682500362396226</v>
      </c>
      <c r="J46" s="37" t="str">
        <f t="shared" si="5"/>
        <v xml:space="preserve"> </v>
      </c>
      <c r="K46" s="76" t="str">
        <f t="shared" si="7"/>
        <v/>
      </c>
      <c r="L46" s="89">
        <f t="shared" si="9"/>
        <v>1</v>
      </c>
      <c r="M46" s="168">
        <f t="shared" si="6"/>
        <v>0</v>
      </c>
      <c r="N46" s="165">
        <f t="shared" si="12"/>
        <v>0</v>
      </c>
      <c r="O46" s="70" t="str">
        <f t="shared" si="8"/>
        <v/>
      </c>
      <c r="P46" s="102">
        <f t="shared" si="10"/>
        <v>10.988000106811501</v>
      </c>
      <c r="Q46" s="6" t="str">
        <f t="shared" si="2"/>
        <v/>
      </c>
      <c r="R46" s="119">
        <f t="shared" si="11"/>
        <v>1</v>
      </c>
    </row>
    <row r="47" spans="1:18" ht="15.6">
      <c r="A47" s="206">
        <v>34743</v>
      </c>
      <c r="B47">
        <v>15.460000038146999</v>
      </c>
      <c r="C47">
        <v>31.100000381469702</v>
      </c>
      <c r="D47">
        <v>1.5</v>
      </c>
      <c r="E47">
        <v>38.226365181160297</v>
      </c>
      <c r="F47" s="36">
        <f t="shared" si="0"/>
        <v>5.8300673559345109</v>
      </c>
      <c r="G47" s="41">
        <f t="shared" si="3"/>
        <v>0</v>
      </c>
      <c r="H47" s="42">
        <f t="shared" si="4"/>
        <v>0</v>
      </c>
      <c r="I47" s="61">
        <f t="shared" si="1"/>
        <v>27.190000295639027</v>
      </c>
      <c r="J47" s="37" t="str">
        <f t="shared" si="5"/>
        <v xml:space="preserve"> </v>
      </c>
      <c r="K47" s="76" t="str">
        <f t="shared" si="7"/>
        <v/>
      </c>
      <c r="L47" s="89">
        <f t="shared" si="9"/>
        <v>1</v>
      </c>
      <c r="M47" s="168">
        <f t="shared" si="6"/>
        <v>0</v>
      </c>
      <c r="N47" s="165">
        <f t="shared" si="12"/>
        <v>0</v>
      </c>
      <c r="O47" s="70" t="str">
        <f t="shared" si="8"/>
        <v/>
      </c>
      <c r="P47" s="102">
        <f t="shared" si="10"/>
        <v>17.540000343322724</v>
      </c>
      <c r="Q47" s="6" t="str">
        <f t="shared" si="2"/>
        <v/>
      </c>
      <c r="R47" s="119">
        <f t="shared" si="11"/>
        <v>1</v>
      </c>
    </row>
    <row r="48" spans="1:18" ht="15.6">
      <c r="A48" s="206">
        <v>34744</v>
      </c>
      <c r="B48">
        <v>15.550000190734901</v>
      </c>
      <c r="C48">
        <v>30.159999847412099</v>
      </c>
      <c r="D48">
        <v>0</v>
      </c>
      <c r="E48">
        <v>38.000928168499001</v>
      </c>
      <c r="F48" s="36">
        <f t="shared" si="0"/>
        <v>5.543640060190727</v>
      </c>
      <c r="G48" s="41">
        <f t="shared" si="3"/>
        <v>0</v>
      </c>
      <c r="H48" s="42">
        <f t="shared" si="4"/>
        <v>0</v>
      </c>
      <c r="I48" s="61">
        <f t="shared" si="1"/>
        <v>26.507499933242798</v>
      </c>
      <c r="J48" s="37" t="str">
        <f t="shared" si="5"/>
        <v xml:space="preserve"> </v>
      </c>
      <c r="K48" s="76" t="str">
        <f t="shared" si="7"/>
        <v/>
      </c>
      <c r="L48" s="89">
        <f t="shared" si="9"/>
        <v>1</v>
      </c>
      <c r="M48" s="168">
        <f t="shared" si="6"/>
        <v>0</v>
      </c>
      <c r="N48" s="165">
        <f t="shared" si="12"/>
        <v>0</v>
      </c>
      <c r="O48" s="70" t="str">
        <f t="shared" si="8"/>
        <v/>
      </c>
      <c r="P48" s="102">
        <f t="shared" si="10"/>
        <v>22.634000587463362</v>
      </c>
      <c r="Q48" s="6" t="str">
        <f t="shared" si="2"/>
        <v/>
      </c>
      <c r="R48" s="119">
        <f t="shared" si="11"/>
        <v>0</v>
      </c>
    </row>
    <row r="49" spans="1:18" ht="15.6">
      <c r="A49" s="206">
        <v>34745</v>
      </c>
      <c r="B49">
        <v>15.460000038146999</v>
      </c>
      <c r="C49">
        <v>30.639999389648398</v>
      </c>
      <c r="D49">
        <v>0</v>
      </c>
      <c r="E49">
        <v>37.7763152069857</v>
      </c>
      <c r="F49" s="36">
        <f t="shared" si="0"/>
        <v>5.6442894811105999</v>
      </c>
      <c r="G49" s="41">
        <f t="shared" si="3"/>
        <v>0</v>
      </c>
      <c r="H49" s="42">
        <f t="shared" si="4"/>
        <v>0</v>
      </c>
      <c r="I49" s="61">
        <f t="shared" si="1"/>
        <v>26.84499955177305</v>
      </c>
      <c r="J49" s="37" t="str">
        <f t="shared" si="5"/>
        <v xml:space="preserve"> </v>
      </c>
      <c r="K49" s="76" t="str">
        <f t="shared" si="7"/>
        <v/>
      </c>
      <c r="L49" s="89" t="str">
        <f t="shared" si="9"/>
        <v/>
      </c>
      <c r="M49" s="168">
        <f t="shared" si="6"/>
        <v>0</v>
      </c>
      <c r="N49" s="165">
        <f t="shared" si="12"/>
        <v>0</v>
      </c>
      <c r="O49" s="70" t="str">
        <f t="shared" si="8"/>
        <v/>
      </c>
      <c r="P49" s="102" t="str">
        <f t="shared" si="10"/>
        <v/>
      </c>
      <c r="Q49" s="6" t="str">
        <f t="shared" si="2"/>
        <v/>
      </c>
      <c r="R49" s="119">
        <f t="shared" si="11"/>
        <v>0</v>
      </c>
    </row>
    <row r="50" spans="1:18" ht="15.6">
      <c r="A50" s="206">
        <v>34746</v>
      </c>
      <c r="B50">
        <v>16.680000305175799</v>
      </c>
      <c r="C50">
        <v>25.360000610351602</v>
      </c>
      <c r="D50">
        <v>0</v>
      </c>
      <c r="E50">
        <v>37.5528192907868</v>
      </c>
      <c r="F50" s="36">
        <f t="shared" si="0"/>
        <v>4.0319924055208372</v>
      </c>
      <c r="G50" s="41">
        <f t="shared" si="3"/>
        <v>0</v>
      </c>
      <c r="H50" s="42">
        <f t="shared" si="4"/>
        <v>0</v>
      </c>
      <c r="I50" s="61">
        <f t="shared" si="1"/>
        <v>23.190000534057653</v>
      </c>
      <c r="J50" s="37" t="str">
        <f t="shared" si="5"/>
        <v xml:space="preserve"> </v>
      </c>
      <c r="K50" s="76" t="str">
        <f t="shared" si="7"/>
        <v/>
      </c>
      <c r="L50" s="89" t="str">
        <f t="shared" si="9"/>
        <v/>
      </c>
      <c r="M50" s="168">
        <f t="shared" si="6"/>
        <v>0</v>
      </c>
      <c r="N50" s="165">
        <f t="shared" si="12"/>
        <v>0</v>
      </c>
      <c r="O50" s="70" t="str">
        <f t="shared" si="8"/>
        <v/>
      </c>
      <c r="P50" s="102" t="str">
        <f t="shared" si="10"/>
        <v/>
      </c>
      <c r="Q50" s="6" t="str">
        <f t="shared" si="2"/>
        <v/>
      </c>
      <c r="R50" s="119">
        <f t="shared" si="11"/>
        <v>0</v>
      </c>
    </row>
    <row r="51" spans="1:18" ht="15.6">
      <c r="A51" s="206">
        <v>34747</v>
      </c>
      <c r="B51">
        <v>11.7399997711182</v>
      </c>
      <c r="C51">
        <v>20.639999389648398</v>
      </c>
      <c r="D51">
        <v>0.30000001192092901</v>
      </c>
      <c r="E51">
        <v>37.330369947791503</v>
      </c>
      <c r="F51" s="36">
        <f t="shared" si="0"/>
        <v>3.5536135627569774</v>
      </c>
      <c r="G51" s="41">
        <f t="shared" si="3"/>
        <v>0</v>
      </c>
      <c r="H51" s="42">
        <f t="shared" si="4"/>
        <v>0</v>
      </c>
      <c r="I51" s="61">
        <f t="shared" si="1"/>
        <v>18.414999485015848</v>
      </c>
      <c r="J51" s="37" t="str">
        <f t="shared" si="5"/>
        <v xml:space="preserve"> </v>
      </c>
      <c r="K51" s="76" t="str">
        <f t="shared" si="7"/>
        <v/>
      </c>
      <c r="L51" s="89" t="str">
        <f t="shared" si="9"/>
        <v/>
      </c>
      <c r="M51" s="168">
        <f t="shared" si="6"/>
        <v>0.11524500198923471</v>
      </c>
      <c r="N51" s="165">
        <f t="shared" si="12"/>
        <v>0</v>
      </c>
      <c r="O51" s="70" t="str">
        <f t="shared" si="8"/>
        <v/>
      </c>
      <c r="P51" s="102" t="str">
        <f t="shared" si="10"/>
        <v/>
      </c>
      <c r="Q51" s="6" t="str">
        <f t="shared" si="2"/>
        <v/>
      </c>
      <c r="R51" s="119">
        <f t="shared" si="11"/>
        <v>0</v>
      </c>
    </row>
    <row r="52" spans="1:18" ht="15.6">
      <c r="A52" s="206">
        <v>34748</v>
      </c>
      <c r="B52">
        <v>12.2600002288818</v>
      </c>
      <c r="C52">
        <v>19.530000686645501</v>
      </c>
      <c r="D52">
        <v>0</v>
      </c>
      <c r="E52">
        <v>37.108805839319601</v>
      </c>
      <c r="F52" s="36">
        <f t="shared" si="0"/>
        <v>3.164983252916993</v>
      </c>
      <c r="G52" s="41">
        <f t="shared" si="3"/>
        <v>0</v>
      </c>
      <c r="H52" s="42">
        <f t="shared" si="4"/>
        <v>0</v>
      </c>
      <c r="I52" s="61">
        <f t="shared" si="1"/>
        <v>17.712500572204576</v>
      </c>
      <c r="J52" s="37" t="str">
        <f t="shared" si="5"/>
        <v xml:space="preserve"> </v>
      </c>
      <c r="K52" s="76" t="str">
        <f t="shared" si="7"/>
        <v/>
      </c>
      <c r="L52" s="89" t="str">
        <f t="shared" si="9"/>
        <v/>
      </c>
      <c r="M52" s="168">
        <f t="shared" si="6"/>
        <v>0.11211059439151132</v>
      </c>
      <c r="N52" s="165">
        <f t="shared" si="12"/>
        <v>0</v>
      </c>
      <c r="O52" s="70" t="str">
        <f t="shared" si="8"/>
        <v/>
      </c>
      <c r="P52" s="102" t="str">
        <f t="shared" si="10"/>
        <v/>
      </c>
      <c r="Q52" s="6" t="str">
        <f t="shared" si="2"/>
        <v/>
      </c>
      <c r="R52" s="119">
        <f t="shared" si="11"/>
        <v>0</v>
      </c>
    </row>
    <row r="53" spans="1:18" ht="15.6">
      <c r="A53" s="206">
        <v>34749</v>
      </c>
      <c r="B53">
        <v>13.3699998855591</v>
      </c>
      <c r="C53">
        <v>22.7299995422363</v>
      </c>
      <c r="D53">
        <v>0</v>
      </c>
      <c r="E53">
        <v>36.887965626691098</v>
      </c>
      <c r="F53" s="36">
        <f t="shared" si="0"/>
        <v>3.7981623909537832</v>
      </c>
      <c r="G53" s="41">
        <f t="shared" si="3"/>
        <v>0</v>
      </c>
      <c r="H53" s="42">
        <f t="shared" si="4"/>
        <v>0</v>
      </c>
      <c r="I53" s="61">
        <f t="shared" si="1"/>
        <v>20.389999628066999</v>
      </c>
      <c r="J53" s="37" t="str">
        <f t="shared" si="5"/>
        <v xml:space="preserve"> </v>
      </c>
      <c r="K53" s="76" t="str">
        <f t="shared" si="7"/>
        <v/>
      </c>
      <c r="L53" s="89" t="str">
        <f t="shared" si="9"/>
        <v/>
      </c>
      <c r="M53" s="168">
        <f t="shared" si="6"/>
        <v>0.10639318289627157</v>
      </c>
      <c r="N53" s="165">
        <f t="shared" si="12"/>
        <v>0</v>
      </c>
      <c r="O53" s="70" t="str">
        <f t="shared" si="8"/>
        <v/>
      </c>
      <c r="P53" s="102" t="str">
        <f t="shared" si="10"/>
        <v/>
      </c>
      <c r="Q53" s="6" t="str">
        <f t="shared" si="2"/>
        <v/>
      </c>
      <c r="R53" s="119">
        <f t="shared" si="11"/>
        <v>0</v>
      </c>
    </row>
    <row r="54" spans="1:18" ht="15.6">
      <c r="A54" s="206">
        <v>34750</v>
      </c>
      <c r="B54">
        <v>14.1000003814697</v>
      </c>
      <c r="C54">
        <v>23.850000381469702</v>
      </c>
      <c r="D54">
        <v>0</v>
      </c>
      <c r="E54">
        <v>36.667687971225902</v>
      </c>
      <c r="F54" s="36">
        <f t="shared" si="0"/>
        <v>3.952758419567143</v>
      </c>
      <c r="G54" s="41">
        <f t="shared" si="3"/>
        <v>0</v>
      </c>
      <c r="H54" s="42">
        <f t="shared" si="4"/>
        <v>0</v>
      </c>
      <c r="I54" s="61">
        <f t="shared" si="1"/>
        <v>21.412500381469702</v>
      </c>
      <c r="J54" s="37" t="str">
        <f t="shared" si="5"/>
        <v xml:space="preserve"> </v>
      </c>
      <c r="K54" s="76" t="str">
        <f t="shared" si="7"/>
        <v/>
      </c>
      <c r="L54" s="89" t="str">
        <f t="shared" si="9"/>
        <v/>
      </c>
      <c r="M54" s="168">
        <f t="shared" si="6"/>
        <v>5.4420904645260747E-2</v>
      </c>
      <c r="N54" s="165">
        <f t="shared" si="12"/>
        <v>0</v>
      </c>
      <c r="O54" s="70" t="str">
        <f t="shared" si="8"/>
        <v/>
      </c>
      <c r="P54" s="102" t="str">
        <f t="shared" si="10"/>
        <v/>
      </c>
      <c r="Q54" s="6" t="str">
        <f t="shared" si="2"/>
        <v/>
      </c>
      <c r="R54" s="119">
        <f t="shared" si="11"/>
        <v>0</v>
      </c>
    </row>
    <row r="55" spans="1:18" ht="15.6">
      <c r="A55" s="206">
        <v>34751</v>
      </c>
      <c r="B55">
        <v>13.8800001144409</v>
      </c>
      <c r="C55">
        <v>26.870000839233398</v>
      </c>
      <c r="D55">
        <v>0</v>
      </c>
      <c r="E55">
        <v>36.447811534243797</v>
      </c>
      <c r="F55" s="36">
        <f t="shared" si="0"/>
        <v>4.7077874540051212</v>
      </c>
      <c r="G55" s="41">
        <f t="shared" si="3"/>
        <v>0</v>
      </c>
      <c r="H55" s="42">
        <f t="shared" si="4"/>
        <v>0</v>
      </c>
      <c r="I55" s="61">
        <f t="shared" si="1"/>
        <v>23.622500658035275</v>
      </c>
      <c r="J55" s="37" t="str">
        <f t="shared" si="5"/>
        <v xml:space="preserve"> </v>
      </c>
      <c r="K55" s="76" t="str">
        <f t="shared" si="7"/>
        <v/>
      </c>
      <c r="L55" s="89" t="str">
        <f t="shared" si="9"/>
        <v/>
      </c>
      <c r="M55" s="168">
        <f t="shared" si="6"/>
        <v>0</v>
      </c>
      <c r="N55" s="165">
        <f t="shared" si="12"/>
        <v>0</v>
      </c>
      <c r="O55" s="70" t="str">
        <f t="shared" si="8"/>
        <v/>
      </c>
      <c r="P55" s="102" t="str">
        <f t="shared" si="10"/>
        <v/>
      </c>
      <c r="Q55" s="6" t="str">
        <f t="shared" si="2"/>
        <v/>
      </c>
      <c r="R55" s="119">
        <f t="shared" si="11"/>
        <v>0</v>
      </c>
    </row>
    <row r="56" spans="1:18" ht="15.6">
      <c r="A56" s="206">
        <v>34752</v>
      </c>
      <c r="B56">
        <v>15.2299995422363</v>
      </c>
      <c r="C56">
        <v>21.129999160766602</v>
      </c>
      <c r="D56">
        <v>0</v>
      </c>
      <c r="E56">
        <v>36.228174977064903</v>
      </c>
      <c r="F56" s="36">
        <f t="shared" si="0"/>
        <v>2.9723185457856256</v>
      </c>
      <c r="G56" s="41">
        <f t="shared" si="3"/>
        <v>0</v>
      </c>
      <c r="H56" s="42">
        <f t="shared" si="4"/>
        <v>0</v>
      </c>
      <c r="I56" s="61">
        <f t="shared" si="1"/>
        <v>19.654999256134026</v>
      </c>
      <c r="J56" s="37" t="str">
        <f t="shared" si="5"/>
        <v xml:space="preserve"> </v>
      </c>
      <c r="K56" s="76" t="str">
        <f t="shared" si="7"/>
        <v/>
      </c>
      <c r="L56" s="89" t="str">
        <f t="shared" si="9"/>
        <v/>
      </c>
      <c r="M56" s="168">
        <f t="shared" si="6"/>
        <v>0.11436711400313739</v>
      </c>
      <c r="N56" s="165">
        <f t="shared" si="12"/>
        <v>0</v>
      </c>
      <c r="O56" s="70" t="str">
        <f t="shared" si="8"/>
        <v/>
      </c>
      <c r="P56" s="102" t="str">
        <f t="shared" si="10"/>
        <v/>
      </c>
      <c r="Q56" s="6" t="str">
        <f t="shared" si="2"/>
        <v/>
      </c>
      <c r="R56" s="119">
        <f t="shared" si="11"/>
        <v>0</v>
      </c>
    </row>
    <row r="57" spans="1:18" ht="15.6">
      <c r="A57" s="206">
        <v>34753</v>
      </c>
      <c r="B57">
        <v>10.7799997329712</v>
      </c>
      <c r="C57">
        <v>23.680000305175799</v>
      </c>
      <c r="D57">
        <v>0</v>
      </c>
      <c r="E57">
        <v>36.008616961009103</v>
      </c>
      <c r="F57" s="36">
        <f t="shared" si="0"/>
        <v>4.2530765061320652</v>
      </c>
      <c r="G57" s="41">
        <f t="shared" si="3"/>
        <v>0</v>
      </c>
      <c r="H57" s="42">
        <f t="shared" si="4"/>
        <v>0</v>
      </c>
      <c r="I57" s="61">
        <f t="shared" si="1"/>
        <v>20.455000162124648</v>
      </c>
      <c r="J57" s="37" t="str">
        <f t="shared" si="5"/>
        <v xml:space="preserve"> </v>
      </c>
      <c r="K57" s="76" t="str">
        <f t="shared" si="7"/>
        <v/>
      </c>
      <c r="L57" s="89" t="str">
        <f t="shared" si="9"/>
        <v/>
      </c>
      <c r="M57" s="168">
        <f t="shared" si="6"/>
        <v>0.10519747964945689</v>
      </c>
      <c r="N57" s="165">
        <f t="shared" si="12"/>
        <v>0</v>
      </c>
      <c r="O57" s="70" t="str">
        <f t="shared" si="8"/>
        <v/>
      </c>
      <c r="P57" s="102" t="str">
        <f t="shared" si="10"/>
        <v/>
      </c>
      <c r="Q57" s="6" t="str">
        <f t="shared" si="2"/>
        <v/>
      </c>
      <c r="R57" s="119">
        <f t="shared" si="11"/>
        <v>0</v>
      </c>
    </row>
    <row r="58" spans="1:18" ht="15.6">
      <c r="A58" s="206">
        <v>34754</v>
      </c>
      <c r="B58">
        <v>11.810000419616699</v>
      </c>
      <c r="C58">
        <v>32.139999389648402</v>
      </c>
      <c r="D58">
        <v>0</v>
      </c>
      <c r="E58">
        <v>35.788976147396099</v>
      </c>
      <c r="F58" s="36">
        <f t="shared" si="0"/>
        <v>6.0254556125298073</v>
      </c>
      <c r="G58" s="41">
        <f t="shared" si="3"/>
        <v>0</v>
      </c>
      <c r="H58" s="42">
        <f t="shared" si="4"/>
        <v>0</v>
      </c>
      <c r="I58" s="61">
        <f t="shared" si="1"/>
        <v>27.057499647140475</v>
      </c>
      <c r="J58" s="37" t="str">
        <f t="shared" si="5"/>
        <v xml:space="preserve"> </v>
      </c>
      <c r="K58" s="76" t="str">
        <f t="shared" si="7"/>
        <v/>
      </c>
      <c r="L58" s="89" t="str">
        <f t="shared" si="9"/>
        <v/>
      </c>
      <c r="M58" s="168">
        <f t="shared" si="6"/>
        <v>0</v>
      </c>
      <c r="N58" s="165">
        <f t="shared" si="12"/>
        <v>0</v>
      </c>
      <c r="O58" s="70" t="str">
        <f t="shared" si="8"/>
        <v/>
      </c>
      <c r="P58" s="102" t="str">
        <f t="shared" si="10"/>
        <v/>
      </c>
      <c r="Q58" s="6" t="str">
        <f t="shared" si="2"/>
        <v/>
      </c>
      <c r="R58" s="119">
        <f t="shared" si="11"/>
        <v>0</v>
      </c>
    </row>
    <row r="59" spans="1:18" ht="15.6">
      <c r="A59" s="206">
        <v>34755</v>
      </c>
      <c r="B59">
        <v>15.2200002670288</v>
      </c>
      <c r="C59">
        <v>37.209999084472699</v>
      </c>
      <c r="D59">
        <v>0</v>
      </c>
      <c r="E59">
        <v>35.569091197546001</v>
      </c>
      <c r="F59" s="36">
        <f t="shared" si="0"/>
        <v>6.8920405913535046</v>
      </c>
      <c r="G59" s="41">
        <f t="shared" si="3"/>
        <v>0</v>
      </c>
      <c r="H59" s="42">
        <f t="shared" si="4"/>
        <v>0</v>
      </c>
      <c r="I59" s="61">
        <f t="shared" si="1"/>
        <v>31.712499380111723</v>
      </c>
      <c r="J59" s="37" t="str">
        <f t="shared" si="5"/>
        <v xml:space="preserve"> </v>
      </c>
      <c r="K59" s="76" t="str">
        <f t="shared" si="7"/>
        <v/>
      </c>
      <c r="L59" s="89" t="str">
        <f t="shared" si="9"/>
        <v/>
      </c>
      <c r="M59" s="168">
        <f t="shared" si="6"/>
        <v>0</v>
      </c>
      <c r="N59" s="165">
        <f t="shared" si="12"/>
        <v>0</v>
      </c>
      <c r="O59" s="70" t="str">
        <f t="shared" si="8"/>
        <v/>
      </c>
      <c r="P59" s="102" t="str">
        <f t="shared" si="10"/>
        <v/>
      </c>
      <c r="Q59" s="6" t="str">
        <f t="shared" si="2"/>
        <v/>
      </c>
      <c r="R59" s="119">
        <f t="shared" si="11"/>
        <v>0</v>
      </c>
    </row>
    <row r="60" spans="1:18" ht="15.6">
      <c r="A60" s="206">
        <v>34756</v>
      </c>
      <c r="B60">
        <v>18.040000915527301</v>
      </c>
      <c r="C60">
        <v>28.100000381469702</v>
      </c>
      <c r="D60">
        <v>0</v>
      </c>
      <c r="E60">
        <v>35.348800772778702</v>
      </c>
      <c r="F60" s="36">
        <f t="shared" si="0"/>
        <v>4.3016994089517455</v>
      </c>
      <c r="G60" s="41">
        <f t="shared" si="3"/>
        <v>0</v>
      </c>
      <c r="H60" s="42">
        <f t="shared" si="4"/>
        <v>0</v>
      </c>
      <c r="I60" s="61">
        <f t="shared" si="1"/>
        <v>25.585000514984102</v>
      </c>
      <c r="J60" s="37" t="str">
        <f t="shared" si="5"/>
        <v xml:space="preserve"> </v>
      </c>
      <c r="K60" s="76" t="str">
        <f t="shared" si="7"/>
        <v/>
      </c>
      <c r="L60" s="89" t="str">
        <f t="shared" si="9"/>
        <v/>
      </c>
      <c r="M60" s="168">
        <f t="shared" si="6"/>
        <v>0</v>
      </c>
      <c r="N60" s="165">
        <f t="shared" si="12"/>
        <v>0</v>
      </c>
      <c r="O60" s="70" t="str">
        <f t="shared" si="8"/>
        <v/>
      </c>
      <c r="P60" s="102" t="str">
        <f t="shared" si="10"/>
        <v/>
      </c>
      <c r="Q60" s="6" t="str">
        <f t="shared" si="2"/>
        <v/>
      </c>
      <c r="R60" s="119">
        <f t="shared" si="11"/>
        <v>0</v>
      </c>
    </row>
    <row r="61" spans="1:18" ht="15.6">
      <c r="A61" s="206">
        <v>34757</v>
      </c>
      <c r="B61">
        <v>17.409999847412099</v>
      </c>
      <c r="C61">
        <v>21.5100002288818</v>
      </c>
      <c r="D61">
        <v>3.7000000476837198</v>
      </c>
      <c r="E61">
        <v>35.127943534414001</v>
      </c>
      <c r="F61" s="36">
        <f t="shared" si="0"/>
        <v>2.4879937051856311</v>
      </c>
      <c r="G61" s="41">
        <f t="shared" si="3"/>
        <v>1.7096050835352148</v>
      </c>
      <c r="H61" s="42">
        <f t="shared" si="4"/>
        <v>3.4192101670704293E-2</v>
      </c>
      <c r="I61" s="61">
        <f t="shared" si="1"/>
        <v>20.485000133514376</v>
      </c>
      <c r="J61" s="37" t="str">
        <f t="shared" si="5"/>
        <v xml:space="preserve"> </v>
      </c>
      <c r="K61" s="76" t="str">
        <f t="shared" si="7"/>
        <v/>
      </c>
      <c r="L61" s="89" t="str">
        <f t="shared" si="9"/>
        <v/>
      </c>
      <c r="M61" s="168">
        <f t="shared" si="6"/>
        <v>0.10460808919920914</v>
      </c>
      <c r="N61" s="165">
        <f t="shared" si="12"/>
        <v>0</v>
      </c>
      <c r="O61" s="70" t="str">
        <f t="shared" si="8"/>
        <v/>
      </c>
      <c r="P61" s="102" t="str">
        <f t="shared" si="10"/>
        <v/>
      </c>
      <c r="Q61" s="6" t="str">
        <f t="shared" si="2"/>
        <v/>
      </c>
      <c r="R61" s="119">
        <f t="shared" si="11"/>
        <v>0</v>
      </c>
    </row>
    <row r="62" spans="1:18" ht="15.6">
      <c r="A62" s="206">
        <v>34758</v>
      </c>
      <c r="B62">
        <v>16.159999847412099</v>
      </c>
      <c r="C62">
        <v>19.7600002288818</v>
      </c>
      <c r="D62">
        <v>19</v>
      </c>
      <c r="E62">
        <v>34.906358143771897</v>
      </c>
      <c r="F62" s="36">
        <f t="shared" si="0"/>
        <v>2.223387071076016</v>
      </c>
      <c r="G62" s="41">
        <f t="shared" si="3"/>
        <v>18.930895426674404</v>
      </c>
      <c r="H62" s="42">
        <f t="shared" si="4"/>
        <v>0.37861790853348809</v>
      </c>
      <c r="I62" s="61">
        <f t="shared" si="1"/>
        <v>18.860000133514376</v>
      </c>
      <c r="J62" s="37">
        <f t="shared" si="5"/>
        <v>1</v>
      </c>
      <c r="K62" s="76">
        <f t="shared" si="7"/>
        <v>1</v>
      </c>
      <c r="L62" s="89" t="str">
        <f t="shared" si="9"/>
        <v/>
      </c>
      <c r="M62" s="168">
        <f t="shared" si="6"/>
        <v>0.11610409399210073</v>
      </c>
      <c r="N62" s="165">
        <f t="shared" si="12"/>
        <v>0</v>
      </c>
      <c r="O62" s="70" t="str">
        <f t="shared" si="8"/>
        <v/>
      </c>
      <c r="P62" s="102" t="str">
        <f t="shared" si="10"/>
        <v/>
      </c>
      <c r="Q62" s="6" t="str">
        <f t="shared" si="2"/>
        <v/>
      </c>
      <c r="R62" s="119">
        <f t="shared" si="11"/>
        <v>0</v>
      </c>
    </row>
    <row r="63" spans="1:18" ht="15.6">
      <c r="A63" s="206">
        <v>34759</v>
      </c>
      <c r="B63">
        <v>13.569999694824199</v>
      </c>
      <c r="C63">
        <v>21.700000762939499</v>
      </c>
      <c r="D63">
        <v>3.2000000476837198</v>
      </c>
      <c r="E63">
        <v>34.683883262172301</v>
      </c>
      <c r="F63" s="36">
        <f t="shared" si="0"/>
        <v>3.2897826716367815</v>
      </c>
      <c r="G63" s="41">
        <f t="shared" si="3"/>
        <v>19.499069337048699</v>
      </c>
      <c r="H63" s="42">
        <f t="shared" si="4"/>
        <v>0.38998138674097399</v>
      </c>
      <c r="I63" s="61">
        <f t="shared" si="1"/>
        <v>19.667500495910673</v>
      </c>
      <c r="J63" s="37">
        <f t="shared" si="5"/>
        <v>1</v>
      </c>
      <c r="K63" s="76">
        <f t="shared" si="7"/>
        <v>1</v>
      </c>
      <c r="L63" s="89" t="str">
        <f t="shared" si="9"/>
        <v/>
      </c>
      <c r="M63" s="168">
        <f t="shared" si="6"/>
        <v>0.11429490781242295</v>
      </c>
      <c r="N63" s="165">
        <f t="shared" si="12"/>
        <v>0</v>
      </c>
      <c r="O63" s="70" t="str">
        <f t="shared" si="8"/>
        <v/>
      </c>
      <c r="P63" s="102" t="str">
        <f t="shared" si="10"/>
        <v/>
      </c>
      <c r="Q63" s="6" t="str">
        <f t="shared" si="2"/>
        <v/>
      </c>
      <c r="R63" s="119">
        <f t="shared" si="11"/>
        <v>0</v>
      </c>
    </row>
    <row r="64" spans="1:18" ht="15.6">
      <c r="A64" s="206">
        <v>34760</v>
      </c>
      <c r="B64">
        <v>14.939999580383301</v>
      </c>
      <c r="C64">
        <v>21.370000839233398</v>
      </c>
      <c r="D64">
        <v>0.20000000298023199</v>
      </c>
      <c r="E64">
        <v>34.4603575509351</v>
      </c>
      <c r="F64" s="36">
        <f t="shared" si="0"/>
        <v>2.9494861114559496</v>
      </c>
      <c r="G64" s="41">
        <f t="shared" si="3"/>
        <v>17.339480450864173</v>
      </c>
      <c r="H64" s="42">
        <f t="shared" si="4"/>
        <v>0.34678960901728345</v>
      </c>
      <c r="I64" s="61">
        <f t="shared" si="1"/>
        <v>19.762500524520874</v>
      </c>
      <c r="J64" s="37">
        <f t="shared" si="5"/>
        <v>1</v>
      </c>
      <c r="K64" s="76">
        <f t="shared" si="7"/>
        <v>1</v>
      </c>
      <c r="L64" s="89" t="str">
        <f t="shared" si="9"/>
        <v/>
      </c>
      <c r="M64" s="168">
        <f t="shared" si="6"/>
        <v>0.11368880078043386</v>
      </c>
      <c r="N64" s="165">
        <f t="shared" si="12"/>
        <v>0</v>
      </c>
      <c r="O64" s="70" t="str">
        <f t="shared" si="8"/>
        <v/>
      </c>
      <c r="P64" s="102" t="str">
        <f t="shared" si="10"/>
        <v/>
      </c>
      <c r="Q64" s="6" t="str">
        <f t="shared" si="2"/>
        <v/>
      </c>
      <c r="R64" s="119">
        <f t="shared" si="11"/>
        <v>0</v>
      </c>
    </row>
    <row r="65" spans="1:18" ht="15.6">
      <c r="A65" s="206">
        <v>34761</v>
      </c>
      <c r="B65">
        <v>15.6000003814697</v>
      </c>
      <c r="C65">
        <v>23.459999084472699</v>
      </c>
      <c r="D65">
        <v>0</v>
      </c>
      <c r="E65">
        <v>34.235619671380299</v>
      </c>
      <c r="F65" s="36">
        <f t="shared" si="0"/>
        <v>3.3636373692616974</v>
      </c>
      <c r="G65" s="41">
        <f t="shared" si="3"/>
        <v>14.648570555454814</v>
      </c>
      <c r="H65" s="42">
        <f t="shared" si="4"/>
        <v>0.2929714111090963</v>
      </c>
      <c r="I65" s="61">
        <f t="shared" si="1"/>
        <v>21.494999408721949</v>
      </c>
      <c r="J65" s="37">
        <f t="shared" si="5"/>
        <v>1</v>
      </c>
      <c r="K65" s="76">
        <f t="shared" si="7"/>
        <v>1</v>
      </c>
      <c r="L65" s="89" t="str">
        <f t="shared" si="9"/>
        <v/>
      </c>
      <c r="M65" s="168">
        <f t="shared" si="6"/>
        <v>2.2755809180314574E-2</v>
      </c>
      <c r="N65" s="165">
        <f t="shared" si="12"/>
        <v>0</v>
      </c>
      <c r="O65" s="70" t="str">
        <f t="shared" si="8"/>
        <v/>
      </c>
      <c r="P65" s="102" t="str">
        <f t="shared" si="10"/>
        <v/>
      </c>
      <c r="Q65" s="6" t="str">
        <f t="shared" si="2"/>
        <v/>
      </c>
      <c r="R65" s="119">
        <f t="shared" si="11"/>
        <v>0</v>
      </c>
    </row>
    <row r="66" spans="1:18" ht="15.6">
      <c r="A66" s="206">
        <v>34762</v>
      </c>
      <c r="B66">
        <v>13.449999809265099</v>
      </c>
      <c r="C66">
        <v>23.860000610351602</v>
      </c>
      <c r="D66">
        <v>0</v>
      </c>
      <c r="E66">
        <v>34.009508284827596</v>
      </c>
      <c r="F66" s="36">
        <f t="shared" si="0"/>
        <v>3.7552996006465209</v>
      </c>
      <c r="G66" s="41">
        <f t="shared" si="3"/>
        <v>11.644330874937598</v>
      </c>
      <c r="H66" s="42">
        <f t="shared" si="4"/>
        <v>0.23288661749875195</v>
      </c>
      <c r="I66" s="61">
        <f t="shared" si="1"/>
        <v>21.257500410079977</v>
      </c>
      <c r="J66" s="37">
        <f t="shared" si="5"/>
        <v>1</v>
      </c>
      <c r="K66" s="76">
        <f t="shared" si="7"/>
        <v>1</v>
      </c>
      <c r="L66" s="89" t="str">
        <f t="shared" si="9"/>
        <v/>
      </c>
      <c r="M66" s="168">
        <f t="shared" si="6"/>
        <v>7.3253581859620567E-2</v>
      </c>
      <c r="N66" s="165">
        <f t="shared" si="12"/>
        <v>0</v>
      </c>
      <c r="O66" s="70" t="str">
        <f t="shared" si="8"/>
        <v/>
      </c>
      <c r="P66" s="102" t="str">
        <f t="shared" si="10"/>
        <v/>
      </c>
      <c r="Q66" s="6" t="str">
        <f t="shared" si="2"/>
        <v/>
      </c>
      <c r="R66" s="119">
        <f t="shared" si="11"/>
        <v>0</v>
      </c>
    </row>
    <row r="67" spans="1:18" ht="15.6">
      <c r="A67" s="206">
        <v>34763</v>
      </c>
      <c r="B67">
        <v>12.6000003814697</v>
      </c>
      <c r="C67">
        <v>27.299999237060501</v>
      </c>
      <c r="D67">
        <v>0</v>
      </c>
      <c r="E67">
        <v>33.781862052597099</v>
      </c>
      <c r="F67" s="36">
        <f t="shared" si="0"/>
        <v>4.590087241693511</v>
      </c>
      <c r="G67" s="41">
        <f t="shared" si="3"/>
        <v>7.972261081582789</v>
      </c>
      <c r="H67" s="42">
        <f t="shared" si="4"/>
        <v>0.15944522163165578</v>
      </c>
      <c r="I67" s="61">
        <f t="shared" si="1"/>
        <v>23.624999523162799</v>
      </c>
      <c r="J67" s="37" t="str">
        <f t="shared" si="5"/>
        <v xml:space="preserve"> </v>
      </c>
      <c r="K67" s="76" t="str">
        <f t="shared" si="7"/>
        <v/>
      </c>
      <c r="L67" s="89" t="str">
        <f t="shared" si="9"/>
        <v/>
      </c>
      <c r="M67" s="168">
        <f t="shared" si="6"/>
        <v>0</v>
      </c>
      <c r="N67" s="165">
        <f t="shared" si="12"/>
        <v>0</v>
      </c>
      <c r="O67" s="70" t="str">
        <f t="shared" si="8"/>
        <v/>
      </c>
      <c r="P67" s="102" t="str">
        <f t="shared" si="10"/>
        <v/>
      </c>
      <c r="Q67" s="6" t="str">
        <f t="shared" si="2"/>
        <v/>
      </c>
      <c r="R67" s="119">
        <f t="shared" si="11"/>
        <v>0</v>
      </c>
    </row>
    <row r="68" spans="1:18" ht="15.6">
      <c r="A68" s="206">
        <v>34764</v>
      </c>
      <c r="B68">
        <v>13.3900003433228</v>
      </c>
      <c r="C68">
        <v>25.780000686645501</v>
      </c>
      <c r="D68">
        <v>0</v>
      </c>
      <c r="E68">
        <v>33.552519636008597</v>
      </c>
      <c r="F68" s="36">
        <f t="shared" ref="F68:F131" si="13">0.0023*(AVERAGE(B68:C68)+17.8)*(C68-B68)^0.5*E68/2.45</f>
        <v>4.1449561553896235</v>
      </c>
      <c r="G68" s="41">
        <f t="shared" si="3"/>
        <v>4.6562961572710897</v>
      </c>
      <c r="H68" s="42">
        <f t="shared" si="4"/>
        <v>9.3125923145421799E-2</v>
      </c>
      <c r="I68" s="61">
        <f t="shared" ref="I68:I131" si="14">(C68-(C68-B68)/4)</f>
        <v>22.682500600814826</v>
      </c>
      <c r="J68" s="37" t="str">
        <f t="shared" si="5"/>
        <v xml:space="preserve"> </v>
      </c>
      <c r="K68" s="76" t="str">
        <f t="shared" si="7"/>
        <v/>
      </c>
      <c r="L68" s="89" t="str">
        <f t="shared" si="9"/>
        <v/>
      </c>
      <c r="M68" s="168">
        <f t="shared" si="6"/>
        <v>0</v>
      </c>
      <c r="N68" s="165">
        <f t="shared" si="12"/>
        <v>0</v>
      </c>
      <c r="O68" s="70" t="str">
        <f t="shared" si="8"/>
        <v/>
      </c>
      <c r="P68" s="102" t="str">
        <f t="shared" si="10"/>
        <v/>
      </c>
      <c r="Q68" s="6" t="str">
        <f t="shared" ref="Q68:Q131" si="15">IF(R68&gt;R67,A68,"")</f>
        <v/>
      </c>
      <c r="R68" s="119">
        <f t="shared" si="11"/>
        <v>0</v>
      </c>
    </row>
    <row r="69" spans="1:18" ht="15.6">
      <c r="A69" s="206">
        <v>34765</v>
      </c>
      <c r="B69">
        <v>15.6300001144409</v>
      </c>
      <c r="C69">
        <v>27.100000381469702</v>
      </c>
      <c r="D69">
        <v>0.20000000298023199</v>
      </c>
      <c r="E69">
        <v>33.321319696382098</v>
      </c>
      <c r="F69" s="36">
        <f t="shared" si="13"/>
        <v>4.149194491652147</v>
      </c>
      <c r="G69" s="41">
        <f t="shared" ref="G69:G132" si="16">IF((D69+G68-($X$2*F69))&gt;0,IF((D69+G68-($X$2*F69))&gt;$X$1,$X$1,(D69+G68-($X$2*F69))),0)</f>
        <v>1.5369405669296041</v>
      </c>
      <c r="H69" s="42">
        <f t="shared" ref="H69:H132" si="17">IF(G69/$X$1&gt;1,1,G69/$X$1)</f>
        <v>3.0738811338592083E-2</v>
      </c>
      <c r="I69" s="61">
        <f t="shared" si="14"/>
        <v>24.232500314712503</v>
      </c>
      <c r="J69" s="37" t="str">
        <f t="shared" ref="J69:J132" si="18">IF(H69&gt;$X$3,1," ")</f>
        <v xml:space="preserve"> </v>
      </c>
      <c r="K69" s="76" t="str">
        <f t="shared" si="7"/>
        <v/>
      </c>
      <c r="L69" s="89" t="str">
        <f t="shared" si="9"/>
        <v/>
      </c>
      <c r="M69" s="168">
        <f t="shared" ref="M69:M132" si="19">IF(AND(I69&lt;21.5,I69&gt;4.5),0.000318*I69*(I69-4.5)*((21.5-I69)^(1/3.25)),0)</f>
        <v>0</v>
      </c>
      <c r="N69" s="165">
        <f t="shared" si="12"/>
        <v>0</v>
      </c>
      <c r="O69" s="70" t="str">
        <f t="shared" si="8"/>
        <v/>
      </c>
      <c r="P69" s="102" t="str">
        <f t="shared" si="10"/>
        <v/>
      </c>
      <c r="Q69" s="6" t="str">
        <f t="shared" si="15"/>
        <v/>
      </c>
      <c r="R69" s="119">
        <f t="shared" si="11"/>
        <v>0</v>
      </c>
    </row>
    <row r="70" spans="1:18" ht="15.6">
      <c r="A70" s="206">
        <v>34766</v>
      </c>
      <c r="B70">
        <v>17.0200004577637</v>
      </c>
      <c r="C70">
        <v>23.409999847412099</v>
      </c>
      <c r="D70">
        <v>15.3999996185303</v>
      </c>
      <c r="E70">
        <v>33.088100895037499</v>
      </c>
      <c r="F70" s="36">
        <f t="shared" si="13"/>
        <v>2.9849633141505936</v>
      </c>
      <c r="G70" s="41">
        <f t="shared" si="16"/>
        <v>14.548969534139427</v>
      </c>
      <c r="H70" s="42">
        <f t="shared" si="17"/>
        <v>0.29097939068278855</v>
      </c>
      <c r="I70" s="61">
        <f t="shared" si="14"/>
        <v>21.8125</v>
      </c>
      <c r="J70" s="37">
        <f t="shared" si="18"/>
        <v>1</v>
      </c>
      <c r="K70" s="76">
        <f t="shared" ref="K70:K133" si="20">IF((SUM(D66:D70))&gt;$X$6,1,"")</f>
        <v>1</v>
      </c>
      <c r="L70" s="89">
        <f t="shared" si="9"/>
        <v>1</v>
      </c>
      <c r="M70" s="168">
        <f t="shared" si="19"/>
        <v>0</v>
      </c>
      <c r="N70" s="165">
        <f t="shared" si="12"/>
        <v>0</v>
      </c>
      <c r="O70" s="70" t="str">
        <f t="shared" si="8"/>
        <v/>
      </c>
      <c r="P70" s="102">
        <f t="shared" si="10"/>
        <v>19.216001129150381</v>
      </c>
      <c r="Q70" s="6" t="str">
        <f t="shared" si="15"/>
        <v/>
      </c>
      <c r="R70" s="119">
        <f t="shared" si="11"/>
        <v>0</v>
      </c>
    </row>
    <row r="71" spans="1:18" ht="15.6">
      <c r="A71" s="206">
        <v>34767</v>
      </c>
      <c r="B71">
        <v>15.7799997329712</v>
      </c>
      <c r="C71">
        <v>19.100000381469702</v>
      </c>
      <c r="D71">
        <v>2.5</v>
      </c>
      <c r="E71">
        <v>32.852701893294601</v>
      </c>
      <c r="F71" s="36">
        <f t="shared" si="13"/>
        <v>1.9803311974971796</v>
      </c>
      <c r="G71" s="41">
        <f t="shared" si="16"/>
        <v>15.464704576141683</v>
      </c>
      <c r="H71" s="42">
        <f t="shared" si="17"/>
        <v>0.30929409152283366</v>
      </c>
      <c r="I71" s="61">
        <f t="shared" si="14"/>
        <v>18.270000219345075</v>
      </c>
      <c r="J71" s="37">
        <f t="shared" si="18"/>
        <v>1</v>
      </c>
      <c r="K71" s="76">
        <f t="shared" si="20"/>
        <v>1</v>
      </c>
      <c r="L71" s="89">
        <f t="shared" si="9"/>
        <v>1</v>
      </c>
      <c r="M71" s="168">
        <f t="shared" si="19"/>
        <v>0.11475650416401199</v>
      </c>
      <c r="N71" s="165">
        <f t="shared" si="12"/>
        <v>0</v>
      </c>
      <c r="O71" s="70" t="str">
        <f t="shared" si="8"/>
        <v/>
      </c>
      <c r="P71" s="102">
        <f t="shared" si="10"/>
        <v>18.028001022338881</v>
      </c>
      <c r="Q71" s="6">
        <f t="shared" si="15"/>
        <v>34767</v>
      </c>
      <c r="R71" s="119">
        <f t="shared" si="11"/>
        <v>1</v>
      </c>
    </row>
    <row r="72" spans="1:18" ht="15.6">
      <c r="A72" s="206">
        <v>34768</v>
      </c>
      <c r="B72">
        <v>12.460000038146999</v>
      </c>
      <c r="C72">
        <v>20.610000610351602</v>
      </c>
      <c r="D72">
        <v>0.30000001192092901</v>
      </c>
      <c r="E72">
        <v>32.614961352473401</v>
      </c>
      <c r="F72" s="36">
        <f t="shared" si="13"/>
        <v>3.0011969424985216</v>
      </c>
      <c r="G72" s="41">
        <f t="shared" si="16"/>
        <v>13.363747034063795</v>
      </c>
      <c r="H72" s="42">
        <f t="shared" si="17"/>
        <v>0.26727494068127589</v>
      </c>
      <c r="I72" s="61">
        <f t="shared" si="14"/>
        <v>18.572500467300451</v>
      </c>
      <c r="J72" s="37">
        <f t="shared" si="18"/>
        <v>1</v>
      </c>
      <c r="K72" s="76">
        <f t="shared" si="20"/>
        <v>1</v>
      </c>
      <c r="L72" s="89">
        <f t="shared" si="9"/>
        <v>1</v>
      </c>
      <c r="M72" s="168">
        <f t="shared" si="19"/>
        <v>0.11566614389177803</v>
      </c>
      <c r="N72" s="165">
        <f t="shared" si="12"/>
        <v>0</v>
      </c>
      <c r="O72" s="70" t="str">
        <f t="shared" si="8"/>
        <v/>
      </c>
      <c r="P72" s="102">
        <f t="shared" si="10"/>
        <v>18.028001022338881</v>
      </c>
      <c r="Q72" s="6" t="str">
        <f t="shared" si="15"/>
        <v/>
      </c>
      <c r="R72" s="119">
        <f t="shared" si="11"/>
        <v>1</v>
      </c>
    </row>
    <row r="73" spans="1:18" ht="15.6">
      <c r="A73" s="206">
        <v>34769</v>
      </c>
      <c r="B73">
        <v>10.699999809265099</v>
      </c>
      <c r="C73">
        <v>25.049999237060501</v>
      </c>
      <c r="D73">
        <v>0.60000002384185802</v>
      </c>
      <c r="E73">
        <v>32.374717933893898</v>
      </c>
      <c r="F73" s="36">
        <f t="shared" si="13"/>
        <v>4.1073117047863361</v>
      </c>
      <c r="G73" s="41">
        <f t="shared" si="16"/>
        <v>10.677897694076584</v>
      </c>
      <c r="H73" s="42">
        <f t="shared" si="17"/>
        <v>0.21355795388153168</v>
      </c>
      <c r="I73" s="61">
        <f t="shared" si="14"/>
        <v>21.462499380111652</v>
      </c>
      <c r="J73" s="37">
        <f t="shared" si="18"/>
        <v>1</v>
      </c>
      <c r="K73" s="76">
        <f t="shared" si="20"/>
        <v>1</v>
      </c>
      <c r="L73" s="89">
        <f t="shared" si="9"/>
        <v>1</v>
      </c>
      <c r="M73" s="168">
        <f t="shared" si="19"/>
        <v>4.2154103683350527E-2</v>
      </c>
      <c r="N73" s="165">
        <f t="shared" si="12"/>
        <v>0</v>
      </c>
      <c r="O73" s="70" t="str">
        <f t="shared" si="8"/>
        <v/>
      </c>
      <c r="P73" s="102">
        <f t="shared" si="10"/>
        <v>19.464000129699663</v>
      </c>
      <c r="Q73" s="6" t="str">
        <f t="shared" si="15"/>
        <v/>
      </c>
      <c r="R73" s="119">
        <f t="shared" si="11"/>
        <v>1</v>
      </c>
    </row>
    <row r="74" spans="1:18" ht="15.6">
      <c r="A74" s="206">
        <v>34770</v>
      </c>
      <c r="B74">
        <v>11.8599996566772</v>
      </c>
      <c r="C74">
        <v>16.389999389648398</v>
      </c>
      <c r="D74">
        <v>0.30000001192092901</v>
      </c>
      <c r="E74">
        <v>32.131810298875799</v>
      </c>
      <c r="F74" s="36">
        <f t="shared" si="13"/>
        <v>2.0496369115372355</v>
      </c>
      <c r="G74" s="41">
        <f t="shared" si="16"/>
        <v>9.3381881767677246</v>
      </c>
      <c r="H74" s="42">
        <f t="shared" si="17"/>
        <v>0.18676376353535448</v>
      </c>
      <c r="I74" s="61">
        <f t="shared" si="14"/>
        <v>15.257499456405599</v>
      </c>
      <c r="J74" s="37" t="str">
        <f t="shared" si="18"/>
        <v xml:space="preserve"> </v>
      </c>
      <c r="K74" s="76">
        <f t="shared" si="20"/>
        <v>1</v>
      </c>
      <c r="L74" s="89">
        <f t="shared" si="9"/>
        <v>1</v>
      </c>
      <c r="M74" s="168">
        <f t="shared" si="19"/>
        <v>9.1695397093410791E-2</v>
      </c>
      <c r="N74" s="165">
        <f t="shared" si="12"/>
        <v>0</v>
      </c>
      <c r="O74" s="70" t="str">
        <f t="shared" ref="O74:O137" si="21">IF((AVERAGE(C68:C74))&lt;$X$4,1,"")</f>
        <v/>
      </c>
      <c r="P74" s="102">
        <f t="shared" si="10"/>
        <v>18.853999710082967</v>
      </c>
      <c r="Q74" s="6" t="str">
        <f t="shared" si="15"/>
        <v/>
      </c>
      <c r="R74" s="119">
        <f t="shared" si="11"/>
        <v>1</v>
      </c>
    </row>
    <row r="75" spans="1:18" ht="15.6">
      <c r="A75" s="206">
        <v>34771</v>
      </c>
      <c r="B75">
        <v>10.180000305175801</v>
      </c>
      <c r="C75">
        <v>18.0200004577637</v>
      </c>
      <c r="D75">
        <v>2.7000000476837198</v>
      </c>
      <c r="E75">
        <v>31.886077108739201</v>
      </c>
      <c r="F75" s="36">
        <f t="shared" si="13"/>
        <v>2.6736931750980313</v>
      </c>
      <c r="G75" s="41">
        <f t="shared" si="16"/>
        <v>9.8992336843730193</v>
      </c>
      <c r="H75" s="42">
        <f t="shared" si="17"/>
        <v>0.19798467368746039</v>
      </c>
      <c r="I75" s="61">
        <f t="shared" si="14"/>
        <v>16.060000419616724</v>
      </c>
      <c r="J75" s="37" t="str">
        <f t="shared" si="18"/>
        <v xml:space="preserve"> </v>
      </c>
      <c r="K75" s="76">
        <f t="shared" si="20"/>
        <v>1</v>
      </c>
      <c r="L75" s="89">
        <f>IF((AVERAGE(I66:I75))&lt;$X$5,1,"")</f>
        <v>1</v>
      </c>
      <c r="M75" s="168">
        <f t="shared" si="19"/>
        <v>9.9418827004703544E-2</v>
      </c>
      <c r="N75" s="165">
        <f t="shared" si="12"/>
        <v>0</v>
      </c>
      <c r="O75" s="70">
        <f t="shared" si="21"/>
        <v>1</v>
      </c>
      <c r="P75" s="102">
        <f t="shared" si="10"/>
        <v>16.858000183105407</v>
      </c>
      <c r="Q75" s="6" t="str">
        <f t="shared" si="15"/>
        <v/>
      </c>
      <c r="R75" s="119">
        <f>IF(AND(AND(AND(SUM(D62:D66)&gt;$X$6)),(L75=1)),1,0)</f>
        <v>1</v>
      </c>
    </row>
    <row r="76" spans="1:18" ht="15.6">
      <c r="A76" s="206">
        <v>34772</v>
      </c>
      <c r="B76">
        <v>12.6000003814697</v>
      </c>
      <c r="C76">
        <v>18.2600002288818</v>
      </c>
      <c r="D76">
        <v>1.3999999761581401</v>
      </c>
      <c r="E76">
        <v>31.637357024803901</v>
      </c>
      <c r="F76" s="36">
        <f t="shared" si="13"/>
        <v>2.3480130274474083</v>
      </c>
      <c r="G76" s="41">
        <f t="shared" si="16"/>
        <v>9.4208232385732327</v>
      </c>
      <c r="H76" s="42">
        <f t="shared" si="17"/>
        <v>0.18841646477146465</v>
      </c>
      <c r="I76" s="61">
        <f t="shared" si="14"/>
        <v>16.845000267028777</v>
      </c>
      <c r="J76" s="37" t="str">
        <f t="shared" si="18"/>
        <v xml:space="preserve"> </v>
      </c>
      <c r="K76" s="76">
        <f t="shared" si="20"/>
        <v>1</v>
      </c>
      <c r="L76" s="89">
        <f t="shared" ref="L76:L138" si="22">IF((AVERAGE(I67:I76))&lt;$X$5,1,"")</f>
        <v>1</v>
      </c>
      <c r="M76" s="168">
        <f t="shared" si="19"/>
        <v>0.10614584226507108</v>
      </c>
      <c r="N76" s="165">
        <f t="shared" si="12"/>
        <v>0</v>
      </c>
      <c r="O76" s="70">
        <f t="shared" si="21"/>
        <v>1</v>
      </c>
      <c r="P76" s="102">
        <f t="shared" ref="P76:P139" si="23">IF(L76=1,(AVERAGE(IF(I76&gt;$X$7,I76-$X$7,0),IF(I75&gt;$X$7,I75-$X$7,0),IF(I74&gt;$X$7,I74-$X$7,0),IF(I73&gt;$X$7,I73-$X$7,0),IF(I72&gt;$X$7,I72-$X$7,0),IF(I71&gt;$X$7,I71-$X$7,0),IF(I70&gt;$X$7,I70-$X$7,0),IF(I69&gt;$X$7,I69-$X$7,0),IF(I68&gt;$X$7,I68-$X$7,0),IF(I67&gt;$X$7,I67-$X$7,0)))*$X$8,"")</f>
        <v>15.051999855041425</v>
      </c>
      <c r="Q76" s="6" t="str">
        <f t="shared" si="15"/>
        <v/>
      </c>
      <c r="R76" s="119">
        <f t="shared" si="11"/>
        <v>0</v>
      </c>
    </row>
    <row r="77" spans="1:18" ht="15.6">
      <c r="A77" s="206">
        <v>34773</v>
      </c>
      <c r="B77">
        <v>13.0100002288818</v>
      </c>
      <c r="C77">
        <v>17.409999847412099</v>
      </c>
      <c r="D77">
        <v>2.2000000476837198</v>
      </c>
      <c r="E77">
        <v>31.3854887083899</v>
      </c>
      <c r="F77" s="36">
        <f t="shared" si="13"/>
        <v>2.040151840244453</v>
      </c>
      <c r="G77" s="41">
        <f t="shared" si="16"/>
        <v>9.9887018140613897</v>
      </c>
      <c r="H77" s="42">
        <f t="shared" si="17"/>
        <v>0.19977403628122781</v>
      </c>
      <c r="I77" s="61">
        <f t="shared" si="14"/>
        <v>16.309999942779523</v>
      </c>
      <c r="J77" s="37" t="str">
        <f t="shared" si="18"/>
        <v xml:space="preserve"> </v>
      </c>
      <c r="K77" s="76">
        <f t="shared" si="20"/>
        <v>1</v>
      </c>
      <c r="L77" s="89">
        <f>IF((AVERAGE(I68:I77))&lt;$X$5,1,"")</f>
        <v>1</v>
      </c>
      <c r="M77" s="168">
        <f t="shared" si="19"/>
        <v>0.10166757650395758</v>
      </c>
      <c r="N77" s="165">
        <f t="shared" si="12"/>
        <v>0</v>
      </c>
      <c r="O77" s="70">
        <f t="shared" si="21"/>
        <v>1</v>
      </c>
      <c r="P77" s="102">
        <f t="shared" si="23"/>
        <v>11.352000236511184</v>
      </c>
      <c r="Q77" s="6" t="str">
        <f t="shared" si="15"/>
        <v/>
      </c>
      <c r="R77" s="119">
        <f t="shared" si="11"/>
        <v>0</v>
      </c>
    </row>
    <row r="78" spans="1:18" ht="15.6">
      <c r="A78" s="206">
        <v>34774</v>
      </c>
      <c r="B78">
        <v>10.1199998855591</v>
      </c>
      <c r="C78">
        <v>21.399999618530298</v>
      </c>
      <c r="D78">
        <v>0</v>
      </c>
      <c r="E78">
        <v>31.130370259936299</v>
      </c>
      <c r="F78" s="36">
        <f t="shared" si="13"/>
        <v>3.2939919343995889</v>
      </c>
      <c r="G78" s="41">
        <f t="shared" si="16"/>
        <v>7.3535082665417182</v>
      </c>
      <c r="H78" s="42">
        <f t="shared" si="17"/>
        <v>0.14707016533083436</v>
      </c>
      <c r="I78" s="61">
        <f t="shared" si="14"/>
        <v>18.579999685287497</v>
      </c>
      <c r="J78" s="37" t="str">
        <f t="shared" si="18"/>
        <v xml:space="preserve"> </v>
      </c>
      <c r="K78" s="76">
        <f t="shared" si="20"/>
        <v>1</v>
      </c>
      <c r="L78" s="89">
        <f t="shared" si="22"/>
        <v>1</v>
      </c>
      <c r="M78" s="168">
        <f t="shared" si="19"/>
        <v>0.11568317651857585</v>
      </c>
      <c r="N78" s="165">
        <f t="shared" si="12"/>
        <v>0</v>
      </c>
      <c r="O78" s="70">
        <f t="shared" si="21"/>
        <v>1</v>
      </c>
      <c r="P78" s="102">
        <f t="shared" si="23"/>
        <v>8.4059997558593231</v>
      </c>
      <c r="Q78" s="6" t="str">
        <f t="shared" si="15"/>
        <v/>
      </c>
      <c r="R78" s="119">
        <f t="shared" si="11"/>
        <v>0</v>
      </c>
    </row>
    <row r="79" spans="1:18" ht="15.6">
      <c r="A79" s="206">
        <v>34775</v>
      </c>
      <c r="B79">
        <v>10.6599998474121</v>
      </c>
      <c r="C79">
        <v>20.790000915527301</v>
      </c>
      <c r="D79">
        <v>0</v>
      </c>
      <c r="E79">
        <v>30.872137536359499</v>
      </c>
      <c r="F79" s="36">
        <f t="shared" si="13"/>
        <v>3.0924450337320812</v>
      </c>
      <c r="G79" s="41">
        <f t="shared" si="16"/>
        <v>4.8795522395560536</v>
      </c>
      <c r="H79" s="42">
        <f t="shared" si="17"/>
        <v>9.7591044791121073E-2</v>
      </c>
      <c r="I79" s="61">
        <f t="shared" si="14"/>
        <v>18.2575006484985</v>
      </c>
      <c r="J79" s="37" t="str">
        <f t="shared" si="18"/>
        <v xml:space="preserve"> </v>
      </c>
      <c r="K79" s="76">
        <f t="shared" si="20"/>
        <v>1</v>
      </c>
      <c r="L79" s="89">
        <f t="shared" si="22"/>
        <v>1</v>
      </c>
      <c r="M79" s="168">
        <f t="shared" si="19"/>
        <v>0.1147101377842248</v>
      </c>
      <c r="N79" s="165">
        <f t="shared" si="12"/>
        <v>0</v>
      </c>
      <c r="O79" s="70">
        <f t="shared" si="21"/>
        <v>1</v>
      </c>
      <c r="P79" s="102">
        <f t="shared" si="23"/>
        <v>4.219999504089321</v>
      </c>
      <c r="Q79" s="206">
        <f t="shared" si="15"/>
        <v>34775</v>
      </c>
      <c r="R79" s="119">
        <f t="shared" si="11"/>
        <v>1</v>
      </c>
    </row>
    <row r="80" spans="1:18" ht="15.6">
      <c r="A80" s="206">
        <v>34776</v>
      </c>
      <c r="B80">
        <v>12.1099996566772</v>
      </c>
      <c r="C80">
        <v>17.75</v>
      </c>
      <c r="D80">
        <v>2.0999999046325701</v>
      </c>
      <c r="E80">
        <v>30.6109858336951</v>
      </c>
      <c r="F80" s="36">
        <f t="shared" si="13"/>
        <v>2.2336989305044392</v>
      </c>
      <c r="G80" s="41">
        <f t="shared" si="16"/>
        <v>5.1925929997850719</v>
      </c>
      <c r="H80" s="42">
        <f t="shared" si="17"/>
        <v>0.10385185999570144</v>
      </c>
      <c r="I80" s="61">
        <f t="shared" si="14"/>
        <v>16.339999914169301</v>
      </c>
      <c r="J80" s="37" t="str">
        <f t="shared" si="18"/>
        <v xml:space="preserve"> </v>
      </c>
      <c r="K80" s="76">
        <f t="shared" si="20"/>
        <v>1</v>
      </c>
      <c r="L80" s="89">
        <f t="shared" si="22"/>
        <v>1</v>
      </c>
      <c r="M80" s="168">
        <f t="shared" si="19"/>
        <v>0.10193133274780521</v>
      </c>
      <c r="N80" s="165">
        <f t="shared" si="12"/>
        <v>0</v>
      </c>
      <c r="O80" s="70">
        <f t="shared" si="21"/>
        <v>1</v>
      </c>
      <c r="P80" s="102">
        <f t="shared" si="23"/>
        <v>1.9699995040893215</v>
      </c>
      <c r="Q80" s="6" t="str">
        <f t="shared" si="15"/>
        <v/>
      </c>
      <c r="R80" s="119">
        <f t="shared" si="11"/>
        <v>1</v>
      </c>
    </row>
    <row r="81" spans="1:18" ht="15.6">
      <c r="A81" s="206">
        <v>34777</v>
      </c>
      <c r="B81">
        <v>12.25</v>
      </c>
      <c r="C81">
        <v>17.9799995422363</v>
      </c>
      <c r="D81">
        <v>5</v>
      </c>
      <c r="E81">
        <v>30.3471104479788</v>
      </c>
      <c r="F81" s="36">
        <f t="shared" si="13"/>
        <v>2.2446583435448337</v>
      </c>
      <c r="G81" s="41">
        <f t="shared" si="16"/>
        <v>8.3968663249492046</v>
      </c>
      <c r="H81" s="42">
        <f t="shared" si="17"/>
        <v>0.1679373264989841</v>
      </c>
      <c r="I81" s="61">
        <f t="shared" si="14"/>
        <v>16.547499656677225</v>
      </c>
      <c r="J81" s="37" t="str">
        <f t="shared" si="18"/>
        <v xml:space="preserve"> </v>
      </c>
      <c r="K81" s="76">
        <f t="shared" si="20"/>
        <v>1</v>
      </c>
      <c r="L81" s="89">
        <f t="shared" si="22"/>
        <v>1</v>
      </c>
      <c r="M81" s="168">
        <f t="shared" si="19"/>
        <v>0.10371667406559613</v>
      </c>
      <c r="N81" s="170">
        <f>IF(AND(SUM(M70:M81)&gt;1,SUM(D66:D70)&gt;$X$6),1,0)</f>
        <v>1</v>
      </c>
      <c r="O81" s="70">
        <f t="shared" si="21"/>
        <v>1</v>
      </c>
      <c r="P81" s="102">
        <f t="shared" si="23"/>
        <v>1.9699995040893215</v>
      </c>
      <c r="Q81" s="6" t="str">
        <f t="shared" si="15"/>
        <v/>
      </c>
      <c r="R81" s="119">
        <f t="shared" ref="R81:R144" si="24">IF(AND(AND(AND(SUM(D68:D72)&gt;$X$6)),(L81=1)),1,0)</f>
        <v>1</v>
      </c>
    </row>
    <row r="82" spans="1:18" ht="15.6">
      <c r="A82" s="206">
        <v>34778</v>
      </c>
      <c r="B82">
        <v>12.9799995422363</v>
      </c>
      <c r="C82">
        <v>17.079999923706101</v>
      </c>
      <c r="D82">
        <v>0</v>
      </c>
      <c r="E82">
        <v>30.080706675246201</v>
      </c>
      <c r="F82" s="36">
        <f t="shared" si="13"/>
        <v>1.877208941523921</v>
      </c>
      <c r="G82" s="41">
        <f t="shared" si="16"/>
        <v>6.8950991717300676</v>
      </c>
      <c r="H82" s="42">
        <f t="shared" si="17"/>
        <v>0.13790198343460136</v>
      </c>
      <c r="I82" s="61">
        <f t="shared" si="14"/>
        <v>16.054999828338651</v>
      </c>
      <c r="J82" s="37" t="str">
        <f t="shared" si="18"/>
        <v xml:space="preserve"> </v>
      </c>
      <c r="K82" s="76">
        <f t="shared" si="20"/>
        <v>1</v>
      </c>
      <c r="L82" s="89">
        <f t="shared" si="22"/>
        <v>1</v>
      </c>
      <c r="M82" s="168">
        <f t="shared" si="19"/>
        <v>9.9372967776863219E-2</v>
      </c>
      <c r="N82" s="165">
        <f t="shared" si="12"/>
        <v>1</v>
      </c>
      <c r="O82" s="70">
        <f t="shared" si="21"/>
        <v>1</v>
      </c>
      <c r="P82" s="102">
        <f t="shared" si="23"/>
        <v>1.9699995040893215</v>
      </c>
      <c r="Q82" s="6" t="str">
        <f t="shared" si="15"/>
        <v/>
      </c>
      <c r="R82" s="119">
        <f t="shared" si="24"/>
        <v>1</v>
      </c>
    </row>
    <row r="83" spans="1:18" ht="15.6">
      <c r="A83" s="206">
        <v>34779</v>
      </c>
      <c r="B83">
        <v>14.6300001144409</v>
      </c>
      <c r="C83">
        <v>19.5</v>
      </c>
      <c r="D83">
        <v>1.5</v>
      </c>
      <c r="E83">
        <v>29.811969811532901</v>
      </c>
      <c r="F83" s="36">
        <f t="shared" si="13"/>
        <v>2.1533100640495446</v>
      </c>
      <c r="G83" s="41">
        <f t="shared" si="16"/>
        <v>6.6724511204904307</v>
      </c>
      <c r="H83" s="42">
        <f t="shared" si="17"/>
        <v>0.1334490224098086</v>
      </c>
      <c r="I83" s="61">
        <f t="shared" si="14"/>
        <v>18.282500028610226</v>
      </c>
      <c r="J83" s="37" t="str">
        <f t="shared" si="18"/>
        <v xml:space="preserve"> </v>
      </c>
      <c r="K83" s="76">
        <f t="shared" si="20"/>
        <v>1</v>
      </c>
      <c r="L83" s="89">
        <f t="shared" si="22"/>
        <v>1</v>
      </c>
      <c r="M83" s="168">
        <f t="shared" si="19"/>
        <v>0.11480221281744789</v>
      </c>
      <c r="N83" s="165">
        <f t="shared" si="12"/>
        <v>1</v>
      </c>
      <c r="O83" s="70">
        <f t="shared" si="21"/>
        <v>1</v>
      </c>
      <c r="P83" s="102">
        <f t="shared" si="23"/>
        <v>0</v>
      </c>
      <c r="Q83" s="6" t="str">
        <f t="shared" si="15"/>
        <v/>
      </c>
      <c r="R83" s="119">
        <f t="shared" si="24"/>
        <v>1</v>
      </c>
    </row>
    <row r="84" spans="1:18" ht="15.6">
      <c r="A84" s="206">
        <v>34780</v>
      </c>
      <c r="B84">
        <v>14.0299997329712</v>
      </c>
      <c r="C84">
        <v>18.809999465942401</v>
      </c>
      <c r="D84">
        <v>0.89999997615814198</v>
      </c>
      <c r="E84">
        <v>29.541095152874501</v>
      </c>
      <c r="F84" s="36">
        <f t="shared" si="13"/>
        <v>2.0748288564219153</v>
      </c>
      <c r="G84" s="41">
        <f t="shared" si="16"/>
        <v>5.9125880115110405</v>
      </c>
      <c r="H84" s="42">
        <f t="shared" si="17"/>
        <v>0.11825176023022081</v>
      </c>
      <c r="I84" s="61">
        <f t="shared" si="14"/>
        <v>17.614999532699599</v>
      </c>
      <c r="J84" s="37" t="str">
        <f t="shared" si="18"/>
        <v xml:space="preserve"> </v>
      </c>
      <c r="K84" s="76">
        <f t="shared" si="20"/>
        <v>1</v>
      </c>
      <c r="L84" s="89">
        <f t="shared" si="22"/>
        <v>1</v>
      </c>
      <c r="M84" s="168">
        <f t="shared" si="19"/>
        <v>0.1115396135717989</v>
      </c>
      <c r="N84" s="165">
        <f t="shared" si="12"/>
        <v>1</v>
      </c>
      <c r="O84" s="70">
        <f t="shared" si="21"/>
        <v>1</v>
      </c>
      <c r="P84" s="102">
        <f t="shared" si="23"/>
        <v>0</v>
      </c>
      <c r="Q84" s="6" t="str">
        <f t="shared" si="15"/>
        <v/>
      </c>
      <c r="R84" s="119">
        <f t="shared" si="24"/>
        <v>1</v>
      </c>
    </row>
    <row r="85" spans="1:18" ht="15.6">
      <c r="A85" s="206">
        <v>34781</v>
      </c>
      <c r="B85">
        <v>11.930000305175801</v>
      </c>
      <c r="C85">
        <v>18.5</v>
      </c>
      <c r="D85">
        <v>2.2000000476837198</v>
      </c>
      <c r="E85">
        <v>29.2682779953067</v>
      </c>
      <c r="F85" s="36">
        <f t="shared" si="13"/>
        <v>2.3251603117034474</v>
      </c>
      <c r="G85" s="41">
        <f t="shared" si="16"/>
        <v>6.2524598098320023</v>
      </c>
      <c r="H85" s="42">
        <f t="shared" si="17"/>
        <v>0.12504919619664004</v>
      </c>
      <c r="I85" s="61">
        <f t="shared" si="14"/>
        <v>16.857500076293949</v>
      </c>
      <c r="J85" s="37" t="str">
        <f t="shared" si="18"/>
        <v xml:space="preserve"> </v>
      </c>
      <c r="K85" s="76">
        <f t="shared" si="20"/>
        <v>1</v>
      </c>
      <c r="L85" s="89">
        <f t="shared" si="22"/>
        <v>1</v>
      </c>
      <c r="M85" s="168">
        <f t="shared" si="19"/>
        <v>0.10624422783939085</v>
      </c>
      <c r="N85" s="165">
        <f t="shared" si="12"/>
        <v>1</v>
      </c>
      <c r="O85" s="70">
        <f t="shared" si="21"/>
        <v>1</v>
      </c>
      <c r="P85" s="102">
        <f t="shared" si="23"/>
        <v>0</v>
      </c>
      <c r="Q85" s="6" t="str">
        <f t="shared" si="15"/>
        <v/>
      </c>
      <c r="R85" s="119">
        <f t="shared" si="24"/>
        <v>1</v>
      </c>
    </row>
    <row r="86" spans="1:18" ht="15.6">
      <c r="A86" s="206">
        <v>34782</v>
      </c>
      <c r="B86">
        <v>11.0200004577637</v>
      </c>
      <c r="C86">
        <v>16.040000915527301</v>
      </c>
      <c r="D86">
        <v>2.0999999046325701</v>
      </c>
      <c r="E86">
        <v>28.993713634865099</v>
      </c>
      <c r="F86" s="36">
        <f t="shared" si="13"/>
        <v>1.9106356619601179</v>
      </c>
      <c r="G86" s="41">
        <f t="shared" si="16"/>
        <v>6.8239511848964778</v>
      </c>
      <c r="H86" s="42">
        <f t="shared" si="17"/>
        <v>0.13647902369792955</v>
      </c>
      <c r="I86" s="61">
        <f t="shared" si="14"/>
        <v>14.785000801086401</v>
      </c>
      <c r="J86" s="37" t="str">
        <f t="shared" si="18"/>
        <v xml:space="preserve"> </v>
      </c>
      <c r="K86" s="76">
        <f t="shared" si="20"/>
        <v>1</v>
      </c>
      <c r="L86" s="89">
        <f t="shared" si="22"/>
        <v>1</v>
      </c>
      <c r="M86" s="168">
        <f t="shared" si="19"/>
        <v>8.6881734756407203E-2</v>
      </c>
      <c r="N86" s="165">
        <f t="shared" si="12"/>
        <v>1</v>
      </c>
      <c r="O86" s="70">
        <f t="shared" si="21"/>
        <v>1</v>
      </c>
      <c r="P86" s="102">
        <f t="shared" si="23"/>
        <v>0</v>
      </c>
      <c r="Q86" s="6" t="str">
        <f t="shared" si="15"/>
        <v/>
      </c>
      <c r="R86" s="119">
        <f t="shared" si="24"/>
        <v>1</v>
      </c>
    </row>
    <row r="87" spans="1:18" ht="15.6">
      <c r="A87" s="206">
        <v>34783</v>
      </c>
      <c r="B87">
        <v>9.8400001525878906</v>
      </c>
      <c r="C87">
        <v>16.25</v>
      </c>
      <c r="D87">
        <v>6.6999998092651403</v>
      </c>
      <c r="E87">
        <v>28.717597367585402</v>
      </c>
      <c r="F87" s="36">
        <f t="shared" si="13"/>
        <v>2.1053467736834697</v>
      </c>
      <c r="G87" s="41">
        <f t="shared" si="16"/>
        <v>11.839673575214842</v>
      </c>
      <c r="H87" s="42">
        <f t="shared" si="17"/>
        <v>0.23679347150429686</v>
      </c>
      <c r="I87" s="61">
        <f t="shared" si="14"/>
        <v>14.647500038146973</v>
      </c>
      <c r="J87" s="37">
        <f t="shared" si="18"/>
        <v>1</v>
      </c>
      <c r="K87" s="76">
        <f t="shared" si="20"/>
        <v>1</v>
      </c>
      <c r="L87" s="89">
        <f t="shared" si="22"/>
        <v>1</v>
      </c>
      <c r="M87" s="168">
        <f t="shared" si="19"/>
        <v>8.5454317506423016E-2</v>
      </c>
      <c r="N87" s="165">
        <f t="shared" ref="N87:N150" si="25">IF(AND(SUM(M76:M87)&gt;1,SUM(D72:D76)&gt;$X$6),1,0)</f>
        <v>1</v>
      </c>
      <c r="O87" s="70">
        <f t="shared" si="21"/>
        <v>1</v>
      </c>
      <c r="P87" s="102">
        <f t="shared" si="23"/>
        <v>0</v>
      </c>
      <c r="Q87" s="206" t="str">
        <f t="shared" si="15"/>
        <v/>
      </c>
      <c r="R87" s="119">
        <f t="shared" si="24"/>
        <v>1</v>
      </c>
    </row>
    <row r="88" spans="1:18" ht="15.6">
      <c r="A88" s="206">
        <v>34784</v>
      </c>
      <c r="B88">
        <v>6.75</v>
      </c>
      <c r="C88">
        <v>17.780000686645501</v>
      </c>
      <c r="D88">
        <v>0.80000001192092896</v>
      </c>
      <c r="E88">
        <v>28.440124489503201</v>
      </c>
      <c r="F88" s="36">
        <f t="shared" si="13"/>
        <v>2.6658900124483309</v>
      </c>
      <c r="G88" s="41">
        <f t="shared" si="16"/>
        <v>10.506961577177107</v>
      </c>
      <c r="H88" s="42">
        <f t="shared" si="17"/>
        <v>0.21013923154354214</v>
      </c>
      <c r="I88" s="61">
        <f t="shared" si="14"/>
        <v>15.022500514984126</v>
      </c>
      <c r="J88" s="37">
        <f t="shared" si="18"/>
        <v>1</v>
      </c>
      <c r="K88" s="76">
        <f t="shared" si="20"/>
        <v>1</v>
      </c>
      <c r="L88" s="89">
        <f t="shared" si="22"/>
        <v>1</v>
      </c>
      <c r="M88" s="168">
        <f t="shared" si="19"/>
        <v>8.932069932323064E-2</v>
      </c>
      <c r="N88" s="165">
        <f t="shared" si="25"/>
        <v>1</v>
      </c>
      <c r="O88" s="70">
        <f t="shared" si="21"/>
        <v>1</v>
      </c>
      <c r="P88" s="102">
        <f t="shared" si="23"/>
        <v>0</v>
      </c>
      <c r="Q88" s="206" t="str">
        <f t="shared" si="15"/>
        <v/>
      </c>
      <c r="R88" s="119">
        <f t="shared" si="24"/>
        <v>1</v>
      </c>
    </row>
    <row r="89" spans="1:18" ht="15.6">
      <c r="A89" s="206">
        <v>34785</v>
      </c>
      <c r="B89">
        <v>10.329999923706101</v>
      </c>
      <c r="C89">
        <v>16.0200004577637</v>
      </c>
      <c r="D89">
        <v>2.2000000476837198</v>
      </c>
      <c r="E89">
        <v>28.161490296654001</v>
      </c>
      <c r="F89" s="36">
        <f t="shared" si="13"/>
        <v>1.9533715438428065</v>
      </c>
      <c r="G89" s="41">
        <f t="shared" si="16"/>
        <v>11.144264389786581</v>
      </c>
      <c r="H89" s="42">
        <f t="shared" si="17"/>
        <v>0.22288528779573163</v>
      </c>
      <c r="I89" s="61">
        <f t="shared" si="14"/>
        <v>14.5975003242493</v>
      </c>
      <c r="J89" s="37">
        <f t="shared" si="18"/>
        <v>1</v>
      </c>
      <c r="K89" s="76">
        <f t="shared" si="20"/>
        <v>1</v>
      </c>
      <c r="L89" s="89">
        <f t="shared" si="22"/>
        <v>1</v>
      </c>
      <c r="M89" s="168">
        <f t="shared" si="19"/>
        <v>8.4932772884898658E-2</v>
      </c>
      <c r="N89" s="165">
        <f t="shared" si="25"/>
        <v>1</v>
      </c>
      <c r="O89" s="70">
        <f t="shared" si="21"/>
        <v>1</v>
      </c>
      <c r="P89" s="102">
        <f t="shared" si="23"/>
        <v>0</v>
      </c>
      <c r="Q89" s="206" t="str">
        <f t="shared" si="15"/>
        <v/>
      </c>
      <c r="R89" s="119">
        <f t="shared" si="24"/>
        <v>1</v>
      </c>
    </row>
    <row r="90" spans="1:18" ht="15.6">
      <c r="A90" s="206">
        <v>34786</v>
      </c>
      <c r="B90">
        <v>9.1099996566772496</v>
      </c>
      <c r="C90">
        <v>15.9899997711182</v>
      </c>
      <c r="D90">
        <v>5.8000001907348597</v>
      </c>
      <c r="E90">
        <v>27.8818900850736</v>
      </c>
      <c r="F90" s="36">
        <f t="shared" si="13"/>
        <v>2.0837080834116941</v>
      </c>
      <c r="G90" s="41">
        <f t="shared" si="16"/>
        <v>15.277298113792085</v>
      </c>
      <c r="H90" s="42">
        <f t="shared" si="17"/>
        <v>0.30554596227584169</v>
      </c>
      <c r="I90" s="61">
        <f t="shared" si="14"/>
        <v>14.269999742507963</v>
      </c>
      <c r="J90" s="37">
        <f t="shared" si="18"/>
        <v>1</v>
      </c>
      <c r="K90" s="76">
        <f t="shared" si="20"/>
        <v>1</v>
      </c>
      <c r="L90" s="89">
        <f t="shared" si="22"/>
        <v>1</v>
      </c>
      <c r="M90" s="168">
        <f t="shared" si="19"/>
        <v>8.1488418194571227E-2</v>
      </c>
      <c r="N90" s="165">
        <f t="shared" si="25"/>
        <v>1</v>
      </c>
      <c r="O90" s="70">
        <f t="shared" si="21"/>
        <v>1</v>
      </c>
      <c r="P90" s="102">
        <f t="shared" si="23"/>
        <v>0</v>
      </c>
      <c r="Q90" s="206" t="str">
        <f t="shared" si="15"/>
        <v/>
      </c>
      <c r="R90" s="119">
        <f t="shared" si="24"/>
        <v>1</v>
      </c>
    </row>
    <row r="91" spans="1:18" ht="15.6">
      <c r="A91" s="206">
        <v>34787</v>
      </c>
      <c r="B91">
        <v>11.170000076293899</v>
      </c>
      <c r="C91">
        <v>17.940000534057599</v>
      </c>
      <c r="D91">
        <v>4.0999999046325701</v>
      </c>
      <c r="E91">
        <v>27.6015191507975</v>
      </c>
      <c r="F91" s="36">
        <f t="shared" si="13"/>
        <v>2.1813758193137729</v>
      </c>
      <c r="G91" s="41">
        <f t="shared" si="16"/>
        <v>17.632197362973635</v>
      </c>
      <c r="H91" s="42">
        <f t="shared" si="17"/>
        <v>0.35264394725947268</v>
      </c>
      <c r="I91" s="61">
        <f t="shared" si="14"/>
        <v>16.247500419616674</v>
      </c>
      <c r="J91" s="37">
        <f t="shared" si="18"/>
        <v>1</v>
      </c>
      <c r="K91" s="76">
        <f t="shared" si="20"/>
        <v>1</v>
      </c>
      <c r="L91" s="89">
        <f t="shared" si="22"/>
        <v>1</v>
      </c>
      <c r="M91" s="168">
        <f t="shared" si="19"/>
        <v>0.10111375320036904</v>
      </c>
      <c r="N91" s="165">
        <f t="shared" si="25"/>
        <v>1</v>
      </c>
      <c r="O91" s="70">
        <f t="shared" si="21"/>
        <v>1</v>
      </c>
      <c r="P91" s="102">
        <f t="shared" si="23"/>
        <v>0</v>
      </c>
      <c r="Q91" s="206" t="str">
        <f t="shared" si="15"/>
        <v/>
      </c>
      <c r="R91" s="119">
        <f t="shared" si="24"/>
        <v>1</v>
      </c>
    </row>
    <row r="92" spans="1:18" ht="15.6">
      <c r="A92" s="206">
        <v>34788</v>
      </c>
      <c r="B92">
        <v>12.789999961853001</v>
      </c>
      <c r="C92">
        <v>16.049999237060501</v>
      </c>
      <c r="D92">
        <v>2.9000000953674299</v>
      </c>
      <c r="E92">
        <v>27.320572789861501</v>
      </c>
      <c r="F92" s="36">
        <f t="shared" si="13"/>
        <v>1.4920584426258758</v>
      </c>
      <c r="G92" s="41">
        <f t="shared" si="16"/>
        <v>19.338550704240365</v>
      </c>
      <c r="H92" s="42">
        <f t="shared" si="17"/>
        <v>0.3867710140848073</v>
      </c>
      <c r="I92" s="61">
        <f t="shared" si="14"/>
        <v>15.234999418258626</v>
      </c>
      <c r="J92" s="37">
        <f t="shared" si="18"/>
        <v>1</v>
      </c>
      <c r="K92" s="76">
        <f t="shared" si="20"/>
        <v>1</v>
      </c>
      <c r="L92" s="89">
        <f t="shared" si="22"/>
        <v>1</v>
      </c>
      <c r="M92" s="168">
        <f t="shared" si="19"/>
        <v>9.1469874732683421E-2</v>
      </c>
      <c r="N92" s="165">
        <f t="shared" si="25"/>
        <v>1</v>
      </c>
      <c r="O92" s="70">
        <f t="shared" si="21"/>
        <v>1</v>
      </c>
      <c r="P92" s="102">
        <f t="shared" si="23"/>
        <v>0</v>
      </c>
      <c r="Q92" s="206" t="str">
        <f t="shared" si="15"/>
        <v/>
      </c>
      <c r="R92" s="119">
        <f t="shared" si="24"/>
        <v>1</v>
      </c>
    </row>
    <row r="93" spans="1:18" ht="15.6">
      <c r="A93" s="206">
        <v>34789</v>
      </c>
      <c r="B93">
        <v>8.1899995803833008</v>
      </c>
      <c r="C93">
        <v>13.460000038146999</v>
      </c>
      <c r="D93">
        <v>13.8999996185303</v>
      </c>
      <c r="E93">
        <v>27.039246298301101</v>
      </c>
      <c r="F93" s="36">
        <f t="shared" si="13"/>
        <v>1.6680426556112256</v>
      </c>
      <c r="G93" s="41">
        <f t="shared" si="16"/>
        <v>31.904116198281685</v>
      </c>
      <c r="H93" s="42">
        <f t="shared" si="17"/>
        <v>0.63808232396563369</v>
      </c>
      <c r="I93" s="61">
        <f t="shared" si="14"/>
        <v>12.142499923706074</v>
      </c>
      <c r="J93" s="37">
        <f t="shared" si="18"/>
        <v>1</v>
      </c>
      <c r="K93" s="76">
        <f t="shared" si="20"/>
        <v>1</v>
      </c>
      <c r="L93" s="89">
        <f t="shared" si="22"/>
        <v>1</v>
      </c>
      <c r="M93" s="168">
        <f t="shared" si="19"/>
        <v>5.8720410716222651E-2</v>
      </c>
      <c r="N93" s="165">
        <f t="shared" si="25"/>
        <v>1</v>
      </c>
      <c r="O93" s="70">
        <f t="shared" si="21"/>
        <v>1</v>
      </c>
      <c r="P93" s="102">
        <f t="shared" si="23"/>
        <v>0</v>
      </c>
      <c r="Q93" s="206" t="str">
        <f t="shared" si="15"/>
        <v/>
      </c>
      <c r="R93" s="119">
        <f t="shared" si="24"/>
        <v>1</v>
      </c>
    </row>
    <row r="94" spans="1:18" ht="15.6">
      <c r="A94" s="206">
        <v>34790</v>
      </c>
      <c r="B94">
        <v>8.6400003433227504</v>
      </c>
      <c r="C94">
        <v>16.299999237060501</v>
      </c>
      <c r="D94">
        <v>2.7999999523162802</v>
      </c>
      <c r="E94">
        <v>26.757734972151901</v>
      </c>
      <c r="F94" s="36">
        <f t="shared" si="13"/>
        <v>2.1044464102581175</v>
      </c>
      <c r="G94" s="41">
        <f t="shared" si="16"/>
        <v>33.020559022391467</v>
      </c>
      <c r="H94" s="42">
        <f t="shared" si="17"/>
        <v>0.66041118044782932</v>
      </c>
      <c r="I94" s="61">
        <f t="shared" si="14"/>
        <v>14.384999513626063</v>
      </c>
      <c r="J94" s="37">
        <f t="shared" si="18"/>
        <v>1</v>
      </c>
      <c r="K94" s="76">
        <f t="shared" si="20"/>
        <v>1</v>
      </c>
      <c r="L94" s="89">
        <f t="shared" si="22"/>
        <v>1</v>
      </c>
      <c r="M94" s="168">
        <f t="shared" si="19"/>
        <v>8.2703006139479854E-2</v>
      </c>
      <c r="N94" s="165">
        <f t="shared" si="25"/>
        <v>1</v>
      </c>
      <c r="O94" s="70">
        <f t="shared" si="21"/>
        <v>1</v>
      </c>
      <c r="P94" s="102">
        <f t="shared" si="23"/>
        <v>0</v>
      </c>
      <c r="Q94" s="206" t="str">
        <f t="shared" si="15"/>
        <v/>
      </c>
      <c r="R94" s="119">
        <f t="shared" si="24"/>
        <v>1</v>
      </c>
    </row>
    <row r="95" spans="1:18" ht="15.6">
      <c r="A95" s="206">
        <v>34791</v>
      </c>
      <c r="B95">
        <v>9.5399999618530291</v>
      </c>
      <c r="C95">
        <v>15.2299995422363</v>
      </c>
      <c r="D95">
        <v>15.800000190734901</v>
      </c>
      <c r="E95">
        <v>26.476234107449599</v>
      </c>
      <c r="F95" s="36">
        <f t="shared" si="13"/>
        <v>1.7896382690391179</v>
      </c>
      <c r="G95" s="41">
        <f t="shared" si="16"/>
        <v>47.38884859789507</v>
      </c>
      <c r="H95" s="42">
        <f t="shared" si="17"/>
        <v>0.94777697195790145</v>
      </c>
      <c r="I95" s="61">
        <f t="shared" si="14"/>
        <v>13.807499647140482</v>
      </c>
      <c r="J95" s="37">
        <f t="shared" si="18"/>
        <v>1</v>
      </c>
      <c r="K95" s="76">
        <f t="shared" si="20"/>
        <v>1</v>
      </c>
      <c r="L95" s="89">
        <f t="shared" si="22"/>
        <v>1</v>
      </c>
      <c r="M95" s="168">
        <f t="shared" si="19"/>
        <v>7.656166167636004E-2</v>
      </c>
      <c r="N95" s="165">
        <f t="shared" si="25"/>
        <v>1</v>
      </c>
      <c r="O95" s="70">
        <f t="shared" si="21"/>
        <v>1</v>
      </c>
      <c r="P95" s="102">
        <f t="shared" si="23"/>
        <v>0</v>
      </c>
      <c r="Q95" s="206" t="str">
        <f t="shared" si="15"/>
        <v/>
      </c>
      <c r="R95" s="119">
        <f t="shared" si="24"/>
        <v>1</v>
      </c>
    </row>
    <row r="96" spans="1:18" ht="15.6">
      <c r="A96" s="206">
        <v>34792</v>
      </c>
      <c r="B96">
        <v>8.2799997329711896</v>
      </c>
      <c r="C96">
        <v>17.530000686645501</v>
      </c>
      <c r="D96">
        <v>4.3000001907348597</v>
      </c>
      <c r="E96">
        <v>26.194939000229901</v>
      </c>
      <c r="F96" s="36">
        <f t="shared" si="13"/>
        <v>2.2964613289115263</v>
      </c>
      <c r="G96" s="41">
        <f t="shared" si="16"/>
        <v>49.851679725500702</v>
      </c>
      <c r="H96" s="42">
        <f t="shared" si="17"/>
        <v>0.99703359451001405</v>
      </c>
      <c r="I96" s="61">
        <f t="shared" si="14"/>
        <v>15.217500448226923</v>
      </c>
      <c r="J96" s="37">
        <f t="shared" si="18"/>
        <v>1</v>
      </c>
      <c r="K96" s="76">
        <f t="shared" si="20"/>
        <v>1</v>
      </c>
      <c r="L96" s="89">
        <f t="shared" si="22"/>
        <v>1</v>
      </c>
      <c r="M96" s="168">
        <f t="shared" si="19"/>
        <v>9.1294197190880277E-2</v>
      </c>
      <c r="N96" s="165">
        <f t="shared" si="25"/>
        <v>1</v>
      </c>
      <c r="O96" s="70">
        <f t="shared" si="21"/>
        <v>1</v>
      </c>
      <c r="P96" s="102">
        <f t="shared" si="23"/>
        <v>0</v>
      </c>
      <c r="Q96" s="206" t="str">
        <f t="shared" si="15"/>
        <v/>
      </c>
      <c r="R96" s="119">
        <f t="shared" si="24"/>
        <v>1</v>
      </c>
    </row>
    <row r="97" spans="1:18" ht="15.6">
      <c r="A97" s="206">
        <v>34793</v>
      </c>
      <c r="B97">
        <v>7.0900001525878897</v>
      </c>
      <c r="C97">
        <v>21.340000152587901</v>
      </c>
      <c r="D97">
        <v>0</v>
      </c>
      <c r="E97">
        <v>25.9140449465283</v>
      </c>
      <c r="F97" s="36">
        <f t="shared" si="13"/>
        <v>2.9400715510471995</v>
      </c>
      <c r="G97" s="41">
        <f t="shared" si="16"/>
        <v>47.499622484662943</v>
      </c>
      <c r="H97" s="42">
        <f t="shared" si="17"/>
        <v>0.94999244969325891</v>
      </c>
      <c r="I97" s="61">
        <f t="shared" si="14"/>
        <v>17.777500152587898</v>
      </c>
      <c r="J97" s="37">
        <f t="shared" si="18"/>
        <v>1</v>
      </c>
      <c r="K97" s="76">
        <f t="shared" si="20"/>
        <v>1</v>
      </c>
      <c r="L97" s="89">
        <f t="shared" si="22"/>
        <v>1</v>
      </c>
      <c r="M97" s="168">
        <f t="shared" si="19"/>
        <v>0.11247488784008608</v>
      </c>
      <c r="N97" s="165">
        <f t="shared" si="25"/>
        <v>1</v>
      </c>
      <c r="O97" s="70">
        <f t="shared" si="21"/>
        <v>1</v>
      </c>
      <c r="P97" s="102">
        <f t="shared" si="23"/>
        <v>0</v>
      </c>
      <c r="Q97" s="206" t="str">
        <f t="shared" si="15"/>
        <v/>
      </c>
      <c r="R97" s="119">
        <f t="shared" si="24"/>
        <v>1</v>
      </c>
    </row>
    <row r="98" spans="1:18" ht="15.6">
      <c r="A98" s="207">
        <v>34794</v>
      </c>
      <c r="B98">
        <v>10.4799995422363</v>
      </c>
      <c r="C98">
        <v>15.300000190734901</v>
      </c>
      <c r="D98">
        <v>13.3999996185303</v>
      </c>
      <c r="E98">
        <v>25.633747242380501</v>
      </c>
      <c r="F98" s="36">
        <f t="shared" si="13"/>
        <v>1.6214153651387739</v>
      </c>
      <c r="G98" s="41">
        <f t="shared" si="16"/>
        <v>50</v>
      </c>
      <c r="H98" s="42">
        <f t="shared" si="17"/>
        <v>1</v>
      </c>
      <c r="I98" s="61">
        <f t="shared" si="14"/>
        <v>14.095000028610251</v>
      </c>
      <c r="J98" s="37">
        <f t="shared" si="18"/>
        <v>1</v>
      </c>
      <c r="K98" s="76">
        <f t="shared" si="20"/>
        <v>1</v>
      </c>
      <c r="L98" s="89">
        <f t="shared" si="22"/>
        <v>1</v>
      </c>
      <c r="M98" s="168">
        <f t="shared" si="19"/>
        <v>7.9631217189274864E-2</v>
      </c>
      <c r="N98" s="165">
        <f t="shared" si="25"/>
        <v>1</v>
      </c>
      <c r="O98" s="70">
        <f t="shared" si="21"/>
        <v>1</v>
      </c>
      <c r="P98" s="102">
        <f t="shared" si="23"/>
        <v>0</v>
      </c>
      <c r="Q98" s="206" t="str">
        <f t="shared" si="15"/>
        <v/>
      </c>
      <c r="R98" s="119">
        <f t="shared" si="24"/>
        <v>1</v>
      </c>
    </row>
    <row r="99" spans="1:18" ht="15.6">
      <c r="A99" s="206">
        <v>34795</v>
      </c>
      <c r="B99">
        <v>8.1800003051757795</v>
      </c>
      <c r="C99">
        <v>13.960000038146999</v>
      </c>
      <c r="D99">
        <v>0.10000000149011599</v>
      </c>
      <c r="E99">
        <v>25.3542411838222</v>
      </c>
      <c r="F99" s="36">
        <f t="shared" si="13"/>
        <v>1.6520495331313321</v>
      </c>
      <c r="G99" s="41">
        <f t="shared" si="16"/>
        <v>48.778360374985049</v>
      </c>
      <c r="H99" s="42">
        <f t="shared" si="17"/>
        <v>0.97556720749970094</v>
      </c>
      <c r="I99" s="61">
        <f t="shared" si="14"/>
        <v>12.515000104904194</v>
      </c>
      <c r="J99" s="37">
        <f t="shared" si="18"/>
        <v>1</v>
      </c>
      <c r="K99" s="76">
        <f t="shared" si="20"/>
        <v>1</v>
      </c>
      <c r="L99" s="89">
        <f t="shared" si="22"/>
        <v>1</v>
      </c>
      <c r="M99" s="168">
        <f t="shared" si="19"/>
        <v>6.2683276213392689E-2</v>
      </c>
      <c r="N99" s="165">
        <f t="shared" si="25"/>
        <v>1</v>
      </c>
      <c r="O99" s="70">
        <f t="shared" si="21"/>
        <v>1</v>
      </c>
      <c r="P99" s="102">
        <f t="shared" si="23"/>
        <v>0</v>
      </c>
      <c r="Q99" s="206" t="str">
        <f t="shared" si="15"/>
        <v/>
      </c>
      <c r="R99" s="119">
        <f t="shared" si="24"/>
        <v>1</v>
      </c>
    </row>
    <row r="100" spans="1:18" ht="15.6">
      <c r="A100" s="206">
        <v>34796</v>
      </c>
      <c r="B100">
        <v>5.4800000190734899</v>
      </c>
      <c r="C100">
        <v>12.1300001144409</v>
      </c>
      <c r="D100">
        <v>19.200000762939499</v>
      </c>
      <c r="E100">
        <v>25.075722066888801</v>
      </c>
      <c r="F100" s="36">
        <f t="shared" si="13"/>
        <v>1.6150623361714631</v>
      </c>
      <c r="G100" s="41">
        <f t="shared" si="16"/>
        <v>50</v>
      </c>
      <c r="H100" s="42">
        <f t="shared" si="17"/>
        <v>1</v>
      </c>
      <c r="I100" s="61">
        <f t="shared" si="14"/>
        <v>10.467500090599048</v>
      </c>
      <c r="J100" s="37">
        <f t="shared" si="18"/>
        <v>1</v>
      </c>
      <c r="K100" s="76">
        <f t="shared" si="20"/>
        <v>1</v>
      </c>
      <c r="L100" s="89">
        <f t="shared" si="22"/>
        <v>1</v>
      </c>
      <c r="M100" s="168">
        <f t="shared" si="19"/>
        <v>4.1580075737450775E-2</v>
      </c>
      <c r="N100" s="165">
        <f t="shared" si="25"/>
        <v>0</v>
      </c>
      <c r="O100" s="70">
        <f t="shared" si="21"/>
        <v>1</v>
      </c>
      <c r="P100" s="102">
        <f t="shared" si="23"/>
        <v>0</v>
      </c>
      <c r="Q100" s="206" t="str">
        <f t="shared" si="15"/>
        <v/>
      </c>
      <c r="R100" s="119">
        <f t="shared" si="24"/>
        <v>1</v>
      </c>
    </row>
    <row r="101" spans="1:18" ht="15.6">
      <c r="A101" s="206">
        <v>34797</v>
      </c>
      <c r="B101" s="202">
        <v>5.8200001716613796</v>
      </c>
      <c r="C101">
        <v>13.2200002670288</v>
      </c>
      <c r="D101">
        <v>21.700000762939499</v>
      </c>
      <c r="E101">
        <v>24.798385187616201</v>
      </c>
      <c r="F101" s="36">
        <f t="shared" si="13"/>
        <v>1.730141862036354</v>
      </c>
      <c r="G101" s="41">
        <f t="shared" si="16"/>
        <v>50</v>
      </c>
      <c r="H101" s="42">
        <f t="shared" si="17"/>
        <v>1</v>
      </c>
      <c r="I101" s="61">
        <f t="shared" si="14"/>
        <v>11.370000243186945</v>
      </c>
      <c r="J101" s="37">
        <f t="shared" si="18"/>
        <v>1</v>
      </c>
      <c r="K101" s="76">
        <f t="shared" si="20"/>
        <v>1</v>
      </c>
      <c r="L101" s="89">
        <f t="shared" si="22"/>
        <v>1</v>
      </c>
      <c r="M101" s="168">
        <f t="shared" si="19"/>
        <v>5.064803889936622E-2</v>
      </c>
      <c r="N101" s="165">
        <f t="shared" si="25"/>
        <v>0</v>
      </c>
      <c r="O101" s="70">
        <f t="shared" si="21"/>
        <v>1</v>
      </c>
      <c r="P101" s="102">
        <f t="shared" si="23"/>
        <v>0</v>
      </c>
      <c r="Q101" s="206" t="str">
        <f t="shared" si="15"/>
        <v/>
      </c>
      <c r="R101" s="119">
        <f t="shared" si="24"/>
        <v>1</v>
      </c>
    </row>
    <row r="102" spans="1:18" ht="15.6">
      <c r="A102" s="206">
        <v>34798</v>
      </c>
      <c r="B102">
        <v>10.3900003433228</v>
      </c>
      <c r="C102">
        <v>13.829999923706101</v>
      </c>
      <c r="D102">
        <v>3.5999999046325701</v>
      </c>
      <c r="E102">
        <v>24.522425842039901</v>
      </c>
      <c r="F102" s="36">
        <f t="shared" si="13"/>
        <v>1.2770879034392593</v>
      </c>
      <c r="G102" s="41">
        <f t="shared" si="16"/>
        <v>50</v>
      </c>
      <c r="H102" s="42">
        <f t="shared" si="17"/>
        <v>1</v>
      </c>
      <c r="I102" s="61">
        <f t="shared" si="14"/>
        <v>12.970000028610276</v>
      </c>
      <c r="J102" s="37">
        <f t="shared" si="18"/>
        <v>1</v>
      </c>
      <c r="K102" s="76">
        <f t="shared" si="20"/>
        <v>1</v>
      </c>
      <c r="L102" s="89">
        <f t="shared" si="22"/>
        <v>1</v>
      </c>
      <c r="M102" s="168">
        <f t="shared" si="19"/>
        <v>6.7561045890144292E-2</v>
      </c>
      <c r="N102" s="165">
        <f t="shared" si="25"/>
        <v>0</v>
      </c>
      <c r="O102" s="70">
        <f t="shared" si="21"/>
        <v>1</v>
      </c>
      <c r="P102" s="102">
        <f t="shared" si="23"/>
        <v>0</v>
      </c>
      <c r="Q102" s="6" t="str">
        <f t="shared" si="15"/>
        <v/>
      </c>
      <c r="R102" s="119">
        <f t="shared" si="24"/>
        <v>1</v>
      </c>
    </row>
    <row r="103" spans="1:18" ht="15.6">
      <c r="A103" s="206">
        <v>34799</v>
      </c>
      <c r="B103">
        <v>9.6999998092651403</v>
      </c>
      <c r="C103">
        <v>13.8699998855591</v>
      </c>
      <c r="D103">
        <v>8.6999998092651403</v>
      </c>
      <c r="E103">
        <v>24.248039326195499</v>
      </c>
      <c r="F103" s="36">
        <f t="shared" si="13"/>
        <v>1.3752383740074365</v>
      </c>
      <c r="G103" s="41">
        <f t="shared" si="16"/>
        <v>50</v>
      </c>
      <c r="H103" s="42">
        <f t="shared" si="17"/>
        <v>1</v>
      </c>
      <c r="I103" s="61">
        <f t="shared" si="14"/>
        <v>12.82749986648561</v>
      </c>
      <c r="J103" s="37">
        <f t="shared" si="18"/>
        <v>1</v>
      </c>
      <c r="K103" s="76">
        <f t="shared" si="20"/>
        <v>1</v>
      </c>
      <c r="L103" s="89">
        <f t="shared" si="22"/>
        <v>1</v>
      </c>
      <c r="M103" s="168">
        <f t="shared" si="19"/>
        <v>6.6030344402892474E-2</v>
      </c>
      <c r="N103" s="165">
        <f t="shared" si="25"/>
        <v>0</v>
      </c>
      <c r="O103" s="70">
        <f t="shared" si="21"/>
        <v>1</v>
      </c>
      <c r="P103" s="102">
        <f t="shared" si="23"/>
        <v>0</v>
      </c>
      <c r="Q103" s="6" t="str">
        <f t="shared" si="15"/>
        <v/>
      </c>
      <c r="R103" s="119">
        <f t="shared" si="24"/>
        <v>1</v>
      </c>
    </row>
    <row r="104" spans="1:18" ht="15.6">
      <c r="A104" s="206">
        <v>34800</v>
      </c>
      <c r="B104">
        <v>11.7200002670288</v>
      </c>
      <c r="C104">
        <v>14.7299995422363</v>
      </c>
      <c r="D104">
        <v>0.10000000149011599</v>
      </c>
      <c r="E104">
        <v>23.975420936118699</v>
      </c>
      <c r="F104" s="36">
        <f t="shared" si="13"/>
        <v>1.2114987679424269</v>
      </c>
      <c r="G104" s="41">
        <f t="shared" si="16"/>
        <v>49.130800987136176</v>
      </c>
      <c r="H104" s="42">
        <f t="shared" si="17"/>
        <v>0.9826160197427235</v>
      </c>
      <c r="I104" s="61">
        <f t="shared" si="14"/>
        <v>13.977499723434425</v>
      </c>
      <c r="J104" s="37">
        <f t="shared" si="18"/>
        <v>1</v>
      </c>
      <c r="K104" s="76">
        <f t="shared" si="20"/>
        <v>1</v>
      </c>
      <c r="L104" s="89">
        <f t="shared" si="22"/>
        <v>1</v>
      </c>
      <c r="M104" s="168">
        <f t="shared" si="19"/>
        <v>7.8379105762641996E-2</v>
      </c>
      <c r="N104" s="165">
        <f t="shared" si="25"/>
        <v>0</v>
      </c>
      <c r="O104" s="70">
        <f t="shared" si="21"/>
        <v>1</v>
      </c>
      <c r="P104" s="102">
        <f t="shared" si="23"/>
        <v>0</v>
      </c>
      <c r="Q104" s="6" t="str">
        <f t="shared" si="15"/>
        <v/>
      </c>
      <c r="R104" s="119">
        <f t="shared" si="24"/>
        <v>1</v>
      </c>
    </row>
    <row r="105" spans="1:18" ht="15.6">
      <c r="A105" s="206">
        <v>34801</v>
      </c>
      <c r="B105">
        <v>11.329999923706101</v>
      </c>
      <c r="C105">
        <v>16.420000076293899</v>
      </c>
      <c r="D105">
        <v>0</v>
      </c>
      <c r="E105">
        <v>23.704765967844999</v>
      </c>
      <c r="F105" s="36">
        <f t="shared" si="13"/>
        <v>1.5902776116084032</v>
      </c>
      <c r="G105" s="41">
        <f t="shared" si="16"/>
        <v>47.858578897849455</v>
      </c>
      <c r="H105" s="42">
        <f t="shared" si="17"/>
        <v>0.95717157795698915</v>
      </c>
      <c r="I105" s="61">
        <f t="shared" si="14"/>
        <v>15.14750003814695</v>
      </c>
      <c r="J105" s="37">
        <f t="shared" si="18"/>
        <v>1</v>
      </c>
      <c r="K105" s="76">
        <f t="shared" si="20"/>
        <v>1</v>
      </c>
      <c r="L105" s="89">
        <f t="shared" si="22"/>
        <v>1</v>
      </c>
      <c r="M105" s="168">
        <f t="shared" si="19"/>
        <v>9.0589034581526395E-2</v>
      </c>
      <c r="N105" s="165">
        <f t="shared" si="25"/>
        <v>0</v>
      </c>
      <c r="O105" s="70">
        <f t="shared" si="21"/>
        <v>1</v>
      </c>
      <c r="P105" s="102">
        <f t="shared" si="23"/>
        <v>0</v>
      </c>
      <c r="Q105" s="6" t="str">
        <f t="shared" si="15"/>
        <v/>
      </c>
      <c r="R105" s="119">
        <f t="shared" si="24"/>
        <v>1</v>
      </c>
    </row>
    <row r="106" spans="1:18" ht="15.6">
      <c r="A106" s="206">
        <v>34802</v>
      </c>
      <c r="B106">
        <v>8.2399997711181605</v>
      </c>
      <c r="C106">
        <v>16.780000686645501</v>
      </c>
      <c r="D106">
        <v>0</v>
      </c>
      <c r="E106">
        <v>23.436269717410301</v>
      </c>
      <c r="F106" s="36">
        <f t="shared" si="13"/>
        <v>1.9487904261191042</v>
      </c>
      <c r="G106" s="41">
        <f t="shared" si="16"/>
        <v>46.299546556954169</v>
      </c>
      <c r="H106" s="42">
        <f t="shared" si="17"/>
        <v>0.92599093113908337</v>
      </c>
      <c r="I106" s="61">
        <f t="shared" si="14"/>
        <v>14.645000457763665</v>
      </c>
      <c r="J106" s="37">
        <f t="shared" si="18"/>
        <v>1</v>
      </c>
      <c r="K106" s="76">
        <f t="shared" si="20"/>
        <v>1</v>
      </c>
      <c r="L106" s="89">
        <f t="shared" si="22"/>
        <v>1</v>
      </c>
      <c r="M106" s="168">
        <f t="shared" si="19"/>
        <v>8.5428274793880418E-2</v>
      </c>
      <c r="N106" s="165">
        <f t="shared" si="25"/>
        <v>0</v>
      </c>
      <c r="O106" s="70">
        <f t="shared" si="21"/>
        <v>1</v>
      </c>
      <c r="P106" s="102">
        <f t="shared" si="23"/>
        <v>0</v>
      </c>
      <c r="Q106" s="6" t="str">
        <f t="shared" si="15"/>
        <v/>
      </c>
      <c r="R106" s="119">
        <f t="shared" si="24"/>
        <v>1</v>
      </c>
    </row>
    <row r="107" spans="1:18" ht="15.6">
      <c r="A107" s="206">
        <v>34803</v>
      </c>
      <c r="B107">
        <v>8.8800001144409197</v>
      </c>
      <c r="C107">
        <v>19.049999237060501</v>
      </c>
      <c r="D107">
        <v>0</v>
      </c>
      <c r="E107">
        <v>23.170127480849999</v>
      </c>
      <c r="F107" s="36">
        <f t="shared" si="13"/>
        <v>2.2034311657396661</v>
      </c>
      <c r="G107" s="41">
        <f t="shared" si="16"/>
        <v>44.53680162436244</v>
      </c>
      <c r="H107" s="42">
        <f t="shared" si="17"/>
        <v>0.89073603248724875</v>
      </c>
      <c r="I107" s="61">
        <f t="shared" si="14"/>
        <v>16.507499456405604</v>
      </c>
      <c r="J107" s="37">
        <f t="shared" si="18"/>
        <v>1</v>
      </c>
      <c r="K107" s="76">
        <f t="shared" si="20"/>
        <v>1</v>
      </c>
      <c r="L107" s="89">
        <f t="shared" si="22"/>
        <v>1</v>
      </c>
      <c r="M107" s="168">
        <f t="shared" si="19"/>
        <v>0.10337799417627443</v>
      </c>
      <c r="N107" s="165">
        <f t="shared" si="25"/>
        <v>0</v>
      </c>
      <c r="O107" s="70">
        <f t="shared" si="21"/>
        <v>1</v>
      </c>
      <c r="P107" s="102">
        <f t="shared" si="23"/>
        <v>0</v>
      </c>
      <c r="Q107" s="6" t="str">
        <f t="shared" si="15"/>
        <v/>
      </c>
      <c r="R107" s="119">
        <f t="shared" si="24"/>
        <v>1</v>
      </c>
    </row>
    <row r="108" spans="1:18" ht="15.6">
      <c r="A108" s="206">
        <v>34804</v>
      </c>
      <c r="B108">
        <v>7.9800000190734899</v>
      </c>
      <c r="C108">
        <v>22.090000152587901</v>
      </c>
      <c r="D108">
        <v>0.20000000298023199</v>
      </c>
      <c r="E108">
        <v>22.906534554199801</v>
      </c>
      <c r="F108" s="36">
        <f t="shared" si="13"/>
        <v>2.6522940662439844</v>
      </c>
      <c r="G108" s="41">
        <f t="shared" si="16"/>
        <v>42.614966374347482</v>
      </c>
      <c r="H108" s="42">
        <f t="shared" si="17"/>
        <v>0.85229932748694959</v>
      </c>
      <c r="I108" s="61">
        <f t="shared" si="14"/>
        <v>18.562500119209297</v>
      </c>
      <c r="J108" s="37">
        <f t="shared" si="18"/>
        <v>1</v>
      </c>
      <c r="K108" s="76" t="str">
        <f t="shared" si="20"/>
        <v/>
      </c>
      <c r="L108" s="89">
        <f t="shared" si="22"/>
        <v>1</v>
      </c>
      <c r="M108" s="168">
        <f t="shared" si="19"/>
        <v>0.11564299093873523</v>
      </c>
      <c r="N108" s="165">
        <f t="shared" si="25"/>
        <v>0</v>
      </c>
      <c r="O108" s="70">
        <f t="shared" si="21"/>
        <v>1</v>
      </c>
      <c r="P108" s="102">
        <f t="shared" si="23"/>
        <v>0</v>
      </c>
      <c r="Q108" s="6" t="str">
        <f t="shared" si="15"/>
        <v/>
      </c>
      <c r="R108" s="119">
        <f t="shared" si="24"/>
        <v>1</v>
      </c>
    </row>
    <row r="109" spans="1:18" ht="15.6">
      <c r="A109" s="206">
        <v>34805</v>
      </c>
      <c r="B109">
        <v>10.319999694824199</v>
      </c>
      <c r="C109">
        <v>16.639999389648398</v>
      </c>
      <c r="D109">
        <v>0</v>
      </c>
      <c r="E109">
        <v>22.645660482991001</v>
      </c>
      <c r="F109" s="36">
        <f t="shared" si="13"/>
        <v>1.6717526110100824</v>
      </c>
      <c r="G109" s="41">
        <f t="shared" si="16"/>
        <v>41.277564285539412</v>
      </c>
      <c r="H109" s="42">
        <f t="shared" si="17"/>
        <v>0.82555128571078829</v>
      </c>
      <c r="I109" s="61">
        <f t="shared" si="14"/>
        <v>15.059999465942349</v>
      </c>
      <c r="J109" s="37">
        <f t="shared" si="18"/>
        <v>1</v>
      </c>
      <c r="K109" s="76" t="str">
        <f t="shared" si="20"/>
        <v/>
      </c>
      <c r="L109" s="89">
        <f t="shared" si="22"/>
        <v>1</v>
      </c>
      <c r="M109" s="168">
        <f t="shared" si="19"/>
        <v>8.9702375243946725E-2</v>
      </c>
      <c r="N109" s="165">
        <f t="shared" si="25"/>
        <v>0</v>
      </c>
      <c r="O109" s="70">
        <f t="shared" si="21"/>
        <v>1</v>
      </c>
      <c r="P109" s="102">
        <f t="shared" si="23"/>
        <v>0</v>
      </c>
      <c r="Q109" s="6" t="str">
        <f t="shared" si="15"/>
        <v/>
      </c>
      <c r="R109" s="119">
        <f t="shared" si="24"/>
        <v>1</v>
      </c>
    </row>
    <row r="110" spans="1:18" ht="15.6">
      <c r="A110" s="206">
        <v>34806</v>
      </c>
      <c r="B110">
        <v>7.5300002098083496</v>
      </c>
      <c r="C110">
        <v>14.6400003433228</v>
      </c>
      <c r="D110">
        <v>15.5</v>
      </c>
      <c r="E110">
        <v>22.3875718107377</v>
      </c>
      <c r="F110" s="36">
        <f t="shared" si="13"/>
        <v>1.6187356223967646</v>
      </c>
      <c r="G110" s="41">
        <f t="shared" si="16"/>
        <v>50</v>
      </c>
      <c r="H110" s="42">
        <f t="shared" si="17"/>
        <v>1</v>
      </c>
      <c r="I110" s="61">
        <f t="shared" si="14"/>
        <v>12.862500309944188</v>
      </c>
      <c r="J110" s="37">
        <f t="shared" si="18"/>
        <v>1</v>
      </c>
      <c r="K110" s="76">
        <f t="shared" si="20"/>
        <v>1</v>
      </c>
      <c r="L110" s="89">
        <f t="shared" si="22"/>
        <v>1</v>
      </c>
      <c r="M110" s="168">
        <f t="shared" si="19"/>
        <v>6.6406113520093984E-2</v>
      </c>
      <c r="N110" s="165">
        <f t="shared" si="25"/>
        <v>0</v>
      </c>
      <c r="O110" s="70">
        <f t="shared" si="21"/>
        <v>1</v>
      </c>
      <c r="P110" s="102">
        <f t="shared" si="23"/>
        <v>0</v>
      </c>
      <c r="Q110" s="6" t="str">
        <f t="shared" si="15"/>
        <v/>
      </c>
      <c r="R110" s="119">
        <f t="shared" si="24"/>
        <v>1</v>
      </c>
    </row>
    <row r="111" spans="1:18" ht="15.6">
      <c r="A111" s="206">
        <v>34807</v>
      </c>
      <c r="B111">
        <v>10.069999694824199</v>
      </c>
      <c r="C111">
        <v>17.959999084472699</v>
      </c>
      <c r="D111">
        <v>2.7000000476837198</v>
      </c>
      <c r="E111">
        <v>22.132309330449502</v>
      </c>
      <c r="F111" s="36">
        <f t="shared" si="13"/>
        <v>1.8567733202449943</v>
      </c>
      <c r="G111" s="41">
        <f t="shared" si="16"/>
        <v>50</v>
      </c>
      <c r="H111" s="42">
        <f t="shared" si="17"/>
        <v>1</v>
      </c>
      <c r="I111" s="61">
        <f t="shared" si="14"/>
        <v>15.987499237060574</v>
      </c>
      <c r="J111" s="37">
        <f t="shared" si="18"/>
        <v>1</v>
      </c>
      <c r="K111" s="76">
        <f t="shared" si="20"/>
        <v>1</v>
      </c>
      <c r="L111" s="89">
        <f t="shared" si="22"/>
        <v>1</v>
      </c>
      <c r="M111" s="168">
        <f t="shared" si="19"/>
        <v>9.8750756904790404E-2</v>
      </c>
      <c r="N111" s="165">
        <f t="shared" si="25"/>
        <v>0</v>
      </c>
      <c r="O111" s="70">
        <f t="shared" si="21"/>
        <v>1</v>
      </c>
      <c r="P111" s="102">
        <f t="shared" si="23"/>
        <v>0</v>
      </c>
      <c r="Q111" s="6" t="str">
        <f t="shared" si="15"/>
        <v/>
      </c>
      <c r="R111" s="119">
        <f t="shared" si="24"/>
        <v>1</v>
      </c>
    </row>
    <row r="112" spans="1:18" ht="15.6">
      <c r="A112" s="206">
        <v>34808</v>
      </c>
      <c r="B112">
        <v>8.4799995422363299</v>
      </c>
      <c r="C112">
        <v>14.6300001144409</v>
      </c>
      <c r="D112">
        <v>10.3999996185303</v>
      </c>
      <c r="E112">
        <v>21.8799138351363</v>
      </c>
      <c r="F112" s="36">
        <f t="shared" si="13"/>
        <v>1.4952954757791828</v>
      </c>
      <c r="G112" s="41">
        <f t="shared" si="16"/>
        <v>50</v>
      </c>
      <c r="H112" s="42">
        <f t="shared" si="17"/>
        <v>1</v>
      </c>
      <c r="I112" s="61">
        <f t="shared" si="14"/>
        <v>13.092499971389758</v>
      </c>
      <c r="J112" s="37">
        <f t="shared" si="18"/>
        <v>1</v>
      </c>
      <c r="K112" s="76">
        <f t="shared" si="20"/>
        <v>1</v>
      </c>
      <c r="L112" s="89">
        <f t="shared" si="22"/>
        <v>1</v>
      </c>
      <c r="M112" s="168">
        <f t="shared" si="19"/>
        <v>6.8878253480421328E-2</v>
      </c>
      <c r="N112" s="165">
        <f t="shared" si="25"/>
        <v>0</v>
      </c>
      <c r="O112" s="70">
        <f t="shared" si="21"/>
        <v>1</v>
      </c>
      <c r="P112" s="102">
        <f t="shared" si="23"/>
        <v>0</v>
      </c>
      <c r="Q112" s="6" t="str">
        <f t="shared" si="15"/>
        <v/>
      </c>
      <c r="R112" s="119">
        <f t="shared" si="24"/>
        <v>1</v>
      </c>
    </row>
    <row r="113" spans="1:18" ht="15.6">
      <c r="A113" s="206">
        <v>34809</v>
      </c>
      <c r="B113">
        <v>8.1599998474121094</v>
      </c>
      <c r="C113">
        <v>14.3900003433228</v>
      </c>
      <c r="D113">
        <v>0.69999998807907104</v>
      </c>
      <c r="E113">
        <v>21.630426117807701</v>
      </c>
      <c r="F113" s="36">
        <f t="shared" si="13"/>
        <v>1.4736372543281566</v>
      </c>
      <c r="G113" s="41">
        <f t="shared" si="16"/>
        <v>49.521090184616547</v>
      </c>
      <c r="H113" s="42">
        <f t="shared" si="17"/>
        <v>0.9904218036923309</v>
      </c>
      <c r="I113" s="61">
        <f t="shared" si="14"/>
        <v>12.832500219345128</v>
      </c>
      <c r="J113" s="37">
        <f t="shared" si="18"/>
        <v>1</v>
      </c>
      <c r="K113" s="76">
        <f t="shared" si="20"/>
        <v>1</v>
      </c>
      <c r="L113" s="89">
        <f t="shared" si="22"/>
        <v>1</v>
      </c>
      <c r="M113" s="168">
        <f t="shared" si="19"/>
        <v>6.6084019990237927E-2</v>
      </c>
      <c r="N113" s="165">
        <f t="shared" si="25"/>
        <v>0</v>
      </c>
      <c r="O113" s="70">
        <f t="shared" si="21"/>
        <v>1</v>
      </c>
      <c r="P113" s="102">
        <f t="shared" si="23"/>
        <v>0</v>
      </c>
      <c r="Q113" s="6" t="str">
        <f t="shared" si="15"/>
        <v/>
      </c>
      <c r="R113" s="119">
        <f t="shared" si="24"/>
        <v>1</v>
      </c>
    </row>
    <row r="114" spans="1:18" ht="15.6">
      <c r="A114" s="206">
        <v>34810</v>
      </c>
      <c r="B114">
        <v>9.7399997711181605</v>
      </c>
      <c r="C114">
        <v>15.189999580383301</v>
      </c>
      <c r="D114">
        <v>0.89999997615814198</v>
      </c>
      <c r="E114">
        <v>21.383886971473402</v>
      </c>
      <c r="F114" s="36">
        <f t="shared" si="13"/>
        <v>1.4183627564982368</v>
      </c>
      <c r="G114" s="41">
        <f t="shared" si="16"/>
        <v>49.286399955576101</v>
      </c>
      <c r="H114" s="42">
        <f t="shared" si="17"/>
        <v>0.98572799911152198</v>
      </c>
      <c r="I114" s="61">
        <f t="shared" si="14"/>
        <v>13.827499628067017</v>
      </c>
      <c r="J114" s="37">
        <f t="shared" si="18"/>
        <v>1</v>
      </c>
      <c r="K114" s="76">
        <f t="shared" si="20"/>
        <v>1</v>
      </c>
      <c r="L114" s="89">
        <f t="shared" si="22"/>
        <v>1</v>
      </c>
      <c r="M114" s="168">
        <f t="shared" si="19"/>
        <v>7.6775790786728776E-2</v>
      </c>
      <c r="N114" s="165">
        <f t="shared" si="25"/>
        <v>1</v>
      </c>
      <c r="O114" s="70">
        <f t="shared" si="21"/>
        <v>1</v>
      </c>
      <c r="P114" s="102">
        <f t="shared" si="23"/>
        <v>0</v>
      </c>
      <c r="Q114" s="6" t="str">
        <f t="shared" si="15"/>
        <v/>
      </c>
      <c r="R114" s="119">
        <f t="shared" si="24"/>
        <v>1</v>
      </c>
    </row>
    <row r="115" spans="1:18" ht="15.6">
      <c r="A115" s="206">
        <v>34811</v>
      </c>
      <c r="B115">
        <v>7.1300001144409197</v>
      </c>
      <c r="C115">
        <v>17.860000610351602</v>
      </c>
      <c r="D115">
        <v>0.40000000596046398</v>
      </c>
      <c r="E115">
        <v>21.140337189143299</v>
      </c>
      <c r="F115" s="36">
        <f t="shared" si="13"/>
        <v>1.9694478923714878</v>
      </c>
      <c r="G115" s="41">
        <f t="shared" si="16"/>
        <v>48.110841647639376</v>
      </c>
      <c r="H115" s="42">
        <f t="shared" si="17"/>
        <v>0.96221683295278748</v>
      </c>
      <c r="I115" s="61">
        <f t="shared" si="14"/>
        <v>15.177500486373932</v>
      </c>
      <c r="J115" s="37">
        <f t="shared" si="18"/>
        <v>1</v>
      </c>
      <c r="K115" s="76">
        <f t="shared" si="20"/>
        <v>1</v>
      </c>
      <c r="L115" s="89">
        <f t="shared" si="22"/>
        <v>1</v>
      </c>
      <c r="M115" s="168">
        <f t="shared" si="19"/>
        <v>9.089171537478162E-2</v>
      </c>
      <c r="N115" s="165">
        <f t="shared" si="25"/>
        <v>1</v>
      </c>
      <c r="O115" s="70">
        <f t="shared" si="21"/>
        <v>1</v>
      </c>
      <c r="P115" s="102">
        <f t="shared" si="23"/>
        <v>0</v>
      </c>
      <c r="Q115" s="6" t="str">
        <f t="shared" si="15"/>
        <v/>
      </c>
      <c r="R115" s="119">
        <f t="shared" si="24"/>
        <v>1</v>
      </c>
    </row>
    <row r="116" spans="1:18" ht="15.6">
      <c r="A116" s="206">
        <v>34812</v>
      </c>
      <c r="B116">
        <v>8.0100002288818395</v>
      </c>
      <c r="C116">
        <v>19.340000152587901</v>
      </c>
      <c r="D116">
        <v>0.60000002384185802</v>
      </c>
      <c r="E116">
        <v>20.8998175638269</v>
      </c>
      <c r="F116" s="36">
        <f t="shared" si="13"/>
        <v>2.0786670968289727</v>
      </c>
      <c r="G116" s="41">
        <f t="shared" si="16"/>
        <v>47.047907994018054</v>
      </c>
      <c r="H116" s="42">
        <f t="shared" si="17"/>
        <v>0.94095815988036113</v>
      </c>
      <c r="I116" s="61">
        <f t="shared" si="14"/>
        <v>16.507500171661384</v>
      </c>
      <c r="J116" s="37">
        <f t="shared" si="18"/>
        <v>1</v>
      </c>
      <c r="K116" s="76">
        <f t="shared" si="20"/>
        <v>1</v>
      </c>
      <c r="L116" s="89">
        <f t="shared" si="22"/>
        <v>1</v>
      </c>
      <c r="M116" s="168">
        <f t="shared" si="19"/>
        <v>0.1033780002564202</v>
      </c>
      <c r="N116" s="165">
        <f t="shared" si="25"/>
        <v>1</v>
      </c>
      <c r="O116" s="70">
        <f t="shared" si="21"/>
        <v>1</v>
      </c>
      <c r="P116" s="102">
        <f t="shared" si="23"/>
        <v>0</v>
      </c>
      <c r="Q116" s="6" t="str">
        <f t="shared" si="15"/>
        <v/>
      </c>
      <c r="R116" s="119">
        <f t="shared" si="24"/>
        <v>1</v>
      </c>
    </row>
    <row r="117" spans="1:18" ht="15.6">
      <c r="A117" s="206">
        <v>34813</v>
      </c>
      <c r="B117">
        <v>9.0200004577636701</v>
      </c>
      <c r="C117">
        <v>14.430000305175801</v>
      </c>
      <c r="D117">
        <v>4.9000000953674299</v>
      </c>
      <c r="E117">
        <v>20.6623688885341</v>
      </c>
      <c r="F117" s="36">
        <f t="shared" si="13"/>
        <v>1.3320802851937976</v>
      </c>
      <c r="G117" s="41">
        <f t="shared" si="16"/>
        <v>50</v>
      </c>
      <c r="H117" s="42">
        <f t="shared" si="17"/>
        <v>1</v>
      </c>
      <c r="I117" s="61">
        <f t="shared" si="14"/>
        <v>13.077500343322768</v>
      </c>
      <c r="J117" s="37">
        <f t="shared" si="18"/>
        <v>1</v>
      </c>
      <c r="K117" s="76">
        <f t="shared" si="20"/>
        <v>1</v>
      </c>
      <c r="L117" s="89">
        <f t="shared" si="22"/>
        <v>1</v>
      </c>
      <c r="M117" s="168">
        <f t="shared" si="19"/>
        <v>6.8716919401809767E-2</v>
      </c>
      <c r="N117" s="165">
        <f t="shared" si="25"/>
        <v>1</v>
      </c>
      <c r="O117" s="70">
        <f t="shared" si="21"/>
        <v>1</v>
      </c>
      <c r="P117" s="102">
        <f t="shared" si="23"/>
        <v>0</v>
      </c>
      <c r="Q117" s="6" t="str">
        <f t="shared" si="15"/>
        <v/>
      </c>
      <c r="R117" s="119">
        <f t="shared" si="24"/>
        <v>0</v>
      </c>
    </row>
    <row r="118" spans="1:18" ht="15.6">
      <c r="A118" s="206">
        <v>34814</v>
      </c>
      <c r="B118">
        <v>6.6599998474121103</v>
      </c>
      <c r="C118">
        <v>15.170000076293899</v>
      </c>
      <c r="D118">
        <v>0</v>
      </c>
      <c r="E118">
        <v>20.428031956274499</v>
      </c>
      <c r="F118" s="36">
        <f t="shared" si="13"/>
        <v>1.6064302965565942</v>
      </c>
      <c r="G118" s="41">
        <f t="shared" si="16"/>
        <v>48.714855762754723</v>
      </c>
      <c r="H118" s="42">
        <f t="shared" si="17"/>
        <v>0.97429711525509444</v>
      </c>
      <c r="I118" s="61">
        <f t="shared" si="14"/>
        <v>13.042500019073451</v>
      </c>
      <c r="J118" s="37">
        <f t="shared" si="18"/>
        <v>1</v>
      </c>
      <c r="K118" s="76">
        <f t="shared" si="20"/>
        <v>1</v>
      </c>
      <c r="L118" s="89">
        <f t="shared" si="22"/>
        <v>1</v>
      </c>
      <c r="M118" s="168">
        <f t="shared" si="19"/>
        <v>6.8340505508283328E-2</v>
      </c>
      <c r="N118" s="165">
        <f t="shared" si="25"/>
        <v>1</v>
      </c>
      <c r="O118" s="70">
        <f t="shared" si="21"/>
        <v>1</v>
      </c>
      <c r="P118" s="102">
        <f t="shared" si="23"/>
        <v>0</v>
      </c>
      <c r="Q118" s="6" t="str">
        <f t="shared" si="15"/>
        <v/>
      </c>
      <c r="R118" s="119">
        <f t="shared" si="24"/>
        <v>0</v>
      </c>
    </row>
    <row r="119" spans="1:18" ht="15.6">
      <c r="A119" s="206">
        <v>34815</v>
      </c>
      <c r="B119">
        <v>10.2700004577637</v>
      </c>
      <c r="C119">
        <v>13.9700002670288</v>
      </c>
      <c r="D119">
        <v>3.2000000476837198</v>
      </c>
      <c r="E119">
        <v>20.1968475600579</v>
      </c>
      <c r="F119" s="36">
        <f t="shared" si="13"/>
        <v>1.0912086111327834</v>
      </c>
      <c r="G119" s="41">
        <f t="shared" si="16"/>
        <v>50</v>
      </c>
      <c r="H119" s="42">
        <f t="shared" si="17"/>
        <v>1</v>
      </c>
      <c r="I119" s="61">
        <f t="shared" si="14"/>
        <v>13.045000314712524</v>
      </c>
      <c r="J119" s="37">
        <f t="shared" si="18"/>
        <v>1</v>
      </c>
      <c r="K119" s="76">
        <f t="shared" si="20"/>
        <v>1</v>
      </c>
      <c r="L119" s="89">
        <f t="shared" si="22"/>
        <v>1</v>
      </c>
      <c r="M119" s="168">
        <f t="shared" si="19"/>
        <v>6.8367392861277118E-2</v>
      </c>
      <c r="N119" s="165">
        <f t="shared" si="25"/>
        <v>0</v>
      </c>
      <c r="O119" s="70">
        <f t="shared" si="21"/>
        <v>1</v>
      </c>
      <c r="P119" s="102">
        <f t="shared" si="23"/>
        <v>0</v>
      </c>
      <c r="Q119" s="6">
        <f t="shared" si="15"/>
        <v>34815</v>
      </c>
      <c r="R119" s="119">
        <f t="shared" si="24"/>
        <v>1</v>
      </c>
    </row>
    <row r="120" spans="1:18" ht="15.6">
      <c r="A120" s="206">
        <v>34816</v>
      </c>
      <c r="B120">
        <v>7.9400000572204599</v>
      </c>
      <c r="C120">
        <v>15.5200004577637</v>
      </c>
      <c r="D120">
        <v>1.8999999761581401</v>
      </c>
      <c r="E120">
        <v>19.968856492894002</v>
      </c>
      <c r="F120" s="36">
        <f t="shared" si="13"/>
        <v>1.5240984191302835</v>
      </c>
      <c r="G120" s="41">
        <f t="shared" si="16"/>
        <v>50</v>
      </c>
      <c r="H120" s="42">
        <f t="shared" si="17"/>
        <v>1</v>
      </c>
      <c r="I120" s="61">
        <f t="shared" si="14"/>
        <v>13.62500035762789</v>
      </c>
      <c r="J120" s="37">
        <f t="shared" si="18"/>
        <v>1</v>
      </c>
      <c r="K120" s="76">
        <f t="shared" si="20"/>
        <v>1</v>
      </c>
      <c r="L120" s="89">
        <f t="shared" si="22"/>
        <v>1</v>
      </c>
      <c r="M120" s="168">
        <f t="shared" si="19"/>
        <v>7.4604655666125536E-2</v>
      </c>
      <c r="N120" s="165">
        <f t="shared" si="25"/>
        <v>0</v>
      </c>
      <c r="O120" s="70">
        <f t="shared" si="21"/>
        <v>1</v>
      </c>
      <c r="P120" s="102">
        <f t="shared" si="23"/>
        <v>0</v>
      </c>
      <c r="Q120" s="6" t="str">
        <f t="shared" si="15"/>
        <v/>
      </c>
      <c r="R120" s="119">
        <f t="shared" si="24"/>
        <v>1</v>
      </c>
    </row>
    <row r="121" spans="1:18" ht="15.6">
      <c r="A121" s="206">
        <v>34817</v>
      </c>
      <c r="B121">
        <v>5.5100002288818404</v>
      </c>
      <c r="C121">
        <v>17.829999923706101</v>
      </c>
      <c r="D121">
        <v>0.69999998807907104</v>
      </c>
      <c r="E121">
        <v>19.744099547792601</v>
      </c>
      <c r="F121" s="36">
        <f t="shared" si="13"/>
        <v>1.9172757054636369</v>
      </c>
      <c r="G121" s="41">
        <f t="shared" si="16"/>
        <v>49.166179423708158</v>
      </c>
      <c r="H121" s="42">
        <f t="shared" si="17"/>
        <v>0.98332358847416312</v>
      </c>
      <c r="I121" s="61">
        <f t="shared" si="14"/>
        <v>14.750000000000036</v>
      </c>
      <c r="J121" s="37">
        <f t="shared" si="18"/>
        <v>1</v>
      </c>
      <c r="K121" s="76">
        <f t="shared" si="20"/>
        <v>1</v>
      </c>
      <c r="L121" s="89">
        <f t="shared" si="22"/>
        <v>1</v>
      </c>
      <c r="M121" s="168">
        <f t="shared" si="19"/>
        <v>8.6519379744485397E-2</v>
      </c>
      <c r="N121" s="165">
        <f t="shared" si="25"/>
        <v>0</v>
      </c>
      <c r="O121" s="70">
        <f t="shared" si="21"/>
        <v>1</v>
      </c>
      <c r="P121" s="102">
        <f t="shared" si="23"/>
        <v>0</v>
      </c>
      <c r="Q121" s="6" t="str">
        <f t="shared" si="15"/>
        <v/>
      </c>
      <c r="R121" s="119">
        <f t="shared" si="24"/>
        <v>1</v>
      </c>
    </row>
    <row r="122" spans="1:18" ht="15.6">
      <c r="A122" s="206">
        <v>34818</v>
      </c>
      <c r="B122">
        <v>8.1000003814697301</v>
      </c>
      <c r="C122">
        <v>20.0100002288818</v>
      </c>
      <c r="D122">
        <v>0</v>
      </c>
      <c r="E122">
        <v>19.522617517763301</v>
      </c>
      <c r="F122" s="36">
        <f t="shared" si="13"/>
        <v>2.0148062480579085</v>
      </c>
      <c r="G122" s="41">
        <f t="shared" si="16"/>
        <v>47.554334425261828</v>
      </c>
      <c r="H122" s="42">
        <f t="shared" si="17"/>
        <v>0.95108668850523659</v>
      </c>
      <c r="I122" s="61">
        <f t="shared" si="14"/>
        <v>17.032500267028784</v>
      </c>
      <c r="J122" s="37">
        <f t="shared" si="18"/>
        <v>1</v>
      </c>
      <c r="K122" s="76">
        <f t="shared" si="20"/>
        <v>1</v>
      </c>
      <c r="L122" s="89">
        <f t="shared" si="22"/>
        <v>1</v>
      </c>
      <c r="M122" s="168">
        <f t="shared" si="19"/>
        <v>0.1075878190659872</v>
      </c>
      <c r="N122" s="165">
        <f t="shared" si="25"/>
        <v>0</v>
      </c>
      <c r="O122" s="70">
        <f t="shared" si="21"/>
        <v>1</v>
      </c>
      <c r="P122" s="102">
        <f t="shared" si="23"/>
        <v>0</v>
      </c>
      <c r="Q122" s="6" t="str">
        <f t="shared" si="15"/>
        <v/>
      </c>
      <c r="R122" s="119">
        <f t="shared" si="24"/>
        <v>1</v>
      </c>
    </row>
    <row r="123" spans="1:18" ht="15.6">
      <c r="A123" s="206">
        <v>34819</v>
      </c>
      <c r="B123">
        <v>11.5100002288818</v>
      </c>
      <c r="C123">
        <v>16.940000534057599</v>
      </c>
      <c r="D123">
        <v>3.0999999046325701</v>
      </c>
      <c r="E123">
        <v>19.304451195815901</v>
      </c>
      <c r="F123" s="36">
        <f t="shared" si="13"/>
        <v>1.3524097150542962</v>
      </c>
      <c r="G123" s="41">
        <f t="shared" si="16"/>
        <v>49.572406557850961</v>
      </c>
      <c r="H123" s="42">
        <f t="shared" si="17"/>
        <v>0.99144813115701924</v>
      </c>
      <c r="I123" s="61">
        <f t="shared" si="14"/>
        <v>15.582500457763651</v>
      </c>
      <c r="J123" s="37">
        <f t="shared" si="18"/>
        <v>1</v>
      </c>
      <c r="K123" s="76">
        <f t="shared" si="20"/>
        <v>1</v>
      </c>
      <c r="L123" s="89">
        <f t="shared" si="22"/>
        <v>1</v>
      </c>
      <c r="M123" s="168">
        <f t="shared" si="19"/>
        <v>9.490367299905722E-2</v>
      </c>
      <c r="N123" s="165">
        <f t="shared" si="25"/>
        <v>0</v>
      </c>
      <c r="O123" s="70">
        <f t="shared" si="21"/>
        <v>1</v>
      </c>
      <c r="P123" s="102">
        <f t="shared" si="23"/>
        <v>0</v>
      </c>
      <c r="Q123" s="6" t="str">
        <f t="shared" si="15"/>
        <v/>
      </c>
      <c r="R123" s="119">
        <f t="shared" si="24"/>
        <v>1</v>
      </c>
    </row>
    <row r="124" spans="1:18" ht="15.6">
      <c r="A124" s="206">
        <v>34820</v>
      </c>
      <c r="B124">
        <v>13.1199998855591</v>
      </c>
      <c r="C124">
        <v>16.610000610351602</v>
      </c>
      <c r="D124">
        <v>14.8999996185303</v>
      </c>
      <c r="E124">
        <v>19.089641374959999</v>
      </c>
      <c r="F124" s="36">
        <f t="shared" si="13"/>
        <v>1.0935910460154044</v>
      </c>
      <c r="G124" s="41">
        <f t="shared" si="16"/>
        <v>50</v>
      </c>
      <c r="H124" s="42">
        <f t="shared" si="17"/>
        <v>1</v>
      </c>
      <c r="I124" s="61">
        <f t="shared" si="14"/>
        <v>15.737500429153476</v>
      </c>
      <c r="J124" s="37">
        <f t="shared" si="18"/>
        <v>1</v>
      </c>
      <c r="K124" s="76">
        <f t="shared" si="20"/>
        <v>1</v>
      </c>
      <c r="L124" s="89">
        <f t="shared" si="22"/>
        <v>1</v>
      </c>
      <c r="M124" s="168">
        <f t="shared" si="19"/>
        <v>9.6397710926936581E-2</v>
      </c>
      <c r="N124" s="165">
        <f t="shared" si="25"/>
        <v>1</v>
      </c>
      <c r="O124" s="70">
        <f t="shared" si="21"/>
        <v>1</v>
      </c>
      <c r="P124" s="102">
        <f t="shared" si="23"/>
        <v>0</v>
      </c>
      <c r="Q124" s="6" t="str">
        <f t="shared" si="15"/>
        <v/>
      </c>
      <c r="R124" s="119">
        <f t="shared" si="24"/>
        <v>1</v>
      </c>
    </row>
    <row r="125" spans="1:18" ht="15.6">
      <c r="A125" s="206">
        <v>34821</v>
      </c>
      <c r="B125">
        <v>11.8699998855591</v>
      </c>
      <c r="C125">
        <v>15.9799995422363</v>
      </c>
      <c r="D125">
        <v>13.6000003814697</v>
      </c>
      <c r="E125">
        <v>18.878228848205602</v>
      </c>
      <c r="F125" s="36">
        <f t="shared" si="13"/>
        <v>1.1398442631207681</v>
      </c>
      <c r="G125" s="41">
        <f t="shared" si="16"/>
        <v>50</v>
      </c>
      <c r="H125" s="42">
        <f t="shared" si="17"/>
        <v>1</v>
      </c>
      <c r="I125" s="61">
        <f t="shared" si="14"/>
        <v>14.952499628066999</v>
      </c>
      <c r="J125" s="37">
        <f t="shared" si="18"/>
        <v>1</v>
      </c>
      <c r="K125" s="76">
        <f t="shared" si="20"/>
        <v>1</v>
      </c>
      <c r="L125" s="89">
        <f t="shared" si="22"/>
        <v>1</v>
      </c>
      <c r="M125" s="168">
        <f t="shared" si="19"/>
        <v>8.8605615071462071E-2</v>
      </c>
      <c r="N125" s="165">
        <f t="shared" si="25"/>
        <v>1</v>
      </c>
      <c r="O125" s="70">
        <f t="shared" si="21"/>
        <v>1</v>
      </c>
      <c r="P125" s="102">
        <f t="shared" si="23"/>
        <v>0</v>
      </c>
      <c r="Q125" s="6" t="str">
        <f t="shared" si="15"/>
        <v/>
      </c>
      <c r="R125" s="119">
        <f t="shared" si="24"/>
        <v>1</v>
      </c>
    </row>
    <row r="126" spans="1:18" ht="15.6">
      <c r="A126" s="206">
        <v>34822</v>
      </c>
      <c r="B126">
        <v>7.3200001716613796</v>
      </c>
      <c r="C126">
        <v>13.210000038146999</v>
      </c>
      <c r="D126">
        <v>1.8999999761581401</v>
      </c>
      <c r="E126">
        <v>18.670254408562101</v>
      </c>
      <c r="F126" s="36">
        <f t="shared" si="13"/>
        <v>1.1938085313208178</v>
      </c>
      <c r="G126" s="41">
        <f t="shared" si="16"/>
        <v>50</v>
      </c>
      <c r="H126" s="42">
        <f t="shared" si="17"/>
        <v>1</v>
      </c>
      <c r="I126" s="61">
        <f t="shared" si="14"/>
        <v>11.737500071525595</v>
      </c>
      <c r="J126" s="37">
        <f t="shared" si="18"/>
        <v>1</v>
      </c>
      <c r="K126" s="76">
        <f t="shared" si="20"/>
        <v>1</v>
      </c>
      <c r="L126" s="89">
        <f t="shared" si="22"/>
        <v>1</v>
      </c>
      <c r="M126" s="168">
        <f t="shared" si="19"/>
        <v>5.4459246743257639E-2</v>
      </c>
      <c r="N126" s="165">
        <f t="shared" si="25"/>
        <v>1</v>
      </c>
      <c r="O126" s="70">
        <f t="shared" si="21"/>
        <v>1</v>
      </c>
      <c r="P126" s="102">
        <f t="shared" si="23"/>
        <v>0</v>
      </c>
      <c r="Q126" s="6" t="str">
        <f t="shared" si="15"/>
        <v/>
      </c>
      <c r="R126" s="119">
        <f t="shared" si="24"/>
        <v>1</v>
      </c>
    </row>
    <row r="127" spans="1:18" ht="15.6">
      <c r="A127" s="206">
        <v>34823</v>
      </c>
      <c r="B127">
        <v>8.4499998092651403</v>
      </c>
      <c r="C127">
        <v>14.9099998474121</v>
      </c>
      <c r="D127">
        <v>6.5</v>
      </c>
      <c r="E127">
        <v>18.465758849039499</v>
      </c>
      <c r="F127" s="36">
        <f t="shared" si="13"/>
        <v>1.2988908225124185</v>
      </c>
      <c r="G127" s="41">
        <f t="shared" si="16"/>
        <v>50</v>
      </c>
      <c r="H127" s="42">
        <f t="shared" si="17"/>
        <v>1</v>
      </c>
      <c r="I127" s="61">
        <f t="shared" si="14"/>
        <v>13.294999837875361</v>
      </c>
      <c r="J127" s="37">
        <f t="shared" si="18"/>
        <v>1</v>
      </c>
      <c r="K127" s="76">
        <f t="shared" si="20"/>
        <v>1</v>
      </c>
      <c r="L127" s="89">
        <f t="shared" si="22"/>
        <v>1</v>
      </c>
      <c r="M127" s="168">
        <f t="shared" si="19"/>
        <v>7.1056897960929316E-2</v>
      </c>
      <c r="N127" s="165">
        <f t="shared" si="25"/>
        <v>0</v>
      </c>
      <c r="O127" s="70">
        <f t="shared" si="21"/>
        <v>1</v>
      </c>
      <c r="P127" s="102">
        <f t="shared" si="23"/>
        <v>0</v>
      </c>
      <c r="Q127" s="6" t="str">
        <f t="shared" si="15"/>
        <v/>
      </c>
      <c r="R127" s="119">
        <f t="shared" si="24"/>
        <v>1</v>
      </c>
    </row>
    <row r="128" spans="1:18" ht="15.6">
      <c r="A128" s="206">
        <v>34824</v>
      </c>
      <c r="B128">
        <v>6.8600001335143999</v>
      </c>
      <c r="C128">
        <v>16.100000381469702</v>
      </c>
      <c r="D128">
        <v>1.1000000238418599</v>
      </c>
      <c r="E128">
        <v>18.264782962647299</v>
      </c>
      <c r="F128" s="36">
        <f t="shared" si="13"/>
        <v>1.5261012048544842</v>
      </c>
      <c r="G128" s="41">
        <f t="shared" si="16"/>
        <v>49.879119059958271</v>
      </c>
      <c r="H128" s="42">
        <f t="shared" si="17"/>
        <v>0.99758238119916542</v>
      </c>
      <c r="I128" s="61">
        <f t="shared" si="14"/>
        <v>13.790000319480876</v>
      </c>
      <c r="J128" s="37">
        <f t="shared" si="18"/>
        <v>1</v>
      </c>
      <c r="K128" s="76">
        <f t="shared" si="20"/>
        <v>1</v>
      </c>
      <c r="L128" s="89">
        <f t="shared" si="22"/>
        <v>1</v>
      </c>
      <c r="M128" s="168">
        <f t="shared" si="19"/>
        <v>7.6374244684251677E-2</v>
      </c>
      <c r="N128" s="165">
        <f t="shared" si="25"/>
        <v>0</v>
      </c>
      <c r="O128" s="70">
        <f t="shared" si="21"/>
        <v>1</v>
      </c>
      <c r="P128" s="102">
        <f t="shared" si="23"/>
        <v>0</v>
      </c>
      <c r="Q128" s="6" t="str">
        <f t="shared" si="15"/>
        <v/>
      </c>
      <c r="R128" s="119">
        <f t="shared" si="24"/>
        <v>1</v>
      </c>
    </row>
    <row r="129" spans="1:18" ht="15.6">
      <c r="A129" s="206">
        <v>34825</v>
      </c>
      <c r="B129">
        <v>6.5799999237060502</v>
      </c>
      <c r="C129">
        <v>16.129999160766602</v>
      </c>
      <c r="D129">
        <v>0.10000000149011599</v>
      </c>
      <c r="E129">
        <v>18.067367542395399</v>
      </c>
      <c r="F129" s="36">
        <f t="shared" si="13"/>
        <v>1.528168834702863</v>
      </c>
      <c r="G129" s="41">
        <f t="shared" si="16"/>
        <v>48.756583993686093</v>
      </c>
      <c r="H129" s="42">
        <f t="shared" si="17"/>
        <v>0.97513167987372185</v>
      </c>
      <c r="I129" s="61">
        <f t="shared" si="14"/>
        <v>13.742499351501465</v>
      </c>
      <c r="J129" s="37">
        <f t="shared" si="18"/>
        <v>1</v>
      </c>
      <c r="K129" s="76">
        <f t="shared" si="20"/>
        <v>1</v>
      </c>
      <c r="L129" s="89">
        <f t="shared" si="22"/>
        <v>1</v>
      </c>
      <c r="M129" s="168">
        <f t="shared" si="19"/>
        <v>7.5865239654246061E-2</v>
      </c>
      <c r="N129" s="165">
        <f t="shared" si="25"/>
        <v>0</v>
      </c>
      <c r="O129" s="70">
        <f t="shared" si="21"/>
        <v>1</v>
      </c>
      <c r="P129" s="102">
        <f t="shared" si="23"/>
        <v>0</v>
      </c>
      <c r="Q129" s="6" t="str">
        <f t="shared" si="15"/>
        <v/>
      </c>
      <c r="R129" s="119">
        <f t="shared" si="24"/>
        <v>1</v>
      </c>
    </row>
    <row r="130" spans="1:18" ht="15.6">
      <c r="A130" s="206">
        <v>34826</v>
      </c>
      <c r="B130">
        <v>7.2199997901916504</v>
      </c>
      <c r="C130">
        <v>15.8900003433228</v>
      </c>
      <c r="D130">
        <v>0</v>
      </c>
      <c r="E130">
        <v>17.873553381293402</v>
      </c>
      <c r="F130" s="36">
        <f t="shared" si="13"/>
        <v>1.4503215552223936</v>
      </c>
      <c r="G130" s="41">
        <f t="shared" si="16"/>
        <v>47.596326749508179</v>
      </c>
      <c r="H130" s="42">
        <f t="shared" si="17"/>
        <v>0.95192653499016355</v>
      </c>
      <c r="I130" s="61">
        <f t="shared" si="14"/>
        <v>13.722500205040014</v>
      </c>
      <c r="J130" s="37">
        <f t="shared" si="18"/>
        <v>1</v>
      </c>
      <c r="K130" s="76">
        <f t="shared" si="20"/>
        <v>1</v>
      </c>
      <c r="L130" s="89">
        <f t="shared" si="22"/>
        <v>1</v>
      </c>
      <c r="M130" s="168">
        <f t="shared" si="19"/>
        <v>7.5650823067163073E-2</v>
      </c>
      <c r="N130" s="165">
        <f t="shared" si="25"/>
        <v>0</v>
      </c>
      <c r="O130" s="70">
        <f t="shared" si="21"/>
        <v>1</v>
      </c>
      <c r="P130" s="102">
        <f t="shared" si="23"/>
        <v>0</v>
      </c>
      <c r="Q130" s="6" t="str">
        <f t="shared" si="15"/>
        <v/>
      </c>
      <c r="R130" s="119">
        <f t="shared" si="24"/>
        <v>1</v>
      </c>
    </row>
    <row r="131" spans="1:18" ht="15.6">
      <c r="A131" s="206">
        <v>34827</v>
      </c>
      <c r="B131">
        <v>9.5100002288818395</v>
      </c>
      <c r="C131">
        <v>16.879999160766602</v>
      </c>
      <c r="D131">
        <v>0</v>
      </c>
      <c r="E131">
        <v>17.683381272351099</v>
      </c>
      <c r="F131" s="36">
        <f t="shared" si="13"/>
        <v>1.3968584888693301</v>
      </c>
      <c r="G131" s="41">
        <f t="shared" si="16"/>
        <v>46.478839958412713</v>
      </c>
      <c r="H131" s="42">
        <f t="shared" si="17"/>
        <v>0.92957679916825431</v>
      </c>
      <c r="I131" s="61">
        <f t="shared" si="14"/>
        <v>15.03749942779541</v>
      </c>
      <c r="J131" s="37">
        <f t="shared" si="18"/>
        <v>1</v>
      </c>
      <c r="K131" s="76">
        <f t="shared" si="20"/>
        <v>1</v>
      </c>
      <c r="L131" s="89">
        <f t="shared" si="22"/>
        <v>1</v>
      </c>
      <c r="M131" s="168">
        <f t="shared" si="19"/>
        <v>8.9473481594480139E-2</v>
      </c>
      <c r="N131" s="165">
        <f t="shared" si="25"/>
        <v>0</v>
      </c>
      <c r="O131" s="70">
        <f t="shared" si="21"/>
        <v>1</v>
      </c>
      <c r="P131" s="102">
        <f t="shared" si="23"/>
        <v>0</v>
      </c>
      <c r="Q131" s="6" t="str">
        <f t="shared" si="15"/>
        <v/>
      </c>
      <c r="R131" s="119">
        <f t="shared" si="24"/>
        <v>1</v>
      </c>
    </row>
    <row r="132" spans="1:18" ht="15.6">
      <c r="A132" s="206">
        <v>34828</v>
      </c>
      <c r="B132">
        <v>7.25</v>
      </c>
      <c r="C132">
        <v>15.460000038146999</v>
      </c>
      <c r="D132">
        <v>0</v>
      </c>
      <c r="E132">
        <v>17.4968920085783</v>
      </c>
      <c r="F132" s="36">
        <f t="shared" ref="F132:F195" si="26">0.0023*(AVERAGE(B132:C132)+17.8)*(C132-B132)^0.5*E132/2.45</f>
        <v>1.3721680049947027</v>
      </c>
      <c r="G132" s="41">
        <f t="shared" si="16"/>
        <v>45.381105554416948</v>
      </c>
      <c r="H132" s="42">
        <f t="shared" si="17"/>
        <v>0.9076221110883389</v>
      </c>
      <c r="I132" s="61">
        <f t="shared" ref="I132:I195" si="27">(C132-(C132-B132)/4)</f>
        <v>13.407500028610249</v>
      </c>
      <c r="J132" s="37">
        <f t="shared" si="18"/>
        <v>1</v>
      </c>
      <c r="K132" s="76" t="str">
        <f t="shared" si="20"/>
        <v/>
      </c>
      <c r="L132" s="89">
        <f t="shared" si="22"/>
        <v>1</v>
      </c>
      <c r="M132" s="168">
        <f t="shared" si="19"/>
        <v>7.2267132483436677E-2</v>
      </c>
      <c r="N132" s="165">
        <f t="shared" si="25"/>
        <v>0</v>
      </c>
      <c r="O132" s="70">
        <f t="shared" si="21"/>
        <v>1</v>
      </c>
      <c r="P132" s="102">
        <f t="shared" si="23"/>
        <v>0</v>
      </c>
      <c r="Q132" s="6" t="str">
        <f t="shared" ref="Q132:Q195" si="28">IF(R132&gt;R131,A132,"")</f>
        <v/>
      </c>
      <c r="R132" s="119">
        <f t="shared" si="24"/>
        <v>1</v>
      </c>
    </row>
    <row r="133" spans="1:18" ht="15.6">
      <c r="A133" s="206">
        <v>34829</v>
      </c>
      <c r="B133">
        <v>9.3199996948242205</v>
      </c>
      <c r="C133">
        <v>17.100000381469702</v>
      </c>
      <c r="D133">
        <v>0.40000000596046398</v>
      </c>
      <c r="E133">
        <v>17.314126382984501</v>
      </c>
      <c r="F133" s="36">
        <f t="shared" si="26"/>
        <v>1.4058983439826958</v>
      </c>
      <c r="G133" s="41">
        <f t="shared" ref="G133:G196" si="29">IF((D133+G132-($X$2*F133))&gt;0,IF((D133+G132-($X$2*F133))&gt;$X$1,$X$1,(D133+G132-($X$2*F133))),0)</f>
        <v>44.656386885191253</v>
      </c>
      <c r="H133" s="42">
        <f t="shared" ref="H133:H196" si="30">IF(G133/$X$1&gt;1,1,G133/$X$1)</f>
        <v>0.89312773770382503</v>
      </c>
      <c r="I133" s="61">
        <f t="shared" si="27"/>
        <v>15.155000209808332</v>
      </c>
      <c r="J133" s="37">
        <f t="shared" ref="J133:J196" si="31">IF(H133&gt;$X$3,1," ")</f>
        <v>1</v>
      </c>
      <c r="K133" s="76" t="str">
        <f t="shared" si="20"/>
        <v/>
      </c>
      <c r="L133" s="89">
        <f t="shared" si="22"/>
        <v>1</v>
      </c>
      <c r="M133" s="168">
        <f t="shared" ref="M133:M196" si="32">IF(AND(I133&lt;21.5,I133&gt;4.5),0.000318*I133*(I133-4.5)*((21.5-I133)^(1/3.25)),0)</f>
        <v>9.0664769921379451E-2</v>
      </c>
      <c r="N133" s="165">
        <f t="shared" si="25"/>
        <v>0</v>
      </c>
      <c r="O133" s="70">
        <f t="shared" si="21"/>
        <v>1</v>
      </c>
      <c r="P133" s="102">
        <f t="shared" si="23"/>
        <v>0</v>
      </c>
      <c r="Q133" s="6" t="str">
        <f t="shared" si="28"/>
        <v/>
      </c>
      <c r="R133" s="119">
        <f t="shared" si="24"/>
        <v>1</v>
      </c>
    </row>
    <row r="134" spans="1:18" ht="15.6">
      <c r="A134" s="206">
        <v>34830</v>
      </c>
      <c r="B134">
        <v>11.7700004577637</v>
      </c>
      <c r="C134">
        <v>20.0200004577637</v>
      </c>
      <c r="D134">
        <v>0.10000000149011599</v>
      </c>
      <c r="E134">
        <v>17.1351251885796</v>
      </c>
      <c r="F134" s="36">
        <f t="shared" si="26"/>
        <v>1.5568310124176992</v>
      </c>
      <c r="G134" s="41">
        <f t="shared" si="29"/>
        <v>43.510922076747207</v>
      </c>
      <c r="H134" s="42">
        <f t="shared" si="30"/>
        <v>0.8702184415349441</v>
      </c>
      <c r="I134" s="61">
        <f t="shared" si="27"/>
        <v>17.9575004577637</v>
      </c>
      <c r="J134" s="37">
        <f t="shared" si="31"/>
        <v>1</v>
      </c>
      <c r="K134" s="76" t="str">
        <f t="shared" ref="K134:K197" si="33">IF((SUM(D130:D134))&gt;$X$6,1,"")</f>
        <v/>
      </c>
      <c r="L134" s="89">
        <f t="shared" si="22"/>
        <v>1</v>
      </c>
      <c r="M134" s="168">
        <f t="shared" si="32"/>
        <v>0.11341116463174325</v>
      </c>
      <c r="N134" s="165">
        <f t="shared" si="25"/>
        <v>0</v>
      </c>
      <c r="O134" s="70">
        <f t="shared" si="21"/>
        <v>1</v>
      </c>
      <c r="P134" s="102">
        <f t="shared" si="23"/>
        <v>0</v>
      </c>
      <c r="Q134" s="6" t="str">
        <f t="shared" si="28"/>
        <v/>
      </c>
      <c r="R134" s="119">
        <f t="shared" si="24"/>
        <v>1</v>
      </c>
    </row>
    <row r="135" spans="1:18" ht="15.6">
      <c r="A135" s="206">
        <v>34831</v>
      </c>
      <c r="B135">
        <v>10.939999580383301</v>
      </c>
      <c r="C135">
        <v>22.030000686645501</v>
      </c>
      <c r="D135">
        <v>0</v>
      </c>
      <c r="E135">
        <v>16.959929218373301</v>
      </c>
      <c r="F135" s="36">
        <f t="shared" si="26"/>
        <v>1.8178403425052334</v>
      </c>
      <c r="G135" s="41">
        <f t="shared" si="29"/>
        <v>42.056649802743017</v>
      </c>
      <c r="H135" s="42">
        <f t="shared" si="30"/>
        <v>0.84113299605486036</v>
      </c>
      <c r="I135" s="61">
        <f t="shared" si="27"/>
        <v>19.257500410079949</v>
      </c>
      <c r="J135" s="37">
        <f t="shared" si="31"/>
        <v>1</v>
      </c>
      <c r="K135" s="76" t="str">
        <f t="shared" si="33"/>
        <v/>
      </c>
      <c r="L135" s="89">
        <f t="shared" si="22"/>
        <v>1</v>
      </c>
      <c r="M135" s="168">
        <f t="shared" si="32"/>
        <v>0.11586639445420477</v>
      </c>
      <c r="N135" s="165">
        <f t="shared" si="25"/>
        <v>1</v>
      </c>
      <c r="O135" s="70">
        <f t="shared" si="21"/>
        <v>1</v>
      </c>
      <c r="P135" s="102">
        <f t="shared" si="23"/>
        <v>0.20600032806395915</v>
      </c>
      <c r="Q135" s="6" t="str">
        <f t="shared" si="28"/>
        <v/>
      </c>
      <c r="R135" s="119">
        <f t="shared" si="24"/>
        <v>1</v>
      </c>
    </row>
    <row r="136" spans="1:18" ht="15.6">
      <c r="A136" s="206">
        <v>34832</v>
      </c>
      <c r="B136">
        <v>14.6499996185303</v>
      </c>
      <c r="C136">
        <v>19.600000381469702</v>
      </c>
      <c r="D136">
        <v>10.800000190734901</v>
      </c>
      <c r="E136">
        <v>16.788579265375301</v>
      </c>
      <c r="F136" s="36">
        <f t="shared" si="26"/>
        <v>1.2246577773011063</v>
      </c>
      <c r="G136" s="41">
        <f t="shared" si="29"/>
        <v>50</v>
      </c>
      <c r="H136" s="42">
        <f t="shared" si="30"/>
        <v>1</v>
      </c>
      <c r="I136" s="61">
        <f t="shared" si="27"/>
        <v>18.362500190734853</v>
      </c>
      <c r="J136" s="37">
        <f t="shared" si="31"/>
        <v>1</v>
      </c>
      <c r="K136" s="76">
        <f t="shared" si="33"/>
        <v>1</v>
      </c>
      <c r="L136" s="89">
        <f t="shared" si="22"/>
        <v>1</v>
      </c>
      <c r="M136" s="168">
        <f t="shared" si="32"/>
        <v>0.11507884264935904</v>
      </c>
      <c r="N136" s="165">
        <f t="shared" si="25"/>
        <v>1</v>
      </c>
      <c r="O136" s="70">
        <f t="shared" si="21"/>
        <v>1</v>
      </c>
      <c r="P136" s="102">
        <f t="shared" si="23"/>
        <v>0.20600032806395915</v>
      </c>
      <c r="Q136" s="6" t="str">
        <f t="shared" si="28"/>
        <v/>
      </c>
      <c r="R136" s="119">
        <f t="shared" si="24"/>
        <v>1</v>
      </c>
    </row>
    <row r="137" spans="1:18" ht="15.6">
      <c r="A137" s="206">
        <v>34833</v>
      </c>
      <c r="B137">
        <v>11.300000190734901</v>
      </c>
      <c r="C137">
        <v>13.8500003814697</v>
      </c>
      <c r="D137">
        <v>8.8999996185302699</v>
      </c>
      <c r="E137">
        <v>16.6211161225953</v>
      </c>
      <c r="F137" s="36">
        <f t="shared" si="26"/>
        <v>0.7568474159649089</v>
      </c>
      <c r="G137" s="41">
        <f t="shared" si="29"/>
        <v>50</v>
      </c>
      <c r="H137" s="42">
        <f t="shared" si="30"/>
        <v>1</v>
      </c>
      <c r="I137" s="61">
        <f t="shared" si="27"/>
        <v>13.212500333786</v>
      </c>
      <c r="J137" s="37">
        <f t="shared" si="31"/>
        <v>1</v>
      </c>
      <c r="K137" s="76">
        <f t="shared" si="33"/>
        <v>1</v>
      </c>
      <c r="L137" s="89">
        <f t="shared" si="22"/>
        <v>1</v>
      </c>
      <c r="M137" s="168">
        <f t="shared" si="32"/>
        <v>7.0169243199181983E-2</v>
      </c>
      <c r="N137" s="165">
        <f t="shared" si="25"/>
        <v>1</v>
      </c>
      <c r="O137" s="70">
        <f t="shared" si="21"/>
        <v>1</v>
      </c>
      <c r="P137" s="102">
        <f t="shared" si="23"/>
        <v>0.20600032806395915</v>
      </c>
      <c r="Q137" s="6" t="str">
        <f t="shared" si="28"/>
        <v/>
      </c>
      <c r="R137" s="119">
        <f t="shared" si="24"/>
        <v>1</v>
      </c>
    </row>
    <row r="138" spans="1:18" ht="15.6">
      <c r="A138" s="206">
        <v>34834</v>
      </c>
      <c r="B138">
        <v>8.5600004196166992</v>
      </c>
      <c r="C138">
        <v>13.5200004577637</v>
      </c>
      <c r="D138">
        <v>7.6999998092651403</v>
      </c>
      <c r="E138">
        <v>16.457580583043001</v>
      </c>
      <c r="F138" s="36">
        <f t="shared" si="26"/>
        <v>0.99234764750088567</v>
      </c>
      <c r="G138" s="41">
        <f t="shared" si="29"/>
        <v>50</v>
      </c>
      <c r="H138" s="42">
        <f t="shared" si="30"/>
        <v>1</v>
      </c>
      <c r="I138" s="61">
        <f t="shared" si="27"/>
        <v>12.28000044822695</v>
      </c>
      <c r="J138" s="37">
        <f t="shared" si="31"/>
        <v>1</v>
      </c>
      <c r="K138" s="76">
        <f t="shared" si="33"/>
        <v>1</v>
      </c>
      <c r="L138" s="89">
        <f t="shared" si="22"/>
        <v>1</v>
      </c>
      <c r="M138" s="168">
        <f t="shared" si="32"/>
        <v>6.0179060249691572E-2</v>
      </c>
      <c r="N138" s="165">
        <f t="shared" si="25"/>
        <v>1</v>
      </c>
      <c r="O138" s="70">
        <f t="shared" ref="O138:O201" si="34">IF((AVERAGE(C132:C138))&lt;$X$4,1,"")</f>
        <v>1</v>
      </c>
      <c r="P138" s="102">
        <f t="shared" si="23"/>
        <v>0.20600032806395915</v>
      </c>
      <c r="Q138" s="6" t="str">
        <f t="shared" si="28"/>
        <v/>
      </c>
      <c r="R138" s="119">
        <f t="shared" si="24"/>
        <v>1</v>
      </c>
    </row>
    <row r="139" spans="1:18" ht="15.6">
      <c r="A139" s="206">
        <v>34835</v>
      </c>
      <c r="B139">
        <v>10.1099996566772</v>
      </c>
      <c r="C139">
        <v>14.5</v>
      </c>
      <c r="D139">
        <v>2.5999999046325701</v>
      </c>
      <c r="E139">
        <v>16.298010020261898</v>
      </c>
      <c r="F139" s="36">
        <f t="shared" si="26"/>
        <v>0.96508871711981437</v>
      </c>
      <c r="G139" s="41">
        <f t="shared" si="29"/>
        <v>50</v>
      </c>
      <c r="H139" s="42">
        <f t="shared" si="30"/>
        <v>1</v>
      </c>
      <c r="I139" s="61">
        <f t="shared" si="27"/>
        <v>13.402499914169301</v>
      </c>
      <c r="J139" s="37">
        <f t="shared" si="31"/>
        <v>1</v>
      </c>
      <c r="K139" s="76">
        <f t="shared" si="33"/>
        <v>1</v>
      </c>
      <c r="L139" s="89">
        <f t="shared" ref="L139:L202" si="35">IF((AVERAGE(I130:I139))&lt;$X$5,1,"")</f>
        <v>1</v>
      </c>
      <c r="M139" s="168">
        <f t="shared" si="32"/>
        <v>7.2213353693464211E-2</v>
      </c>
      <c r="N139" s="165">
        <f t="shared" si="25"/>
        <v>1</v>
      </c>
      <c r="O139" s="70">
        <f t="shared" si="34"/>
        <v>1</v>
      </c>
      <c r="P139" s="102">
        <f t="shared" si="23"/>
        <v>0.20600032806395915</v>
      </c>
      <c r="Q139" s="6" t="str">
        <f t="shared" si="28"/>
        <v/>
      </c>
      <c r="R139" s="119">
        <f t="shared" si="24"/>
        <v>1</v>
      </c>
    </row>
    <row r="140" spans="1:18" ht="15.6">
      <c r="A140" s="206">
        <v>34836</v>
      </c>
      <c r="B140">
        <v>9.9099998474121094</v>
      </c>
      <c r="C140">
        <v>13.2200002670288</v>
      </c>
      <c r="D140">
        <v>0.10000000149011599</v>
      </c>
      <c r="E140">
        <v>16.14242812993</v>
      </c>
      <c r="F140" s="36">
        <f t="shared" si="26"/>
        <v>0.80960772534601499</v>
      </c>
      <c r="G140" s="41">
        <f t="shared" si="29"/>
        <v>49.452313821213302</v>
      </c>
      <c r="H140" s="42">
        <f t="shared" si="30"/>
        <v>0.98904627642426601</v>
      </c>
      <c r="I140" s="61">
        <f t="shared" si="27"/>
        <v>12.392500162124627</v>
      </c>
      <c r="J140" s="37">
        <f t="shared" si="31"/>
        <v>1</v>
      </c>
      <c r="K140" s="76">
        <f t="shared" si="33"/>
        <v>1</v>
      </c>
      <c r="L140" s="89">
        <f t="shared" si="35"/>
        <v>1</v>
      </c>
      <c r="M140" s="168">
        <f t="shared" si="32"/>
        <v>6.1376256765646155E-2</v>
      </c>
      <c r="N140" s="165">
        <f t="shared" si="25"/>
        <v>1</v>
      </c>
      <c r="O140" s="70">
        <f t="shared" si="34"/>
        <v>1</v>
      </c>
      <c r="P140" s="102">
        <f t="shared" ref="P140:P203" si="36">IF(L140=1,(AVERAGE(IF(I140&gt;$X$7,I140-$X$7,0),IF(I139&gt;$X$7,I139-$X$7,0),IF(I138&gt;$X$7,I138-$X$7,0),IF(I137&gt;$X$7,I137-$X$7,0),IF(I136&gt;$X$7,I136-$X$7,0),IF(I135&gt;$X$7,I135-$X$7,0),IF(I134&gt;$X$7,I134-$X$7,0),IF(I133&gt;$X$7,I133-$X$7,0),IF(I132&gt;$X$7,I132-$X$7,0),IF(I131&gt;$X$7,I131-$X$7,0)))*$X$8,"")</f>
        <v>0.20600032806395915</v>
      </c>
      <c r="Q140" s="6" t="str">
        <f t="shared" si="28"/>
        <v/>
      </c>
      <c r="R140" s="119">
        <f t="shared" si="24"/>
        <v>1</v>
      </c>
    </row>
    <row r="141" spans="1:18" ht="15.6">
      <c r="A141" s="206">
        <v>34837</v>
      </c>
      <c r="B141">
        <v>9.9700002670288104</v>
      </c>
      <c r="C141">
        <v>16.600000381469702</v>
      </c>
      <c r="D141">
        <v>0</v>
      </c>
      <c r="E141">
        <v>15.9908551882588</v>
      </c>
      <c r="F141" s="36">
        <f t="shared" si="26"/>
        <v>1.2015478929755425</v>
      </c>
      <c r="G141" s="41">
        <f t="shared" si="29"/>
        <v>48.491075506832871</v>
      </c>
      <c r="H141" s="42">
        <f t="shared" si="30"/>
        <v>0.96982151013665741</v>
      </c>
      <c r="I141" s="61">
        <f t="shared" si="27"/>
        <v>14.942500352859479</v>
      </c>
      <c r="J141" s="37">
        <f t="shared" si="31"/>
        <v>1</v>
      </c>
      <c r="K141" s="76">
        <f t="shared" si="33"/>
        <v>1</v>
      </c>
      <c r="L141" s="89">
        <f t="shared" si="35"/>
        <v>1</v>
      </c>
      <c r="M141" s="168">
        <f t="shared" si="32"/>
        <v>8.8503200923352204E-2</v>
      </c>
      <c r="N141" s="165">
        <f t="shared" si="25"/>
        <v>1</v>
      </c>
      <c r="O141" s="70">
        <f t="shared" si="34"/>
        <v>1</v>
      </c>
      <c r="P141" s="102">
        <f t="shared" si="36"/>
        <v>0.20600032806395915</v>
      </c>
      <c r="Q141" s="6" t="str">
        <f t="shared" si="28"/>
        <v/>
      </c>
      <c r="R141" s="119">
        <f t="shared" si="24"/>
        <v>0</v>
      </c>
    </row>
    <row r="142" spans="1:18" ht="15.6">
      <c r="A142" s="206">
        <v>34838</v>
      </c>
      <c r="B142">
        <v>7.53999996185303</v>
      </c>
      <c r="C142">
        <v>16.440000534057599</v>
      </c>
      <c r="D142">
        <v>0</v>
      </c>
      <c r="E142">
        <v>15.84331147146</v>
      </c>
      <c r="F142" s="36">
        <f t="shared" si="26"/>
        <v>1.3218227919735206</v>
      </c>
      <c r="G142" s="41">
        <f t="shared" si="29"/>
        <v>47.433617273254058</v>
      </c>
      <c r="H142" s="42">
        <f t="shared" si="30"/>
        <v>0.94867234546508117</v>
      </c>
      <c r="I142" s="61">
        <f t="shared" si="27"/>
        <v>14.215000391006457</v>
      </c>
      <c r="J142" s="37">
        <f t="shared" si="31"/>
        <v>1</v>
      </c>
      <c r="K142" s="76">
        <f t="shared" si="33"/>
        <v>1</v>
      </c>
      <c r="L142" s="89">
        <f t="shared" si="35"/>
        <v>1</v>
      </c>
      <c r="M142" s="168">
        <f t="shared" si="32"/>
        <v>8.0905817693079279E-2</v>
      </c>
      <c r="N142" s="165">
        <f t="shared" si="25"/>
        <v>1</v>
      </c>
      <c r="O142" s="70">
        <f t="shared" si="34"/>
        <v>1</v>
      </c>
      <c r="P142" s="102">
        <f t="shared" si="36"/>
        <v>0.20600032806395915</v>
      </c>
      <c r="Q142" s="6" t="str">
        <f t="shared" si="28"/>
        <v/>
      </c>
      <c r="R142" s="119">
        <f t="shared" si="24"/>
        <v>0</v>
      </c>
    </row>
    <row r="143" spans="1:18" ht="15.6">
      <c r="A143" s="206">
        <v>34839</v>
      </c>
      <c r="B143">
        <v>7.5599999427795401</v>
      </c>
      <c r="C143">
        <v>14.9799995422363</v>
      </c>
      <c r="D143">
        <v>0</v>
      </c>
      <c r="E143">
        <v>15.699817255745399</v>
      </c>
      <c r="F143" s="36">
        <f t="shared" si="26"/>
        <v>1.167087231759188</v>
      </c>
      <c r="G143" s="41">
        <f t="shared" si="29"/>
        <v>46.499947487846704</v>
      </c>
      <c r="H143" s="42">
        <f t="shared" si="30"/>
        <v>0.92999894975693409</v>
      </c>
      <c r="I143" s="61">
        <f t="shared" si="27"/>
        <v>13.12499964237211</v>
      </c>
      <c r="J143" s="37">
        <f t="shared" si="31"/>
        <v>1</v>
      </c>
      <c r="K143" s="76" t="str">
        <f t="shared" si="33"/>
        <v/>
      </c>
      <c r="L143" s="89">
        <f t="shared" si="35"/>
        <v>1</v>
      </c>
      <c r="M143" s="168">
        <f t="shared" si="32"/>
        <v>6.9227849296621985E-2</v>
      </c>
      <c r="N143" s="165">
        <f t="shared" si="25"/>
        <v>0</v>
      </c>
      <c r="O143" s="70">
        <f t="shared" si="34"/>
        <v>1</v>
      </c>
      <c r="P143" s="102">
        <f t="shared" si="36"/>
        <v>0.20600032806395915</v>
      </c>
      <c r="Q143" s="6" t="str">
        <f t="shared" si="28"/>
        <v/>
      </c>
      <c r="R143" s="119">
        <f t="shared" si="24"/>
        <v>0</v>
      </c>
    </row>
    <row r="144" spans="1:18" ht="15.6">
      <c r="A144" s="206">
        <v>34840</v>
      </c>
      <c r="B144">
        <v>9.0399999618530291</v>
      </c>
      <c r="C144">
        <v>16.219999313354499</v>
      </c>
      <c r="D144">
        <v>0</v>
      </c>
      <c r="E144">
        <v>15.5603928173265</v>
      </c>
      <c r="F144" s="36">
        <f t="shared" si="26"/>
        <v>1.1910951541652623</v>
      </c>
      <c r="G144" s="41">
        <f t="shared" si="29"/>
        <v>45.547071364514494</v>
      </c>
      <c r="H144" s="42">
        <f t="shared" si="30"/>
        <v>0.91094142729028993</v>
      </c>
      <c r="I144" s="61">
        <f t="shared" si="27"/>
        <v>14.424999475479131</v>
      </c>
      <c r="J144" s="37">
        <f t="shared" si="31"/>
        <v>1</v>
      </c>
      <c r="K144" s="76" t="str">
        <f t="shared" si="33"/>
        <v/>
      </c>
      <c r="L144" s="89">
        <f t="shared" si="35"/>
        <v>1</v>
      </c>
      <c r="M144" s="168">
        <f t="shared" si="32"/>
        <v>8.312424599696662E-2</v>
      </c>
      <c r="N144" s="165">
        <f t="shared" si="25"/>
        <v>0</v>
      </c>
      <c r="O144" s="70">
        <f t="shared" si="34"/>
        <v>1</v>
      </c>
      <c r="P144" s="102">
        <f t="shared" si="36"/>
        <v>0.20600032806395915</v>
      </c>
      <c r="Q144" s="6" t="str">
        <f t="shared" si="28"/>
        <v/>
      </c>
      <c r="R144" s="119">
        <f t="shared" si="24"/>
        <v>0</v>
      </c>
    </row>
    <row r="145" spans="1:18" ht="15.6">
      <c r="A145" s="206">
        <v>34841</v>
      </c>
      <c r="B145">
        <v>6.3699998855590803</v>
      </c>
      <c r="C145">
        <v>15.680000305175801</v>
      </c>
      <c r="D145">
        <v>0</v>
      </c>
      <c r="E145">
        <v>15.425058432415</v>
      </c>
      <c r="F145" s="36">
        <f t="shared" si="26"/>
        <v>1.2735990815813738</v>
      </c>
      <c r="G145" s="41">
        <f t="shared" si="29"/>
        <v>44.528192099249395</v>
      </c>
      <c r="H145" s="42">
        <f t="shared" si="30"/>
        <v>0.89056384198498795</v>
      </c>
      <c r="I145" s="61">
        <f t="shared" si="27"/>
        <v>13.352500200271621</v>
      </c>
      <c r="J145" s="37">
        <f t="shared" si="31"/>
        <v>1</v>
      </c>
      <c r="K145" s="76" t="str">
        <f t="shared" si="33"/>
        <v/>
      </c>
      <c r="L145" s="89">
        <f t="shared" si="35"/>
        <v>1</v>
      </c>
      <c r="M145" s="168">
        <f t="shared" si="32"/>
        <v>7.1675518879903213E-2</v>
      </c>
      <c r="N145" s="165">
        <f t="shared" si="25"/>
        <v>0</v>
      </c>
      <c r="O145" s="70">
        <f t="shared" si="34"/>
        <v>1</v>
      </c>
      <c r="P145" s="102">
        <f t="shared" si="36"/>
        <v>0</v>
      </c>
      <c r="Q145" s="6">
        <f t="shared" si="28"/>
        <v>34841</v>
      </c>
      <c r="R145" s="119">
        <f t="shared" ref="R145:R208" si="37">IF(AND(AND(AND(SUM(D132:D136)&gt;$X$6)),(L145=1)),1,0)</f>
        <v>1</v>
      </c>
    </row>
    <row r="146" spans="1:18" ht="15.6">
      <c r="A146" s="206">
        <v>34842</v>
      </c>
      <c r="B146">
        <v>6.0799999237060502</v>
      </c>
      <c r="C146">
        <v>16.430000305175799</v>
      </c>
      <c r="D146">
        <v>0</v>
      </c>
      <c r="E146">
        <v>15.2938343772226</v>
      </c>
      <c r="F146" s="36">
        <f t="shared" si="26"/>
        <v>1.3420515524377223</v>
      </c>
      <c r="G146" s="41">
        <f t="shared" si="29"/>
        <v>43.454550857299218</v>
      </c>
      <c r="H146" s="42">
        <f t="shared" si="30"/>
        <v>0.86909101714598436</v>
      </c>
      <c r="I146" s="61">
        <f t="shared" si="27"/>
        <v>13.842500209808362</v>
      </c>
      <c r="J146" s="37">
        <f t="shared" si="31"/>
        <v>1</v>
      </c>
      <c r="K146" s="76" t="str">
        <f t="shared" si="33"/>
        <v/>
      </c>
      <c r="L146" s="89">
        <f t="shared" si="35"/>
        <v>1</v>
      </c>
      <c r="M146" s="168">
        <f t="shared" si="32"/>
        <v>7.6936343540912736E-2</v>
      </c>
      <c r="N146" s="165">
        <f t="shared" si="25"/>
        <v>0</v>
      </c>
      <c r="O146" s="70">
        <f t="shared" si="34"/>
        <v>1</v>
      </c>
      <c r="P146" s="102">
        <f t="shared" si="36"/>
        <v>0</v>
      </c>
      <c r="Q146" s="6" t="str">
        <f t="shared" si="28"/>
        <v/>
      </c>
      <c r="R146" s="119">
        <f t="shared" si="37"/>
        <v>1</v>
      </c>
    </row>
    <row r="147" spans="1:18" ht="15.6">
      <c r="A147" s="206">
        <v>34843</v>
      </c>
      <c r="B147">
        <v>5.3400001525878897</v>
      </c>
      <c r="C147">
        <v>15.0200004577637</v>
      </c>
      <c r="D147">
        <v>0.40000000596046398</v>
      </c>
      <c r="E147">
        <v>15.166740927960999</v>
      </c>
      <c r="F147" s="36">
        <f t="shared" si="26"/>
        <v>1.2394797059328198</v>
      </c>
      <c r="G147" s="41">
        <f t="shared" si="29"/>
        <v>42.86296709851343</v>
      </c>
      <c r="H147" s="42">
        <f t="shared" si="30"/>
        <v>0.85725934197026854</v>
      </c>
      <c r="I147" s="61">
        <f t="shared" si="27"/>
        <v>12.600000381469748</v>
      </c>
      <c r="J147" s="37">
        <f t="shared" si="31"/>
        <v>1</v>
      </c>
      <c r="K147" s="76" t="str">
        <f t="shared" si="33"/>
        <v/>
      </c>
      <c r="L147" s="89">
        <f t="shared" si="35"/>
        <v>1</v>
      </c>
      <c r="M147" s="168">
        <f t="shared" si="32"/>
        <v>6.3592033666789033E-2</v>
      </c>
      <c r="N147" s="165">
        <f t="shared" si="25"/>
        <v>0</v>
      </c>
      <c r="O147" s="70">
        <f t="shared" si="34"/>
        <v>1</v>
      </c>
      <c r="P147" s="102">
        <f t="shared" si="36"/>
        <v>0</v>
      </c>
      <c r="Q147" s="6" t="str">
        <f t="shared" si="28"/>
        <v/>
      </c>
      <c r="R147" s="119">
        <f t="shared" si="37"/>
        <v>1</v>
      </c>
    </row>
    <row r="148" spans="1:18" ht="15.6">
      <c r="A148" s="206">
        <v>34844</v>
      </c>
      <c r="B148">
        <v>6.5500001907348597</v>
      </c>
      <c r="C148">
        <v>15.3999996185303</v>
      </c>
      <c r="D148">
        <v>12.5</v>
      </c>
      <c r="E148">
        <v>15.0437983608417</v>
      </c>
      <c r="F148" s="36">
        <f t="shared" si="26"/>
        <v>1.2089440650512122</v>
      </c>
      <c r="G148" s="41">
        <f t="shared" si="29"/>
        <v>50</v>
      </c>
      <c r="H148" s="42">
        <f t="shared" si="30"/>
        <v>1</v>
      </c>
      <c r="I148" s="61">
        <f t="shared" si="27"/>
        <v>13.18749976158144</v>
      </c>
      <c r="J148" s="37">
        <f t="shared" si="31"/>
        <v>1</v>
      </c>
      <c r="K148" s="76">
        <f t="shared" si="33"/>
        <v>1</v>
      </c>
      <c r="L148" s="89">
        <f t="shared" si="35"/>
        <v>1</v>
      </c>
      <c r="M148" s="168">
        <f t="shared" si="32"/>
        <v>6.9900253488872591E-2</v>
      </c>
      <c r="N148" s="165">
        <f t="shared" si="25"/>
        <v>0</v>
      </c>
      <c r="O148" s="70">
        <f t="shared" si="34"/>
        <v>1</v>
      </c>
      <c r="P148" s="102">
        <f t="shared" si="36"/>
        <v>0</v>
      </c>
      <c r="Q148" s="6" t="str">
        <f t="shared" si="28"/>
        <v/>
      </c>
      <c r="R148" s="119">
        <f t="shared" si="37"/>
        <v>1</v>
      </c>
    </row>
    <row r="149" spans="1:18" ht="15.6">
      <c r="A149" s="206">
        <v>34845</v>
      </c>
      <c r="B149">
        <v>8.0500001907348597</v>
      </c>
      <c r="C149">
        <v>11.75</v>
      </c>
      <c r="D149">
        <v>5</v>
      </c>
      <c r="E149">
        <v>14.925026952076401</v>
      </c>
      <c r="F149" s="36">
        <f t="shared" si="26"/>
        <v>0.74654758879921479</v>
      </c>
      <c r="G149" s="41">
        <f t="shared" si="29"/>
        <v>50</v>
      </c>
      <c r="H149" s="42">
        <f t="shared" si="30"/>
        <v>1</v>
      </c>
      <c r="I149" s="61">
        <f t="shared" si="27"/>
        <v>10.825000047683716</v>
      </c>
      <c r="J149" s="37">
        <f t="shared" si="31"/>
        <v>1</v>
      </c>
      <c r="K149" s="76">
        <f t="shared" si="33"/>
        <v>1</v>
      </c>
      <c r="L149" s="89">
        <f t="shared" si="35"/>
        <v>1</v>
      </c>
      <c r="M149" s="168">
        <f t="shared" si="32"/>
        <v>4.5116608631628002E-2</v>
      </c>
      <c r="N149" s="165">
        <f t="shared" si="25"/>
        <v>0</v>
      </c>
      <c r="O149" s="70">
        <f t="shared" si="34"/>
        <v>1</v>
      </c>
      <c r="P149" s="102">
        <f t="shared" si="36"/>
        <v>0</v>
      </c>
      <c r="Q149" s="6" t="str">
        <f t="shared" si="28"/>
        <v/>
      </c>
      <c r="R149" s="119">
        <f t="shared" si="37"/>
        <v>1</v>
      </c>
    </row>
    <row r="150" spans="1:18" ht="15.6">
      <c r="A150" s="206">
        <v>34846</v>
      </c>
      <c r="B150">
        <v>6.4699997901916504</v>
      </c>
      <c r="C150">
        <v>12.6499996185303</v>
      </c>
      <c r="D150">
        <v>12.699999809265099</v>
      </c>
      <c r="E150">
        <v>14.8104469778769</v>
      </c>
      <c r="F150" s="36">
        <f t="shared" si="26"/>
        <v>0.9456713616037371</v>
      </c>
      <c r="G150" s="41">
        <f t="shared" si="29"/>
        <v>50</v>
      </c>
      <c r="H150" s="42">
        <f t="shared" si="30"/>
        <v>1</v>
      </c>
      <c r="I150" s="61">
        <f t="shared" si="27"/>
        <v>11.104999661445637</v>
      </c>
      <c r="J150" s="37">
        <f t="shared" si="31"/>
        <v>1</v>
      </c>
      <c r="K150" s="76">
        <f t="shared" si="33"/>
        <v>1</v>
      </c>
      <c r="L150" s="89">
        <f t="shared" si="35"/>
        <v>1</v>
      </c>
      <c r="M150" s="168">
        <f t="shared" si="32"/>
        <v>4.7938843053257824E-2</v>
      </c>
      <c r="N150" s="165">
        <f t="shared" si="25"/>
        <v>0</v>
      </c>
      <c r="O150" s="70">
        <f t="shared" si="34"/>
        <v>1</v>
      </c>
      <c r="P150" s="102">
        <f t="shared" si="36"/>
        <v>0</v>
      </c>
      <c r="Q150" s="6" t="str">
        <f t="shared" si="28"/>
        <v/>
      </c>
      <c r="R150" s="119">
        <f t="shared" si="37"/>
        <v>1</v>
      </c>
    </row>
    <row r="151" spans="1:18" ht="15.6">
      <c r="A151" s="206">
        <v>34847</v>
      </c>
      <c r="B151">
        <v>9.2600002288818395</v>
      </c>
      <c r="C151">
        <v>13.920000076293899</v>
      </c>
      <c r="D151">
        <v>5.1999998092651403</v>
      </c>
      <c r="E151">
        <v>14.7000787144546</v>
      </c>
      <c r="F151" s="36">
        <f t="shared" si="26"/>
        <v>0.8755358861383602</v>
      </c>
      <c r="G151" s="41">
        <f t="shared" si="29"/>
        <v>50</v>
      </c>
      <c r="H151" s="42">
        <f t="shared" si="30"/>
        <v>1</v>
      </c>
      <c r="I151" s="61">
        <f t="shared" si="27"/>
        <v>12.755000114440884</v>
      </c>
      <c r="J151" s="37">
        <f t="shared" si="31"/>
        <v>1</v>
      </c>
      <c r="K151" s="76">
        <f t="shared" si="33"/>
        <v>1</v>
      </c>
      <c r="L151" s="89">
        <f t="shared" si="35"/>
        <v>1</v>
      </c>
      <c r="M151" s="168">
        <f t="shared" si="32"/>
        <v>6.5252464507379024E-2</v>
      </c>
      <c r="N151" s="165">
        <f t="shared" ref="N151:N214" si="38">IF(AND(SUM(M140:M151)&gt;1,SUM(D136:D140)&gt;$X$6),1,0)</f>
        <v>0</v>
      </c>
      <c r="O151" s="70">
        <f t="shared" si="34"/>
        <v>1</v>
      </c>
      <c r="P151" s="102">
        <f t="shared" si="36"/>
        <v>0</v>
      </c>
      <c r="Q151" s="6" t="str">
        <f t="shared" si="28"/>
        <v/>
      </c>
      <c r="R151" s="119">
        <f t="shared" si="37"/>
        <v>1</v>
      </c>
    </row>
    <row r="152" spans="1:18" ht="15.6">
      <c r="A152" s="206">
        <v>34848</v>
      </c>
      <c r="B152">
        <v>7.9699997901916504</v>
      </c>
      <c r="C152">
        <v>15.039999961853001</v>
      </c>
      <c r="D152">
        <v>3.2000000476837198</v>
      </c>
      <c r="E152">
        <v>14.593942438021401</v>
      </c>
      <c r="F152" s="36">
        <f t="shared" si="26"/>
        <v>1.0675440803136287</v>
      </c>
      <c r="G152" s="41">
        <f t="shared" si="29"/>
        <v>50</v>
      </c>
      <c r="H152" s="42">
        <f t="shared" si="30"/>
        <v>1</v>
      </c>
      <c r="I152" s="61">
        <f t="shared" si="27"/>
        <v>13.272499918937664</v>
      </c>
      <c r="J152" s="37">
        <f t="shared" si="31"/>
        <v>1</v>
      </c>
      <c r="K152" s="76">
        <f t="shared" si="33"/>
        <v>1</v>
      </c>
      <c r="L152" s="89">
        <f t="shared" si="35"/>
        <v>1</v>
      </c>
      <c r="M152" s="168">
        <f t="shared" si="32"/>
        <v>7.0814813393466403E-2</v>
      </c>
      <c r="N152" s="165">
        <f t="shared" si="38"/>
        <v>0</v>
      </c>
      <c r="O152" s="70">
        <f t="shared" si="34"/>
        <v>1</v>
      </c>
      <c r="P152" s="102">
        <f t="shared" si="36"/>
        <v>0</v>
      </c>
      <c r="Q152" s="6" t="str">
        <f t="shared" si="28"/>
        <v/>
      </c>
      <c r="R152" s="119">
        <f t="shared" si="37"/>
        <v>0</v>
      </c>
    </row>
    <row r="153" spans="1:18" ht="15.6">
      <c r="A153" s="206">
        <v>34849</v>
      </c>
      <c r="B153">
        <v>5.6500000953674299</v>
      </c>
      <c r="C153">
        <v>15.3699998855591</v>
      </c>
      <c r="D153">
        <v>0</v>
      </c>
      <c r="E153">
        <v>14.492058424788899</v>
      </c>
      <c r="F153" s="36">
        <f t="shared" si="26"/>
        <v>1.2007838131263662</v>
      </c>
      <c r="G153" s="41">
        <f t="shared" si="29"/>
        <v>49.039372949498905</v>
      </c>
      <c r="H153" s="42">
        <f t="shared" si="30"/>
        <v>0.9807874589899781</v>
      </c>
      <c r="I153" s="61">
        <f t="shared" si="27"/>
        <v>12.939999938011182</v>
      </c>
      <c r="J153" s="37">
        <f t="shared" si="31"/>
        <v>1</v>
      </c>
      <c r="K153" s="76">
        <f t="shared" si="33"/>
        <v>1</v>
      </c>
      <c r="L153" s="89">
        <f t="shared" si="35"/>
        <v>1</v>
      </c>
      <c r="M153" s="168">
        <f t="shared" si="32"/>
        <v>6.7238628007772208E-2</v>
      </c>
      <c r="N153" s="165">
        <f t="shared" si="38"/>
        <v>0</v>
      </c>
      <c r="O153" s="70">
        <f t="shared" si="34"/>
        <v>1</v>
      </c>
      <c r="P153" s="102">
        <f t="shared" si="36"/>
        <v>0</v>
      </c>
      <c r="Q153" s="6" t="str">
        <f t="shared" si="28"/>
        <v/>
      </c>
      <c r="R153" s="119">
        <f t="shared" si="37"/>
        <v>0</v>
      </c>
    </row>
    <row r="154" spans="1:18" ht="15.6">
      <c r="A154" s="206">
        <v>34850</v>
      </c>
      <c r="B154">
        <v>6.9299998283386204</v>
      </c>
      <c r="C154">
        <v>14.569999694824199</v>
      </c>
      <c r="D154">
        <v>0</v>
      </c>
      <c r="E154">
        <v>14.3944469509687</v>
      </c>
      <c r="F154" s="36">
        <f t="shared" si="26"/>
        <v>1.066373931018594</v>
      </c>
      <c r="G154" s="41">
        <f t="shared" si="29"/>
        <v>48.186273804684028</v>
      </c>
      <c r="H154" s="42">
        <f t="shared" si="30"/>
        <v>0.96372547609368053</v>
      </c>
      <c r="I154" s="61">
        <f t="shared" si="27"/>
        <v>12.659999728202804</v>
      </c>
      <c r="J154" s="37">
        <f t="shared" si="31"/>
        <v>1</v>
      </c>
      <c r="K154" s="76">
        <f t="shared" si="33"/>
        <v>1</v>
      </c>
      <c r="L154" s="89">
        <f t="shared" si="35"/>
        <v>1</v>
      </c>
      <c r="M154" s="168">
        <f t="shared" si="32"/>
        <v>6.4234307479088398E-2</v>
      </c>
      <c r="N154" s="165">
        <f t="shared" si="38"/>
        <v>0</v>
      </c>
      <c r="O154" s="70">
        <f t="shared" si="34"/>
        <v>1</v>
      </c>
      <c r="P154" s="102">
        <f t="shared" si="36"/>
        <v>0</v>
      </c>
      <c r="Q154" s="6" t="str">
        <f t="shared" si="28"/>
        <v/>
      </c>
      <c r="R154" s="119">
        <f t="shared" si="37"/>
        <v>0</v>
      </c>
    </row>
    <row r="155" spans="1:18" ht="15.6">
      <c r="A155" s="206">
        <v>34851</v>
      </c>
      <c r="B155">
        <v>7.4499998092651403</v>
      </c>
      <c r="C155">
        <v>15.0299997329712</v>
      </c>
      <c r="D155">
        <v>0.40000000596046398</v>
      </c>
      <c r="E155">
        <v>14.3011282927724</v>
      </c>
      <c r="F155" s="36">
        <f t="shared" si="26"/>
        <v>1.0734041339408462</v>
      </c>
      <c r="G155" s="41">
        <f t="shared" si="29"/>
        <v>47.727550503491813</v>
      </c>
      <c r="H155" s="42">
        <f t="shared" si="30"/>
        <v>0.95455101006983623</v>
      </c>
      <c r="I155" s="61">
        <f t="shared" si="27"/>
        <v>13.134999752044685</v>
      </c>
      <c r="J155" s="37">
        <f t="shared" si="31"/>
        <v>1</v>
      </c>
      <c r="K155" s="76">
        <f t="shared" si="33"/>
        <v>1</v>
      </c>
      <c r="L155" s="89">
        <f t="shared" si="35"/>
        <v>1</v>
      </c>
      <c r="M155" s="168">
        <f t="shared" si="32"/>
        <v>6.9335427525664059E-2</v>
      </c>
      <c r="N155" s="165">
        <f t="shared" si="38"/>
        <v>0</v>
      </c>
      <c r="O155" s="70">
        <f t="shared" si="34"/>
        <v>1</v>
      </c>
      <c r="P155" s="102">
        <f t="shared" si="36"/>
        <v>0</v>
      </c>
      <c r="Q155" s="6" t="str">
        <f t="shared" si="28"/>
        <v/>
      </c>
      <c r="R155" s="119">
        <f t="shared" si="37"/>
        <v>0</v>
      </c>
    </row>
    <row r="156" spans="1:18" ht="15.6">
      <c r="A156" s="206">
        <v>34852</v>
      </c>
      <c r="B156">
        <v>6.1500000953674299</v>
      </c>
      <c r="C156">
        <v>15.210000038146999</v>
      </c>
      <c r="D156">
        <v>0.40000000596046398</v>
      </c>
      <c r="E156">
        <v>14.212122726411801</v>
      </c>
      <c r="F156" s="36">
        <f t="shared" si="26"/>
        <v>1.1437333483508882</v>
      </c>
      <c r="G156" s="41">
        <f t="shared" si="29"/>
        <v>47.212563830771565</v>
      </c>
      <c r="H156" s="42">
        <f t="shared" si="30"/>
        <v>0.94425127661543129</v>
      </c>
      <c r="I156" s="61">
        <f t="shared" si="27"/>
        <v>12.945000052452107</v>
      </c>
      <c r="J156" s="37">
        <f t="shared" si="31"/>
        <v>1</v>
      </c>
      <c r="K156" s="76" t="str">
        <f t="shared" si="33"/>
        <v/>
      </c>
      <c r="L156" s="89">
        <f t="shared" si="35"/>
        <v>1</v>
      </c>
      <c r="M156" s="168">
        <f t="shared" si="32"/>
        <v>6.7292360000363677E-2</v>
      </c>
      <c r="N156" s="165">
        <f t="shared" si="38"/>
        <v>0</v>
      </c>
      <c r="O156" s="70">
        <f t="shared" si="34"/>
        <v>1</v>
      </c>
      <c r="P156" s="102">
        <f t="shared" si="36"/>
        <v>0</v>
      </c>
      <c r="Q156" s="6" t="str">
        <f t="shared" si="28"/>
        <v/>
      </c>
      <c r="R156" s="119">
        <f t="shared" si="37"/>
        <v>0</v>
      </c>
    </row>
    <row r="157" spans="1:18" ht="15.6">
      <c r="A157" s="206">
        <v>34853</v>
      </c>
      <c r="B157">
        <v>7.1799998283386204</v>
      </c>
      <c r="C157">
        <v>14.6099996566772</v>
      </c>
      <c r="D157">
        <v>0.5</v>
      </c>
      <c r="E157">
        <v>14.1274505280984</v>
      </c>
      <c r="F157" s="36">
        <f t="shared" si="26"/>
        <v>1.0373520603235065</v>
      </c>
      <c r="G157" s="41">
        <f t="shared" si="29"/>
        <v>46.88268218251276</v>
      </c>
      <c r="H157" s="42">
        <f t="shared" si="30"/>
        <v>0.93765364365025516</v>
      </c>
      <c r="I157" s="61">
        <f t="shared" si="27"/>
        <v>12.752499699592555</v>
      </c>
      <c r="J157" s="37">
        <f t="shared" si="31"/>
        <v>1</v>
      </c>
      <c r="K157" s="76" t="str">
        <f t="shared" si="33"/>
        <v/>
      </c>
      <c r="L157" s="89">
        <f t="shared" si="35"/>
        <v>1</v>
      </c>
      <c r="M157" s="168">
        <f t="shared" si="32"/>
        <v>6.5225649179145084E-2</v>
      </c>
      <c r="N157" s="165">
        <f t="shared" si="38"/>
        <v>0</v>
      </c>
      <c r="O157" s="70">
        <f t="shared" si="34"/>
        <v>1</v>
      </c>
      <c r="P157" s="102">
        <f t="shared" si="36"/>
        <v>0</v>
      </c>
      <c r="Q157" s="6">
        <f t="shared" si="28"/>
        <v>34853</v>
      </c>
      <c r="R157" s="119">
        <f t="shared" si="37"/>
        <v>1</v>
      </c>
    </row>
    <row r="158" spans="1:18" ht="15.6">
      <c r="A158" s="206">
        <v>34854</v>
      </c>
      <c r="B158">
        <v>5.9099998474121103</v>
      </c>
      <c r="C158">
        <v>15.170000076293899</v>
      </c>
      <c r="D158">
        <v>0</v>
      </c>
      <c r="E158">
        <v>14.047131974043999</v>
      </c>
      <c r="F158" s="36">
        <f t="shared" si="26"/>
        <v>1.137246891346875</v>
      </c>
      <c r="G158" s="41">
        <f t="shared" si="29"/>
        <v>45.97288466943526</v>
      </c>
      <c r="H158" s="42">
        <f t="shared" si="30"/>
        <v>0.9194576933887052</v>
      </c>
      <c r="I158" s="61">
        <f t="shared" si="27"/>
        <v>12.855000019073451</v>
      </c>
      <c r="J158" s="37">
        <f t="shared" si="31"/>
        <v>1</v>
      </c>
      <c r="K158" s="76" t="str">
        <f t="shared" si="33"/>
        <v/>
      </c>
      <c r="L158" s="89">
        <f t="shared" si="35"/>
        <v>1</v>
      </c>
      <c r="M158" s="168">
        <f t="shared" si="32"/>
        <v>6.6325577548852793E-2</v>
      </c>
      <c r="N158" s="165">
        <f t="shared" si="38"/>
        <v>0</v>
      </c>
      <c r="O158" s="70">
        <f t="shared" si="34"/>
        <v>1</v>
      </c>
      <c r="P158" s="102">
        <f t="shared" si="36"/>
        <v>0</v>
      </c>
      <c r="Q158" s="6" t="str">
        <f t="shared" si="28"/>
        <v/>
      </c>
      <c r="R158" s="119">
        <f t="shared" si="37"/>
        <v>1</v>
      </c>
    </row>
    <row r="159" spans="1:18" ht="15.6">
      <c r="A159" s="206">
        <v>34855</v>
      </c>
      <c r="B159">
        <v>5.3600001335143999</v>
      </c>
      <c r="C159">
        <v>15.1099996566772</v>
      </c>
      <c r="D159">
        <v>0.10000000149011599</v>
      </c>
      <c r="E159">
        <v>13.971187340460199</v>
      </c>
      <c r="F159" s="36">
        <f t="shared" si="26"/>
        <v>1.1481481327826011</v>
      </c>
      <c r="G159" s="41">
        <f t="shared" si="29"/>
        <v>45.154366164699297</v>
      </c>
      <c r="H159" s="42">
        <f t="shared" si="30"/>
        <v>0.903087323293986</v>
      </c>
      <c r="I159" s="61">
        <f t="shared" si="27"/>
        <v>12.6724997758865</v>
      </c>
      <c r="J159" s="37">
        <f t="shared" si="31"/>
        <v>1</v>
      </c>
      <c r="K159" s="76" t="str">
        <f t="shared" si="33"/>
        <v/>
      </c>
      <c r="L159" s="89">
        <f t="shared" si="35"/>
        <v>1</v>
      </c>
      <c r="M159" s="168">
        <f t="shared" si="32"/>
        <v>6.4368194217645835E-2</v>
      </c>
      <c r="N159" s="165">
        <f t="shared" si="38"/>
        <v>0</v>
      </c>
      <c r="O159" s="70">
        <f t="shared" si="34"/>
        <v>1</v>
      </c>
      <c r="P159" s="102">
        <f t="shared" si="36"/>
        <v>0</v>
      </c>
      <c r="Q159" s="6" t="str">
        <f t="shared" si="28"/>
        <v/>
      </c>
      <c r="R159" s="119">
        <f t="shared" si="37"/>
        <v>1</v>
      </c>
    </row>
    <row r="160" spans="1:18" ht="15.6">
      <c r="A160" s="206">
        <v>34856</v>
      </c>
      <c r="B160">
        <v>5.46000003814697</v>
      </c>
      <c r="C160">
        <v>13.4799995422363</v>
      </c>
      <c r="D160">
        <v>2.5</v>
      </c>
      <c r="E160">
        <v>13.899636903558701</v>
      </c>
      <c r="F160" s="36">
        <f t="shared" si="26"/>
        <v>1.0077145110119645</v>
      </c>
      <c r="G160" s="41">
        <f t="shared" si="29"/>
        <v>46.848194555889727</v>
      </c>
      <c r="H160" s="42">
        <f t="shared" si="30"/>
        <v>0.93696389111779455</v>
      </c>
      <c r="I160" s="61">
        <f t="shared" si="27"/>
        <v>11.474999666213968</v>
      </c>
      <c r="J160" s="37">
        <f t="shared" si="31"/>
        <v>1</v>
      </c>
      <c r="K160" s="76" t="str">
        <f t="shared" si="33"/>
        <v/>
      </c>
      <c r="L160" s="89">
        <f t="shared" si="35"/>
        <v>1</v>
      </c>
      <c r="M160" s="168">
        <f t="shared" si="32"/>
        <v>5.1730891237476595E-2</v>
      </c>
      <c r="N160" s="165">
        <f t="shared" si="38"/>
        <v>0</v>
      </c>
      <c r="O160" s="70">
        <f t="shared" si="34"/>
        <v>1</v>
      </c>
      <c r="P160" s="102">
        <f t="shared" si="36"/>
        <v>0</v>
      </c>
      <c r="Q160" s="6" t="str">
        <f t="shared" si="28"/>
        <v/>
      </c>
      <c r="R160" s="119">
        <f t="shared" si="37"/>
        <v>1</v>
      </c>
    </row>
    <row r="161" spans="1:18" ht="15.6">
      <c r="A161" s="206">
        <v>34857</v>
      </c>
      <c r="B161">
        <v>8.1400003433227504</v>
      </c>
      <c r="C161">
        <v>18.950000762939499</v>
      </c>
      <c r="D161">
        <v>17.899999618530298</v>
      </c>
      <c r="E161">
        <v>13.832500939551</v>
      </c>
      <c r="F161" s="36">
        <f t="shared" si="26"/>
        <v>1.3382695525445127</v>
      </c>
      <c r="G161" s="41">
        <f t="shared" si="29"/>
        <v>50</v>
      </c>
      <c r="H161" s="42">
        <f t="shared" si="30"/>
        <v>1</v>
      </c>
      <c r="I161" s="61">
        <f t="shared" si="27"/>
        <v>16.247500658035314</v>
      </c>
      <c r="J161" s="37">
        <f t="shared" si="31"/>
        <v>1</v>
      </c>
      <c r="K161" s="76">
        <f t="shared" si="33"/>
        <v>1</v>
      </c>
      <c r="L161" s="89">
        <f t="shared" si="35"/>
        <v>1</v>
      </c>
      <c r="M161" s="168">
        <f t="shared" si="32"/>
        <v>0.10111375532404447</v>
      </c>
      <c r="N161" s="165">
        <f t="shared" si="38"/>
        <v>0</v>
      </c>
      <c r="O161" s="70">
        <f t="shared" si="34"/>
        <v>1</v>
      </c>
      <c r="P161" s="102">
        <f t="shared" si="36"/>
        <v>0</v>
      </c>
      <c r="Q161" s="6" t="str">
        <f t="shared" si="28"/>
        <v/>
      </c>
      <c r="R161" s="119">
        <f t="shared" si="37"/>
        <v>1</v>
      </c>
    </row>
    <row r="162" spans="1:18" ht="15.6">
      <c r="A162" s="206">
        <v>34858</v>
      </c>
      <c r="B162">
        <v>12.939999580383301</v>
      </c>
      <c r="C162">
        <v>17.7600002288818</v>
      </c>
      <c r="D162">
        <v>6.6999998092651403</v>
      </c>
      <c r="E162">
        <v>13.7697997246489</v>
      </c>
      <c r="F162" s="36">
        <f t="shared" si="26"/>
        <v>0.94079815095547736</v>
      </c>
      <c r="G162" s="41">
        <f t="shared" si="29"/>
        <v>50</v>
      </c>
      <c r="H162" s="42">
        <f t="shared" si="30"/>
        <v>1</v>
      </c>
      <c r="I162" s="61">
        <f t="shared" si="27"/>
        <v>16.555000066757174</v>
      </c>
      <c r="J162" s="37">
        <f t="shared" si="31"/>
        <v>1</v>
      </c>
      <c r="K162" s="76">
        <f t="shared" si="33"/>
        <v>1</v>
      </c>
      <c r="L162" s="89">
        <f t="shared" si="35"/>
        <v>1</v>
      </c>
      <c r="M162" s="168">
        <f t="shared" si="32"/>
        <v>0.10377987700553618</v>
      </c>
      <c r="N162" s="165">
        <f t="shared" si="38"/>
        <v>0</v>
      </c>
      <c r="O162" s="70">
        <f t="shared" si="34"/>
        <v>1</v>
      </c>
      <c r="P162" s="102">
        <f t="shared" si="36"/>
        <v>0</v>
      </c>
      <c r="Q162" s="6" t="str">
        <f t="shared" si="28"/>
        <v/>
      </c>
      <c r="R162" s="119">
        <f t="shared" si="37"/>
        <v>1</v>
      </c>
    </row>
    <row r="163" spans="1:18" ht="15.6">
      <c r="A163" s="206">
        <v>34859</v>
      </c>
      <c r="B163">
        <v>12.680000305175801</v>
      </c>
      <c r="C163">
        <v>17.350000381469702</v>
      </c>
      <c r="D163">
        <v>7.5</v>
      </c>
      <c r="E163">
        <v>13.7115535350641</v>
      </c>
      <c r="F163" s="36">
        <f t="shared" si="26"/>
        <v>0.91280765239165795</v>
      </c>
      <c r="G163" s="41">
        <f t="shared" si="29"/>
        <v>50</v>
      </c>
      <c r="H163" s="42">
        <f t="shared" si="30"/>
        <v>1</v>
      </c>
      <c r="I163" s="61">
        <f t="shared" si="27"/>
        <v>16.182500362396226</v>
      </c>
      <c r="J163" s="37">
        <f t="shared" si="31"/>
        <v>1</v>
      </c>
      <c r="K163" s="76">
        <f t="shared" si="33"/>
        <v>1</v>
      </c>
      <c r="L163" s="89">
        <f t="shared" si="35"/>
        <v>1</v>
      </c>
      <c r="M163" s="168">
        <f t="shared" si="32"/>
        <v>0.10053172959094496</v>
      </c>
      <c r="N163" s="165">
        <f t="shared" si="38"/>
        <v>0</v>
      </c>
      <c r="O163" s="70">
        <f t="shared" si="34"/>
        <v>1</v>
      </c>
      <c r="P163" s="102">
        <f t="shared" si="36"/>
        <v>0</v>
      </c>
      <c r="Q163" s="6" t="str">
        <f t="shared" si="28"/>
        <v/>
      </c>
      <c r="R163" s="119">
        <f t="shared" si="37"/>
        <v>1</v>
      </c>
    </row>
    <row r="164" spans="1:18" ht="15.6">
      <c r="A164" s="206">
        <v>34860</v>
      </c>
      <c r="B164">
        <v>11.7700004577637</v>
      </c>
      <c r="C164">
        <v>16.040000915527301</v>
      </c>
      <c r="D164">
        <v>8.8999996185302699</v>
      </c>
      <c r="E164">
        <v>13.6577826470081</v>
      </c>
      <c r="F164" s="36">
        <f t="shared" si="26"/>
        <v>0.84000849161637392</v>
      </c>
      <c r="G164" s="41">
        <f t="shared" si="29"/>
        <v>50</v>
      </c>
      <c r="H164" s="42">
        <f t="shared" si="30"/>
        <v>1</v>
      </c>
      <c r="I164" s="61">
        <f t="shared" si="27"/>
        <v>14.972500801086401</v>
      </c>
      <c r="J164" s="37">
        <f t="shared" si="31"/>
        <v>1</v>
      </c>
      <c r="K164" s="76">
        <f t="shared" si="33"/>
        <v>1</v>
      </c>
      <c r="L164" s="89">
        <f t="shared" si="35"/>
        <v>1</v>
      </c>
      <c r="M164" s="168">
        <f t="shared" si="32"/>
        <v>8.881027169235331E-2</v>
      </c>
      <c r="N164" s="165">
        <f t="shared" si="38"/>
        <v>0</v>
      </c>
      <c r="O164" s="70">
        <f t="shared" si="34"/>
        <v>1</v>
      </c>
      <c r="P164" s="102">
        <f t="shared" si="36"/>
        <v>0</v>
      </c>
      <c r="Q164" s="6" t="str">
        <f t="shared" si="28"/>
        <v/>
      </c>
      <c r="R164" s="119">
        <f t="shared" si="37"/>
        <v>1</v>
      </c>
    </row>
    <row r="165" spans="1:18" ht="15.6">
      <c r="A165" s="206">
        <v>34861</v>
      </c>
      <c r="B165">
        <v>9.7299995422363299</v>
      </c>
      <c r="C165">
        <v>12.8400001525879</v>
      </c>
      <c r="D165">
        <v>10.199999809265099</v>
      </c>
      <c r="E165">
        <v>13.6085073366926</v>
      </c>
      <c r="F165" s="36">
        <f t="shared" si="26"/>
        <v>0.65527190285128689</v>
      </c>
      <c r="G165" s="41">
        <f t="shared" si="29"/>
        <v>50</v>
      </c>
      <c r="H165" s="42">
        <f t="shared" si="30"/>
        <v>1</v>
      </c>
      <c r="I165" s="61">
        <f t="shared" si="27"/>
        <v>12.062500000000007</v>
      </c>
      <c r="J165" s="37">
        <f t="shared" si="31"/>
        <v>1</v>
      </c>
      <c r="K165" s="76">
        <f t="shared" si="33"/>
        <v>1</v>
      </c>
      <c r="L165" s="89">
        <f t="shared" si="35"/>
        <v>1</v>
      </c>
      <c r="M165" s="168">
        <f t="shared" si="32"/>
        <v>5.7874309585101501E-2</v>
      </c>
      <c r="N165" s="165">
        <f t="shared" si="38"/>
        <v>0</v>
      </c>
      <c r="O165" s="70">
        <f t="shared" si="34"/>
        <v>1</v>
      </c>
      <c r="P165" s="102">
        <f t="shared" si="36"/>
        <v>0</v>
      </c>
      <c r="Q165" s="6" t="str">
        <f t="shared" si="28"/>
        <v/>
      </c>
      <c r="R165" s="119">
        <f t="shared" si="37"/>
        <v>0</v>
      </c>
    </row>
    <row r="166" spans="1:18" ht="15.6">
      <c r="A166" s="206">
        <v>34862</v>
      </c>
      <c r="B166">
        <v>9.9700002670288104</v>
      </c>
      <c r="C166">
        <v>12.810000419616699</v>
      </c>
      <c r="D166">
        <v>5.3000001907348597</v>
      </c>
      <c r="E166">
        <v>13.5637478803294</v>
      </c>
      <c r="F166" s="36">
        <f t="shared" si="26"/>
        <v>0.62637547062983656</v>
      </c>
      <c r="G166" s="41">
        <f t="shared" si="29"/>
        <v>50</v>
      </c>
      <c r="H166" s="42">
        <f t="shared" si="30"/>
        <v>1</v>
      </c>
      <c r="I166" s="61">
        <f t="shared" si="27"/>
        <v>12.100000381469727</v>
      </c>
      <c r="J166" s="37">
        <f t="shared" si="31"/>
        <v>1</v>
      </c>
      <c r="K166" s="76">
        <f t="shared" si="33"/>
        <v>1</v>
      </c>
      <c r="L166" s="89">
        <f t="shared" si="35"/>
        <v>1</v>
      </c>
      <c r="M166" s="168">
        <f t="shared" si="32"/>
        <v>5.8270677505321271E-2</v>
      </c>
      <c r="N166" s="165">
        <f t="shared" si="38"/>
        <v>0</v>
      </c>
      <c r="O166" s="70">
        <f t="shared" si="34"/>
        <v>1</v>
      </c>
      <c r="P166" s="102">
        <f t="shared" si="36"/>
        <v>0</v>
      </c>
      <c r="Q166" s="6" t="str">
        <f t="shared" si="28"/>
        <v/>
      </c>
      <c r="R166" s="119">
        <f t="shared" si="37"/>
        <v>0</v>
      </c>
    </row>
    <row r="167" spans="1:18" ht="15.6">
      <c r="A167" s="206">
        <v>34863</v>
      </c>
      <c r="B167">
        <v>9.25</v>
      </c>
      <c r="C167">
        <v>12.569999694824199</v>
      </c>
      <c r="D167">
        <v>0.30000001192092901</v>
      </c>
      <c r="E167">
        <v>13.523524554129899</v>
      </c>
      <c r="F167" s="36">
        <f t="shared" si="26"/>
        <v>0.66413116074669964</v>
      </c>
      <c r="G167" s="41">
        <f t="shared" si="29"/>
        <v>49.768695083323571</v>
      </c>
      <c r="H167" s="42">
        <f t="shared" si="30"/>
        <v>0.99537390166647144</v>
      </c>
      <c r="I167" s="61">
        <f t="shared" si="27"/>
        <v>11.73999977111815</v>
      </c>
      <c r="J167" s="37">
        <f t="shared" si="31"/>
        <v>1</v>
      </c>
      <c r="K167" s="76">
        <f t="shared" si="33"/>
        <v>1</v>
      </c>
      <c r="L167" s="89">
        <f t="shared" si="35"/>
        <v>1</v>
      </c>
      <c r="M167" s="168">
        <f t="shared" si="32"/>
        <v>5.448536464522441E-2</v>
      </c>
      <c r="N167" s="165">
        <f t="shared" si="38"/>
        <v>0</v>
      </c>
      <c r="O167" s="70">
        <f t="shared" si="34"/>
        <v>1</v>
      </c>
      <c r="P167" s="102">
        <f t="shared" si="36"/>
        <v>0</v>
      </c>
      <c r="Q167" s="6" t="str">
        <f t="shared" si="28"/>
        <v/>
      </c>
      <c r="R167" s="119">
        <f t="shared" si="37"/>
        <v>0</v>
      </c>
    </row>
    <row r="168" spans="1:18" ht="15.6">
      <c r="A168" s="206">
        <v>34864</v>
      </c>
      <c r="B168">
        <v>8.2100000381469709</v>
      </c>
      <c r="C168">
        <v>11.560000419616699</v>
      </c>
      <c r="D168">
        <v>0.20000000298023199</v>
      </c>
      <c r="E168">
        <v>13.487857634306</v>
      </c>
      <c r="F168" s="36">
        <f t="shared" si="26"/>
        <v>0.6416108280135645</v>
      </c>
      <c r="G168" s="41">
        <f t="shared" si="29"/>
        <v>49.455406423892953</v>
      </c>
      <c r="H168" s="42">
        <f t="shared" si="30"/>
        <v>0.98910812847785901</v>
      </c>
      <c r="I168" s="61">
        <f t="shared" si="27"/>
        <v>10.722500324249268</v>
      </c>
      <c r="J168" s="37">
        <f t="shared" si="31"/>
        <v>1</v>
      </c>
      <c r="K168" s="76">
        <f t="shared" si="33"/>
        <v>1</v>
      </c>
      <c r="L168" s="89">
        <f t="shared" si="35"/>
        <v>1</v>
      </c>
      <c r="M168" s="168">
        <f t="shared" si="32"/>
        <v>4.4094656906270138E-2</v>
      </c>
      <c r="N168" s="165">
        <f t="shared" si="38"/>
        <v>0</v>
      </c>
      <c r="O168" s="70">
        <f t="shared" si="34"/>
        <v>1</v>
      </c>
      <c r="P168" s="102">
        <f t="shared" si="36"/>
        <v>0</v>
      </c>
      <c r="Q168" s="6" t="str">
        <f t="shared" si="28"/>
        <v/>
      </c>
      <c r="R168" s="119">
        <f t="shared" si="37"/>
        <v>0</v>
      </c>
    </row>
    <row r="169" spans="1:18" ht="15.6">
      <c r="A169" s="206">
        <v>34865</v>
      </c>
      <c r="B169">
        <v>7.0500001907348597</v>
      </c>
      <c r="C169">
        <v>12.8999996185303</v>
      </c>
      <c r="D169">
        <v>1.79999995231628</v>
      </c>
      <c r="E169">
        <v>13.4567673970692</v>
      </c>
      <c r="F169" s="36">
        <f t="shared" si="26"/>
        <v>0.84866145030596007</v>
      </c>
      <c r="G169" s="41">
        <f t="shared" si="29"/>
        <v>50</v>
      </c>
      <c r="H169" s="42">
        <f t="shared" si="30"/>
        <v>1</v>
      </c>
      <c r="I169" s="61">
        <f t="shared" si="27"/>
        <v>11.43749976158144</v>
      </c>
      <c r="J169" s="37">
        <f t="shared" si="31"/>
        <v>1</v>
      </c>
      <c r="K169" s="76">
        <f t="shared" si="33"/>
        <v>1</v>
      </c>
      <c r="L169" s="89">
        <f t="shared" si="35"/>
        <v>1</v>
      </c>
      <c r="M169" s="168">
        <f t="shared" si="32"/>
        <v>5.134357355572533E-2</v>
      </c>
      <c r="N169" s="165">
        <f t="shared" si="38"/>
        <v>0</v>
      </c>
      <c r="O169" s="70">
        <f t="shared" si="34"/>
        <v>1</v>
      </c>
      <c r="P169" s="102">
        <f t="shared" si="36"/>
        <v>0</v>
      </c>
      <c r="Q169" s="6" t="str">
        <f t="shared" si="28"/>
        <v/>
      </c>
      <c r="R169" s="119">
        <f t="shared" si="37"/>
        <v>0</v>
      </c>
    </row>
    <row r="170" spans="1:18" ht="15.6">
      <c r="A170" s="206">
        <v>34866</v>
      </c>
      <c r="B170">
        <v>6.8400001525878897</v>
      </c>
      <c r="C170">
        <v>11.5100002288818</v>
      </c>
      <c r="D170">
        <v>0.40000000596046398</v>
      </c>
      <c r="E170">
        <v>13.4302693121902</v>
      </c>
      <c r="F170" s="36">
        <f t="shared" si="26"/>
        <v>0.73496451855021749</v>
      </c>
      <c r="G170" s="41">
        <f t="shared" si="29"/>
        <v>49.812028391120293</v>
      </c>
      <c r="H170" s="42">
        <f t="shared" si="30"/>
        <v>0.99624056782240589</v>
      </c>
      <c r="I170" s="61">
        <f t="shared" si="27"/>
        <v>10.342500209808323</v>
      </c>
      <c r="J170" s="37">
        <f t="shared" si="31"/>
        <v>1</v>
      </c>
      <c r="K170" s="76">
        <f t="shared" si="33"/>
        <v>1</v>
      </c>
      <c r="L170" s="89">
        <f t="shared" si="35"/>
        <v>1</v>
      </c>
      <c r="M170" s="168">
        <f t="shared" si="32"/>
        <v>4.0362649633066433E-2</v>
      </c>
      <c r="N170" s="165">
        <f t="shared" si="38"/>
        <v>0</v>
      </c>
      <c r="O170" s="70">
        <f t="shared" si="34"/>
        <v>1</v>
      </c>
      <c r="P170" s="102">
        <f t="shared" si="36"/>
        <v>0</v>
      </c>
      <c r="Q170" s="6">
        <f t="shared" si="28"/>
        <v>34866</v>
      </c>
      <c r="R170" s="119">
        <f t="shared" si="37"/>
        <v>1</v>
      </c>
    </row>
    <row r="171" spans="1:18" ht="15.6">
      <c r="A171" s="206">
        <v>34867</v>
      </c>
      <c r="B171">
        <v>5.4899997711181596</v>
      </c>
      <c r="C171">
        <v>11.6300001144409</v>
      </c>
      <c r="D171">
        <v>7.0999999046325701</v>
      </c>
      <c r="E171">
        <v>13.4083596236748</v>
      </c>
      <c r="F171" s="36">
        <f t="shared" si="26"/>
        <v>0.82218018141248173</v>
      </c>
      <c r="G171" s="41">
        <f t="shared" si="29"/>
        <v>50</v>
      </c>
      <c r="H171" s="42">
        <f t="shared" si="30"/>
        <v>1</v>
      </c>
      <c r="I171" s="61">
        <f t="shared" si="27"/>
        <v>10.095000028610215</v>
      </c>
      <c r="J171" s="37">
        <f t="shared" si="31"/>
        <v>1</v>
      </c>
      <c r="K171" s="76">
        <f t="shared" si="33"/>
        <v>1</v>
      </c>
      <c r="L171" s="89">
        <f t="shared" si="35"/>
        <v>1</v>
      </c>
      <c r="M171" s="168">
        <f t="shared" si="32"/>
        <v>3.7983381572697567E-2</v>
      </c>
      <c r="N171" s="165">
        <f t="shared" si="38"/>
        <v>0</v>
      </c>
      <c r="O171" s="70">
        <f t="shared" si="34"/>
        <v>1</v>
      </c>
      <c r="P171" s="102">
        <f t="shared" si="36"/>
        <v>0</v>
      </c>
      <c r="Q171" s="6" t="str">
        <f t="shared" si="28"/>
        <v/>
      </c>
      <c r="R171" s="119">
        <f t="shared" si="37"/>
        <v>1</v>
      </c>
    </row>
    <row r="172" spans="1:18" ht="15.6">
      <c r="A172" s="206">
        <v>34868</v>
      </c>
      <c r="B172">
        <v>6.8499999046325701</v>
      </c>
      <c r="C172">
        <v>13.2700004577637</v>
      </c>
      <c r="D172">
        <v>2.5999999046325701</v>
      </c>
      <c r="E172">
        <v>13.391029769088201</v>
      </c>
      <c r="F172" s="36">
        <f t="shared" si="26"/>
        <v>0.88741011534983472</v>
      </c>
      <c r="G172" s="41">
        <f t="shared" si="29"/>
        <v>50</v>
      </c>
      <c r="H172" s="42">
        <f t="shared" si="30"/>
        <v>1</v>
      </c>
      <c r="I172" s="61">
        <f t="shared" si="27"/>
        <v>11.665000319480917</v>
      </c>
      <c r="J172" s="37">
        <f t="shared" si="31"/>
        <v>1</v>
      </c>
      <c r="K172" s="76">
        <f t="shared" si="33"/>
        <v>1</v>
      </c>
      <c r="L172" s="89">
        <f t="shared" si="35"/>
        <v>1</v>
      </c>
      <c r="M172" s="168">
        <f t="shared" si="32"/>
        <v>5.3702823498813175E-2</v>
      </c>
      <c r="N172" s="165">
        <f t="shared" si="38"/>
        <v>0</v>
      </c>
      <c r="O172" s="70">
        <f t="shared" si="34"/>
        <v>1</v>
      </c>
      <c r="P172" s="102">
        <f t="shared" si="36"/>
        <v>0</v>
      </c>
      <c r="Q172" s="6" t="str">
        <f t="shared" si="28"/>
        <v/>
      </c>
      <c r="R172" s="119">
        <f t="shared" si="37"/>
        <v>1</v>
      </c>
    </row>
    <row r="173" spans="1:18" ht="15.6">
      <c r="A173" s="206">
        <v>34869</v>
      </c>
      <c r="B173">
        <v>9.8299999237060494</v>
      </c>
      <c r="C173">
        <v>12.1099996566772</v>
      </c>
      <c r="D173">
        <v>0.80000001192092896</v>
      </c>
      <c r="E173">
        <v>13.378271185995199</v>
      </c>
      <c r="F173" s="36">
        <f t="shared" si="26"/>
        <v>0.54559326874336422</v>
      </c>
      <c r="G173" s="41">
        <f t="shared" si="29"/>
        <v>50</v>
      </c>
      <c r="H173" s="42">
        <f t="shared" si="30"/>
        <v>1</v>
      </c>
      <c r="I173" s="61">
        <f t="shared" si="27"/>
        <v>11.539999723434413</v>
      </c>
      <c r="J173" s="37">
        <f t="shared" si="31"/>
        <v>1</v>
      </c>
      <c r="K173" s="76">
        <f t="shared" si="33"/>
        <v>1</v>
      </c>
      <c r="L173" s="89">
        <f t="shared" si="35"/>
        <v>1</v>
      </c>
      <c r="M173" s="168">
        <f t="shared" si="32"/>
        <v>5.2403740056778746E-2</v>
      </c>
      <c r="N173" s="165">
        <f t="shared" si="38"/>
        <v>0</v>
      </c>
      <c r="O173" s="70">
        <f t="shared" si="34"/>
        <v>1</v>
      </c>
      <c r="P173" s="102">
        <f t="shared" si="36"/>
        <v>0</v>
      </c>
      <c r="Q173" s="6" t="str">
        <f t="shared" si="28"/>
        <v/>
      </c>
      <c r="R173" s="119">
        <f t="shared" si="37"/>
        <v>1</v>
      </c>
    </row>
    <row r="174" spans="1:18" ht="15.6">
      <c r="A174" s="206">
        <v>34870</v>
      </c>
      <c r="B174">
        <v>9.1700000762939506</v>
      </c>
      <c r="C174">
        <v>11.930000305175801</v>
      </c>
      <c r="D174">
        <v>0.40000000596046398</v>
      </c>
      <c r="E174">
        <v>13.370075311960701</v>
      </c>
      <c r="F174" s="36">
        <f t="shared" si="26"/>
        <v>0.59115753620803269</v>
      </c>
      <c r="G174" s="41">
        <f t="shared" si="29"/>
        <v>49.927073976994038</v>
      </c>
      <c r="H174" s="42">
        <f t="shared" si="30"/>
        <v>0.99854147953988071</v>
      </c>
      <c r="I174" s="61">
        <f t="shared" si="27"/>
        <v>11.240000247955338</v>
      </c>
      <c r="J174" s="37">
        <f t="shared" si="31"/>
        <v>1</v>
      </c>
      <c r="K174" s="76">
        <f t="shared" si="33"/>
        <v>1</v>
      </c>
      <c r="L174" s="89">
        <f t="shared" si="35"/>
        <v>1</v>
      </c>
      <c r="M174" s="168">
        <f t="shared" si="32"/>
        <v>4.9314611367082824E-2</v>
      </c>
      <c r="N174" s="165">
        <f t="shared" si="38"/>
        <v>0</v>
      </c>
      <c r="O174" s="70">
        <f t="shared" si="34"/>
        <v>1</v>
      </c>
      <c r="P174" s="102">
        <f t="shared" si="36"/>
        <v>0</v>
      </c>
      <c r="Q174" s="6" t="str">
        <f t="shared" si="28"/>
        <v/>
      </c>
      <c r="R174" s="119">
        <f t="shared" si="37"/>
        <v>1</v>
      </c>
    </row>
    <row r="175" spans="1:18" ht="15.6">
      <c r="A175" s="206">
        <v>34871</v>
      </c>
      <c r="B175">
        <v>4.6399998664856001</v>
      </c>
      <c r="C175">
        <v>10.3599996566772</v>
      </c>
      <c r="D175">
        <v>2.7000000476837198</v>
      </c>
      <c r="E175">
        <v>13.3664335845497</v>
      </c>
      <c r="F175" s="36">
        <f t="shared" si="26"/>
        <v>0.75926926472950096</v>
      </c>
      <c r="G175" s="41">
        <f t="shared" si="29"/>
        <v>50</v>
      </c>
      <c r="H175" s="42">
        <f t="shared" si="30"/>
        <v>1</v>
      </c>
      <c r="I175" s="61">
        <f t="shared" si="27"/>
        <v>8.9299997091292997</v>
      </c>
      <c r="J175" s="37">
        <f t="shared" si="31"/>
        <v>1</v>
      </c>
      <c r="K175" s="76">
        <f t="shared" si="33"/>
        <v>1</v>
      </c>
      <c r="L175" s="89">
        <f t="shared" si="35"/>
        <v>1</v>
      </c>
      <c r="M175" s="168">
        <f t="shared" si="32"/>
        <v>2.7411908535200348E-2</v>
      </c>
      <c r="N175" s="165">
        <f t="shared" si="38"/>
        <v>0</v>
      </c>
      <c r="O175" s="70">
        <f t="shared" si="34"/>
        <v>1</v>
      </c>
      <c r="P175" s="102">
        <f t="shared" si="36"/>
        <v>0</v>
      </c>
      <c r="Q175" s="6" t="str">
        <f t="shared" si="28"/>
        <v/>
      </c>
      <c r="R175" s="119">
        <f t="shared" si="37"/>
        <v>1</v>
      </c>
    </row>
    <row r="176" spans="1:18" ht="15.6">
      <c r="A176" s="206">
        <v>34872</v>
      </c>
      <c r="B176">
        <v>2.6099998950958301</v>
      </c>
      <c r="C176">
        <v>11.3699998855591</v>
      </c>
      <c r="D176">
        <v>0.10000000149011599</v>
      </c>
      <c r="E176">
        <v>13.3673374413271</v>
      </c>
      <c r="F176" s="36">
        <f t="shared" si="26"/>
        <v>0.92073624744406002</v>
      </c>
      <c r="G176" s="41">
        <f t="shared" si="29"/>
        <v>49.363411003534871</v>
      </c>
      <c r="H176" s="42">
        <f t="shared" si="30"/>
        <v>0.98726822007069748</v>
      </c>
      <c r="I176" s="61">
        <f t="shared" si="27"/>
        <v>9.179999887943282</v>
      </c>
      <c r="J176" s="37">
        <f t="shared" si="31"/>
        <v>1</v>
      </c>
      <c r="K176" s="76">
        <f t="shared" si="33"/>
        <v>1</v>
      </c>
      <c r="L176" s="89">
        <f t="shared" si="35"/>
        <v>1</v>
      </c>
      <c r="M176" s="168">
        <f t="shared" si="32"/>
        <v>2.9586130277500081E-2</v>
      </c>
      <c r="N176" s="165">
        <f t="shared" si="38"/>
        <v>0</v>
      </c>
      <c r="O176" s="70">
        <f t="shared" si="34"/>
        <v>1</v>
      </c>
      <c r="P176" s="102">
        <f t="shared" si="36"/>
        <v>0</v>
      </c>
      <c r="Q176" s="6" t="str">
        <f t="shared" si="28"/>
        <v/>
      </c>
      <c r="R176" s="119">
        <f t="shared" si="37"/>
        <v>1</v>
      </c>
    </row>
    <row r="177" spans="1:18" ht="15.6">
      <c r="A177" s="206">
        <v>34873</v>
      </c>
      <c r="B177">
        <v>1.0199999809265099</v>
      </c>
      <c r="C177">
        <v>11.8999996185303</v>
      </c>
      <c r="D177">
        <v>0</v>
      </c>
      <c r="E177">
        <v>13.3727783198579</v>
      </c>
      <c r="F177" s="36">
        <f t="shared" si="26"/>
        <v>1.0045894903729478</v>
      </c>
      <c r="G177" s="41">
        <f t="shared" si="29"/>
        <v>48.559739411236514</v>
      </c>
      <c r="H177" s="42">
        <f t="shared" si="30"/>
        <v>0.97119478822473027</v>
      </c>
      <c r="I177" s="61">
        <f t="shared" si="27"/>
        <v>9.179999709129353</v>
      </c>
      <c r="J177" s="37">
        <f t="shared" si="31"/>
        <v>1</v>
      </c>
      <c r="K177" s="76" t="str">
        <f t="shared" si="33"/>
        <v/>
      </c>
      <c r="L177" s="89">
        <f t="shared" si="35"/>
        <v>1</v>
      </c>
      <c r="M177" s="168">
        <f t="shared" si="32"/>
        <v>2.9586128702900654E-2</v>
      </c>
      <c r="N177" s="165">
        <f t="shared" si="38"/>
        <v>0</v>
      </c>
      <c r="O177" s="70">
        <f t="shared" si="34"/>
        <v>1</v>
      </c>
      <c r="P177" s="102">
        <f t="shared" si="36"/>
        <v>0</v>
      </c>
      <c r="Q177" s="6" t="str">
        <f t="shared" si="28"/>
        <v/>
      </c>
      <c r="R177" s="119">
        <f t="shared" si="37"/>
        <v>1</v>
      </c>
    </row>
    <row r="178" spans="1:18" ht="15.6">
      <c r="A178" s="206">
        <v>34874</v>
      </c>
      <c r="B178">
        <v>1.2699999809265099</v>
      </c>
      <c r="C178">
        <v>13</v>
      </c>
      <c r="D178">
        <v>0</v>
      </c>
      <c r="E178">
        <v>13.382747657707</v>
      </c>
      <c r="F178" s="36">
        <f t="shared" si="26"/>
        <v>1.0729152532038129</v>
      </c>
      <c r="G178" s="41">
        <f t="shared" si="29"/>
        <v>47.701407208673466</v>
      </c>
      <c r="H178" s="42">
        <f t="shared" si="30"/>
        <v>0.95402814417346926</v>
      </c>
      <c r="I178" s="61">
        <f t="shared" si="27"/>
        <v>10.067499995231628</v>
      </c>
      <c r="J178" s="37">
        <f t="shared" si="31"/>
        <v>1</v>
      </c>
      <c r="K178" s="76" t="str">
        <f t="shared" si="33"/>
        <v/>
      </c>
      <c r="L178" s="89">
        <f t="shared" si="35"/>
        <v>1</v>
      </c>
      <c r="M178" s="168">
        <f t="shared" si="32"/>
        <v>3.7721668507433019E-2</v>
      </c>
      <c r="N178" s="165">
        <f t="shared" si="38"/>
        <v>0</v>
      </c>
      <c r="O178" s="70">
        <f t="shared" si="34"/>
        <v>1</v>
      </c>
      <c r="P178" s="102">
        <f t="shared" si="36"/>
        <v>0</v>
      </c>
      <c r="Q178" s="6" t="str">
        <f t="shared" si="28"/>
        <v/>
      </c>
      <c r="R178" s="119">
        <f t="shared" si="37"/>
        <v>1</v>
      </c>
    </row>
    <row r="179" spans="1:18" ht="15.6">
      <c r="A179" s="206">
        <v>34875</v>
      </c>
      <c r="B179">
        <v>4.3200001716613796</v>
      </c>
      <c r="C179">
        <v>14.329999923706101</v>
      </c>
      <c r="D179">
        <v>0</v>
      </c>
      <c r="E179">
        <v>13.397236892439301</v>
      </c>
      <c r="F179" s="36">
        <f t="shared" si="26"/>
        <v>1.079353662059267</v>
      </c>
      <c r="G179" s="41">
        <f t="shared" si="29"/>
        <v>46.837924279026055</v>
      </c>
      <c r="H179" s="42">
        <f t="shared" si="30"/>
        <v>0.93675848558052111</v>
      </c>
      <c r="I179" s="61">
        <f t="shared" si="27"/>
        <v>11.827499985694921</v>
      </c>
      <c r="J179" s="37">
        <f t="shared" si="31"/>
        <v>1</v>
      </c>
      <c r="K179" s="76" t="str">
        <f t="shared" si="33"/>
        <v/>
      </c>
      <c r="L179" s="89">
        <f t="shared" si="35"/>
        <v>1</v>
      </c>
      <c r="M179" s="168">
        <f t="shared" si="32"/>
        <v>5.5401125967029272E-2</v>
      </c>
      <c r="N179" s="165">
        <f t="shared" si="38"/>
        <v>0</v>
      </c>
      <c r="O179" s="70">
        <f t="shared" si="34"/>
        <v>1</v>
      </c>
      <c r="P179" s="102">
        <f t="shared" si="36"/>
        <v>0</v>
      </c>
      <c r="Q179" s="6" t="str">
        <f t="shared" si="28"/>
        <v/>
      </c>
      <c r="R179" s="119">
        <f t="shared" si="37"/>
        <v>1</v>
      </c>
    </row>
    <row r="180" spans="1:18" ht="15.6">
      <c r="A180" s="206">
        <v>34876</v>
      </c>
      <c r="B180">
        <v>6.9499998092651403</v>
      </c>
      <c r="C180">
        <v>15.6199998855591</v>
      </c>
      <c r="D180">
        <v>0</v>
      </c>
      <c r="E180">
        <v>13.4162374616197</v>
      </c>
      <c r="F180" s="36">
        <f t="shared" si="26"/>
        <v>1.0786265464355107</v>
      </c>
      <c r="G180" s="41">
        <f t="shared" si="29"/>
        <v>45.975023041877648</v>
      </c>
      <c r="H180" s="42">
        <f t="shared" si="30"/>
        <v>0.91950046083755299</v>
      </c>
      <c r="I180" s="61">
        <f t="shared" si="27"/>
        <v>13.45249986648561</v>
      </c>
      <c r="J180" s="37">
        <f t="shared" si="31"/>
        <v>1</v>
      </c>
      <c r="K180" s="76" t="str">
        <f t="shared" si="33"/>
        <v/>
      </c>
      <c r="L180" s="89">
        <f t="shared" si="35"/>
        <v>1</v>
      </c>
      <c r="M180" s="168">
        <f t="shared" si="32"/>
        <v>7.2751065848269486E-2</v>
      </c>
      <c r="N180" s="165">
        <f t="shared" si="38"/>
        <v>0</v>
      </c>
      <c r="O180" s="70">
        <f t="shared" si="34"/>
        <v>1</v>
      </c>
      <c r="P180" s="102">
        <f t="shared" si="36"/>
        <v>0</v>
      </c>
      <c r="Q180" s="6" t="str">
        <f t="shared" si="28"/>
        <v/>
      </c>
      <c r="R180" s="119">
        <f t="shared" si="37"/>
        <v>1</v>
      </c>
    </row>
    <row r="181" spans="1:18" ht="15.6">
      <c r="A181" s="206">
        <v>34877</v>
      </c>
      <c r="B181">
        <v>6.7199997901916504</v>
      </c>
      <c r="C181">
        <v>13.0900001525879</v>
      </c>
      <c r="D181">
        <v>3.5</v>
      </c>
      <c r="E181">
        <v>13.439740802813301</v>
      </c>
      <c r="F181" s="36">
        <f t="shared" si="26"/>
        <v>0.88222737035838583</v>
      </c>
      <c r="G181" s="41">
        <f t="shared" si="29"/>
        <v>48.769241145590939</v>
      </c>
      <c r="H181" s="42">
        <f t="shared" si="30"/>
        <v>0.97538482291181883</v>
      </c>
      <c r="I181" s="61">
        <f t="shared" si="27"/>
        <v>11.497500061988838</v>
      </c>
      <c r="J181" s="37">
        <f t="shared" si="31"/>
        <v>1</v>
      </c>
      <c r="K181" s="76" t="str">
        <f t="shared" si="33"/>
        <v/>
      </c>
      <c r="L181" s="89">
        <f t="shared" si="35"/>
        <v>1</v>
      </c>
      <c r="M181" s="168">
        <f t="shared" si="32"/>
        <v>5.1963591680532197E-2</v>
      </c>
      <c r="N181" s="165">
        <f t="shared" si="38"/>
        <v>0</v>
      </c>
      <c r="O181" s="70">
        <f t="shared" si="34"/>
        <v>1</v>
      </c>
      <c r="P181" s="102">
        <f t="shared" si="36"/>
        <v>0</v>
      </c>
      <c r="Q181" s="6" t="str">
        <f t="shared" si="28"/>
        <v/>
      </c>
      <c r="R181" s="119">
        <f t="shared" si="37"/>
        <v>1</v>
      </c>
    </row>
    <row r="182" spans="1:18" ht="15.6">
      <c r="A182" s="206">
        <v>34878</v>
      </c>
      <c r="B182">
        <v>7.2800002098083496</v>
      </c>
      <c r="C182">
        <v>12.3699998855591</v>
      </c>
      <c r="D182">
        <v>1.5</v>
      </c>
      <c r="E182">
        <v>13.467738353584901</v>
      </c>
      <c r="F182" s="36">
        <f t="shared" si="26"/>
        <v>0.7879843405141751</v>
      </c>
      <c r="G182" s="41">
        <f t="shared" si="29"/>
        <v>49.638853673179597</v>
      </c>
      <c r="H182" s="42">
        <f t="shared" si="30"/>
        <v>0.9927770734635919</v>
      </c>
      <c r="I182" s="61">
        <f t="shared" si="27"/>
        <v>11.097499966621413</v>
      </c>
      <c r="J182" s="37">
        <f t="shared" si="31"/>
        <v>1</v>
      </c>
      <c r="K182" s="76" t="str">
        <f t="shared" si="33"/>
        <v/>
      </c>
      <c r="L182" s="89">
        <f t="shared" si="35"/>
        <v>1</v>
      </c>
      <c r="M182" s="168">
        <f t="shared" si="32"/>
        <v>4.7862692182945324E-2</v>
      </c>
      <c r="N182" s="165">
        <f t="shared" si="38"/>
        <v>0</v>
      </c>
      <c r="O182" s="70">
        <f t="shared" si="34"/>
        <v>1</v>
      </c>
      <c r="P182" s="102">
        <f t="shared" si="36"/>
        <v>0</v>
      </c>
      <c r="Q182" s="6" t="str">
        <f t="shared" si="28"/>
        <v/>
      </c>
      <c r="R182" s="119">
        <f t="shared" si="37"/>
        <v>1</v>
      </c>
    </row>
    <row r="183" spans="1:18" ht="15.6">
      <c r="A183" s="206">
        <v>34879</v>
      </c>
      <c r="B183">
        <v>6.5100002288818404</v>
      </c>
      <c r="C183">
        <v>10.539999961853001</v>
      </c>
      <c r="D183">
        <v>6.8000001907348597</v>
      </c>
      <c r="E183">
        <v>13.500221551499401</v>
      </c>
      <c r="F183" s="36">
        <f t="shared" si="26"/>
        <v>0.66976667897689002</v>
      </c>
      <c r="G183" s="41">
        <f t="shared" si="29"/>
        <v>50</v>
      </c>
      <c r="H183" s="42">
        <f t="shared" si="30"/>
        <v>1</v>
      </c>
      <c r="I183" s="61">
        <f t="shared" si="27"/>
        <v>9.53250002861021</v>
      </c>
      <c r="J183" s="37">
        <f t="shared" si="31"/>
        <v>1</v>
      </c>
      <c r="K183" s="76">
        <f t="shared" si="33"/>
        <v>1</v>
      </c>
      <c r="L183" s="89">
        <f t="shared" si="35"/>
        <v>1</v>
      </c>
      <c r="M183" s="168">
        <f t="shared" si="32"/>
        <v>3.2742443435247043E-2</v>
      </c>
      <c r="N183" s="165">
        <f t="shared" si="38"/>
        <v>0</v>
      </c>
      <c r="O183" s="70">
        <f t="shared" si="34"/>
        <v>1</v>
      </c>
      <c r="P183" s="102">
        <f t="shared" si="36"/>
        <v>0</v>
      </c>
      <c r="Q183" s="6" t="str">
        <f t="shared" si="28"/>
        <v/>
      </c>
      <c r="R183" s="119">
        <f t="shared" si="37"/>
        <v>1</v>
      </c>
    </row>
    <row r="184" spans="1:18" ht="15.6">
      <c r="A184" s="206">
        <v>34880</v>
      </c>
      <c r="B184">
        <v>6.2699999809265101</v>
      </c>
      <c r="C184">
        <v>12.9700002670288</v>
      </c>
      <c r="D184">
        <v>4.6999998092651403</v>
      </c>
      <c r="E184">
        <v>13.5371818341218</v>
      </c>
      <c r="F184" s="36">
        <f t="shared" si="26"/>
        <v>0.90197578253955124</v>
      </c>
      <c r="G184" s="41">
        <f t="shared" si="29"/>
        <v>50</v>
      </c>
      <c r="H184" s="42">
        <f t="shared" si="30"/>
        <v>1</v>
      </c>
      <c r="I184" s="61">
        <f t="shared" si="27"/>
        <v>11.295000195503228</v>
      </c>
      <c r="J184" s="37">
        <f t="shared" si="31"/>
        <v>1</v>
      </c>
      <c r="K184" s="76">
        <f t="shared" si="33"/>
        <v>1</v>
      </c>
      <c r="L184" s="89">
        <f t="shared" si="35"/>
        <v>1</v>
      </c>
      <c r="M184" s="168">
        <f t="shared" si="32"/>
        <v>4.9877747984507129E-2</v>
      </c>
      <c r="N184" s="165">
        <f t="shared" si="38"/>
        <v>0</v>
      </c>
      <c r="O184" s="70">
        <f t="shared" si="34"/>
        <v>1</v>
      </c>
      <c r="P184" s="102">
        <f t="shared" si="36"/>
        <v>0</v>
      </c>
      <c r="Q184" s="6" t="str">
        <f t="shared" si="28"/>
        <v/>
      </c>
      <c r="R184" s="119">
        <f t="shared" si="37"/>
        <v>1</v>
      </c>
    </row>
    <row r="185" spans="1:18" ht="15.6">
      <c r="A185" s="206">
        <v>34881</v>
      </c>
      <c r="B185">
        <v>6.4099998474121103</v>
      </c>
      <c r="C185">
        <v>12.300000190734901</v>
      </c>
      <c r="D185">
        <v>9.3000001907348597</v>
      </c>
      <c r="E185">
        <v>13.5786106390171</v>
      </c>
      <c r="F185" s="36">
        <f t="shared" si="26"/>
        <v>0.8400875613354406</v>
      </c>
      <c r="G185" s="41">
        <f t="shared" si="29"/>
        <v>50</v>
      </c>
      <c r="H185" s="42">
        <f t="shared" si="30"/>
        <v>1</v>
      </c>
      <c r="I185" s="61">
        <f t="shared" si="27"/>
        <v>10.827500104904203</v>
      </c>
      <c r="J185" s="37">
        <f t="shared" si="31"/>
        <v>1</v>
      </c>
      <c r="K185" s="76">
        <f t="shared" si="33"/>
        <v>1</v>
      </c>
      <c r="L185" s="89">
        <f t="shared" si="35"/>
        <v>1</v>
      </c>
      <c r="M185" s="168">
        <f t="shared" si="32"/>
        <v>4.514161215230706E-2</v>
      </c>
      <c r="N185" s="165">
        <f t="shared" si="38"/>
        <v>0</v>
      </c>
      <c r="O185" s="70">
        <f t="shared" si="34"/>
        <v>1</v>
      </c>
      <c r="P185" s="102">
        <f t="shared" si="36"/>
        <v>0</v>
      </c>
      <c r="Q185" s="6" t="str">
        <f t="shared" si="28"/>
        <v/>
      </c>
      <c r="R185" s="119">
        <f t="shared" si="37"/>
        <v>1</v>
      </c>
    </row>
    <row r="186" spans="1:18" ht="15.6">
      <c r="A186" s="206">
        <v>34882</v>
      </c>
      <c r="B186">
        <v>7.96000003814697</v>
      </c>
      <c r="C186">
        <v>12.7399997711182</v>
      </c>
      <c r="D186">
        <v>4.1999998092651403</v>
      </c>
      <c r="E186">
        <v>13.6244994037502</v>
      </c>
      <c r="F186" s="36">
        <f t="shared" si="26"/>
        <v>0.78718106651161812</v>
      </c>
      <c r="G186" s="41">
        <f t="shared" si="29"/>
        <v>50</v>
      </c>
      <c r="H186" s="42">
        <f t="shared" si="30"/>
        <v>1</v>
      </c>
      <c r="I186" s="61">
        <f t="shared" si="27"/>
        <v>11.544999837875393</v>
      </c>
      <c r="J186" s="37">
        <f t="shared" si="31"/>
        <v>1</v>
      </c>
      <c r="K186" s="76">
        <f t="shared" si="33"/>
        <v>1</v>
      </c>
      <c r="L186" s="89">
        <f t="shared" si="35"/>
        <v>1</v>
      </c>
      <c r="M186" s="168">
        <f t="shared" si="32"/>
        <v>5.2455576037815331E-2</v>
      </c>
      <c r="N186" s="165">
        <f t="shared" si="38"/>
        <v>0</v>
      </c>
      <c r="O186" s="70">
        <f t="shared" si="34"/>
        <v>1</v>
      </c>
      <c r="P186" s="102">
        <f t="shared" si="36"/>
        <v>0</v>
      </c>
      <c r="Q186" s="6" t="str">
        <f t="shared" si="28"/>
        <v/>
      </c>
      <c r="R186" s="119">
        <f t="shared" si="37"/>
        <v>0</v>
      </c>
    </row>
    <row r="187" spans="1:18" ht="15.6">
      <c r="A187" s="206">
        <v>34883</v>
      </c>
      <c r="B187">
        <v>7.8099999427795401</v>
      </c>
      <c r="C187">
        <v>12.2600002288818</v>
      </c>
      <c r="D187">
        <v>1.29999995231628</v>
      </c>
      <c r="E187">
        <v>13.6748395658859</v>
      </c>
      <c r="F187" s="36">
        <f t="shared" si="26"/>
        <v>0.75379844627746218</v>
      </c>
      <c r="G187" s="41">
        <f t="shared" si="29"/>
        <v>50</v>
      </c>
      <c r="H187" s="42">
        <f t="shared" si="30"/>
        <v>1</v>
      </c>
      <c r="I187" s="61">
        <f t="shared" si="27"/>
        <v>11.147500157356236</v>
      </c>
      <c r="J187" s="37">
        <f t="shared" si="31"/>
        <v>1</v>
      </c>
      <c r="K187" s="76">
        <f t="shared" si="33"/>
        <v>1</v>
      </c>
      <c r="L187" s="89">
        <f t="shared" si="35"/>
        <v>1</v>
      </c>
      <c r="M187" s="168">
        <f t="shared" si="32"/>
        <v>4.8370945152396407E-2</v>
      </c>
      <c r="N187" s="165">
        <f t="shared" si="38"/>
        <v>0</v>
      </c>
      <c r="O187" s="70">
        <f t="shared" si="34"/>
        <v>1</v>
      </c>
      <c r="P187" s="102">
        <f t="shared" si="36"/>
        <v>0</v>
      </c>
      <c r="Q187" s="6" t="str">
        <f t="shared" si="28"/>
        <v/>
      </c>
      <c r="R187" s="119">
        <f t="shared" si="37"/>
        <v>0</v>
      </c>
    </row>
    <row r="188" spans="1:18" ht="15.6">
      <c r="A188" s="206">
        <v>34884</v>
      </c>
      <c r="B188">
        <v>6.4400000572204599</v>
      </c>
      <c r="C188">
        <v>11.439999580383301</v>
      </c>
      <c r="D188">
        <v>7.6999998092651403</v>
      </c>
      <c r="E188">
        <v>13.729622562989301</v>
      </c>
      <c r="F188" s="36">
        <f t="shared" si="26"/>
        <v>0.77066694421258497</v>
      </c>
      <c r="G188" s="41">
        <f t="shared" si="29"/>
        <v>50</v>
      </c>
      <c r="H188" s="42">
        <f t="shared" si="30"/>
        <v>1</v>
      </c>
      <c r="I188" s="61">
        <f t="shared" si="27"/>
        <v>10.18999969959259</v>
      </c>
      <c r="J188" s="37">
        <f t="shared" si="31"/>
        <v>1</v>
      </c>
      <c r="K188" s="76">
        <f t="shared" si="33"/>
        <v>1</v>
      </c>
      <c r="L188" s="89">
        <f t="shared" si="35"/>
        <v>1</v>
      </c>
      <c r="M188" s="168">
        <f t="shared" si="32"/>
        <v>3.889160607112211E-2</v>
      </c>
      <c r="N188" s="165">
        <f t="shared" si="38"/>
        <v>0</v>
      </c>
      <c r="O188" s="70">
        <f t="shared" si="34"/>
        <v>1</v>
      </c>
      <c r="P188" s="102">
        <f t="shared" si="36"/>
        <v>0</v>
      </c>
      <c r="Q188" s="6" t="str">
        <f t="shared" si="28"/>
        <v/>
      </c>
      <c r="R188" s="119">
        <f t="shared" si="37"/>
        <v>0</v>
      </c>
    </row>
    <row r="189" spans="1:18" ht="15.6">
      <c r="A189" s="206">
        <v>34885</v>
      </c>
      <c r="B189">
        <v>8.1899995803833008</v>
      </c>
      <c r="C189">
        <v>11.4899997711182</v>
      </c>
      <c r="D189">
        <v>1.1000000238418599</v>
      </c>
      <c r="E189">
        <v>13.7888398326252</v>
      </c>
      <c r="F189" s="36">
        <f t="shared" si="26"/>
        <v>0.64995680438168213</v>
      </c>
      <c r="G189" s="41">
        <f t="shared" si="29"/>
        <v>50</v>
      </c>
      <c r="H189" s="42">
        <f t="shared" si="30"/>
        <v>1</v>
      </c>
      <c r="I189" s="61">
        <f t="shared" si="27"/>
        <v>10.664999723434475</v>
      </c>
      <c r="J189" s="37">
        <f t="shared" si="31"/>
        <v>1</v>
      </c>
      <c r="K189" s="76">
        <f t="shared" si="33"/>
        <v>1</v>
      </c>
      <c r="L189" s="89">
        <f t="shared" si="35"/>
        <v>1</v>
      </c>
      <c r="M189" s="168">
        <f t="shared" si="32"/>
        <v>4.352411313236533E-2</v>
      </c>
      <c r="N189" s="165">
        <f t="shared" si="38"/>
        <v>0</v>
      </c>
      <c r="O189" s="70">
        <f t="shared" si="34"/>
        <v>1</v>
      </c>
      <c r="P189" s="102">
        <f t="shared" si="36"/>
        <v>0</v>
      </c>
      <c r="Q189" s="6" t="str">
        <f t="shared" si="28"/>
        <v/>
      </c>
      <c r="R189" s="119">
        <f t="shared" si="37"/>
        <v>0</v>
      </c>
    </row>
    <row r="190" spans="1:18" ht="15.6">
      <c r="A190" s="206">
        <v>34886</v>
      </c>
      <c r="B190">
        <v>8.3699998855590803</v>
      </c>
      <c r="C190">
        <v>11.7600002288818</v>
      </c>
      <c r="D190">
        <v>8.1000003814697301</v>
      </c>
      <c r="E190">
        <v>13.8524828123587</v>
      </c>
      <c r="F190" s="36">
        <f t="shared" si="26"/>
        <v>0.66718809908646548</v>
      </c>
      <c r="G190" s="41">
        <f t="shared" si="29"/>
        <v>50</v>
      </c>
      <c r="H190" s="42">
        <f t="shared" si="30"/>
        <v>1</v>
      </c>
      <c r="I190" s="61">
        <f t="shared" si="27"/>
        <v>10.912500143051121</v>
      </c>
      <c r="J190" s="37">
        <f t="shared" si="31"/>
        <v>1</v>
      </c>
      <c r="K190" s="76">
        <f t="shared" si="33"/>
        <v>1</v>
      </c>
      <c r="L190" s="89">
        <f t="shared" si="35"/>
        <v>1</v>
      </c>
      <c r="M190" s="168">
        <f t="shared" si="32"/>
        <v>4.5993856059133989E-2</v>
      </c>
      <c r="N190" s="165">
        <f t="shared" si="38"/>
        <v>0</v>
      </c>
      <c r="O190" s="70">
        <f t="shared" si="34"/>
        <v>1</v>
      </c>
      <c r="P190" s="102">
        <f t="shared" si="36"/>
        <v>0</v>
      </c>
      <c r="Q190" s="6" t="str">
        <f t="shared" si="28"/>
        <v/>
      </c>
      <c r="R190" s="119">
        <f t="shared" si="37"/>
        <v>0</v>
      </c>
    </row>
    <row r="191" spans="1:18" ht="15.6">
      <c r="A191" s="206">
        <v>34887</v>
      </c>
      <c r="B191">
        <v>5.6599998474121103</v>
      </c>
      <c r="C191">
        <v>10.8500003814697</v>
      </c>
      <c r="D191">
        <v>0.60000002384185802</v>
      </c>
      <c r="E191">
        <v>13.920542939754601</v>
      </c>
      <c r="F191" s="36">
        <f t="shared" si="26"/>
        <v>0.77569806239145456</v>
      </c>
      <c r="G191" s="41">
        <f t="shared" si="29"/>
        <v>49.979441573928696</v>
      </c>
      <c r="H191" s="42">
        <f t="shared" si="30"/>
        <v>0.99958883147857391</v>
      </c>
      <c r="I191" s="61">
        <f t="shared" si="27"/>
        <v>9.5525002479553027</v>
      </c>
      <c r="J191" s="37">
        <f t="shared" si="31"/>
        <v>1</v>
      </c>
      <c r="K191" s="76">
        <f t="shared" si="33"/>
        <v>1</v>
      </c>
      <c r="L191" s="89">
        <f t="shared" si="35"/>
        <v>1</v>
      </c>
      <c r="M191" s="168">
        <f t="shared" si="32"/>
        <v>3.2924590078033569E-2</v>
      </c>
      <c r="N191" s="165">
        <f t="shared" si="38"/>
        <v>0</v>
      </c>
      <c r="O191" s="70">
        <f t="shared" si="34"/>
        <v>1</v>
      </c>
      <c r="P191" s="102">
        <f t="shared" si="36"/>
        <v>0</v>
      </c>
      <c r="Q191" s="6" t="str">
        <f t="shared" si="28"/>
        <v/>
      </c>
      <c r="R191" s="119">
        <f t="shared" si="37"/>
        <v>0</v>
      </c>
    </row>
    <row r="192" spans="1:18" ht="15.6">
      <c r="A192" s="206">
        <v>34888</v>
      </c>
      <c r="B192">
        <v>6.1700000762939498</v>
      </c>
      <c r="C192">
        <v>12.1099996566772</v>
      </c>
      <c r="D192">
        <v>1.1000000238418599</v>
      </c>
      <c r="E192">
        <v>13.9930116523779</v>
      </c>
      <c r="F192" s="36">
        <f t="shared" si="26"/>
        <v>0.86250921514368051</v>
      </c>
      <c r="G192" s="41">
        <f t="shared" si="29"/>
        <v>50</v>
      </c>
      <c r="H192" s="42">
        <f t="shared" si="30"/>
        <v>1</v>
      </c>
      <c r="I192" s="61">
        <f t="shared" si="27"/>
        <v>10.624999761581387</v>
      </c>
      <c r="J192" s="37">
        <f t="shared" si="31"/>
        <v>1</v>
      </c>
      <c r="K192" s="76">
        <f t="shared" si="33"/>
        <v>1</v>
      </c>
      <c r="L192" s="89">
        <f t="shared" si="35"/>
        <v>1</v>
      </c>
      <c r="M192" s="168">
        <f t="shared" si="32"/>
        <v>4.3128409311274832E-2</v>
      </c>
      <c r="N192" s="165">
        <f t="shared" si="38"/>
        <v>0</v>
      </c>
      <c r="O192" s="70">
        <f t="shared" si="34"/>
        <v>1</v>
      </c>
      <c r="P192" s="102">
        <f t="shared" si="36"/>
        <v>0</v>
      </c>
      <c r="Q192" s="6">
        <f t="shared" si="28"/>
        <v>34888</v>
      </c>
      <c r="R192" s="119">
        <f t="shared" si="37"/>
        <v>1</v>
      </c>
    </row>
    <row r="193" spans="1:18" ht="15.6">
      <c r="A193" s="206">
        <v>34889</v>
      </c>
      <c r="B193">
        <v>7.0700001716613796</v>
      </c>
      <c r="C193">
        <v>12.439999580383301</v>
      </c>
      <c r="D193">
        <v>0.89999997615814198</v>
      </c>
      <c r="E193">
        <v>14.0698803877935</v>
      </c>
      <c r="F193" s="36">
        <f t="shared" si="26"/>
        <v>0.84341183212112436</v>
      </c>
      <c r="G193" s="41">
        <f t="shared" si="29"/>
        <v>50</v>
      </c>
      <c r="H193" s="42">
        <f t="shared" si="30"/>
        <v>1</v>
      </c>
      <c r="I193" s="61">
        <f t="shared" si="27"/>
        <v>11.09749972820282</v>
      </c>
      <c r="J193" s="37">
        <f t="shared" si="31"/>
        <v>1</v>
      </c>
      <c r="K193" s="76">
        <f t="shared" si="33"/>
        <v>1</v>
      </c>
      <c r="L193" s="89">
        <f t="shared" si="35"/>
        <v>1</v>
      </c>
      <c r="M193" s="168">
        <f t="shared" si="32"/>
        <v>4.7862689762548143E-2</v>
      </c>
      <c r="N193" s="165">
        <f t="shared" si="38"/>
        <v>0</v>
      </c>
      <c r="O193" s="70">
        <f t="shared" si="34"/>
        <v>1</v>
      </c>
      <c r="P193" s="102">
        <f t="shared" si="36"/>
        <v>0</v>
      </c>
      <c r="Q193" s="6" t="str">
        <f t="shared" si="28"/>
        <v/>
      </c>
      <c r="R193" s="119">
        <f t="shared" si="37"/>
        <v>1</v>
      </c>
    </row>
    <row r="194" spans="1:18" ht="15.6">
      <c r="A194" s="206">
        <v>34890</v>
      </c>
      <c r="B194">
        <v>2.6099998950958301</v>
      </c>
      <c r="C194">
        <v>10.3400001525879</v>
      </c>
      <c r="D194">
        <v>0.20000000298023199</v>
      </c>
      <c r="E194">
        <v>14.151140583566299</v>
      </c>
      <c r="F194" s="36">
        <f t="shared" si="26"/>
        <v>0.89660713447621321</v>
      </c>
      <c r="G194" s="41">
        <f t="shared" si="29"/>
        <v>49.482714295399262</v>
      </c>
      <c r="H194" s="42">
        <f t="shared" si="30"/>
        <v>0.98965428590798521</v>
      </c>
      <c r="I194" s="61">
        <f t="shared" si="27"/>
        <v>8.4075000882148814</v>
      </c>
      <c r="J194" s="37">
        <f t="shared" si="31"/>
        <v>1</v>
      </c>
      <c r="K194" s="76">
        <f t="shared" si="33"/>
        <v>1</v>
      </c>
      <c r="L194" s="89">
        <f t="shared" si="35"/>
        <v>1</v>
      </c>
      <c r="M194" s="168">
        <f t="shared" si="32"/>
        <v>2.3051131714582659E-2</v>
      </c>
      <c r="N194" s="165">
        <f t="shared" si="38"/>
        <v>0</v>
      </c>
      <c r="O194" s="70">
        <f t="shared" si="34"/>
        <v>1</v>
      </c>
      <c r="P194" s="102">
        <f t="shared" si="36"/>
        <v>0</v>
      </c>
      <c r="Q194" s="6" t="str">
        <f t="shared" si="28"/>
        <v/>
      </c>
      <c r="R194" s="119">
        <f t="shared" si="37"/>
        <v>1</v>
      </c>
    </row>
    <row r="195" spans="1:18" ht="15.6">
      <c r="A195" s="206">
        <v>34891</v>
      </c>
      <c r="B195">
        <v>3.9700000286102299</v>
      </c>
      <c r="C195">
        <v>11.789999961853001</v>
      </c>
      <c r="D195">
        <v>3.7999999523162802</v>
      </c>
      <c r="E195">
        <v>14.2367836772613</v>
      </c>
      <c r="F195" s="36">
        <f t="shared" si="26"/>
        <v>0.95978074248975231</v>
      </c>
      <c r="G195" s="41">
        <f t="shared" si="29"/>
        <v>50</v>
      </c>
      <c r="H195" s="42">
        <f t="shared" si="30"/>
        <v>1</v>
      </c>
      <c r="I195" s="61">
        <f t="shared" si="27"/>
        <v>9.8349999785423083</v>
      </c>
      <c r="J195" s="37">
        <f t="shared" si="31"/>
        <v>1</v>
      </c>
      <c r="K195" s="76">
        <f t="shared" si="33"/>
        <v>1</v>
      </c>
      <c r="L195" s="89">
        <f t="shared" si="35"/>
        <v>1</v>
      </c>
      <c r="M195" s="168">
        <f t="shared" si="32"/>
        <v>3.5531057561487396E-2</v>
      </c>
      <c r="N195" s="165">
        <f t="shared" si="38"/>
        <v>0</v>
      </c>
      <c r="O195" s="70">
        <f t="shared" si="34"/>
        <v>1</v>
      </c>
      <c r="P195" s="102">
        <f t="shared" si="36"/>
        <v>0</v>
      </c>
      <c r="Q195" s="6" t="str">
        <f t="shared" si="28"/>
        <v/>
      </c>
      <c r="R195" s="119">
        <f t="shared" si="37"/>
        <v>1</v>
      </c>
    </row>
    <row r="196" spans="1:18" ht="15.6">
      <c r="A196" s="206">
        <v>34892</v>
      </c>
      <c r="B196">
        <v>7.2399997711181596</v>
      </c>
      <c r="C196">
        <v>11.819999694824199</v>
      </c>
      <c r="D196">
        <v>2.4000000953674299</v>
      </c>
      <c r="E196">
        <v>14.326801106443501</v>
      </c>
      <c r="F196" s="36">
        <f t="shared" ref="F196:F259" si="39">0.0023*(AVERAGE(B196:C196)+17.8)*(C196-B196)^0.5*E196/2.45</f>
        <v>0.78665325908324513</v>
      </c>
      <c r="G196" s="41">
        <f t="shared" si="29"/>
        <v>50</v>
      </c>
      <c r="H196" s="42">
        <f t="shared" si="30"/>
        <v>1</v>
      </c>
      <c r="I196" s="61">
        <f t="shared" ref="I196:I259" si="40">(C196-(C196-B196)/4)</f>
        <v>10.674999713897689</v>
      </c>
      <c r="J196" s="37">
        <f t="shared" si="31"/>
        <v>1</v>
      </c>
      <c r="K196" s="76">
        <f t="shared" si="33"/>
        <v>1</v>
      </c>
      <c r="L196" s="89">
        <f t="shared" si="35"/>
        <v>1</v>
      </c>
      <c r="M196" s="168">
        <f t="shared" si="32"/>
        <v>4.3623192600979042E-2</v>
      </c>
      <c r="N196" s="165">
        <f t="shared" si="38"/>
        <v>0</v>
      </c>
      <c r="O196" s="70">
        <f t="shared" si="34"/>
        <v>1</v>
      </c>
      <c r="P196" s="102">
        <f t="shared" si="36"/>
        <v>0</v>
      </c>
      <c r="Q196" s="6" t="str">
        <f t="shared" ref="Q196:Q259" si="41">IF(R196&gt;R195,A196,"")</f>
        <v/>
      </c>
      <c r="R196" s="119">
        <f t="shared" si="37"/>
        <v>1</v>
      </c>
    </row>
    <row r="197" spans="1:18" ht="15.6">
      <c r="A197" s="206">
        <v>34893</v>
      </c>
      <c r="B197">
        <v>4.5199999809265101</v>
      </c>
      <c r="C197">
        <v>11.0100002288818</v>
      </c>
      <c r="D197">
        <v>10.3999996185303</v>
      </c>
      <c r="E197">
        <v>14.421184308677599</v>
      </c>
      <c r="F197" s="36">
        <f t="shared" si="39"/>
        <v>0.88172028943366643</v>
      </c>
      <c r="G197" s="41">
        <f t="shared" ref="G197:G260" si="42">IF((D197+G196-($X$2*F197))&gt;0,IF((D197+G196-($X$2*F197))&gt;$X$1,$X$1,(D197+G196-($X$2*F197))),0)</f>
        <v>50</v>
      </c>
      <c r="H197" s="42">
        <f t="shared" ref="H197:H260" si="43">IF(G197/$X$1&gt;1,1,G197/$X$1)</f>
        <v>1</v>
      </c>
      <c r="I197" s="61">
        <f t="shared" si="40"/>
        <v>9.3875001668929769</v>
      </c>
      <c r="J197" s="37">
        <f t="shared" ref="J197:J260" si="44">IF(H197&gt;$X$3,1," ")</f>
        <v>1</v>
      </c>
      <c r="K197" s="76">
        <f t="shared" si="33"/>
        <v>1</v>
      </c>
      <c r="L197" s="89">
        <f t="shared" si="35"/>
        <v>1</v>
      </c>
      <c r="M197" s="168">
        <f t="shared" ref="M197:M260" si="45">IF(AND(I197&lt;21.5,I197&gt;4.5),0.000318*I197*(I197-4.5)*((21.5-I197)^(1/3.25)),0)</f>
        <v>3.1431605555166497E-2</v>
      </c>
      <c r="N197" s="165">
        <f t="shared" si="38"/>
        <v>0</v>
      </c>
      <c r="O197" s="70">
        <f t="shared" si="34"/>
        <v>1</v>
      </c>
      <c r="P197" s="102">
        <f t="shared" si="36"/>
        <v>0</v>
      </c>
      <c r="Q197" s="6" t="str">
        <f t="shared" si="41"/>
        <v/>
      </c>
      <c r="R197" s="119">
        <f t="shared" si="37"/>
        <v>1</v>
      </c>
    </row>
    <row r="198" spans="1:18" ht="15.6">
      <c r="A198" s="206">
        <v>34894</v>
      </c>
      <c r="B198">
        <v>6.6100001335143999</v>
      </c>
      <c r="C198">
        <v>12.2299995422363</v>
      </c>
      <c r="D198">
        <v>20.899999618530298</v>
      </c>
      <c r="E198">
        <v>14.519924721528801</v>
      </c>
      <c r="F198" s="36">
        <f t="shared" si="39"/>
        <v>0.87959422564601053</v>
      </c>
      <c r="G198" s="41">
        <f t="shared" si="42"/>
        <v>50</v>
      </c>
      <c r="H198" s="42">
        <f t="shared" si="43"/>
        <v>1</v>
      </c>
      <c r="I198" s="61">
        <f t="shared" si="40"/>
        <v>10.824999690055824</v>
      </c>
      <c r="J198" s="37">
        <f t="shared" si="44"/>
        <v>1</v>
      </c>
      <c r="K198" s="76">
        <f t="shared" ref="K198:K261" si="46">IF((SUM(D194:D198))&gt;$X$6,1,"")</f>
        <v>1</v>
      </c>
      <c r="L198" s="89">
        <f t="shared" si="35"/>
        <v>1</v>
      </c>
      <c r="M198" s="168">
        <f t="shared" si="45"/>
        <v>4.5116605055187491E-2</v>
      </c>
      <c r="N198" s="165">
        <f t="shared" si="38"/>
        <v>0</v>
      </c>
      <c r="O198" s="70">
        <f t="shared" si="34"/>
        <v>1</v>
      </c>
      <c r="P198" s="102">
        <f t="shared" si="36"/>
        <v>0</v>
      </c>
      <c r="Q198" s="6" t="str">
        <f t="shared" si="41"/>
        <v/>
      </c>
      <c r="R198" s="119">
        <f t="shared" si="37"/>
        <v>1</v>
      </c>
    </row>
    <row r="199" spans="1:18" ht="15.6">
      <c r="A199" s="206">
        <v>34895</v>
      </c>
      <c r="B199">
        <v>8.1899995803833008</v>
      </c>
      <c r="C199">
        <v>12.5</v>
      </c>
      <c r="D199">
        <v>21.899999618530298</v>
      </c>
      <c r="E199">
        <v>14.6230137825619</v>
      </c>
      <c r="F199" s="36">
        <f t="shared" si="39"/>
        <v>0.80211852580419052</v>
      </c>
      <c r="G199" s="41">
        <f t="shared" si="42"/>
        <v>50</v>
      </c>
      <c r="H199" s="42">
        <f t="shared" si="43"/>
        <v>1</v>
      </c>
      <c r="I199" s="61">
        <f t="shared" si="40"/>
        <v>11.422499895095825</v>
      </c>
      <c r="J199" s="37">
        <f t="shared" si="44"/>
        <v>1</v>
      </c>
      <c r="K199" s="76">
        <f t="shared" si="46"/>
        <v>1</v>
      </c>
      <c r="L199" s="89">
        <f t="shared" si="35"/>
        <v>1</v>
      </c>
      <c r="M199" s="168">
        <f t="shared" si="45"/>
        <v>5.1188827562743441E-2</v>
      </c>
      <c r="N199" s="165">
        <f t="shared" si="38"/>
        <v>0</v>
      </c>
      <c r="O199" s="70">
        <f t="shared" si="34"/>
        <v>1</v>
      </c>
      <c r="P199" s="102">
        <f t="shared" si="36"/>
        <v>0</v>
      </c>
      <c r="Q199" s="6" t="str">
        <f t="shared" si="41"/>
        <v/>
      </c>
      <c r="R199" s="119">
        <f t="shared" si="37"/>
        <v>1</v>
      </c>
    </row>
    <row r="200" spans="1:18" ht="15.6">
      <c r="A200" s="206">
        <v>34896</v>
      </c>
      <c r="B200">
        <v>6.75</v>
      </c>
      <c r="C200">
        <v>14.439999580383301</v>
      </c>
      <c r="D200">
        <v>4.4000000953674299</v>
      </c>
      <c r="E200">
        <v>14.7304375828957</v>
      </c>
      <c r="F200" s="36">
        <f t="shared" si="39"/>
        <v>1.0888860342864186</v>
      </c>
      <c r="G200" s="41">
        <f t="shared" si="42"/>
        <v>50</v>
      </c>
      <c r="H200" s="42">
        <f t="shared" si="43"/>
        <v>1</v>
      </c>
      <c r="I200" s="61">
        <f t="shared" si="40"/>
        <v>12.517499685287476</v>
      </c>
      <c r="J200" s="37">
        <f t="shared" si="44"/>
        <v>1</v>
      </c>
      <c r="K200" s="76">
        <f t="shared" si="46"/>
        <v>1</v>
      </c>
      <c r="L200" s="89">
        <f t="shared" si="35"/>
        <v>1</v>
      </c>
      <c r="M200" s="168">
        <f t="shared" si="45"/>
        <v>6.2709979376541714E-2</v>
      </c>
      <c r="N200" s="165">
        <f t="shared" si="38"/>
        <v>0</v>
      </c>
      <c r="O200" s="70">
        <f t="shared" si="34"/>
        <v>1</v>
      </c>
      <c r="P200" s="102">
        <f t="shared" si="36"/>
        <v>0</v>
      </c>
      <c r="Q200" s="6" t="str">
        <f t="shared" si="41"/>
        <v/>
      </c>
      <c r="R200" s="119">
        <f t="shared" si="37"/>
        <v>1</v>
      </c>
    </row>
    <row r="201" spans="1:18" ht="15.6">
      <c r="A201" s="206">
        <v>34897</v>
      </c>
      <c r="B201">
        <v>8.8500003814697301</v>
      </c>
      <c r="C201">
        <v>14.5100002288818</v>
      </c>
      <c r="D201">
        <v>2</v>
      </c>
      <c r="E201">
        <v>14.842160827864401</v>
      </c>
      <c r="F201" s="36">
        <f t="shared" si="39"/>
        <v>0.97722502131335098</v>
      </c>
      <c r="G201" s="41">
        <f t="shared" si="42"/>
        <v>50</v>
      </c>
      <c r="H201" s="42">
        <f t="shared" si="43"/>
        <v>1</v>
      </c>
      <c r="I201" s="61">
        <f t="shared" si="40"/>
        <v>13.095000267028784</v>
      </c>
      <c r="J201" s="37">
        <f t="shared" si="44"/>
        <v>1</v>
      </c>
      <c r="K201" s="76">
        <f t="shared" si="46"/>
        <v>1</v>
      </c>
      <c r="L201" s="89">
        <f t="shared" si="35"/>
        <v>1</v>
      </c>
      <c r="M201" s="168">
        <f t="shared" si="45"/>
        <v>6.8905147355018043E-2</v>
      </c>
      <c r="N201" s="165">
        <f t="shared" si="38"/>
        <v>0</v>
      </c>
      <c r="O201" s="70">
        <f t="shared" si="34"/>
        <v>1</v>
      </c>
      <c r="P201" s="102">
        <f t="shared" si="36"/>
        <v>0</v>
      </c>
      <c r="Q201" s="6" t="str">
        <f t="shared" si="41"/>
        <v/>
      </c>
      <c r="R201" s="119">
        <f t="shared" si="37"/>
        <v>1</v>
      </c>
    </row>
    <row r="202" spans="1:18" ht="15.6">
      <c r="A202" s="206">
        <v>34898</v>
      </c>
      <c r="B202">
        <v>6.9699997901916504</v>
      </c>
      <c r="C202">
        <v>11.2799997329712</v>
      </c>
      <c r="D202">
        <v>10.6000003814697</v>
      </c>
      <c r="E202">
        <v>14.958142876356</v>
      </c>
      <c r="F202" s="36">
        <f t="shared" si="39"/>
        <v>0.7849351348038146</v>
      </c>
      <c r="G202" s="41">
        <f t="shared" si="42"/>
        <v>50</v>
      </c>
      <c r="H202" s="42">
        <f t="shared" si="43"/>
        <v>1</v>
      </c>
      <c r="I202" s="61">
        <f t="shared" si="40"/>
        <v>10.202499747276313</v>
      </c>
      <c r="J202" s="37">
        <f t="shared" si="44"/>
        <v>1</v>
      </c>
      <c r="K202" s="76">
        <f t="shared" si="46"/>
        <v>1</v>
      </c>
      <c r="L202" s="89">
        <f t="shared" si="35"/>
        <v>1</v>
      </c>
      <c r="M202" s="168">
        <f t="shared" si="45"/>
        <v>3.9011581765545179E-2</v>
      </c>
      <c r="N202" s="165">
        <f t="shared" si="38"/>
        <v>0</v>
      </c>
      <c r="O202" s="70">
        <f t="shared" ref="O202:O265" si="47">IF((AVERAGE(C196:C202))&lt;$X$4,1,"")</f>
        <v>1</v>
      </c>
      <c r="P202" s="102">
        <f t="shared" si="36"/>
        <v>0</v>
      </c>
      <c r="Q202" s="6" t="str">
        <f t="shared" si="41"/>
        <v/>
      </c>
      <c r="R202" s="119">
        <f t="shared" si="37"/>
        <v>1</v>
      </c>
    </row>
    <row r="203" spans="1:18" ht="15.6">
      <c r="A203" s="206">
        <v>34899</v>
      </c>
      <c r="B203">
        <v>6.5900001525878897</v>
      </c>
      <c r="C203">
        <v>11.4899997711182</v>
      </c>
      <c r="D203">
        <v>9.1999998092651403</v>
      </c>
      <c r="E203">
        <v>15.078343087258601</v>
      </c>
      <c r="F203" s="36">
        <f t="shared" si="39"/>
        <v>0.84099982710172094</v>
      </c>
      <c r="G203" s="41">
        <f t="shared" si="42"/>
        <v>50</v>
      </c>
      <c r="H203" s="42">
        <f t="shared" si="43"/>
        <v>1</v>
      </c>
      <c r="I203" s="61">
        <f t="shared" si="40"/>
        <v>10.264999866485622</v>
      </c>
      <c r="J203" s="37">
        <f t="shared" si="44"/>
        <v>1</v>
      </c>
      <c r="K203" s="76">
        <f t="shared" si="46"/>
        <v>1</v>
      </c>
      <c r="L203" s="89">
        <f t="shared" ref="L203:L266" si="48">IF((AVERAGE(I194:I203))&lt;$X$5,1,"")</f>
        <v>1</v>
      </c>
      <c r="M203" s="168">
        <f t="shared" si="45"/>
        <v>3.9613081328585029E-2</v>
      </c>
      <c r="N203" s="165">
        <f t="shared" si="38"/>
        <v>0</v>
      </c>
      <c r="O203" s="70">
        <f t="shared" si="47"/>
        <v>1</v>
      </c>
      <c r="P203" s="102">
        <f t="shared" si="36"/>
        <v>0</v>
      </c>
      <c r="Q203" s="6" t="str">
        <f t="shared" si="41"/>
        <v/>
      </c>
      <c r="R203" s="119">
        <f t="shared" si="37"/>
        <v>1</v>
      </c>
    </row>
    <row r="204" spans="1:18" ht="15.6">
      <c r="A204" s="206">
        <v>34900</v>
      </c>
      <c r="B204">
        <v>8.1300001144409197</v>
      </c>
      <c r="C204">
        <v>11.430000305175801</v>
      </c>
      <c r="D204">
        <v>0.5</v>
      </c>
      <c r="E204">
        <v>15.2027208194602</v>
      </c>
      <c r="F204" s="36">
        <f t="shared" si="39"/>
        <v>0.71504655652847382</v>
      </c>
      <c r="G204" s="41">
        <f t="shared" si="42"/>
        <v>49.927962754777219</v>
      </c>
      <c r="H204" s="42">
        <f t="shared" si="43"/>
        <v>0.99855925509554444</v>
      </c>
      <c r="I204" s="61">
        <f t="shared" si="40"/>
        <v>10.60500025749208</v>
      </c>
      <c r="J204" s="37">
        <f t="shared" si="44"/>
        <v>1</v>
      </c>
      <c r="K204" s="76">
        <f t="shared" si="46"/>
        <v>1</v>
      </c>
      <c r="L204" s="89">
        <f t="shared" si="48"/>
        <v>1</v>
      </c>
      <c r="M204" s="168">
        <f t="shared" si="45"/>
        <v>4.2930933129453175E-2</v>
      </c>
      <c r="N204" s="165">
        <f t="shared" si="38"/>
        <v>0</v>
      </c>
      <c r="O204" s="70">
        <f t="shared" si="47"/>
        <v>1</v>
      </c>
      <c r="P204" s="102">
        <f t="shared" ref="P204:P267" si="49">IF(L204=1,(AVERAGE(IF(I204&gt;$X$7,I204-$X$7,0),IF(I203&gt;$X$7,I203-$X$7,0),IF(I202&gt;$X$7,I202-$X$7,0),IF(I201&gt;$X$7,I201-$X$7,0),IF(I200&gt;$X$7,I200-$X$7,0),IF(I199&gt;$X$7,I199-$X$7,0),IF(I198&gt;$X$7,I198-$X$7,0),IF(I197&gt;$X$7,I197-$X$7,0),IF(I196&gt;$X$7,I196-$X$7,0),IF(I195&gt;$X$7,I195-$X$7,0)))*$X$8,"")</f>
        <v>0</v>
      </c>
      <c r="Q204" s="6" t="str">
        <f t="shared" si="41"/>
        <v/>
      </c>
      <c r="R204" s="119">
        <f t="shared" si="37"/>
        <v>1</v>
      </c>
    </row>
    <row r="205" spans="1:18" ht="15.6">
      <c r="A205" s="206">
        <v>34901</v>
      </c>
      <c r="B205">
        <v>5.4699997901916504</v>
      </c>
      <c r="C205">
        <v>9.9200000762939506</v>
      </c>
      <c r="D205">
        <v>1.8999999761581401</v>
      </c>
      <c r="E205">
        <v>15.331235431848899</v>
      </c>
      <c r="F205" s="36">
        <f t="shared" si="39"/>
        <v>0.77405877647198751</v>
      </c>
      <c r="G205" s="41">
        <f t="shared" si="42"/>
        <v>50</v>
      </c>
      <c r="H205" s="42">
        <f t="shared" si="43"/>
        <v>1</v>
      </c>
      <c r="I205" s="61">
        <f t="shared" si="40"/>
        <v>8.8075000047683751</v>
      </c>
      <c r="J205" s="37">
        <f t="shared" si="44"/>
        <v>1</v>
      </c>
      <c r="K205" s="76">
        <f t="shared" si="46"/>
        <v>1</v>
      </c>
      <c r="L205" s="89">
        <f t="shared" si="48"/>
        <v>1</v>
      </c>
      <c r="M205" s="168">
        <f t="shared" si="45"/>
        <v>2.6366837015716835E-2</v>
      </c>
      <c r="N205" s="165">
        <f t="shared" si="38"/>
        <v>0</v>
      </c>
      <c r="O205" s="70">
        <f t="shared" si="47"/>
        <v>1</v>
      </c>
      <c r="P205" s="102">
        <f t="shared" si="49"/>
        <v>0</v>
      </c>
      <c r="Q205" s="6" t="str">
        <f t="shared" si="41"/>
        <v/>
      </c>
      <c r="R205" s="119">
        <f t="shared" si="37"/>
        <v>1</v>
      </c>
    </row>
    <row r="206" spans="1:18" ht="15.6">
      <c r="A206" s="206">
        <v>34902</v>
      </c>
      <c r="B206">
        <v>5.6799998283386204</v>
      </c>
      <c r="C206">
        <v>11.289999961853001</v>
      </c>
      <c r="D206">
        <v>1.20000004768372</v>
      </c>
      <c r="E206">
        <v>15.4638462833127</v>
      </c>
      <c r="F206" s="36">
        <f t="shared" si="39"/>
        <v>0.90379241255177734</v>
      </c>
      <c r="G206" s="41">
        <f t="shared" si="42"/>
        <v>50</v>
      </c>
      <c r="H206" s="42">
        <f t="shared" si="43"/>
        <v>1</v>
      </c>
      <c r="I206" s="61">
        <f t="shared" si="40"/>
        <v>9.887499928474405</v>
      </c>
      <c r="J206" s="37">
        <f t="shared" si="44"/>
        <v>1</v>
      </c>
      <c r="K206" s="76">
        <f t="shared" si="46"/>
        <v>1</v>
      </c>
      <c r="L206" s="89">
        <f t="shared" si="48"/>
        <v>1</v>
      </c>
      <c r="M206" s="168">
        <f t="shared" si="45"/>
        <v>3.6022209362838328E-2</v>
      </c>
      <c r="N206" s="165">
        <f t="shared" si="38"/>
        <v>0</v>
      </c>
      <c r="O206" s="70">
        <f t="shared" si="47"/>
        <v>1</v>
      </c>
      <c r="P206" s="102">
        <f t="shared" si="49"/>
        <v>0</v>
      </c>
      <c r="Q206" s="6" t="str">
        <f t="shared" si="41"/>
        <v/>
      </c>
      <c r="R206" s="119">
        <f t="shared" si="37"/>
        <v>1</v>
      </c>
    </row>
    <row r="207" spans="1:18" ht="15.6">
      <c r="A207" s="206">
        <v>34903</v>
      </c>
      <c r="B207">
        <v>5.1399998664856001</v>
      </c>
      <c r="C207">
        <v>12.5900001525879</v>
      </c>
      <c r="D207">
        <v>4.3000001907348597</v>
      </c>
      <c r="E207">
        <v>15.600512732739601</v>
      </c>
      <c r="F207" s="36">
        <f t="shared" si="39"/>
        <v>1.0659095587030964</v>
      </c>
      <c r="G207" s="41">
        <f t="shared" si="42"/>
        <v>50</v>
      </c>
      <c r="H207" s="42">
        <f t="shared" si="43"/>
        <v>1</v>
      </c>
      <c r="I207" s="61">
        <f t="shared" si="40"/>
        <v>10.727500081062324</v>
      </c>
      <c r="J207" s="37">
        <f t="shared" si="44"/>
        <v>1</v>
      </c>
      <c r="K207" s="76">
        <f t="shared" si="46"/>
        <v>1</v>
      </c>
      <c r="L207" s="89">
        <f t="shared" si="48"/>
        <v>1</v>
      </c>
      <c r="M207" s="168">
        <f t="shared" si="45"/>
        <v>4.4144360963826304E-2</v>
      </c>
      <c r="N207" s="165">
        <f t="shared" si="38"/>
        <v>0</v>
      </c>
      <c r="O207" s="70">
        <f t="shared" si="47"/>
        <v>1</v>
      </c>
      <c r="P207" s="102">
        <f t="shared" si="49"/>
        <v>0</v>
      </c>
      <c r="Q207" s="6" t="str">
        <f t="shared" si="41"/>
        <v/>
      </c>
      <c r="R207" s="119">
        <f t="shared" si="37"/>
        <v>1</v>
      </c>
    </row>
    <row r="208" spans="1:18" ht="15.6">
      <c r="A208" s="206">
        <v>34904</v>
      </c>
      <c r="B208">
        <v>6.5500001907348597</v>
      </c>
      <c r="C208">
        <v>10.810000419616699</v>
      </c>
      <c r="D208">
        <v>12.699999809265099</v>
      </c>
      <c r="E208">
        <v>15.741194139017701</v>
      </c>
      <c r="F208" s="36">
        <f t="shared" si="39"/>
        <v>0.80764818945107941</v>
      </c>
      <c r="G208" s="41">
        <f t="shared" si="42"/>
        <v>50</v>
      </c>
      <c r="H208" s="42">
        <f t="shared" si="43"/>
        <v>1</v>
      </c>
      <c r="I208" s="61">
        <f t="shared" si="40"/>
        <v>9.7450003623962402</v>
      </c>
      <c r="J208" s="37">
        <f t="shared" si="44"/>
        <v>1</v>
      </c>
      <c r="K208" s="76">
        <f t="shared" si="46"/>
        <v>1</v>
      </c>
      <c r="L208" s="89">
        <f t="shared" si="48"/>
        <v>1</v>
      </c>
      <c r="M208" s="168">
        <f t="shared" si="45"/>
        <v>3.4693951724074489E-2</v>
      </c>
      <c r="N208" s="165">
        <f t="shared" si="38"/>
        <v>0</v>
      </c>
      <c r="O208" s="70">
        <f t="shared" si="47"/>
        <v>1</v>
      </c>
      <c r="P208" s="102">
        <f t="shared" si="49"/>
        <v>0</v>
      </c>
      <c r="Q208" s="6" t="str">
        <f t="shared" si="41"/>
        <v/>
      </c>
      <c r="R208" s="119">
        <f t="shared" si="37"/>
        <v>1</v>
      </c>
    </row>
    <row r="209" spans="1:18" ht="15.6">
      <c r="A209" s="206">
        <v>34905</v>
      </c>
      <c r="B209">
        <v>7.03999996185303</v>
      </c>
      <c r="C209">
        <v>10.5</v>
      </c>
      <c r="D209">
        <v>3.2000000476837198</v>
      </c>
      <c r="E209">
        <v>15.885849861035</v>
      </c>
      <c r="F209" s="36">
        <f t="shared" si="39"/>
        <v>0.73705824920473295</v>
      </c>
      <c r="G209" s="41">
        <f t="shared" si="42"/>
        <v>50</v>
      </c>
      <c r="H209" s="42">
        <f t="shared" si="43"/>
        <v>1</v>
      </c>
      <c r="I209" s="61">
        <f t="shared" si="40"/>
        <v>9.6349999904632568</v>
      </c>
      <c r="J209" s="37">
        <f t="shared" si="44"/>
        <v>1</v>
      </c>
      <c r="K209" s="76">
        <f t="shared" si="46"/>
        <v>1</v>
      </c>
      <c r="L209" s="89">
        <f t="shared" si="48"/>
        <v>1</v>
      </c>
      <c r="M209" s="168">
        <f t="shared" si="45"/>
        <v>3.3679311643470863E-2</v>
      </c>
      <c r="N209" s="165">
        <f t="shared" si="38"/>
        <v>0</v>
      </c>
      <c r="O209" s="70">
        <f t="shared" si="47"/>
        <v>1</v>
      </c>
      <c r="P209" s="102">
        <f t="shared" si="49"/>
        <v>0</v>
      </c>
      <c r="Q209" s="6" t="str">
        <f t="shared" si="41"/>
        <v/>
      </c>
      <c r="R209" s="119">
        <f t="shared" ref="R209:R272" si="50">IF(AND(AND(AND(SUM(D196:D200)&gt;$X$6)),(L209=1)),1,0)</f>
        <v>1</v>
      </c>
    </row>
    <row r="210" spans="1:18" ht="15.6">
      <c r="A210" s="206">
        <v>34906</v>
      </c>
      <c r="B210">
        <v>3.8599998950958301</v>
      </c>
      <c r="C210">
        <v>11.1199998855591</v>
      </c>
      <c r="D210">
        <v>0.10000000149011599</v>
      </c>
      <c r="E210">
        <v>16.034439257679601</v>
      </c>
      <c r="F210" s="36">
        <f t="shared" si="39"/>
        <v>1.0257290747065342</v>
      </c>
      <c r="G210" s="41">
        <f t="shared" si="42"/>
        <v>49.279416741724887</v>
      </c>
      <c r="H210" s="42">
        <f t="shared" si="43"/>
        <v>0.9855883348344977</v>
      </c>
      <c r="I210" s="61">
        <f t="shared" si="40"/>
        <v>9.304999887943282</v>
      </c>
      <c r="J210" s="37">
        <f t="shared" si="44"/>
        <v>1</v>
      </c>
      <c r="K210" s="76">
        <f t="shared" si="46"/>
        <v>1</v>
      </c>
      <c r="L210" s="89">
        <f t="shared" si="48"/>
        <v>1</v>
      </c>
      <c r="M210" s="168">
        <f t="shared" si="45"/>
        <v>3.0693517472867849E-2</v>
      </c>
      <c r="N210" s="165">
        <f t="shared" si="38"/>
        <v>0</v>
      </c>
      <c r="O210" s="70">
        <f t="shared" si="47"/>
        <v>1</v>
      </c>
      <c r="P210" s="102">
        <f t="shared" si="49"/>
        <v>0</v>
      </c>
      <c r="Q210" s="6" t="str">
        <f t="shared" si="41"/>
        <v/>
      </c>
      <c r="R210" s="119">
        <f t="shared" si="50"/>
        <v>1</v>
      </c>
    </row>
    <row r="211" spans="1:18" ht="15.6">
      <c r="A211" s="206">
        <v>34907</v>
      </c>
      <c r="B211">
        <v>2.0499999523162802</v>
      </c>
      <c r="C211">
        <v>12.2799997329712</v>
      </c>
      <c r="D211">
        <v>0</v>
      </c>
      <c r="E211">
        <v>16.186921687839501</v>
      </c>
      <c r="F211" s="36">
        <f t="shared" si="39"/>
        <v>1.2133759903940693</v>
      </c>
      <c r="G211" s="41">
        <f t="shared" si="42"/>
        <v>48.308715949409631</v>
      </c>
      <c r="H211" s="42">
        <f t="shared" si="43"/>
        <v>0.96617431898819262</v>
      </c>
      <c r="I211" s="61">
        <f t="shared" si="40"/>
        <v>9.7224997878074699</v>
      </c>
      <c r="J211" s="37">
        <f t="shared" si="44"/>
        <v>1</v>
      </c>
      <c r="K211" s="76">
        <f t="shared" si="46"/>
        <v>1</v>
      </c>
      <c r="L211" s="89">
        <f t="shared" si="48"/>
        <v>1</v>
      </c>
      <c r="M211" s="168">
        <f t="shared" si="45"/>
        <v>3.4485640752799016E-2</v>
      </c>
      <c r="N211" s="165">
        <f t="shared" si="38"/>
        <v>0</v>
      </c>
      <c r="O211" s="70">
        <f t="shared" si="47"/>
        <v>1</v>
      </c>
      <c r="P211" s="102">
        <f t="shared" si="49"/>
        <v>0</v>
      </c>
      <c r="Q211" s="6" t="str">
        <f t="shared" si="41"/>
        <v/>
      </c>
      <c r="R211" s="119">
        <f t="shared" si="50"/>
        <v>1</v>
      </c>
    </row>
    <row r="212" spans="1:18" ht="15.6">
      <c r="A212" s="206">
        <v>34908</v>
      </c>
      <c r="B212">
        <v>4.4499998092651403</v>
      </c>
      <c r="C212">
        <v>10.939999580383301</v>
      </c>
      <c r="D212">
        <v>3.0999999046325701</v>
      </c>
      <c r="E212">
        <v>16.3432565104027</v>
      </c>
      <c r="F212" s="36">
        <f t="shared" si="39"/>
        <v>0.9965009122009405</v>
      </c>
      <c r="G212" s="41">
        <f t="shared" si="42"/>
        <v>50</v>
      </c>
      <c r="H212" s="42">
        <f t="shared" si="43"/>
        <v>1</v>
      </c>
      <c r="I212" s="61">
        <f t="shared" si="40"/>
        <v>9.3174996376037598</v>
      </c>
      <c r="J212" s="37">
        <f t="shared" si="44"/>
        <v>1</v>
      </c>
      <c r="K212" s="76">
        <f t="shared" si="46"/>
        <v>1</v>
      </c>
      <c r="L212" s="89">
        <f t="shared" si="48"/>
        <v>1</v>
      </c>
      <c r="M212" s="168">
        <f t="shared" si="45"/>
        <v>3.0804980894986438E-2</v>
      </c>
      <c r="N212" s="165">
        <f t="shared" si="38"/>
        <v>0</v>
      </c>
      <c r="O212" s="70">
        <f t="shared" si="47"/>
        <v>1</v>
      </c>
      <c r="P212" s="102">
        <f t="shared" si="49"/>
        <v>0</v>
      </c>
      <c r="Q212" s="6" t="str">
        <f t="shared" si="41"/>
        <v/>
      </c>
      <c r="R212" s="119">
        <f t="shared" si="50"/>
        <v>1</v>
      </c>
    </row>
    <row r="213" spans="1:18" ht="15.6">
      <c r="A213" s="206">
        <v>34909</v>
      </c>
      <c r="B213">
        <v>5.3600001335143999</v>
      </c>
      <c r="C213">
        <v>9.9099998474121094</v>
      </c>
      <c r="D213">
        <v>6.0999999046325701</v>
      </c>
      <c r="E213">
        <v>16.5034030842573</v>
      </c>
      <c r="F213" s="36">
        <f t="shared" si="39"/>
        <v>0.84056767612187644</v>
      </c>
      <c r="G213" s="41">
        <f t="shared" si="42"/>
        <v>50</v>
      </c>
      <c r="H213" s="42">
        <f t="shared" si="43"/>
        <v>1</v>
      </c>
      <c r="I213" s="61">
        <f t="shared" si="40"/>
        <v>8.7724999189376813</v>
      </c>
      <c r="J213" s="37">
        <f t="shared" si="44"/>
        <v>1</v>
      </c>
      <c r="K213" s="76">
        <f t="shared" si="46"/>
        <v>1</v>
      </c>
      <c r="L213" s="89">
        <f t="shared" si="48"/>
        <v>1</v>
      </c>
      <c r="M213" s="168">
        <f t="shared" si="45"/>
        <v>2.607074924299119E-2</v>
      </c>
      <c r="N213" s="165">
        <f t="shared" si="38"/>
        <v>0</v>
      </c>
      <c r="O213" s="70">
        <f t="shared" si="47"/>
        <v>1</v>
      </c>
      <c r="P213" s="102">
        <f t="shared" si="49"/>
        <v>0</v>
      </c>
      <c r="Q213" s="6" t="str">
        <f t="shared" si="41"/>
        <v/>
      </c>
      <c r="R213" s="119">
        <f t="shared" si="50"/>
        <v>1</v>
      </c>
    </row>
    <row r="214" spans="1:18" ht="15.6">
      <c r="A214" s="206">
        <v>34910</v>
      </c>
      <c r="B214">
        <v>5.4400000572204599</v>
      </c>
      <c r="C214">
        <v>11.960000038146999</v>
      </c>
      <c r="D214">
        <v>10.199999809265099</v>
      </c>
      <c r="E214">
        <v>16.6673207682914</v>
      </c>
      <c r="F214" s="36">
        <f t="shared" si="39"/>
        <v>1.0587592490662892</v>
      </c>
      <c r="G214" s="41">
        <f t="shared" si="42"/>
        <v>50</v>
      </c>
      <c r="H214" s="42">
        <f t="shared" si="43"/>
        <v>1</v>
      </c>
      <c r="I214" s="61">
        <f t="shared" si="40"/>
        <v>10.330000042915364</v>
      </c>
      <c r="J214" s="37">
        <f t="shared" si="44"/>
        <v>1</v>
      </c>
      <c r="K214" s="76">
        <f t="shared" si="46"/>
        <v>1</v>
      </c>
      <c r="L214" s="89">
        <f t="shared" si="48"/>
        <v>1</v>
      </c>
      <c r="M214" s="168">
        <f t="shared" si="45"/>
        <v>4.0241475863624906E-2</v>
      </c>
      <c r="N214" s="165">
        <f t="shared" si="38"/>
        <v>0</v>
      </c>
      <c r="O214" s="70">
        <f t="shared" si="47"/>
        <v>1</v>
      </c>
      <c r="P214" s="102">
        <f t="shared" si="49"/>
        <v>0</v>
      </c>
      <c r="Q214" s="6" t="str">
        <f t="shared" si="41"/>
        <v/>
      </c>
      <c r="R214" s="119">
        <f t="shared" si="50"/>
        <v>1</v>
      </c>
    </row>
    <row r="215" spans="1:18" ht="15.6">
      <c r="A215" s="206">
        <v>34911</v>
      </c>
      <c r="B215">
        <v>6.4899997711181596</v>
      </c>
      <c r="C215">
        <v>11.9700002670288</v>
      </c>
      <c r="D215">
        <v>1.20000004768372</v>
      </c>
      <c r="E215">
        <v>16.8349689213929</v>
      </c>
      <c r="F215" s="36">
        <f t="shared" si="39"/>
        <v>1.0000239829454223</v>
      </c>
      <c r="G215" s="41">
        <f t="shared" si="42"/>
        <v>50</v>
      </c>
      <c r="H215" s="42">
        <f t="shared" si="43"/>
        <v>1</v>
      </c>
      <c r="I215" s="61">
        <f t="shared" si="40"/>
        <v>10.60000014305114</v>
      </c>
      <c r="J215" s="37">
        <f t="shared" si="44"/>
        <v>1</v>
      </c>
      <c r="K215" s="76">
        <f t="shared" si="46"/>
        <v>1</v>
      </c>
      <c r="L215" s="89">
        <f t="shared" si="48"/>
        <v>1</v>
      </c>
      <c r="M215" s="168">
        <f t="shared" si="45"/>
        <v>4.288160062836939E-2</v>
      </c>
      <c r="N215" s="165">
        <f t="shared" ref="N215:N278" si="51">IF(AND(SUM(M204:M215)&gt;1,SUM(D200:D204)&gt;$X$6),1,0)</f>
        <v>0</v>
      </c>
      <c r="O215" s="70">
        <f t="shared" si="47"/>
        <v>1</v>
      </c>
      <c r="P215" s="102">
        <f t="shared" si="49"/>
        <v>0</v>
      </c>
      <c r="Q215" s="6" t="str">
        <f t="shared" si="41"/>
        <v/>
      </c>
      <c r="R215" s="119">
        <f t="shared" si="50"/>
        <v>1</v>
      </c>
    </row>
    <row r="216" spans="1:18" ht="15.6">
      <c r="A216" s="206">
        <v>34912</v>
      </c>
      <c r="B216">
        <v>4.6599998474121103</v>
      </c>
      <c r="C216">
        <v>13.689999580383301</v>
      </c>
      <c r="D216">
        <v>4.0999999046325701</v>
      </c>
      <c r="E216">
        <v>17.0063069024499</v>
      </c>
      <c r="F216" s="36">
        <f t="shared" si="39"/>
        <v>1.2941275459030479</v>
      </c>
      <c r="G216" s="41">
        <f t="shared" si="42"/>
        <v>50</v>
      </c>
      <c r="H216" s="42">
        <f t="shared" si="43"/>
        <v>1</v>
      </c>
      <c r="I216" s="61">
        <f t="shared" si="40"/>
        <v>11.432499647140503</v>
      </c>
      <c r="J216" s="37">
        <f t="shared" si="44"/>
        <v>1</v>
      </c>
      <c r="K216" s="76">
        <f t="shared" si="46"/>
        <v>1</v>
      </c>
      <c r="L216" s="89">
        <f t="shared" si="48"/>
        <v>1</v>
      </c>
      <c r="M216" s="168">
        <f t="shared" si="45"/>
        <v>5.129197840847146E-2</v>
      </c>
      <c r="N216" s="165">
        <f t="shared" si="51"/>
        <v>0</v>
      </c>
      <c r="O216" s="70">
        <f t="shared" si="47"/>
        <v>1</v>
      </c>
      <c r="P216" s="102">
        <f t="shared" si="49"/>
        <v>0</v>
      </c>
      <c r="Q216" s="6" t="str">
        <f t="shared" si="41"/>
        <v/>
      </c>
      <c r="R216" s="119">
        <f t="shared" si="50"/>
        <v>1</v>
      </c>
    </row>
    <row r="217" spans="1:18" ht="15.6">
      <c r="A217" s="206">
        <v>34913</v>
      </c>
      <c r="B217">
        <v>5.21000003814697</v>
      </c>
      <c r="C217">
        <v>10.569999694824199</v>
      </c>
      <c r="D217">
        <v>6.5999999046325701</v>
      </c>
      <c r="E217">
        <v>17.1812940703505</v>
      </c>
      <c r="F217" s="36">
        <f t="shared" si="39"/>
        <v>0.95932134077546594</v>
      </c>
      <c r="G217" s="41">
        <f t="shared" si="42"/>
        <v>50</v>
      </c>
      <c r="H217" s="42">
        <f t="shared" si="43"/>
        <v>1</v>
      </c>
      <c r="I217" s="61">
        <f t="shared" si="40"/>
        <v>9.2299997806548912</v>
      </c>
      <c r="J217" s="37">
        <f t="shared" si="44"/>
        <v>1</v>
      </c>
      <c r="K217" s="76">
        <f t="shared" si="46"/>
        <v>1</v>
      </c>
      <c r="L217" s="89">
        <f t="shared" si="48"/>
        <v>1</v>
      </c>
      <c r="M217" s="168">
        <f t="shared" si="45"/>
        <v>3.0027489923283451E-2</v>
      </c>
      <c r="N217" s="165">
        <f t="shared" si="51"/>
        <v>0</v>
      </c>
      <c r="O217" s="70">
        <f t="shared" si="47"/>
        <v>1</v>
      </c>
      <c r="P217" s="102">
        <f t="shared" si="49"/>
        <v>0</v>
      </c>
      <c r="Q217" s="6" t="str">
        <f t="shared" si="41"/>
        <v/>
      </c>
      <c r="R217" s="119">
        <f t="shared" si="50"/>
        <v>1</v>
      </c>
    </row>
    <row r="218" spans="1:18" ht="15.6">
      <c r="A218" s="206">
        <v>34914</v>
      </c>
      <c r="B218">
        <v>5.1799998283386204</v>
      </c>
      <c r="C218">
        <v>11.449999809265099</v>
      </c>
      <c r="D218">
        <v>1.70000004768372</v>
      </c>
      <c r="E218">
        <v>17.359889783982599</v>
      </c>
      <c r="F218" s="36">
        <f t="shared" si="39"/>
        <v>1.0656939790953479</v>
      </c>
      <c r="G218" s="41">
        <f t="shared" si="42"/>
        <v>50</v>
      </c>
      <c r="H218" s="42">
        <f t="shared" si="43"/>
        <v>1</v>
      </c>
      <c r="I218" s="61">
        <f t="shared" si="40"/>
        <v>9.8824998140334799</v>
      </c>
      <c r="J218" s="37">
        <f t="shared" si="44"/>
        <v>1</v>
      </c>
      <c r="K218" s="76">
        <f t="shared" si="46"/>
        <v>1</v>
      </c>
      <c r="L218" s="89">
        <f t="shared" si="48"/>
        <v>1</v>
      </c>
      <c r="M218" s="168">
        <f t="shared" si="45"/>
        <v>3.5975342664226764E-2</v>
      </c>
      <c r="N218" s="165">
        <f t="shared" si="51"/>
        <v>0</v>
      </c>
      <c r="O218" s="70">
        <f t="shared" si="47"/>
        <v>1</v>
      </c>
      <c r="P218" s="102">
        <f t="shared" si="49"/>
        <v>0</v>
      </c>
      <c r="Q218" s="6" t="str">
        <f t="shared" si="41"/>
        <v/>
      </c>
      <c r="R218" s="119">
        <f t="shared" si="50"/>
        <v>1</v>
      </c>
    </row>
    <row r="219" spans="1:18" ht="15.6">
      <c r="A219" s="206">
        <v>34915</v>
      </c>
      <c r="B219">
        <v>6.0100002288818404</v>
      </c>
      <c r="C219">
        <v>11.7299995422363</v>
      </c>
      <c r="D219">
        <v>6.9000000953674299</v>
      </c>
      <c r="E219">
        <v>17.542053402234401</v>
      </c>
      <c r="F219" s="36">
        <f t="shared" si="39"/>
        <v>1.050420484829331</v>
      </c>
      <c r="G219" s="41">
        <f t="shared" si="42"/>
        <v>50</v>
      </c>
      <c r="H219" s="42">
        <f t="shared" si="43"/>
        <v>1</v>
      </c>
      <c r="I219" s="61">
        <f t="shared" si="40"/>
        <v>10.299999713897686</v>
      </c>
      <c r="J219" s="37">
        <f t="shared" si="44"/>
        <v>1</v>
      </c>
      <c r="K219" s="76">
        <f t="shared" si="46"/>
        <v>1</v>
      </c>
      <c r="L219" s="89">
        <f t="shared" si="48"/>
        <v>1</v>
      </c>
      <c r="M219" s="168">
        <f t="shared" si="45"/>
        <v>3.9951089082200741E-2</v>
      </c>
      <c r="N219" s="165">
        <f t="shared" si="51"/>
        <v>0</v>
      </c>
      <c r="O219" s="70">
        <f t="shared" si="47"/>
        <v>1</v>
      </c>
      <c r="P219" s="102">
        <f t="shared" si="49"/>
        <v>0</v>
      </c>
      <c r="Q219" s="6" t="str">
        <f t="shared" si="41"/>
        <v/>
      </c>
      <c r="R219" s="119">
        <f t="shared" si="50"/>
        <v>1</v>
      </c>
    </row>
    <row r="220" spans="1:18" ht="15.6">
      <c r="A220" s="206">
        <v>34916</v>
      </c>
      <c r="B220">
        <v>8.0900001525878906</v>
      </c>
      <c r="C220">
        <v>11.7299995422363</v>
      </c>
      <c r="D220">
        <v>2.7000000476837198</v>
      </c>
      <c r="E220">
        <v>17.7277442839939</v>
      </c>
      <c r="F220" s="36">
        <f t="shared" si="39"/>
        <v>0.87983737985727639</v>
      </c>
      <c r="G220" s="41">
        <f t="shared" si="42"/>
        <v>50</v>
      </c>
      <c r="H220" s="42">
        <f t="shared" si="43"/>
        <v>1</v>
      </c>
      <c r="I220" s="61">
        <f t="shared" si="40"/>
        <v>10.819999694824197</v>
      </c>
      <c r="J220" s="37">
        <f t="shared" si="44"/>
        <v>1</v>
      </c>
      <c r="K220" s="76">
        <f t="shared" si="46"/>
        <v>1</v>
      </c>
      <c r="L220" s="89">
        <f t="shared" si="48"/>
        <v>1</v>
      </c>
      <c r="M220" s="168">
        <f t="shared" si="45"/>
        <v>4.5066610124245551E-2</v>
      </c>
      <c r="N220" s="165">
        <f t="shared" si="51"/>
        <v>0</v>
      </c>
      <c r="O220" s="70">
        <f t="shared" si="47"/>
        <v>1</v>
      </c>
      <c r="P220" s="102">
        <f t="shared" si="49"/>
        <v>0</v>
      </c>
      <c r="Q220" s="6" t="str">
        <f t="shared" si="41"/>
        <v/>
      </c>
      <c r="R220" s="119">
        <f t="shared" si="50"/>
        <v>1</v>
      </c>
    </row>
    <row r="221" spans="1:18" ht="15.6">
      <c r="A221" s="206">
        <v>34917</v>
      </c>
      <c r="B221">
        <v>7.0700001716613796</v>
      </c>
      <c r="C221">
        <v>10.3800001144409</v>
      </c>
      <c r="D221">
        <v>8.1999998092651403</v>
      </c>
      <c r="E221">
        <v>17.9169217881491</v>
      </c>
      <c r="F221" s="36">
        <f t="shared" si="39"/>
        <v>0.81169811534209535</v>
      </c>
      <c r="G221" s="41">
        <f t="shared" si="42"/>
        <v>50</v>
      </c>
      <c r="H221" s="42">
        <f t="shared" si="43"/>
        <v>1</v>
      </c>
      <c r="I221" s="61">
        <f t="shared" si="40"/>
        <v>9.5525001287460203</v>
      </c>
      <c r="J221" s="37">
        <f t="shared" si="44"/>
        <v>1</v>
      </c>
      <c r="K221" s="76">
        <f t="shared" si="46"/>
        <v>1</v>
      </c>
      <c r="L221" s="89">
        <f t="shared" si="48"/>
        <v>1</v>
      </c>
      <c r="M221" s="168">
        <f t="shared" si="45"/>
        <v>3.2924588991409584E-2</v>
      </c>
      <c r="N221" s="165">
        <f t="shared" si="51"/>
        <v>0</v>
      </c>
      <c r="O221" s="70">
        <f t="shared" si="47"/>
        <v>1</v>
      </c>
      <c r="P221" s="102">
        <f t="shared" si="49"/>
        <v>0</v>
      </c>
      <c r="Q221" s="6" t="str">
        <f t="shared" si="41"/>
        <v/>
      </c>
      <c r="R221" s="119">
        <f t="shared" si="50"/>
        <v>1</v>
      </c>
    </row>
    <row r="222" spans="1:18" ht="15.6">
      <c r="A222" s="206">
        <v>34918</v>
      </c>
      <c r="B222">
        <v>8.1700000762939506</v>
      </c>
      <c r="C222">
        <v>11.1199998855591</v>
      </c>
      <c r="D222">
        <v>2.2000000476837198</v>
      </c>
      <c r="E222">
        <v>18.109545273588001</v>
      </c>
      <c r="F222" s="36">
        <f t="shared" si="39"/>
        <v>0.80138927475731581</v>
      </c>
      <c r="G222" s="41">
        <f t="shared" si="42"/>
        <v>50</v>
      </c>
      <c r="H222" s="42">
        <f t="shared" si="43"/>
        <v>1</v>
      </c>
      <c r="I222" s="61">
        <f t="shared" si="40"/>
        <v>10.382499933242812</v>
      </c>
      <c r="J222" s="37">
        <f t="shared" si="44"/>
        <v>1</v>
      </c>
      <c r="K222" s="76">
        <f t="shared" si="46"/>
        <v>1</v>
      </c>
      <c r="L222" s="89">
        <f t="shared" si="48"/>
        <v>1</v>
      </c>
      <c r="M222" s="168">
        <f t="shared" si="45"/>
        <v>4.075110025170646E-2</v>
      </c>
      <c r="N222" s="165">
        <f t="shared" si="51"/>
        <v>0</v>
      </c>
      <c r="O222" s="70">
        <f t="shared" si="47"/>
        <v>1</v>
      </c>
      <c r="P222" s="102">
        <f t="shared" si="49"/>
        <v>0</v>
      </c>
      <c r="Q222" s="6" t="str">
        <f t="shared" si="41"/>
        <v/>
      </c>
      <c r="R222" s="119">
        <f t="shared" si="50"/>
        <v>1</v>
      </c>
    </row>
    <row r="223" spans="1:18" ht="15.6">
      <c r="A223" s="206">
        <v>34919</v>
      </c>
      <c r="B223">
        <v>6.0900001525878897</v>
      </c>
      <c r="C223">
        <v>11.1300001144409</v>
      </c>
      <c r="D223">
        <v>0.40000000596046398</v>
      </c>
      <c r="E223">
        <v>18.305574099198701</v>
      </c>
      <c r="F223" s="36">
        <f t="shared" si="39"/>
        <v>1.0188934618131602</v>
      </c>
      <c r="G223" s="41">
        <f t="shared" si="42"/>
        <v>49.584885236509933</v>
      </c>
      <c r="H223" s="42">
        <f t="shared" si="43"/>
        <v>0.99169770473019869</v>
      </c>
      <c r="I223" s="61">
        <f t="shared" si="40"/>
        <v>9.8700001239776469</v>
      </c>
      <c r="J223" s="37">
        <f t="shared" si="44"/>
        <v>1</v>
      </c>
      <c r="K223" s="76">
        <f t="shared" si="46"/>
        <v>1</v>
      </c>
      <c r="L223" s="89">
        <f t="shared" si="48"/>
        <v>1</v>
      </c>
      <c r="M223" s="168">
        <f t="shared" si="45"/>
        <v>3.585826346787143E-2</v>
      </c>
      <c r="N223" s="165">
        <f t="shared" si="51"/>
        <v>0</v>
      </c>
      <c r="O223" s="70">
        <f t="shared" si="47"/>
        <v>1</v>
      </c>
      <c r="P223" s="102">
        <f t="shared" si="49"/>
        <v>0</v>
      </c>
      <c r="Q223" s="6" t="str">
        <f t="shared" si="41"/>
        <v/>
      </c>
      <c r="R223" s="119">
        <f t="shared" si="50"/>
        <v>1</v>
      </c>
    </row>
    <row r="224" spans="1:18" ht="15.6">
      <c r="A224" s="206">
        <v>34920</v>
      </c>
      <c r="B224">
        <v>6</v>
      </c>
      <c r="C224">
        <v>12.8500003814697</v>
      </c>
      <c r="D224">
        <v>0</v>
      </c>
      <c r="E224">
        <v>18.504967623869302</v>
      </c>
      <c r="F224" s="36">
        <f t="shared" si="39"/>
        <v>1.2378364600944094</v>
      </c>
      <c r="G224" s="41">
        <f t="shared" si="42"/>
        <v>48.594616068434405</v>
      </c>
      <c r="H224" s="42">
        <f t="shared" si="43"/>
        <v>0.97189232136868808</v>
      </c>
      <c r="I224" s="61">
        <f t="shared" si="40"/>
        <v>11.137500286102275</v>
      </c>
      <c r="J224" s="37">
        <f t="shared" si="44"/>
        <v>1</v>
      </c>
      <c r="K224" s="76">
        <f t="shared" si="46"/>
        <v>1</v>
      </c>
      <c r="L224" s="89">
        <f t="shared" si="48"/>
        <v>1</v>
      </c>
      <c r="M224" s="168">
        <f t="shared" si="45"/>
        <v>4.826919167394586E-2</v>
      </c>
      <c r="N224" s="165">
        <f t="shared" si="51"/>
        <v>0</v>
      </c>
      <c r="O224" s="70">
        <f t="shared" si="47"/>
        <v>1</v>
      </c>
      <c r="P224" s="102">
        <f t="shared" si="49"/>
        <v>0</v>
      </c>
      <c r="Q224" s="6" t="str">
        <f t="shared" si="41"/>
        <v/>
      </c>
      <c r="R224" s="119">
        <f t="shared" si="50"/>
        <v>1</v>
      </c>
    </row>
    <row r="225" spans="1:18" ht="15.6">
      <c r="A225" s="206">
        <v>34921</v>
      </c>
      <c r="B225">
        <v>6.4699997901916504</v>
      </c>
      <c r="C225">
        <v>12.180000305175801</v>
      </c>
      <c r="D225">
        <v>0</v>
      </c>
      <c r="E225">
        <v>18.7076852064877</v>
      </c>
      <c r="F225" s="36">
        <f t="shared" si="39"/>
        <v>1.1383337871096468</v>
      </c>
      <c r="G225" s="41">
        <f t="shared" si="42"/>
        <v>47.68394903874669</v>
      </c>
      <c r="H225" s="42">
        <f t="shared" si="43"/>
        <v>0.95367898077493374</v>
      </c>
      <c r="I225" s="61">
        <f t="shared" si="40"/>
        <v>10.752500176429763</v>
      </c>
      <c r="J225" s="37">
        <f t="shared" si="44"/>
        <v>1</v>
      </c>
      <c r="K225" s="76">
        <f t="shared" si="46"/>
        <v>1</v>
      </c>
      <c r="L225" s="89">
        <f t="shared" si="48"/>
        <v>1</v>
      </c>
      <c r="M225" s="168">
        <f t="shared" si="45"/>
        <v>4.4393119016503536E-2</v>
      </c>
      <c r="N225" s="165">
        <f t="shared" si="51"/>
        <v>0</v>
      </c>
      <c r="O225" s="70">
        <f t="shared" si="47"/>
        <v>1</v>
      </c>
      <c r="P225" s="102">
        <f t="shared" si="49"/>
        <v>0</v>
      </c>
      <c r="Q225" s="6" t="str">
        <f t="shared" si="41"/>
        <v/>
      </c>
      <c r="R225" s="119">
        <f t="shared" si="50"/>
        <v>1</v>
      </c>
    </row>
    <row r="226" spans="1:18" ht="15.6">
      <c r="A226" s="206">
        <v>34922</v>
      </c>
      <c r="B226">
        <v>4.3099999427795401</v>
      </c>
      <c r="C226">
        <v>13.2600002288818</v>
      </c>
      <c r="D226">
        <v>0</v>
      </c>
      <c r="E226">
        <v>18.913686205942099</v>
      </c>
      <c r="F226" s="36">
        <f t="shared" si="39"/>
        <v>1.4121672055558501</v>
      </c>
      <c r="G226" s="41">
        <f t="shared" si="42"/>
        <v>46.55421527430201</v>
      </c>
      <c r="H226" s="42">
        <f t="shared" si="43"/>
        <v>0.93108430548604015</v>
      </c>
      <c r="I226" s="61">
        <f t="shared" si="40"/>
        <v>11.022500157356236</v>
      </c>
      <c r="J226" s="37">
        <f t="shared" si="44"/>
        <v>1</v>
      </c>
      <c r="K226" s="76" t="str">
        <f t="shared" si="46"/>
        <v/>
      </c>
      <c r="L226" s="89">
        <f t="shared" si="48"/>
        <v>1</v>
      </c>
      <c r="M226" s="168">
        <f t="shared" si="45"/>
        <v>4.7102804599067585E-2</v>
      </c>
      <c r="N226" s="165">
        <f t="shared" si="51"/>
        <v>0</v>
      </c>
      <c r="O226" s="70">
        <f t="shared" si="47"/>
        <v>1</v>
      </c>
      <c r="P226" s="102">
        <f t="shared" si="49"/>
        <v>0</v>
      </c>
      <c r="Q226" s="6" t="str">
        <f t="shared" si="41"/>
        <v/>
      </c>
      <c r="R226" s="119">
        <f t="shared" si="50"/>
        <v>1</v>
      </c>
    </row>
    <row r="227" spans="1:18" ht="15.6">
      <c r="A227" s="206">
        <v>34923</v>
      </c>
      <c r="B227">
        <v>4.1500000953674299</v>
      </c>
      <c r="C227">
        <v>15.310000419616699</v>
      </c>
      <c r="D227">
        <v>0</v>
      </c>
      <c r="E227">
        <v>19.1229299811204</v>
      </c>
      <c r="F227" s="36">
        <f t="shared" si="39"/>
        <v>1.6510282547016317</v>
      </c>
      <c r="G227" s="41">
        <f t="shared" si="42"/>
        <v>45.233392670540702</v>
      </c>
      <c r="H227" s="42">
        <f t="shared" si="43"/>
        <v>0.90466785341081402</v>
      </c>
      <c r="I227" s="61">
        <f t="shared" si="40"/>
        <v>12.520000338554382</v>
      </c>
      <c r="J227" s="37">
        <f t="shared" si="44"/>
        <v>1</v>
      </c>
      <c r="K227" s="76" t="str">
        <f t="shared" si="46"/>
        <v/>
      </c>
      <c r="L227" s="89">
        <f t="shared" si="48"/>
        <v>1</v>
      </c>
      <c r="M227" s="168">
        <f t="shared" si="45"/>
        <v>6.2736695283513333E-2</v>
      </c>
      <c r="N227" s="165">
        <f t="shared" si="51"/>
        <v>0</v>
      </c>
      <c r="O227" s="70">
        <f t="shared" si="47"/>
        <v>1</v>
      </c>
      <c r="P227" s="102">
        <f t="shared" si="49"/>
        <v>0</v>
      </c>
      <c r="Q227" s="6" t="str">
        <f t="shared" si="41"/>
        <v/>
      </c>
      <c r="R227" s="119">
        <f t="shared" si="50"/>
        <v>1</v>
      </c>
    </row>
    <row r="228" spans="1:18" ht="15.6">
      <c r="A228" s="206">
        <v>34924</v>
      </c>
      <c r="B228">
        <v>3.6700000762939502</v>
      </c>
      <c r="C228">
        <v>16.399999618530298</v>
      </c>
      <c r="D228">
        <v>0</v>
      </c>
      <c r="E228">
        <v>19.335375890910701</v>
      </c>
      <c r="F228" s="36">
        <f t="shared" si="39"/>
        <v>1.8026847648277571</v>
      </c>
      <c r="G228" s="41">
        <f t="shared" si="42"/>
        <v>43.791244858678496</v>
      </c>
      <c r="H228" s="42">
        <f t="shared" si="43"/>
        <v>0.87582489717356993</v>
      </c>
      <c r="I228" s="61">
        <f t="shared" si="40"/>
        <v>13.217499732971211</v>
      </c>
      <c r="J228" s="37">
        <f t="shared" si="44"/>
        <v>1</v>
      </c>
      <c r="K228" s="76" t="str">
        <f t="shared" si="46"/>
        <v/>
      </c>
      <c r="L228" s="89">
        <f t="shared" si="48"/>
        <v>1</v>
      </c>
      <c r="M228" s="168">
        <f t="shared" si="45"/>
        <v>7.0223034280794572E-2</v>
      </c>
      <c r="N228" s="165">
        <f t="shared" si="51"/>
        <v>0</v>
      </c>
      <c r="O228" s="70">
        <f t="shared" si="47"/>
        <v>1</v>
      </c>
      <c r="P228" s="102">
        <f t="shared" si="49"/>
        <v>0</v>
      </c>
      <c r="Q228" s="6" t="str">
        <f t="shared" si="41"/>
        <v/>
      </c>
      <c r="R228" s="119">
        <f t="shared" si="50"/>
        <v>1</v>
      </c>
    </row>
    <row r="229" spans="1:18" ht="15.6">
      <c r="A229" s="206">
        <v>34925</v>
      </c>
      <c r="B229">
        <v>3.5499999523162802</v>
      </c>
      <c r="C229">
        <v>16.549999237060501</v>
      </c>
      <c r="D229">
        <v>0</v>
      </c>
      <c r="E229">
        <v>19.550983294201</v>
      </c>
      <c r="F229" s="36">
        <f t="shared" si="39"/>
        <v>1.8430079715352075</v>
      </c>
      <c r="G229" s="41">
        <f t="shared" si="42"/>
        <v>42.316838481450333</v>
      </c>
      <c r="H229" s="42">
        <f t="shared" si="43"/>
        <v>0.84633676962900661</v>
      </c>
      <c r="I229" s="61">
        <f t="shared" si="40"/>
        <v>13.299999415874446</v>
      </c>
      <c r="J229" s="37">
        <f t="shared" si="44"/>
        <v>1</v>
      </c>
      <c r="K229" s="76" t="str">
        <f t="shared" si="46"/>
        <v/>
      </c>
      <c r="L229" s="89">
        <f t="shared" si="48"/>
        <v>1</v>
      </c>
      <c r="M229" s="168">
        <f t="shared" si="45"/>
        <v>7.1110689191317286E-2</v>
      </c>
      <c r="N229" s="165">
        <f t="shared" si="51"/>
        <v>0</v>
      </c>
      <c r="O229" s="70">
        <f t="shared" si="47"/>
        <v>1</v>
      </c>
      <c r="P229" s="102">
        <f t="shared" si="49"/>
        <v>0</v>
      </c>
      <c r="Q229" s="6" t="str">
        <f t="shared" si="41"/>
        <v/>
      </c>
      <c r="R229" s="119">
        <f t="shared" si="50"/>
        <v>1</v>
      </c>
    </row>
    <row r="230" spans="1:18" ht="15.6">
      <c r="A230" s="206">
        <v>34926</v>
      </c>
      <c r="B230">
        <v>3.96000003814697</v>
      </c>
      <c r="C230">
        <v>19.159999847412099</v>
      </c>
      <c r="D230">
        <v>0</v>
      </c>
      <c r="E230">
        <v>19.769711549879499</v>
      </c>
      <c r="F230" s="36">
        <f t="shared" si="39"/>
        <v>2.1244177729348226</v>
      </c>
      <c r="G230" s="41">
        <f t="shared" si="42"/>
        <v>40.617304263102476</v>
      </c>
      <c r="H230" s="42">
        <f t="shared" si="43"/>
        <v>0.81234608526204954</v>
      </c>
      <c r="I230" s="61">
        <f t="shared" si="40"/>
        <v>15.359999895095816</v>
      </c>
      <c r="J230" s="37">
        <f t="shared" si="44"/>
        <v>1</v>
      </c>
      <c r="K230" s="76" t="str">
        <f t="shared" si="46"/>
        <v/>
      </c>
      <c r="L230" s="89">
        <f t="shared" si="48"/>
        <v>1</v>
      </c>
      <c r="M230" s="168">
        <f t="shared" si="45"/>
        <v>9.2717454753322492E-2</v>
      </c>
      <c r="N230" s="165">
        <f t="shared" si="51"/>
        <v>0</v>
      </c>
      <c r="O230" s="70">
        <f t="shared" si="47"/>
        <v>1</v>
      </c>
      <c r="P230" s="102">
        <f t="shared" si="49"/>
        <v>0</v>
      </c>
      <c r="Q230" s="6" t="str">
        <f t="shared" si="41"/>
        <v/>
      </c>
      <c r="R230" s="119">
        <f t="shared" si="50"/>
        <v>1</v>
      </c>
    </row>
    <row r="231" spans="1:18" ht="15.6">
      <c r="A231" s="206">
        <v>34927</v>
      </c>
      <c r="B231">
        <v>6.9499998092651403</v>
      </c>
      <c r="C231">
        <v>18.25</v>
      </c>
      <c r="D231">
        <v>0</v>
      </c>
      <c r="E231">
        <v>19.991511964991901</v>
      </c>
      <c r="F231" s="36">
        <f t="shared" si="39"/>
        <v>1.9178745692579917</v>
      </c>
      <c r="G231" s="41">
        <f t="shared" si="42"/>
        <v>39.083004607696083</v>
      </c>
      <c r="H231" s="42">
        <f t="shared" si="43"/>
        <v>0.78166009215392163</v>
      </c>
      <c r="I231" s="61">
        <f t="shared" si="40"/>
        <v>15.424999952316284</v>
      </c>
      <c r="J231" s="37">
        <f t="shared" si="44"/>
        <v>1</v>
      </c>
      <c r="K231" s="76" t="str">
        <f t="shared" si="46"/>
        <v/>
      </c>
      <c r="L231" s="89">
        <f t="shared" si="48"/>
        <v>1</v>
      </c>
      <c r="M231" s="168">
        <f t="shared" si="45"/>
        <v>9.336087210915206E-2</v>
      </c>
      <c r="N231" s="165">
        <f t="shared" si="51"/>
        <v>0</v>
      </c>
      <c r="O231" s="70">
        <f t="shared" si="47"/>
        <v>1</v>
      </c>
      <c r="P231" s="102">
        <f t="shared" si="49"/>
        <v>0</v>
      </c>
      <c r="Q231" s="6" t="str">
        <f t="shared" si="41"/>
        <v/>
      </c>
      <c r="R231" s="119">
        <f t="shared" si="50"/>
        <v>1</v>
      </c>
    </row>
    <row r="232" spans="1:18" ht="15.6">
      <c r="A232" s="206">
        <v>34928</v>
      </c>
      <c r="B232">
        <v>10.689999580383301</v>
      </c>
      <c r="C232">
        <v>19.969999313354499</v>
      </c>
      <c r="D232">
        <v>1.1000000238418599</v>
      </c>
      <c r="E232">
        <v>20.216303639215798</v>
      </c>
      <c r="F232" s="36">
        <f t="shared" si="39"/>
        <v>1.9153974901367936</v>
      </c>
      <c r="G232" s="41">
        <f t="shared" si="42"/>
        <v>38.650686639428507</v>
      </c>
      <c r="H232" s="42">
        <f t="shared" si="43"/>
        <v>0.77301373278857011</v>
      </c>
      <c r="I232" s="61">
        <f t="shared" si="40"/>
        <v>17.649999380111701</v>
      </c>
      <c r="J232" s="37">
        <f t="shared" si="44"/>
        <v>1</v>
      </c>
      <c r="K232" s="76" t="str">
        <f t="shared" si="46"/>
        <v/>
      </c>
      <c r="L232" s="89">
        <f t="shared" si="48"/>
        <v>1</v>
      </c>
      <c r="M232" s="168">
        <f t="shared" si="45"/>
        <v>0.11174788990349493</v>
      </c>
      <c r="N232" s="165">
        <f t="shared" si="51"/>
        <v>0</v>
      </c>
      <c r="O232" s="70">
        <f t="shared" si="47"/>
        <v>1</v>
      </c>
      <c r="P232" s="102">
        <f t="shared" si="49"/>
        <v>0</v>
      </c>
      <c r="Q232" s="6" t="str">
        <f t="shared" si="41"/>
        <v/>
      </c>
      <c r="R232" s="119">
        <f t="shared" si="50"/>
        <v>1</v>
      </c>
    </row>
    <row r="233" spans="1:18" ht="15.6">
      <c r="A233" s="206">
        <v>34929</v>
      </c>
      <c r="B233">
        <v>10.6400003433228</v>
      </c>
      <c r="C233">
        <v>17.129999160766602</v>
      </c>
      <c r="D233">
        <v>0</v>
      </c>
      <c r="E233">
        <v>20.443997620386501</v>
      </c>
      <c r="F233" s="36">
        <f t="shared" si="39"/>
        <v>1.5491860951388527</v>
      </c>
      <c r="G233" s="41">
        <f t="shared" si="42"/>
        <v>37.411337763317427</v>
      </c>
      <c r="H233" s="42">
        <f t="shared" si="43"/>
        <v>0.74822675526634852</v>
      </c>
      <c r="I233" s="61">
        <f t="shared" si="40"/>
        <v>15.50749945640565</v>
      </c>
      <c r="J233" s="37">
        <f t="shared" si="44"/>
        <v>1</v>
      </c>
      <c r="K233" s="76" t="str">
        <f t="shared" si="46"/>
        <v/>
      </c>
      <c r="L233" s="89">
        <f t="shared" si="48"/>
        <v>1</v>
      </c>
      <c r="M233" s="168">
        <f t="shared" si="45"/>
        <v>9.4171956327623582E-2</v>
      </c>
      <c r="N233" s="165">
        <f t="shared" si="51"/>
        <v>0</v>
      </c>
      <c r="O233" s="70">
        <f t="shared" si="47"/>
        <v>1</v>
      </c>
      <c r="P233" s="102">
        <f t="shared" si="49"/>
        <v>0</v>
      </c>
      <c r="Q233" s="6" t="str">
        <f t="shared" si="41"/>
        <v/>
      </c>
      <c r="R233" s="119">
        <f t="shared" si="50"/>
        <v>1</v>
      </c>
    </row>
    <row r="234" spans="1:18" ht="15.6">
      <c r="A234" s="206">
        <v>34930</v>
      </c>
      <c r="B234">
        <v>7.3400001525878897</v>
      </c>
      <c r="C234">
        <v>19.7600002288818</v>
      </c>
      <c r="D234">
        <v>0</v>
      </c>
      <c r="E234">
        <v>20.674504956339302</v>
      </c>
      <c r="F234" s="36">
        <f t="shared" si="39"/>
        <v>2.1443477576154302</v>
      </c>
      <c r="G234" s="41">
        <f t="shared" si="42"/>
        <v>35.695859557225084</v>
      </c>
      <c r="H234" s="42">
        <f t="shared" si="43"/>
        <v>0.71391719114450169</v>
      </c>
      <c r="I234" s="61">
        <f t="shared" si="40"/>
        <v>16.655000209808321</v>
      </c>
      <c r="J234" s="37">
        <f t="shared" si="44"/>
        <v>1</v>
      </c>
      <c r="K234" s="76" t="str">
        <f t="shared" si="46"/>
        <v/>
      </c>
      <c r="L234" s="89">
        <f t="shared" si="48"/>
        <v>1</v>
      </c>
      <c r="M234" s="168">
        <f t="shared" si="45"/>
        <v>0.10461316761013323</v>
      </c>
      <c r="N234" s="165">
        <f t="shared" si="51"/>
        <v>0</v>
      </c>
      <c r="O234" s="70">
        <f t="shared" si="47"/>
        <v>1</v>
      </c>
      <c r="P234" s="102">
        <f t="shared" si="49"/>
        <v>0</v>
      </c>
      <c r="Q234" s="6" t="str">
        <f t="shared" si="41"/>
        <v/>
      </c>
      <c r="R234" s="119">
        <f t="shared" si="50"/>
        <v>1</v>
      </c>
    </row>
    <row r="235" spans="1:18" ht="15.6">
      <c r="A235" s="206">
        <v>34931</v>
      </c>
      <c r="B235">
        <v>6.9000000953674299</v>
      </c>
      <c r="C235">
        <v>23.420000076293899</v>
      </c>
      <c r="D235">
        <v>0</v>
      </c>
      <c r="E235">
        <v>20.907736694909602</v>
      </c>
      <c r="F235" s="36">
        <f t="shared" si="39"/>
        <v>2.629426279650235</v>
      </c>
      <c r="G235" s="41">
        <f t="shared" si="42"/>
        <v>33.592318533504894</v>
      </c>
      <c r="H235" s="42">
        <f t="shared" si="43"/>
        <v>0.67184637067009789</v>
      </c>
      <c r="I235" s="61">
        <f t="shared" si="40"/>
        <v>19.290000081062281</v>
      </c>
      <c r="J235" s="37">
        <f t="shared" si="44"/>
        <v>1</v>
      </c>
      <c r="K235" s="76" t="str">
        <f t="shared" si="46"/>
        <v/>
      </c>
      <c r="L235" s="89">
        <f t="shared" si="48"/>
        <v>1</v>
      </c>
      <c r="M235" s="168">
        <f t="shared" si="45"/>
        <v>0.11579621777699781</v>
      </c>
      <c r="N235" s="165">
        <f t="shared" si="51"/>
        <v>0</v>
      </c>
      <c r="O235" s="70">
        <f t="shared" si="47"/>
        <v>1</v>
      </c>
      <c r="P235" s="102">
        <f t="shared" si="49"/>
        <v>0.23200006484982511</v>
      </c>
      <c r="Q235" s="6" t="str">
        <f t="shared" si="41"/>
        <v/>
      </c>
      <c r="R235" s="119">
        <f t="shared" si="50"/>
        <v>0</v>
      </c>
    </row>
    <row r="236" spans="1:18" ht="15.6">
      <c r="A236" s="206">
        <v>34932</v>
      </c>
      <c r="B236">
        <v>10.2399997711182</v>
      </c>
      <c r="C236">
        <v>13.7700004577637</v>
      </c>
      <c r="D236">
        <v>9.8999996185302699</v>
      </c>
      <c r="E236">
        <v>21.143603883932698</v>
      </c>
      <c r="F236" s="36">
        <f t="shared" si="39"/>
        <v>1.1115200173356743</v>
      </c>
      <c r="G236" s="41">
        <f t="shared" si="42"/>
        <v>42.603102138166626</v>
      </c>
      <c r="H236" s="42">
        <f t="shared" si="43"/>
        <v>0.85206204276333253</v>
      </c>
      <c r="I236" s="61">
        <f t="shared" si="40"/>
        <v>12.887500286102325</v>
      </c>
      <c r="J236" s="37">
        <f t="shared" si="44"/>
        <v>1</v>
      </c>
      <c r="K236" s="76">
        <f t="shared" si="46"/>
        <v>1</v>
      </c>
      <c r="L236" s="89">
        <f t="shared" si="48"/>
        <v>1</v>
      </c>
      <c r="M236" s="168">
        <f t="shared" si="45"/>
        <v>6.6674600742778506E-2</v>
      </c>
      <c r="N236" s="165">
        <f t="shared" si="51"/>
        <v>0</v>
      </c>
      <c r="O236" s="70">
        <f t="shared" si="47"/>
        <v>1</v>
      </c>
      <c r="P236" s="102">
        <f t="shared" si="49"/>
        <v>0.23200006484982511</v>
      </c>
      <c r="Q236" s="6" t="str">
        <f t="shared" si="41"/>
        <v/>
      </c>
      <c r="R236" s="119">
        <f t="shared" si="50"/>
        <v>0</v>
      </c>
    </row>
    <row r="237" spans="1:18" ht="15.6">
      <c r="A237" s="206">
        <v>34933</v>
      </c>
      <c r="B237">
        <v>10.1499996185303</v>
      </c>
      <c r="C237">
        <v>17.590000152587901</v>
      </c>
      <c r="D237">
        <v>0</v>
      </c>
      <c r="E237">
        <v>21.382017571243999</v>
      </c>
      <c r="F237" s="36">
        <f t="shared" si="39"/>
        <v>1.7339835733007112</v>
      </c>
      <c r="G237" s="41">
        <f t="shared" si="42"/>
        <v>41.215915279526058</v>
      </c>
      <c r="H237" s="42">
        <f t="shared" si="43"/>
        <v>0.82431830559052122</v>
      </c>
      <c r="I237" s="61">
        <f t="shared" si="40"/>
        <v>15.730000019073501</v>
      </c>
      <c r="J237" s="37">
        <f t="shared" si="44"/>
        <v>1</v>
      </c>
      <c r="K237" s="76">
        <f t="shared" si="46"/>
        <v>1</v>
      </c>
      <c r="L237" s="89">
        <f t="shared" si="48"/>
        <v>1</v>
      </c>
      <c r="M237" s="168">
        <f t="shared" si="45"/>
        <v>9.6326003527102785E-2</v>
      </c>
      <c r="N237" s="165">
        <f t="shared" si="51"/>
        <v>0</v>
      </c>
      <c r="O237" s="70">
        <f t="shared" si="47"/>
        <v>1</v>
      </c>
      <c r="P237" s="102">
        <f t="shared" si="49"/>
        <v>0.23200006484982511</v>
      </c>
      <c r="Q237" s="6" t="str">
        <f t="shared" si="41"/>
        <v/>
      </c>
      <c r="R237" s="119">
        <f t="shared" si="50"/>
        <v>0</v>
      </c>
    </row>
    <row r="238" spans="1:18" ht="15.6">
      <c r="A238" s="206">
        <v>34934</v>
      </c>
      <c r="B238">
        <v>9.6199998855590803</v>
      </c>
      <c r="C238">
        <v>15.9799995422363</v>
      </c>
      <c r="D238">
        <v>0</v>
      </c>
      <c r="E238">
        <v>21.622888804678698</v>
      </c>
      <c r="F238" s="36">
        <f t="shared" si="39"/>
        <v>1.5664820946984095</v>
      </c>
      <c r="G238" s="41">
        <f t="shared" si="42"/>
        <v>39.962729603767329</v>
      </c>
      <c r="H238" s="42">
        <f t="shared" si="43"/>
        <v>0.79925459207534655</v>
      </c>
      <c r="I238" s="61">
        <f t="shared" si="40"/>
        <v>14.389999628066995</v>
      </c>
      <c r="J238" s="37">
        <f t="shared" si="44"/>
        <v>1</v>
      </c>
      <c r="K238" s="76">
        <f t="shared" si="46"/>
        <v>1</v>
      </c>
      <c r="L238" s="89">
        <f t="shared" si="48"/>
        <v>1</v>
      </c>
      <c r="M238" s="168">
        <f t="shared" si="45"/>
        <v>8.2755698415815149E-2</v>
      </c>
      <c r="N238" s="165">
        <f t="shared" si="51"/>
        <v>0</v>
      </c>
      <c r="O238" s="70">
        <f t="shared" si="47"/>
        <v>1</v>
      </c>
      <c r="P238" s="102">
        <f t="shared" si="49"/>
        <v>0.23200006484982511</v>
      </c>
      <c r="Q238" s="6" t="str">
        <f t="shared" si="41"/>
        <v/>
      </c>
      <c r="R238" s="119">
        <f t="shared" si="50"/>
        <v>0</v>
      </c>
    </row>
    <row r="239" spans="1:18" ht="15.6">
      <c r="A239" s="206">
        <v>34935</v>
      </c>
      <c r="B239">
        <v>5.7600002288818404</v>
      </c>
      <c r="C239">
        <v>18.829999923706101</v>
      </c>
      <c r="D239">
        <v>1.29999995231628</v>
      </c>
      <c r="E239">
        <v>21.8661286320723</v>
      </c>
      <c r="F239" s="36">
        <f t="shared" si="39"/>
        <v>2.2333962764420843</v>
      </c>
      <c r="G239" s="41">
        <f t="shared" si="42"/>
        <v>39.476012534929936</v>
      </c>
      <c r="H239" s="42">
        <f t="shared" si="43"/>
        <v>0.78952025069859877</v>
      </c>
      <c r="I239" s="61">
        <f t="shared" si="40"/>
        <v>15.562500000000036</v>
      </c>
      <c r="J239" s="37">
        <f t="shared" si="44"/>
        <v>1</v>
      </c>
      <c r="K239" s="76">
        <f t="shared" si="46"/>
        <v>1</v>
      </c>
      <c r="L239" s="89">
        <f t="shared" si="48"/>
        <v>1</v>
      </c>
      <c r="M239" s="168">
        <f t="shared" si="45"/>
        <v>9.4709087437047687E-2</v>
      </c>
      <c r="N239" s="165">
        <f t="shared" si="51"/>
        <v>0</v>
      </c>
      <c r="O239" s="70">
        <f t="shared" si="47"/>
        <v>1</v>
      </c>
      <c r="P239" s="102">
        <f t="shared" si="49"/>
        <v>0.23200006484982511</v>
      </c>
      <c r="Q239" s="6" t="str">
        <f t="shared" si="41"/>
        <v/>
      </c>
      <c r="R239" s="119">
        <f t="shared" si="50"/>
        <v>0</v>
      </c>
    </row>
    <row r="240" spans="1:18" ht="15.6">
      <c r="A240" s="206">
        <v>34936</v>
      </c>
      <c r="B240">
        <v>7.5999999046325701</v>
      </c>
      <c r="C240">
        <v>24.129999160766602</v>
      </c>
      <c r="D240">
        <v>0</v>
      </c>
      <c r="E240">
        <v>22.111648101259998</v>
      </c>
      <c r="F240" s="36">
        <f t="shared" si="39"/>
        <v>2.8411744175729181</v>
      </c>
      <c r="G240" s="41">
        <f t="shared" si="42"/>
        <v>37.203073000871598</v>
      </c>
      <c r="H240" s="42">
        <f t="shared" si="43"/>
        <v>0.74406146001743201</v>
      </c>
      <c r="I240" s="61">
        <f t="shared" si="40"/>
        <v>19.997499346733093</v>
      </c>
      <c r="J240" s="37">
        <f t="shared" si="44"/>
        <v>1</v>
      </c>
      <c r="K240" s="76">
        <f t="shared" si="46"/>
        <v>1</v>
      </c>
      <c r="L240" s="89">
        <f t="shared" si="48"/>
        <v>1</v>
      </c>
      <c r="M240" s="168">
        <f t="shared" si="45"/>
        <v>0.1117040582974459</v>
      </c>
      <c r="N240" s="165">
        <f t="shared" si="51"/>
        <v>0</v>
      </c>
      <c r="O240" s="70">
        <f t="shared" si="47"/>
        <v>1</v>
      </c>
      <c r="P240" s="102">
        <f t="shared" si="49"/>
        <v>1.0299995422362997</v>
      </c>
      <c r="Q240" s="6" t="str">
        <f t="shared" si="41"/>
        <v/>
      </c>
      <c r="R240" s="119">
        <f t="shared" si="50"/>
        <v>0</v>
      </c>
    </row>
    <row r="241" spans="1:18" ht="15.6">
      <c r="A241" s="206">
        <v>34937</v>
      </c>
      <c r="B241">
        <v>5.0199999809265101</v>
      </c>
      <c r="C241">
        <v>17.25</v>
      </c>
      <c r="D241">
        <v>8.1000003814697301</v>
      </c>
      <c r="E241">
        <v>22.359358260077201</v>
      </c>
      <c r="F241" s="36">
        <f t="shared" si="39"/>
        <v>2.1240160869456743</v>
      </c>
      <c r="G241" s="41">
        <f t="shared" si="42"/>
        <v>43.603860512784784</v>
      </c>
      <c r="H241" s="42">
        <f t="shared" si="43"/>
        <v>0.87207721025569573</v>
      </c>
      <c r="I241" s="61">
        <f t="shared" si="40"/>
        <v>14.192499995231628</v>
      </c>
      <c r="J241" s="37">
        <f t="shared" si="44"/>
        <v>1</v>
      </c>
      <c r="K241" s="76">
        <f t="shared" si="46"/>
        <v>1</v>
      </c>
      <c r="L241" s="89">
        <f t="shared" si="48"/>
        <v>1</v>
      </c>
      <c r="M241" s="168">
        <f t="shared" si="45"/>
        <v>8.0667176307971336E-2</v>
      </c>
      <c r="N241" s="165">
        <f t="shared" si="51"/>
        <v>0</v>
      </c>
      <c r="O241" s="70">
        <f t="shared" si="47"/>
        <v>1</v>
      </c>
      <c r="P241" s="102">
        <f t="shared" si="49"/>
        <v>1.0299995422362997</v>
      </c>
      <c r="Q241" s="6" t="str">
        <f t="shared" si="41"/>
        <v/>
      </c>
      <c r="R241" s="119">
        <f t="shared" si="50"/>
        <v>0</v>
      </c>
    </row>
    <row r="242" spans="1:18" ht="15.6">
      <c r="A242" s="206">
        <v>34938</v>
      </c>
      <c r="B242">
        <v>7.3200001716613796</v>
      </c>
      <c r="C242">
        <v>13</v>
      </c>
      <c r="D242">
        <v>1.79999995231628</v>
      </c>
      <c r="E242">
        <v>22.609170156359198</v>
      </c>
      <c r="F242" s="36">
        <f t="shared" si="39"/>
        <v>1.4143526343718174</v>
      </c>
      <c r="G242" s="41">
        <f t="shared" si="42"/>
        <v>44.272378357603607</v>
      </c>
      <c r="H242" s="42">
        <f t="shared" si="43"/>
        <v>0.88544756715207218</v>
      </c>
      <c r="I242" s="61">
        <f t="shared" si="40"/>
        <v>11.580000042915344</v>
      </c>
      <c r="J242" s="37">
        <f t="shared" si="44"/>
        <v>1</v>
      </c>
      <c r="K242" s="76">
        <f t="shared" si="46"/>
        <v>1</v>
      </c>
      <c r="L242" s="89">
        <f t="shared" si="48"/>
        <v>1</v>
      </c>
      <c r="M242" s="168">
        <f t="shared" si="45"/>
        <v>5.2818725399680896E-2</v>
      </c>
      <c r="N242" s="165">
        <f t="shared" si="51"/>
        <v>0</v>
      </c>
      <c r="O242" s="70">
        <f t="shared" si="47"/>
        <v>1</v>
      </c>
      <c r="P242" s="102">
        <f t="shared" si="49"/>
        <v>1.0299995422362997</v>
      </c>
      <c r="Q242" s="6" t="str">
        <f t="shared" si="41"/>
        <v/>
      </c>
      <c r="R242" s="119">
        <f t="shared" si="50"/>
        <v>0</v>
      </c>
    </row>
    <row r="243" spans="1:18" ht="15.6">
      <c r="A243" s="206">
        <v>34939</v>
      </c>
      <c r="B243">
        <v>5.3800001144409197</v>
      </c>
      <c r="C243">
        <v>13.039999961853001</v>
      </c>
      <c r="D243">
        <v>0</v>
      </c>
      <c r="E243">
        <v>22.860994837941401</v>
      </c>
      <c r="F243" s="36">
        <f t="shared" si="39"/>
        <v>1.6043378976944258</v>
      </c>
      <c r="G243" s="41">
        <f t="shared" si="42"/>
        <v>42.988908039448063</v>
      </c>
      <c r="H243" s="42">
        <f t="shared" si="43"/>
        <v>0.8597781607889613</v>
      </c>
      <c r="I243" s="61">
        <f t="shared" si="40"/>
        <v>11.12499999999998</v>
      </c>
      <c r="J243" s="37">
        <f t="shared" si="44"/>
        <v>1</v>
      </c>
      <c r="K243" s="76">
        <f t="shared" si="46"/>
        <v>1</v>
      </c>
      <c r="L243" s="89">
        <f t="shared" si="48"/>
        <v>1</v>
      </c>
      <c r="M243" s="168">
        <f t="shared" si="45"/>
        <v>4.8142068554500969E-2</v>
      </c>
      <c r="N243" s="165">
        <f t="shared" si="51"/>
        <v>0</v>
      </c>
      <c r="O243" s="70">
        <f t="shared" si="47"/>
        <v>1</v>
      </c>
      <c r="P243" s="102">
        <f t="shared" si="49"/>
        <v>1.0299995422362997</v>
      </c>
      <c r="Q243" s="6" t="str">
        <f t="shared" si="41"/>
        <v/>
      </c>
      <c r="R243" s="119">
        <f t="shared" si="50"/>
        <v>0</v>
      </c>
    </row>
    <row r="244" spans="1:18" ht="15.6">
      <c r="A244" s="206">
        <v>34940</v>
      </c>
      <c r="B244">
        <v>3.2400000095367401</v>
      </c>
      <c r="C244">
        <v>19.639999389648398</v>
      </c>
      <c r="D244">
        <v>0.10000000149011599</v>
      </c>
      <c r="E244">
        <v>23.114743352659101</v>
      </c>
      <c r="F244" s="36">
        <f t="shared" si="39"/>
        <v>2.5695087861216566</v>
      </c>
      <c r="G244" s="41">
        <f t="shared" si="42"/>
        <v>41.033301012040852</v>
      </c>
      <c r="H244" s="42">
        <f t="shared" si="43"/>
        <v>0.82066602024081703</v>
      </c>
      <c r="I244" s="61">
        <f t="shared" si="40"/>
        <v>15.539999544620484</v>
      </c>
      <c r="J244" s="37">
        <f t="shared" si="44"/>
        <v>1</v>
      </c>
      <c r="K244" s="76">
        <f t="shared" si="46"/>
        <v>1</v>
      </c>
      <c r="L244" s="89">
        <f t="shared" si="48"/>
        <v>1</v>
      </c>
      <c r="M244" s="168">
        <f t="shared" si="45"/>
        <v>9.448970608607235E-2</v>
      </c>
      <c r="N244" s="165">
        <f t="shared" si="51"/>
        <v>0</v>
      </c>
      <c r="O244" s="70">
        <f t="shared" si="47"/>
        <v>1</v>
      </c>
      <c r="P244" s="102">
        <f t="shared" si="49"/>
        <v>1.0299995422362997</v>
      </c>
      <c r="Q244" s="6" t="str">
        <f t="shared" si="41"/>
        <v/>
      </c>
      <c r="R244" s="119">
        <f t="shared" si="50"/>
        <v>0</v>
      </c>
    </row>
    <row r="245" spans="1:18" ht="15.6">
      <c r="A245" s="206">
        <v>34941</v>
      </c>
      <c r="B245">
        <v>6.4499998092651403</v>
      </c>
      <c r="C245">
        <v>16.5</v>
      </c>
      <c r="D245">
        <v>0.40000000596046398</v>
      </c>
      <c r="E245">
        <v>23.370326748347701</v>
      </c>
      <c r="F245" s="36">
        <f t="shared" si="39"/>
        <v>2.0361345507748694</v>
      </c>
      <c r="G245" s="41">
        <f t="shared" si="42"/>
        <v>39.804393377381423</v>
      </c>
      <c r="H245" s="42">
        <f t="shared" si="43"/>
        <v>0.7960878675476285</v>
      </c>
      <c r="I245" s="61">
        <f t="shared" si="40"/>
        <v>13.987499952316284</v>
      </c>
      <c r="J245" s="37">
        <f t="shared" si="44"/>
        <v>1</v>
      </c>
      <c r="K245" s="76">
        <f t="shared" si="46"/>
        <v>1</v>
      </c>
      <c r="L245" s="89">
        <f t="shared" si="48"/>
        <v>1</v>
      </c>
      <c r="M245" s="168">
        <f t="shared" si="45"/>
        <v>7.8485811833587854E-2</v>
      </c>
      <c r="N245" s="165">
        <f t="shared" si="51"/>
        <v>0</v>
      </c>
      <c r="O245" s="70">
        <f t="shared" si="47"/>
        <v>1</v>
      </c>
      <c r="P245" s="102">
        <f t="shared" si="49"/>
        <v>0.79799947738647459</v>
      </c>
      <c r="Q245" s="6">
        <f t="shared" si="41"/>
        <v>34941</v>
      </c>
      <c r="R245" s="119">
        <f t="shared" si="50"/>
        <v>1</v>
      </c>
    </row>
    <row r="246" spans="1:18" ht="15.6">
      <c r="A246" s="206">
        <v>34942</v>
      </c>
      <c r="B246">
        <v>5.8800001144409197</v>
      </c>
      <c r="C246">
        <v>13.6099996566772</v>
      </c>
      <c r="D246">
        <v>6.9000000953674299</v>
      </c>
      <c r="E246">
        <v>23.627656072842399</v>
      </c>
      <c r="F246" s="36">
        <f t="shared" si="39"/>
        <v>1.6986930160427727</v>
      </c>
      <c r="G246" s="41">
        <f t="shared" si="42"/>
        <v>45.345439059914639</v>
      </c>
      <c r="H246" s="42">
        <f t="shared" si="43"/>
        <v>0.90690878119829277</v>
      </c>
      <c r="I246" s="61">
        <f t="shared" si="40"/>
        <v>11.67749977111813</v>
      </c>
      <c r="J246" s="37">
        <f t="shared" si="44"/>
        <v>1</v>
      </c>
      <c r="K246" s="76">
        <f t="shared" si="46"/>
        <v>1</v>
      </c>
      <c r="L246" s="89">
        <f t="shared" si="48"/>
        <v>1</v>
      </c>
      <c r="M246" s="168">
        <f t="shared" si="45"/>
        <v>5.3833084724906458E-2</v>
      </c>
      <c r="N246" s="165">
        <f t="shared" si="51"/>
        <v>0</v>
      </c>
      <c r="O246" s="70">
        <f t="shared" si="47"/>
        <v>1</v>
      </c>
      <c r="P246" s="102">
        <f t="shared" si="49"/>
        <v>0.79799947738647459</v>
      </c>
      <c r="Q246" s="6" t="str">
        <f t="shared" si="41"/>
        <v/>
      </c>
      <c r="R246" s="119">
        <f t="shared" si="50"/>
        <v>1</v>
      </c>
    </row>
    <row r="247" spans="1:18" ht="15.6">
      <c r="A247" s="206">
        <v>34943</v>
      </c>
      <c r="B247">
        <v>6.2199997901916504</v>
      </c>
      <c r="C247">
        <v>13.289999961853001</v>
      </c>
      <c r="D247">
        <v>8.5</v>
      </c>
      <c r="E247">
        <v>23.886642373978699</v>
      </c>
      <c r="F247" s="36">
        <f t="shared" si="39"/>
        <v>1.642959979442089</v>
      </c>
      <c r="G247" s="41">
        <f t="shared" si="42"/>
        <v>50</v>
      </c>
      <c r="H247" s="42">
        <f t="shared" si="43"/>
        <v>1</v>
      </c>
      <c r="I247" s="61">
        <f t="shared" si="40"/>
        <v>11.522499918937664</v>
      </c>
      <c r="J247" s="37">
        <f t="shared" si="44"/>
        <v>1</v>
      </c>
      <c r="K247" s="76">
        <f t="shared" si="46"/>
        <v>1</v>
      </c>
      <c r="L247" s="89">
        <f t="shared" si="48"/>
        <v>1</v>
      </c>
      <c r="M247" s="168">
        <f t="shared" si="45"/>
        <v>5.2222406523802396E-2</v>
      </c>
      <c r="N247" s="165">
        <f t="shared" si="51"/>
        <v>0</v>
      </c>
      <c r="O247" s="70">
        <f t="shared" si="47"/>
        <v>1</v>
      </c>
      <c r="P247" s="102">
        <f t="shared" si="49"/>
        <v>0.79799947738647459</v>
      </c>
      <c r="Q247" s="6" t="str">
        <f t="shared" si="41"/>
        <v/>
      </c>
      <c r="R247" s="119">
        <f t="shared" si="50"/>
        <v>1</v>
      </c>
    </row>
    <row r="248" spans="1:18" ht="15.6">
      <c r="A248" s="206">
        <v>34944</v>
      </c>
      <c r="B248">
        <v>5.8600001335143999</v>
      </c>
      <c r="C248">
        <v>15.6199998855591</v>
      </c>
      <c r="D248">
        <v>0.20000000298023199</v>
      </c>
      <c r="E248">
        <v>24.147196699591799</v>
      </c>
      <c r="F248" s="36">
        <f t="shared" si="39"/>
        <v>2.0211909440791831</v>
      </c>
      <c r="G248" s="41">
        <f t="shared" si="42"/>
        <v>48.583047247716884</v>
      </c>
      <c r="H248" s="42">
        <f t="shared" si="43"/>
        <v>0.97166094495433764</v>
      </c>
      <c r="I248" s="61">
        <f t="shared" si="40"/>
        <v>13.179999947547925</v>
      </c>
      <c r="J248" s="37">
        <f t="shared" si="44"/>
        <v>1</v>
      </c>
      <c r="K248" s="76">
        <f t="shared" si="46"/>
        <v>1</v>
      </c>
      <c r="L248" s="89">
        <f t="shared" si="48"/>
        <v>1</v>
      </c>
      <c r="M248" s="168">
        <f t="shared" si="45"/>
        <v>6.9819562243602418E-2</v>
      </c>
      <c r="N248" s="165">
        <f t="shared" si="51"/>
        <v>0</v>
      </c>
      <c r="O248" s="70">
        <f t="shared" si="47"/>
        <v>1</v>
      </c>
      <c r="P248" s="102">
        <f t="shared" si="49"/>
        <v>0.79799947738647459</v>
      </c>
      <c r="Q248" s="6" t="str">
        <f t="shared" si="41"/>
        <v/>
      </c>
      <c r="R248" s="119">
        <f t="shared" si="50"/>
        <v>1</v>
      </c>
    </row>
    <row r="249" spans="1:18" ht="15.6">
      <c r="A249" s="206">
        <v>34945</v>
      </c>
      <c r="B249">
        <v>3.9900000095367401</v>
      </c>
      <c r="C249">
        <v>15.8500003814697</v>
      </c>
      <c r="D249">
        <v>0</v>
      </c>
      <c r="E249">
        <v>24.409230097517099</v>
      </c>
      <c r="F249" s="36">
        <f t="shared" si="39"/>
        <v>2.1875168819641471</v>
      </c>
      <c r="G249" s="41">
        <f t="shared" si="42"/>
        <v>46.833033742145567</v>
      </c>
      <c r="H249" s="42">
        <f t="shared" si="43"/>
        <v>0.93666067484291138</v>
      </c>
      <c r="I249" s="61">
        <f t="shared" si="40"/>
        <v>12.885000288486459</v>
      </c>
      <c r="J249" s="37">
        <f t="shared" si="44"/>
        <v>1</v>
      </c>
      <c r="K249" s="76">
        <f t="shared" si="46"/>
        <v>1</v>
      </c>
      <c r="L249" s="89">
        <f t="shared" si="48"/>
        <v>1</v>
      </c>
      <c r="M249" s="168">
        <f t="shared" si="45"/>
        <v>6.6647749008537302E-2</v>
      </c>
      <c r="N249" s="165">
        <f t="shared" si="51"/>
        <v>0</v>
      </c>
      <c r="O249" s="70">
        <f t="shared" si="47"/>
        <v>1</v>
      </c>
      <c r="P249" s="102">
        <f t="shared" si="49"/>
        <v>0.79799947738647459</v>
      </c>
      <c r="Q249" s="6" t="str">
        <f t="shared" si="41"/>
        <v/>
      </c>
      <c r="R249" s="119">
        <f t="shared" si="50"/>
        <v>1</v>
      </c>
    </row>
    <row r="250" spans="1:18" ht="15.6">
      <c r="A250" s="206">
        <v>34946</v>
      </c>
      <c r="B250">
        <v>7.6199998855590803</v>
      </c>
      <c r="C250">
        <v>11.1099996566772</v>
      </c>
      <c r="D250">
        <v>10.1000003814697</v>
      </c>
      <c r="E250">
        <v>24.672653615589901</v>
      </c>
      <c r="F250" s="36">
        <f t="shared" si="39"/>
        <v>1.1754387892221929</v>
      </c>
      <c r="G250" s="41">
        <f t="shared" si="42"/>
        <v>50</v>
      </c>
      <c r="H250" s="42">
        <f t="shared" si="43"/>
        <v>1</v>
      </c>
      <c r="I250" s="61">
        <f t="shared" si="40"/>
        <v>10.23749971389767</v>
      </c>
      <c r="J250" s="37">
        <f t="shared" si="44"/>
        <v>1</v>
      </c>
      <c r="K250" s="76">
        <f t="shared" si="46"/>
        <v>1</v>
      </c>
      <c r="L250" s="89">
        <f t="shared" si="48"/>
        <v>1</v>
      </c>
      <c r="M250" s="168">
        <f t="shared" si="45"/>
        <v>3.9348088778481165E-2</v>
      </c>
      <c r="N250" s="165">
        <f t="shared" si="51"/>
        <v>0</v>
      </c>
      <c r="O250" s="70">
        <f t="shared" si="47"/>
        <v>1</v>
      </c>
      <c r="P250" s="102">
        <f t="shared" si="49"/>
        <v>0</v>
      </c>
      <c r="Q250" s="6" t="str">
        <f t="shared" si="41"/>
        <v/>
      </c>
      <c r="R250" s="119">
        <f t="shared" si="50"/>
        <v>1</v>
      </c>
    </row>
    <row r="251" spans="1:18" ht="15.6">
      <c r="A251" s="206">
        <v>34947</v>
      </c>
      <c r="B251">
        <v>3.4500000476837198</v>
      </c>
      <c r="C251">
        <v>9.3599996566772496</v>
      </c>
      <c r="D251">
        <v>13.300000190734901</v>
      </c>
      <c r="E251">
        <v>24.937378301645602</v>
      </c>
      <c r="F251" s="36">
        <f t="shared" si="39"/>
        <v>1.3775626387854729</v>
      </c>
      <c r="G251" s="41">
        <f t="shared" si="42"/>
        <v>50</v>
      </c>
      <c r="H251" s="42">
        <f t="shared" si="43"/>
        <v>1</v>
      </c>
      <c r="I251" s="61">
        <f t="shared" si="40"/>
        <v>7.8824997544288671</v>
      </c>
      <c r="J251" s="37">
        <f t="shared" si="44"/>
        <v>1</v>
      </c>
      <c r="K251" s="76">
        <f t="shared" si="46"/>
        <v>1</v>
      </c>
      <c r="L251" s="89">
        <f t="shared" si="48"/>
        <v>1</v>
      </c>
      <c r="M251" s="168">
        <f t="shared" si="45"/>
        <v>1.8935723493521534E-2</v>
      </c>
      <c r="N251" s="165">
        <f t="shared" si="51"/>
        <v>0</v>
      </c>
      <c r="O251" s="70">
        <f t="shared" si="47"/>
        <v>1</v>
      </c>
      <c r="P251" s="102">
        <f t="shared" si="49"/>
        <v>0</v>
      </c>
      <c r="Q251" s="6" t="str">
        <f t="shared" si="41"/>
        <v/>
      </c>
      <c r="R251" s="119">
        <f t="shared" si="50"/>
        <v>1</v>
      </c>
    </row>
    <row r="252" spans="1:18" ht="15.6">
      <c r="A252" s="206">
        <v>34948</v>
      </c>
      <c r="B252">
        <v>3.7300000190734899</v>
      </c>
      <c r="C252">
        <v>11.1499996185303</v>
      </c>
      <c r="D252">
        <v>3.4000000953674299</v>
      </c>
      <c r="E252">
        <v>25.203315203519502</v>
      </c>
      <c r="F252" s="36">
        <f t="shared" si="39"/>
        <v>1.6267121519154346</v>
      </c>
      <c r="G252" s="41">
        <f t="shared" si="42"/>
        <v>50</v>
      </c>
      <c r="H252" s="42">
        <f t="shared" si="43"/>
        <v>1</v>
      </c>
      <c r="I252" s="61">
        <f t="shared" si="40"/>
        <v>9.294999718666098</v>
      </c>
      <c r="J252" s="37">
        <f t="shared" si="44"/>
        <v>1</v>
      </c>
      <c r="K252" s="76">
        <f t="shared" si="46"/>
        <v>1</v>
      </c>
      <c r="L252" s="89">
        <f t="shared" si="48"/>
        <v>1</v>
      </c>
      <c r="M252" s="168">
        <f t="shared" si="45"/>
        <v>3.0604437952381776E-2</v>
      </c>
      <c r="N252" s="165">
        <f t="shared" si="51"/>
        <v>0</v>
      </c>
      <c r="O252" s="70">
        <f t="shared" si="47"/>
        <v>1</v>
      </c>
      <c r="P252" s="102">
        <f t="shared" si="49"/>
        <v>0</v>
      </c>
      <c r="Q252" s="6" t="str">
        <f t="shared" si="41"/>
        <v/>
      </c>
      <c r="R252" s="119">
        <f t="shared" si="50"/>
        <v>1</v>
      </c>
    </row>
    <row r="253" spans="1:18" ht="15.6">
      <c r="A253" s="206">
        <v>34949</v>
      </c>
      <c r="B253">
        <v>4.8499999046325701</v>
      </c>
      <c r="C253">
        <v>12.329999923706101</v>
      </c>
      <c r="D253">
        <v>1.8999999761581401</v>
      </c>
      <c r="E253">
        <v>25.470375369046899</v>
      </c>
      <c r="F253" s="36">
        <f t="shared" si="39"/>
        <v>1.7257873661742167</v>
      </c>
      <c r="G253" s="41">
        <f t="shared" si="42"/>
        <v>50</v>
      </c>
      <c r="H253" s="42">
        <f t="shared" si="43"/>
        <v>1</v>
      </c>
      <c r="I253" s="61">
        <f t="shared" si="40"/>
        <v>10.459999918937719</v>
      </c>
      <c r="J253" s="37">
        <f t="shared" si="44"/>
        <v>1</v>
      </c>
      <c r="K253" s="76">
        <f t="shared" si="46"/>
        <v>1</v>
      </c>
      <c r="L253" s="89">
        <f t="shared" si="48"/>
        <v>1</v>
      </c>
      <c r="M253" s="168">
        <f t="shared" si="45"/>
        <v>4.1506739274961478E-2</v>
      </c>
      <c r="N253" s="165">
        <f t="shared" si="51"/>
        <v>0</v>
      </c>
      <c r="O253" s="70">
        <f t="shared" si="47"/>
        <v>1</v>
      </c>
      <c r="P253" s="102">
        <f t="shared" si="49"/>
        <v>0</v>
      </c>
      <c r="Q253" s="6" t="str">
        <f t="shared" si="41"/>
        <v/>
      </c>
      <c r="R253" s="119">
        <f t="shared" si="50"/>
        <v>1</v>
      </c>
    </row>
    <row r="254" spans="1:18" ht="15.6">
      <c r="A254" s="206">
        <v>34950</v>
      </c>
      <c r="B254">
        <v>3.4200000762939502</v>
      </c>
      <c r="C254">
        <v>13.930000305175801</v>
      </c>
      <c r="D254">
        <v>0.10000000149011599</v>
      </c>
      <c r="E254">
        <v>25.7384698460632</v>
      </c>
      <c r="F254" s="36">
        <f t="shared" si="39"/>
        <v>2.0738713443858892</v>
      </c>
      <c r="G254" s="41">
        <f t="shared" si="42"/>
        <v>48.440902925981405</v>
      </c>
      <c r="H254" s="42">
        <f t="shared" si="43"/>
        <v>0.9688180585196281</v>
      </c>
      <c r="I254" s="61">
        <f t="shared" si="40"/>
        <v>11.302500247955338</v>
      </c>
      <c r="J254" s="37">
        <f t="shared" si="44"/>
        <v>1</v>
      </c>
      <c r="K254" s="76">
        <f t="shared" si="46"/>
        <v>1</v>
      </c>
      <c r="L254" s="89">
        <f t="shared" si="48"/>
        <v>1</v>
      </c>
      <c r="M254" s="168">
        <f t="shared" si="45"/>
        <v>4.9954655280197255E-2</v>
      </c>
      <c r="N254" s="165">
        <f t="shared" si="51"/>
        <v>0</v>
      </c>
      <c r="O254" s="70">
        <f t="shared" si="47"/>
        <v>1</v>
      </c>
      <c r="P254" s="102">
        <f t="shared" si="49"/>
        <v>0</v>
      </c>
      <c r="Q254" s="6" t="str">
        <f t="shared" si="41"/>
        <v/>
      </c>
      <c r="R254" s="119">
        <f t="shared" si="50"/>
        <v>1</v>
      </c>
    </row>
    <row r="255" spans="1:18" ht="15.6">
      <c r="A255" s="206">
        <v>34951</v>
      </c>
      <c r="B255">
        <v>5.8600001335143999</v>
      </c>
      <c r="C255">
        <v>13.2200002670288</v>
      </c>
      <c r="D255">
        <v>5.5</v>
      </c>
      <c r="E255">
        <v>26.0075096824037</v>
      </c>
      <c r="F255" s="36">
        <f t="shared" si="39"/>
        <v>1.8109144953137231</v>
      </c>
      <c r="G255" s="41">
        <f t="shared" si="42"/>
        <v>50</v>
      </c>
      <c r="H255" s="42">
        <f t="shared" si="43"/>
        <v>1</v>
      </c>
      <c r="I255" s="61">
        <f t="shared" si="40"/>
        <v>11.3800002336502</v>
      </c>
      <c r="J255" s="37">
        <f t="shared" si="44"/>
        <v>1</v>
      </c>
      <c r="K255" s="76">
        <f t="shared" si="46"/>
        <v>1</v>
      </c>
      <c r="L255" s="89">
        <f t="shared" si="48"/>
        <v>1</v>
      </c>
      <c r="M255" s="168">
        <f t="shared" si="45"/>
        <v>5.0750947223398298E-2</v>
      </c>
      <c r="N255" s="165">
        <f t="shared" si="51"/>
        <v>0</v>
      </c>
      <c r="O255" s="70">
        <f t="shared" si="47"/>
        <v>1</v>
      </c>
      <c r="P255" s="102">
        <f t="shared" si="49"/>
        <v>0</v>
      </c>
      <c r="Q255" s="6" t="str">
        <f t="shared" si="41"/>
        <v/>
      </c>
      <c r="R255" s="119">
        <f t="shared" si="50"/>
        <v>1</v>
      </c>
    </row>
    <row r="256" spans="1:18" ht="15.6">
      <c r="A256" s="206">
        <v>34952</v>
      </c>
      <c r="B256">
        <v>5.3600001335143999</v>
      </c>
      <c r="C256">
        <v>16.389999389648398</v>
      </c>
      <c r="D256">
        <v>0.10000000149011599</v>
      </c>
      <c r="E256">
        <v>26.2774059259038</v>
      </c>
      <c r="F256" s="36">
        <f t="shared" si="39"/>
        <v>2.3492833793517676</v>
      </c>
      <c r="G256" s="41">
        <f t="shared" si="42"/>
        <v>48.220573298008702</v>
      </c>
      <c r="H256" s="42">
        <f t="shared" si="43"/>
        <v>0.96441146596017402</v>
      </c>
      <c r="I256" s="61">
        <f t="shared" si="40"/>
        <v>13.632499575614899</v>
      </c>
      <c r="J256" s="37">
        <f t="shared" si="44"/>
        <v>1</v>
      </c>
      <c r="K256" s="76">
        <f t="shared" si="46"/>
        <v>1</v>
      </c>
      <c r="L256" s="89">
        <f t="shared" si="48"/>
        <v>1</v>
      </c>
      <c r="M256" s="168">
        <f t="shared" si="45"/>
        <v>7.4685167293581725E-2</v>
      </c>
      <c r="N256" s="165">
        <f t="shared" si="51"/>
        <v>0</v>
      </c>
      <c r="O256" s="70">
        <f t="shared" si="47"/>
        <v>1</v>
      </c>
      <c r="P256" s="102">
        <f t="shared" si="49"/>
        <v>0</v>
      </c>
      <c r="Q256" s="6" t="str">
        <f t="shared" si="41"/>
        <v/>
      </c>
      <c r="R256" s="119">
        <f t="shared" si="50"/>
        <v>1</v>
      </c>
    </row>
    <row r="257" spans="1:18" ht="15.6">
      <c r="A257" s="206">
        <v>34953</v>
      </c>
      <c r="B257">
        <v>8.2299995422363299</v>
      </c>
      <c r="C257">
        <v>13.2600002288818</v>
      </c>
      <c r="D257">
        <v>3.5</v>
      </c>
      <c r="E257">
        <v>26.548069624398799</v>
      </c>
      <c r="F257" s="36">
        <f t="shared" si="39"/>
        <v>1.5955439346818578</v>
      </c>
      <c r="G257" s="41">
        <f t="shared" si="42"/>
        <v>50</v>
      </c>
      <c r="H257" s="42">
        <f t="shared" si="43"/>
        <v>1</v>
      </c>
      <c r="I257" s="61">
        <f t="shared" si="40"/>
        <v>12.002500057220432</v>
      </c>
      <c r="J257" s="37">
        <f t="shared" si="44"/>
        <v>1</v>
      </c>
      <c r="K257" s="76">
        <f t="shared" si="46"/>
        <v>1</v>
      </c>
      <c r="L257" s="89">
        <f t="shared" si="48"/>
        <v>1</v>
      </c>
      <c r="M257" s="168">
        <f t="shared" si="45"/>
        <v>5.7241065011144093E-2</v>
      </c>
      <c r="N257" s="165">
        <f t="shared" si="51"/>
        <v>0</v>
      </c>
      <c r="O257" s="70">
        <f t="shared" si="47"/>
        <v>1</v>
      </c>
      <c r="P257" s="102">
        <f t="shared" si="49"/>
        <v>0</v>
      </c>
      <c r="Q257" s="6" t="str">
        <f t="shared" si="41"/>
        <v/>
      </c>
      <c r="R257" s="119">
        <f t="shared" si="50"/>
        <v>1</v>
      </c>
    </row>
    <row r="258" spans="1:18" ht="15.6">
      <c r="A258" s="206">
        <v>34954</v>
      </c>
      <c r="B258">
        <v>6.9899997711181596</v>
      </c>
      <c r="C258">
        <v>15.2799997329712</v>
      </c>
      <c r="D258">
        <v>0.30000001192092901</v>
      </c>
      <c r="E258">
        <v>26.819411825724</v>
      </c>
      <c r="F258" s="36">
        <f t="shared" si="39"/>
        <v>2.0975472277243292</v>
      </c>
      <c r="G258" s="41">
        <f t="shared" si="42"/>
        <v>48.621962229741463</v>
      </c>
      <c r="H258" s="42">
        <f t="shared" si="43"/>
        <v>0.97243924459482922</v>
      </c>
      <c r="I258" s="61">
        <f t="shared" si="40"/>
        <v>13.20749974250794</v>
      </c>
      <c r="J258" s="37">
        <f t="shared" si="44"/>
        <v>1</v>
      </c>
      <c r="K258" s="76">
        <f t="shared" si="46"/>
        <v>1</v>
      </c>
      <c r="L258" s="89">
        <f t="shared" si="48"/>
        <v>1</v>
      </c>
      <c r="M258" s="168">
        <f t="shared" si="45"/>
        <v>7.011543951901697E-2</v>
      </c>
      <c r="N258" s="165">
        <f t="shared" si="51"/>
        <v>0</v>
      </c>
      <c r="O258" s="70">
        <f t="shared" si="47"/>
        <v>1</v>
      </c>
      <c r="P258" s="102">
        <f t="shared" si="49"/>
        <v>0</v>
      </c>
      <c r="Q258" s="6" t="str">
        <f t="shared" si="41"/>
        <v/>
      </c>
      <c r="R258" s="119">
        <f t="shared" si="50"/>
        <v>1</v>
      </c>
    </row>
    <row r="259" spans="1:18" ht="15.6">
      <c r="A259" s="206">
        <v>34955</v>
      </c>
      <c r="B259">
        <v>5.4099998474121103</v>
      </c>
      <c r="C259">
        <v>19.819999694824201</v>
      </c>
      <c r="D259">
        <v>0</v>
      </c>
      <c r="E259">
        <v>27.091343577714699</v>
      </c>
      <c r="F259" s="36">
        <f t="shared" si="39"/>
        <v>2.9363789454485345</v>
      </c>
      <c r="G259" s="41">
        <f t="shared" si="42"/>
        <v>46.272859073382634</v>
      </c>
      <c r="H259" s="42">
        <f t="shared" si="43"/>
        <v>0.92545718146765266</v>
      </c>
      <c r="I259" s="61">
        <f t="shared" si="40"/>
        <v>16.217499732971177</v>
      </c>
      <c r="J259" s="37">
        <f t="shared" si="44"/>
        <v>1</v>
      </c>
      <c r="K259" s="76">
        <f t="shared" si="46"/>
        <v>1</v>
      </c>
      <c r="L259" s="89">
        <f t="shared" si="48"/>
        <v>1</v>
      </c>
      <c r="M259" s="168">
        <f t="shared" si="45"/>
        <v>0.10084587396998122</v>
      </c>
      <c r="N259" s="165">
        <f t="shared" si="51"/>
        <v>0</v>
      </c>
      <c r="O259" s="70">
        <f t="shared" si="47"/>
        <v>1</v>
      </c>
      <c r="P259" s="102">
        <f t="shared" si="49"/>
        <v>0</v>
      </c>
      <c r="Q259" s="6" t="str">
        <f t="shared" si="41"/>
        <v/>
      </c>
      <c r="R259" s="119">
        <f t="shared" si="50"/>
        <v>1</v>
      </c>
    </row>
    <row r="260" spans="1:18" ht="15.6">
      <c r="A260" s="206">
        <v>34956</v>
      </c>
      <c r="B260">
        <v>9.0600004196166992</v>
      </c>
      <c r="C260">
        <v>14.5299997329712</v>
      </c>
      <c r="D260">
        <v>0.89999997615814198</v>
      </c>
      <c r="E260">
        <v>27.363775928206401</v>
      </c>
      <c r="F260" s="36">
        <f t="shared" ref="F260:F323" si="52">0.0023*(AVERAGE(B260:C260)+17.8)*(C260-B260)^0.5*E260/2.45</f>
        <v>1.7780737010167225</v>
      </c>
      <c r="G260" s="41">
        <f t="shared" si="42"/>
        <v>45.750400088727396</v>
      </c>
      <c r="H260" s="42">
        <f t="shared" si="43"/>
        <v>0.91500800177454789</v>
      </c>
      <c r="I260" s="61">
        <f t="shared" ref="I260:I323" si="53">(C260-(C260-B260)/4)</f>
        <v>13.162499904632575</v>
      </c>
      <c r="J260" s="37">
        <f t="shared" si="44"/>
        <v>1</v>
      </c>
      <c r="K260" s="76" t="str">
        <f t="shared" si="46"/>
        <v/>
      </c>
      <c r="L260" s="89">
        <f t="shared" si="48"/>
        <v>1</v>
      </c>
      <c r="M260" s="168">
        <f t="shared" si="45"/>
        <v>6.9631281911168866E-2</v>
      </c>
      <c r="N260" s="165">
        <f t="shared" si="51"/>
        <v>0</v>
      </c>
      <c r="O260" s="70">
        <f t="shared" si="47"/>
        <v>1</v>
      </c>
      <c r="P260" s="102">
        <f t="shared" si="49"/>
        <v>0</v>
      </c>
      <c r="Q260" s="6" t="str">
        <f t="shared" ref="Q260:Q323" si="54">IF(R260&gt;R259,A260,"")</f>
        <v/>
      </c>
      <c r="R260" s="119">
        <f t="shared" si="50"/>
        <v>1</v>
      </c>
    </row>
    <row r="261" spans="1:18" ht="15.6">
      <c r="A261" s="206">
        <v>34957</v>
      </c>
      <c r="B261">
        <v>5.9299998283386204</v>
      </c>
      <c r="C261">
        <v>14.9099998474121</v>
      </c>
      <c r="D261">
        <v>9</v>
      </c>
      <c r="E261">
        <v>27.636619925034299</v>
      </c>
      <c r="F261" s="36">
        <f t="shared" si="52"/>
        <v>2.1940264216455483</v>
      </c>
      <c r="G261" s="41">
        <f t="shared" ref="G261:G324" si="55">IF((D261+G260-($X$2*F261))&gt;0,IF((D261+G260-($X$2*F261))&gt;$X$1,$X$1,(D261+G260-($X$2*F261))),0)</f>
        <v>50</v>
      </c>
      <c r="H261" s="42">
        <f t="shared" ref="H261:H324" si="56">IF(G261/$X$1&gt;1,1,G261/$X$1)</f>
        <v>1</v>
      </c>
      <c r="I261" s="61">
        <f t="shared" si="53"/>
        <v>12.664999842643731</v>
      </c>
      <c r="J261" s="37">
        <f t="shared" ref="J261:J324" si="57">IF(H261&gt;$X$3,1," ")</f>
        <v>1</v>
      </c>
      <c r="K261" s="76">
        <f t="shared" si="46"/>
        <v>1</v>
      </c>
      <c r="L261" s="89">
        <f t="shared" si="48"/>
        <v>1</v>
      </c>
      <c r="M261" s="168">
        <f t="shared" ref="M261:M324" si="58">IF(AND(I261&lt;21.5,I261&gt;4.5),0.000318*I261*(I261-4.5)*((21.5-I261)^(1/3.25)),0)</f>
        <v>6.4287860088765206E-2</v>
      </c>
      <c r="N261" s="165">
        <f t="shared" si="51"/>
        <v>0</v>
      </c>
      <c r="O261" s="70">
        <f t="shared" si="47"/>
        <v>1</v>
      </c>
      <c r="P261" s="102">
        <f t="shared" si="49"/>
        <v>0</v>
      </c>
      <c r="Q261" s="6" t="str">
        <f t="shared" si="54"/>
        <v/>
      </c>
      <c r="R261" s="119">
        <f t="shared" si="50"/>
        <v>1</v>
      </c>
    </row>
    <row r="262" spans="1:18" ht="15.6">
      <c r="A262" s="206">
        <v>34958</v>
      </c>
      <c r="B262">
        <v>6.0900001525878897</v>
      </c>
      <c r="C262">
        <v>16.159999847412099</v>
      </c>
      <c r="D262">
        <v>0</v>
      </c>
      <c r="E262">
        <v>27.909787812052901</v>
      </c>
      <c r="F262" s="36">
        <f t="shared" si="52"/>
        <v>2.4049518333163848</v>
      </c>
      <c r="G262" s="41">
        <f t="shared" si="55"/>
        <v>48.076038533346889</v>
      </c>
      <c r="H262" s="42">
        <f t="shared" si="56"/>
        <v>0.96152077066693775</v>
      </c>
      <c r="I262" s="61">
        <f t="shared" si="53"/>
        <v>13.642499923706048</v>
      </c>
      <c r="J262" s="37">
        <f t="shared" si="57"/>
        <v>1</v>
      </c>
      <c r="K262" s="76">
        <f t="shared" ref="K262:K325" si="59">IF((SUM(D258:D262))&gt;$X$6,1,"")</f>
        <v>1</v>
      </c>
      <c r="L262" s="89">
        <f t="shared" si="48"/>
        <v>1</v>
      </c>
      <c r="M262" s="168">
        <f t="shared" si="58"/>
        <v>7.479252006098619E-2</v>
      </c>
      <c r="N262" s="165">
        <f t="shared" si="51"/>
        <v>0</v>
      </c>
      <c r="O262" s="70">
        <f t="shared" si="47"/>
        <v>1</v>
      </c>
      <c r="P262" s="102">
        <f t="shared" si="49"/>
        <v>0</v>
      </c>
      <c r="Q262" s="6" t="str">
        <f t="shared" si="54"/>
        <v/>
      </c>
      <c r="R262" s="119">
        <f t="shared" si="50"/>
        <v>1</v>
      </c>
    </row>
    <row r="263" spans="1:18" ht="15.6">
      <c r="A263" s="206">
        <v>34959</v>
      </c>
      <c r="B263">
        <v>7.1100001335143999</v>
      </c>
      <c r="C263">
        <v>15.2799997329712</v>
      </c>
      <c r="D263">
        <v>0</v>
      </c>
      <c r="E263">
        <v>28.183196617193602</v>
      </c>
      <c r="F263" s="36">
        <f t="shared" si="52"/>
        <v>2.1927349143782835</v>
      </c>
      <c r="G263" s="41">
        <f t="shared" si="55"/>
        <v>46.321850601844261</v>
      </c>
      <c r="H263" s="42">
        <f t="shared" si="56"/>
        <v>0.92643701203688522</v>
      </c>
      <c r="I263" s="61">
        <f t="shared" si="53"/>
        <v>13.237499833107</v>
      </c>
      <c r="J263" s="37">
        <f t="shared" si="57"/>
        <v>1</v>
      </c>
      <c r="K263" s="76">
        <f t="shared" si="59"/>
        <v>1</v>
      </c>
      <c r="L263" s="89">
        <f t="shared" si="48"/>
        <v>1</v>
      </c>
      <c r="M263" s="168">
        <f t="shared" si="58"/>
        <v>7.0438227057510683E-2</v>
      </c>
      <c r="N263" s="165">
        <f t="shared" si="51"/>
        <v>0</v>
      </c>
      <c r="O263" s="70">
        <f t="shared" si="47"/>
        <v>1</v>
      </c>
      <c r="P263" s="102">
        <f t="shared" si="49"/>
        <v>0</v>
      </c>
      <c r="Q263" s="6" t="str">
        <f t="shared" si="54"/>
        <v/>
      </c>
      <c r="R263" s="119">
        <f t="shared" si="50"/>
        <v>1</v>
      </c>
    </row>
    <row r="264" spans="1:18" ht="15.6">
      <c r="A264" s="206">
        <v>34960</v>
      </c>
      <c r="B264">
        <v>5.7800002098083496</v>
      </c>
      <c r="C264">
        <v>20.7399997711182</v>
      </c>
      <c r="D264">
        <v>0.10000000149011599</v>
      </c>
      <c r="E264">
        <v>28.4567645644068</v>
      </c>
      <c r="F264" s="36">
        <f t="shared" si="52"/>
        <v>3.209331021829684</v>
      </c>
      <c r="G264" s="41">
        <f t="shared" si="55"/>
        <v>43.854385785870633</v>
      </c>
      <c r="H264" s="42">
        <f t="shared" si="56"/>
        <v>0.87708771571741262</v>
      </c>
      <c r="I264" s="61">
        <f t="shared" si="53"/>
        <v>16.999999880790739</v>
      </c>
      <c r="J264" s="37">
        <f t="shared" si="57"/>
        <v>1</v>
      </c>
      <c r="K264" s="76">
        <f t="shared" si="59"/>
        <v>1</v>
      </c>
      <c r="L264" s="89">
        <f t="shared" si="48"/>
        <v>1</v>
      </c>
      <c r="M264" s="168">
        <f t="shared" si="58"/>
        <v>0.1073431947197024</v>
      </c>
      <c r="N264" s="165">
        <f t="shared" si="51"/>
        <v>0</v>
      </c>
      <c r="O264" s="70">
        <f t="shared" si="47"/>
        <v>1</v>
      </c>
      <c r="P264" s="102">
        <f t="shared" si="49"/>
        <v>0</v>
      </c>
      <c r="Q264" s="6" t="str">
        <f t="shared" si="54"/>
        <v/>
      </c>
      <c r="R264" s="119">
        <f t="shared" si="50"/>
        <v>1</v>
      </c>
    </row>
    <row r="265" spans="1:18" ht="15.6">
      <c r="A265" s="206">
        <v>34961</v>
      </c>
      <c r="B265">
        <v>8.6099996566772496</v>
      </c>
      <c r="C265">
        <v>20.2399997711182</v>
      </c>
      <c r="D265">
        <v>0.30000001192092901</v>
      </c>
      <c r="E265">
        <v>28.730409877642799</v>
      </c>
      <c r="F265" s="36">
        <f t="shared" si="52"/>
        <v>2.9640556630272794</v>
      </c>
      <c r="G265" s="41">
        <f t="shared" si="55"/>
        <v>41.783141267369736</v>
      </c>
      <c r="H265" s="42">
        <f t="shared" si="56"/>
        <v>0.83566282534739467</v>
      </c>
      <c r="I265" s="61">
        <f t="shared" si="53"/>
        <v>17.332499742507963</v>
      </c>
      <c r="J265" s="37">
        <f t="shared" si="57"/>
        <v>1</v>
      </c>
      <c r="K265" s="76">
        <f t="shared" si="59"/>
        <v>1</v>
      </c>
      <c r="L265" s="89">
        <f t="shared" si="48"/>
        <v>1</v>
      </c>
      <c r="M265" s="168">
        <f t="shared" si="58"/>
        <v>0.10973130681443431</v>
      </c>
      <c r="N265" s="165">
        <f t="shared" si="51"/>
        <v>0</v>
      </c>
      <c r="O265" s="70">
        <f t="shared" si="47"/>
        <v>1</v>
      </c>
      <c r="P265" s="102">
        <f t="shared" si="49"/>
        <v>0</v>
      </c>
      <c r="Q265" s="6" t="str">
        <f t="shared" si="54"/>
        <v/>
      </c>
      <c r="R265" s="119">
        <f t="shared" si="50"/>
        <v>1</v>
      </c>
    </row>
    <row r="266" spans="1:18" ht="15.6">
      <c r="A266" s="206">
        <v>34962</v>
      </c>
      <c r="B266">
        <v>8.5299997329711896</v>
      </c>
      <c r="C266">
        <v>18.0100002288818</v>
      </c>
      <c r="D266">
        <v>0.5</v>
      </c>
      <c r="E266">
        <v>29.0040507808523</v>
      </c>
      <c r="F266" s="36">
        <f t="shared" si="52"/>
        <v>2.6047487692468612</v>
      </c>
      <c r="G266" s="41">
        <f t="shared" si="55"/>
        <v>40.199342251972247</v>
      </c>
      <c r="H266" s="42">
        <f t="shared" si="56"/>
        <v>0.80398684503944495</v>
      </c>
      <c r="I266" s="61">
        <f t="shared" si="53"/>
        <v>15.640000104904148</v>
      </c>
      <c r="J266" s="37">
        <f t="shared" si="57"/>
        <v>1</v>
      </c>
      <c r="K266" s="76" t="str">
        <f t="shared" si="59"/>
        <v/>
      </c>
      <c r="L266" s="89">
        <f t="shared" si="48"/>
        <v>1</v>
      </c>
      <c r="M266" s="168">
        <f t="shared" si="58"/>
        <v>9.5460840464678634E-2</v>
      </c>
      <c r="N266" s="165">
        <f t="shared" si="51"/>
        <v>0</v>
      </c>
      <c r="O266" s="70">
        <f t="shared" ref="O266:O329" si="60">IF((AVERAGE(C260:C266))&lt;$X$4,1,"")</f>
        <v>1</v>
      </c>
      <c r="P266" s="102">
        <f t="shared" si="49"/>
        <v>0</v>
      </c>
      <c r="Q266" s="6" t="str">
        <f t="shared" si="54"/>
        <v/>
      </c>
      <c r="R266" s="119">
        <f t="shared" si="50"/>
        <v>1</v>
      </c>
    </row>
    <row r="267" spans="1:18" ht="15.6">
      <c r="A267" s="206">
        <v>34963</v>
      </c>
      <c r="B267">
        <v>8.3900003433227504</v>
      </c>
      <c r="C267">
        <v>13.7700004577637</v>
      </c>
      <c r="D267">
        <v>3.2999999523162802</v>
      </c>
      <c r="E267">
        <v>29.277605497985501</v>
      </c>
      <c r="F267" s="36">
        <f t="shared" si="52"/>
        <v>1.8411350405912212</v>
      </c>
      <c r="G267" s="41">
        <f t="shared" si="55"/>
        <v>42.026434171815545</v>
      </c>
      <c r="H267" s="42">
        <f t="shared" si="56"/>
        <v>0.84052868343631093</v>
      </c>
      <c r="I267" s="61">
        <f t="shared" si="53"/>
        <v>12.425000429153464</v>
      </c>
      <c r="J267" s="37">
        <f t="shared" si="57"/>
        <v>1</v>
      </c>
      <c r="K267" s="76" t="str">
        <f t="shared" si="59"/>
        <v/>
      </c>
      <c r="L267" s="89">
        <f t="shared" ref="L267:L330" si="61">IF((AVERAGE(I258:I267))&lt;$X$5,1,"")</f>
        <v>1</v>
      </c>
      <c r="M267" s="168">
        <f t="shared" si="58"/>
        <v>6.1722692328188451E-2</v>
      </c>
      <c r="N267" s="165">
        <f t="shared" si="51"/>
        <v>0</v>
      </c>
      <c r="O267" s="70">
        <f t="shared" si="60"/>
        <v>1</v>
      </c>
      <c r="P267" s="102">
        <f t="shared" si="49"/>
        <v>0</v>
      </c>
      <c r="Q267" s="6" t="str">
        <f t="shared" si="54"/>
        <v/>
      </c>
      <c r="R267" s="119">
        <f t="shared" si="50"/>
        <v>1</v>
      </c>
    </row>
    <row r="268" spans="1:18" ht="15.6">
      <c r="A268" s="206">
        <v>34964</v>
      </c>
      <c r="B268">
        <v>10.9799995422363</v>
      </c>
      <c r="C268">
        <v>17.7299995422363</v>
      </c>
      <c r="D268">
        <v>2</v>
      </c>
      <c r="E268">
        <v>29.550992252993002</v>
      </c>
      <c r="F268" s="36">
        <f t="shared" si="52"/>
        <v>2.3175772222432949</v>
      </c>
      <c r="G268" s="41">
        <f t="shared" si="55"/>
        <v>42.172372394020911</v>
      </c>
      <c r="H268" s="42">
        <f t="shared" si="56"/>
        <v>0.84344744788041826</v>
      </c>
      <c r="I268" s="61">
        <f t="shared" si="53"/>
        <v>16.0424995422363</v>
      </c>
      <c r="J268" s="37">
        <f t="shared" si="57"/>
        <v>1</v>
      </c>
      <c r="K268" s="76">
        <f t="shared" si="59"/>
        <v>1</v>
      </c>
      <c r="L268" s="89">
        <f t="shared" si="61"/>
        <v>1</v>
      </c>
      <c r="M268" s="168">
        <f t="shared" si="58"/>
        <v>9.9258187090752334E-2</v>
      </c>
      <c r="N268" s="165">
        <f t="shared" si="51"/>
        <v>0</v>
      </c>
      <c r="O268" s="70">
        <f t="shared" si="60"/>
        <v>1</v>
      </c>
      <c r="P268" s="102">
        <f t="shared" ref="P268:P331" si="62">IF(L268=1,(AVERAGE(IF(I268&gt;$X$7,I268-$X$7,0),IF(I267&gt;$X$7,I267-$X$7,0),IF(I266&gt;$X$7,I266-$X$7,0),IF(I265&gt;$X$7,I265-$X$7,0),IF(I264&gt;$X$7,I264-$X$7,0),IF(I263&gt;$X$7,I263-$X$7,0),IF(I262&gt;$X$7,I262-$X$7,0),IF(I261&gt;$X$7,I261-$X$7,0),IF(I260&gt;$X$7,I260-$X$7,0),IF(I259&gt;$X$7,I259-$X$7,0)))*$X$8,"")</f>
        <v>0</v>
      </c>
      <c r="Q268" s="6" t="str">
        <f t="shared" si="54"/>
        <v/>
      </c>
      <c r="R268" s="119">
        <f t="shared" si="50"/>
        <v>1</v>
      </c>
    </row>
    <row r="269" spans="1:18" ht="15.6">
      <c r="A269" s="206">
        <v>34965</v>
      </c>
      <c r="B269">
        <v>10.3400001525879</v>
      </c>
      <c r="C269">
        <v>16.569999694824201</v>
      </c>
      <c r="D269">
        <v>0</v>
      </c>
      <c r="E269">
        <v>29.8241292698252</v>
      </c>
      <c r="F269" s="36">
        <f t="shared" si="52"/>
        <v>2.1842031761244005</v>
      </c>
      <c r="G269" s="41">
        <f t="shared" si="55"/>
        <v>40.425009853121388</v>
      </c>
      <c r="H269" s="42">
        <f t="shared" si="56"/>
        <v>0.80850019706242771</v>
      </c>
      <c r="I269" s="61">
        <f t="shared" si="53"/>
        <v>15.012499809265126</v>
      </c>
      <c r="J269" s="37">
        <f t="shared" si="57"/>
        <v>1</v>
      </c>
      <c r="K269" s="76">
        <f t="shared" si="59"/>
        <v>1</v>
      </c>
      <c r="L269" s="89">
        <f t="shared" si="61"/>
        <v>1</v>
      </c>
      <c r="M269" s="168">
        <f t="shared" si="58"/>
        <v>8.9218742960662414E-2</v>
      </c>
      <c r="N269" s="165">
        <f t="shared" si="51"/>
        <v>1</v>
      </c>
      <c r="O269" s="70">
        <f t="shared" si="60"/>
        <v>1</v>
      </c>
      <c r="P269" s="102">
        <f t="shared" si="62"/>
        <v>0</v>
      </c>
      <c r="Q269" s="6" t="str">
        <f t="shared" si="54"/>
        <v/>
      </c>
      <c r="R269" s="119">
        <f t="shared" si="50"/>
        <v>0</v>
      </c>
    </row>
    <row r="270" spans="1:18" ht="15.6">
      <c r="A270" s="206">
        <v>34966</v>
      </c>
      <c r="B270">
        <v>8.8800001144409197</v>
      </c>
      <c r="C270">
        <v>10.930000305175801</v>
      </c>
      <c r="D270">
        <v>12</v>
      </c>
      <c r="E270">
        <v>30.096934772432601</v>
      </c>
      <c r="F270" s="36">
        <f t="shared" si="52"/>
        <v>1.1207767863543074</v>
      </c>
      <c r="G270" s="41">
        <f t="shared" si="55"/>
        <v>50</v>
      </c>
      <c r="H270" s="42">
        <f t="shared" si="56"/>
        <v>1</v>
      </c>
      <c r="I270" s="61">
        <f t="shared" si="53"/>
        <v>10.41750025749208</v>
      </c>
      <c r="J270" s="37">
        <f t="shared" si="57"/>
        <v>1</v>
      </c>
      <c r="K270" s="76">
        <f t="shared" si="59"/>
        <v>1</v>
      </c>
      <c r="L270" s="89">
        <f t="shared" si="61"/>
        <v>1</v>
      </c>
      <c r="M270" s="168">
        <f t="shared" si="58"/>
        <v>4.1091871292952553E-2</v>
      </c>
      <c r="N270" s="165">
        <f t="shared" si="51"/>
        <v>0</v>
      </c>
      <c r="O270" s="70">
        <f t="shared" si="60"/>
        <v>1</v>
      </c>
      <c r="P270" s="102">
        <f t="shared" si="62"/>
        <v>0</v>
      </c>
      <c r="Q270" s="6">
        <f t="shared" si="54"/>
        <v>34966</v>
      </c>
      <c r="R270" s="119">
        <f t="shared" si="50"/>
        <v>1</v>
      </c>
    </row>
    <row r="271" spans="1:18" ht="15.6">
      <c r="A271" s="206">
        <v>34967</v>
      </c>
      <c r="B271">
        <v>8.2299995422363299</v>
      </c>
      <c r="C271">
        <v>12.7600002288818</v>
      </c>
      <c r="D271">
        <v>2.2000000476837198</v>
      </c>
      <c r="E271">
        <v>30.3693269847655</v>
      </c>
      <c r="F271" s="36">
        <f t="shared" si="52"/>
        <v>1.7169424949435041</v>
      </c>
      <c r="G271" s="41">
        <f t="shared" si="55"/>
        <v>50</v>
      </c>
      <c r="H271" s="42">
        <f t="shared" si="56"/>
        <v>1</v>
      </c>
      <c r="I271" s="61">
        <f t="shared" si="53"/>
        <v>11.627500057220432</v>
      </c>
      <c r="J271" s="37">
        <f t="shared" si="57"/>
        <v>1</v>
      </c>
      <c r="K271" s="76">
        <f t="shared" si="59"/>
        <v>1</v>
      </c>
      <c r="L271" s="89">
        <f t="shared" si="61"/>
        <v>1</v>
      </c>
      <c r="M271" s="168">
        <f t="shared" si="58"/>
        <v>5.3312405817160471E-2</v>
      </c>
      <c r="N271" s="165">
        <f t="shared" si="51"/>
        <v>0</v>
      </c>
      <c r="O271" s="70">
        <f t="shared" si="60"/>
        <v>1</v>
      </c>
      <c r="P271" s="102">
        <f t="shared" si="62"/>
        <v>0</v>
      </c>
      <c r="Q271" s="6" t="str">
        <f t="shared" si="54"/>
        <v/>
      </c>
      <c r="R271" s="119">
        <f t="shared" si="50"/>
        <v>1</v>
      </c>
    </row>
    <row r="272" spans="1:18" ht="15.6">
      <c r="A272" s="206">
        <v>34968</v>
      </c>
      <c r="B272">
        <v>7.8200001716613796</v>
      </c>
      <c r="C272">
        <v>15.060000419616699</v>
      </c>
      <c r="D272">
        <v>0.10000000149011599</v>
      </c>
      <c r="E272">
        <v>30.6412241307745</v>
      </c>
      <c r="F272" s="36">
        <f t="shared" si="52"/>
        <v>2.2631561844859607</v>
      </c>
      <c r="G272" s="41">
        <f t="shared" si="55"/>
        <v>48.289475053901349</v>
      </c>
      <c r="H272" s="42">
        <f t="shared" si="56"/>
        <v>0.96578950107802697</v>
      </c>
      <c r="I272" s="61">
        <f t="shared" si="53"/>
        <v>13.250000357627869</v>
      </c>
      <c r="J272" s="37">
        <f t="shared" si="57"/>
        <v>1</v>
      </c>
      <c r="K272" s="76">
        <f t="shared" si="59"/>
        <v>1</v>
      </c>
      <c r="L272" s="89">
        <f t="shared" si="61"/>
        <v>1</v>
      </c>
      <c r="M272" s="168">
        <f t="shared" si="58"/>
        <v>7.0572727967754129E-2</v>
      </c>
      <c r="N272" s="165">
        <f t="shared" si="51"/>
        <v>0</v>
      </c>
      <c r="O272" s="70">
        <f t="shared" si="60"/>
        <v>1</v>
      </c>
      <c r="P272" s="102">
        <f t="shared" si="62"/>
        <v>0</v>
      </c>
      <c r="Q272" s="6" t="str">
        <f t="shared" si="54"/>
        <v/>
      </c>
      <c r="R272" s="119">
        <f t="shared" si="50"/>
        <v>1</v>
      </c>
    </row>
    <row r="273" spans="1:18" ht="15.6">
      <c r="A273" s="206">
        <v>34969</v>
      </c>
      <c r="B273">
        <v>3.9800000190734899</v>
      </c>
      <c r="C273">
        <v>16.540000915527301</v>
      </c>
      <c r="D273">
        <v>0.20000000298023199</v>
      </c>
      <c r="E273">
        <v>30.912544434410002</v>
      </c>
      <c r="F273" s="36">
        <f t="shared" si="52"/>
        <v>2.8858849572457816</v>
      </c>
      <c r="G273" s="41">
        <f t="shared" si="55"/>
        <v>46.180767091084952</v>
      </c>
      <c r="H273" s="42">
        <f t="shared" si="56"/>
        <v>0.92361534182169902</v>
      </c>
      <c r="I273" s="61">
        <f t="shared" si="53"/>
        <v>13.400000691413847</v>
      </c>
      <c r="J273" s="37">
        <f t="shared" si="57"/>
        <v>1</v>
      </c>
      <c r="K273" s="76">
        <f t="shared" si="59"/>
        <v>1</v>
      </c>
      <c r="L273" s="89">
        <f t="shared" si="61"/>
        <v>1</v>
      </c>
      <c r="M273" s="168">
        <f t="shared" si="58"/>
        <v>7.2186472801833934E-2</v>
      </c>
      <c r="N273" s="165">
        <f t="shared" si="51"/>
        <v>0</v>
      </c>
      <c r="O273" s="70">
        <f t="shared" si="60"/>
        <v>1</v>
      </c>
      <c r="P273" s="102">
        <f t="shared" si="62"/>
        <v>0</v>
      </c>
      <c r="Q273" s="6" t="str">
        <f t="shared" si="54"/>
        <v/>
      </c>
      <c r="R273" s="119">
        <f t="shared" ref="R273:R336" si="63">IF(AND(AND(AND(SUM(D260:D264)&gt;$X$6)),(L273=1)),1,0)</f>
        <v>1</v>
      </c>
    </row>
    <row r="274" spans="1:18" ht="15.6">
      <c r="A274" s="206">
        <v>34970</v>
      </c>
      <c r="B274">
        <v>7.5</v>
      </c>
      <c r="C274">
        <v>14.3999996185303</v>
      </c>
      <c r="D274">
        <v>0</v>
      </c>
      <c r="E274">
        <v>31.183206119622401</v>
      </c>
      <c r="F274" s="36">
        <f t="shared" si="52"/>
        <v>2.2107767904563889</v>
      </c>
      <c r="G274" s="41">
        <f t="shared" si="55"/>
        <v>44.412145658719844</v>
      </c>
      <c r="H274" s="42">
        <f t="shared" si="56"/>
        <v>0.88824291317439685</v>
      </c>
      <c r="I274" s="61">
        <f t="shared" si="53"/>
        <v>12.674999713897725</v>
      </c>
      <c r="J274" s="37">
        <f t="shared" si="57"/>
        <v>1</v>
      </c>
      <c r="K274" s="76">
        <f t="shared" si="59"/>
        <v>1</v>
      </c>
      <c r="L274" s="89">
        <f t="shared" si="61"/>
        <v>1</v>
      </c>
      <c r="M274" s="168">
        <f t="shared" si="58"/>
        <v>6.4394973889492349E-2</v>
      </c>
      <c r="N274" s="165">
        <f t="shared" si="51"/>
        <v>0</v>
      </c>
      <c r="O274" s="70">
        <f t="shared" si="60"/>
        <v>1</v>
      </c>
      <c r="P274" s="102">
        <f t="shared" si="62"/>
        <v>0</v>
      </c>
      <c r="Q274" s="6" t="str">
        <f t="shared" si="54"/>
        <v/>
      </c>
      <c r="R274" s="119">
        <f t="shared" si="63"/>
        <v>1</v>
      </c>
    </row>
    <row r="275" spans="1:18" ht="15.6">
      <c r="A275" s="206">
        <v>34971</v>
      </c>
      <c r="B275">
        <v>7.1100001335143999</v>
      </c>
      <c r="C275">
        <v>16.569999694824201</v>
      </c>
      <c r="D275">
        <v>0</v>
      </c>
      <c r="E275">
        <v>31.453127410362299</v>
      </c>
      <c r="F275" s="36">
        <f t="shared" si="52"/>
        <v>2.6918406178722551</v>
      </c>
      <c r="G275" s="41">
        <f t="shared" si="55"/>
        <v>42.258673164422042</v>
      </c>
      <c r="H275" s="42">
        <f t="shared" si="56"/>
        <v>0.8451734632884409</v>
      </c>
      <c r="I275" s="61">
        <f t="shared" si="53"/>
        <v>14.204999804496751</v>
      </c>
      <c r="J275" s="37">
        <f t="shared" si="57"/>
        <v>1</v>
      </c>
      <c r="K275" s="76" t="str">
        <f t="shared" si="59"/>
        <v/>
      </c>
      <c r="L275" s="89">
        <f t="shared" si="61"/>
        <v>1</v>
      </c>
      <c r="M275" s="168">
        <f t="shared" si="58"/>
        <v>8.0799771316897126E-2</v>
      </c>
      <c r="N275" s="165">
        <f t="shared" si="51"/>
        <v>0</v>
      </c>
      <c r="O275" s="70">
        <f t="shared" si="60"/>
        <v>1</v>
      </c>
      <c r="P275" s="102">
        <f t="shared" si="62"/>
        <v>0</v>
      </c>
      <c r="Q275" s="6" t="str">
        <f t="shared" si="54"/>
        <v/>
      </c>
      <c r="R275" s="119">
        <f t="shared" si="63"/>
        <v>0</v>
      </c>
    </row>
    <row r="276" spans="1:18" ht="15.6">
      <c r="A276" s="206">
        <v>34972</v>
      </c>
      <c r="B276">
        <v>6.3800001144409197</v>
      </c>
      <c r="C276">
        <v>19.969999313354499</v>
      </c>
      <c r="D276">
        <v>0.10000000149011599</v>
      </c>
      <c r="E276">
        <v>31.722226530579899</v>
      </c>
      <c r="F276" s="36">
        <f t="shared" si="52"/>
        <v>3.4005286670993757</v>
      </c>
      <c r="G276" s="41">
        <f t="shared" si="55"/>
        <v>39.638250232232657</v>
      </c>
      <c r="H276" s="42">
        <f t="shared" si="56"/>
        <v>0.79276500464465316</v>
      </c>
      <c r="I276" s="61">
        <f t="shared" si="53"/>
        <v>16.572499513626106</v>
      </c>
      <c r="J276" s="37">
        <f t="shared" si="57"/>
        <v>1</v>
      </c>
      <c r="K276" s="76" t="str">
        <f t="shared" si="59"/>
        <v/>
      </c>
      <c r="L276" s="89">
        <f t="shared" si="61"/>
        <v>1</v>
      </c>
      <c r="M276" s="168">
        <f t="shared" si="58"/>
        <v>0.1039269619066176</v>
      </c>
      <c r="N276" s="165">
        <f t="shared" si="51"/>
        <v>0</v>
      </c>
      <c r="O276" s="70">
        <f t="shared" si="60"/>
        <v>1</v>
      </c>
      <c r="P276" s="102">
        <f t="shared" si="62"/>
        <v>0</v>
      </c>
      <c r="Q276" s="6" t="str">
        <f t="shared" si="54"/>
        <v/>
      </c>
      <c r="R276" s="119">
        <f t="shared" si="63"/>
        <v>0</v>
      </c>
    </row>
    <row r="277" spans="1:18" ht="15.6">
      <c r="A277" s="206">
        <v>34973</v>
      </c>
      <c r="B277">
        <v>9.8100004196166992</v>
      </c>
      <c r="C277">
        <v>20.680000305175799</v>
      </c>
      <c r="D277">
        <v>0.10000000149011599</v>
      </c>
      <c r="E277">
        <v>31.990421704225898</v>
      </c>
      <c r="F277" s="36">
        <f t="shared" si="52"/>
        <v>3.2719167682451675</v>
      </c>
      <c r="G277" s="41">
        <f t="shared" si="55"/>
        <v>37.120716819126642</v>
      </c>
      <c r="H277" s="42">
        <f t="shared" si="56"/>
        <v>0.74241433638253285</v>
      </c>
      <c r="I277" s="61">
        <f t="shared" si="53"/>
        <v>17.962500333786025</v>
      </c>
      <c r="J277" s="37">
        <f t="shared" si="57"/>
        <v>1</v>
      </c>
      <c r="K277" s="76" t="str">
        <f t="shared" si="59"/>
        <v/>
      </c>
      <c r="L277" s="89">
        <f t="shared" si="61"/>
        <v>1</v>
      </c>
      <c r="M277" s="168">
        <f t="shared" si="58"/>
        <v>0.11343558109252518</v>
      </c>
      <c r="N277" s="165">
        <f t="shared" si="51"/>
        <v>0</v>
      </c>
      <c r="O277" s="70">
        <f t="shared" si="60"/>
        <v>1</v>
      </c>
      <c r="P277" s="102">
        <f t="shared" si="62"/>
        <v>0</v>
      </c>
      <c r="Q277" s="6">
        <f t="shared" si="54"/>
        <v>34973</v>
      </c>
      <c r="R277" s="119">
        <f t="shared" si="63"/>
        <v>1</v>
      </c>
    </row>
    <row r="278" spans="1:18" ht="15.6">
      <c r="A278" s="206">
        <v>34974</v>
      </c>
      <c r="B278">
        <v>12.0900001525879</v>
      </c>
      <c r="C278">
        <v>14.420000076293899</v>
      </c>
      <c r="D278">
        <v>0.60000002384185802</v>
      </c>
      <c r="E278">
        <v>32.2576311552506</v>
      </c>
      <c r="F278" s="36">
        <f t="shared" si="52"/>
        <v>1.43550170271925</v>
      </c>
      <c r="G278" s="41">
        <f t="shared" si="55"/>
        <v>36.572315480793101</v>
      </c>
      <c r="H278" s="42">
        <f t="shared" si="56"/>
        <v>0.73144630961586199</v>
      </c>
      <c r="I278" s="61">
        <f t="shared" si="53"/>
        <v>13.8375000953674</v>
      </c>
      <c r="J278" s="37">
        <f t="shared" si="57"/>
        <v>1</v>
      </c>
      <c r="K278" s="76" t="str">
        <f t="shared" si="59"/>
        <v/>
      </c>
      <c r="L278" s="89">
        <f t="shared" si="61"/>
        <v>1</v>
      </c>
      <c r="M278" s="168">
        <f t="shared" si="58"/>
        <v>7.68828317011616E-2</v>
      </c>
      <c r="N278" s="165">
        <f t="shared" si="51"/>
        <v>0</v>
      </c>
      <c r="O278" s="70">
        <f t="shared" si="60"/>
        <v>1</v>
      </c>
      <c r="P278" s="102">
        <f t="shared" si="62"/>
        <v>0</v>
      </c>
      <c r="Q278" s="6" t="str">
        <f t="shared" si="54"/>
        <v/>
      </c>
      <c r="R278" s="119">
        <f t="shared" si="63"/>
        <v>1</v>
      </c>
    </row>
    <row r="279" spans="1:18" ht="15.6">
      <c r="A279" s="206">
        <v>34975</v>
      </c>
      <c r="B279">
        <v>9.4799995422363299</v>
      </c>
      <c r="C279">
        <v>12.0900001525879</v>
      </c>
      <c r="D279">
        <v>2</v>
      </c>
      <c r="E279">
        <v>32.523773107604399</v>
      </c>
      <c r="F279" s="36">
        <f t="shared" si="52"/>
        <v>1.4100066892609122</v>
      </c>
      <c r="G279" s="41">
        <f t="shared" si="55"/>
        <v>37.44431012938437</v>
      </c>
      <c r="H279" s="42">
        <f t="shared" si="56"/>
        <v>0.74888620258768734</v>
      </c>
      <c r="I279" s="61">
        <f t="shared" si="53"/>
        <v>11.437500000000007</v>
      </c>
      <c r="J279" s="37">
        <f t="shared" si="57"/>
        <v>1</v>
      </c>
      <c r="K279" s="76" t="str">
        <f t="shared" si="59"/>
        <v/>
      </c>
      <c r="L279" s="89">
        <f t="shared" si="61"/>
        <v>1</v>
      </c>
      <c r="M279" s="168">
        <f t="shared" si="58"/>
        <v>5.1343576016191037E-2</v>
      </c>
      <c r="N279" s="165">
        <f t="shared" ref="N279:N342" si="64">IF(AND(SUM(M268:M279)&gt;1,SUM(D264:D268)&gt;$X$6),1,0)</f>
        <v>0</v>
      </c>
      <c r="O279" s="70">
        <f t="shared" si="60"/>
        <v>1</v>
      </c>
      <c r="P279" s="102">
        <f t="shared" si="62"/>
        <v>0</v>
      </c>
      <c r="Q279" s="6" t="str">
        <f t="shared" si="54"/>
        <v/>
      </c>
      <c r="R279" s="119">
        <f t="shared" si="63"/>
        <v>1</v>
      </c>
    </row>
    <row r="280" spans="1:18" ht="15.6">
      <c r="A280" s="206">
        <v>34976</v>
      </c>
      <c r="B280">
        <v>8.7600002288818395</v>
      </c>
      <c r="C280">
        <v>15.039999961853001</v>
      </c>
      <c r="D280">
        <v>2.7000000476837198</v>
      </c>
      <c r="E280">
        <v>32.788765785237899</v>
      </c>
      <c r="F280" s="36">
        <f t="shared" si="52"/>
        <v>2.2909894249932798</v>
      </c>
      <c r="G280" s="41">
        <f t="shared" si="55"/>
        <v>38.311518637073469</v>
      </c>
      <c r="H280" s="42">
        <f t="shared" si="56"/>
        <v>0.76623037274146943</v>
      </c>
      <c r="I280" s="61">
        <f t="shared" si="53"/>
        <v>13.47000002861021</v>
      </c>
      <c r="J280" s="37">
        <f t="shared" si="57"/>
        <v>1</v>
      </c>
      <c r="K280" s="76">
        <f t="shared" si="59"/>
        <v>1</v>
      </c>
      <c r="L280" s="89">
        <f t="shared" si="61"/>
        <v>1</v>
      </c>
      <c r="M280" s="168">
        <f t="shared" si="58"/>
        <v>7.2939230040981393E-2</v>
      </c>
      <c r="N280" s="165">
        <f t="shared" si="64"/>
        <v>0</v>
      </c>
      <c r="O280" s="70">
        <f t="shared" si="60"/>
        <v>1</v>
      </c>
      <c r="P280" s="102">
        <f t="shared" si="62"/>
        <v>0</v>
      </c>
      <c r="Q280" s="6" t="str">
        <f t="shared" si="54"/>
        <v/>
      </c>
      <c r="R280" s="119">
        <f t="shared" si="63"/>
        <v>1</v>
      </c>
    </row>
    <row r="281" spans="1:18" ht="15.6">
      <c r="A281" s="206">
        <v>34977</v>
      </c>
      <c r="B281">
        <v>5.8699998855590803</v>
      </c>
      <c r="C281">
        <v>19.450000762939499</v>
      </c>
      <c r="D281">
        <v>0.20000000298023199</v>
      </c>
      <c r="E281">
        <v>33.052527412101398</v>
      </c>
      <c r="F281" s="36">
        <f t="shared" si="52"/>
        <v>3.4829418874868607</v>
      </c>
      <c r="G281" s="41">
        <f t="shared" si="55"/>
        <v>35.725165130064212</v>
      </c>
      <c r="H281" s="42">
        <f t="shared" si="56"/>
        <v>0.71450330260128425</v>
      </c>
      <c r="I281" s="61">
        <f t="shared" si="53"/>
        <v>16.055000543594396</v>
      </c>
      <c r="J281" s="37">
        <f t="shared" si="57"/>
        <v>1</v>
      </c>
      <c r="K281" s="76">
        <f t="shared" si="59"/>
        <v>1</v>
      </c>
      <c r="L281" s="89">
        <f t="shared" si="61"/>
        <v>1</v>
      </c>
      <c r="M281" s="168">
        <f t="shared" si="58"/>
        <v>9.9372974338654718E-2</v>
      </c>
      <c r="N281" s="165">
        <f t="shared" si="64"/>
        <v>0</v>
      </c>
      <c r="O281" s="70">
        <f t="shared" si="60"/>
        <v>1</v>
      </c>
      <c r="P281" s="102">
        <f t="shared" si="62"/>
        <v>0</v>
      </c>
      <c r="Q281" s="6" t="str">
        <f t="shared" si="54"/>
        <v/>
      </c>
      <c r="R281" s="119">
        <f t="shared" si="63"/>
        <v>1</v>
      </c>
    </row>
    <row r="282" spans="1:18" ht="15.6">
      <c r="A282" s="206">
        <v>34978</v>
      </c>
      <c r="B282">
        <v>8.5299997329711896</v>
      </c>
      <c r="C282">
        <v>16.75</v>
      </c>
      <c r="D282">
        <v>2.0999999046325701</v>
      </c>
      <c r="E282">
        <v>33.314976212145503</v>
      </c>
      <c r="F282" s="36">
        <f t="shared" si="52"/>
        <v>2.7294919712600496</v>
      </c>
      <c r="G282" s="41">
        <f t="shared" si="55"/>
        <v>35.641571457688741</v>
      </c>
      <c r="H282" s="42">
        <f t="shared" si="56"/>
        <v>0.71283142915377484</v>
      </c>
      <c r="I282" s="61">
        <f t="shared" si="53"/>
        <v>14.694999933242798</v>
      </c>
      <c r="J282" s="37">
        <f t="shared" si="57"/>
        <v>1</v>
      </c>
      <c r="K282" s="76">
        <f t="shared" si="59"/>
        <v>1</v>
      </c>
      <c r="L282" s="89">
        <f t="shared" si="61"/>
        <v>1</v>
      </c>
      <c r="M282" s="168">
        <f t="shared" si="58"/>
        <v>8.5948587957141914E-2</v>
      </c>
      <c r="N282" s="165">
        <f t="shared" si="64"/>
        <v>0</v>
      </c>
      <c r="O282" s="70">
        <f t="shared" si="60"/>
        <v>1</v>
      </c>
      <c r="P282" s="102">
        <f t="shared" si="62"/>
        <v>0</v>
      </c>
      <c r="Q282" s="6" t="str">
        <f t="shared" si="54"/>
        <v/>
      </c>
      <c r="R282" s="119">
        <f t="shared" si="63"/>
        <v>1</v>
      </c>
    </row>
    <row r="283" spans="1:18" ht="15.6">
      <c r="A283" s="206">
        <v>34979</v>
      </c>
      <c r="B283">
        <v>8.6700000762939506</v>
      </c>
      <c r="C283">
        <v>16.219999313354499</v>
      </c>
      <c r="D283">
        <v>0.30000001192092901</v>
      </c>
      <c r="E283">
        <v>33.576030409320502</v>
      </c>
      <c r="F283" s="36">
        <f t="shared" si="52"/>
        <v>2.6194984121138569</v>
      </c>
      <c r="G283" s="41">
        <f t="shared" si="55"/>
        <v>33.845972739918587</v>
      </c>
      <c r="H283" s="42">
        <f t="shared" si="56"/>
        <v>0.67691945479837168</v>
      </c>
      <c r="I283" s="61">
        <f t="shared" si="53"/>
        <v>14.332499504089363</v>
      </c>
      <c r="J283" s="37">
        <f t="shared" si="57"/>
        <v>1</v>
      </c>
      <c r="K283" s="76">
        <f t="shared" si="59"/>
        <v>1</v>
      </c>
      <c r="L283" s="89">
        <f t="shared" si="61"/>
        <v>1</v>
      </c>
      <c r="M283" s="168">
        <f t="shared" si="58"/>
        <v>8.2149147300643682E-2</v>
      </c>
      <c r="N283" s="165">
        <f t="shared" si="64"/>
        <v>0</v>
      </c>
      <c r="O283" s="70">
        <f t="shared" si="60"/>
        <v>1</v>
      </c>
      <c r="P283" s="102">
        <f t="shared" si="62"/>
        <v>0</v>
      </c>
      <c r="Q283" s="6" t="str">
        <f t="shared" si="54"/>
        <v/>
      </c>
      <c r="R283" s="119">
        <f t="shared" si="63"/>
        <v>1</v>
      </c>
    </row>
    <row r="284" spans="1:18" ht="15.6">
      <c r="A284" s="206">
        <v>34980</v>
      </c>
      <c r="B284">
        <v>8.4200000762939506</v>
      </c>
      <c r="C284">
        <v>14.039999961853001</v>
      </c>
      <c r="D284">
        <v>4.8000001907348597</v>
      </c>
      <c r="E284">
        <v>33.835608227576998</v>
      </c>
      <c r="F284" s="36">
        <f t="shared" si="52"/>
        <v>2.1860038821506196</v>
      </c>
      <c r="G284" s="41">
        <f t="shared" si="55"/>
        <v>36.897169824932945</v>
      </c>
      <c r="H284" s="42">
        <f t="shared" si="56"/>
        <v>0.73794339649865892</v>
      </c>
      <c r="I284" s="61">
        <f t="shared" si="53"/>
        <v>12.634999990463239</v>
      </c>
      <c r="J284" s="37">
        <f t="shared" si="57"/>
        <v>1</v>
      </c>
      <c r="K284" s="76">
        <f t="shared" si="59"/>
        <v>1</v>
      </c>
      <c r="L284" s="89">
        <f t="shared" si="61"/>
        <v>1</v>
      </c>
      <c r="M284" s="168">
        <f t="shared" si="58"/>
        <v>6.3966616772110296E-2</v>
      </c>
      <c r="N284" s="165">
        <f t="shared" si="64"/>
        <v>0</v>
      </c>
      <c r="O284" s="70">
        <f t="shared" si="60"/>
        <v>1</v>
      </c>
      <c r="P284" s="102">
        <f t="shared" si="62"/>
        <v>0</v>
      </c>
      <c r="Q284" s="6" t="str">
        <f t="shared" si="54"/>
        <v/>
      </c>
      <c r="R284" s="119">
        <f t="shared" si="63"/>
        <v>0</v>
      </c>
    </row>
    <row r="285" spans="1:18" ht="15.6">
      <c r="A285" s="206">
        <v>34981</v>
      </c>
      <c r="B285">
        <v>4.8200001716613796</v>
      </c>
      <c r="C285">
        <v>19.159999847412099</v>
      </c>
      <c r="D285">
        <v>0</v>
      </c>
      <c r="E285">
        <v>34.093627890865299</v>
      </c>
      <c r="F285" s="36">
        <f t="shared" si="52"/>
        <v>3.6106055266003558</v>
      </c>
      <c r="G285" s="41">
        <f t="shared" si="55"/>
        <v>34.008685403652663</v>
      </c>
      <c r="H285" s="42">
        <f t="shared" si="56"/>
        <v>0.68017370807305322</v>
      </c>
      <c r="I285" s="61">
        <f t="shared" si="53"/>
        <v>15.574999928474419</v>
      </c>
      <c r="J285" s="37">
        <f t="shared" si="57"/>
        <v>1</v>
      </c>
      <c r="K285" s="76">
        <f t="shared" si="59"/>
        <v>1</v>
      </c>
      <c r="L285" s="89">
        <f t="shared" si="61"/>
        <v>1</v>
      </c>
      <c r="M285" s="168">
        <f t="shared" si="58"/>
        <v>9.4830746652827758E-2</v>
      </c>
      <c r="N285" s="165">
        <f t="shared" si="64"/>
        <v>0</v>
      </c>
      <c r="O285" s="70">
        <f t="shared" si="60"/>
        <v>1</v>
      </c>
      <c r="P285" s="102">
        <f t="shared" si="62"/>
        <v>0</v>
      </c>
      <c r="Q285" s="6" t="str">
        <f t="shared" si="54"/>
        <v/>
      </c>
      <c r="R285" s="119">
        <f t="shared" si="63"/>
        <v>0</v>
      </c>
    </row>
    <row r="286" spans="1:18" ht="15.6">
      <c r="A286" s="206">
        <v>34982</v>
      </c>
      <c r="B286">
        <v>7.0599999427795401</v>
      </c>
      <c r="C286">
        <v>21.090000152587901</v>
      </c>
      <c r="D286">
        <v>0.30000001192092901</v>
      </c>
      <c r="E286">
        <v>34.350007623135902</v>
      </c>
      <c r="F286" s="36">
        <f t="shared" si="52"/>
        <v>3.8500611046017972</v>
      </c>
      <c r="G286" s="41">
        <f t="shared" si="55"/>
        <v>31.228636531892153</v>
      </c>
      <c r="H286" s="42">
        <f t="shared" si="56"/>
        <v>0.62457273063784302</v>
      </c>
      <c r="I286" s="61">
        <f t="shared" si="53"/>
        <v>17.58250010013581</v>
      </c>
      <c r="J286" s="37">
        <f t="shared" si="57"/>
        <v>1</v>
      </c>
      <c r="K286" s="76">
        <f t="shared" si="59"/>
        <v>1</v>
      </c>
      <c r="L286" s="89">
        <f t="shared" si="61"/>
        <v>1</v>
      </c>
      <c r="M286" s="168">
        <f t="shared" si="58"/>
        <v>0.11134296987035008</v>
      </c>
      <c r="N286" s="165">
        <f t="shared" si="64"/>
        <v>0</v>
      </c>
      <c r="O286" s="70">
        <f t="shared" si="60"/>
        <v>1</v>
      </c>
      <c r="P286" s="102">
        <f t="shared" si="62"/>
        <v>0</v>
      </c>
      <c r="Q286" s="6" t="str">
        <f t="shared" si="54"/>
        <v/>
      </c>
      <c r="R286" s="119">
        <f t="shared" si="63"/>
        <v>0</v>
      </c>
    </row>
    <row r="287" spans="1:18" ht="15.6">
      <c r="A287" s="206">
        <v>34983</v>
      </c>
      <c r="B287">
        <v>11.1199998855591</v>
      </c>
      <c r="C287">
        <v>15.4099998474121</v>
      </c>
      <c r="D287">
        <v>2.4000000953674299</v>
      </c>
      <c r="E287">
        <v>34.604665648339299</v>
      </c>
      <c r="F287" s="36">
        <f t="shared" si="52"/>
        <v>2.0902412270104231</v>
      </c>
      <c r="G287" s="41">
        <f t="shared" si="55"/>
        <v>31.956443645651241</v>
      </c>
      <c r="H287" s="42">
        <f t="shared" si="56"/>
        <v>0.63912887291302478</v>
      </c>
      <c r="I287" s="61">
        <f t="shared" si="53"/>
        <v>14.337499856948851</v>
      </c>
      <c r="J287" s="37">
        <f t="shared" si="57"/>
        <v>1</v>
      </c>
      <c r="K287" s="76">
        <f t="shared" si="59"/>
        <v>1</v>
      </c>
      <c r="L287" s="89">
        <f t="shared" si="61"/>
        <v>1</v>
      </c>
      <c r="M287" s="168">
        <f t="shared" si="58"/>
        <v>8.2201946028753581E-2</v>
      </c>
      <c r="N287" s="165">
        <f t="shared" si="64"/>
        <v>0</v>
      </c>
      <c r="O287" s="70">
        <f t="shared" si="60"/>
        <v>1</v>
      </c>
      <c r="P287" s="102">
        <f t="shared" si="62"/>
        <v>0</v>
      </c>
      <c r="Q287" s="6" t="str">
        <f t="shared" si="54"/>
        <v/>
      </c>
      <c r="R287" s="119">
        <f t="shared" si="63"/>
        <v>0</v>
      </c>
    </row>
    <row r="288" spans="1:18" ht="15.6">
      <c r="A288" s="206">
        <v>34984</v>
      </c>
      <c r="B288">
        <v>6.6799998283386204</v>
      </c>
      <c r="C288">
        <v>16.5200004577637</v>
      </c>
      <c r="D288">
        <v>0</v>
      </c>
      <c r="E288">
        <v>34.857520190425802</v>
      </c>
      <c r="F288" s="36">
        <f t="shared" si="52"/>
        <v>3.017888116033137</v>
      </c>
      <c r="G288" s="41">
        <f t="shared" si="55"/>
        <v>29.542133152824732</v>
      </c>
      <c r="H288" s="42">
        <f t="shared" si="56"/>
        <v>0.59084266305649469</v>
      </c>
      <c r="I288" s="61">
        <f t="shared" si="53"/>
        <v>14.060000300407431</v>
      </c>
      <c r="J288" s="37">
        <f t="shared" si="57"/>
        <v>1</v>
      </c>
      <c r="K288" s="76">
        <f t="shared" si="59"/>
        <v>1</v>
      </c>
      <c r="L288" s="89">
        <f t="shared" si="61"/>
        <v>1</v>
      </c>
      <c r="M288" s="168">
        <f t="shared" si="58"/>
        <v>7.9258644076600951E-2</v>
      </c>
      <c r="N288" s="165">
        <f t="shared" si="64"/>
        <v>0</v>
      </c>
      <c r="O288" s="70">
        <f t="shared" si="60"/>
        <v>1</v>
      </c>
      <c r="P288" s="102">
        <f t="shared" si="62"/>
        <v>0</v>
      </c>
      <c r="Q288" s="6" t="str">
        <f t="shared" si="54"/>
        <v/>
      </c>
      <c r="R288" s="119">
        <f t="shared" si="63"/>
        <v>0</v>
      </c>
    </row>
    <row r="289" spans="1:18" ht="15.6">
      <c r="A289" s="206">
        <v>34985</v>
      </c>
      <c r="B289">
        <v>10.449999809265099</v>
      </c>
      <c r="C289">
        <v>14.3599996566772</v>
      </c>
      <c r="D289">
        <v>11.5</v>
      </c>
      <c r="E289">
        <v>35.108489473346097</v>
      </c>
      <c r="F289" s="36">
        <f t="shared" si="52"/>
        <v>1.9685257615256226</v>
      </c>
      <c r="G289" s="41">
        <f t="shared" si="55"/>
        <v>39.467312543604237</v>
      </c>
      <c r="H289" s="42">
        <f t="shared" si="56"/>
        <v>0.78934625087208476</v>
      </c>
      <c r="I289" s="61">
        <f t="shared" si="53"/>
        <v>13.382499694824174</v>
      </c>
      <c r="J289" s="37">
        <f t="shared" si="57"/>
        <v>1</v>
      </c>
      <c r="K289" s="76">
        <f t="shared" si="59"/>
        <v>1</v>
      </c>
      <c r="L289" s="89">
        <f t="shared" si="61"/>
        <v>1</v>
      </c>
      <c r="M289" s="168">
        <f t="shared" si="58"/>
        <v>7.1998228976915768E-2</v>
      </c>
      <c r="N289" s="165">
        <f t="shared" si="64"/>
        <v>0</v>
      </c>
      <c r="O289" s="70">
        <f t="shared" si="60"/>
        <v>1</v>
      </c>
      <c r="P289" s="102">
        <f t="shared" si="62"/>
        <v>0</v>
      </c>
      <c r="Q289" s="6">
        <f t="shared" si="54"/>
        <v>34985</v>
      </c>
      <c r="R289" s="119">
        <f t="shared" si="63"/>
        <v>1</v>
      </c>
    </row>
    <row r="290" spans="1:18" ht="15.6">
      <c r="A290" s="206">
        <v>34986</v>
      </c>
      <c r="B290">
        <v>9.8599996566772496</v>
      </c>
      <c r="C290">
        <v>13.2200002670288</v>
      </c>
      <c r="D290">
        <v>4.0999999046325701</v>
      </c>
      <c r="E290">
        <v>35.357491721050401</v>
      </c>
      <c r="F290" s="36">
        <f t="shared" si="52"/>
        <v>1.785142900602871</v>
      </c>
      <c r="G290" s="41">
        <f t="shared" si="55"/>
        <v>42.139198127754511</v>
      </c>
      <c r="H290" s="42">
        <f t="shared" si="56"/>
        <v>0.84278396255509025</v>
      </c>
      <c r="I290" s="61">
        <f t="shared" si="53"/>
        <v>12.380000114440913</v>
      </c>
      <c r="J290" s="37">
        <f t="shared" si="57"/>
        <v>1</v>
      </c>
      <c r="K290" s="76">
        <f t="shared" si="59"/>
        <v>1</v>
      </c>
      <c r="L290" s="89">
        <f t="shared" si="61"/>
        <v>1</v>
      </c>
      <c r="M290" s="168">
        <f t="shared" si="58"/>
        <v>6.1243079172199073E-2</v>
      </c>
      <c r="N290" s="165">
        <f t="shared" si="64"/>
        <v>0</v>
      </c>
      <c r="O290" s="70">
        <f t="shared" si="60"/>
        <v>1</v>
      </c>
      <c r="P290" s="102">
        <f t="shared" si="62"/>
        <v>0</v>
      </c>
      <c r="Q290" s="6" t="str">
        <f t="shared" si="54"/>
        <v/>
      </c>
      <c r="R290" s="119">
        <f t="shared" si="63"/>
        <v>1</v>
      </c>
    </row>
    <row r="291" spans="1:18" ht="15.6">
      <c r="A291" s="206">
        <v>34987</v>
      </c>
      <c r="B291">
        <v>9.1199998855590803</v>
      </c>
      <c r="C291">
        <v>13.0900001525879</v>
      </c>
      <c r="D291">
        <v>0.20000000298023199</v>
      </c>
      <c r="E291">
        <v>35.604445157489202</v>
      </c>
      <c r="F291" s="36">
        <f t="shared" si="52"/>
        <v>1.925015434459348</v>
      </c>
      <c r="G291" s="41">
        <f t="shared" si="55"/>
        <v>40.799185783167268</v>
      </c>
      <c r="H291" s="42">
        <f t="shared" si="56"/>
        <v>0.81598371566334538</v>
      </c>
      <c r="I291" s="61">
        <f t="shared" si="53"/>
        <v>12.097500085830696</v>
      </c>
      <c r="J291" s="37">
        <f t="shared" si="57"/>
        <v>1</v>
      </c>
      <c r="K291" s="76">
        <f t="shared" si="59"/>
        <v>1</v>
      </c>
      <c r="L291" s="89">
        <f t="shared" si="61"/>
        <v>1</v>
      </c>
      <c r="M291" s="168">
        <f t="shared" si="58"/>
        <v>5.8244236434377497E-2</v>
      </c>
      <c r="N291" s="165">
        <f t="shared" si="64"/>
        <v>0</v>
      </c>
      <c r="O291" s="70">
        <f t="shared" si="60"/>
        <v>1</v>
      </c>
      <c r="P291" s="102">
        <f t="shared" si="62"/>
        <v>0</v>
      </c>
      <c r="Q291" s="6" t="str">
        <f t="shared" si="54"/>
        <v/>
      </c>
      <c r="R291" s="119">
        <f t="shared" si="63"/>
        <v>1</v>
      </c>
    </row>
    <row r="292" spans="1:18" ht="15.6">
      <c r="A292" s="206">
        <v>34988</v>
      </c>
      <c r="B292">
        <v>6.9200000762939498</v>
      </c>
      <c r="C292">
        <v>19.950000762939499</v>
      </c>
      <c r="D292">
        <v>0</v>
      </c>
      <c r="E292">
        <v>35.849270250204803</v>
      </c>
      <c r="F292" s="36">
        <f t="shared" si="52"/>
        <v>3.7945109168941289</v>
      </c>
      <c r="G292" s="41">
        <f t="shared" si="55"/>
        <v>37.763577049651964</v>
      </c>
      <c r="H292" s="42">
        <f t="shared" si="56"/>
        <v>0.75527154099303928</v>
      </c>
      <c r="I292" s="61">
        <f t="shared" si="53"/>
        <v>16.692500591278112</v>
      </c>
      <c r="J292" s="37">
        <f t="shared" si="57"/>
        <v>1</v>
      </c>
      <c r="K292" s="76">
        <f t="shared" si="59"/>
        <v>1</v>
      </c>
      <c r="L292" s="89">
        <f t="shared" si="61"/>
        <v>1</v>
      </c>
      <c r="M292" s="168">
        <f t="shared" si="58"/>
        <v>0.10492104562863661</v>
      </c>
      <c r="N292" s="165">
        <f t="shared" si="64"/>
        <v>0</v>
      </c>
      <c r="O292" s="70">
        <f t="shared" si="60"/>
        <v>1</v>
      </c>
      <c r="P292" s="102">
        <f t="shared" si="62"/>
        <v>0</v>
      </c>
      <c r="Q292" s="6" t="str">
        <f t="shared" si="54"/>
        <v/>
      </c>
      <c r="R292" s="119">
        <f t="shared" si="63"/>
        <v>1</v>
      </c>
    </row>
    <row r="293" spans="1:18" ht="15.6">
      <c r="A293" s="206">
        <v>34989</v>
      </c>
      <c r="B293">
        <v>9.7799997329711896</v>
      </c>
      <c r="C293">
        <v>24.379999160766602</v>
      </c>
      <c r="D293">
        <v>0</v>
      </c>
      <c r="E293">
        <v>36.091896441106101</v>
      </c>
      <c r="F293" s="36">
        <f t="shared" si="52"/>
        <v>4.5156923167849312</v>
      </c>
      <c r="G293" s="41">
        <f t="shared" si="55"/>
        <v>34.151023196224017</v>
      </c>
      <c r="H293" s="42">
        <f t="shared" si="56"/>
        <v>0.68302046392448035</v>
      </c>
      <c r="I293" s="61">
        <f t="shared" si="53"/>
        <v>20.729999303817749</v>
      </c>
      <c r="J293" s="37">
        <f t="shared" si="57"/>
        <v>1</v>
      </c>
      <c r="K293" s="76">
        <f t="shared" si="59"/>
        <v>1</v>
      </c>
      <c r="L293" s="89">
        <f t="shared" si="61"/>
        <v>1</v>
      </c>
      <c r="M293" s="168">
        <f t="shared" si="58"/>
        <v>9.8723171520350206E-2</v>
      </c>
      <c r="N293" s="165">
        <f t="shared" si="64"/>
        <v>0</v>
      </c>
      <c r="O293" s="70">
        <f t="shared" si="60"/>
        <v>1</v>
      </c>
      <c r="P293" s="102">
        <f t="shared" si="62"/>
        <v>1.3839994430541993</v>
      </c>
      <c r="Q293" s="6" t="str">
        <f t="shared" si="54"/>
        <v/>
      </c>
      <c r="R293" s="119">
        <f t="shared" si="63"/>
        <v>1</v>
      </c>
    </row>
    <row r="294" spans="1:18" ht="15.6">
      <c r="A294" s="206">
        <v>34990</v>
      </c>
      <c r="B294">
        <v>9.1199998855590803</v>
      </c>
      <c r="C294">
        <v>19.639999389648398</v>
      </c>
      <c r="D294">
        <v>0</v>
      </c>
      <c r="E294">
        <v>36.332255415693702</v>
      </c>
      <c r="F294" s="36">
        <f t="shared" si="52"/>
        <v>3.5599836617127907</v>
      </c>
      <c r="G294" s="41">
        <f t="shared" si="55"/>
        <v>31.303036266853784</v>
      </c>
      <c r="H294" s="42">
        <f t="shared" si="56"/>
        <v>0.62606072533707569</v>
      </c>
      <c r="I294" s="61">
        <f t="shared" si="53"/>
        <v>17.00999951362607</v>
      </c>
      <c r="J294" s="37">
        <f t="shared" si="57"/>
        <v>1</v>
      </c>
      <c r="K294" s="76" t="str">
        <f t="shared" si="59"/>
        <v/>
      </c>
      <c r="L294" s="89">
        <f t="shared" si="61"/>
        <v>1</v>
      </c>
      <c r="M294" s="168">
        <f t="shared" si="58"/>
        <v>0.10741870448846989</v>
      </c>
      <c r="N294" s="165">
        <f t="shared" si="64"/>
        <v>1</v>
      </c>
      <c r="O294" s="70">
        <f t="shared" si="60"/>
        <v>1</v>
      </c>
      <c r="P294" s="102">
        <f t="shared" si="62"/>
        <v>1.3839994430541993</v>
      </c>
      <c r="Q294" s="6" t="str">
        <f t="shared" si="54"/>
        <v/>
      </c>
      <c r="R294" s="119">
        <f t="shared" si="63"/>
        <v>1</v>
      </c>
    </row>
    <row r="295" spans="1:18" ht="15.6">
      <c r="A295" s="206">
        <v>34991</v>
      </c>
      <c r="B295">
        <v>9.8699998855590803</v>
      </c>
      <c r="C295">
        <v>29.309999465942401</v>
      </c>
      <c r="D295">
        <v>0.40000000596046398</v>
      </c>
      <c r="E295">
        <v>36.570278859468502</v>
      </c>
      <c r="F295" s="36">
        <f t="shared" si="52"/>
        <v>5.659702595842905</v>
      </c>
      <c r="G295" s="41">
        <f t="shared" si="55"/>
        <v>27.175274196139924</v>
      </c>
      <c r="H295" s="42">
        <f t="shared" si="56"/>
        <v>0.54350548392279852</v>
      </c>
      <c r="I295" s="61">
        <f t="shared" si="53"/>
        <v>24.449999570846572</v>
      </c>
      <c r="J295" s="37">
        <f t="shared" si="57"/>
        <v>1</v>
      </c>
      <c r="K295" s="76" t="str">
        <f t="shared" si="59"/>
        <v/>
      </c>
      <c r="L295" s="89">
        <f t="shared" si="61"/>
        <v>1</v>
      </c>
      <c r="M295" s="168">
        <f t="shared" si="58"/>
        <v>0</v>
      </c>
      <c r="N295" s="165">
        <f t="shared" si="64"/>
        <v>0</v>
      </c>
      <c r="O295" s="70">
        <f t="shared" si="60"/>
        <v>1</v>
      </c>
      <c r="P295" s="102">
        <f t="shared" si="62"/>
        <v>5.7439990997314565</v>
      </c>
      <c r="Q295" s="6" t="str">
        <f t="shared" si="54"/>
        <v/>
      </c>
      <c r="R295" s="119">
        <f t="shared" si="63"/>
        <v>1</v>
      </c>
    </row>
    <row r="296" spans="1:18" ht="15.6">
      <c r="A296" s="206">
        <v>34992</v>
      </c>
      <c r="B296">
        <v>7.5500001907348597</v>
      </c>
      <c r="C296">
        <v>12.560000419616699</v>
      </c>
      <c r="D296">
        <v>22.399999618530298</v>
      </c>
      <c r="E296">
        <v>36.8058984579311</v>
      </c>
      <c r="F296" s="36">
        <f t="shared" si="52"/>
        <v>2.1542753677179625</v>
      </c>
      <c r="G296" s="41">
        <f t="shared" si="55"/>
        <v>47.851853520495858</v>
      </c>
      <c r="H296" s="42">
        <f t="shared" si="56"/>
        <v>0.95703707040991715</v>
      </c>
      <c r="I296" s="61">
        <f t="shared" si="53"/>
        <v>11.30750036239624</v>
      </c>
      <c r="J296" s="37">
        <f t="shared" si="57"/>
        <v>1</v>
      </c>
      <c r="K296" s="76">
        <f t="shared" si="59"/>
        <v>1</v>
      </c>
      <c r="L296" s="89">
        <f t="shared" si="61"/>
        <v>1</v>
      </c>
      <c r="M296" s="168">
        <f t="shared" si="58"/>
        <v>5.0005942858104481E-2</v>
      </c>
      <c r="N296" s="165">
        <f t="shared" si="64"/>
        <v>0</v>
      </c>
      <c r="O296" s="70">
        <f t="shared" si="60"/>
        <v>1</v>
      </c>
      <c r="P296" s="102">
        <f t="shared" si="62"/>
        <v>5.7439990997314565</v>
      </c>
      <c r="Q296" s="6" t="str">
        <f t="shared" si="54"/>
        <v/>
      </c>
      <c r="R296" s="119">
        <f t="shared" si="63"/>
        <v>1</v>
      </c>
    </row>
    <row r="297" spans="1:18" ht="15.6">
      <c r="A297" s="206">
        <v>34993</v>
      </c>
      <c r="B297">
        <v>6.3600001335143999</v>
      </c>
      <c r="C297">
        <v>13.8599996566772</v>
      </c>
      <c r="D297">
        <v>0.69999998807907104</v>
      </c>
      <c r="E297">
        <v>37.039045896582202</v>
      </c>
      <c r="F297" s="36">
        <f t="shared" si="52"/>
        <v>2.657736956315778</v>
      </c>
      <c r="G297" s="41">
        <f t="shared" si="55"/>
        <v>46.425663943522309</v>
      </c>
      <c r="H297" s="42">
        <f t="shared" si="56"/>
        <v>0.92851327887044621</v>
      </c>
      <c r="I297" s="61">
        <f t="shared" si="53"/>
        <v>11.9849997758865</v>
      </c>
      <c r="J297" s="37">
        <f t="shared" si="57"/>
        <v>1</v>
      </c>
      <c r="K297" s="76">
        <f t="shared" si="59"/>
        <v>1</v>
      </c>
      <c r="L297" s="89">
        <f t="shared" si="61"/>
        <v>1</v>
      </c>
      <c r="M297" s="168">
        <f t="shared" si="58"/>
        <v>5.7056588940558248E-2</v>
      </c>
      <c r="N297" s="165">
        <f t="shared" si="64"/>
        <v>0</v>
      </c>
      <c r="O297" s="70">
        <f t="shared" si="60"/>
        <v>1</v>
      </c>
      <c r="P297" s="102">
        <f t="shared" si="62"/>
        <v>5.7439990997314565</v>
      </c>
      <c r="Q297" s="6" t="str">
        <f t="shared" si="54"/>
        <v/>
      </c>
      <c r="R297" s="119">
        <f t="shared" si="63"/>
        <v>1</v>
      </c>
    </row>
    <row r="298" spans="1:18" ht="15.6">
      <c r="A298" s="206">
        <v>34994</v>
      </c>
      <c r="B298">
        <v>10.2200002670288</v>
      </c>
      <c r="C298">
        <v>12.819999694824199</v>
      </c>
      <c r="D298">
        <v>7.1999998092651403</v>
      </c>
      <c r="E298">
        <v>37.269652860922598</v>
      </c>
      <c r="F298" s="36">
        <f t="shared" si="52"/>
        <v>1.6541225839973088</v>
      </c>
      <c r="G298" s="41">
        <f t="shared" si="55"/>
        <v>50</v>
      </c>
      <c r="H298" s="42">
        <f t="shared" si="56"/>
        <v>1</v>
      </c>
      <c r="I298" s="61">
        <f t="shared" si="53"/>
        <v>12.169999837875348</v>
      </c>
      <c r="J298" s="37">
        <f t="shared" si="57"/>
        <v>1</v>
      </c>
      <c r="K298" s="76">
        <f t="shared" si="59"/>
        <v>1</v>
      </c>
      <c r="L298" s="89">
        <f t="shared" si="61"/>
        <v>1</v>
      </c>
      <c r="M298" s="168">
        <f t="shared" si="58"/>
        <v>5.901170608262233E-2</v>
      </c>
      <c r="N298" s="165">
        <f t="shared" si="64"/>
        <v>0</v>
      </c>
      <c r="O298" s="70">
        <f t="shared" si="60"/>
        <v>1</v>
      </c>
      <c r="P298" s="102">
        <f t="shared" si="62"/>
        <v>5.7439990997314565</v>
      </c>
      <c r="Q298" s="6" t="str">
        <f t="shared" si="54"/>
        <v/>
      </c>
      <c r="R298" s="119">
        <f t="shared" si="63"/>
        <v>1</v>
      </c>
    </row>
    <row r="299" spans="1:18" ht="15.6">
      <c r="A299" s="206">
        <v>34995</v>
      </c>
      <c r="B299">
        <v>9.2700004577636701</v>
      </c>
      <c r="C299">
        <v>14.9799995422363</v>
      </c>
      <c r="D299">
        <v>44.400001525878899</v>
      </c>
      <c r="E299">
        <v>37.497651036452901</v>
      </c>
      <c r="F299" s="36">
        <f t="shared" si="52"/>
        <v>2.5172015652494264</v>
      </c>
      <c r="G299" s="41">
        <f t="shared" si="55"/>
        <v>50</v>
      </c>
      <c r="H299" s="42">
        <f t="shared" si="56"/>
        <v>1</v>
      </c>
      <c r="I299" s="61">
        <f t="shared" si="53"/>
        <v>13.552499771118143</v>
      </c>
      <c r="J299" s="37">
        <f t="shared" si="57"/>
        <v>1</v>
      </c>
      <c r="K299" s="76">
        <f t="shared" si="59"/>
        <v>1</v>
      </c>
      <c r="L299" s="89">
        <f t="shared" si="61"/>
        <v>1</v>
      </c>
      <c r="M299" s="168">
        <f t="shared" si="58"/>
        <v>7.3825953739309877E-2</v>
      </c>
      <c r="N299" s="165">
        <f t="shared" si="64"/>
        <v>0</v>
      </c>
      <c r="O299" s="70">
        <f t="shared" si="60"/>
        <v>1</v>
      </c>
      <c r="P299" s="102">
        <f t="shared" si="62"/>
        <v>5.7439990997314565</v>
      </c>
      <c r="Q299" s="6" t="str">
        <f t="shared" si="54"/>
        <v/>
      </c>
      <c r="R299" s="119">
        <f t="shared" si="63"/>
        <v>1</v>
      </c>
    </row>
    <row r="300" spans="1:18" ht="15.6">
      <c r="A300" s="206">
        <v>34996</v>
      </c>
      <c r="B300">
        <v>9.0100002288818395</v>
      </c>
      <c r="C300">
        <v>13.5100002288818</v>
      </c>
      <c r="D300">
        <v>0.10000000149011599</v>
      </c>
      <c r="E300">
        <v>37.722972108673801</v>
      </c>
      <c r="F300" s="36">
        <f t="shared" si="52"/>
        <v>2.18307936412269</v>
      </c>
      <c r="G300" s="41">
        <f t="shared" si="55"/>
        <v>48.353536510191965</v>
      </c>
      <c r="H300" s="42">
        <f t="shared" si="56"/>
        <v>0.96707073020383927</v>
      </c>
      <c r="I300" s="61">
        <f t="shared" si="53"/>
        <v>12.385000228881811</v>
      </c>
      <c r="J300" s="37">
        <f t="shared" si="57"/>
        <v>1</v>
      </c>
      <c r="K300" s="76">
        <f t="shared" si="59"/>
        <v>1</v>
      </c>
      <c r="L300" s="89">
        <f t="shared" si="61"/>
        <v>1</v>
      </c>
      <c r="M300" s="168">
        <f t="shared" si="58"/>
        <v>6.1296346744127844E-2</v>
      </c>
      <c r="N300" s="165">
        <f t="shared" si="64"/>
        <v>0</v>
      </c>
      <c r="O300" s="70">
        <f t="shared" si="60"/>
        <v>1</v>
      </c>
      <c r="P300" s="102">
        <f t="shared" si="62"/>
        <v>5.7439990997314565</v>
      </c>
      <c r="Q300" s="6" t="str">
        <f t="shared" si="54"/>
        <v/>
      </c>
      <c r="R300" s="119">
        <f t="shared" si="63"/>
        <v>1</v>
      </c>
    </row>
    <row r="301" spans="1:18" ht="15.6">
      <c r="A301" s="206">
        <v>34997</v>
      </c>
      <c r="B301">
        <v>9.5299997329711896</v>
      </c>
      <c r="C301">
        <v>13.949999809265099</v>
      </c>
      <c r="D301">
        <v>0</v>
      </c>
      <c r="E301">
        <v>37.945547763086097</v>
      </c>
      <c r="F301" s="36">
        <f t="shared" si="52"/>
        <v>2.2123009414586843</v>
      </c>
      <c r="G301" s="41">
        <f t="shared" si="55"/>
        <v>46.583695757025019</v>
      </c>
      <c r="H301" s="42">
        <f t="shared" si="56"/>
        <v>0.93167391514050035</v>
      </c>
      <c r="I301" s="61">
        <f t="shared" si="53"/>
        <v>12.844999790191622</v>
      </c>
      <c r="J301" s="37">
        <f t="shared" si="57"/>
        <v>1</v>
      </c>
      <c r="K301" s="76">
        <f t="shared" si="59"/>
        <v>1</v>
      </c>
      <c r="L301" s="89">
        <f t="shared" si="61"/>
        <v>1</v>
      </c>
      <c r="M301" s="168">
        <f t="shared" si="58"/>
        <v>6.6218207927181041E-2</v>
      </c>
      <c r="N301" s="165">
        <f t="shared" si="64"/>
        <v>0</v>
      </c>
      <c r="O301" s="70">
        <f t="shared" si="60"/>
        <v>1</v>
      </c>
      <c r="P301" s="102">
        <f t="shared" si="62"/>
        <v>5.7439990997314565</v>
      </c>
      <c r="Q301" s="6" t="str">
        <f t="shared" si="54"/>
        <v/>
      </c>
      <c r="R301" s="119">
        <f t="shared" si="63"/>
        <v>1</v>
      </c>
    </row>
    <row r="302" spans="1:18" ht="15.6">
      <c r="A302" s="206">
        <v>34998</v>
      </c>
      <c r="B302">
        <v>10.079999923706101</v>
      </c>
      <c r="C302">
        <v>16.200000762939499</v>
      </c>
      <c r="D302">
        <v>0</v>
      </c>
      <c r="E302">
        <v>38.165309685190401</v>
      </c>
      <c r="F302" s="36">
        <f t="shared" si="52"/>
        <v>2.7423734609296977</v>
      </c>
      <c r="G302" s="41">
        <f t="shared" si="55"/>
        <v>44.389796988281262</v>
      </c>
      <c r="H302" s="42">
        <f t="shared" si="56"/>
        <v>0.88779593976562521</v>
      </c>
      <c r="I302" s="61">
        <f t="shared" si="53"/>
        <v>14.67000055313115</v>
      </c>
      <c r="J302" s="37">
        <f t="shared" si="57"/>
        <v>1</v>
      </c>
      <c r="K302" s="76">
        <f t="shared" si="59"/>
        <v>1</v>
      </c>
      <c r="L302" s="89">
        <f t="shared" si="61"/>
        <v>1</v>
      </c>
      <c r="M302" s="168">
        <f t="shared" si="58"/>
        <v>8.5688600106587354E-2</v>
      </c>
      <c r="N302" s="165">
        <f t="shared" si="64"/>
        <v>0</v>
      </c>
      <c r="O302" s="70">
        <f t="shared" si="60"/>
        <v>1</v>
      </c>
      <c r="P302" s="102">
        <f t="shared" si="62"/>
        <v>5.7439990997314565</v>
      </c>
      <c r="Q302" s="6" t="str">
        <f t="shared" si="54"/>
        <v/>
      </c>
      <c r="R302" s="119">
        <f t="shared" si="63"/>
        <v>1</v>
      </c>
    </row>
    <row r="303" spans="1:18" ht="15.6">
      <c r="A303" s="206">
        <v>34999</v>
      </c>
      <c r="B303">
        <v>8.9499998092651403</v>
      </c>
      <c r="C303">
        <v>15.060000419616699</v>
      </c>
      <c r="D303">
        <v>0.10000000149011599</v>
      </c>
      <c r="E303">
        <v>38.382189560487603</v>
      </c>
      <c r="F303" s="36">
        <f t="shared" si="52"/>
        <v>2.6546132165072924</v>
      </c>
      <c r="G303" s="41">
        <f t="shared" si="55"/>
        <v>42.366106416565543</v>
      </c>
      <c r="H303" s="42">
        <f t="shared" si="56"/>
        <v>0.84732212833131082</v>
      </c>
      <c r="I303" s="61">
        <f t="shared" si="53"/>
        <v>13.532500267028809</v>
      </c>
      <c r="J303" s="37">
        <f t="shared" si="57"/>
        <v>1</v>
      </c>
      <c r="K303" s="76">
        <f t="shared" si="59"/>
        <v>1</v>
      </c>
      <c r="L303" s="89">
        <f t="shared" si="61"/>
        <v>1</v>
      </c>
      <c r="M303" s="168">
        <f t="shared" si="58"/>
        <v>7.3611049770732295E-2</v>
      </c>
      <c r="N303" s="165">
        <f t="shared" si="64"/>
        <v>0</v>
      </c>
      <c r="O303" s="70">
        <f t="shared" si="60"/>
        <v>1</v>
      </c>
      <c r="P303" s="102">
        <f t="shared" si="62"/>
        <v>4.3599996566772576</v>
      </c>
      <c r="Q303" s="6" t="str">
        <f t="shared" si="54"/>
        <v/>
      </c>
      <c r="R303" s="119">
        <f t="shared" si="63"/>
        <v>0</v>
      </c>
    </row>
    <row r="304" spans="1:18" ht="15.6">
      <c r="A304" s="206">
        <v>35000</v>
      </c>
      <c r="B304">
        <v>8</v>
      </c>
      <c r="C304">
        <v>15.689999580383301</v>
      </c>
      <c r="D304">
        <v>0</v>
      </c>
      <c r="E304">
        <v>38.596119074478203</v>
      </c>
      <c r="F304" s="36">
        <f t="shared" si="52"/>
        <v>2.9786535908227303</v>
      </c>
      <c r="G304" s="41">
        <f t="shared" si="55"/>
        <v>39.983183543907359</v>
      </c>
      <c r="H304" s="42">
        <f t="shared" si="56"/>
        <v>0.79966367087814716</v>
      </c>
      <c r="I304" s="61">
        <f t="shared" si="53"/>
        <v>13.767499685287476</v>
      </c>
      <c r="J304" s="37">
        <f t="shared" si="57"/>
        <v>1</v>
      </c>
      <c r="K304" s="76" t="str">
        <f t="shared" si="59"/>
        <v/>
      </c>
      <c r="L304" s="89">
        <f t="shared" si="61"/>
        <v>1</v>
      </c>
      <c r="M304" s="168">
        <f t="shared" si="58"/>
        <v>7.6133183373868929E-2</v>
      </c>
      <c r="N304" s="165">
        <f t="shared" si="64"/>
        <v>0</v>
      </c>
      <c r="O304" s="70">
        <f t="shared" si="60"/>
        <v>1</v>
      </c>
      <c r="P304" s="102">
        <f t="shared" si="62"/>
        <v>4.3599996566772576</v>
      </c>
      <c r="Q304" s="6" t="str">
        <f t="shared" si="54"/>
        <v/>
      </c>
      <c r="R304" s="119">
        <f t="shared" si="63"/>
        <v>0</v>
      </c>
    </row>
    <row r="305" spans="1:18" ht="15.6">
      <c r="A305" s="206">
        <v>35001</v>
      </c>
      <c r="B305">
        <v>8.1999998092651403</v>
      </c>
      <c r="C305">
        <v>16.7600002288818</v>
      </c>
      <c r="D305">
        <v>0</v>
      </c>
      <c r="E305">
        <v>38.807029912662898</v>
      </c>
      <c r="F305" s="36">
        <f t="shared" si="52"/>
        <v>3.2274901173376174</v>
      </c>
      <c r="G305" s="41">
        <f t="shared" si="55"/>
        <v>37.401191450037267</v>
      </c>
      <c r="H305" s="42">
        <f t="shared" si="56"/>
        <v>0.74802382900074538</v>
      </c>
      <c r="I305" s="61">
        <f t="shared" si="53"/>
        <v>14.620000123977636</v>
      </c>
      <c r="J305" s="37">
        <f t="shared" si="57"/>
        <v>1</v>
      </c>
      <c r="K305" s="76" t="str">
        <f t="shared" si="59"/>
        <v/>
      </c>
      <c r="L305" s="89">
        <f t="shared" si="61"/>
        <v>1</v>
      </c>
      <c r="M305" s="168">
        <f t="shared" si="58"/>
        <v>8.5167623933877529E-2</v>
      </c>
      <c r="N305" s="165">
        <f t="shared" si="64"/>
        <v>0</v>
      </c>
      <c r="O305" s="70">
        <f t="shared" si="60"/>
        <v>1</v>
      </c>
      <c r="P305" s="102">
        <f t="shared" si="62"/>
        <v>0</v>
      </c>
      <c r="Q305" s="6">
        <f t="shared" si="54"/>
        <v>35001</v>
      </c>
      <c r="R305" s="119">
        <f t="shared" si="63"/>
        <v>1</v>
      </c>
    </row>
    <row r="306" spans="1:18" ht="15.6">
      <c r="A306" s="206">
        <v>35002</v>
      </c>
      <c r="B306">
        <v>8.7799997329711896</v>
      </c>
      <c r="C306">
        <v>13.8599996566772</v>
      </c>
      <c r="D306">
        <v>0.20000000298023199</v>
      </c>
      <c r="E306">
        <v>39.0148537605426</v>
      </c>
      <c r="F306" s="36">
        <f t="shared" si="52"/>
        <v>2.4038920102537742</v>
      </c>
      <c r="G306" s="41">
        <f t="shared" si="55"/>
        <v>35.678077844814482</v>
      </c>
      <c r="H306" s="42">
        <f t="shared" si="56"/>
        <v>0.71356155689628964</v>
      </c>
      <c r="I306" s="61">
        <f t="shared" si="53"/>
        <v>12.589999675750697</v>
      </c>
      <c r="J306" s="37">
        <f t="shared" si="57"/>
        <v>1</v>
      </c>
      <c r="K306" s="76" t="str">
        <f t="shared" si="59"/>
        <v/>
      </c>
      <c r="L306" s="89">
        <f t="shared" si="61"/>
        <v>1</v>
      </c>
      <c r="M306" s="168">
        <f t="shared" si="58"/>
        <v>6.3485041928845812E-2</v>
      </c>
      <c r="N306" s="165">
        <f t="shared" si="64"/>
        <v>0</v>
      </c>
      <c r="O306" s="70">
        <f t="shared" si="60"/>
        <v>1</v>
      </c>
      <c r="P306" s="102">
        <f t="shared" si="62"/>
        <v>0</v>
      </c>
      <c r="Q306" s="6" t="str">
        <f t="shared" si="54"/>
        <v/>
      </c>
      <c r="R306" s="119">
        <f t="shared" si="63"/>
        <v>1</v>
      </c>
    </row>
    <row r="307" spans="1:18" ht="15.6">
      <c r="A307" s="206">
        <v>35003</v>
      </c>
      <c r="B307">
        <v>4.1500000953674299</v>
      </c>
      <c r="C307">
        <v>16.879999160766602</v>
      </c>
      <c r="D307">
        <v>0.10000000149011599</v>
      </c>
      <c r="E307">
        <v>39.2195223036179</v>
      </c>
      <c r="F307" s="36">
        <f t="shared" si="52"/>
        <v>3.719587653019496</v>
      </c>
      <c r="G307" s="41">
        <f t="shared" si="55"/>
        <v>32.802407723889004</v>
      </c>
      <c r="H307" s="42">
        <f t="shared" si="56"/>
        <v>0.65604815447778009</v>
      </c>
      <c r="I307" s="61">
        <f t="shared" si="53"/>
        <v>13.697499394416809</v>
      </c>
      <c r="J307" s="37">
        <f t="shared" si="57"/>
        <v>1</v>
      </c>
      <c r="K307" s="76" t="str">
        <f t="shared" si="59"/>
        <v/>
      </c>
      <c r="L307" s="89">
        <f t="shared" si="61"/>
        <v>1</v>
      </c>
      <c r="M307" s="168">
        <f t="shared" si="58"/>
        <v>7.53826947059337E-2</v>
      </c>
      <c r="N307" s="165">
        <f t="shared" si="64"/>
        <v>0</v>
      </c>
      <c r="O307" s="70">
        <f t="shared" si="60"/>
        <v>1</v>
      </c>
      <c r="P307" s="102">
        <f t="shared" si="62"/>
        <v>0</v>
      </c>
      <c r="Q307" s="6" t="str">
        <f t="shared" si="54"/>
        <v/>
      </c>
      <c r="R307" s="119">
        <f t="shared" si="63"/>
        <v>1</v>
      </c>
    </row>
    <row r="308" spans="1:18" ht="15.6">
      <c r="A308" s="206">
        <v>35004</v>
      </c>
      <c r="B308">
        <v>8.5299997329711896</v>
      </c>
      <c r="C308">
        <v>20.9799995422363</v>
      </c>
      <c r="D308">
        <v>0.10000000149011599</v>
      </c>
      <c r="E308">
        <v>39.420967227389397</v>
      </c>
      <c r="F308" s="36">
        <f t="shared" si="52"/>
        <v>4.2510028365190635</v>
      </c>
      <c r="G308" s="41">
        <f t="shared" si="55"/>
        <v>29.501605456163869</v>
      </c>
      <c r="H308" s="42">
        <f t="shared" si="56"/>
        <v>0.59003210912327742</v>
      </c>
      <c r="I308" s="61">
        <f t="shared" si="53"/>
        <v>17.867499589920023</v>
      </c>
      <c r="J308" s="37">
        <f t="shared" si="57"/>
        <v>1</v>
      </c>
      <c r="K308" s="76" t="str">
        <f t="shared" si="59"/>
        <v/>
      </c>
      <c r="L308" s="89">
        <f t="shared" si="61"/>
        <v>1</v>
      </c>
      <c r="M308" s="168">
        <f t="shared" si="58"/>
        <v>0.11295671564296282</v>
      </c>
      <c r="N308" s="165">
        <f t="shared" si="64"/>
        <v>0</v>
      </c>
      <c r="O308" s="70">
        <f t="shared" si="60"/>
        <v>1</v>
      </c>
      <c r="P308" s="102">
        <f t="shared" si="62"/>
        <v>0</v>
      </c>
      <c r="Q308" s="6" t="str">
        <f t="shared" si="54"/>
        <v/>
      </c>
      <c r="R308" s="119">
        <f t="shared" si="63"/>
        <v>1</v>
      </c>
    </row>
    <row r="309" spans="1:18" ht="15.6">
      <c r="A309" s="206">
        <v>35005</v>
      </c>
      <c r="B309">
        <v>10.3800001144409</v>
      </c>
      <c r="C309">
        <v>19.7700004577637</v>
      </c>
      <c r="D309">
        <v>0.10000000149011599</v>
      </c>
      <c r="E309">
        <v>39.619120217358002</v>
      </c>
      <c r="F309" s="36">
        <f t="shared" si="52"/>
        <v>3.7468400034517533</v>
      </c>
      <c r="G309" s="41">
        <f t="shared" si="55"/>
        <v>26.604133454892583</v>
      </c>
      <c r="H309" s="42">
        <f t="shared" si="56"/>
        <v>0.53208266909785162</v>
      </c>
      <c r="I309" s="61">
        <f t="shared" si="53"/>
        <v>17.422500371933001</v>
      </c>
      <c r="J309" s="37">
        <f t="shared" si="57"/>
        <v>1</v>
      </c>
      <c r="K309" s="76" t="str">
        <f t="shared" si="59"/>
        <v/>
      </c>
      <c r="L309" s="89">
        <f t="shared" si="61"/>
        <v>1</v>
      </c>
      <c r="M309" s="168">
        <f t="shared" si="58"/>
        <v>0.11033103004273045</v>
      </c>
      <c r="N309" s="165">
        <f t="shared" si="64"/>
        <v>0</v>
      </c>
      <c r="O309" s="70">
        <f t="shared" si="60"/>
        <v>1</v>
      </c>
      <c r="P309" s="102">
        <f t="shared" si="62"/>
        <v>0</v>
      </c>
      <c r="Q309" s="6" t="str">
        <f t="shared" si="54"/>
        <v/>
      </c>
      <c r="R309" s="119">
        <f t="shared" si="63"/>
        <v>1</v>
      </c>
    </row>
    <row r="310" spans="1:18" ht="15.6">
      <c r="A310" s="206">
        <v>35006</v>
      </c>
      <c r="B310">
        <v>11.539999961853001</v>
      </c>
      <c r="C310">
        <v>16.049999237060501</v>
      </c>
      <c r="D310">
        <v>0</v>
      </c>
      <c r="E310">
        <v>39.8139129590243</v>
      </c>
      <c r="F310" s="36">
        <f t="shared" si="52"/>
        <v>2.5078595148441436</v>
      </c>
      <c r="G310" s="41">
        <f t="shared" si="55"/>
        <v>24.597845843017268</v>
      </c>
      <c r="H310" s="42">
        <f t="shared" si="56"/>
        <v>0.49195691686034537</v>
      </c>
      <c r="I310" s="61">
        <f t="shared" si="53"/>
        <v>14.922499418258626</v>
      </c>
      <c r="J310" s="37">
        <f t="shared" si="57"/>
        <v>1</v>
      </c>
      <c r="K310" s="76" t="str">
        <f t="shared" si="59"/>
        <v/>
      </c>
      <c r="L310" s="89">
        <f t="shared" si="61"/>
        <v>1</v>
      </c>
      <c r="M310" s="168">
        <f t="shared" si="58"/>
        <v>8.8298152113515938E-2</v>
      </c>
      <c r="N310" s="165">
        <f t="shared" si="64"/>
        <v>0</v>
      </c>
      <c r="O310" s="70">
        <f t="shared" si="60"/>
        <v>1</v>
      </c>
      <c r="P310" s="102">
        <f t="shared" si="62"/>
        <v>0</v>
      </c>
      <c r="Q310" s="6" t="str">
        <f t="shared" si="54"/>
        <v/>
      </c>
      <c r="R310" s="119">
        <f t="shared" si="63"/>
        <v>1</v>
      </c>
    </row>
    <row r="311" spans="1:18" ht="15.6">
      <c r="A311" s="206">
        <v>35007</v>
      </c>
      <c r="B311">
        <v>10</v>
      </c>
      <c r="C311">
        <v>17.4799995422363</v>
      </c>
      <c r="D311">
        <v>0.20000000298023199</v>
      </c>
      <c r="E311">
        <v>40.005277137889003</v>
      </c>
      <c r="F311" s="36">
        <f t="shared" si="52"/>
        <v>3.2396008667066112</v>
      </c>
      <c r="G311" s="41">
        <f t="shared" si="55"/>
        <v>22.206165152632209</v>
      </c>
      <c r="H311" s="42">
        <f t="shared" si="56"/>
        <v>0.44412330305264419</v>
      </c>
      <c r="I311" s="61">
        <f t="shared" si="53"/>
        <v>15.609999656677225</v>
      </c>
      <c r="J311" s="37">
        <f t="shared" si="57"/>
        <v>1</v>
      </c>
      <c r="K311" s="76" t="str">
        <f t="shared" si="59"/>
        <v/>
      </c>
      <c r="L311" s="89">
        <f t="shared" si="61"/>
        <v>1</v>
      </c>
      <c r="M311" s="168">
        <f t="shared" si="58"/>
        <v>9.5170558743013001E-2</v>
      </c>
      <c r="N311" s="165">
        <f t="shared" si="64"/>
        <v>0</v>
      </c>
      <c r="O311" s="70">
        <f t="shared" si="60"/>
        <v>1</v>
      </c>
      <c r="P311" s="102">
        <f t="shared" si="62"/>
        <v>0</v>
      </c>
      <c r="Q311" s="6" t="str">
        <f t="shared" si="54"/>
        <v/>
      </c>
      <c r="R311" s="119">
        <f t="shared" si="63"/>
        <v>1</v>
      </c>
    </row>
    <row r="312" spans="1:18" ht="15.6">
      <c r="A312" s="206">
        <v>35008</v>
      </c>
      <c r="B312">
        <v>11.960000038146999</v>
      </c>
      <c r="C312">
        <v>13.6099996566772</v>
      </c>
      <c r="D312">
        <v>36.599998474121101</v>
      </c>
      <c r="E312">
        <v>40.193144439452901</v>
      </c>
      <c r="F312" s="36">
        <f t="shared" si="52"/>
        <v>1.4823956776572533</v>
      </c>
      <c r="G312" s="41">
        <f t="shared" si="55"/>
        <v>50</v>
      </c>
      <c r="H312" s="42">
        <f t="shared" si="56"/>
        <v>1</v>
      </c>
      <c r="I312" s="61">
        <f t="shared" si="53"/>
        <v>13.197499752044649</v>
      </c>
      <c r="J312" s="37">
        <f t="shared" si="57"/>
        <v>1</v>
      </c>
      <c r="K312" s="76">
        <f t="shared" si="59"/>
        <v>1</v>
      </c>
      <c r="L312" s="89">
        <f t="shared" si="61"/>
        <v>1</v>
      </c>
      <c r="M312" s="168">
        <f t="shared" si="58"/>
        <v>7.0007845820419246E-2</v>
      </c>
      <c r="N312" s="165">
        <f t="shared" si="64"/>
        <v>1</v>
      </c>
      <c r="O312" s="70">
        <f t="shared" si="60"/>
        <v>1</v>
      </c>
      <c r="P312" s="102">
        <f t="shared" si="62"/>
        <v>0</v>
      </c>
      <c r="Q312" s="6" t="str">
        <f t="shared" si="54"/>
        <v/>
      </c>
      <c r="R312" s="119">
        <f t="shared" si="63"/>
        <v>1</v>
      </c>
    </row>
    <row r="313" spans="1:18" ht="15.6">
      <c r="A313" s="206">
        <v>35009</v>
      </c>
      <c r="B313">
        <v>11.1599998474121</v>
      </c>
      <c r="C313">
        <v>12.9700002670288</v>
      </c>
      <c r="D313">
        <v>56.400001525878899</v>
      </c>
      <c r="E313">
        <v>40.377446549216501</v>
      </c>
      <c r="F313" s="36">
        <f t="shared" si="52"/>
        <v>1.5230089666764415</v>
      </c>
      <c r="G313" s="41">
        <f t="shared" si="55"/>
        <v>50</v>
      </c>
      <c r="H313" s="42">
        <f t="shared" si="56"/>
        <v>1</v>
      </c>
      <c r="I313" s="61">
        <f t="shared" si="53"/>
        <v>12.517500162124625</v>
      </c>
      <c r="J313" s="37">
        <f t="shared" si="57"/>
        <v>1</v>
      </c>
      <c r="K313" s="76">
        <f t="shared" si="59"/>
        <v>1</v>
      </c>
      <c r="L313" s="89">
        <f t="shared" si="61"/>
        <v>1</v>
      </c>
      <c r="M313" s="168">
        <f t="shared" si="58"/>
        <v>6.2709984470743191E-2</v>
      </c>
      <c r="N313" s="165">
        <f t="shared" si="64"/>
        <v>0</v>
      </c>
      <c r="O313" s="70">
        <f t="shared" si="60"/>
        <v>1</v>
      </c>
      <c r="P313" s="102">
        <f t="shared" si="62"/>
        <v>0</v>
      </c>
      <c r="Q313" s="6" t="str">
        <f t="shared" si="54"/>
        <v/>
      </c>
      <c r="R313" s="119">
        <f t="shared" si="63"/>
        <v>0</v>
      </c>
    </row>
    <row r="314" spans="1:18" ht="15.6">
      <c r="A314" s="206">
        <v>35010</v>
      </c>
      <c r="B314">
        <v>11.25</v>
      </c>
      <c r="C314">
        <v>13.8800001144409</v>
      </c>
      <c r="D314">
        <v>18.100000381469702</v>
      </c>
      <c r="E314">
        <v>40.558115152680799</v>
      </c>
      <c r="F314" s="36">
        <f t="shared" si="52"/>
        <v>1.8749542949346747</v>
      </c>
      <c r="G314" s="41">
        <f t="shared" si="55"/>
        <v>50</v>
      </c>
      <c r="H314" s="42">
        <f t="shared" si="56"/>
        <v>1</v>
      </c>
      <c r="I314" s="61">
        <f t="shared" si="53"/>
        <v>13.222500085830674</v>
      </c>
      <c r="J314" s="37">
        <f t="shared" si="57"/>
        <v>1</v>
      </c>
      <c r="K314" s="76">
        <f t="shared" si="59"/>
        <v>1</v>
      </c>
      <c r="L314" s="89">
        <f t="shared" si="61"/>
        <v>1</v>
      </c>
      <c r="M314" s="168">
        <f t="shared" si="58"/>
        <v>7.0276835813142188E-2</v>
      </c>
      <c r="N314" s="165">
        <f t="shared" si="64"/>
        <v>0</v>
      </c>
      <c r="O314" s="70">
        <f t="shared" si="60"/>
        <v>1</v>
      </c>
      <c r="P314" s="102">
        <f t="shared" si="62"/>
        <v>0</v>
      </c>
      <c r="Q314" s="6" t="str">
        <f t="shared" si="54"/>
        <v/>
      </c>
      <c r="R314" s="119">
        <f t="shared" si="63"/>
        <v>0</v>
      </c>
    </row>
    <row r="315" spans="1:18" ht="15.6">
      <c r="A315" s="206">
        <v>35011</v>
      </c>
      <c r="B315">
        <v>10.1099996566772</v>
      </c>
      <c r="C315">
        <v>15.710000038146999</v>
      </c>
      <c r="D315">
        <v>3.0999999046325701</v>
      </c>
      <c r="E315">
        <v>40.735081935346301</v>
      </c>
      <c r="F315" s="36">
        <f t="shared" si="52"/>
        <v>2.7791000909186883</v>
      </c>
      <c r="G315" s="41">
        <f t="shared" si="55"/>
        <v>50</v>
      </c>
      <c r="H315" s="42">
        <f t="shared" si="56"/>
        <v>1</v>
      </c>
      <c r="I315" s="61">
        <f t="shared" si="53"/>
        <v>14.30999994277955</v>
      </c>
      <c r="J315" s="37">
        <f t="shared" si="57"/>
        <v>1</v>
      </c>
      <c r="K315" s="76">
        <f t="shared" si="59"/>
        <v>1</v>
      </c>
      <c r="L315" s="89">
        <f t="shared" si="61"/>
        <v>1</v>
      </c>
      <c r="M315" s="168">
        <f t="shared" si="58"/>
        <v>8.1911456293139978E-2</v>
      </c>
      <c r="N315" s="165">
        <f t="shared" si="64"/>
        <v>0</v>
      </c>
      <c r="O315" s="70">
        <f t="shared" si="60"/>
        <v>1</v>
      </c>
      <c r="P315" s="102">
        <f t="shared" si="62"/>
        <v>0</v>
      </c>
      <c r="Q315" s="6" t="str">
        <f t="shared" si="54"/>
        <v/>
      </c>
      <c r="R315" s="119">
        <f t="shared" si="63"/>
        <v>0</v>
      </c>
    </row>
    <row r="316" spans="1:18" ht="15.6">
      <c r="A316" s="206">
        <v>35012</v>
      </c>
      <c r="B316">
        <v>8.0500001907348597</v>
      </c>
      <c r="C316">
        <v>23.319999694824201</v>
      </c>
      <c r="D316">
        <v>0.20000000298023199</v>
      </c>
      <c r="E316">
        <v>40.908278582713699</v>
      </c>
      <c r="F316" s="36">
        <f t="shared" si="52"/>
        <v>5.0250775734504138</v>
      </c>
      <c r="G316" s="41">
        <f t="shared" si="55"/>
        <v>46.179937944219901</v>
      </c>
      <c r="H316" s="42">
        <f t="shared" si="56"/>
        <v>0.92359875888439802</v>
      </c>
      <c r="I316" s="61">
        <f t="shared" si="53"/>
        <v>19.502499818801866</v>
      </c>
      <c r="J316" s="37">
        <f t="shared" si="57"/>
        <v>1</v>
      </c>
      <c r="K316" s="76">
        <f t="shared" si="59"/>
        <v>1</v>
      </c>
      <c r="L316" s="89">
        <f t="shared" si="61"/>
        <v>1</v>
      </c>
      <c r="M316" s="168">
        <f t="shared" si="58"/>
        <v>0.11511674948425538</v>
      </c>
      <c r="N316" s="165">
        <f t="shared" si="64"/>
        <v>0</v>
      </c>
      <c r="O316" s="70">
        <f t="shared" si="60"/>
        <v>1</v>
      </c>
      <c r="P316" s="102">
        <f t="shared" si="62"/>
        <v>0.40199985504149255</v>
      </c>
      <c r="Q316" s="6" t="str">
        <f t="shared" si="54"/>
        <v/>
      </c>
      <c r="R316" s="119">
        <f t="shared" si="63"/>
        <v>0</v>
      </c>
    </row>
    <row r="317" spans="1:18" ht="15.6">
      <c r="A317" s="206">
        <v>35013</v>
      </c>
      <c r="B317">
        <v>12.050000190734901</v>
      </c>
      <c r="C317">
        <v>18.569999694824201</v>
      </c>
      <c r="D317">
        <v>0.30000001192092901</v>
      </c>
      <c r="E317">
        <v>41.077636780283797</v>
      </c>
      <c r="F317" s="36">
        <f t="shared" si="52"/>
        <v>3.2602444437574873</v>
      </c>
      <c r="G317" s="41">
        <f t="shared" si="55"/>
        <v>43.871742401134838</v>
      </c>
      <c r="H317" s="42">
        <f t="shared" si="56"/>
        <v>0.87743484802269678</v>
      </c>
      <c r="I317" s="61">
        <f t="shared" si="53"/>
        <v>16.939999818801876</v>
      </c>
      <c r="J317" s="37">
        <f t="shared" si="57"/>
        <v>1</v>
      </c>
      <c r="K317" s="76">
        <f t="shared" si="59"/>
        <v>1</v>
      </c>
      <c r="L317" s="89">
        <f t="shared" si="61"/>
        <v>1</v>
      </c>
      <c r="M317" s="168">
        <f t="shared" si="58"/>
        <v>0.10688562813427752</v>
      </c>
      <c r="N317" s="165">
        <f t="shared" si="64"/>
        <v>0</v>
      </c>
      <c r="O317" s="70">
        <f t="shared" si="60"/>
        <v>1</v>
      </c>
      <c r="P317" s="102">
        <f t="shared" si="62"/>
        <v>0.40199985504149255</v>
      </c>
      <c r="Q317" s="6" t="str">
        <f t="shared" si="54"/>
        <v/>
      </c>
      <c r="R317" s="119">
        <f t="shared" si="63"/>
        <v>0</v>
      </c>
    </row>
    <row r="318" spans="1:18" ht="15.6">
      <c r="A318" s="206">
        <v>35014</v>
      </c>
      <c r="B318">
        <v>10.8400001525879</v>
      </c>
      <c r="C318">
        <v>15.430000305175801</v>
      </c>
      <c r="D318">
        <v>0.80000001192092896</v>
      </c>
      <c r="E318">
        <v>41.2430882135573</v>
      </c>
      <c r="F318" s="36">
        <f t="shared" si="52"/>
        <v>2.5660753350800487</v>
      </c>
      <c r="G318" s="41">
        <f t="shared" si="55"/>
        <v>42.61888214499173</v>
      </c>
      <c r="H318" s="42">
        <f t="shared" si="56"/>
        <v>0.85237764289983464</v>
      </c>
      <c r="I318" s="61">
        <f t="shared" si="53"/>
        <v>14.282500267028826</v>
      </c>
      <c r="J318" s="37">
        <f t="shared" si="57"/>
        <v>1</v>
      </c>
      <c r="K318" s="76">
        <f t="shared" si="59"/>
        <v>1</v>
      </c>
      <c r="L318" s="89">
        <f t="shared" si="61"/>
        <v>1</v>
      </c>
      <c r="M318" s="168">
        <f t="shared" si="58"/>
        <v>8.1620685404614271E-2</v>
      </c>
      <c r="N318" s="165">
        <f t="shared" si="64"/>
        <v>0</v>
      </c>
      <c r="O318" s="70">
        <f t="shared" si="60"/>
        <v>1</v>
      </c>
      <c r="P318" s="102">
        <f t="shared" si="62"/>
        <v>0.40199985504149255</v>
      </c>
      <c r="Q318" s="6" t="str">
        <f t="shared" si="54"/>
        <v/>
      </c>
      <c r="R318" s="119">
        <f t="shared" si="63"/>
        <v>0</v>
      </c>
    </row>
    <row r="319" spans="1:18" ht="15.6">
      <c r="A319" s="206">
        <v>35015</v>
      </c>
      <c r="B319">
        <v>8.8900003433227504</v>
      </c>
      <c r="C319">
        <v>18.110000610351602</v>
      </c>
      <c r="D319">
        <v>0</v>
      </c>
      <c r="E319">
        <v>41.4045645680349</v>
      </c>
      <c r="F319" s="36">
        <f t="shared" si="52"/>
        <v>3.6941947294853916</v>
      </c>
      <c r="G319" s="41">
        <f t="shared" si="55"/>
        <v>39.663526361403413</v>
      </c>
      <c r="H319" s="42">
        <f t="shared" si="56"/>
        <v>0.79327052722806823</v>
      </c>
      <c r="I319" s="61">
        <f t="shared" si="53"/>
        <v>15.805000543594389</v>
      </c>
      <c r="J319" s="37">
        <f t="shared" si="57"/>
        <v>1</v>
      </c>
      <c r="K319" s="76" t="str">
        <f t="shared" si="59"/>
        <v/>
      </c>
      <c r="L319" s="89">
        <f t="shared" si="61"/>
        <v>1</v>
      </c>
      <c r="M319" s="168">
        <f t="shared" si="58"/>
        <v>9.7040230323115484E-2</v>
      </c>
      <c r="N319" s="165">
        <f t="shared" si="64"/>
        <v>0</v>
      </c>
      <c r="O319" s="70">
        <f t="shared" si="60"/>
        <v>1</v>
      </c>
      <c r="P319" s="102">
        <f t="shared" si="62"/>
        <v>0.40199985504149255</v>
      </c>
      <c r="Q319" s="6" t="str">
        <f t="shared" si="54"/>
        <v/>
      </c>
      <c r="R319" s="119">
        <f t="shared" si="63"/>
        <v>0</v>
      </c>
    </row>
    <row r="320" spans="1:18" ht="15.6">
      <c r="A320" s="206">
        <v>35016</v>
      </c>
      <c r="B320">
        <v>8.4300003051757795</v>
      </c>
      <c r="C320">
        <v>22.909999847412099</v>
      </c>
      <c r="D320">
        <v>0</v>
      </c>
      <c r="E320">
        <v>41.561997529217201</v>
      </c>
      <c r="F320" s="36">
        <f t="shared" si="52"/>
        <v>4.9693335839992594</v>
      </c>
      <c r="G320" s="41">
        <f t="shared" si="55"/>
        <v>35.688059494204005</v>
      </c>
      <c r="H320" s="42">
        <f t="shared" si="56"/>
        <v>0.71376118988408011</v>
      </c>
      <c r="I320" s="61">
        <f t="shared" si="53"/>
        <v>19.28999996185302</v>
      </c>
      <c r="J320" s="37">
        <f t="shared" si="57"/>
        <v>1</v>
      </c>
      <c r="K320" s="76" t="str">
        <f t="shared" si="59"/>
        <v/>
      </c>
      <c r="L320" s="89">
        <f t="shared" si="61"/>
        <v>1</v>
      </c>
      <c r="M320" s="168">
        <f t="shared" si="58"/>
        <v>0.11579621804995369</v>
      </c>
      <c r="N320" s="165">
        <f t="shared" si="64"/>
        <v>0</v>
      </c>
      <c r="O320" s="70">
        <f t="shared" si="60"/>
        <v>1</v>
      </c>
      <c r="P320" s="102">
        <f t="shared" si="62"/>
        <v>0.63399982452390868</v>
      </c>
      <c r="Q320" s="6" t="str">
        <f t="shared" si="54"/>
        <v/>
      </c>
      <c r="R320" s="119">
        <f t="shared" si="63"/>
        <v>0</v>
      </c>
    </row>
    <row r="321" spans="1:18" ht="15.6">
      <c r="A321" s="206">
        <v>35017</v>
      </c>
      <c r="B321">
        <v>11.3500003814697</v>
      </c>
      <c r="C321">
        <v>20.950000762939499</v>
      </c>
      <c r="D321">
        <v>0</v>
      </c>
      <c r="E321">
        <v>41.715318782605102</v>
      </c>
      <c r="F321" s="36">
        <f t="shared" si="52"/>
        <v>4.1193882840928238</v>
      </c>
      <c r="G321" s="41">
        <f t="shared" si="55"/>
        <v>32.392548866929744</v>
      </c>
      <c r="H321" s="42">
        <f t="shared" si="56"/>
        <v>0.64785097733859487</v>
      </c>
      <c r="I321" s="61">
        <f t="shared" si="53"/>
        <v>18.55000066757205</v>
      </c>
      <c r="J321" s="37">
        <f t="shared" si="57"/>
        <v>1</v>
      </c>
      <c r="K321" s="76" t="str">
        <f t="shared" si="59"/>
        <v/>
      </c>
      <c r="L321" s="89">
        <f t="shared" si="61"/>
        <v>1</v>
      </c>
      <c r="M321" s="168">
        <f t="shared" si="58"/>
        <v>0.11561334975062325</v>
      </c>
      <c r="N321" s="165">
        <f t="shared" si="64"/>
        <v>0</v>
      </c>
      <c r="O321" s="70">
        <f t="shared" si="60"/>
        <v>1</v>
      </c>
      <c r="P321" s="102">
        <f t="shared" si="62"/>
        <v>0.63399982452390868</v>
      </c>
      <c r="Q321" s="6">
        <f t="shared" si="54"/>
        <v>35017</v>
      </c>
      <c r="R321" s="119">
        <f t="shared" si="63"/>
        <v>1</v>
      </c>
    </row>
    <row r="322" spans="1:18" ht="15.6">
      <c r="A322" s="206">
        <v>35018</v>
      </c>
      <c r="B322">
        <v>11.569999694824199</v>
      </c>
      <c r="C322">
        <v>15.3400001525879</v>
      </c>
      <c r="D322">
        <v>5.4000000953674299</v>
      </c>
      <c r="E322">
        <v>41.864460013699102</v>
      </c>
      <c r="F322" s="36">
        <f t="shared" si="52"/>
        <v>2.3850497867695086</v>
      </c>
      <c r="G322" s="41">
        <f t="shared" si="55"/>
        <v>35.884509132881568</v>
      </c>
      <c r="H322" s="42">
        <f t="shared" si="56"/>
        <v>0.7176901826576314</v>
      </c>
      <c r="I322" s="61">
        <f t="shared" si="53"/>
        <v>14.397500038146974</v>
      </c>
      <c r="J322" s="37">
        <f t="shared" si="57"/>
        <v>1</v>
      </c>
      <c r="K322" s="76">
        <f t="shared" si="59"/>
        <v>1</v>
      </c>
      <c r="L322" s="89">
        <f t="shared" si="61"/>
        <v>1</v>
      </c>
      <c r="M322" s="168">
        <f t="shared" si="58"/>
        <v>8.2834720212560178E-2</v>
      </c>
      <c r="N322" s="165">
        <f t="shared" si="64"/>
        <v>0</v>
      </c>
      <c r="O322" s="70">
        <f t="shared" si="60"/>
        <v>1</v>
      </c>
      <c r="P322" s="102">
        <f t="shared" si="62"/>
        <v>0.63399982452390868</v>
      </c>
      <c r="Q322" s="6" t="str">
        <f t="shared" si="54"/>
        <v/>
      </c>
      <c r="R322" s="119">
        <f t="shared" si="63"/>
        <v>1</v>
      </c>
    </row>
    <row r="323" spans="1:18" ht="15.6">
      <c r="A323" s="206">
        <v>35019</v>
      </c>
      <c r="B323">
        <v>10.5</v>
      </c>
      <c r="C323">
        <v>18.709999084472699</v>
      </c>
      <c r="D323">
        <v>0.40000000596046398</v>
      </c>
      <c r="E323">
        <v>42.009328496893701</v>
      </c>
      <c r="F323" s="36">
        <f t="shared" si="52"/>
        <v>3.6617700246966729</v>
      </c>
      <c r="G323" s="41">
        <f t="shared" si="55"/>
        <v>33.355093119084692</v>
      </c>
      <c r="H323" s="42">
        <f t="shared" si="56"/>
        <v>0.66710186238169389</v>
      </c>
      <c r="I323" s="61">
        <f t="shared" si="53"/>
        <v>16.657499313354524</v>
      </c>
      <c r="J323" s="37">
        <f t="shared" si="57"/>
        <v>1</v>
      </c>
      <c r="K323" s="76">
        <f t="shared" si="59"/>
        <v>1</v>
      </c>
      <c r="L323" s="89">
        <f t="shared" si="61"/>
        <v>1</v>
      </c>
      <c r="M323" s="168">
        <f t="shared" si="58"/>
        <v>0.10463376481040221</v>
      </c>
      <c r="N323" s="165">
        <f t="shared" si="64"/>
        <v>1</v>
      </c>
      <c r="O323" s="70">
        <f t="shared" si="60"/>
        <v>1</v>
      </c>
      <c r="P323" s="102">
        <f t="shared" si="62"/>
        <v>0.63399982452390868</v>
      </c>
      <c r="Q323" s="6" t="str">
        <f t="shared" si="54"/>
        <v/>
      </c>
      <c r="R323" s="119">
        <f t="shared" si="63"/>
        <v>1</v>
      </c>
    </row>
    <row r="324" spans="1:18" ht="15.6">
      <c r="A324" s="206">
        <v>35020</v>
      </c>
      <c r="B324">
        <v>10.829999923706101</v>
      </c>
      <c r="C324">
        <v>27.340000152587901</v>
      </c>
      <c r="D324">
        <v>0.20000000298023199</v>
      </c>
      <c r="E324">
        <v>42.149733862157497</v>
      </c>
      <c r="F324" s="36">
        <f t="shared" ref="F324:F368" si="65">0.0023*(AVERAGE(B324:C324)+17.8)*(C324-B324)^0.5*E324/2.45</f>
        <v>5.9303444126461002</v>
      </c>
      <c r="G324" s="41">
        <f t="shared" si="55"/>
        <v>28.810817591948044</v>
      </c>
      <c r="H324" s="42">
        <f t="shared" si="56"/>
        <v>0.57621635183896092</v>
      </c>
      <c r="I324" s="61">
        <f t="shared" ref="I324:I368" si="66">(C324-(C324-B324)/4)</f>
        <v>23.212500095367453</v>
      </c>
      <c r="J324" s="37">
        <f t="shared" si="57"/>
        <v>1</v>
      </c>
      <c r="K324" s="76">
        <f t="shared" si="59"/>
        <v>1</v>
      </c>
      <c r="L324" s="89">
        <f t="shared" si="61"/>
        <v>1</v>
      </c>
      <c r="M324" s="168">
        <f t="shared" si="58"/>
        <v>0</v>
      </c>
      <c r="N324" s="165">
        <f t="shared" si="64"/>
        <v>1</v>
      </c>
      <c r="O324" s="70">
        <f t="shared" si="60"/>
        <v>1</v>
      </c>
      <c r="P324" s="102">
        <f t="shared" si="62"/>
        <v>4.0039999008178713</v>
      </c>
      <c r="Q324" s="6" t="str">
        <f t="shared" ref="Q324:Q368" si="67">IF(R324&gt;R323,A324,"")</f>
        <v/>
      </c>
      <c r="R324" s="119">
        <f t="shared" si="63"/>
        <v>1</v>
      </c>
    </row>
    <row r="325" spans="1:18" ht="15.6">
      <c r="A325" s="206">
        <v>35021</v>
      </c>
      <c r="B325">
        <v>13.079999923706101</v>
      </c>
      <c r="C325">
        <v>16.090000152587901</v>
      </c>
      <c r="D325">
        <v>1.8999999761581401</v>
      </c>
      <c r="E325">
        <v>42.285461328353101</v>
      </c>
      <c r="F325" s="36">
        <f t="shared" si="65"/>
        <v>2.2303857972523229</v>
      </c>
      <c r="G325" s="41">
        <f t="shared" ref="G325:G368" si="68">IF((D325+G324-($X$2*F325))&gt;0,IF((D325+G324-($X$2*F325))&gt;$X$1,$X$1,(D325+G324-($X$2*F325))),0)</f>
        <v>28.926508930304326</v>
      </c>
      <c r="H325" s="42">
        <f t="shared" ref="H325:H368" si="69">IF(G325/$X$1&gt;1,1,G325/$X$1)</f>
        <v>0.57853017860608658</v>
      </c>
      <c r="I325" s="61">
        <f t="shared" si="66"/>
        <v>15.337500095367451</v>
      </c>
      <c r="J325" s="37">
        <f t="shared" ref="J325:J368" si="70">IF(H325&gt;$X$3,1," ")</f>
        <v>1</v>
      </c>
      <c r="K325" s="76">
        <f t="shared" si="59"/>
        <v>1</v>
      </c>
      <c r="L325" s="89">
        <f t="shared" si="61"/>
        <v>1</v>
      </c>
      <c r="M325" s="168">
        <f t="shared" ref="M325:M368" si="71">IF(AND(I325&lt;21.5,I325&gt;4.5),0.000318*I325*(I325-4.5)*((21.5-I325)^(1/3.25)),0)</f>
        <v>9.2493868444453203E-2</v>
      </c>
      <c r="N325" s="165">
        <f t="shared" si="64"/>
        <v>1</v>
      </c>
      <c r="O325" s="70">
        <f t="shared" si="60"/>
        <v>1</v>
      </c>
      <c r="P325" s="102">
        <f t="shared" si="62"/>
        <v>4.0039999008178713</v>
      </c>
      <c r="Q325" s="6" t="str">
        <f t="shared" si="67"/>
        <v/>
      </c>
      <c r="R325" s="119">
        <f t="shared" si="63"/>
        <v>1</v>
      </c>
    </row>
    <row r="326" spans="1:18" ht="15.6">
      <c r="A326" s="206">
        <v>35022</v>
      </c>
      <c r="B326">
        <v>8.7200002670288104</v>
      </c>
      <c r="C326">
        <v>15.0200004577637</v>
      </c>
      <c r="D326">
        <v>1.3999999761581401</v>
      </c>
      <c r="E326">
        <v>42.4162961143427</v>
      </c>
      <c r="F326" s="36">
        <f t="shared" si="65"/>
        <v>2.9653934697950626</v>
      </c>
      <c r="G326" s="41">
        <f t="shared" si="68"/>
        <v>27.954194130626416</v>
      </c>
      <c r="H326" s="42">
        <f t="shared" si="69"/>
        <v>0.55908388261252828</v>
      </c>
      <c r="I326" s="61">
        <f t="shared" si="66"/>
        <v>13.445000410079977</v>
      </c>
      <c r="J326" s="37">
        <f t="shared" si="70"/>
        <v>1</v>
      </c>
      <c r="K326" s="76">
        <f t="shared" ref="K326:K368" si="72">IF((SUM(D322:D326))&gt;$X$6,1,"")</f>
        <v>1</v>
      </c>
      <c r="L326" s="89">
        <f t="shared" si="61"/>
        <v>1</v>
      </c>
      <c r="M326" s="168">
        <f t="shared" si="71"/>
        <v>7.2670424346109791E-2</v>
      </c>
      <c r="N326" s="165">
        <f t="shared" si="64"/>
        <v>1</v>
      </c>
      <c r="O326" s="70">
        <f t="shared" si="60"/>
        <v>1</v>
      </c>
      <c r="P326" s="102">
        <f t="shared" si="62"/>
        <v>3.6020000457763786</v>
      </c>
      <c r="Q326" s="6" t="str">
        <f t="shared" si="67"/>
        <v/>
      </c>
      <c r="R326" s="119">
        <f t="shared" si="63"/>
        <v>1</v>
      </c>
    </row>
    <row r="327" spans="1:18" ht="15.6">
      <c r="A327" s="206">
        <v>35023</v>
      </c>
      <c r="B327">
        <v>10.1099996566772</v>
      </c>
      <c r="C327">
        <v>15.800000190734901</v>
      </c>
      <c r="D327">
        <v>3.7999999523162802</v>
      </c>
      <c r="E327">
        <v>42.5420234389887</v>
      </c>
      <c r="F327" s="36">
        <f t="shared" si="65"/>
        <v>2.929893120671176</v>
      </c>
      <c r="G327" s="41">
        <f t="shared" si="68"/>
        <v>29.410279586405757</v>
      </c>
      <c r="H327" s="42">
        <f t="shared" si="69"/>
        <v>0.58820559172811515</v>
      </c>
      <c r="I327" s="61">
        <f t="shared" si="66"/>
        <v>14.377500057220475</v>
      </c>
      <c r="J327" s="37">
        <f t="shared" si="70"/>
        <v>1</v>
      </c>
      <c r="K327" s="76">
        <f t="shared" si="72"/>
        <v>1</v>
      </c>
      <c r="L327" s="89">
        <f t="shared" si="61"/>
        <v>1</v>
      </c>
      <c r="M327" s="168">
        <f t="shared" si="71"/>
        <v>8.2623956264913964E-2</v>
      </c>
      <c r="N327" s="165">
        <f t="shared" si="64"/>
        <v>1</v>
      </c>
      <c r="O327" s="70">
        <f t="shared" si="60"/>
        <v>1</v>
      </c>
      <c r="P327" s="102">
        <f t="shared" si="62"/>
        <v>3.6020000457763786</v>
      </c>
      <c r="Q327" s="6" t="str">
        <f t="shared" si="67"/>
        <v/>
      </c>
      <c r="R327" s="119">
        <f t="shared" si="63"/>
        <v>1</v>
      </c>
    </row>
    <row r="328" spans="1:18" ht="15.6">
      <c r="A328" s="206">
        <v>35024</v>
      </c>
      <c r="B328">
        <v>10.560000419616699</v>
      </c>
      <c r="C328">
        <v>20.860000610351602</v>
      </c>
      <c r="D328">
        <v>0</v>
      </c>
      <c r="E328">
        <v>42.662428521153601</v>
      </c>
      <c r="F328" s="36">
        <f t="shared" si="65"/>
        <v>4.3072529407430231</v>
      </c>
      <c r="G328" s="41">
        <f t="shared" si="68"/>
        <v>25.964477233811337</v>
      </c>
      <c r="H328" s="42">
        <f t="shared" si="69"/>
        <v>0.51928954467622679</v>
      </c>
      <c r="I328" s="61">
        <f t="shared" si="66"/>
        <v>18.285000562667875</v>
      </c>
      <c r="J328" s="37">
        <f t="shared" si="70"/>
        <v>1</v>
      </c>
      <c r="K328" s="76">
        <f t="shared" si="72"/>
        <v>1</v>
      </c>
      <c r="L328" s="89">
        <f t="shared" si="61"/>
        <v>1</v>
      </c>
      <c r="M328" s="168">
        <f t="shared" si="71"/>
        <v>0.11481127717448289</v>
      </c>
      <c r="N328" s="165">
        <f t="shared" si="64"/>
        <v>1</v>
      </c>
      <c r="O328" s="70">
        <f t="shared" si="60"/>
        <v>1</v>
      </c>
      <c r="P328" s="102">
        <f t="shared" si="62"/>
        <v>3.6020000457763786</v>
      </c>
      <c r="Q328" s="6" t="str">
        <f t="shared" si="67"/>
        <v/>
      </c>
      <c r="R328" s="119">
        <f t="shared" si="63"/>
        <v>0</v>
      </c>
    </row>
    <row r="329" spans="1:18" ht="15.6">
      <c r="A329" s="206">
        <v>35025</v>
      </c>
      <c r="B329">
        <v>11.3500003814697</v>
      </c>
      <c r="C329">
        <v>17.360000610351602</v>
      </c>
      <c r="D329">
        <v>2.5</v>
      </c>
      <c r="E329">
        <v>42.777296579699602</v>
      </c>
      <c r="F329" s="36">
        <f t="shared" si="65"/>
        <v>3.1656350900282808</v>
      </c>
      <c r="G329" s="41">
        <f t="shared" si="68"/>
        <v>25.931969161788711</v>
      </c>
      <c r="H329" s="42">
        <f t="shared" si="69"/>
        <v>0.51863938323577419</v>
      </c>
      <c r="I329" s="61">
        <f t="shared" si="66"/>
        <v>15.857500553131127</v>
      </c>
      <c r="J329" s="37">
        <f t="shared" si="70"/>
        <v>1</v>
      </c>
      <c r="K329" s="76">
        <f t="shared" si="72"/>
        <v>1</v>
      </c>
      <c r="L329" s="89">
        <f t="shared" si="61"/>
        <v>1</v>
      </c>
      <c r="M329" s="168">
        <f t="shared" si="71"/>
        <v>9.7536379234721901E-2</v>
      </c>
      <c r="N329" s="165">
        <f t="shared" si="64"/>
        <v>1</v>
      </c>
      <c r="O329" s="70">
        <f t="shared" si="60"/>
        <v>1</v>
      </c>
      <c r="P329" s="102">
        <f t="shared" si="62"/>
        <v>3.6020000457763786</v>
      </c>
      <c r="Q329" s="6" t="str">
        <f t="shared" si="67"/>
        <v/>
      </c>
      <c r="R329" s="119">
        <f t="shared" si="63"/>
        <v>0</v>
      </c>
    </row>
    <row r="330" spans="1:18" ht="15.6">
      <c r="A330" s="206">
        <v>35026</v>
      </c>
      <c r="B330">
        <v>11.0200004577637</v>
      </c>
      <c r="C330">
        <v>16</v>
      </c>
      <c r="D330">
        <v>0.69999998807907104</v>
      </c>
      <c r="E330">
        <v>42.886412833489302</v>
      </c>
      <c r="F330" s="36">
        <f t="shared" si="65"/>
        <v>2.8130612978945608</v>
      </c>
      <c r="G330" s="41">
        <f t="shared" si="68"/>
        <v>24.381520111552135</v>
      </c>
      <c r="H330" s="42">
        <f t="shared" si="69"/>
        <v>0.4876304022310427</v>
      </c>
      <c r="I330" s="61">
        <f t="shared" si="66"/>
        <v>14.755000114440925</v>
      </c>
      <c r="J330" s="37">
        <f t="shared" si="70"/>
        <v>1</v>
      </c>
      <c r="K330" s="76">
        <f t="shared" si="72"/>
        <v>1</v>
      </c>
      <c r="L330" s="89">
        <f t="shared" si="61"/>
        <v>1</v>
      </c>
      <c r="M330" s="168">
        <f t="shared" si="71"/>
        <v>8.6571187529052962E-2</v>
      </c>
      <c r="N330" s="165">
        <f t="shared" si="64"/>
        <v>0</v>
      </c>
      <c r="O330" s="70">
        <f t="shared" ref="O330:O368" si="73">IF((AVERAGE(C324:C330))&lt;$X$4,1,"")</f>
        <v>1</v>
      </c>
      <c r="P330" s="102">
        <f t="shared" si="62"/>
        <v>3.3700000762939624</v>
      </c>
      <c r="Q330" s="6" t="str">
        <f t="shared" si="67"/>
        <v/>
      </c>
      <c r="R330" s="119">
        <f t="shared" si="63"/>
        <v>0</v>
      </c>
    </row>
    <row r="331" spans="1:18" ht="15.6">
      <c r="A331" s="206">
        <v>35027</v>
      </c>
      <c r="B331">
        <v>8.6099996566772496</v>
      </c>
      <c r="C331">
        <v>15.3999996185303</v>
      </c>
      <c r="D331">
        <v>0.89999997615814198</v>
      </c>
      <c r="E331">
        <v>42.989562501385002</v>
      </c>
      <c r="F331" s="36">
        <f t="shared" si="65"/>
        <v>3.1343593326172394</v>
      </c>
      <c r="G331" s="41">
        <f t="shared" si="68"/>
        <v>22.774032621616485</v>
      </c>
      <c r="H331" s="42">
        <f t="shared" si="69"/>
        <v>0.45548065243232971</v>
      </c>
      <c r="I331" s="61">
        <f t="shared" si="66"/>
        <v>13.702499628067038</v>
      </c>
      <c r="J331" s="37">
        <f t="shared" si="70"/>
        <v>1</v>
      </c>
      <c r="K331" s="76">
        <f t="shared" si="72"/>
        <v>1</v>
      </c>
      <c r="L331" s="89">
        <f t="shared" ref="L331:L368" si="74">IF((AVERAGE(I322:I331))&lt;$X$5,1,"")</f>
        <v>1</v>
      </c>
      <c r="M331" s="168">
        <f t="shared" si="71"/>
        <v>7.5436328693694002E-2</v>
      </c>
      <c r="N331" s="165">
        <f t="shared" si="64"/>
        <v>0</v>
      </c>
      <c r="O331" s="70">
        <f t="shared" si="73"/>
        <v>1</v>
      </c>
      <c r="P331" s="102">
        <f t="shared" si="62"/>
        <v>3.3700000762939624</v>
      </c>
      <c r="Q331" s="6">
        <f t="shared" si="67"/>
        <v>35027</v>
      </c>
      <c r="R331" s="119">
        <f t="shared" si="63"/>
        <v>1</v>
      </c>
    </row>
    <row r="332" spans="1:18" ht="15.6">
      <c r="A332" s="206">
        <v>35028</v>
      </c>
      <c r="B332">
        <v>8.7200002670288104</v>
      </c>
      <c r="C332">
        <v>16.4799995422363</v>
      </c>
      <c r="D332">
        <v>0.5</v>
      </c>
      <c r="E332">
        <v>43.086530802249001</v>
      </c>
      <c r="F332" s="36">
        <f t="shared" si="65"/>
        <v>3.4253716711404594</v>
      </c>
      <c r="G332" s="41">
        <f t="shared" si="68"/>
        <v>20.533735284704118</v>
      </c>
      <c r="H332" s="42">
        <f t="shared" si="69"/>
        <v>0.41067470569408238</v>
      </c>
      <c r="I332" s="61">
        <f t="shared" si="66"/>
        <v>14.539999723434427</v>
      </c>
      <c r="J332" s="37">
        <f t="shared" si="70"/>
        <v>1</v>
      </c>
      <c r="K332" s="76" t="str">
        <f t="shared" si="72"/>
        <v/>
      </c>
      <c r="L332" s="89">
        <f t="shared" si="74"/>
        <v>1</v>
      </c>
      <c r="M332" s="168">
        <f t="shared" si="71"/>
        <v>8.4331457406902025E-2</v>
      </c>
      <c r="N332" s="165">
        <f t="shared" si="64"/>
        <v>0</v>
      </c>
      <c r="O332" s="70">
        <f t="shared" si="73"/>
        <v>1</v>
      </c>
      <c r="P332" s="102">
        <f t="shared" ref="P332:P368" si="75">IF(L332=1,(AVERAGE(IF(I332&gt;$X$7,I332-$X$7,0),IF(I331&gt;$X$7,I331-$X$7,0),IF(I330&gt;$X$7,I330-$X$7,0),IF(I329&gt;$X$7,I329-$X$7,0),IF(I328&gt;$X$7,I328-$X$7,0),IF(I327&gt;$X$7,I327-$X$7,0),IF(I326&gt;$X$7,I326-$X$7,0),IF(I325&gt;$X$7,I325-$X$7,0),IF(I324&gt;$X$7,I324-$X$7,0),IF(I323&gt;$X$7,I323-$X$7,0)))*$X$8,"")</f>
        <v>3.3700000762939624</v>
      </c>
      <c r="Q332" s="6" t="str">
        <f t="shared" si="67"/>
        <v/>
      </c>
      <c r="R332" s="119">
        <f t="shared" si="63"/>
        <v>1</v>
      </c>
    </row>
    <row r="333" spans="1:18" ht="15.6">
      <c r="A333" s="206">
        <v>35029</v>
      </c>
      <c r="B333">
        <v>8.0200004577636701</v>
      </c>
      <c r="C333">
        <v>21.590000152587901</v>
      </c>
      <c r="D333">
        <v>0</v>
      </c>
      <c r="E333">
        <v>43.177102954943699</v>
      </c>
      <c r="F333" s="36">
        <f t="shared" si="65"/>
        <v>4.8684350273311097</v>
      </c>
      <c r="G333" s="41">
        <f t="shared" si="68"/>
        <v>16.63898726283923</v>
      </c>
      <c r="H333" s="42">
        <f t="shared" si="69"/>
        <v>0.33277974525678461</v>
      </c>
      <c r="I333" s="61">
        <f t="shared" si="66"/>
        <v>18.197500228881843</v>
      </c>
      <c r="J333" s="37">
        <f t="shared" si="70"/>
        <v>1</v>
      </c>
      <c r="K333" s="76" t="str">
        <f t="shared" si="72"/>
        <v/>
      </c>
      <c r="L333" s="89">
        <f t="shared" si="74"/>
        <v>1</v>
      </c>
      <c r="M333" s="168">
        <f t="shared" si="71"/>
        <v>0.11447854662440819</v>
      </c>
      <c r="N333" s="165">
        <f t="shared" si="64"/>
        <v>1</v>
      </c>
      <c r="O333" s="70">
        <f t="shared" si="73"/>
        <v>1</v>
      </c>
      <c r="P333" s="102">
        <f t="shared" si="75"/>
        <v>3.3700000762939624</v>
      </c>
      <c r="Q333" s="6" t="str">
        <f t="shared" si="67"/>
        <v/>
      </c>
      <c r="R333" s="119">
        <f t="shared" si="63"/>
        <v>1</v>
      </c>
    </row>
    <row r="334" spans="1:18" ht="15.6">
      <c r="A334" s="206">
        <v>35030</v>
      </c>
      <c r="B334">
        <v>11.789999961853001</v>
      </c>
      <c r="C334">
        <v>23.450000762939499</v>
      </c>
      <c r="D334">
        <v>0.20000000298023199</v>
      </c>
      <c r="E334">
        <v>43.261064178331601</v>
      </c>
      <c r="F334" s="36">
        <f t="shared" si="65"/>
        <v>4.9119823942671861</v>
      </c>
      <c r="G334" s="41">
        <f t="shared" si="68"/>
        <v>12.909401350405712</v>
      </c>
      <c r="H334" s="42">
        <f t="shared" si="69"/>
        <v>0.25818802700811427</v>
      </c>
      <c r="I334" s="61">
        <f t="shared" si="66"/>
        <v>20.535000562667875</v>
      </c>
      <c r="J334" s="37">
        <f t="shared" si="70"/>
        <v>1</v>
      </c>
      <c r="K334" s="76" t="str">
        <f t="shared" si="72"/>
        <v/>
      </c>
      <c r="L334" s="89">
        <f t="shared" si="74"/>
        <v>1</v>
      </c>
      <c r="M334" s="168">
        <f t="shared" si="71"/>
        <v>0.10356903124470276</v>
      </c>
      <c r="N334" s="165">
        <f t="shared" si="64"/>
        <v>1</v>
      </c>
      <c r="O334" s="70">
        <f t="shared" si="73"/>
        <v>1</v>
      </c>
      <c r="P334" s="102">
        <f t="shared" si="75"/>
        <v>1.2280004501343</v>
      </c>
      <c r="Q334" s="6" t="str">
        <f t="shared" si="67"/>
        <v/>
      </c>
      <c r="R334" s="119">
        <f t="shared" si="63"/>
        <v>1</v>
      </c>
    </row>
    <row r="335" spans="1:18" ht="15.6">
      <c r="A335" s="206">
        <v>35031</v>
      </c>
      <c r="B335">
        <v>11.1000003814697</v>
      </c>
      <c r="C335">
        <v>24.319999694824201</v>
      </c>
      <c r="D335">
        <v>0.10000000149011599</v>
      </c>
      <c r="E335">
        <v>43.338199691275001</v>
      </c>
      <c r="F335" s="36">
        <f t="shared" si="65"/>
        <v>5.2528984749142769</v>
      </c>
      <c r="G335" s="41">
        <f t="shared" si="68"/>
        <v>8.8070825719644077</v>
      </c>
      <c r="H335" s="42">
        <f t="shared" si="69"/>
        <v>0.17614165143928814</v>
      </c>
      <c r="I335" s="61">
        <f t="shared" si="66"/>
        <v>21.014999866485574</v>
      </c>
      <c r="J335" s="37" t="str">
        <f t="shared" si="70"/>
        <v xml:space="preserve"> </v>
      </c>
      <c r="K335" s="76" t="str">
        <f t="shared" si="72"/>
        <v/>
      </c>
      <c r="L335" s="89">
        <f t="shared" si="74"/>
        <v>1</v>
      </c>
      <c r="M335" s="168">
        <f t="shared" si="71"/>
        <v>8.8336517334579159E-2</v>
      </c>
      <c r="N335" s="165">
        <f t="shared" si="64"/>
        <v>1</v>
      </c>
      <c r="O335" s="70">
        <f t="shared" si="73"/>
        <v>1</v>
      </c>
      <c r="P335" s="102">
        <f t="shared" si="75"/>
        <v>2.8400003433227594</v>
      </c>
      <c r="Q335" s="6" t="str">
        <f t="shared" si="67"/>
        <v/>
      </c>
      <c r="R335" s="119">
        <f t="shared" si="63"/>
        <v>1</v>
      </c>
    </row>
    <row r="336" spans="1:18" ht="15.6">
      <c r="A336" s="206">
        <v>35032</v>
      </c>
      <c r="B336">
        <v>11.560000419616699</v>
      </c>
      <c r="C336">
        <v>19.049999237060501</v>
      </c>
      <c r="D336">
        <v>0.20000000298023199</v>
      </c>
      <c r="E336">
        <v>43.408294712636298</v>
      </c>
      <c r="F336" s="36">
        <f t="shared" si="65"/>
        <v>3.6920616237791979</v>
      </c>
      <c r="G336" s="41">
        <f t="shared" si="68"/>
        <v>6.0534332759212814</v>
      </c>
      <c r="H336" s="42">
        <f t="shared" si="69"/>
        <v>0.12106866551842563</v>
      </c>
      <c r="I336" s="61">
        <f t="shared" si="66"/>
        <v>17.177499532699549</v>
      </c>
      <c r="J336" s="37" t="str">
        <f t="shared" si="70"/>
        <v xml:space="preserve"> </v>
      </c>
      <c r="K336" s="76" t="str">
        <f t="shared" si="72"/>
        <v/>
      </c>
      <c r="L336" s="89">
        <f t="shared" si="74"/>
        <v>1</v>
      </c>
      <c r="M336" s="168">
        <f t="shared" si="71"/>
        <v>0.10865043085717845</v>
      </c>
      <c r="N336" s="165">
        <f t="shared" si="64"/>
        <v>1</v>
      </c>
      <c r="O336" s="70">
        <f t="shared" si="73"/>
        <v>1</v>
      </c>
      <c r="P336" s="102">
        <f t="shared" si="75"/>
        <v>2.8400003433227594</v>
      </c>
      <c r="Q336" s="6" t="str">
        <f t="shared" si="67"/>
        <v/>
      </c>
      <c r="R336" s="119">
        <f t="shared" si="63"/>
        <v>1</v>
      </c>
    </row>
    <row r="337" spans="1:18" ht="15.6">
      <c r="A337" s="206">
        <v>35033</v>
      </c>
      <c r="B337">
        <v>8.9899997711181605</v>
      </c>
      <c r="C337">
        <v>20.75</v>
      </c>
      <c r="D337">
        <v>0</v>
      </c>
      <c r="E337">
        <v>43.471134461277799</v>
      </c>
      <c r="F337" s="36">
        <f t="shared" si="65"/>
        <v>4.5720979276583842</v>
      </c>
      <c r="G337" s="41">
        <f t="shared" si="68"/>
        <v>2.3957549337945738</v>
      </c>
      <c r="H337" s="42">
        <f t="shared" si="69"/>
        <v>4.7915098675891478E-2</v>
      </c>
      <c r="I337" s="61">
        <f t="shared" si="66"/>
        <v>17.809999942779541</v>
      </c>
      <c r="J337" s="37" t="str">
        <f t="shared" si="70"/>
        <v xml:space="preserve"> </v>
      </c>
      <c r="K337" s="76" t="str">
        <f t="shared" si="72"/>
        <v/>
      </c>
      <c r="L337" s="89">
        <f t="shared" si="74"/>
        <v>1</v>
      </c>
      <c r="M337" s="168">
        <f t="shared" si="71"/>
        <v>0.1126519580711698</v>
      </c>
      <c r="N337" s="165">
        <f t="shared" si="64"/>
        <v>1</v>
      </c>
      <c r="O337" s="70">
        <f t="shared" si="73"/>
        <v>1</v>
      </c>
      <c r="P337" s="102">
        <f t="shared" si="75"/>
        <v>2.8400003433227594</v>
      </c>
      <c r="Q337" s="6" t="str">
        <f t="shared" si="67"/>
        <v/>
      </c>
      <c r="R337" s="119">
        <f t="shared" ref="R337:R368" si="76">IF(AND(AND(AND(SUM(D324:D328)&gt;$X$6)),(L337=1)),1,0)</f>
        <v>1</v>
      </c>
    </row>
    <row r="338" spans="1:18" ht="15.6">
      <c r="A338" s="206">
        <v>35034</v>
      </c>
      <c r="B338">
        <v>12.310000419616699</v>
      </c>
      <c r="C338">
        <v>17.7600002288818</v>
      </c>
      <c r="D338">
        <v>1.79999995231628</v>
      </c>
      <c r="E338">
        <v>43.526504156062103</v>
      </c>
      <c r="F338" s="36">
        <f t="shared" si="65"/>
        <v>3.1322095413202073</v>
      </c>
      <c r="G338" s="41">
        <f t="shared" si="68"/>
        <v>1.6899872530546878</v>
      </c>
      <c r="H338" s="42">
        <f t="shared" si="69"/>
        <v>3.3799745061093754E-2</v>
      </c>
      <c r="I338" s="61">
        <f t="shared" si="66"/>
        <v>16.397500276565523</v>
      </c>
      <c r="J338" s="37" t="str">
        <f t="shared" si="70"/>
        <v xml:space="preserve"> </v>
      </c>
      <c r="K338" s="76" t="str">
        <f t="shared" si="72"/>
        <v/>
      </c>
      <c r="L338" s="89">
        <f t="shared" si="74"/>
        <v>1</v>
      </c>
      <c r="M338" s="168">
        <f t="shared" si="71"/>
        <v>0.10243299520403755</v>
      </c>
      <c r="N338" s="165">
        <f t="shared" si="64"/>
        <v>1</v>
      </c>
      <c r="O338" s="70">
        <f t="shared" si="73"/>
        <v>1</v>
      </c>
      <c r="P338" s="102">
        <f t="shared" si="75"/>
        <v>2.8400003433227594</v>
      </c>
      <c r="Q338" s="6" t="str">
        <f t="shared" si="67"/>
        <v/>
      </c>
      <c r="R338" s="119">
        <f t="shared" si="76"/>
        <v>1</v>
      </c>
    </row>
    <row r="339" spans="1:18" ht="15.6">
      <c r="A339" s="206">
        <v>35035</v>
      </c>
      <c r="B339">
        <v>6.8000001907348597</v>
      </c>
      <c r="C339">
        <v>20.040000915527301</v>
      </c>
      <c r="D339">
        <v>0</v>
      </c>
      <c r="E339">
        <v>43.574189015851402</v>
      </c>
      <c r="F339" s="36">
        <f t="shared" si="65"/>
        <v>4.6469497417175605</v>
      </c>
      <c r="G339" s="41">
        <f t="shared" si="68"/>
        <v>0</v>
      </c>
      <c r="H339" s="42">
        <f t="shared" si="69"/>
        <v>0</v>
      </c>
      <c r="I339" s="61">
        <f t="shared" si="66"/>
        <v>16.730000734329192</v>
      </c>
      <c r="J339" s="37" t="str">
        <f t="shared" si="70"/>
        <v xml:space="preserve"> </v>
      </c>
      <c r="K339" s="76" t="str">
        <f t="shared" si="72"/>
        <v/>
      </c>
      <c r="L339" s="89">
        <f t="shared" si="74"/>
        <v>1</v>
      </c>
      <c r="M339" s="168">
        <f t="shared" si="71"/>
        <v>0.10522633114426712</v>
      </c>
      <c r="N339" s="165">
        <f t="shared" si="64"/>
        <v>1</v>
      </c>
      <c r="O339" s="70">
        <f t="shared" si="73"/>
        <v>1</v>
      </c>
      <c r="P339" s="102">
        <f t="shared" si="75"/>
        <v>2.8400003433227594</v>
      </c>
      <c r="Q339" s="6" t="str">
        <f t="shared" si="67"/>
        <v/>
      </c>
      <c r="R339" s="119">
        <f t="shared" si="76"/>
        <v>1</v>
      </c>
    </row>
    <row r="340" spans="1:18" ht="15.6">
      <c r="A340" s="206">
        <v>35036</v>
      </c>
      <c r="B340">
        <v>8.8199996948242205</v>
      </c>
      <c r="C340">
        <v>26.2299995422363</v>
      </c>
      <c r="D340">
        <v>0</v>
      </c>
      <c r="E340">
        <v>43.613974259508097</v>
      </c>
      <c r="F340" s="36">
        <f t="shared" si="65"/>
        <v>6.0348845193766181</v>
      </c>
      <c r="G340" s="41">
        <f t="shared" si="68"/>
        <v>0</v>
      </c>
      <c r="H340" s="42">
        <f t="shared" si="69"/>
        <v>0</v>
      </c>
      <c r="I340" s="61">
        <f t="shared" si="66"/>
        <v>21.877499580383279</v>
      </c>
      <c r="J340" s="37" t="str">
        <f t="shared" si="70"/>
        <v xml:space="preserve"> </v>
      </c>
      <c r="K340" s="76" t="str">
        <f t="shared" si="72"/>
        <v/>
      </c>
      <c r="L340" s="89">
        <f t="shared" si="74"/>
        <v>1</v>
      </c>
      <c r="M340" s="168">
        <f t="shared" si="71"/>
        <v>0</v>
      </c>
      <c r="N340" s="165">
        <f t="shared" si="64"/>
        <v>1</v>
      </c>
      <c r="O340" s="70" t="str">
        <f t="shared" si="73"/>
        <v/>
      </c>
      <c r="P340" s="102">
        <f t="shared" si="75"/>
        <v>5.1420000076293828</v>
      </c>
      <c r="Q340" s="6" t="str">
        <f t="shared" si="67"/>
        <v/>
      </c>
      <c r="R340" s="119">
        <f t="shared" si="76"/>
        <v>1</v>
      </c>
    </row>
    <row r="341" spans="1:18" ht="15.6">
      <c r="A341" s="206">
        <v>35037</v>
      </c>
      <c r="B341">
        <v>11.439999580383301</v>
      </c>
      <c r="C341">
        <v>15.0900001525879</v>
      </c>
      <c r="D341">
        <v>12</v>
      </c>
      <c r="E341">
        <v>43.645645105894602</v>
      </c>
      <c r="F341" s="36">
        <f t="shared" si="65"/>
        <v>2.4317587709916166</v>
      </c>
      <c r="G341" s="41">
        <f t="shared" si="68"/>
        <v>10.054592983206707</v>
      </c>
      <c r="H341" s="42">
        <f t="shared" si="69"/>
        <v>0.20109185966413412</v>
      </c>
      <c r="I341" s="61">
        <f t="shared" si="66"/>
        <v>14.17750000953675</v>
      </c>
      <c r="J341" s="37">
        <f t="shared" si="70"/>
        <v>1</v>
      </c>
      <c r="K341" s="76">
        <f t="shared" si="72"/>
        <v>1</v>
      </c>
      <c r="L341" s="89">
        <f t="shared" si="74"/>
        <v>1</v>
      </c>
      <c r="M341" s="168">
        <f t="shared" si="71"/>
        <v>8.0507992337435108E-2</v>
      </c>
      <c r="N341" s="165">
        <f t="shared" si="64"/>
        <v>1</v>
      </c>
      <c r="O341" s="70">
        <f t="shared" si="73"/>
        <v>1</v>
      </c>
      <c r="P341" s="102">
        <f t="shared" si="75"/>
        <v>5.1420000076293828</v>
      </c>
      <c r="Q341" s="6" t="str">
        <f t="shared" si="67"/>
        <v/>
      </c>
      <c r="R341" s="119">
        <f t="shared" si="76"/>
        <v>0</v>
      </c>
    </row>
    <row r="342" spans="1:18" ht="15.6">
      <c r="A342" s="206">
        <v>35038</v>
      </c>
      <c r="B342">
        <v>8.9099998474121094</v>
      </c>
      <c r="C342">
        <v>15.3999996185303</v>
      </c>
      <c r="D342">
        <v>13.5</v>
      </c>
      <c r="E342">
        <v>43.6689867738733</v>
      </c>
      <c r="F342" s="36">
        <f t="shared" si="65"/>
        <v>3.1284306188793973</v>
      </c>
      <c r="G342" s="41">
        <f t="shared" si="68"/>
        <v>21.05184848810319</v>
      </c>
      <c r="H342" s="42">
        <f t="shared" si="69"/>
        <v>0.42103696976206378</v>
      </c>
      <c r="I342" s="61">
        <f t="shared" si="66"/>
        <v>13.777499675750752</v>
      </c>
      <c r="J342" s="37">
        <f t="shared" si="70"/>
        <v>1</v>
      </c>
      <c r="K342" s="76">
        <f t="shared" si="72"/>
        <v>1</v>
      </c>
      <c r="L342" s="89">
        <f t="shared" si="74"/>
        <v>1</v>
      </c>
      <c r="M342" s="168">
        <f t="shared" si="71"/>
        <v>7.624032958171896E-2</v>
      </c>
      <c r="N342" s="165">
        <f t="shared" si="64"/>
        <v>1</v>
      </c>
      <c r="O342" s="70">
        <f t="shared" si="73"/>
        <v>1</v>
      </c>
      <c r="P342" s="102">
        <f t="shared" si="75"/>
        <v>5.1420000076293828</v>
      </c>
      <c r="Q342" s="6" t="str">
        <f t="shared" si="67"/>
        <v/>
      </c>
      <c r="R342" s="119">
        <f t="shared" si="76"/>
        <v>0</v>
      </c>
    </row>
    <row r="343" spans="1:18" ht="15.6">
      <c r="A343" s="206">
        <v>35039</v>
      </c>
      <c r="B343">
        <v>11.1099996566772</v>
      </c>
      <c r="C343">
        <v>16.450000762939499</v>
      </c>
      <c r="D343">
        <v>0.10000000149011599</v>
      </c>
      <c r="E343">
        <v>43.683784482306599</v>
      </c>
      <c r="F343" s="36">
        <f t="shared" si="65"/>
        <v>2.9927112038829593</v>
      </c>
      <c r="G343" s="41">
        <f t="shared" si="68"/>
        <v>18.757679526486939</v>
      </c>
      <c r="H343" s="42">
        <f t="shared" si="69"/>
        <v>0.37515359052973879</v>
      </c>
      <c r="I343" s="61">
        <f t="shared" si="66"/>
        <v>15.115000486373924</v>
      </c>
      <c r="J343" s="37">
        <f t="shared" si="70"/>
        <v>1</v>
      </c>
      <c r="K343" s="76">
        <f t="shared" si="72"/>
        <v>1</v>
      </c>
      <c r="L343" s="89">
        <f t="shared" si="74"/>
        <v>1</v>
      </c>
      <c r="M343" s="168">
        <f t="shared" si="71"/>
        <v>9.0260370021116448E-2</v>
      </c>
      <c r="N343" s="165">
        <f t="shared" ref="N343:N368" si="77">IF(AND(SUM(M332:M343)&gt;1,SUM(D328:D332)&gt;$X$6),1,0)</f>
        <v>0</v>
      </c>
      <c r="O343" s="70">
        <f t="shared" si="73"/>
        <v>1</v>
      </c>
      <c r="P343" s="102">
        <f t="shared" si="75"/>
        <v>5.1420000076293828</v>
      </c>
      <c r="Q343" s="6" t="str">
        <f t="shared" si="67"/>
        <v/>
      </c>
      <c r="R343" s="119">
        <f t="shared" si="76"/>
        <v>0</v>
      </c>
    </row>
    <row r="344" spans="1:18" ht="15.6">
      <c r="A344" s="206">
        <v>35040</v>
      </c>
      <c r="B344">
        <v>11.7399997711182</v>
      </c>
      <c r="C344">
        <v>17.389999389648398</v>
      </c>
      <c r="D344">
        <v>0.20000000298023199</v>
      </c>
      <c r="E344">
        <v>43.689823450056899</v>
      </c>
      <c r="F344" s="36">
        <f t="shared" si="65"/>
        <v>3.1553087105317741</v>
      </c>
      <c r="G344" s="41">
        <f t="shared" si="68"/>
        <v>16.433432561041752</v>
      </c>
      <c r="H344" s="42">
        <f t="shared" si="69"/>
        <v>0.32866865122083505</v>
      </c>
      <c r="I344" s="61">
        <f t="shared" si="66"/>
        <v>15.977499485015848</v>
      </c>
      <c r="J344" s="37">
        <f t="shared" si="70"/>
        <v>1</v>
      </c>
      <c r="K344" s="76">
        <f t="shared" si="72"/>
        <v>1</v>
      </c>
      <c r="L344" s="89">
        <f t="shared" si="74"/>
        <v>1</v>
      </c>
      <c r="M344" s="168">
        <f t="shared" si="71"/>
        <v>9.8658084767931489E-2</v>
      </c>
      <c r="N344" s="165">
        <f t="shared" si="77"/>
        <v>0</v>
      </c>
      <c r="O344" s="70">
        <f t="shared" si="73"/>
        <v>1</v>
      </c>
      <c r="P344" s="102">
        <f t="shared" si="75"/>
        <v>3.913999557495083</v>
      </c>
      <c r="Q344" s="6" t="str">
        <f t="shared" si="67"/>
        <v/>
      </c>
      <c r="R344" s="119">
        <f t="shared" si="76"/>
        <v>0</v>
      </c>
    </row>
    <row r="345" spans="1:18" ht="15.6">
      <c r="A345" s="206">
        <v>35041</v>
      </c>
      <c r="B345">
        <v>8.4300003051757795</v>
      </c>
      <c r="C345">
        <v>22.450000762939499</v>
      </c>
      <c r="D345">
        <v>0</v>
      </c>
      <c r="E345">
        <v>43.686888895986499</v>
      </c>
      <c r="F345" s="36">
        <f t="shared" si="65"/>
        <v>5.104437678383575</v>
      </c>
      <c r="G345" s="41">
        <f t="shared" si="68"/>
        <v>12.349882418334891</v>
      </c>
      <c r="H345" s="42">
        <f t="shared" si="69"/>
        <v>0.24699764836669783</v>
      </c>
      <c r="I345" s="61">
        <f t="shared" si="66"/>
        <v>18.945000648498571</v>
      </c>
      <c r="J345" s="37">
        <f t="shared" si="70"/>
        <v>1</v>
      </c>
      <c r="K345" s="76">
        <f t="shared" si="72"/>
        <v>1</v>
      </c>
      <c r="L345" s="89">
        <f t="shared" si="74"/>
        <v>1</v>
      </c>
      <c r="M345" s="168">
        <f t="shared" si="71"/>
        <v>0.11614227366057051</v>
      </c>
      <c r="N345" s="165">
        <f t="shared" si="77"/>
        <v>0</v>
      </c>
      <c r="O345" s="70">
        <f t="shared" si="73"/>
        <v>1</v>
      </c>
      <c r="P345" s="102">
        <f t="shared" si="75"/>
        <v>2.3019996643066234</v>
      </c>
      <c r="Q345" s="6" t="str">
        <f t="shared" si="67"/>
        <v/>
      </c>
      <c r="R345" s="119">
        <f t="shared" si="76"/>
        <v>0</v>
      </c>
    </row>
    <row r="346" spans="1:18" ht="15.6">
      <c r="A346" s="206">
        <v>35042</v>
      </c>
      <c r="B346">
        <v>11.079999923706101</v>
      </c>
      <c r="C346">
        <v>31.25</v>
      </c>
      <c r="D346">
        <v>0.20000000298023199</v>
      </c>
      <c r="E346">
        <v>43.674766038957898</v>
      </c>
      <c r="F346" s="36">
        <f t="shared" si="65"/>
        <v>7.1749680073426498</v>
      </c>
      <c r="G346" s="41">
        <f t="shared" si="68"/>
        <v>6.8099080154410032</v>
      </c>
      <c r="H346" s="42">
        <f t="shared" si="69"/>
        <v>0.13619816030882007</v>
      </c>
      <c r="I346" s="61">
        <f t="shared" si="66"/>
        <v>26.207499980926524</v>
      </c>
      <c r="J346" s="37" t="str">
        <f t="shared" si="70"/>
        <v xml:space="preserve"> </v>
      </c>
      <c r="K346" s="76">
        <f t="shared" si="72"/>
        <v>1</v>
      </c>
      <c r="L346" s="89">
        <f t="shared" si="74"/>
        <v>1</v>
      </c>
      <c r="M346" s="168">
        <f t="shared" si="71"/>
        <v>0</v>
      </c>
      <c r="N346" s="165">
        <f t="shared" si="77"/>
        <v>0</v>
      </c>
      <c r="O346" s="70">
        <f t="shared" si="73"/>
        <v>1</v>
      </c>
      <c r="P346" s="102">
        <f t="shared" si="75"/>
        <v>8.0679996490478434</v>
      </c>
      <c r="Q346" s="6" t="str">
        <f t="shared" si="67"/>
        <v/>
      </c>
      <c r="R346" s="119">
        <f t="shared" si="76"/>
        <v>0</v>
      </c>
    </row>
    <row r="347" spans="1:18" ht="15.6">
      <c r="A347" s="206">
        <v>35043</v>
      </c>
      <c r="B347">
        <v>11.939999580383301</v>
      </c>
      <c r="C347">
        <v>16.149999618530298</v>
      </c>
      <c r="D347">
        <v>0.5</v>
      </c>
      <c r="E347">
        <v>43.653240097833297</v>
      </c>
      <c r="F347" s="36">
        <f t="shared" si="65"/>
        <v>2.6776914594900938</v>
      </c>
      <c r="G347" s="41">
        <f t="shared" si="68"/>
        <v>5.1677548478489275</v>
      </c>
      <c r="H347" s="42">
        <f t="shared" si="69"/>
        <v>0.10335509695697855</v>
      </c>
      <c r="I347" s="61">
        <f t="shared" si="66"/>
        <v>15.097499608993548</v>
      </c>
      <c r="J347" s="37" t="str">
        <f t="shared" si="70"/>
        <v xml:space="preserve"> </v>
      </c>
      <c r="K347" s="76" t="str">
        <f t="shared" si="72"/>
        <v/>
      </c>
      <c r="L347" s="89">
        <f t="shared" si="74"/>
        <v>1</v>
      </c>
      <c r="M347" s="168">
        <f t="shared" si="71"/>
        <v>9.0083059898989876E-2</v>
      </c>
      <c r="N347" s="165">
        <f t="shared" si="77"/>
        <v>0</v>
      </c>
      <c r="O347" s="70">
        <f t="shared" si="73"/>
        <v>1</v>
      </c>
      <c r="P347" s="102">
        <f t="shared" si="75"/>
        <v>8.0679996490478434</v>
      </c>
      <c r="Q347" s="6" t="str">
        <f t="shared" si="67"/>
        <v/>
      </c>
      <c r="R347" s="119">
        <f t="shared" si="76"/>
        <v>0</v>
      </c>
    </row>
    <row r="348" spans="1:18" ht="15.6">
      <c r="A348" s="206">
        <v>35044</v>
      </c>
      <c r="B348">
        <v>8.3000001907348597</v>
      </c>
      <c r="C348">
        <v>13.7299995422363</v>
      </c>
      <c r="D348">
        <v>8.8999996185302699</v>
      </c>
      <c r="E348">
        <v>43.622096291475302</v>
      </c>
      <c r="F348" s="36">
        <f t="shared" si="65"/>
        <v>2.7497093757915017</v>
      </c>
      <c r="G348" s="41">
        <f t="shared" si="68"/>
        <v>11.867986965745995</v>
      </c>
      <c r="H348" s="42">
        <f t="shared" si="69"/>
        <v>0.23735973931491991</v>
      </c>
      <c r="I348" s="61">
        <f t="shared" si="66"/>
        <v>12.372499704360941</v>
      </c>
      <c r="J348" s="37">
        <f t="shared" si="70"/>
        <v>1</v>
      </c>
      <c r="K348" s="76">
        <f t="shared" si="72"/>
        <v>1</v>
      </c>
      <c r="L348" s="89">
        <f t="shared" si="74"/>
        <v>1</v>
      </c>
      <c r="M348" s="168">
        <f t="shared" si="71"/>
        <v>6.1163186558466795E-2</v>
      </c>
      <c r="N348" s="165">
        <f t="shared" si="77"/>
        <v>0</v>
      </c>
      <c r="O348" s="70">
        <f t="shared" si="73"/>
        <v>1</v>
      </c>
      <c r="P348" s="102">
        <f t="shared" si="75"/>
        <v>8.0679996490478434</v>
      </c>
      <c r="Q348" s="6" t="str">
        <f t="shared" si="67"/>
        <v/>
      </c>
      <c r="R348" s="119">
        <f t="shared" si="76"/>
        <v>0</v>
      </c>
    </row>
    <row r="349" spans="1:18" ht="15.6">
      <c r="A349" s="206">
        <v>35045</v>
      </c>
      <c r="B349">
        <v>6.7699999809265101</v>
      </c>
      <c r="C349">
        <v>15.7600002288818</v>
      </c>
      <c r="D349">
        <v>5.6999998092651403</v>
      </c>
      <c r="E349">
        <v>43.581119838746197</v>
      </c>
      <c r="F349" s="36">
        <f t="shared" si="65"/>
        <v>3.5654168929200987</v>
      </c>
      <c r="G349" s="41">
        <f t="shared" si="68"/>
        <v>14.715653260675056</v>
      </c>
      <c r="H349" s="42">
        <f t="shared" si="69"/>
        <v>0.29431306521350115</v>
      </c>
      <c r="I349" s="61">
        <f t="shared" si="66"/>
        <v>13.512500166892977</v>
      </c>
      <c r="J349" s="37">
        <f t="shared" si="70"/>
        <v>1</v>
      </c>
      <c r="K349" s="76">
        <f t="shared" si="72"/>
        <v>1</v>
      </c>
      <c r="L349" s="89">
        <f t="shared" si="74"/>
        <v>1</v>
      </c>
      <c r="M349" s="168">
        <f t="shared" si="71"/>
        <v>7.3396102537142377E-2</v>
      </c>
      <c r="N349" s="165">
        <f t="shared" si="77"/>
        <v>0</v>
      </c>
      <c r="O349" s="70">
        <f t="shared" si="73"/>
        <v>1</v>
      </c>
      <c r="P349" s="102">
        <f t="shared" si="75"/>
        <v>8.0679996490478434</v>
      </c>
      <c r="Q349" s="6" t="str">
        <f t="shared" si="67"/>
        <v/>
      </c>
      <c r="R349" s="119">
        <f t="shared" si="76"/>
        <v>0</v>
      </c>
    </row>
    <row r="350" spans="1:18" ht="15.6">
      <c r="A350" s="206">
        <v>35046</v>
      </c>
      <c r="B350">
        <v>7.21000003814697</v>
      </c>
      <c r="C350">
        <v>18.7299995422363</v>
      </c>
      <c r="D350">
        <v>0</v>
      </c>
      <c r="E350">
        <v>43.530095958508298</v>
      </c>
      <c r="F350" s="36">
        <f t="shared" si="65"/>
        <v>4.2678102257484083</v>
      </c>
      <c r="G350" s="41">
        <f t="shared" si="68"/>
        <v>11.301405080076329</v>
      </c>
      <c r="H350" s="42">
        <f t="shared" si="69"/>
        <v>0.22602810160152656</v>
      </c>
      <c r="I350" s="61">
        <f t="shared" si="66"/>
        <v>15.849999666213968</v>
      </c>
      <c r="J350" s="37">
        <f t="shared" si="70"/>
        <v>1</v>
      </c>
      <c r="K350" s="76">
        <f t="shared" si="72"/>
        <v>1</v>
      </c>
      <c r="L350" s="89">
        <f t="shared" si="74"/>
        <v>1</v>
      </c>
      <c r="M350" s="168">
        <f t="shared" si="71"/>
        <v>9.7465688824495231E-2</v>
      </c>
      <c r="N350" s="165">
        <f t="shared" si="77"/>
        <v>0</v>
      </c>
      <c r="O350" s="70">
        <f t="shared" si="73"/>
        <v>1</v>
      </c>
      <c r="P350" s="102">
        <f t="shared" si="75"/>
        <v>5.7659999847412191</v>
      </c>
      <c r="Q350" s="6">
        <f t="shared" si="67"/>
        <v>35046</v>
      </c>
      <c r="R350" s="119">
        <f t="shared" si="76"/>
        <v>1</v>
      </c>
    </row>
    <row r="351" spans="1:18" ht="15.6">
      <c r="A351" s="206">
        <v>35047</v>
      </c>
      <c r="B351">
        <v>11.7200002670288</v>
      </c>
      <c r="C351">
        <v>19.549999237060501</v>
      </c>
      <c r="D351">
        <v>0</v>
      </c>
      <c r="E351">
        <v>43.468809869624103</v>
      </c>
      <c r="F351" s="36">
        <f t="shared" si="65"/>
        <v>3.8178747634025245</v>
      </c>
      <c r="G351" s="41">
        <f t="shared" si="68"/>
        <v>8.247105269354309</v>
      </c>
      <c r="H351" s="42">
        <f t="shared" si="69"/>
        <v>0.16494210538708617</v>
      </c>
      <c r="I351" s="61">
        <f t="shared" si="66"/>
        <v>17.592499494552577</v>
      </c>
      <c r="J351" s="37" t="str">
        <f t="shared" si="70"/>
        <v xml:space="preserve"> </v>
      </c>
      <c r="K351" s="76">
        <f t="shared" si="72"/>
        <v>1</v>
      </c>
      <c r="L351" s="89">
        <f t="shared" si="74"/>
        <v>1</v>
      </c>
      <c r="M351" s="168">
        <f t="shared" si="71"/>
        <v>0.11140380269227521</v>
      </c>
      <c r="N351" s="165">
        <f t="shared" si="77"/>
        <v>0</v>
      </c>
      <c r="O351" s="70">
        <f t="shared" si="73"/>
        <v>1</v>
      </c>
      <c r="P351" s="102">
        <f t="shared" si="75"/>
        <v>5.7659999847412191</v>
      </c>
      <c r="Q351" s="6" t="str">
        <f t="shared" si="67"/>
        <v/>
      </c>
      <c r="R351" s="119">
        <f t="shared" si="76"/>
        <v>1</v>
      </c>
    </row>
    <row r="352" spans="1:18" ht="15.6">
      <c r="A352" s="206">
        <v>35048</v>
      </c>
      <c r="B352">
        <v>9.6999998092651403</v>
      </c>
      <c r="C352">
        <v>23.670000076293899</v>
      </c>
      <c r="D352">
        <v>0</v>
      </c>
      <c r="E352">
        <v>43.397046790955898</v>
      </c>
      <c r="F352" s="36">
        <f t="shared" si="65"/>
        <v>5.2511009181324102</v>
      </c>
      <c r="G352" s="41">
        <f t="shared" si="68"/>
        <v>4.0462245348483803</v>
      </c>
      <c r="H352" s="42">
        <f t="shared" si="69"/>
        <v>8.092449069696761E-2</v>
      </c>
      <c r="I352" s="61">
        <f t="shared" si="66"/>
        <v>20.177500009536708</v>
      </c>
      <c r="J352" s="37" t="str">
        <f t="shared" si="70"/>
        <v xml:space="preserve"> </v>
      </c>
      <c r="K352" s="76">
        <f t="shared" si="72"/>
        <v>1</v>
      </c>
      <c r="L352" s="89">
        <f t="shared" si="74"/>
        <v>1</v>
      </c>
      <c r="M352" s="168">
        <f t="shared" si="71"/>
        <v>0.10962858334607632</v>
      </c>
      <c r="N352" s="165">
        <f t="shared" si="77"/>
        <v>1</v>
      </c>
      <c r="O352" s="70">
        <f t="shared" si="73"/>
        <v>1</v>
      </c>
      <c r="P352" s="102">
        <f t="shared" si="75"/>
        <v>6.7079999923705858</v>
      </c>
      <c r="Q352" s="6" t="str">
        <f t="shared" si="67"/>
        <v/>
      </c>
      <c r="R352" s="119">
        <f t="shared" si="76"/>
        <v>1</v>
      </c>
    </row>
    <row r="353" spans="1:18" ht="15.6">
      <c r="A353" s="206">
        <v>35049</v>
      </c>
      <c r="B353">
        <v>12.6199998855591</v>
      </c>
      <c r="C353">
        <v>16.799999237060501</v>
      </c>
      <c r="D353">
        <v>0</v>
      </c>
      <c r="E353">
        <v>43.314691715011598</v>
      </c>
      <c r="F353" s="36">
        <f t="shared" si="65"/>
        <v>2.7027261909335483</v>
      </c>
      <c r="G353" s="41">
        <f t="shared" si="68"/>
        <v>1.8840435821015418</v>
      </c>
      <c r="H353" s="42">
        <f t="shared" si="69"/>
        <v>3.7680871642030836E-2</v>
      </c>
      <c r="I353" s="61">
        <f t="shared" si="66"/>
        <v>15.75499939918515</v>
      </c>
      <c r="J353" s="37" t="str">
        <f t="shared" si="70"/>
        <v xml:space="preserve"> </v>
      </c>
      <c r="K353" s="76">
        <f t="shared" si="72"/>
        <v>1</v>
      </c>
      <c r="L353" s="89">
        <f t="shared" si="74"/>
        <v>1</v>
      </c>
      <c r="M353" s="168">
        <f t="shared" si="71"/>
        <v>9.6564768468184195E-2</v>
      </c>
      <c r="N353" s="165">
        <f t="shared" si="77"/>
        <v>1</v>
      </c>
      <c r="O353" s="70">
        <f t="shared" si="73"/>
        <v>1</v>
      </c>
      <c r="P353" s="102">
        <f t="shared" si="75"/>
        <v>6.7079999923705858</v>
      </c>
      <c r="Q353" s="6" t="str">
        <f t="shared" si="67"/>
        <v/>
      </c>
      <c r="R353" s="119">
        <f t="shared" si="76"/>
        <v>1</v>
      </c>
    </row>
    <row r="354" spans="1:18" ht="15.6">
      <c r="A354" s="206">
        <v>35050</v>
      </c>
      <c r="B354">
        <v>9.4899997711181605</v>
      </c>
      <c r="C354">
        <v>22.950000762939499</v>
      </c>
      <c r="D354">
        <v>0</v>
      </c>
      <c r="E354">
        <v>43.222028728881497</v>
      </c>
      <c r="F354" s="36">
        <f t="shared" si="65"/>
        <v>5.0643505315032842</v>
      </c>
      <c r="G354" s="41">
        <f t="shared" si="68"/>
        <v>0</v>
      </c>
      <c r="H354" s="42">
        <f t="shared" si="69"/>
        <v>0</v>
      </c>
      <c r="I354" s="61">
        <f t="shared" si="66"/>
        <v>19.585000514984166</v>
      </c>
      <c r="J354" s="37" t="str">
        <f t="shared" si="70"/>
        <v xml:space="preserve"> </v>
      </c>
      <c r="K354" s="76" t="str">
        <f t="shared" si="72"/>
        <v/>
      </c>
      <c r="L354" s="89">
        <f t="shared" si="74"/>
        <v>1</v>
      </c>
      <c r="M354" s="168">
        <f t="shared" si="71"/>
        <v>0.11474061233435831</v>
      </c>
      <c r="N354" s="165">
        <f t="shared" si="77"/>
        <v>1</v>
      </c>
      <c r="O354" s="70">
        <f t="shared" si="73"/>
        <v>1</v>
      </c>
      <c r="P354" s="102">
        <f t="shared" si="75"/>
        <v>7.1760004043579189</v>
      </c>
      <c r="Q354" s="6" t="str">
        <f t="shared" si="67"/>
        <v/>
      </c>
      <c r="R354" s="119">
        <f t="shared" si="76"/>
        <v>1</v>
      </c>
    </row>
    <row r="355" spans="1:18" ht="15.6">
      <c r="A355" s="206">
        <v>35051</v>
      </c>
      <c r="B355">
        <v>12.949999809265099</v>
      </c>
      <c r="C355">
        <v>17.2700004577637</v>
      </c>
      <c r="D355">
        <v>2.2000000476837198</v>
      </c>
      <c r="E355">
        <v>43.119441693301098</v>
      </c>
      <c r="F355" s="36">
        <f t="shared" si="65"/>
        <v>2.768883419742461</v>
      </c>
      <c r="G355" s="41">
        <f t="shared" si="68"/>
        <v>0</v>
      </c>
      <c r="H355" s="42">
        <f t="shared" si="69"/>
        <v>0</v>
      </c>
      <c r="I355" s="61">
        <f t="shared" si="66"/>
        <v>16.190000295639049</v>
      </c>
      <c r="J355" s="37" t="str">
        <f t="shared" si="70"/>
        <v xml:space="preserve"> </v>
      </c>
      <c r="K355" s="76" t="str">
        <f t="shared" si="72"/>
        <v/>
      </c>
      <c r="L355" s="89">
        <f t="shared" si="74"/>
        <v>1</v>
      </c>
      <c r="M355" s="168">
        <f t="shared" si="71"/>
        <v>0.10059919323337339</v>
      </c>
      <c r="N355" s="165">
        <f t="shared" si="77"/>
        <v>1</v>
      </c>
      <c r="O355" s="70">
        <f t="shared" si="73"/>
        <v>1</v>
      </c>
      <c r="P355" s="102">
        <f t="shared" si="75"/>
        <v>7.1760004043579189</v>
      </c>
      <c r="Q355" s="6" t="str">
        <f t="shared" si="67"/>
        <v/>
      </c>
      <c r="R355" s="119">
        <f t="shared" si="76"/>
        <v>1</v>
      </c>
    </row>
    <row r="356" spans="1:18" ht="15.6">
      <c r="A356" s="206">
        <v>35052</v>
      </c>
      <c r="B356">
        <v>11.2799997329712</v>
      </c>
      <c r="C356">
        <v>15.3599996566772</v>
      </c>
      <c r="D356">
        <v>8.5</v>
      </c>
      <c r="E356">
        <v>43.007314469005998</v>
      </c>
      <c r="F356" s="36">
        <f t="shared" si="65"/>
        <v>2.5378955117368593</v>
      </c>
      <c r="G356" s="41">
        <f t="shared" si="68"/>
        <v>6.4696835906105123</v>
      </c>
      <c r="H356" s="42">
        <f t="shared" si="69"/>
        <v>0.12939367181221026</v>
      </c>
      <c r="I356" s="61">
        <f t="shared" si="66"/>
        <v>14.3399996757507</v>
      </c>
      <c r="J356" s="37" t="str">
        <f t="shared" si="70"/>
        <v xml:space="preserve"> </v>
      </c>
      <c r="K356" s="76">
        <f t="shared" si="72"/>
        <v>1</v>
      </c>
      <c r="L356" s="89">
        <f t="shared" si="74"/>
        <v>1</v>
      </c>
      <c r="M356" s="168">
        <f t="shared" si="71"/>
        <v>8.2228337999017173E-2</v>
      </c>
      <c r="N356" s="165">
        <f t="shared" si="77"/>
        <v>1</v>
      </c>
      <c r="O356" s="70">
        <f t="shared" si="73"/>
        <v>1</v>
      </c>
      <c r="P356" s="102">
        <f t="shared" si="75"/>
        <v>1.4100004196166993</v>
      </c>
      <c r="Q356" s="6" t="str">
        <f t="shared" si="67"/>
        <v/>
      </c>
      <c r="R356" s="119">
        <f t="shared" si="76"/>
        <v>0</v>
      </c>
    </row>
    <row r="357" spans="1:18" ht="15.6">
      <c r="A357" s="206">
        <v>35053</v>
      </c>
      <c r="B357">
        <v>12.3699998855591</v>
      </c>
      <c r="C357">
        <v>16.5200004577637</v>
      </c>
      <c r="D357">
        <v>7.8000001907348597</v>
      </c>
      <c r="E357">
        <v>42.886030916731997</v>
      </c>
      <c r="F357" s="36">
        <f t="shared" si="65"/>
        <v>2.6446248100481822</v>
      </c>
      <c r="G357" s="41">
        <f t="shared" si="68"/>
        <v>12.153983933306826</v>
      </c>
      <c r="H357" s="42">
        <f t="shared" si="69"/>
        <v>0.24307967866613653</v>
      </c>
      <c r="I357" s="61">
        <f t="shared" si="66"/>
        <v>15.482500314712549</v>
      </c>
      <c r="J357" s="37">
        <f t="shared" si="70"/>
        <v>1</v>
      </c>
      <c r="K357" s="76">
        <f t="shared" si="72"/>
        <v>1</v>
      </c>
      <c r="L357" s="89">
        <f t="shared" si="74"/>
        <v>1</v>
      </c>
      <c r="M357" s="168">
        <f t="shared" si="71"/>
        <v>9.3926853301192562E-2</v>
      </c>
      <c r="N357" s="165">
        <f t="shared" si="77"/>
        <v>1</v>
      </c>
      <c r="O357" s="70">
        <f t="shared" si="73"/>
        <v>1</v>
      </c>
      <c r="P357" s="102">
        <f t="shared" si="75"/>
        <v>1.4100004196166993</v>
      </c>
      <c r="Q357" s="6">
        <f t="shared" si="67"/>
        <v>35053</v>
      </c>
      <c r="R357" s="119">
        <f t="shared" si="76"/>
        <v>1</v>
      </c>
    </row>
    <row r="358" spans="1:18" ht="15.6">
      <c r="A358" s="206">
        <v>35054</v>
      </c>
      <c r="B358">
        <v>11.9099998474121</v>
      </c>
      <c r="C358">
        <v>17.100000381469702</v>
      </c>
      <c r="D358">
        <v>0.10000000149011599</v>
      </c>
      <c r="E358">
        <v>42.7559748972146</v>
      </c>
      <c r="F358" s="36">
        <f t="shared" si="65"/>
        <v>2.9540103543009266</v>
      </c>
      <c r="G358" s="41">
        <f t="shared" si="68"/>
        <v>9.8907756513562006</v>
      </c>
      <c r="H358" s="42">
        <f t="shared" si="69"/>
        <v>0.19781551302712402</v>
      </c>
      <c r="I358" s="61">
        <f t="shared" si="66"/>
        <v>15.802500247955301</v>
      </c>
      <c r="J358" s="37" t="str">
        <f t="shared" si="70"/>
        <v xml:space="preserve"> </v>
      </c>
      <c r="K358" s="76">
        <f t="shared" si="72"/>
        <v>1</v>
      </c>
      <c r="L358" s="89">
        <f t="shared" si="74"/>
        <v>1</v>
      </c>
      <c r="M358" s="168">
        <f t="shared" si="71"/>
        <v>9.7016522108500716E-2</v>
      </c>
      <c r="N358" s="165">
        <f t="shared" si="77"/>
        <v>0</v>
      </c>
      <c r="O358" s="70">
        <f t="shared" si="73"/>
        <v>1</v>
      </c>
      <c r="P358" s="102">
        <f t="shared" si="75"/>
        <v>1.4100004196166993</v>
      </c>
      <c r="Q358" s="6" t="str">
        <f t="shared" si="67"/>
        <v/>
      </c>
      <c r="R358" s="119">
        <f t="shared" si="76"/>
        <v>1</v>
      </c>
    </row>
    <row r="359" spans="1:18" ht="15.6">
      <c r="A359" s="206">
        <v>35055</v>
      </c>
      <c r="B359">
        <v>8.6999998092651403</v>
      </c>
      <c r="C359">
        <v>17.819999694824201</v>
      </c>
      <c r="D359">
        <v>0.10000000149011599</v>
      </c>
      <c r="E359">
        <v>42.617530271189601</v>
      </c>
      <c r="F359" s="36">
        <f t="shared" si="65"/>
        <v>3.7527436116494557</v>
      </c>
      <c r="G359" s="41">
        <f t="shared" si="68"/>
        <v>6.9885807635267518</v>
      </c>
      <c r="H359" s="42">
        <f t="shared" si="69"/>
        <v>0.13977161527053503</v>
      </c>
      <c r="I359" s="61">
        <f t="shared" si="66"/>
        <v>15.539999723434436</v>
      </c>
      <c r="J359" s="37" t="str">
        <f t="shared" si="70"/>
        <v xml:space="preserve"> </v>
      </c>
      <c r="K359" s="76">
        <f t="shared" si="72"/>
        <v>1</v>
      </c>
      <c r="L359" s="89">
        <f t="shared" si="74"/>
        <v>1</v>
      </c>
      <c r="M359" s="168">
        <f t="shared" si="71"/>
        <v>9.4489707831497294E-2</v>
      </c>
      <c r="N359" s="165">
        <f t="shared" si="77"/>
        <v>1</v>
      </c>
      <c r="O359" s="70">
        <f t="shared" si="73"/>
        <v>1</v>
      </c>
      <c r="P359" s="102">
        <f t="shared" si="75"/>
        <v>1.4100004196166993</v>
      </c>
      <c r="Q359" s="6" t="str">
        <f t="shared" si="67"/>
        <v/>
      </c>
      <c r="R359" s="119">
        <f t="shared" si="76"/>
        <v>1</v>
      </c>
    </row>
    <row r="360" spans="1:18" ht="15.6">
      <c r="A360" s="206">
        <v>35056</v>
      </c>
      <c r="B360">
        <v>10.189999580383301</v>
      </c>
      <c r="C360">
        <v>17.059999465942401</v>
      </c>
      <c r="D360">
        <v>0.20000000298023199</v>
      </c>
      <c r="E360">
        <v>42.471080899392597</v>
      </c>
      <c r="F360" s="36">
        <f t="shared" si="65"/>
        <v>3.2840420577685707</v>
      </c>
      <c r="G360" s="41">
        <f t="shared" si="68"/>
        <v>4.5613471202921279</v>
      </c>
      <c r="H360" s="42">
        <f t="shared" si="69"/>
        <v>9.1226942405842559E-2</v>
      </c>
      <c r="I360" s="61">
        <f t="shared" si="66"/>
        <v>15.342499494552627</v>
      </c>
      <c r="J360" s="37" t="str">
        <f t="shared" si="70"/>
        <v xml:space="preserve"> </v>
      </c>
      <c r="K360" s="76">
        <f t="shared" si="72"/>
        <v>1</v>
      </c>
      <c r="L360" s="89">
        <f t="shared" si="74"/>
        <v>1</v>
      </c>
      <c r="M360" s="168">
        <f t="shared" si="71"/>
        <v>9.2543586623464513E-2</v>
      </c>
      <c r="N360" s="165">
        <f t="shared" si="77"/>
        <v>1</v>
      </c>
      <c r="O360" s="70">
        <f t="shared" si="73"/>
        <v>1</v>
      </c>
      <c r="P360" s="102">
        <f t="shared" si="75"/>
        <v>1.4100004196166993</v>
      </c>
      <c r="Q360" s="6" t="str">
        <f t="shared" si="67"/>
        <v/>
      </c>
      <c r="R360" s="119">
        <f t="shared" si="76"/>
        <v>1</v>
      </c>
    </row>
    <row r="361" spans="1:18" ht="15.6">
      <c r="A361" s="206">
        <v>35057</v>
      </c>
      <c r="B361">
        <v>8.8599996566772496</v>
      </c>
      <c r="C361">
        <v>17.790000915527301</v>
      </c>
      <c r="D361">
        <v>0</v>
      </c>
      <c r="E361">
        <v>42.317010642559197</v>
      </c>
      <c r="F361" s="36">
        <f t="shared" si="65"/>
        <v>3.694977996215516</v>
      </c>
      <c r="G361" s="41">
        <f t="shared" si="68"/>
        <v>1.605364723319715</v>
      </c>
      <c r="H361" s="42">
        <f t="shared" si="69"/>
        <v>3.21072944663943E-2</v>
      </c>
      <c r="I361" s="61">
        <f t="shared" si="66"/>
        <v>15.557500600814787</v>
      </c>
      <c r="J361" s="37" t="str">
        <f t="shared" si="70"/>
        <v xml:space="preserve"> </v>
      </c>
      <c r="K361" s="76">
        <f t="shared" si="72"/>
        <v>1</v>
      </c>
      <c r="L361" s="89">
        <f t="shared" si="74"/>
        <v>1</v>
      </c>
      <c r="M361" s="168">
        <f t="shared" si="71"/>
        <v>9.4660385944445868E-2</v>
      </c>
      <c r="N361" s="165">
        <f t="shared" si="77"/>
        <v>1</v>
      </c>
      <c r="O361" s="70">
        <f t="shared" si="73"/>
        <v>1</v>
      </c>
      <c r="P361" s="102">
        <f t="shared" si="75"/>
        <v>1.4100004196166993</v>
      </c>
      <c r="Q361" s="6" t="str">
        <f t="shared" si="67"/>
        <v/>
      </c>
      <c r="R361" s="119">
        <f t="shared" si="76"/>
        <v>1</v>
      </c>
    </row>
    <row r="362" spans="1:18" ht="15.6">
      <c r="A362" s="206">
        <v>35058</v>
      </c>
      <c r="B362">
        <v>9.0299997329711896</v>
      </c>
      <c r="C362">
        <v>20.079999923706101</v>
      </c>
      <c r="D362">
        <v>0</v>
      </c>
      <c r="E362">
        <v>42.155703361425097</v>
      </c>
      <c r="F362" s="36">
        <f t="shared" si="65"/>
        <v>4.2563823742286289</v>
      </c>
      <c r="G362" s="41">
        <f t="shared" si="68"/>
        <v>0</v>
      </c>
      <c r="H362" s="42">
        <f t="shared" si="69"/>
        <v>0</v>
      </c>
      <c r="I362" s="61">
        <f t="shared" si="66"/>
        <v>17.317499876022374</v>
      </c>
      <c r="J362" s="37" t="str">
        <f t="shared" si="70"/>
        <v xml:space="preserve"> </v>
      </c>
      <c r="K362" s="76" t="str">
        <f t="shared" si="72"/>
        <v/>
      </c>
      <c r="L362" s="89">
        <f t="shared" si="74"/>
        <v>1</v>
      </c>
      <c r="M362" s="168">
        <f t="shared" si="71"/>
        <v>0.10962931499508566</v>
      </c>
      <c r="N362" s="165">
        <f t="shared" si="77"/>
        <v>1</v>
      </c>
      <c r="O362" s="70">
        <f t="shared" si="73"/>
        <v>1</v>
      </c>
      <c r="P362" s="102">
        <f t="shared" si="75"/>
        <v>0.46800041198733311</v>
      </c>
      <c r="Q362" s="6" t="str">
        <f t="shared" si="67"/>
        <v/>
      </c>
      <c r="R362" s="119">
        <f t="shared" si="76"/>
        <v>1</v>
      </c>
    </row>
    <row r="363" spans="1:18" ht="15.6">
      <c r="A363" s="206">
        <v>35059</v>
      </c>
      <c r="B363">
        <v>11.039999961853001</v>
      </c>
      <c r="C363">
        <v>18.200000762939499</v>
      </c>
      <c r="D363">
        <v>0</v>
      </c>
      <c r="E363">
        <v>41.9875429167259</v>
      </c>
      <c r="F363" s="36">
        <f t="shared" si="65"/>
        <v>3.4194146121263267</v>
      </c>
      <c r="G363" s="41">
        <f t="shared" si="68"/>
        <v>0</v>
      </c>
      <c r="H363" s="42">
        <f t="shared" si="69"/>
        <v>0</v>
      </c>
      <c r="I363" s="61">
        <f t="shared" si="66"/>
        <v>16.410000562667875</v>
      </c>
      <c r="J363" s="37" t="str">
        <f t="shared" si="70"/>
        <v xml:space="preserve"> </v>
      </c>
      <c r="K363" s="76" t="str">
        <f t="shared" si="72"/>
        <v/>
      </c>
      <c r="L363" s="89">
        <f t="shared" si="74"/>
        <v>1</v>
      </c>
      <c r="M363" s="168">
        <f t="shared" si="71"/>
        <v>0.10254136834102726</v>
      </c>
      <c r="N363" s="165">
        <f t="shared" si="77"/>
        <v>1</v>
      </c>
      <c r="O363" s="70">
        <f t="shared" si="73"/>
        <v>1</v>
      </c>
      <c r="P363" s="102">
        <f t="shared" si="75"/>
        <v>0.46800041198733311</v>
      </c>
      <c r="Q363" s="6" t="str">
        <f t="shared" si="67"/>
        <v/>
      </c>
      <c r="R363" s="119">
        <f t="shared" si="76"/>
        <v>0</v>
      </c>
    </row>
    <row r="364" spans="1:18" ht="15.6">
      <c r="A364" s="206">
        <v>35060</v>
      </c>
      <c r="B364">
        <v>11.420000076293899</v>
      </c>
      <c r="C364">
        <v>17</v>
      </c>
      <c r="D364">
        <v>0</v>
      </c>
      <c r="E364">
        <v>41.812913169197401</v>
      </c>
      <c r="F364" s="36">
        <f t="shared" si="65"/>
        <v>2.9680755363834894</v>
      </c>
      <c r="G364" s="41">
        <f t="shared" si="68"/>
        <v>0</v>
      </c>
      <c r="H364" s="42">
        <f t="shared" si="69"/>
        <v>0</v>
      </c>
      <c r="I364" s="61">
        <f t="shared" si="66"/>
        <v>15.605000019073476</v>
      </c>
      <c r="J364" s="37" t="str">
        <f t="shared" si="70"/>
        <v xml:space="preserve"> </v>
      </c>
      <c r="K364" s="76" t="str">
        <f t="shared" si="72"/>
        <v/>
      </c>
      <c r="L364" s="89">
        <f t="shared" si="74"/>
        <v>1</v>
      </c>
      <c r="M364" s="168">
        <f t="shared" si="71"/>
        <v>9.5122093098629554E-2</v>
      </c>
      <c r="N364" s="165">
        <f t="shared" si="77"/>
        <v>1</v>
      </c>
      <c r="O364" s="70">
        <f t="shared" si="73"/>
        <v>1</v>
      </c>
      <c r="P364" s="102">
        <f t="shared" si="75"/>
        <v>0</v>
      </c>
      <c r="Q364" s="6" t="str">
        <f t="shared" si="67"/>
        <v/>
      </c>
      <c r="R364" s="119">
        <f t="shared" si="76"/>
        <v>0</v>
      </c>
    </row>
    <row r="365" spans="1:18" ht="15.6">
      <c r="A365" s="206">
        <v>35061</v>
      </c>
      <c r="B365">
        <v>12.3400001525879</v>
      </c>
      <c r="C365">
        <v>17.190000534057599</v>
      </c>
      <c r="D365">
        <v>0.60000002384185802</v>
      </c>
      <c r="E365">
        <v>41.632197979575103</v>
      </c>
      <c r="F365" s="36">
        <f t="shared" si="65"/>
        <v>2.8029352496016733</v>
      </c>
      <c r="G365" s="41">
        <f t="shared" si="68"/>
        <v>0</v>
      </c>
      <c r="H365" s="42">
        <f t="shared" si="69"/>
        <v>0</v>
      </c>
      <c r="I365" s="61">
        <f t="shared" si="66"/>
        <v>15.977500438690175</v>
      </c>
      <c r="J365" s="37" t="str">
        <f t="shared" si="70"/>
        <v xml:space="preserve"> </v>
      </c>
      <c r="K365" s="76" t="str">
        <f t="shared" si="72"/>
        <v/>
      </c>
      <c r="L365" s="89">
        <f t="shared" si="74"/>
        <v>1</v>
      </c>
      <c r="M365" s="168">
        <f t="shared" si="71"/>
        <v>9.865809361206837E-2</v>
      </c>
      <c r="N365" s="165">
        <f t="shared" si="77"/>
        <v>0</v>
      </c>
      <c r="O365" s="70">
        <f t="shared" si="73"/>
        <v>1</v>
      </c>
      <c r="P365" s="102">
        <f t="shared" si="75"/>
        <v>0</v>
      </c>
      <c r="Q365" s="6">
        <f t="shared" si="67"/>
        <v>35061</v>
      </c>
      <c r="R365" s="119">
        <f t="shared" si="76"/>
        <v>1</v>
      </c>
    </row>
    <row r="366" spans="1:18" ht="15.6">
      <c r="A366" s="206">
        <v>35062</v>
      </c>
      <c r="B366">
        <v>12.3699998855591</v>
      </c>
      <c r="C366">
        <v>20.139999389648398</v>
      </c>
      <c r="D366">
        <v>0</v>
      </c>
      <c r="E366">
        <v>41.445781208594703</v>
      </c>
      <c r="F366" s="36">
        <f t="shared" si="65"/>
        <v>3.6934604867408187</v>
      </c>
      <c r="G366" s="41">
        <f t="shared" si="68"/>
        <v>0</v>
      </c>
      <c r="H366" s="42">
        <f t="shared" si="69"/>
        <v>0</v>
      </c>
      <c r="I366" s="61">
        <f t="shared" si="66"/>
        <v>18.197499513626074</v>
      </c>
      <c r="J366" s="37" t="str">
        <f t="shared" si="70"/>
        <v xml:space="preserve"> </v>
      </c>
      <c r="K366" s="76" t="str">
        <f t="shared" si="72"/>
        <v/>
      </c>
      <c r="L366" s="89">
        <f t="shared" si="74"/>
        <v>1</v>
      </c>
      <c r="M366" s="168">
        <f t="shared" si="71"/>
        <v>0.11447854377582486</v>
      </c>
      <c r="N366" s="165">
        <f t="shared" si="77"/>
        <v>0</v>
      </c>
      <c r="O366" s="70">
        <f t="shared" si="73"/>
        <v>1</v>
      </c>
      <c r="P366" s="102">
        <f t="shared" si="75"/>
        <v>0</v>
      </c>
      <c r="Q366" s="6" t="str">
        <f t="shared" si="67"/>
        <v/>
      </c>
      <c r="R366" s="119">
        <f t="shared" si="76"/>
        <v>1</v>
      </c>
    </row>
    <row r="367" spans="1:18" ht="15.6">
      <c r="A367" s="206">
        <v>35063</v>
      </c>
      <c r="B367">
        <v>12.3400001525879</v>
      </c>
      <c r="C367">
        <v>18.100000381469702</v>
      </c>
      <c r="D367">
        <v>0</v>
      </c>
      <c r="E367">
        <v>41.254046716991802</v>
      </c>
      <c r="F367" s="36">
        <f t="shared" si="65"/>
        <v>3.0691395130326824</v>
      </c>
      <c r="G367" s="41">
        <f t="shared" si="68"/>
        <v>0</v>
      </c>
      <c r="H367" s="42">
        <f t="shared" si="69"/>
        <v>0</v>
      </c>
      <c r="I367" s="61">
        <f t="shared" si="66"/>
        <v>16.66000032424925</v>
      </c>
      <c r="J367" s="37" t="str">
        <f t="shared" si="70"/>
        <v xml:space="preserve"> </v>
      </c>
      <c r="K367" s="76" t="str">
        <f t="shared" si="72"/>
        <v/>
      </c>
      <c r="L367" s="89">
        <f t="shared" si="74"/>
        <v>1</v>
      </c>
      <c r="M367" s="168">
        <f t="shared" si="71"/>
        <v>0.10465436641897037</v>
      </c>
      <c r="N367" s="165">
        <f t="shared" si="77"/>
        <v>1</v>
      </c>
      <c r="O367" s="70">
        <f t="shared" si="73"/>
        <v>1</v>
      </c>
      <c r="P367" s="102">
        <f t="shared" si="75"/>
        <v>0</v>
      </c>
      <c r="Q367" s="6" t="str">
        <f t="shared" si="67"/>
        <v/>
      </c>
      <c r="R367" s="119">
        <f t="shared" si="76"/>
        <v>1</v>
      </c>
    </row>
    <row r="368" spans="1:18" ht="15.6">
      <c r="A368" s="206">
        <v>35064</v>
      </c>
      <c r="B368">
        <v>14.550000190734901</v>
      </c>
      <c r="C368">
        <v>22.149999618530298</v>
      </c>
      <c r="D368">
        <v>0.80000001192092896</v>
      </c>
      <c r="E368">
        <v>41.057378365502103</v>
      </c>
      <c r="F368" s="36">
        <f t="shared" si="65"/>
        <v>3.841209965112578</v>
      </c>
      <c r="G368" s="41">
        <f t="shared" si="68"/>
        <v>0</v>
      </c>
      <c r="H368" s="42">
        <f t="shared" si="69"/>
        <v>0</v>
      </c>
      <c r="I368" s="61">
        <f t="shared" si="66"/>
        <v>20.249999761581449</v>
      </c>
      <c r="J368" s="37" t="str">
        <f t="shared" si="70"/>
        <v xml:space="preserve"> </v>
      </c>
      <c r="K368" s="76" t="str">
        <f t="shared" si="72"/>
        <v/>
      </c>
      <c r="L368" s="89">
        <f t="shared" si="74"/>
        <v>1</v>
      </c>
      <c r="M368" s="168">
        <f t="shared" si="71"/>
        <v>0.10863035154933251</v>
      </c>
      <c r="N368" s="165">
        <f t="shared" si="77"/>
        <v>1</v>
      </c>
      <c r="O368" s="70">
        <f t="shared" si="73"/>
        <v>1</v>
      </c>
      <c r="P368" s="102">
        <f t="shared" si="75"/>
        <v>0.99999980926515941</v>
      </c>
      <c r="Q368" s="6" t="str">
        <f t="shared" si="67"/>
        <v/>
      </c>
      <c r="R368" s="119">
        <f t="shared" si="76"/>
        <v>1</v>
      </c>
    </row>
    <row r="369" spans="6:18" ht="15.6">
      <c r="F369" s="6"/>
      <c r="G369" s="6"/>
      <c r="H369" s="6"/>
      <c r="I369" s="6"/>
      <c r="J369" s="37">
        <f>SUM(J4:J368)</f>
        <v>269</v>
      </c>
      <c r="K369" s="77"/>
      <c r="L369" s="39"/>
      <c r="O369" s="71"/>
      <c r="P369" s="115"/>
      <c r="Q369" s="115"/>
      <c r="R369" s="60">
        <f>SUM(R4:R368)</f>
        <v>243</v>
      </c>
    </row>
  </sheetData>
  <mergeCells count="2">
    <mergeCell ref="A1:E1"/>
    <mergeCell ref="B2:D2"/>
  </mergeCells>
  <conditionalFormatting sqref="R13:R15">
    <cfRule type="cellIs" dxfId="27" priority="2" operator="greaterThan">
      <formula>0</formula>
    </cfRule>
  </conditionalFormatting>
  <conditionalFormatting sqref="R16:R368">
    <cfRule type="cellIs" dxfId="26" priority="1" operator="greaterThan">
      <formula>0</formula>
    </cfRule>
  </conditionalFormatting>
  <pageMargins left="0.7" right="0.7" top="0.75" bottom="0.75" header="0.3" footer="0.3"/>
  <pageSetup paperSize="9" orientation="landscape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B369"/>
  <sheetViews>
    <sheetView tabSelected="1" topLeftCell="Q1" workbookViewId="0">
      <pane ySplit="2904" topLeftCell="A124" activePane="bottomLeft"/>
      <selection activeCell="T1" sqref="T1:T1048576"/>
      <selection pane="bottomLeft" activeCell="AI126" sqref="AI126"/>
    </sheetView>
  </sheetViews>
  <sheetFormatPr defaultColWidth="8.77734375" defaultRowHeight="14.4"/>
  <cols>
    <col min="9" max="9" width="8.77734375" style="6"/>
    <col min="11" max="11" width="8.77734375" style="90"/>
    <col min="12" max="14" width="8.77734375" style="91"/>
    <col min="15" max="15" width="10.77734375" style="15" customWidth="1"/>
    <col min="16" max="16" width="8.109375" style="99" customWidth="1"/>
    <col min="17" max="17" width="8.109375" style="230" customWidth="1"/>
    <col min="18" max="18" width="8.109375" style="31" customWidth="1"/>
    <col min="19" max="19" width="11.33203125" bestFit="1" customWidth="1"/>
    <col min="26" max="26" width="9.109375" customWidth="1"/>
    <col min="27" max="27" width="8.77734375" style="6"/>
    <col min="29" max="29" width="8.77734375" style="74"/>
    <col min="30" max="30" width="8.77734375" style="39"/>
    <col min="31" max="32" width="8.77734375" style="91"/>
    <col min="33" max="33" width="11.33203125" style="15" customWidth="1"/>
    <col min="34" max="34" width="8.109375" style="99" customWidth="1"/>
    <col min="35" max="35" width="8.109375" style="230" customWidth="1"/>
    <col min="36" max="36" width="8.109375" style="31" customWidth="1"/>
    <col min="37" max="37" width="9.77734375" style="20" customWidth="1"/>
    <col min="38" max="44" width="9.109375" style="6" customWidth="1"/>
    <col min="45" max="45" width="8.33203125" style="6" customWidth="1"/>
    <col min="46" max="46" width="9.109375" style="6" customWidth="1"/>
    <col min="47" max="47" width="8.77734375" style="74"/>
    <col min="48" max="48" width="8.77734375" style="39"/>
    <col min="49" max="50" width="8.77734375" style="91"/>
    <col min="51" max="51" width="10.77734375" style="15" customWidth="1"/>
    <col min="52" max="52" width="8.109375" style="99" customWidth="1"/>
    <col min="53" max="53" width="10.5546875" style="230" bestFit="1" customWidth="1"/>
    <col min="54" max="54" width="9.77734375" style="31" customWidth="1"/>
    <col min="55" max="55" width="10.6640625" style="6" customWidth="1"/>
    <col min="56" max="59" width="9.109375" customWidth="1"/>
    <col min="60" max="60" width="9.109375" style="109" customWidth="1"/>
    <col min="61" max="61" width="12.33203125" style="107" customWidth="1"/>
    <col min="62" max="62" width="9.109375" style="107" customWidth="1"/>
    <col min="63" max="63" width="9.109375" style="101" customWidth="1"/>
    <col min="64" max="64" width="9.109375" customWidth="1"/>
    <col min="65" max="65" width="8.77734375" style="74"/>
    <col min="66" max="66" width="8.77734375" style="39"/>
    <col min="67" max="68" width="8.77734375" style="91"/>
    <col min="69" max="69" width="11" style="15" customWidth="1"/>
    <col min="70" max="70" width="8.109375" style="99" customWidth="1"/>
    <col min="71" max="71" width="8.109375" style="230" customWidth="1"/>
    <col min="72" max="72" width="8.109375" style="31" customWidth="1"/>
    <col min="73" max="73" width="10.6640625" style="6" customWidth="1"/>
    <col min="74" max="77" width="9.109375" customWidth="1"/>
    <col min="78" max="78" width="9.109375" style="21" customWidth="1"/>
    <col min="79" max="79" width="12.33203125" customWidth="1"/>
    <col min="80" max="80" width="9.109375" customWidth="1"/>
    <col min="81" max="81" width="9.109375" style="6" customWidth="1"/>
    <col min="82" max="82" width="9.109375" customWidth="1"/>
    <col min="83" max="83" width="8.77734375" style="74"/>
    <col min="84" max="84" width="8.77734375" style="39"/>
    <col min="85" max="86" width="8.77734375" style="91"/>
    <col min="87" max="87" width="10.44140625" style="15" customWidth="1"/>
    <col min="88" max="88" width="8.109375" style="99" customWidth="1"/>
    <col min="89" max="89" width="8.109375" style="230" customWidth="1"/>
    <col min="90" max="90" width="8.109375" style="31" customWidth="1"/>
    <col min="91" max="92" width="8.109375" style="64" customWidth="1"/>
    <col min="93" max="93" width="14" style="64" customWidth="1"/>
    <col min="94" max="94" width="11.33203125" style="64" customWidth="1"/>
    <col min="95" max="98" width="8.109375" style="64" customWidth="1"/>
    <col min="99" max="99" width="9.44140625" style="64" customWidth="1"/>
  </cols>
  <sheetData>
    <row r="1" spans="1:106" ht="58.2">
      <c r="A1" t="s">
        <v>64</v>
      </c>
      <c r="F1" s="1" t="s">
        <v>0</v>
      </c>
      <c r="G1" s="2" t="s">
        <v>18</v>
      </c>
      <c r="H1" t="s">
        <v>2</v>
      </c>
      <c r="I1" s="3" t="s">
        <v>26</v>
      </c>
      <c r="J1" s="63" t="s">
        <v>34</v>
      </c>
      <c r="K1" s="87" t="s">
        <v>62</v>
      </c>
      <c r="L1" s="88" t="s">
        <v>221</v>
      </c>
      <c r="M1" s="166" t="s">
        <v>154</v>
      </c>
      <c r="N1" s="73" t="s">
        <v>160</v>
      </c>
      <c r="O1" s="201" t="s">
        <v>222</v>
      </c>
      <c r="P1" s="3" t="s">
        <v>72</v>
      </c>
      <c r="Q1" s="3" t="s">
        <v>3</v>
      </c>
      <c r="R1" s="4" t="s">
        <v>4</v>
      </c>
      <c r="S1" s="67" t="s">
        <v>65</v>
      </c>
      <c r="T1" s="3"/>
      <c r="U1" s="3"/>
      <c r="V1" s="3"/>
      <c r="W1" s="63"/>
      <c r="X1" s="1" t="s">
        <v>0</v>
      </c>
      <c r="Y1" s="2" t="s">
        <v>18</v>
      </c>
      <c r="Z1" t="s">
        <v>2</v>
      </c>
      <c r="AA1" s="3" t="s">
        <v>26</v>
      </c>
      <c r="AB1" s="63" t="s">
        <v>34</v>
      </c>
      <c r="AC1" s="72" t="s">
        <v>37</v>
      </c>
      <c r="AD1" s="88" t="s">
        <v>221</v>
      </c>
      <c r="AE1" s="166" t="s">
        <v>154</v>
      </c>
      <c r="AF1" s="73" t="s">
        <v>160</v>
      </c>
      <c r="AG1" s="201" t="s">
        <v>222</v>
      </c>
      <c r="AH1" s="3" t="s">
        <v>72</v>
      </c>
      <c r="AI1" s="3" t="s">
        <v>3</v>
      </c>
      <c r="AJ1" s="4" t="s">
        <v>4</v>
      </c>
      <c r="AK1" s="316" t="s">
        <v>66</v>
      </c>
      <c r="AL1" s="316"/>
      <c r="AM1" s="316"/>
      <c r="AN1" s="316"/>
      <c r="AP1" s="3" t="s">
        <v>0</v>
      </c>
      <c r="AQ1" s="2" t="s">
        <v>1</v>
      </c>
      <c r="AR1" s="6" t="s">
        <v>2</v>
      </c>
      <c r="AS1" s="3" t="s">
        <v>26</v>
      </c>
      <c r="AT1" s="63" t="s">
        <v>34</v>
      </c>
      <c r="AU1" s="72" t="s">
        <v>37</v>
      </c>
      <c r="AV1" s="88" t="s">
        <v>221</v>
      </c>
      <c r="AW1" s="166" t="s">
        <v>154</v>
      </c>
      <c r="AX1" s="73" t="s">
        <v>160</v>
      </c>
      <c r="AY1" s="201" t="s">
        <v>223</v>
      </c>
      <c r="AZ1" s="3" t="s">
        <v>72</v>
      </c>
      <c r="BA1" s="3" t="s">
        <v>3</v>
      </c>
      <c r="BB1" s="4" t="s">
        <v>4</v>
      </c>
      <c r="BC1" s="316" t="s">
        <v>67</v>
      </c>
      <c r="BD1" s="316"/>
      <c r="BE1" s="316"/>
      <c r="BF1" s="316"/>
      <c r="BH1" s="106" t="s">
        <v>0</v>
      </c>
      <c r="BI1" s="105" t="s">
        <v>1</v>
      </c>
      <c r="BJ1" s="107" t="s">
        <v>2</v>
      </c>
      <c r="BK1" s="108" t="s">
        <v>26</v>
      </c>
      <c r="BL1" s="63" t="s">
        <v>34</v>
      </c>
      <c r="BM1" s="72" t="s">
        <v>37</v>
      </c>
      <c r="BN1" s="88" t="s">
        <v>221</v>
      </c>
      <c r="BO1" s="166" t="s">
        <v>154</v>
      </c>
      <c r="BP1" s="73" t="s">
        <v>160</v>
      </c>
      <c r="BQ1" s="201" t="s">
        <v>223</v>
      </c>
      <c r="BR1" s="3" t="s">
        <v>72</v>
      </c>
      <c r="BS1" s="3" t="s">
        <v>3</v>
      </c>
      <c r="BT1" s="4" t="s">
        <v>4</v>
      </c>
      <c r="BU1" s="316" t="s">
        <v>67</v>
      </c>
      <c r="BV1" s="316"/>
      <c r="BW1" s="316"/>
      <c r="BX1" s="316"/>
      <c r="BZ1" s="7" t="s">
        <v>0</v>
      </c>
      <c r="CA1" s="2" t="s">
        <v>1</v>
      </c>
      <c r="CB1" t="s">
        <v>2</v>
      </c>
      <c r="CC1" s="3" t="s">
        <v>26</v>
      </c>
      <c r="CD1" s="63" t="s">
        <v>34</v>
      </c>
      <c r="CE1" s="72" t="s">
        <v>37</v>
      </c>
      <c r="CF1" s="88" t="s">
        <v>221</v>
      </c>
      <c r="CG1" s="166" t="s">
        <v>154</v>
      </c>
      <c r="CH1" s="73" t="s">
        <v>160</v>
      </c>
      <c r="CI1" s="201" t="s">
        <v>223</v>
      </c>
      <c r="CJ1" s="3" t="s">
        <v>72</v>
      </c>
      <c r="CK1" s="3" t="s">
        <v>3</v>
      </c>
      <c r="CL1" s="4" t="s">
        <v>4</v>
      </c>
      <c r="CM1" s="8"/>
      <c r="CN1" s="8"/>
      <c r="CO1" s="1" t="s">
        <v>5</v>
      </c>
      <c r="CP1" s="68">
        <f>Thresholds!B1</f>
        <v>50</v>
      </c>
      <c r="CQ1" s="9" t="str">
        <f>"Smax="&amp;$CP$1</f>
        <v>Smax=50</v>
      </c>
      <c r="CR1"/>
      <c r="CS1"/>
      <c r="CT1" s="10"/>
      <c r="CX1" s="142" t="s">
        <v>161</v>
      </c>
      <c r="CY1" s="142" t="s">
        <v>109</v>
      </c>
      <c r="CZ1" s="142" t="s">
        <v>162</v>
      </c>
      <c r="DA1" s="142" t="s">
        <v>110</v>
      </c>
      <c r="DB1" s="142" t="s">
        <v>111</v>
      </c>
    </row>
    <row r="2" spans="1:106">
      <c r="A2">
        <v>1990</v>
      </c>
      <c r="G2" s="18" t="s">
        <v>10</v>
      </c>
      <c r="M2" s="39"/>
      <c r="N2" s="39"/>
      <c r="R2" s="19" t="s">
        <v>36</v>
      </c>
      <c r="S2" s="317">
        <v>1991</v>
      </c>
      <c r="T2" s="315"/>
      <c r="U2" s="315"/>
      <c r="V2" s="315"/>
      <c r="Y2" t="s">
        <v>10</v>
      </c>
      <c r="AE2" s="39"/>
      <c r="AF2" s="39"/>
      <c r="AJ2" s="19"/>
      <c r="AL2" s="318">
        <v>1992</v>
      </c>
      <c r="AM2" s="318"/>
      <c r="AN2" s="318"/>
      <c r="AQ2" s="6" t="s">
        <v>10</v>
      </c>
      <c r="AW2" s="39"/>
      <c r="AX2" s="39"/>
      <c r="BB2" s="19" t="s">
        <v>11</v>
      </c>
      <c r="BC2" s="317">
        <v>1991</v>
      </c>
      <c r="BD2" s="315"/>
      <c r="BE2" s="315"/>
      <c r="BF2" s="315"/>
      <c r="BI2" s="107" t="s">
        <v>10</v>
      </c>
      <c r="BO2" s="39"/>
      <c r="BP2" s="39"/>
      <c r="BT2" s="19"/>
      <c r="BU2" s="317">
        <v>1992</v>
      </c>
      <c r="BV2" s="315"/>
      <c r="BW2" s="315"/>
      <c r="BX2" s="315"/>
      <c r="CA2" t="s">
        <v>10</v>
      </c>
      <c r="CG2" s="39"/>
      <c r="CH2" s="39"/>
      <c r="CL2" s="19"/>
      <c r="CM2" s="22"/>
      <c r="CO2" t="s">
        <v>12</v>
      </c>
      <c r="CP2" s="68">
        <f>Thresholds!B2</f>
        <v>0.8</v>
      </c>
      <c r="CQ2"/>
      <c r="CR2"/>
      <c r="CS2"/>
      <c r="CT2"/>
      <c r="CX2" s="23">
        <f t="array" aca="1" ref="CX2:CX10" ca="1">IFERROR(INDEX(Q$2:Q$370,SMALL(IF(LEN(Q$2:Q$370),ROW(INDIRECT("1:"&amp;ROWS(Q$2:Q$370)))),ROW(Q$1:Q$370)),1),"")</f>
        <v>32975</v>
      </c>
      <c r="CY2" s="23">
        <f t="array" aca="1" ref="CY2:CY10" ca="1">IFERROR(INDEX(AI$2:AI$370,SMALL(IF(LEN(AI$2:AI$370),ROW(INDIRECT("1:"&amp;ROWS(AI$2:AI$370)))),ROW(AI$1:AI$370)),1),"")</f>
        <v>33361</v>
      </c>
      <c r="CZ2" s="23">
        <f t="array" aca="1" ref="CZ2:CZ10" ca="1">IFERROR(INDEX(BA$2:BA$370,SMALL(IF(LEN(BA$2:BA$370),ROW(INDIRECT("1:"&amp;ROWS(BA$2:BA$370)))),ROW(BA$1:BA$370)),1),"")</f>
        <v>33722</v>
      </c>
      <c r="DA2" s="23">
        <f t="array" aca="1" ref="DA2:DA10" ca="1">IFERROR(INDEX(BS$2:BS$370,SMALL(IF(LEN(BS$2:BS$370),ROW(INDIRECT("1:"&amp;ROWS(BS$2:BS$370)))),ROW(BS$1:BS$370)),1),"")</f>
        <v>33347</v>
      </c>
      <c r="DB2" s="23">
        <f t="array" aca="1" ref="DB2:DB10" ca="1">IFERROR(INDEX(CK$2:CK$370,SMALL(IF(LEN(CK$2:CK$370),ROW(INDIRECT("1:"&amp;ROWS(CK$2:CK$370)))),ROW(CK$1:CK$370)),1),"")</f>
        <v>33691</v>
      </c>
    </row>
    <row r="3" spans="1:106" ht="18">
      <c r="B3" t="s">
        <v>19</v>
      </c>
      <c r="C3" t="s">
        <v>20</v>
      </c>
      <c r="D3" t="s">
        <v>21</v>
      </c>
      <c r="E3" t="s">
        <v>16</v>
      </c>
      <c r="F3" t="s">
        <v>17</v>
      </c>
      <c r="G3" t="s">
        <v>18</v>
      </c>
      <c r="H3" t="s">
        <v>2</v>
      </c>
      <c r="L3" s="89"/>
      <c r="M3" s="39"/>
      <c r="N3" s="39"/>
      <c r="Q3" s="230" t="str">
        <f t="shared" ref="Q3:Q66" si="0">IF(R3&gt;R2,A3,"")</f>
        <v/>
      </c>
      <c r="T3" t="s">
        <v>19</v>
      </c>
      <c r="U3" t="s">
        <v>20</v>
      </c>
      <c r="V3" t="s">
        <v>21</v>
      </c>
      <c r="W3" t="s">
        <v>16</v>
      </c>
      <c r="X3" t="s">
        <v>17</v>
      </c>
      <c r="AE3" s="39"/>
      <c r="AF3" s="39"/>
      <c r="AK3" s="20" t="s">
        <v>22</v>
      </c>
      <c r="AL3" s="6" t="s">
        <v>19</v>
      </c>
      <c r="AM3" s="6" t="s">
        <v>20</v>
      </c>
      <c r="AN3" s="6" t="s">
        <v>21</v>
      </c>
      <c r="AO3" s="6" t="s">
        <v>16</v>
      </c>
      <c r="AP3" s="6" t="s">
        <v>17</v>
      </c>
      <c r="AW3" s="39"/>
      <c r="AX3" s="39"/>
      <c r="BC3" s="20" t="s">
        <v>22</v>
      </c>
      <c r="BD3" s="6" t="s">
        <v>19</v>
      </c>
      <c r="BE3" s="6" t="s">
        <v>20</v>
      </c>
      <c r="BF3" s="6" t="s">
        <v>21</v>
      </c>
      <c r="BG3" s="6" t="s">
        <v>16</v>
      </c>
      <c r="BH3" s="109" t="s">
        <v>17</v>
      </c>
      <c r="BO3" s="39"/>
      <c r="BP3" s="39"/>
      <c r="BT3" s="22"/>
      <c r="BU3" s="20" t="s">
        <v>22</v>
      </c>
      <c r="BV3" s="6" t="s">
        <v>19</v>
      </c>
      <c r="BW3" s="6" t="s">
        <v>20</v>
      </c>
      <c r="BX3" s="6" t="s">
        <v>21</v>
      </c>
      <c r="BY3" s="6" t="s">
        <v>16</v>
      </c>
      <c r="BZ3" s="21" t="s">
        <v>17</v>
      </c>
      <c r="CG3" s="39"/>
      <c r="CH3" s="39"/>
      <c r="CL3" s="22"/>
      <c r="CM3" s="32"/>
      <c r="CN3" s="22"/>
      <c r="CO3" t="s">
        <v>23</v>
      </c>
      <c r="CP3" s="68">
        <f>Thresholds!B3</f>
        <v>0.2</v>
      </c>
      <c r="CQ3" s="9" t="str">
        <f>AL$2&amp;", Smax="&amp;$CP$1&amp;""</f>
        <v>1992, Smax=50</v>
      </c>
      <c r="CR3"/>
      <c r="CS3"/>
      <c r="CT3"/>
      <c r="CX3" s="23">
        <f ca="1"/>
        <v>32982</v>
      </c>
      <c r="CY3" s="23">
        <f ca="1"/>
        <v>33382</v>
      </c>
      <c r="CZ3" s="23">
        <f ca="1"/>
        <v>33726</v>
      </c>
      <c r="DA3" s="23">
        <f ca="1"/>
        <v>33372</v>
      </c>
      <c r="DB3" s="23">
        <f ca="1"/>
        <v>33705</v>
      </c>
    </row>
    <row r="4" spans="1:106" ht="18">
      <c r="A4" s="27">
        <v>32874</v>
      </c>
      <c r="B4">
        <v>14.050000190734901</v>
      </c>
      <c r="C4">
        <v>26.159999847412099</v>
      </c>
      <c r="D4">
        <v>0</v>
      </c>
      <c r="E4">
        <v>43.308866321502599</v>
      </c>
      <c r="F4" s="36">
        <f t="shared" ref="F4:F67" si="1">0.0023*(AVERAGE(B4:C4)+17.8)*(C4-B4)^0.5*E4/2.45</f>
        <v>5.3629918106627148</v>
      </c>
      <c r="G4" s="6">
        <v>0</v>
      </c>
      <c r="H4" s="6"/>
      <c r="I4" s="61">
        <f t="shared" ref="I4:I67" si="2">(C4-(C4-B4)/4)</f>
        <v>23.132499933242798</v>
      </c>
      <c r="J4" s="35" t="str">
        <f t="shared" ref="J4:J67" si="3">IF(H4&gt;$CP$3,1," ")</f>
        <v xml:space="preserve"> </v>
      </c>
      <c r="K4" s="92"/>
      <c r="L4" s="89"/>
      <c r="M4" s="89"/>
      <c r="N4" s="89"/>
      <c r="O4" s="13"/>
      <c r="P4" s="70"/>
      <c r="Q4" s="230" t="str">
        <f t="shared" si="0"/>
        <v/>
      </c>
      <c r="R4" s="78"/>
      <c r="S4" s="27">
        <v>33239</v>
      </c>
      <c r="T4">
        <v>13.449999809265099</v>
      </c>
      <c r="U4">
        <v>26.360000610351602</v>
      </c>
      <c r="V4">
        <v>0</v>
      </c>
      <c r="W4">
        <v>43.308866321502599</v>
      </c>
      <c r="X4" s="36">
        <f t="shared" ref="X4:X67" si="4">0.0023*(AVERAGE(T4:U4)+17.8)*(U4-T4)^0.5*W4/2.45</f>
        <v>5.5080851994044817</v>
      </c>
      <c r="Y4" s="6">
        <v>0</v>
      </c>
      <c r="Z4" s="6"/>
      <c r="AA4" s="61">
        <f t="shared" ref="AA4:AA67" si="5">(U4-(U4-T4)/4)</f>
        <v>23.132500410079977</v>
      </c>
      <c r="AB4" s="35" t="str">
        <f t="shared" ref="AB4:AB67" si="6">IF(Z4&gt;CP$3,1," ")</f>
        <v xml:space="preserve"> </v>
      </c>
      <c r="AC4" s="75"/>
      <c r="AD4" s="89"/>
      <c r="AE4" s="89"/>
      <c r="AF4" s="89"/>
      <c r="AG4" s="13"/>
      <c r="AH4" s="70"/>
      <c r="AI4" s="230" t="str">
        <f t="shared" ref="AI4:AI67" si="7">IF(AJ4&gt;AJ3,S4,"")</f>
        <v/>
      </c>
      <c r="AK4" s="27">
        <v>33604</v>
      </c>
      <c r="AL4">
        <v>16.059999465942401</v>
      </c>
      <c r="AM4">
        <v>24.860000610351602</v>
      </c>
      <c r="AN4">
        <v>0</v>
      </c>
      <c r="AO4">
        <v>43.308866321502599</v>
      </c>
      <c r="AP4" s="36">
        <f t="shared" ref="AP4:AP67" si="8">0.0023*(AVERAGE(AL4:AM4)+17.8)*(AM4-AL4)^0.5*AO4/2.45</f>
        <v>4.6145026276126861</v>
      </c>
      <c r="AQ4" s="6">
        <v>0</v>
      </c>
      <c r="AS4" s="61">
        <f t="shared" ref="AS4:AS67" si="9">(AM4-(AM4-AL4)/4)</f>
        <v>22.660000324249303</v>
      </c>
      <c r="AT4" s="37" t="str">
        <f>IF(AR4&gt;CP$3,1," ")</f>
        <v xml:space="preserve"> </v>
      </c>
      <c r="AU4" s="75"/>
      <c r="AV4" s="89"/>
      <c r="AW4" s="89"/>
      <c r="AX4" s="89"/>
      <c r="AY4" s="13"/>
      <c r="AZ4" s="70"/>
      <c r="BA4" s="230" t="str">
        <f t="shared" ref="BA4:BA67" si="10">IF(BB4&gt;BB3,AK4,"")</f>
        <v/>
      </c>
      <c r="BC4" s="27">
        <v>33239</v>
      </c>
      <c r="BD4">
        <v>12.2299995422363</v>
      </c>
      <c r="BE4">
        <v>29.610000610351602</v>
      </c>
      <c r="BF4">
        <v>0</v>
      </c>
      <c r="BG4">
        <v>43.3348294054679</v>
      </c>
      <c r="BH4" s="110">
        <f t="shared" ref="BH4:BH67" si="11">0.0023*(AVERAGE(BD4:BE4)+17.8)*(BE4-BD4)^0.5*BG4/2.45</f>
        <v>6.5668801740047069</v>
      </c>
      <c r="BI4" s="111">
        <v>0</v>
      </c>
      <c r="BK4" s="112">
        <f t="shared" ref="BK4:BK67" si="12">(BE4-(BE4-BD4)/4)</f>
        <v>25.265000343322775</v>
      </c>
      <c r="BL4" s="35" t="str">
        <f t="shared" ref="BL4:BL67" si="13">IF(BJ4&gt;$CP$3,1," ")</f>
        <v xml:space="preserve"> </v>
      </c>
      <c r="BM4" s="75"/>
      <c r="BN4" s="89"/>
      <c r="BO4" s="89"/>
      <c r="BP4" s="89"/>
      <c r="BQ4" s="13"/>
      <c r="BR4" s="70"/>
      <c r="BS4" s="230" t="str">
        <f>IF(BT4&gt;BT3,BA4,"")</f>
        <v/>
      </c>
      <c r="BT4" s="64">
        <v>0</v>
      </c>
      <c r="BU4" s="27">
        <v>33604</v>
      </c>
      <c r="BV4">
        <v>14.6499996185303</v>
      </c>
      <c r="BW4">
        <v>24.4799995422363</v>
      </c>
      <c r="BX4">
        <v>0</v>
      </c>
      <c r="BY4">
        <v>43.3348294054679</v>
      </c>
      <c r="BZ4" s="34">
        <f t="shared" ref="BZ4:BZ67" si="14">0.0023*(AVERAGE(BV4:BW4)+17.8)*(BW4-BV4)^0.5*BY4/2.45</f>
        <v>4.7658523325616313</v>
      </c>
      <c r="CA4" s="38">
        <v>0</v>
      </c>
      <c r="CC4" s="61">
        <f t="shared" ref="CC4:CC67" si="15">(BW4-(BW4-BV4)/4)</f>
        <v>22.0224995613098</v>
      </c>
      <c r="CD4" s="35" t="str">
        <f t="shared" ref="CD4:CD67" si="16">IF(CB4&gt;$CP$3,1," ")</f>
        <v xml:space="preserve"> </v>
      </c>
      <c r="CE4" s="75"/>
      <c r="CF4" s="89"/>
      <c r="CG4" s="89"/>
      <c r="CH4" s="89"/>
      <c r="CI4" s="13"/>
      <c r="CJ4" s="70"/>
      <c r="CK4" s="230" t="str">
        <f>IF(CL4&gt;CL3,BS4,"")</f>
        <v/>
      </c>
      <c r="CL4" s="64">
        <v>0</v>
      </c>
      <c r="CN4" s="6"/>
      <c r="CO4" t="s">
        <v>24</v>
      </c>
      <c r="CP4" s="68">
        <f>Thresholds!B4</f>
        <v>21.5</v>
      </c>
      <c r="CQ4" s="9" t="str">
        <f>"Smax="&amp;$CP$1&amp;", SMI = "&amp;$CP$3&amp;", Tmax ="&amp;$CP$4&amp;""</f>
        <v>Smax=50, SMI = 0.2, Tmax =21.5</v>
      </c>
      <c r="CR4"/>
      <c r="CS4"/>
      <c r="CT4"/>
      <c r="CX4" s="23">
        <f ca="1"/>
        <v>32992</v>
      </c>
      <c r="CY4" s="80">
        <f ca="1"/>
        <v>33409</v>
      </c>
      <c r="CZ4" s="83">
        <f ca="1"/>
        <v>33731</v>
      </c>
      <c r="DA4" s="23">
        <f ca="1"/>
        <v>33388</v>
      </c>
      <c r="DB4" s="23">
        <f ca="1"/>
        <v>33738</v>
      </c>
    </row>
    <row r="5" spans="1:106" ht="15.6">
      <c r="A5" s="27">
        <v>32875</v>
      </c>
      <c r="B5">
        <v>15.4799995422363</v>
      </c>
      <c r="C5">
        <v>24.569999694824201</v>
      </c>
      <c r="D5">
        <v>0</v>
      </c>
      <c r="E5">
        <v>43.3502061781885</v>
      </c>
      <c r="F5" s="36">
        <f t="shared" si="1"/>
        <v>4.6410238109836088</v>
      </c>
      <c r="G5" s="41">
        <f t="shared" ref="G5:G68" si="17">IF((D5+G4-($CP$2*F5))&gt;0,IF((D5+G4-($CP$2*F5))&gt;$CP$1,$CP$1,(D5+G4-($CP$2*F5))),0)</f>
        <v>0</v>
      </c>
      <c r="H5" s="42">
        <f t="shared" ref="H5:H68" si="18">IF(G5/$CP$1&gt;1,1,G5/$CP$1)</f>
        <v>0</v>
      </c>
      <c r="I5" s="61">
        <f t="shared" si="2"/>
        <v>22.297499656677225</v>
      </c>
      <c r="J5" s="35" t="str">
        <f t="shared" si="3"/>
        <v xml:space="preserve"> </v>
      </c>
      <c r="K5" s="89" t="str">
        <f>IF((SUM(D2:D5))&gt;$CP$6,1,"")</f>
        <v/>
      </c>
      <c r="L5" s="89"/>
      <c r="M5" s="89"/>
      <c r="N5" s="89"/>
      <c r="O5" s="69" t="str">
        <f>IF((AVERAGE(C4:C5))&lt;$CP$4,1,"")</f>
        <v/>
      </c>
      <c r="P5" s="70"/>
      <c r="Q5" s="230" t="str">
        <f t="shared" si="0"/>
        <v/>
      </c>
      <c r="R5" s="78"/>
      <c r="S5" s="27">
        <v>33240</v>
      </c>
      <c r="T5">
        <v>13.189999580383301</v>
      </c>
      <c r="U5">
        <v>22.950000762939499</v>
      </c>
      <c r="V5">
        <v>1.1000000238418599</v>
      </c>
      <c r="W5">
        <v>43.3502061781885</v>
      </c>
      <c r="X5" s="36">
        <f t="shared" si="4"/>
        <v>4.5604661120834784</v>
      </c>
      <c r="Y5" s="41">
        <f t="shared" ref="Y5:Y68" si="19">IF((V5+Y4-($CP$2*X5))&gt;0,IF((V5+Y4-($CP$2*X5))&gt;$CP$1,$CP$1,(V5+Y4-($CP$2*X5))),0)</f>
        <v>0</v>
      </c>
      <c r="Z5" s="42">
        <f t="shared" ref="Z5:Z68" si="20">IF(Y5/$CP$1&gt;1,1,Y5/$CP$1)</f>
        <v>0</v>
      </c>
      <c r="AA5" s="61">
        <f t="shared" si="5"/>
        <v>20.510000467300451</v>
      </c>
      <c r="AB5" s="35" t="str">
        <f t="shared" si="6"/>
        <v xml:space="preserve"> </v>
      </c>
      <c r="AC5" s="76" t="str">
        <f>IF((SUM(V2:V5))&gt;$CP$6,1,"")</f>
        <v/>
      </c>
      <c r="AD5" s="89"/>
      <c r="AE5" s="89"/>
      <c r="AF5" s="89"/>
      <c r="AG5" s="69" t="str">
        <f>IF((AVERAGE(U4:U5))&lt;$CP$4,1,"")</f>
        <v/>
      </c>
      <c r="AH5" s="70"/>
      <c r="AI5" s="230" t="str">
        <f t="shared" si="7"/>
        <v/>
      </c>
      <c r="AK5" s="27">
        <v>33605</v>
      </c>
      <c r="AL5">
        <v>13.939999580383301</v>
      </c>
      <c r="AM5">
        <v>26.290000915527301</v>
      </c>
      <c r="AN5">
        <v>0</v>
      </c>
      <c r="AO5">
        <v>43.3502061781885</v>
      </c>
      <c r="AP5" s="36">
        <f t="shared" si="8"/>
        <v>5.4224740767469353</v>
      </c>
      <c r="AQ5" s="41">
        <f t="shared" ref="AQ5:AQ68" si="21">IF((AN5+AQ4-($CP$2*AP5))&gt;0,IF((AN5+AQ4-($CP$2*AP5))&gt;$CP$1,$CP$1,(AN5+AQ4-($CP$2*AP5))),0)</f>
        <v>0</v>
      </c>
      <c r="AR5" s="42">
        <f t="shared" ref="AR5:AR68" si="22">IF(AQ5/$CP$1&gt;1,1,AQ5/$CP$1)</f>
        <v>0</v>
      </c>
      <c r="AS5" s="61">
        <f t="shared" si="9"/>
        <v>23.202500581741301</v>
      </c>
      <c r="AT5" s="37" t="str">
        <f t="shared" ref="AT5:AT68" si="23">IF(AR5&gt;$CP$3,1," ")</f>
        <v xml:space="preserve"> </v>
      </c>
      <c r="AU5" s="76" t="str">
        <f>IF((SUM(AN2:AN5))&gt;$CP$6,1,"")</f>
        <v/>
      </c>
      <c r="AV5" s="89"/>
      <c r="AW5" s="89"/>
      <c r="AX5" s="89"/>
      <c r="AY5" s="69" t="str">
        <f>IF((AVERAGE(AM4:AM5))&lt;$CP$4,1,"")</f>
        <v/>
      </c>
      <c r="AZ5" s="70"/>
      <c r="BA5" s="230" t="str">
        <f t="shared" si="10"/>
        <v/>
      </c>
      <c r="BC5" s="27">
        <v>33240</v>
      </c>
      <c r="BD5">
        <v>12.1400003433228</v>
      </c>
      <c r="BE5">
        <v>22.680000305175799</v>
      </c>
      <c r="BF5">
        <v>0.20000000298023199</v>
      </c>
      <c r="BG5">
        <v>43.377107688154801</v>
      </c>
      <c r="BH5" s="110">
        <f t="shared" si="11"/>
        <v>4.6548819977615778</v>
      </c>
      <c r="BI5" s="111">
        <f t="shared" ref="BI5:BI68" si="24">IF((BF5+BI4-($CP$2*BH5))&gt;0,IF((BF5+BI4-($CP$2*BH5))&gt;$CP$1,$CP$1,(BF5+BI4-($CP$2*BH5))),0)</f>
        <v>0</v>
      </c>
      <c r="BJ5" s="113">
        <f t="shared" ref="BJ5:BJ68" si="25">IF(BI5/$CP$1&gt;1,1,BI5/$CP$1)</f>
        <v>0</v>
      </c>
      <c r="BK5" s="112">
        <f t="shared" si="12"/>
        <v>20.045000314712549</v>
      </c>
      <c r="BL5" s="35" t="str">
        <f t="shared" si="13"/>
        <v xml:space="preserve"> </v>
      </c>
      <c r="BM5" s="76" t="str">
        <f>IF((SUM(BF2:BF5))&gt;$CP$6,1,"")</f>
        <v/>
      </c>
      <c r="BN5" s="89"/>
      <c r="BO5" s="89"/>
      <c r="BP5" s="89"/>
      <c r="BQ5" s="69" t="str">
        <f>IF((AVERAGE(BE4:BE5))&lt;$CP$4,1,"")</f>
        <v/>
      </c>
      <c r="BR5" s="70"/>
      <c r="BS5" s="230" t="str">
        <f t="shared" ref="BS5:BS68" si="26">IF(BT5&gt;BT4,BC5,"")</f>
        <v/>
      </c>
      <c r="BT5" s="64"/>
      <c r="BU5" s="27">
        <v>33605</v>
      </c>
      <c r="BV5">
        <v>13.2600002288818</v>
      </c>
      <c r="BW5">
        <v>26.959999084472699</v>
      </c>
      <c r="BX5">
        <v>0</v>
      </c>
      <c r="BY5">
        <v>43.377107688154801</v>
      </c>
      <c r="BZ5" s="34">
        <f t="shared" si="14"/>
        <v>5.7139493743590775</v>
      </c>
      <c r="CA5" s="38">
        <f t="shared" ref="CA5:CA68" si="27">IF((BX5+CA4-($CP$2*BZ5))&gt;0,IF((BX5+CA4-($CP$2*BZ5))&gt;$CP$1,$CP$1,(BX5+CA4-($CP$2*BZ5))),0)</f>
        <v>0</v>
      </c>
      <c r="CB5" s="40">
        <f t="shared" ref="CB5:CB68" si="28">IF(CA5/$CP$1&gt;1,1,CA5/$CP$1)</f>
        <v>0</v>
      </c>
      <c r="CC5" s="61">
        <f t="shared" si="15"/>
        <v>23.534999370574972</v>
      </c>
      <c r="CD5" s="35" t="str">
        <f t="shared" si="16"/>
        <v xml:space="preserve"> </v>
      </c>
      <c r="CE5" s="76" t="str">
        <f>IF((SUM(BX2:BX5))&gt;$CP$6,1,"")</f>
        <v/>
      </c>
      <c r="CF5" s="89"/>
      <c r="CG5" s="89"/>
      <c r="CH5" s="89"/>
      <c r="CI5" s="69" t="str">
        <f>IF((AVERAGE(BW4:BW5))&lt;$CP$4,1,"")</f>
        <v/>
      </c>
      <c r="CJ5" s="70"/>
      <c r="CK5" s="230" t="str">
        <f t="shared" ref="CK5:CK68" si="29">IF(CL5&gt;CL4,BU5,"")</f>
        <v/>
      </c>
      <c r="CL5" s="64"/>
      <c r="CO5" s="43" t="s">
        <v>291</v>
      </c>
      <c r="CP5" s="68">
        <f>Thresholds!B5</f>
        <v>21.5</v>
      </c>
      <c r="CQ5" s="44"/>
      <c r="CR5" s="44"/>
      <c r="CS5" s="44"/>
      <c r="CT5" s="44"/>
      <c r="CX5" s="23">
        <f ca="1"/>
        <v>33006</v>
      </c>
      <c r="CY5" s="23">
        <f ca="1"/>
        <v>33421</v>
      </c>
      <c r="CZ5" s="23">
        <f ca="1"/>
        <v>33755</v>
      </c>
      <c r="DA5" s="23">
        <f ca="1"/>
        <v>33396</v>
      </c>
      <c r="DB5" s="23">
        <f ca="1"/>
        <v>33756</v>
      </c>
    </row>
    <row r="6" spans="1:106" ht="15.6">
      <c r="A6" s="27">
        <v>32876</v>
      </c>
      <c r="B6">
        <v>15.0299997329712</v>
      </c>
      <c r="C6">
        <v>27.430000305175799</v>
      </c>
      <c r="D6">
        <v>0</v>
      </c>
      <c r="E6">
        <v>43.385995609934703</v>
      </c>
      <c r="F6" s="36">
        <f t="shared" si="1"/>
        <v>5.5978431271891242</v>
      </c>
      <c r="G6" s="41">
        <f t="shared" si="17"/>
        <v>0</v>
      </c>
      <c r="H6" s="42">
        <f t="shared" si="18"/>
        <v>0</v>
      </c>
      <c r="I6" s="61">
        <f t="shared" si="2"/>
        <v>24.330000162124648</v>
      </c>
      <c r="J6" s="35" t="str">
        <f t="shared" si="3"/>
        <v xml:space="preserve"> </v>
      </c>
      <c r="K6" s="89" t="str">
        <f t="shared" ref="K6:K69" si="30">IF((SUM(D2:D6))&gt;$CP$6,1,"")</f>
        <v/>
      </c>
      <c r="L6" s="89"/>
      <c r="M6" s="89"/>
      <c r="N6" s="89"/>
      <c r="O6" s="69" t="str">
        <f>IF((AVERAGE(C4:C6))&lt;$CP$4,1,"")</f>
        <v/>
      </c>
      <c r="P6" s="70"/>
      <c r="Q6" s="230" t="str">
        <f t="shared" si="0"/>
        <v/>
      </c>
      <c r="R6" s="78"/>
      <c r="S6" s="27">
        <v>33241</v>
      </c>
      <c r="T6">
        <v>11.3800001144409</v>
      </c>
      <c r="U6">
        <v>23.290000915527301</v>
      </c>
      <c r="V6">
        <v>0</v>
      </c>
      <c r="W6">
        <v>43.385995609934703</v>
      </c>
      <c r="X6" s="36">
        <f t="shared" si="4"/>
        <v>4.9386378348699154</v>
      </c>
      <c r="Y6" s="41">
        <f t="shared" si="19"/>
        <v>0</v>
      </c>
      <c r="Z6" s="42">
        <f t="shared" si="20"/>
        <v>0</v>
      </c>
      <c r="AA6" s="61">
        <f t="shared" si="5"/>
        <v>20.312500715255702</v>
      </c>
      <c r="AB6" s="35" t="str">
        <f t="shared" si="6"/>
        <v xml:space="preserve"> </v>
      </c>
      <c r="AC6" s="76" t="str">
        <f t="shared" ref="AC6:AC69" si="31">IF((SUM(V2:V6))&gt;$CP$6,1,"")</f>
        <v/>
      </c>
      <c r="AD6" s="89"/>
      <c r="AE6" s="89"/>
      <c r="AF6" s="89"/>
      <c r="AG6" s="69" t="str">
        <f>IF((AVERAGE(U4:U6))&lt;$CP$4,1,"")</f>
        <v/>
      </c>
      <c r="AH6" s="70"/>
      <c r="AI6" s="230" t="str">
        <f t="shared" si="7"/>
        <v/>
      </c>
      <c r="AJ6" s="46"/>
      <c r="AK6" s="27">
        <v>33606</v>
      </c>
      <c r="AL6">
        <v>15.7700004577637</v>
      </c>
      <c r="AM6">
        <v>33.060001373291001</v>
      </c>
      <c r="AN6">
        <v>0</v>
      </c>
      <c r="AO6">
        <v>43.385995609934703</v>
      </c>
      <c r="AP6" s="36">
        <f t="shared" si="8"/>
        <v>7.1494993463366638</v>
      </c>
      <c r="AQ6" s="41">
        <f t="shared" si="21"/>
        <v>0</v>
      </c>
      <c r="AR6" s="42">
        <f t="shared" si="22"/>
        <v>0</v>
      </c>
      <c r="AS6" s="61">
        <f t="shared" si="9"/>
        <v>28.737501144409176</v>
      </c>
      <c r="AT6" s="37" t="str">
        <f t="shared" si="23"/>
        <v xml:space="preserve"> </v>
      </c>
      <c r="AU6" s="76" t="str">
        <f t="shared" ref="AU6:AU69" si="32">IF((SUM(AN2:AN6))&gt;$CP$6,1,"")</f>
        <v/>
      </c>
      <c r="AV6" s="89"/>
      <c r="AW6" s="89"/>
      <c r="AX6" s="89"/>
      <c r="AY6" s="69" t="str">
        <f>IF((AVERAGE(AM4:AM6))&lt;$CP$4,1,"")</f>
        <v/>
      </c>
      <c r="AZ6" s="70"/>
      <c r="BA6" s="230" t="str">
        <f t="shared" si="10"/>
        <v/>
      </c>
      <c r="BB6" s="46"/>
      <c r="BC6" s="27">
        <v>33241</v>
      </c>
      <c r="BD6">
        <v>6.8499999046325701</v>
      </c>
      <c r="BE6">
        <v>22.899999618530298</v>
      </c>
      <c r="BF6">
        <v>0</v>
      </c>
      <c r="BG6">
        <v>43.413739830535</v>
      </c>
      <c r="BH6" s="110">
        <f t="shared" si="11"/>
        <v>5.3350937884813634</v>
      </c>
      <c r="BI6" s="111">
        <f t="shared" si="24"/>
        <v>0</v>
      </c>
      <c r="BJ6" s="113">
        <f t="shared" si="25"/>
        <v>0</v>
      </c>
      <c r="BK6" s="112">
        <f t="shared" si="12"/>
        <v>18.887499690055868</v>
      </c>
      <c r="BL6" s="35" t="str">
        <f t="shared" si="13"/>
        <v xml:space="preserve"> </v>
      </c>
      <c r="BM6" s="76" t="str">
        <f t="shared" ref="BM6:BM69" si="33">IF((SUM(BF2:BF6))&gt;$CP$6,1,"")</f>
        <v/>
      </c>
      <c r="BN6" s="89"/>
      <c r="BO6" s="89"/>
      <c r="BP6" s="89"/>
      <c r="BQ6" s="69" t="str">
        <f>IF((AVERAGE(BE4:BE6))&lt;$CP$4,1,"")</f>
        <v/>
      </c>
      <c r="BR6" s="70"/>
      <c r="BS6" s="230" t="str">
        <f t="shared" si="26"/>
        <v/>
      </c>
      <c r="BT6" s="46"/>
      <c r="BU6" s="27">
        <v>33606</v>
      </c>
      <c r="BV6">
        <v>12.800000190734901</v>
      </c>
      <c r="BW6">
        <v>29.799999237060501</v>
      </c>
      <c r="BX6">
        <v>0</v>
      </c>
      <c r="BY6">
        <v>43.413739830535</v>
      </c>
      <c r="BZ6" s="34">
        <f t="shared" si="14"/>
        <v>6.570374944261669</v>
      </c>
      <c r="CA6" s="38">
        <f t="shared" si="27"/>
        <v>0</v>
      </c>
      <c r="CB6" s="40">
        <f t="shared" si="28"/>
        <v>0</v>
      </c>
      <c r="CC6" s="61">
        <f t="shared" si="15"/>
        <v>25.549999475479101</v>
      </c>
      <c r="CD6" s="35" t="str">
        <f t="shared" si="16"/>
        <v xml:space="preserve"> </v>
      </c>
      <c r="CE6" s="76" t="str">
        <f>IF((SUM(BX2:BX6))&gt;$CP$6,1,"")</f>
        <v/>
      </c>
      <c r="CF6" s="89"/>
      <c r="CG6" s="89"/>
      <c r="CH6" s="89"/>
      <c r="CI6" s="69" t="str">
        <f>IF((AVERAGE(BW4:BW6))&lt;$CP$4,1,"")</f>
        <v/>
      </c>
      <c r="CJ6" s="70"/>
      <c r="CK6" s="230" t="str">
        <f t="shared" si="29"/>
        <v/>
      </c>
      <c r="CL6" s="46"/>
      <c r="CM6" s="6"/>
      <c r="CO6" s="43" t="s">
        <v>33</v>
      </c>
      <c r="CP6" s="68">
        <f>Thresholds!B6</f>
        <v>5</v>
      </c>
      <c r="CQ6" s="44"/>
      <c r="CR6" s="44"/>
      <c r="CS6" s="44"/>
      <c r="CT6" s="44"/>
      <c r="CX6" s="83">
        <f ca="1"/>
        <v>33015</v>
      </c>
      <c r="CY6" s="23">
        <f ca="1"/>
        <v>33441</v>
      </c>
      <c r="CZ6" s="23">
        <f ca="1"/>
        <v>33775</v>
      </c>
      <c r="DA6" s="23">
        <f ca="1"/>
        <v>33411</v>
      </c>
      <c r="DB6" s="23">
        <f ca="1"/>
        <v>33776</v>
      </c>
    </row>
    <row r="7" spans="1:106" ht="15.6">
      <c r="A7" s="27">
        <v>32877</v>
      </c>
      <c r="B7">
        <v>15.539999961853001</v>
      </c>
      <c r="C7">
        <v>32.299999237060497</v>
      </c>
      <c r="D7">
        <v>0</v>
      </c>
      <c r="E7">
        <v>43.416106573984898</v>
      </c>
      <c r="F7" s="36">
        <f t="shared" si="1"/>
        <v>6.96135721372106</v>
      </c>
      <c r="G7" s="41">
        <f t="shared" si="17"/>
        <v>0</v>
      </c>
      <c r="H7" s="42">
        <f t="shared" si="18"/>
        <v>0</v>
      </c>
      <c r="I7" s="61">
        <f t="shared" si="2"/>
        <v>28.109999418258624</v>
      </c>
      <c r="J7" s="35" t="str">
        <f t="shared" si="3"/>
        <v xml:space="preserve"> </v>
      </c>
      <c r="K7" s="89" t="str">
        <f t="shared" si="30"/>
        <v/>
      </c>
      <c r="L7" s="89"/>
      <c r="M7" s="89"/>
      <c r="N7" s="89"/>
      <c r="O7" s="69" t="str">
        <f>IF((AVERAGE(C4:C7))&lt;$CP$4,1,"")</f>
        <v/>
      </c>
      <c r="P7" s="70"/>
      <c r="Q7" s="230" t="str">
        <f t="shared" si="0"/>
        <v/>
      </c>
      <c r="R7" s="78"/>
      <c r="S7" s="27">
        <v>33242</v>
      </c>
      <c r="T7">
        <v>10.9899997711182</v>
      </c>
      <c r="U7">
        <v>26.639999389648398</v>
      </c>
      <c r="V7">
        <v>0.10000000149011599</v>
      </c>
      <c r="W7">
        <v>43.416106573984898</v>
      </c>
      <c r="X7" s="36">
        <f t="shared" si="4"/>
        <v>5.9037617839049039</v>
      </c>
      <c r="Y7" s="41">
        <f t="shared" si="19"/>
        <v>0</v>
      </c>
      <c r="Z7" s="42">
        <f t="shared" si="20"/>
        <v>0</v>
      </c>
      <c r="AA7" s="61">
        <f t="shared" si="5"/>
        <v>22.727499485015848</v>
      </c>
      <c r="AB7" s="35" t="str">
        <f t="shared" si="6"/>
        <v xml:space="preserve"> </v>
      </c>
      <c r="AC7" s="76" t="str">
        <f t="shared" si="31"/>
        <v/>
      </c>
      <c r="AD7" s="89"/>
      <c r="AE7" s="89"/>
      <c r="AF7" s="89"/>
      <c r="AG7" s="69" t="str">
        <f>IF((AVERAGE(U4:U7))&lt;$CP$4,1,"")</f>
        <v/>
      </c>
      <c r="AH7" s="70"/>
      <c r="AI7" s="230" t="str">
        <f t="shared" si="7"/>
        <v/>
      </c>
      <c r="AJ7" s="46"/>
      <c r="AK7" s="27">
        <v>33607</v>
      </c>
      <c r="AL7">
        <v>18.549999237060501</v>
      </c>
      <c r="AM7">
        <v>35.580001831054702</v>
      </c>
      <c r="AN7">
        <v>0</v>
      </c>
      <c r="AO7">
        <v>43.416106573984898</v>
      </c>
      <c r="AP7" s="36">
        <f t="shared" si="8"/>
        <v>7.5461886937084639</v>
      </c>
      <c r="AQ7" s="41">
        <f t="shared" si="21"/>
        <v>0</v>
      </c>
      <c r="AR7" s="42">
        <f t="shared" si="22"/>
        <v>0</v>
      </c>
      <c r="AS7" s="61">
        <f t="shared" si="9"/>
        <v>31.322501182556152</v>
      </c>
      <c r="AT7" s="37" t="str">
        <f t="shared" si="23"/>
        <v xml:space="preserve"> </v>
      </c>
      <c r="AU7" s="76" t="str">
        <f t="shared" si="32"/>
        <v/>
      </c>
      <c r="AV7" s="89"/>
      <c r="AW7" s="89"/>
      <c r="AX7" s="89"/>
      <c r="AY7" s="69" t="str">
        <f>IF((AVERAGE(AM4:AM7))&lt;$CP$4,1,"")</f>
        <v/>
      </c>
      <c r="AZ7" s="70"/>
      <c r="BA7" s="230" t="str">
        <f t="shared" si="10"/>
        <v/>
      </c>
      <c r="BB7" s="46"/>
      <c r="BC7" s="27">
        <v>33242</v>
      </c>
      <c r="BD7">
        <v>7.7199997901916504</v>
      </c>
      <c r="BE7">
        <v>23.7600002288818</v>
      </c>
      <c r="BF7">
        <v>0</v>
      </c>
      <c r="BG7">
        <v>43.444596894561997</v>
      </c>
      <c r="BH7" s="110">
        <f t="shared" si="11"/>
        <v>5.4785139254413799</v>
      </c>
      <c r="BI7" s="111">
        <f t="shared" si="24"/>
        <v>0</v>
      </c>
      <c r="BJ7" s="113">
        <f t="shared" si="25"/>
        <v>0</v>
      </c>
      <c r="BK7" s="112">
        <f t="shared" si="12"/>
        <v>19.750000119209261</v>
      </c>
      <c r="BL7" s="35" t="str">
        <f t="shared" si="13"/>
        <v xml:space="preserve"> </v>
      </c>
      <c r="BM7" s="76" t="str">
        <f t="shared" si="33"/>
        <v/>
      </c>
      <c r="BN7" s="89"/>
      <c r="BO7" s="89"/>
      <c r="BP7" s="89"/>
      <c r="BQ7" s="69" t="str">
        <f>IF((AVERAGE(BE4:BE7))&lt;$CP$4,1,"")</f>
        <v/>
      </c>
      <c r="BR7" s="70"/>
      <c r="BS7" s="230" t="str">
        <f t="shared" si="26"/>
        <v/>
      </c>
      <c r="BT7" s="46"/>
      <c r="BU7" s="27">
        <v>33607</v>
      </c>
      <c r="BV7">
        <v>13.7799997329712</v>
      </c>
      <c r="BW7">
        <v>35.569999694824197</v>
      </c>
      <c r="BX7">
        <v>0</v>
      </c>
      <c r="BY7">
        <v>43.444596894561997</v>
      </c>
      <c r="BZ7" s="34">
        <f t="shared" si="14"/>
        <v>8.0864801150683316</v>
      </c>
      <c r="CA7" s="38">
        <f t="shared" si="27"/>
        <v>0</v>
      </c>
      <c r="CB7" s="40">
        <f t="shared" si="28"/>
        <v>0</v>
      </c>
      <c r="CC7" s="61">
        <f t="shared" si="15"/>
        <v>30.122499704360948</v>
      </c>
      <c r="CD7" s="35" t="str">
        <f t="shared" si="16"/>
        <v xml:space="preserve"> </v>
      </c>
      <c r="CE7" s="76" t="str">
        <f t="shared" ref="CE7:CE70" si="34">IF((SUM(BX3:BX7))&gt;$CP$6,1,"")</f>
        <v/>
      </c>
      <c r="CF7" s="89"/>
      <c r="CG7" s="89"/>
      <c r="CH7" s="89"/>
      <c r="CI7" s="69" t="str">
        <f>IF((AVERAGE(BW4:BW7))&lt;$CP$4,1,"")</f>
        <v/>
      </c>
      <c r="CJ7" s="70"/>
      <c r="CK7" s="230" t="str">
        <f t="shared" si="29"/>
        <v/>
      </c>
      <c r="CL7" s="46"/>
      <c r="CM7" s="6"/>
      <c r="CO7" s="99" t="s">
        <v>70</v>
      </c>
      <c r="CP7" s="68">
        <f>Thresholds!B7</f>
        <v>19</v>
      </c>
      <c r="CX7" s="23">
        <f ca="1"/>
        <v>33029</v>
      </c>
      <c r="CY7" s="23">
        <f ca="1"/>
        <v>33477</v>
      </c>
      <c r="CZ7" s="23">
        <f ca="1"/>
        <v>33820</v>
      </c>
      <c r="DA7" s="23">
        <f ca="1"/>
        <v>33421</v>
      </c>
      <c r="DB7" s="23">
        <f ca="1"/>
        <v>33804</v>
      </c>
    </row>
    <row r="8" spans="1:106" ht="15.6">
      <c r="A8" s="27">
        <v>32878</v>
      </c>
      <c r="B8">
        <v>16.860000610351602</v>
      </c>
      <c r="C8">
        <v>26.889999389648398</v>
      </c>
      <c r="D8">
        <v>0</v>
      </c>
      <c r="E8">
        <v>43.440411027583202</v>
      </c>
      <c r="F8" s="36">
        <f t="shared" si="1"/>
        <v>5.1241643777408568</v>
      </c>
      <c r="G8" s="41">
        <f t="shared" si="17"/>
        <v>0</v>
      </c>
      <c r="H8" s="42">
        <f t="shared" si="18"/>
        <v>0</v>
      </c>
      <c r="I8" s="61">
        <f t="shared" si="2"/>
        <v>24.382499694824197</v>
      </c>
      <c r="J8" s="35" t="str">
        <f t="shared" si="3"/>
        <v xml:space="preserve"> </v>
      </c>
      <c r="K8" s="89" t="str">
        <f t="shared" si="30"/>
        <v/>
      </c>
      <c r="L8" s="89"/>
      <c r="M8" s="89"/>
      <c r="N8" s="89"/>
      <c r="O8" s="69" t="str">
        <f>IF((AVERAGE(C4:C8))&lt;$CP$4,1,"")</f>
        <v/>
      </c>
      <c r="P8" s="70"/>
      <c r="Q8" s="230" t="str">
        <f t="shared" si="0"/>
        <v/>
      </c>
      <c r="R8" s="78"/>
      <c r="S8" s="27">
        <v>33243</v>
      </c>
      <c r="T8">
        <v>14.329999923706101</v>
      </c>
      <c r="U8">
        <v>30</v>
      </c>
      <c r="V8">
        <v>0</v>
      </c>
      <c r="W8">
        <v>43.440411027583202</v>
      </c>
      <c r="X8" s="36">
        <f t="shared" si="4"/>
        <v>6.4516380362884895</v>
      </c>
      <c r="Y8" s="41">
        <f t="shared" si="19"/>
        <v>0</v>
      </c>
      <c r="Z8" s="42">
        <f t="shared" si="20"/>
        <v>0</v>
      </c>
      <c r="AA8" s="61">
        <f t="shared" si="5"/>
        <v>26.082499980926524</v>
      </c>
      <c r="AB8" s="35" t="str">
        <f t="shared" si="6"/>
        <v xml:space="preserve"> </v>
      </c>
      <c r="AC8" s="76" t="str">
        <f t="shared" si="31"/>
        <v/>
      </c>
      <c r="AD8" s="89"/>
      <c r="AE8" s="89"/>
      <c r="AF8" s="89"/>
      <c r="AG8" s="69" t="str">
        <f>IF((AVERAGE(U4:U8))&lt;$CP$4,1,"")</f>
        <v/>
      </c>
      <c r="AH8" s="70"/>
      <c r="AI8" s="230" t="str">
        <f t="shared" si="7"/>
        <v/>
      </c>
      <c r="AJ8" s="46"/>
      <c r="AK8" s="27">
        <v>33608</v>
      </c>
      <c r="AL8">
        <v>19.190000534057599</v>
      </c>
      <c r="AM8">
        <v>34.189998626708999</v>
      </c>
      <c r="AN8">
        <v>0</v>
      </c>
      <c r="AO8">
        <v>43.440411027583202</v>
      </c>
      <c r="AP8" s="36">
        <f t="shared" si="8"/>
        <v>7.0268985103845338</v>
      </c>
      <c r="AQ8" s="41">
        <f t="shared" si="21"/>
        <v>0</v>
      </c>
      <c r="AR8" s="42">
        <f t="shared" si="22"/>
        <v>0</v>
      </c>
      <c r="AS8" s="61">
        <f t="shared" si="9"/>
        <v>30.43999910354615</v>
      </c>
      <c r="AT8" s="37" t="str">
        <f t="shared" si="23"/>
        <v xml:space="preserve"> </v>
      </c>
      <c r="AU8" s="76" t="str">
        <f t="shared" si="32"/>
        <v/>
      </c>
      <c r="AV8" s="89"/>
      <c r="AW8" s="89"/>
      <c r="AX8" s="89"/>
      <c r="AY8" s="69" t="str">
        <f>IF((AVERAGE(AM4:AM8))&lt;$CP$4,1,"")</f>
        <v/>
      </c>
      <c r="AZ8" s="70"/>
      <c r="BA8" s="230" t="str">
        <f t="shared" si="10"/>
        <v/>
      </c>
      <c r="BB8" s="46"/>
      <c r="BC8" s="27">
        <v>33243</v>
      </c>
      <c r="BD8">
        <v>10.319999694824199</v>
      </c>
      <c r="BE8">
        <v>27.5200004577637</v>
      </c>
      <c r="BF8">
        <v>0</v>
      </c>
      <c r="BG8">
        <v>43.469549942189602</v>
      </c>
      <c r="BH8" s="110">
        <f t="shared" si="11"/>
        <v>6.2146088899403766</v>
      </c>
      <c r="BI8" s="111">
        <f t="shared" si="24"/>
        <v>0</v>
      </c>
      <c r="BJ8" s="113">
        <f t="shared" si="25"/>
        <v>0</v>
      </c>
      <c r="BK8" s="112">
        <f t="shared" si="12"/>
        <v>23.220000267028823</v>
      </c>
      <c r="BL8" s="35" t="str">
        <f t="shared" si="13"/>
        <v xml:space="preserve"> </v>
      </c>
      <c r="BM8" s="76" t="str">
        <f t="shared" si="33"/>
        <v/>
      </c>
      <c r="BN8" s="89"/>
      <c r="BO8" s="89"/>
      <c r="BP8" s="89"/>
      <c r="BQ8" s="69" t="str">
        <f>IF((AVERAGE(BE4:BE8))&lt;$CP$4,1,"")</f>
        <v/>
      </c>
      <c r="BR8" s="70"/>
      <c r="BS8" s="230" t="str">
        <f t="shared" si="26"/>
        <v/>
      </c>
      <c r="BT8" s="46"/>
      <c r="BU8" s="27">
        <v>33608</v>
      </c>
      <c r="BV8">
        <v>18.799999237060501</v>
      </c>
      <c r="BW8">
        <v>34.069999694824197</v>
      </c>
      <c r="BX8">
        <v>0</v>
      </c>
      <c r="BY8">
        <v>43.469549942189602</v>
      </c>
      <c r="BZ8" s="34">
        <f t="shared" si="14"/>
        <v>7.0539511349895925</v>
      </c>
      <c r="CA8" s="38">
        <f t="shared" si="27"/>
        <v>0</v>
      </c>
      <c r="CB8" s="40">
        <f t="shared" si="28"/>
        <v>0</v>
      </c>
      <c r="CC8" s="61">
        <f t="shared" si="15"/>
        <v>30.252499580383272</v>
      </c>
      <c r="CD8" s="35" t="str">
        <f t="shared" si="16"/>
        <v xml:space="preserve"> </v>
      </c>
      <c r="CE8" s="76" t="str">
        <f t="shared" si="34"/>
        <v/>
      </c>
      <c r="CF8" s="89"/>
      <c r="CG8" s="89"/>
      <c r="CH8" s="89"/>
      <c r="CI8" s="69" t="str">
        <f>IF((AVERAGE(BW4:BW8))&lt;$CP$4,1,"")</f>
        <v/>
      </c>
      <c r="CJ8" s="70"/>
      <c r="CK8" s="230" t="str">
        <f t="shared" si="29"/>
        <v/>
      </c>
      <c r="CL8" s="46"/>
      <c r="CM8" s="6"/>
      <c r="CO8" s="99" t="s">
        <v>71</v>
      </c>
      <c r="CP8" s="68">
        <f>Thresholds!B8</f>
        <v>8</v>
      </c>
      <c r="CX8" s="23">
        <f ca="1"/>
        <v>33039</v>
      </c>
      <c r="CY8" s="23">
        <f ca="1"/>
        <v>33485</v>
      </c>
      <c r="CZ8" s="23">
        <f ca="1"/>
        <v>33850</v>
      </c>
      <c r="DA8" s="23">
        <f ca="1"/>
        <v>33438</v>
      </c>
      <c r="DB8" s="23">
        <f ca="1"/>
        <v>33827</v>
      </c>
    </row>
    <row r="9" spans="1:106" ht="15.6">
      <c r="A9" s="27">
        <v>32879</v>
      </c>
      <c r="B9">
        <v>13.7700004577637</v>
      </c>
      <c r="C9">
        <v>28.569999694824201</v>
      </c>
      <c r="D9">
        <v>0</v>
      </c>
      <c r="E9">
        <v>43.458780927973301</v>
      </c>
      <c r="F9" s="36">
        <f t="shared" si="1"/>
        <v>6.1164656975836547</v>
      </c>
      <c r="G9" s="41">
        <f t="shared" si="17"/>
        <v>0</v>
      </c>
      <c r="H9" s="42">
        <f t="shared" si="18"/>
        <v>0</v>
      </c>
      <c r="I9" s="61">
        <f t="shared" si="2"/>
        <v>24.869999885559075</v>
      </c>
      <c r="J9" s="35" t="str">
        <f t="shared" si="3"/>
        <v xml:space="preserve"> </v>
      </c>
      <c r="K9" s="89" t="str">
        <f t="shared" si="30"/>
        <v/>
      </c>
      <c r="L9" s="89"/>
      <c r="M9" s="89"/>
      <c r="N9" s="89"/>
      <c r="O9" s="69" t="str">
        <f>IF((AVERAGE(C3:C9))&lt;$CP$4,1,"")</f>
        <v/>
      </c>
      <c r="P9" s="70"/>
      <c r="Q9" s="230" t="str">
        <f t="shared" si="0"/>
        <v/>
      </c>
      <c r="R9" s="78"/>
      <c r="S9" s="27">
        <v>33244</v>
      </c>
      <c r="T9">
        <v>15.800000190734901</v>
      </c>
      <c r="U9">
        <v>35.880001068115199</v>
      </c>
      <c r="V9">
        <v>0.80000001192092896</v>
      </c>
      <c r="W9">
        <v>43.458780927973301</v>
      </c>
      <c r="X9" s="36">
        <f t="shared" si="4"/>
        <v>7.9782180780767131</v>
      </c>
      <c r="Y9" s="41">
        <f t="shared" si="19"/>
        <v>0</v>
      </c>
      <c r="Z9" s="42">
        <f t="shared" si="20"/>
        <v>0</v>
      </c>
      <c r="AA9" s="61">
        <f t="shared" si="5"/>
        <v>30.860000848770124</v>
      </c>
      <c r="AB9" s="35" t="str">
        <f t="shared" si="6"/>
        <v xml:space="preserve"> </v>
      </c>
      <c r="AC9" s="76" t="str">
        <f t="shared" si="31"/>
        <v/>
      </c>
      <c r="AD9" s="89"/>
      <c r="AE9" s="89"/>
      <c r="AF9" s="89"/>
      <c r="AG9" s="69" t="str">
        <f>IF((AVERAGE(U3:U9))&lt;$CP$4,1,"")</f>
        <v/>
      </c>
      <c r="AH9" s="70"/>
      <c r="AI9" s="230" t="str">
        <f t="shared" si="7"/>
        <v/>
      </c>
      <c r="AJ9" s="46"/>
      <c r="AK9" s="27">
        <v>33609</v>
      </c>
      <c r="AL9">
        <v>19.790000915527301</v>
      </c>
      <c r="AM9">
        <v>35.130001068115199</v>
      </c>
      <c r="AN9">
        <v>0</v>
      </c>
      <c r="AO9">
        <v>43.458780927973301</v>
      </c>
      <c r="AP9" s="36">
        <f t="shared" si="8"/>
        <v>7.2321351338283755</v>
      </c>
      <c r="AQ9" s="41">
        <f t="shared" si="21"/>
        <v>0</v>
      </c>
      <c r="AR9" s="42">
        <f t="shared" si="22"/>
        <v>0</v>
      </c>
      <c r="AS9" s="61">
        <f t="shared" si="9"/>
        <v>31.295001029968226</v>
      </c>
      <c r="AT9" s="37" t="str">
        <f t="shared" si="23"/>
        <v xml:space="preserve"> </v>
      </c>
      <c r="AU9" s="76" t="str">
        <f t="shared" si="32"/>
        <v/>
      </c>
      <c r="AV9" s="89"/>
      <c r="AW9" s="89"/>
      <c r="AX9" s="89"/>
      <c r="AY9" s="69" t="str">
        <f>IF((AVERAGE(AM3:AM9))&lt;$CP$4,1,"")</f>
        <v/>
      </c>
      <c r="AZ9" s="70"/>
      <c r="BA9" s="230" t="str">
        <f t="shared" si="10"/>
        <v/>
      </c>
      <c r="BB9" s="46"/>
      <c r="BC9" s="27">
        <v>33244</v>
      </c>
      <c r="BD9">
        <v>11.8900003433228</v>
      </c>
      <c r="BE9">
        <v>33.880001068115199</v>
      </c>
      <c r="BF9">
        <v>0</v>
      </c>
      <c r="BG9">
        <v>43.488470035371101</v>
      </c>
      <c r="BH9" s="110">
        <f t="shared" si="11"/>
        <v>7.7890202048419486</v>
      </c>
      <c r="BI9" s="111">
        <f t="shared" si="24"/>
        <v>0</v>
      </c>
      <c r="BJ9" s="113">
        <f t="shared" si="25"/>
        <v>0</v>
      </c>
      <c r="BK9" s="112">
        <f t="shared" si="12"/>
        <v>28.3825008869171</v>
      </c>
      <c r="BL9" s="35" t="str">
        <f t="shared" si="13"/>
        <v xml:space="preserve"> </v>
      </c>
      <c r="BM9" s="76" t="str">
        <f t="shared" si="33"/>
        <v/>
      </c>
      <c r="BN9" s="89"/>
      <c r="BO9" s="89"/>
      <c r="BP9" s="89"/>
      <c r="BQ9" s="69" t="str">
        <f>IF((AVERAGE(BE3:BE9))&lt;$CP$4,1,"")</f>
        <v/>
      </c>
      <c r="BR9" s="70"/>
      <c r="BS9" s="230" t="str">
        <f t="shared" si="26"/>
        <v/>
      </c>
      <c r="BT9" s="46"/>
      <c r="BU9" s="27">
        <v>33609</v>
      </c>
      <c r="BV9">
        <v>15.1199998855591</v>
      </c>
      <c r="BW9">
        <v>31.5200004577637</v>
      </c>
      <c r="BX9">
        <v>0</v>
      </c>
      <c r="BY9">
        <v>43.488470035371101</v>
      </c>
      <c r="BZ9" s="34">
        <f t="shared" si="14"/>
        <v>6.7984658462397025</v>
      </c>
      <c r="CA9" s="38">
        <f t="shared" si="27"/>
        <v>0</v>
      </c>
      <c r="CB9" s="40">
        <f t="shared" si="28"/>
        <v>0</v>
      </c>
      <c r="CC9" s="61">
        <f t="shared" si="15"/>
        <v>27.420000314712549</v>
      </c>
      <c r="CD9" s="35" t="str">
        <f t="shared" si="16"/>
        <v xml:space="preserve"> </v>
      </c>
      <c r="CE9" s="76" t="str">
        <f t="shared" si="34"/>
        <v/>
      </c>
      <c r="CF9" s="89"/>
      <c r="CG9" s="89"/>
      <c r="CH9" s="89"/>
      <c r="CI9" s="69" t="str">
        <f t="shared" ref="CI9:CI72" si="35">IF((AVERAGE(BW3:BW9))&lt;$CP$4,1,"")</f>
        <v/>
      </c>
      <c r="CJ9" s="70"/>
      <c r="CK9" s="230" t="str">
        <f t="shared" si="29"/>
        <v/>
      </c>
      <c r="CL9" s="46"/>
      <c r="CM9" s="6"/>
      <c r="CN9" s="6"/>
      <c r="CO9" s="6"/>
      <c r="CP9" s="6"/>
      <c r="CQ9" s="6"/>
      <c r="CR9" s="6"/>
      <c r="CS9" s="6"/>
      <c r="CT9" s="6"/>
      <c r="CX9" s="23">
        <f ca="1"/>
        <v>33073</v>
      </c>
      <c r="CY9" s="23">
        <f ca="1"/>
        <v>33494</v>
      </c>
      <c r="CZ9" s="23">
        <f ca="1"/>
        <v>33878</v>
      </c>
      <c r="DA9" s="23">
        <f ca="1"/>
        <v>33444</v>
      </c>
      <c r="DB9" s="23">
        <f ca="1"/>
        <v>33849</v>
      </c>
    </row>
    <row r="10" spans="1:106" ht="15.6">
      <c r="A10" s="27">
        <v>32880</v>
      </c>
      <c r="B10">
        <v>16.0200004577637</v>
      </c>
      <c r="C10">
        <v>31.0200004577637</v>
      </c>
      <c r="D10">
        <v>0</v>
      </c>
      <c r="E10">
        <v>43.471088232399197</v>
      </c>
      <c r="F10" s="36">
        <f t="shared" si="1"/>
        <v>6.5308274738044831</v>
      </c>
      <c r="G10" s="41">
        <f t="shared" si="17"/>
        <v>0</v>
      </c>
      <c r="H10" s="42">
        <f t="shared" si="18"/>
        <v>0</v>
      </c>
      <c r="I10" s="61">
        <f t="shared" si="2"/>
        <v>27.2700004577637</v>
      </c>
      <c r="J10" s="35" t="str">
        <f t="shared" si="3"/>
        <v xml:space="preserve"> </v>
      </c>
      <c r="K10" s="89" t="str">
        <f t="shared" si="30"/>
        <v/>
      </c>
      <c r="L10" s="95" t="str">
        <f>IF((AVERAGE(I3:I10))&lt;$CP$5,1,"")</f>
        <v/>
      </c>
      <c r="M10" s="89"/>
      <c r="N10" s="89"/>
      <c r="O10" s="69" t="str">
        <f>IF((AVERAGE(C4:C10))&lt;$CP$4,1,"")</f>
        <v/>
      </c>
      <c r="P10" s="70"/>
      <c r="Q10" s="230" t="str">
        <f t="shared" si="0"/>
        <v/>
      </c>
      <c r="R10" s="78"/>
      <c r="S10" s="27">
        <v>33245</v>
      </c>
      <c r="T10">
        <v>21.889999389648398</v>
      </c>
      <c r="U10">
        <v>36.840000152587898</v>
      </c>
      <c r="V10">
        <v>0</v>
      </c>
      <c r="W10">
        <v>43.471088232399197</v>
      </c>
      <c r="X10" s="36">
        <f t="shared" si="4"/>
        <v>7.4422234936459954</v>
      </c>
      <c r="Y10" s="41">
        <f t="shared" si="19"/>
        <v>0</v>
      </c>
      <c r="Z10" s="42">
        <f t="shared" si="20"/>
        <v>0</v>
      </c>
      <c r="AA10" s="61">
        <f t="shared" si="5"/>
        <v>33.10249996185302</v>
      </c>
      <c r="AB10" s="35" t="str">
        <f t="shared" si="6"/>
        <v xml:space="preserve"> </v>
      </c>
      <c r="AC10" s="76" t="str">
        <f t="shared" si="31"/>
        <v/>
      </c>
      <c r="AD10" s="95" t="str">
        <f>IF((AVERAGE(AA1:AA10))&lt;$CP$5,1,"")</f>
        <v/>
      </c>
      <c r="AE10" s="89"/>
      <c r="AF10" s="89"/>
      <c r="AG10" s="69" t="str">
        <f>IF((AVERAGE(U4:U10))&lt;$CP$4,1,"")</f>
        <v/>
      </c>
      <c r="AH10" s="70"/>
      <c r="AI10" s="230" t="str">
        <f t="shared" si="7"/>
        <v/>
      </c>
      <c r="AJ10" s="46"/>
      <c r="AK10" s="27">
        <v>33610</v>
      </c>
      <c r="AL10">
        <v>18.149999618530298</v>
      </c>
      <c r="AM10">
        <v>35.380001068115199</v>
      </c>
      <c r="AN10">
        <v>0.10000000149011599</v>
      </c>
      <c r="AO10">
        <v>43.471088232399197</v>
      </c>
      <c r="AP10" s="36">
        <f t="shared" si="8"/>
        <v>7.5491635633131233</v>
      </c>
      <c r="AQ10" s="41">
        <f t="shared" si="21"/>
        <v>0</v>
      </c>
      <c r="AR10" s="42">
        <f t="shared" si="22"/>
        <v>0</v>
      </c>
      <c r="AS10" s="61">
        <f t="shared" si="9"/>
        <v>31.072500705718973</v>
      </c>
      <c r="AT10" s="37" t="str">
        <f t="shared" si="23"/>
        <v xml:space="preserve"> </v>
      </c>
      <c r="AU10" s="76" t="str">
        <f t="shared" si="32"/>
        <v/>
      </c>
      <c r="AV10" s="95" t="str">
        <f>IF((AVERAGE(AS3:AS10))&lt;$CP$5,1,"")</f>
        <v/>
      </c>
      <c r="AW10" s="89"/>
      <c r="AX10" s="89"/>
      <c r="AY10" s="69" t="str">
        <f>IF((AVERAGE(AM4:AM10))&lt;$CP$4,1,"")</f>
        <v/>
      </c>
      <c r="AZ10" s="70"/>
      <c r="BA10" s="230" t="str">
        <f t="shared" si="10"/>
        <v/>
      </c>
      <c r="BB10" s="46"/>
      <c r="BC10" s="27">
        <v>33245</v>
      </c>
      <c r="BD10">
        <v>18.7600002288818</v>
      </c>
      <c r="BE10">
        <v>33.5200004577637</v>
      </c>
      <c r="BF10">
        <v>0</v>
      </c>
      <c r="BG10">
        <v>43.5012282360603</v>
      </c>
      <c r="BH10" s="110">
        <f t="shared" si="11"/>
        <v>6.8939242796080258</v>
      </c>
      <c r="BI10" s="111">
        <f t="shared" si="24"/>
        <v>0</v>
      </c>
      <c r="BJ10" s="113">
        <f t="shared" si="25"/>
        <v>0</v>
      </c>
      <c r="BK10" s="112">
        <f t="shared" si="12"/>
        <v>29.830000400543227</v>
      </c>
      <c r="BL10" s="35" t="str">
        <f t="shared" si="13"/>
        <v xml:space="preserve"> </v>
      </c>
      <c r="BM10" s="76" t="str">
        <f t="shared" si="33"/>
        <v/>
      </c>
      <c r="BN10" s="95" t="str">
        <f>IF((AVERAGE(BK3:BK10))&lt;$CP$5,1,"")</f>
        <v/>
      </c>
      <c r="BO10" s="89"/>
      <c r="BP10" s="89"/>
      <c r="BQ10" s="69" t="str">
        <f>IF((AVERAGE(BE4:BE10))&lt;$CP$4,1,"")</f>
        <v/>
      </c>
      <c r="BR10" s="70"/>
      <c r="BS10" s="230" t="str">
        <f t="shared" si="26"/>
        <v/>
      </c>
      <c r="BT10" s="46"/>
      <c r="BU10" s="27">
        <v>33610</v>
      </c>
      <c r="BV10">
        <v>13.689999580383301</v>
      </c>
      <c r="BW10">
        <v>31.75</v>
      </c>
      <c r="BX10">
        <v>0</v>
      </c>
      <c r="BY10">
        <v>43.5012282360603</v>
      </c>
      <c r="BZ10" s="34">
        <f t="shared" si="14"/>
        <v>7.032205983204153</v>
      </c>
      <c r="CA10" s="38">
        <f t="shared" si="27"/>
        <v>0</v>
      </c>
      <c r="CB10" s="40">
        <f t="shared" si="28"/>
        <v>0</v>
      </c>
      <c r="CC10" s="61">
        <f t="shared" si="15"/>
        <v>27.234999895095825</v>
      </c>
      <c r="CD10" s="35" t="str">
        <f t="shared" si="16"/>
        <v xml:space="preserve"> </v>
      </c>
      <c r="CE10" s="76" t="str">
        <f t="shared" si="34"/>
        <v/>
      </c>
      <c r="CF10" s="95" t="str">
        <f>IF((AVERAGE(CC3:CC10))&lt;$CP$5,1,"")</f>
        <v/>
      </c>
      <c r="CG10" s="89"/>
      <c r="CH10" s="89"/>
      <c r="CI10" s="69" t="str">
        <f t="shared" si="35"/>
        <v/>
      </c>
      <c r="CJ10" s="70"/>
      <c r="CK10" s="230" t="str">
        <f t="shared" si="29"/>
        <v/>
      </c>
      <c r="CL10" s="46"/>
      <c r="CM10" s="6"/>
      <c r="CN10" s="6"/>
      <c r="CO10" s="6"/>
      <c r="CP10" s="6"/>
      <c r="CQ10" s="6"/>
      <c r="CR10" s="6"/>
      <c r="CS10" s="6"/>
      <c r="CT10" s="6"/>
      <c r="CX10" s="23">
        <f ca="1"/>
        <v>33096</v>
      </c>
      <c r="CY10" s="23">
        <f ca="1"/>
        <v>33520</v>
      </c>
      <c r="CZ10" s="23">
        <f ca="1"/>
        <v>33889</v>
      </c>
      <c r="DA10" s="23">
        <f ca="1"/>
        <v>33477</v>
      </c>
      <c r="DB10" s="23">
        <f ca="1"/>
        <v>33874</v>
      </c>
    </row>
    <row r="11" spans="1:106" ht="15.6">
      <c r="A11" s="27">
        <v>32881</v>
      </c>
      <c r="B11">
        <v>17.049999237060501</v>
      </c>
      <c r="C11">
        <v>36.369998931884801</v>
      </c>
      <c r="D11">
        <v>0</v>
      </c>
      <c r="E11">
        <v>43.477204898104702</v>
      </c>
      <c r="F11" s="36">
        <f t="shared" si="1"/>
        <v>7.9851763274898557</v>
      </c>
      <c r="G11" s="41">
        <f t="shared" si="17"/>
        <v>0</v>
      </c>
      <c r="H11" s="42">
        <f t="shared" si="18"/>
        <v>0</v>
      </c>
      <c r="I11" s="61">
        <f t="shared" si="2"/>
        <v>31.539999008178725</v>
      </c>
      <c r="J11" s="35" t="str">
        <f t="shared" si="3"/>
        <v xml:space="preserve"> </v>
      </c>
      <c r="K11" s="89" t="str">
        <f t="shared" si="30"/>
        <v/>
      </c>
      <c r="L11" s="89" t="str">
        <f t="shared" ref="L11:L74" si="36">IF((AVERAGE(I2:I11))&lt;$CP$5,1,"")</f>
        <v/>
      </c>
      <c r="M11" s="168">
        <f>IF(AND(I11&lt;21.5,I11&gt;4.5),0.000318*I11*(I11-4.5)*((21.5-I11)^(1/3.25)),0)</f>
        <v>0</v>
      </c>
      <c r="N11" s="165"/>
      <c r="O11" s="70" t="str">
        <f>IF((AVERAGE(C2:C11))&lt;$CP$4,1,"")</f>
        <v/>
      </c>
      <c r="P11" s="104"/>
      <c r="Q11" s="230" t="str">
        <f t="shared" si="0"/>
        <v/>
      </c>
      <c r="R11" s="78"/>
      <c r="S11" s="27">
        <v>33246</v>
      </c>
      <c r="T11">
        <v>18.790000915527301</v>
      </c>
      <c r="U11">
        <v>28.569999694824201</v>
      </c>
      <c r="V11">
        <v>0</v>
      </c>
      <c r="W11">
        <v>43.477204898104702</v>
      </c>
      <c r="X11" s="36">
        <f t="shared" si="4"/>
        <v>5.2945800495067878</v>
      </c>
      <c r="Y11" s="41">
        <f t="shared" si="19"/>
        <v>0</v>
      </c>
      <c r="Z11" s="42">
        <f t="shared" si="20"/>
        <v>0</v>
      </c>
      <c r="AA11" s="61">
        <f t="shared" si="5"/>
        <v>26.124999999999975</v>
      </c>
      <c r="AB11" s="35" t="str">
        <f t="shared" si="6"/>
        <v xml:space="preserve"> </v>
      </c>
      <c r="AC11" s="76" t="str">
        <f t="shared" si="31"/>
        <v/>
      </c>
      <c r="AD11" s="89" t="str">
        <f>IF((AVERAGE(AA2:AA11))&lt;$CP$5,1,"")</f>
        <v/>
      </c>
      <c r="AE11" s="168">
        <f t="shared" ref="AE11:AE74" si="37">IF(AND(AA11&lt;21.5,AA11&gt;4.5),0.000318*AA11*(AA11-4.5)*((21.5-AA11)^(1/3.25)),0)</f>
        <v>0</v>
      </c>
      <c r="AF11" s="165"/>
      <c r="AG11" s="70" t="str">
        <f>IF((AVERAGE(U5:U11))&lt;$CP$4,1,"")</f>
        <v/>
      </c>
      <c r="AH11" s="104"/>
      <c r="AI11" s="230" t="str">
        <f t="shared" si="7"/>
        <v/>
      </c>
      <c r="AJ11" s="46"/>
      <c r="AK11" s="27">
        <v>33611</v>
      </c>
      <c r="AL11">
        <v>19.4799995422363</v>
      </c>
      <c r="AM11">
        <v>35.159999847412102</v>
      </c>
      <c r="AN11">
        <v>0</v>
      </c>
      <c r="AO11">
        <v>43.477204898104702</v>
      </c>
      <c r="AP11" s="36">
        <f t="shared" si="8"/>
        <v>7.2923161559837002</v>
      </c>
      <c r="AQ11" s="41">
        <f t="shared" si="21"/>
        <v>0</v>
      </c>
      <c r="AR11" s="42">
        <f t="shared" si="22"/>
        <v>0</v>
      </c>
      <c r="AS11" s="61">
        <f t="shared" si="9"/>
        <v>31.23999977111815</v>
      </c>
      <c r="AT11" s="37" t="str">
        <f t="shared" si="23"/>
        <v xml:space="preserve"> </v>
      </c>
      <c r="AU11" s="76" t="str">
        <f t="shared" si="32"/>
        <v/>
      </c>
      <c r="AV11" s="89" t="str">
        <f>IF((AVERAGE(AS2:AS11))&lt;$CP$5,1,"")</f>
        <v/>
      </c>
      <c r="AW11" s="168">
        <f t="shared" ref="AW11:AW74" si="38">IF(AND(AS11&lt;21.5,AS11&gt;4.5),0.000318*AS11*(AS11-4.5)*((21.5-AS11)^(1/3.25)),0)</f>
        <v>0</v>
      </c>
      <c r="AX11" s="165"/>
      <c r="AY11" s="70" t="str">
        <f>IF((AVERAGE(AM5:AM11))&lt;$CP$4,1,"")</f>
        <v/>
      </c>
      <c r="AZ11" s="104"/>
      <c r="BA11" s="230" t="str">
        <f t="shared" si="10"/>
        <v/>
      </c>
      <c r="BB11" s="46"/>
      <c r="BC11" s="27">
        <v>33246</v>
      </c>
      <c r="BD11">
        <v>17.7600002288818</v>
      </c>
      <c r="BE11">
        <v>34.759998321533203</v>
      </c>
      <c r="BF11">
        <v>0</v>
      </c>
      <c r="BG11">
        <v>43.507695606210604</v>
      </c>
      <c r="BH11" s="110">
        <f t="shared" si="11"/>
        <v>7.4198778381713062</v>
      </c>
      <c r="BI11" s="111">
        <f t="shared" si="24"/>
        <v>0</v>
      </c>
      <c r="BJ11" s="113">
        <f t="shared" si="25"/>
        <v>0</v>
      </c>
      <c r="BK11" s="112">
        <f t="shared" si="12"/>
        <v>30.509998798370354</v>
      </c>
      <c r="BL11" s="35" t="str">
        <f t="shared" si="13"/>
        <v xml:space="preserve"> </v>
      </c>
      <c r="BM11" s="76" t="str">
        <f t="shared" si="33"/>
        <v/>
      </c>
      <c r="BN11" s="89" t="str">
        <f>IF((AVERAGE(BK2:BK11))&lt;$CP$5,1,"")</f>
        <v/>
      </c>
      <c r="BO11" s="168">
        <f t="shared" ref="BO11:BO74" si="39">IF(AND(BK11&lt;21.5,BK11&gt;4.5),0.000318*BK11*(BK11-4.5)*((21.5-BK11)^(1/3.25)),0)</f>
        <v>0</v>
      </c>
      <c r="BP11" s="165"/>
      <c r="BQ11" s="70" t="str">
        <f>IF((AVERAGE(BE5:BE11))&lt;$CP$4,1,"")</f>
        <v/>
      </c>
      <c r="BR11" s="104"/>
      <c r="BS11" s="230" t="str">
        <f t="shared" si="26"/>
        <v/>
      </c>
      <c r="BT11" s="46"/>
      <c r="BU11" s="27">
        <v>33611</v>
      </c>
      <c r="BV11">
        <v>15.439999580383301</v>
      </c>
      <c r="BW11">
        <v>32.990001678466797</v>
      </c>
      <c r="BX11">
        <v>0</v>
      </c>
      <c r="BY11">
        <v>43.507695606210604</v>
      </c>
      <c r="BZ11" s="34">
        <f t="shared" si="14"/>
        <v>7.1890382414232645</v>
      </c>
      <c r="CA11" s="38">
        <f t="shared" si="27"/>
        <v>0</v>
      </c>
      <c r="CB11" s="40">
        <f t="shared" si="28"/>
        <v>0</v>
      </c>
      <c r="CC11" s="61">
        <f t="shared" si="15"/>
        <v>28.602501153945923</v>
      </c>
      <c r="CD11" s="35" t="str">
        <f t="shared" si="16"/>
        <v xml:space="preserve"> </v>
      </c>
      <c r="CE11" s="76" t="str">
        <f t="shared" si="34"/>
        <v/>
      </c>
      <c r="CF11" s="89" t="str">
        <f>IF((AVERAGE(CC2:CC11))&lt;$CP$5,1,"")</f>
        <v/>
      </c>
      <c r="CG11" s="168">
        <f t="shared" ref="CG11:CG74" si="40">IF(AND(CC11&lt;21.5,CC11&gt;4.5),0.000318*CC11*(CC11-4.5)*((21.5-CC11)^(1/3.25)),0)</f>
        <v>0</v>
      </c>
      <c r="CH11" s="165"/>
      <c r="CI11" s="70" t="str">
        <f t="shared" si="35"/>
        <v/>
      </c>
      <c r="CJ11" s="104"/>
      <c r="CK11" s="230" t="str">
        <f t="shared" si="29"/>
        <v/>
      </c>
      <c r="CL11" s="46"/>
      <c r="CM11" s="6"/>
      <c r="CN11" s="6"/>
      <c r="CO11" s="6"/>
      <c r="CP11" s="6"/>
      <c r="CQ11" s="6"/>
      <c r="CR11" s="6"/>
      <c r="CS11" s="6"/>
      <c r="CT11" s="6"/>
      <c r="CU11" s="6"/>
    </row>
    <row r="12" spans="1:106" ht="15.6">
      <c r="A12" s="27">
        <v>32882</v>
      </c>
      <c r="B12">
        <v>17.4899997711182</v>
      </c>
      <c r="C12">
        <v>21.360000610351602</v>
      </c>
      <c r="D12">
        <v>0.80000001192092896</v>
      </c>
      <c r="E12">
        <v>43.4770028823337</v>
      </c>
      <c r="F12" s="36">
        <f t="shared" si="1"/>
        <v>2.9889013965054358</v>
      </c>
      <c r="G12" s="41">
        <f t="shared" si="17"/>
        <v>0</v>
      </c>
      <c r="H12" s="42">
        <f t="shared" si="18"/>
        <v>0</v>
      </c>
      <c r="I12" s="61">
        <f t="shared" si="2"/>
        <v>20.392500400543252</v>
      </c>
      <c r="J12" s="35" t="str">
        <f t="shared" si="3"/>
        <v xml:space="preserve"> </v>
      </c>
      <c r="K12" s="89" t="str">
        <f t="shared" si="30"/>
        <v/>
      </c>
      <c r="L12" s="89" t="str">
        <f t="shared" si="36"/>
        <v/>
      </c>
      <c r="M12" s="168">
        <f t="shared" ref="M12:M75" si="41">IF(AND(I12&lt;21.5,I12&gt;4.5),0.000318*I12*(I12-4.5)*((21.5-I12)^(1/3.25)),0)</f>
        <v>0.10634914637551729</v>
      </c>
      <c r="N12" s="165"/>
      <c r="O12" s="70" t="str">
        <f>IF((AVERAGE(C3:C12))&lt;$CP$4,1,"")</f>
        <v/>
      </c>
      <c r="P12" s="102" t="str">
        <f t="shared" ref="P12:P75" si="42">IF(L12=1,(AVERAGE(IF(I12&gt;$CP$7,I12-$CP$7,0),IF(I11&gt;$CP$7,I11-$CP$7,0),IF(I10&gt;$CP$7,I10-$CP$7,0),IF(I9&gt;$CP$7,I9-$CP$7,0),IF(I8&gt;$CP$7,I8-$CP$7,0),IF(I7&gt;$CP$7,I7-$CP$7,0),IF(I6&gt;$CP$7,I6-$CP$7,0),IF(I5&gt;$CP$7,I5-$CP$7,0),IF(I4&gt;$CP$7,I4-$CP$7,0),IF(I3&gt;$CP$7,I3-$CP$7,0)))*$CP$8,"")</f>
        <v/>
      </c>
      <c r="Q12" s="230" t="str">
        <f t="shared" si="0"/>
        <v/>
      </c>
      <c r="R12" s="78"/>
      <c r="S12" s="27">
        <v>33247</v>
      </c>
      <c r="T12">
        <v>17.219999313354499</v>
      </c>
      <c r="U12">
        <v>26.540000915527301</v>
      </c>
      <c r="V12">
        <v>0</v>
      </c>
      <c r="W12">
        <v>43.4770028823337</v>
      </c>
      <c r="X12" s="36">
        <f t="shared" si="4"/>
        <v>4.9442566683510352</v>
      </c>
      <c r="Y12" s="41">
        <f t="shared" si="19"/>
        <v>0</v>
      </c>
      <c r="Z12" s="42">
        <f t="shared" si="20"/>
        <v>0</v>
      </c>
      <c r="AA12" s="61">
        <f t="shared" si="5"/>
        <v>24.210000514984102</v>
      </c>
      <c r="AB12" s="35" t="str">
        <f t="shared" si="6"/>
        <v xml:space="preserve"> </v>
      </c>
      <c r="AC12" s="76" t="str">
        <f t="shared" si="31"/>
        <v/>
      </c>
      <c r="AD12" s="89" t="str">
        <f t="shared" ref="AD12:AD75" si="43">IF((AVERAGE(AA3:AA12))&lt;$CP$5,1,"")</f>
        <v/>
      </c>
      <c r="AE12" s="168">
        <f t="shared" si="37"/>
        <v>0</v>
      </c>
      <c r="AF12" s="165"/>
      <c r="AG12" s="70" t="str">
        <f t="shared" ref="AG12:AG75" si="44">IF((AVERAGE(U6:U12))&lt;$CP$4,1,"")</f>
        <v/>
      </c>
      <c r="AH12" s="102" t="str">
        <f t="shared" ref="AH12:AH75" si="45">IF(AD12=1,(AVERAGE(IF(AA12&gt;$CP$7,AA12-$CP$7,0),IF(AA11&gt;$CP$7,AA11-$CP$7,0),IF(AA10&gt;$CP$7,AA10-$CP$7,0),IF(AA9&gt;$CP$7,AA9-$CP$7,0),IF(AA8&gt;$CP$7,AA8-$CP$7,0),IF(AA7&gt;$CP$7,AA7-$CP$7,0),IF(AA6&gt;$CP$7,AA6-$CP$7,0),IF(AA5&gt;$CP$7,AA5-$CP$7,0),IF(AA4&gt;$CP$7,AA4-$CP$7,0),IF(AA3&gt;$CP$7,AA3-$CP$7,0)))*$CP$8,"")</f>
        <v/>
      </c>
      <c r="AI12" s="230" t="str">
        <f t="shared" si="7"/>
        <v/>
      </c>
      <c r="AJ12" s="46"/>
      <c r="AK12" s="27">
        <v>33612</v>
      </c>
      <c r="AL12">
        <v>17.530000686645501</v>
      </c>
      <c r="AM12">
        <v>33.090000152587898</v>
      </c>
      <c r="AN12">
        <v>0</v>
      </c>
      <c r="AO12">
        <v>43.4770028823337</v>
      </c>
      <c r="AP12" s="36">
        <f t="shared" si="8"/>
        <v>6.9407142634684398</v>
      </c>
      <c r="AQ12" s="41">
        <f t="shared" si="21"/>
        <v>0</v>
      </c>
      <c r="AR12" s="42">
        <f t="shared" si="22"/>
        <v>0</v>
      </c>
      <c r="AS12" s="61">
        <f t="shared" si="9"/>
        <v>29.200000286102298</v>
      </c>
      <c r="AT12" s="37" t="str">
        <f t="shared" si="23"/>
        <v xml:space="preserve"> </v>
      </c>
      <c r="AU12" s="76" t="str">
        <f t="shared" si="32"/>
        <v/>
      </c>
      <c r="AV12" s="89" t="str">
        <f t="shared" ref="AV12:AV75" si="46">IF((AVERAGE(AS3:AS12))&lt;$CP$5,1,"")</f>
        <v/>
      </c>
      <c r="AW12" s="168">
        <f t="shared" si="38"/>
        <v>0</v>
      </c>
      <c r="AX12" s="165"/>
      <c r="AY12" s="70" t="str">
        <f t="shared" ref="AY12:AY75" si="47">IF((AVERAGE(AM6:AM12))&lt;$CP$4,1,"")</f>
        <v/>
      </c>
      <c r="AZ12" s="102" t="str">
        <f t="shared" ref="AZ12:AZ75" si="48">IF(AV12=1,(AVERAGE(IF(AS12&gt;$CP$7,AS12-$CP$7,0),IF(AS11&gt;$CP$7,AS11-$CP$7,0),IF(AS10&gt;$CP$7,AS10-$CP$7,0),IF(AS9&gt;$CP$7,AS9-$CP$7,0),IF(AS8&gt;$CP$7,AS8-$CP$7,0),IF(AS7&gt;$CP$7,AS7-$CP$7,0),IF(AS6&gt;$CP$7,AS6-$CP$7,0),IF(AS5&gt;$CP$7,AS5-$CP$7,0),IF(AS4&gt;$CP$7,AS4-$CP$7,0),IF(AS3&gt;$CP$7,AS3-$CP$7,0)))*$CP$8,"")</f>
        <v/>
      </c>
      <c r="BA12" s="230" t="str">
        <f t="shared" si="10"/>
        <v/>
      </c>
      <c r="BB12" s="46"/>
      <c r="BC12" s="27">
        <v>33247</v>
      </c>
      <c r="BD12">
        <v>13.9700002670288</v>
      </c>
      <c r="BE12">
        <v>26.590000152587901</v>
      </c>
      <c r="BF12">
        <v>0</v>
      </c>
      <c r="BG12">
        <v>43.507743207775697</v>
      </c>
      <c r="BH12" s="110">
        <f t="shared" si="11"/>
        <v>5.525288072600155</v>
      </c>
      <c r="BI12" s="111">
        <f t="shared" si="24"/>
        <v>0</v>
      </c>
      <c r="BJ12" s="113">
        <f t="shared" si="25"/>
        <v>0</v>
      </c>
      <c r="BK12" s="112">
        <f t="shared" si="12"/>
        <v>23.435000181198127</v>
      </c>
      <c r="BL12" s="35" t="str">
        <f t="shared" si="13"/>
        <v xml:space="preserve"> </v>
      </c>
      <c r="BM12" s="76" t="str">
        <f t="shared" si="33"/>
        <v/>
      </c>
      <c r="BN12" s="89" t="str">
        <f t="shared" ref="BN12:BN75" si="49">IF((AVERAGE(BK3:BK12))&lt;$CP$5,1,"")</f>
        <v/>
      </c>
      <c r="BO12" s="168">
        <f t="shared" si="39"/>
        <v>0</v>
      </c>
      <c r="BP12" s="165"/>
      <c r="BQ12" s="104"/>
      <c r="BR12" s="102" t="str">
        <f t="shared" ref="BR12:BR75" si="50">IF(BN12=1,(AVERAGE(IF(BK12&gt;$CP$7,BK12-$CP$7,0),IF(BK11&gt;$CP$7,BK11-$CP$7,0),IF(BK10&gt;$CP$7,BK10-$CP$7,0),IF(BK9&gt;$CP$7,BK9-$CP$7,0),IF(BK8&gt;$CP$7,BK8-$CP$7,0),IF(BK7&gt;$CP$7,BK7-$CP$7,0),IF(BK6&gt;$CP$7,BK6-$CP$7,0),IF(BK5&gt;$CP$7,BK5-$CP$7,0),IF(BK4&gt;$CP$7,BK4-$CP$7,0),IF(BK3&gt;$CP$7,BK3-$CP$7,0)))*$CP$8,"")</f>
        <v/>
      </c>
      <c r="BS12" s="230" t="str">
        <f t="shared" si="26"/>
        <v/>
      </c>
      <c r="BT12" s="46"/>
      <c r="BU12" s="27">
        <v>33612</v>
      </c>
      <c r="BV12">
        <v>13.8699998855591</v>
      </c>
      <c r="BW12">
        <v>35.799999237060497</v>
      </c>
      <c r="BX12">
        <v>0</v>
      </c>
      <c r="BY12">
        <v>43.507743207775697</v>
      </c>
      <c r="BZ12" s="34">
        <f t="shared" si="14"/>
        <v>8.1548106323936036</v>
      </c>
      <c r="CA12" s="38">
        <f t="shared" si="27"/>
        <v>0</v>
      </c>
      <c r="CB12" s="40">
        <f t="shared" si="28"/>
        <v>0</v>
      </c>
      <c r="CC12" s="61">
        <f t="shared" si="15"/>
        <v>30.317499399185149</v>
      </c>
      <c r="CD12" s="35" t="str">
        <f t="shared" si="16"/>
        <v xml:space="preserve"> </v>
      </c>
      <c r="CE12" s="76" t="str">
        <f t="shared" si="34"/>
        <v/>
      </c>
      <c r="CF12" s="89" t="str">
        <f t="shared" ref="CF12:CF75" si="51">IF((AVERAGE(CC3:CC12))&lt;$CP$5,1,"")</f>
        <v/>
      </c>
      <c r="CG12" s="168">
        <f t="shared" si="40"/>
        <v>0</v>
      </c>
      <c r="CH12" s="165"/>
      <c r="CI12" s="70" t="str">
        <f t="shared" si="35"/>
        <v/>
      </c>
      <c r="CJ12" s="102" t="str">
        <f>IF(CF12=1,(AVERAGE(IF(CC12&gt;$CP$7,CC12-$CP$7,0),IF(CC11&gt;$CP$7,CC11-$CP$7,0),IF(CC10&gt;$CP$7,CC10-$CP$7,0),IF(CC9&gt;$CP$7,CC9-$CP$7,0),IF(CC8&gt;$CP$7,CC8-$CP$7,0),IF(CC7&gt;$CP$7,CC7-$CP$7,0),IF(CC6&gt;$CP$7,CC6-$CP$7,0),IF(CC5&gt;$CP$7,CC5-$CP$7,0),IF(CC4&gt;$CP$7,CC4-$CP$7,0),IF(CC3&gt;$CP$7,CC3-$CP$7,0)))*$CP$8,"")</f>
        <v/>
      </c>
      <c r="CK12" s="230" t="str">
        <f t="shared" si="29"/>
        <v/>
      </c>
      <c r="CL12" s="46"/>
      <c r="CM12" s="6"/>
      <c r="CN12" s="6"/>
      <c r="CO12" s="6"/>
      <c r="CP12" s="6"/>
      <c r="CQ12" s="6"/>
      <c r="CR12" s="6"/>
      <c r="CS12" s="6"/>
      <c r="CT12" s="6"/>
      <c r="CU12" s="6"/>
    </row>
    <row r="13" spans="1:106" ht="15.6">
      <c r="A13" s="27">
        <v>32883</v>
      </c>
      <c r="B13">
        <v>10.1300001144409</v>
      </c>
      <c r="C13">
        <v>21.540000915527301</v>
      </c>
      <c r="D13">
        <v>5.5999999046325701</v>
      </c>
      <c r="E13">
        <v>43.470354142330201</v>
      </c>
      <c r="F13" s="36">
        <f t="shared" si="1"/>
        <v>4.6364887043744236</v>
      </c>
      <c r="G13" s="41">
        <f t="shared" si="17"/>
        <v>1.8908089411330309</v>
      </c>
      <c r="H13" s="42">
        <f t="shared" si="18"/>
        <v>3.7816178822660619E-2</v>
      </c>
      <c r="I13" s="61">
        <f t="shared" si="2"/>
        <v>18.687500715255702</v>
      </c>
      <c r="J13" s="35" t="str">
        <f t="shared" si="3"/>
        <v xml:space="preserve"> </v>
      </c>
      <c r="K13" s="89">
        <f t="shared" si="30"/>
        <v>1</v>
      </c>
      <c r="L13" s="89" t="str">
        <f t="shared" si="36"/>
        <v/>
      </c>
      <c r="M13" s="168">
        <f t="shared" si="41"/>
        <v>0.11589548626263577</v>
      </c>
      <c r="N13" s="165"/>
      <c r="O13" s="70" t="str">
        <f>IF((AVERAGE(C4:C13))&lt;$CP$4,1,"")</f>
        <v/>
      </c>
      <c r="P13" s="102" t="str">
        <f t="shared" si="42"/>
        <v/>
      </c>
      <c r="Q13" s="230" t="str">
        <f t="shared" si="0"/>
        <v/>
      </c>
      <c r="R13" s="78"/>
      <c r="S13" s="27">
        <v>33248</v>
      </c>
      <c r="T13">
        <v>13.819999694824199</v>
      </c>
      <c r="U13">
        <v>27.75</v>
      </c>
      <c r="V13">
        <v>0</v>
      </c>
      <c r="W13">
        <v>43.470354142330201</v>
      </c>
      <c r="X13" s="36">
        <f t="shared" si="4"/>
        <v>5.8769094029794511</v>
      </c>
      <c r="Y13" s="41">
        <f t="shared" si="19"/>
        <v>0</v>
      </c>
      <c r="Z13" s="42">
        <f t="shared" si="20"/>
        <v>0</v>
      </c>
      <c r="AA13" s="61">
        <f t="shared" si="5"/>
        <v>24.267499923706051</v>
      </c>
      <c r="AB13" s="35" t="str">
        <f t="shared" si="6"/>
        <v xml:space="preserve"> </v>
      </c>
      <c r="AC13" s="76" t="str">
        <f t="shared" si="31"/>
        <v/>
      </c>
      <c r="AD13" s="89" t="str">
        <f t="shared" si="43"/>
        <v/>
      </c>
      <c r="AE13" s="168">
        <f t="shared" si="37"/>
        <v>0</v>
      </c>
      <c r="AF13" s="165"/>
      <c r="AG13" s="70" t="str">
        <f t="shared" si="44"/>
        <v/>
      </c>
      <c r="AH13" s="102" t="str">
        <f t="shared" si="45"/>
        <v/>
      </c>
      <c r="AI13" s="230" t="str">
        <f t="shared" si="7"/>
        <v/>
      </c>
      <c r="AJ13" s="46"/>
      <c r="AK13" s="27">
        <v>33613</v>
      </c>
      <c r="AL13">
        <v>17.680000305175799</v>
      </c>
      <c r="AM13">
        <v>33.529998779296903</v>
      </c>
      <c r="AN13">
        <v>0</v>
      </c>
      <c r="AO13">
        <v>43.470354142330201</v>
      </c>
      <c r="AP13" s="36">
        <f t="shared" si="8"/>
        <v>7.0519512001441722</v>
      </c>
      <c r="AQ13" s="41">
        <f t="shared" si="21"/>
        <v>0</v>
      </c>
      <c r="AR13" s="42">
        <f t="shared" si="22"/>
        <v>0</v>
      </c>
      <c r="AS13" s="61">
        <f t="shared" si="9"/>
        <v>29.567499160766626</v>
      </c>
      <c r="AT13" s="37" t="str">
        <f t="shared" si="23"/>
        <v xml:space="preserve"> </v>
      </c>
      <c r="AU13" s="76" t="str">
        <f t="shared" si="32"/>
        <v/>
      </c>
      <c r="AV13" s="89" t="str">
        <f t="shared" si="46"/>
        <v/>
      </c>
      <c r="AW13" s="168">
        <f t="shared" si="38"/>
        <v>0</v>
      </c>
      <c r="AX13" s="165"/>
      <c r="AY13" s="70" t="str">
        <f t="shared" si="47"/>
        <v/>
      </c>
      <c r="AZ13" s="102" t="str">
        <f t="shared" si="48"/>
        <v/>
      </c>
      <c r="BA13" s="230" t="str">
        <f t="shared" si="10"/>
        <v/>
      </c>
      <c r="BB13" s="46"/>
      <c r="BC13" s="27">
        <v>33248</v>
      </c>
      <c r="BD13">
        <v>11.039999961853001</v>
      </c>
      <c r="BE13">
        <v>28.5</v>
      </c>
      <c r="BF13">
        <v>0</v>
      </c>
      <c r="BG13">
        <v>43.501242102709</v>
      </c>
      <c r="BH13" s="110">
        <f t="shared" si="11"/>
        <v>6.4110139858668571</v>
      </c>
      <c r="BI13" s="111">
        <f t="shared" si="24"/>
        <v>0</v>
      </c>
      <c r="BJ13" s="113">
        <f t="shared" si="25"/>
        <v>0</v>
      </c>
      <c r="BK13" s="112">
        <f t="shared" si="12"/>
        <v>24.13499999046325</v>
      </c>
      <c r="BL13" s="35" t="str">
        <f t="shared" si="13"/>
        <v xml:space="preserve"> </v>
      </c>
      <c r="BM13" s="76" t="str">
        <f t="shared" si="33"/>
        <v/>
      </c>
      <c r="BN13" s="89" t="str">
        <f t="shared" si="49"/>
        <v/>
      </c>
      <c r="BO13" s="168">
        <f t="shared" si="39"/>
        <v>0</v>
      </c>
      <c r="BP13" s="165"/>
      <c r="BQ13" s="70" t="str">
        <f t="shared" ref="BQ13:BQ76" si="52">IF((AVERAGE(BE7:BE13))&lt;$CP$4,1,"")</f>
        <v/>
      </c>
      <c r="BR13" s="102" t="str">
        <f t="shared" si="50"/>
        <v/>
      </c>
      <c r="BS13" s="230" t="str">
        <f t="shared" si="26"/>
        <v/>
      </c>
      <c r="BT13" s="46"/>
      <c r="BU13" s="27">
        <v>33613</v>
      </c>
      <c r="BV13">
        <v>15.7399997711182</v>
      </c>
      <c r="BW13">
        <v>30.5</v>
      </c>
      <c r="BX13">
        <v>0</v>
      </c>
      <c r="BY13">
        <v>43.501242102709</v>
      </c>
      <c r="BZ13" s="34">
        <f t="shared" si="14"/>
        <v>6.4201062460564717</v>
      </c>
      <c r="CA13" s="38">
        <f t="shared" si="27"/>
        <v>0</v>
      </c>
      <c r="CB13" s="40">
        <f t="shared" si="28"/>
        <v>0</v>
      </c>
      <c r="CC13" s="61">
        <f t="shared" si="15"/>
        <v>26.809999942779548</v>
      </c>
      <c r="CD13" s="35" t="str">
        <f t="shared" si="16"/>
        <v xml:space="preserve"> </v>
      </c>
      <c r="CE13" s="76" t="str">
        <f t="shared" si="34"/>
        <v/>
      </c>
      <c r="CF13" s="89" t="str">
        <f t="shared" si="51"/>
        <v/>
      </c>
      <c r="CG13" s="168">
        <f t="shared" si="40"/>
        <v>0</v>
      </c>
      <c r="CH13" s="165"/>
      <c r="CI13" s="70" t="str">
        <f t="shared" si="35"/>
        <v/>
      </c>
      <c r="CJ13" s="102" t="str">
        <f t="shared" ref="CJ13:CJ76" si="53">IF(CF13=1,(AVERAGE(IF(CC13&gt;$CP$7,CC13-$CP$7,0),IF(CC12&gt;$CP$7,CC12-$CP$7,0),IF(CC11&gt;$CP$7,CC11-$CP$7,0),IF(CC10&gt;$CP$7,CC10-$CP$7,0),IF(CC9&gt;$CP$7,CC9-$CP$7,0),IF(CC8&gt;$CP$7,CC8-$CP$7,0),IF(CC7&gt;$CP$7,CC7-$CP$7,0),IF(CC6&gt;$CP$7,CC6-$CP$7,0),IF(CC5&gt;$CP$7,CC5-$CP$7,0),IF(CC4&gt;$CP$7,CC4-$CP$7,0)))*$CP$8,"")</f>
        <v/>
      </c>
      <c r="CK13" s="230" t="str">
        <f t="shared" si="29"/>
        <v/>
      </c>
      <c r="CL13" s="46"/>
      <c r="CM13" s="6"/>
      <c r="CN13" s="6"/>
      <c r="CO13" s="6"/>
      <c r="CP13" s="6"/>
      <c r="CQ13" s="6"/>
      <c r="CR13" s="6"/>
      <c r="CS13" s="6"/>
      <c r="CT13" s="6"/>
      <c r="CU13" s="6"/>
    </row>
    <row r="14" spans="1:106" ht="15.6">
      <c r="A14" s="27">
        <v>32884</v>
      </c>
      <c r="B14">
        <v>9.1700000762939506</v>
      </c>
      <c r="C14">
        <v>24.7700004577637</v>
      </c>
      <c r="D14">
        <v>0.20000000298023199</v>
      </c>
      <c r="E14">
        <v>43.457130635337997</v>
      </c>
      <c r="F14" s="36">
        <f t="shared" si="1"/>
        <v>5.6026023322166632</v>
      </c>
      <c r="G14" s="41">
        <f t="shared" si="17"/>
        <v>0</v>
      </c>
      <c r="H14" s="42">
        <f t="shared" si="18"/>
        <v>0</v>
      </c>
      <c r="I14" s="61">
        <f t="shared" si="2"/>
        <v>20.870000362396262</v>
      </c>
      <c r="J14" s="35" t="str">
        <f t="shared" si="3"/>
        <v xml:space="preserve"> </v>
      </c>
      <c r="K14" s="89">
        <f t="shared" si="30"/>
        <v>1</v>
      </c>
      <c r="L14" s="89" t="str">
        <f t="shared" si="36"/>
        <v/>
      </c>
      <c r="M14" s="168">
        <f t="shared" si="41"/>
        <v>9.4244674615548377E-2</v>
      </c>
      <c r="N14" s="165"/>
      <c r="O14" s="70" t="str">
        <f>IF((AVERAGE(C8:C14))&lt;$CP$4,1,"")</f>
        <v/>
      </c>
      <c r="P14" s="102" t="str">
        <f t="shared" si="42"/>
        <v/>
      </c>
      <c r="Q14" s="230" t="str">
        <f t="shared" si="0"/>
        <v/>
      </c>
      <c r="R14" s="78"/>
      <c r="S14" s="27">
        <v>33249</v>
      </c>
      <c r="T14">
        <v>13.6000003814697</v>
      </c>
      <c r="U14">
        <v>29.5</v>
      </c>
      <c r="V14">
        <v>0</v>
      </c>
      <c r="W14">
        <v>43.457130635337997</v>
      </c>
      <c r="X14" s="36">
        <f t="shared" si="4"/>
        <v>6.4012692515397909</v>
      </c>
      <c r="Y14" s="41">
        <f t="shared" si="19"/>
        <v>0</v>
      </c>
      <c r="Z14" s="42">
        <f t="shared" si="20"/>
        <v>0</v>
      </c>
      <c r="AA14" s="61">
        <f t="shared" si="5"/>
        <v>25.525000095367425</v>
      </c>
      <c r="AB14" s="35" t="str">
        <f t="shared" si="6"/>
        <v xml:space="preserve"> </v>
      </c>
      <c r="AC14" s="76" t="str">
        <f t="shared" si="31"/>
        <v/>
      </c>
      <c r="AD14" s="89" t="str">
        <f t="shared" si="43"/>
        <v/>
      </c>
      <c r="AE14" s="168">
        <f t="shared" si="37"/>
        <v>0</v>
      </c>
      <c r="AF14" s="165"/>
      <c r="AG14" s="70" t="str">
        <f t="shared" si="44"/>
        <v/>
      </c>
      <c r="AH14" s="102" t="str">
        <f t="shared" si="45"/>
        <v/>
      </c>
      <c r="AI14" s="230" t="str">
        <f t="shared" si="7"/>
        <v/>
      </c>
      <c r="AJ14" s="46"/>
      <c r="AK14" s="27">
        <v>33614</v>
      </c>
      <c r="AL14">
        <v>18.450000762939499</v>
      </c>
      <c r="AM14">
        <v>35.880001068115199</v>
      </c>
      <c r="AN14">
        <v>0</v>
      </c>
      <c r="AO14">
        <v>43.457130635337997</v>
      </c>
      <c r="AP14" s="36">
        <f t="shared" si="8"/>
        <v>7.6585420839808735</v>
      </c>
      <c r="AQ14" s="41">
        <f t="shared" si="21"/>
        <v>0</v>
      </c>
      <c r="AR14" s="42">
        <f t="shared" si="22"/>
        <v>0</v>
      </c>
      <c r="AS14" s="61">
        <f t="shared" si="9"/>
        <v>31.522500991821275</v>
      </c>
      <c r="AT14" s="37" t="str">
        <f t="shared" si="23"/>
        <v xml:space="preserve"> </v>
      </c>
      <c r="AU14" s="76" t="str">
        <f t="shared" si="32"/>
        <v/>
      </c>
      <c r="AV14" s="89" t="str">
        <f t="shared" si="46"/>
        <v/>
      </c>
      <c r="AW14" s="168">
        <f t="shared" si="38"/>
        <v>0</v>
      </c>
      <c r="AX14" s="165"/>
      <c r="AY14" s="70" t="str">
        <f t="shared" si="47"/>
        <v/>
      </c>
      <c r="AZ14" s="102" t="str">
        <f t="shared" si="48"/>
        <v/>
      </c>
      <c r="BA14" s="230" t="str">
        <f t="shared" si="10"/>
        <v/>
      </c>
      <c r="BB14" s="46"/>
      <c r="BC14" s="27">
        <v>33249</v>
      </c>
      <c r="BD14">
        <v>10.569999694824199</v>
      </c>
      <c r="BE14">
        <v>30.920000076293899</v>
      </c>
      <c r="BF14">
        <v>0</v>
      </c>
      <c r="BG14">
        <v>43.488063352964197</v>
      </c>
      <c r="BH14" s="110">
        <f t="shared" si="11"/>
        <v>7.0987532242925839</v>
      </c>
      <c r="BI14" s="111">
        <f t="shared" si="24"/>
        <v>0</v>
      </c>
      <c r="BJ14" s="113">
        <f t="shared" si="25"/>
        <v>0</v>
      </c>
      <c r="BK14" s="112">
        <f t="shared" si="12"/>
        <v>25.832499980926475</v>
      </c>
      <c r="BL14" s="35" t="str">
        <f t="shared" si="13"/>
        <v xml:space="preserve"> </v>
      </c>
      <c r="BM14" s="76" t="str">
        <f t="shared" si="33"/>
        <v/>
      </c>
      <c r="BN14" s="89" t="str">
        <f t="shared" si="49"/>
        <v/>
      </c>
      <c r="BO14" s="168">
        <f t="shared" si="39"/>
        <v>0</v>
      </c>
      <c r="BP14" s="165"/>
      <c r="BQ14" s="70" t="str">
        <f t="shared" si="52"/>
        <v/>
      </c>
      <c r="BR14" s="102" t="str">
        <f t="shared" si="50"/>
        <v/>
      </c>
      <c r="BS14" s="230" t="str">
        <f t="shared" si="26"/>
        <v/>
      </c>
      <c r="BT14" s="46"/>
      <c r="BU14" s="27">
        <v>33614</v>
      </c>
      <c r="BV14">
        <v>15.310000419616699</v>
      </c>
      <c r="BW14">
        <v>33.599998474121101</v>
      </c>
      <c r="BX14">
        <v>0</v>
      </c>
      <c r="BY14">
        <v>43.488063352964197</v>
      </c>
      <c r="BZ14" s="34">
        <f t="shared" si="14"/>
        <v>7.3776279361349717</v>
      </c>
      <c r="CA14" s="38">
        <f t="shared" si="27"/>
        <v>0</v>
      </c>
      <c r="CB14" s="40">
        <f t="shared" si="28"/>
        <v>0</v>
      </c>
      <c r="CC14" s="61">
        <f t="shared" si="15"/>
        <v>29.027498960495002</v>
      </c>
      <c r="CD14" s="35" t="str">
        <f t="shared" si="16"/>
        <v xml:space="preserve"> </v>
      </c>
      <c r="CE14" s="76" t="str">
        <f t="shared" si="34"/>
        <v/>
      </c>
      <c r="CF14" s="89" t="str">
        <f t="shared" si="51"/>
        <v/>
      </c>
      <c r="CG14" s="168">
        <f t="shared" si="40"/>
        <v>0</v>
      </c>
      <c r="CH14" s="165"/>
      <c r="CI14" s="70" t="str">
        <f t="shared" si="35"/>
        <v/>
      </c>
      <c r="CJ14" s="102" t="str">
        <f t="shared" si="53"/>
        <v/>
      </c>
      <c r="CK14" s="230" t="str">
        <f t="shared" si="29"/>
        <v/>
      </c>
      <c r="CL14" s="46"/>
      <c r="CM14" s="6"/>
      <c r="CN14" s="6"/>
      <c r="CO14" s="6"/>
      <c r="CP14" s="6"/>
      <c r="CQ14" s="6"/>
      <c r="CR14" s="6"/>
      <c r="CS14" s="6"/>
      <c r="CT14" s="6"/>
      <c r="CU14" s="6"/>
    </row>
    <row r="15" spans="1:106" ht="15.6">
      <c r="A15" s="27">
        <v>32885</v>
      </c>
      <c r="B15">
        <v>15.3800001144409</v>
      </c>
      <c r="C15">
        <v>33.7700004577637</v>
      </c>
      <c r="D15">
        <v>0</v>
      </c>
      <c r="E15">
        <v>43.437204318600898</v>
      </c>
      <c r="F15" s="36">
        <f t="shared" si="1"/>
        <v>7.410102239671172</v>
      </c>
      <c r="G15" s="41">
        <f t="shared" si="17"/>
        <v>0</v>
      </c>
      <c r="H15" s="42">
        <f t="shared" si="18"/>
        <v>0</v>
      </c>
      <c r="I15" s="61">
        <f t="shared" si="2"/>
        <v>29.172500371933001</v>
      </c>
      <c r="J15" s="35" t="str">
        <f t="shared" si="3"/>
        <v xml:space="preserve"> </v>
      </c>
      <c r="K15" s="89">
        <f t="shared" si="30"/>
        <v>1</v>
      </c>
      <c r="L15" s="89" t="str">
        <f t="shared" si="36"/>
        <v/>
      </c>
      <c r="M15" s="168">
        <f t="shared" si="41"/>
        <v>0</v>
      </c>
      <c r="N15" s="165"/>
      <c r="O15" s="70" t="str">
        <f t="shared" ref="O15:O78" si="54">IF((AVERAGE(C9:C15))&lt;$CP$4,1,"")</f>
        <v/>
      </c>
      <c r="P15" s="102" t="str">
        <f t="shared" si="42"/>
        <v/>
      </c>
      <c r="Q15" s="230" t="str">
        <f t="shared" si="0"/>
        <v/>
      </c>
      <c r="R15" s="78"/>
      <c r="S15" s="27">
        <v>33250</v>
      </c>
      <c r="T15">
        <v>16.170000076293899</v>
      </c>
      <c r="U15">
        <v>34.2299995422363</v>
      </c>
      <c r="V15">
        <v>1.3999999761581401</v>
      </c>
      <c r="W15">
        <v>43.437204318600898</v>
      </c>
      <c r="X15" s="36">
        <f t="shared" si="4"/>
        <v>7.4516240812077461</v>
      </c>
      <c r="Y15" s="41">
        <f t="shared" si="19"/>
        <v>0</v>
      </c>
      <c r="Z15" s="42">
        <f t="shared" si="20"/>
        <v>0</v>
      </c>
      <c r="AA15" s="61">
        <f t="shared" si="5"/>
        <v>29.7149996757507</v>
      </c>
      <c r="AB15" s="35" t="str">
        <f t="shared" si="6"/>
        <v xml:space="preserve"> </v>
      </c>
      <c r="AC15" s="76" t="str">
        <f t="shared" si="31"/>
        <v/>
      </c>
      <c r="AD15" s="89" t="str">
        <f t="shared" si="43"/>
        <v/>
      </c>
      <c r="AE15" s="168">
        <f t="shared" si="37"/>
        <v>0</v>
      </c>
      <c r="AF15" s="165"/>
      <c r="AG15" s="70" t="str">
        <f t="shared" si="44"/>
        <v/>
      </c>
      <c r="AH15" s="102" t="str">
        <f t="shared" si="45"/>
        <v/>
      </c>
      <c r="AI15" s="230" t="str">
        <f t="shared" si="7"/>
        <v/>
      </c>
      <c r="AJ15" s="46"/>
      <c r="AK15" s="27">
        <v>33615</v>
      </c>
      <c r="AL15">
        <v>19.840000152587901</v>
      </c>
      <c r="AM15">
        <v>34.7299995422363</v>
      </c>
      <c r="AN15">
        <v>0</v>
      </c>
      <c r="AO15">
        <v>43.437204318600898</v>
      </c>
      <c r="AP15" s="36">
        <f t="shared" si="8"/>
        <v>7.0941934965467333</v>
      </c>
      <c r="AQ15" s="41">
        <f t="shared" si="21"/>
        <v>0</v>
      </c>
      <c r="AR15" s="42">
        <f t="shared" si="22"/>
        <v>0</v>
      </c>
      <c r="AS15" s="61">
        <f t="shared" si="9"/>
        <v>31.007499694824201</v>
      </c>
      <c r="AT15" s="37" t="str">
        <f t="shared" si="23"/>
        <v xml:space="preserve"> </v>
      </c>
      <c r="AU15" s="76" t="str">
        <f t="shared" si="32"/>
        <v/>
      </c>
      <c r="AV15" s="89" t="str">
        <f t="shared" si="46"/>
        <v/>
      </c>
      <c r="AW15" s="168">
        <f t="shared" si="38"/>
        <v>0</v>
      </c>
      <c r="AX15" s="165"/>
      <c r="AY15" s="70" t="str">
        <f t="shared" si="47"/>
        <v/>
      </c>
      <c r="AZ15" s="102" t="str">
        <f t="shared" si="48"/>
        <v/>
      </c>
      <c r="BA15" s="230" t="str">
        <f t="shared" si="10"/>
        <v/>
      </c>
      <c r="BB15" s="46"/>
      <c r="BC15" s="27">
        <v>33250</v>
      </c>
      <c r="BD15">
        <v>13.430000305175801</v>
      </c>
      <c r="BE15">
        <v>37.5</v>
      </c>
      <c r="BF15">
        <v>0</v>
      </c>
      <c r="BG15">
        <v>43.4680780204949</v>
      </c>
      <c r="BH15" s="110">
        <f t="shared" si="11"/>
        <v>8.6617758636153468</v>
      </c>
      <c r="BI15" s="111">
        <f t="shared" si="24"/>
        <v>0</v>
      </c>
      <c r="BJ15" s="113">
        <f t="shared" si="25"/>
        <v>0</v>
      </c>
      <c r="BK15" s="112">
        <f t="shared" si="12"/>
        <v>31.482500076293952</v>
      </c>
      <c r="BL15" s="35" t="str">
        <f t="shared" si="13"/>
        <v xml:space="preserve"> </v>
      </c>
      <c r="BM15" s="76" t="str">
        <f t="shared" si="33"/>
        <v/>
      </c>
      <c r="BN15" s="89" t="str">
        <f t="shared" si="49"/>
        <v/>
      </c>
      <c r="BO15" s="168">
        <f t="shared" si="39"/>
        <v>0</v>
      </c>
      <c r="BP15" s="165"/>
      <c r="BQ15" s="70" t="str">
        <f t="shared" si="52"/>
        <v/>
      </c>
      <c r="BR15" s="102" t="str">
        <f t="shared" si="50"/>
        <v/>
      </c>
      <c r="BS15" s="230" t="str">
        <f t="shared" si="26"/>
        <v/>
      </c>
      <c r="BT15" s="46"/>
      <c r="BU15" s="27">
        <v>33615</v>
      </c>
      <c r="BV15">
        <v>14.920000076293899</v>
      </c>
      <c r="BW15">
        <v>33.7700004577637</v>
      </c>
      <c r="BX15">
        <v>0</v>
      </c>
      <c r="BY15">
        <v>43.4680780204949</v>
      </c>
      <c r="BZ15" s="34">
        <f t="shared" si="14"/>
        <v>7.4667899135918185</v>
      </c>
      <c r="CA15" s="38">
        <f t="shared" si="27"/>
        <v>0</v>
      </c>
      <c r="CB15" s="40">
        <f t="shared" si="28"/>
        <v>0</v>
      </c>
      <c r="CC15" s="61">
        <f t="shared" si="15"/>
        <v>29.057500362396251</v>
      </c>
      <c r="CD15" s="35" t="str">
        <f t="shared" si="16"/>
        <v xml:space="preserve"> </v>
      </c>
      <c r="CE15" s="76" t="str">
        <f t="shared" si="34"/>
        <v/>
      </c>
      <c r="CF15" s="89" t="str">
        <f t="shared" si="51"/>
        <v/>
      </c>
      <c r="CG15" s="168">
        <f t="shared" si="40"/>
        <v>0</v>
      </c>
      <c r="CH15" s="165"/>
      <c r="CI15" s="70" t="str">
        <f t="shared" si="35"/>
        <v/>
      </c>
      <c r="CJ15" s="102" t="str">
        <f t="shared" si="53"/>
        <v/>
      </c>
      <c r="CK15" s="230" t="str">
        <f t="shared" si="29"/>
        <v/>
      </c>
      <c r="CL15" s="46"/>
      <c r="CM15" s="6"/>
      <c r="CN15" s="6"/>
      <c r="CO15" s="6"/>
      <c r="CP15" s="6"/>
      <c r="CQ15" s="6"/>
      <c r="CR15" s="6"/>
      <c r="CS15" s="6"/>
      <c r="CT15" s="6"/>
      <c r="CU15" s="6"/>
    </row>
    <row r="16" spans="1:106" ht="15.6">
      <c r="A16" s="27">
        <v>32886</v>
      </c>
      <c r="B16">
        <v>18.799999237060501</v>
      </c>
      <c r="C16">
        <v>35.549999237060497</v>
      </c>
      <c r="D16">
        <v>0</v>
      </c>
      <c r="E16">
        <v>43.410447149363002</v>
      </c>
      <c r="F16" s="36">
        <f t="shared" si="1"/>
        <v>7.5012662623450517</v>
      </c>
      <c r="G16" s="41">
        <f t="shared" si="17"/>
        <v>0</v>
      </c>
      <c r="H16" s="42">
        <f t="shared" si="18"/>
        <v>0</v>
      </c>
      <c r="I16" s="61">
        <f t="shared" si="2"/>
        <v>31.362499237060497</v>
      </c>
      <c r="J16" s="35" t="str">
        <f t="shared" si="3"/>
        <v xml:space="preserve"> </v>
      </c>
      <c r="K16" s="89">
        <f t="shared" si="30"/>
        <v>1</v>
      </c>
      <c r="L16" s="89" t="str">
        <f t="shared" si="36"/>
        <v/>
      </c>
      <c r="M16" s="168">
        <f t="shared" si="41"/>
        <v>0</v>
      </c>
      <c r="N16" s="165">
        <f t="shared" ref="N16:N79" si="55">IF(AND(SUM(M5:M16)&gt;1,SUM(D1:D5)&gt;$CP$6),1,0)</f>
        <v>0</v>
      </c>
      <c r="O16" s="70" t="str">
        <f t="shared" si="54"/>
        <v/>
      </c>
      <c r="P16" s="102" t="str">
        <f t="shared" si="42"/>
        <v/>
      </c>
      <c r="Q16" s="230" t="str">
        <f t="shared" si="0"/>
        <v/>
      </c>
      <c r="R16" s="85">
        <f t="shared" ref="R16:R79" si="56">IF(AND(AND(AND(SUM(D3:D7)&gt;$CP$6)),(L16=1)),1,0)</f>
        <v>0</v>
      </c>
      <c r="S16" s="27">
        <v>33251</v>
      </c>
      <c r="T16">
        <v>17.559999465942401</v>
      </c>
      <c r="U16">
        <v>30.209999084472699</v>
      </c>
      <c r="V16">
        <v>0.69999998807907104</v>
      </c>
      <c r="W16">
        <v>43.410447149363002</v>
      </c>
      <c r="X16" s="36">
        <f t="shared" si="4"/>
        <v>6.0420047930100749</v>
      </c>
      <c r="Y16" s="41">
        <f t="shared" si="19"/>
        <v>0</v>
      </c>
      <c r="Z16" s="42">
        <f t="shared" si="20"/>
        <v>0</v>
      </c>
      <c r="AA16" s="61">
        <f t="shared" si="5"/>
        <v>27.047499179840123</v>
      </c>
      <c r="AB16" s="35" t="str">
        <f t="shared" si="6"/>
        <v xml:space="preserve"> </v>
      </c>
      <c r="AC16" s="76" t="str">
        <f t="shared" si="31"/>
        <v/>
      </c>
      <c r="AD16" s="89" t="str">
        <f t="shared" si="43"/>
        <v/>
      </c>
      <c r="AE16" s="168">
        <f t="shared" si="37"/>
        <v>0</v>
      </c>
      <c r="AF16" s="165">
        <f t="shared" ref="AF16:AF79" si="57">IF(AND(SUM(AE5:AE16)&gt;1,SUM(V1:V5)&gt;$CP$6),1,0)</f>
        <v>0</v>
      </c>
      <c r="AG16" s="70" t="str">
        <f t="shared" si="44"/>
        <v/>
      </c>
      <c r="AH16" s="102" t="str">
        <f t="shared" si="45"/>
        <v/>
      </c>
      <c r="AI16" s="230" t="str">
        <f t="shared" si="7"/>
        <v/>
      </c>
      <c r="AJ16" s="85">
        <f t="shared" ref="AJ16:AJ79" si="58">IF(AND(AND(AND(SUM(V3:V7)&gt;$CP$6)),(AD16=1)),1,0)</f>
        <v>0</v>
      </c>
      <c r="AK16" s="27">
        <v>33616</v>
      </c>
      <c r="AL16">
        <v>18.0200004577637</v>
      </c>
      <c r="AM16">
        <v>33.720001220703097</v>
      </c>
      <c r="AN16">
        <v>0</v>
      </c>
      <c r="AO16">
        <v>43.410447149363002</v>
      </c>
      <c r="AP16" s="36">
        <f t="shared" si="8"/>
        <v>7.0516223890226879</v>
      </c>
      <c r="AQ16" s="41">
        <f t="shared" si="21"/>
        <v>0</v>
      </c>
      <c r="AR16" s="42">
        <f t="shared" si="22"/>
        <v>0</v>
      </c>
      <c r="AS16" s="61">
        <f t="shared" si="9"/>
        <v>29.795001029968248</v>
      </c>
      <c r="AT16" s="37" t="str">
        <f t="shared" si="23"/>
        <v xml:space="preserve"> </v>
      </c>
      <c r="AU16" s="76" t="str">
        <f t="shared" si="32"/>
        <v/>
      </c>
      <c r="AV16" s="89" t="str">
        <f t="shared" si="46"/>
        <v/>
      </c>
      <c r="AW16" s="168">
        <f t="shared" si="38"/>
        <v>0</v>
      </c>
      <c r="AX16" s="165">
        <f>IF(AND(SUM(AW5:AW16)&gt;1,SUM(AN1:AN5)&gt;$CP$6),1,0)</f>
        <v>0</v>
      </c>
      <c r="AY16" s="70" t="str">
        <f t="shared" si="47"/>
        <v/>
      </c>
      <c r="AZ16" s="102" t="str">
        <f t="shared" si="48"/>
        <v/>
      </c>
      <c r="BA16" s="230" t="str">
        <f t="shared" si="10"/>
        <v/>
      </c>
      <c r="BB16" s="85">
        <f>IF(AND(AND(AND(SUM(AN3:AN7)&gt;$CP$6)),(AV16=1)),1,0)</f>
        <v>0</v>
      </c>
      <c r="BC16" s="27">
        <v>33251</v>
      </c>
      <c r="BD16">
        <v>16.329999923706101</v>
      </c>
      <c r="BE16">
        <v>27.340000152587901</v>
      </c>
      <c r="BF16">
        <v>0</v>
      </c>
      <c r="BG16">
        <v>43.441157167254602</v>
      </c>
      <c r="BH16" s="110">
        <f t="shared" si="11"/>
        <v>5.3633441331277254</v>
      </c>
      <c r="BI16" s="111">
        <f t="shared" si="24"/>
        <v>0</v>
      </c>
      <c r="BJ16" s="113">
        <f t="shared" si="25"/>
        <v>0</v>
      </c>
      <c r="BK16" s="112">
        <f t="shared" si="12"/>
        <v>24.587500095367453</v>
      </c>
      <c r="BL16" s="35" t="str">
        <f t="shared" si="13"/>
        <v xml:space="preserve"> </v>
      </c>
      <c r="BM16" s="76" t="str">
        <f t="shared" si="33"/>
        <v/>
      </c>
      <c r="BN16" s="89" t="str">
        <f t="shared" si="49"/>
        <v/>
      </c>
      <c r="BO16" s="168">
        <f t="shared" si="39"/>
        <v>0</v>
      </c>
      <c r="BP16" s="165">
        <f>IF(AND(SUM(BO5:BO16)&gt;1,SUM(BF1:BF5)&gt;$CP$6),1,0)</f>
        <v>0</v>
      </c>
      <c r="BQ16" s="70" t="str">
        <f t="shared" si="52"/>
        <v/>
      </c>
      <c r="BR16" s="102" t="str">
        <f t="shared" si="50"/>
        <v/>
      </c>
      <c r="BS16" s="230" t="str">
        <f t="shared" si="26"/>
        <v/>
      </c>
      <c r="BT16" s="85">
        <f>IF(AND(AND(AND(SUM(BF3:BF7)&gt;$CP$6)),(BN16=1)),1,0)</f>
        <v>0</v>
      </c>
      <c r="BU16" s="27">
        <v>33616</v>
      </c>
      <c r="BV16">
        <v>12.7700004577637</v>
      </c>
      <c r="BW16">
        <v>32.720001220703097</v>
      </c>
      <c r="BX16">
        <v>0</v>
      </c>
      <c r="BY16">
        <v>43.441157167254602</v>
      </c>
      <c r="BZ16" s="34">
        <f t="shared" si="14"/>
        <v>7.3853640662624063</v>
      </c>
      <c r="CA16" s="38">
        <f t="shared" si="27"/>
        <v>0</v>
      </c>
      <c r="CB16" s="40">
        <f t="shared" si="28"/>
        <v>0</v>
      </c>
      <c r="CC16" s="61">
        <f t="shared" si="15"/>
        <v>27.732501029968248</v>
      </c>
      <c r="CD16" s="35" t="str">
        <f t="shared" si="16"/>
        <v xml:space="preserve"> </v>
      </c>
      <c r="CE16" s="76" t="str">
        <f t="shared" si="34"/>
        <v/>
      </c>
      <c r="CF16" s="89" t="str">
        <f t="shared" si="51"/>
        <v/>
      </c>
      <c r="CG16" s="168">
        <f t="shared" si="40"/>
        <v>0</v>
      </c>
      <c r="CH16" s="165">
        <f>IF(AND(SUM(CG5:CG16)&gt;1,SUM(BX1:BX5)&gt;$CP$6),1,0)</f>
        <v>0</v>
      </c>
      <c r="CI16" s="70" t="str">
        <f t="shared" si="35"/>
        <v/>
      </c>
      <c r="CJ16" s="102" t="str">
        <f t="shared" si="53"/>
        <v/>
      </c>
      <c r="CK16" s="230" t="str">
        <f t="shared" si="29"/>
        <v/>
      </c>
      <c r="CL16" s="85">
        <f>IF(AND(AND(AND(SUM(BX3:BX7)&gt;$CP$6)),(CF16=1)),1,0)</f>
        <v>0</v>
      </c>
      <c r="CM16" s="6"/>
      <c r="CN16" s="6"/>
      <c r="CO16" s="6"/>
      <c r="CP16" s="6"/>
      <c r="CQ16" s="6"/>
      <c r="CR16" s="6"/>
      <c r="CS16" s="6"/>
      <c r="CT16" s="6"/>
      <c r="CU16" s="6"/>
    </row>
    <row r="17" spans="1:99" ht="15.6">
      <c r="A17" s="27">
        <v>32887</v>
      </c>
      <c r="B17">
        <v>22.899999618530298</v>
      </c>
      <c r="C17">
        <v>37.669998168945298</v>
      </c>
      <c r="D17">
        <v>0</v>
      </c>
      <c r="E17">
        <v>43.376731084867998</v>
      </c>
      <c r="F17" s="36">
        <f t="shared" si="1"/>
        <v>7.5252062655405378</v>
      </c>
      <c r="G17" s="41">
        <f t="shared" si="17"/>
        <v>0</v>
      </c>
      <c r="H17" s="42">
        <f t="shared" si="18"/>
        <v>0</v>
      </c>
      <c r="I17" s="61">
        <f t="shared" si="2"/>
        <v>33.977498531341546</v>
      </c>
      <c r="J17" s="35" t="str">
        <f t="shared" si="3"/>
        <v xml:space="preserve"> </v>
      </c>
      <c r="K17" s="89">
        <f t="shared" si="30"/>
        <v>1</v>
      </c>
      <c r="L17" s="89" t="str">
        <f t="shared" si="36"/>
        <v/>
      </c>
      <c r="M17" s="168">
        <f t="shared" si="41"/>
        <v>0</v>
      </c>
      <c r="N17" s="165">
        <f t="shared" si="55"/>
        <v>0</v>
      </c>
      <c r="O17" s="70" t="str">
        <f t="shared" si="54"/>
        <v/>
      </c>
      <c r="P17" s="102" t="str">
        <f t="shared" si="42"/>
        <v/>
      </c>
      <c r="Q17" s="230" t="str">
        <f t="shared" si="0"/>
        <v/>
      </c>
      <c r="R17" s="85">
        <f t="shared" si="56"/>
        <v>0</v>
      </c>
      <c r="S17" s="27">
        <v>33252</v>
      </c>
      <c r="T17">
        <v>17.139999389648398</v>
      </c>
      <c r="U17">
        <v>27.0200004577637</v>
      </c>
      <c r="V17">
        <v>0</v>
      </c>
      <c r="W17">
        <v>43.376731084867998</v>
      </c>
      <c r="X17" s="36">
        <f t="shared" si="4"/>
        <v>5.1044883418074436</v>
      </c>
      <c r="Y17" s="41">
        <f t="shared" si="19"/>
        <v>0</v>
      </c>
      <c r="Z17" s="42">
        <f t="shared" si="20"/>
        <v>0</v>
      </c>
      <c r="AA17" s="61">
        <f t="shared" si="5"/>
        <v>24.550000190734874</v>
      </c>
      <c r="AB17" s="35" t="str">
        <f t="shared" si="6"/>
        <v xml:space="preserve"> </v>
      </c>
      <c r="AC17" s="76" t="str">
        <f t="shared" si="31"/>
        <v/>
      </c>
      <c r="AD17" s="89" t="str">
        <f t="shared" si="43"/>
        <v/>
      </c>
      <c r="AE17" s="168">
        <f t="shared" si="37"/>
        <v>0</v>
      </c>
      <c r="AF17" s="165">
        <f t="shared" si="57"/>
        <v>0</v>
      </c>
      <c r="AG17" s="70" t="str">
        <f t="shared" si="44"/>
        <v/>
      </c>
      <c r="AH17" s="102" t="str">
        <f t="shared" si="45"/>
        <v/>
      </c>
      <c r="AI17" s="230" t="str">
        <f t="shared" si="7"/>
        <v/>
      </c>
      <c r="AJ17" s="85">
        <f t="shared" si="58"/>
        <v>0</v>
      </c>
      <c r="AK17" s="27">
        <v>33617</v>
      </c>
      <c r="AL17">
        <v>19.200000762939499</v>
      </c>
      <c r="AM17">
        <v>32.840000152587898</v>
      </c>
      <c r="AN17">
        <v>0</v>
      </c>
      <c r="AO17">
        <v>43.376731084867998</v>
      </c>
      <c r="AP17" s="36">
        <f t="shared" si="8"/>
        <v>6.5901928693077032</v>
      </c>
      <c r="AQ17" s="41">
        <f t="shared" si="21"/>
        <v>0</v>
      </c>
      <c r="AR17" s="42">
        <f t="shared" si="22"/>
        <v>0</v>
      </c>
      <c r="AS17" s="61">
        <f t="shared" si="9"/>
        <v>29.430000305175799</v>
      </c>
      <c r="AT17" s="37" t="str">
        <f t="shared" si="23"/>
        <v xml:space="preserve"> </v>
      </c>
      <c r="AU17" s="76" t="str">
        <f t="shared" si="32"/>
        <v/>
      </c>
      <c r="AV17" s="89" t="str">
        <f t="shared" si="46"/>
        <v/>
      </c>
      <c r="AW17" s="168">
        <f t="shared" si="38"/>
        <v>0</v>
      </c>
      <c r="AX17" s="165">
        <f t="shared" ref="AX17:AX80" si="59">IF(AND(SUM(AW6:AW17)&gt;1,SUM(AN2:AN6)&gt;$CP$6),1,0)</f>
        <v>0</v>
      </c>
      <c r="AY17" s="70" t="str">
        <f t="shared" si="47"/>
        <v/>
      </c>
      <c r="AZ17" s="102" t="str">
        <f t="shared" si="48"/>
        <v/>
      </c>
      <c r="BA17" s="230" t="str">
        <f t="shared" si="10"/>
        <v/>
      </c>
      <c r="BB17" s="85">
        <f t="shared" ref="BB17:BB80" si="60">IF(AND(AND(AND(SUM(AN4:AN8)&gt;$CP$6)),(AV17=1)),1,0)</f>
        <v>0</v>
      </c>
      <c r="BC17" s="27">
        <v>33252</v>
      </c>
      <c r="BD17">
        <v>13.449999809265099</v>
      </c>
      <c r="BE17">
        <v>21.649999618530298</v>
      </c>
      <c r="BF17">
        <v>0</v>
      </c>
      <c r="BG17">
        <v>43.4071718551968</v>
      </c>
      <c r="BH17" s="110">
        <f t="shared" si="11"/>
        <v>4.1249584488268258</v>
      </c>
      <c r="BI17" s="111">
        <f t="shared" si="24"/>
        <v>0</v>
      </c>
      <c r="BJ17" s="113">
        <f t="shared" si="25"/>
        <v>0</v>
      </c>
      <c r="BK17" s="112">
        <f t="shared" si="12"/>
        <v>19.599999666214</v>
      </c>
      <c r="BL17" s="35" t="str">
        <f t="shared" si="13"/>
        <v xml:space="preserve"> </v>
      </c>
      <c r="BM17" s="76" t="str">
        <f t="shared" si="33"/>
        <v/>
      </c>
      <c r="BN17" s="89" t="str">
        <f t="shared" si="49"/>
        <v/>
      </c>
      <c r="BO17" s="168">
        <f t="shared" si="39"/>
        <v>0.11466489662915823</v>
      </c>
      <c r="BP17" s="165">
        <f t="shared" ref="BP17:BP80" si="61">IF(AND(SUM(BO6:BO17)&gt;1,SUM(BF2:BF6)&gt;$CP$6),1,0)</f>
        <v>0</v>
      </c>
      <c r="BQ17" s="70" t="str">
        <f t="shared" si="52"/>
        <v/>
      </c>
      <c r="BR17" s="102" t="str">
        <f t="shared" si="50"/>
        <v/>
      </c>
      <c r="BS17" s="230" t="str">
        <f t="shared" si="26"/>
        <v/>
      </c>
      <c r="BT17" s="85">
        <f t="shared" ref="BT17:BT80" si="62">IF(AND(AND(AND(SUM(BF4:BF8)&gt;$CP$6)),(BN17=1)),1,0)</f>
        <v>0</v>
      </c>
      <c r="BU17" s="27">
        <v>33617</v>
      </c>
      <c r="BV17">
        <v>14.710000038146999</v>
      </c>
      <c r="BW17">
        <v>33.659999847412102</v>
      </c>
      <c r="BX17">
        <v>0</v>
      </c>
      <c r="BY17">
        <v>43.4071718551968</v>
      </c>
      <c r="BZ17" s="34">
        <f t="shared" si="14"/>
        <v>7.4476970811016106</v>
      </c>
      <c r="CA17" s="38">
        <f t="shared" si="27"/>
        <v>0</v>
      </c>
      <c r="CB17" s="40">
        <f t="shared" si="28"/>
        <v>0</v>
      </c>
      <c r="CC17" s="61">
        <f t="shared" si="15"/>
        <v>28.922499895095825</v>
      </c>
      <c r="CD17" s="35" t="str">
        <f t="shared" si="16"/>
        <v xml:space="preserve"> </v>
      </c>
      <c r="CE17" s="76" t="str">
        <f t="shared" si="34"/>
        <v/>
      </c>
      <c r="CF17" s="89" t="str">
        <f t="shared" si="51"/>
        <v/>
      </c>
      <c r="CG17" s="168">
        <f t="shared" si="40"/>
        <v>0</v>
      </c>
      <c r="CH17" s="165">
        <f t="shared" ref="CH17:CH80" si="63">IF(AND(SUM(CG6:CG17)&gt;1,SUM(BX2:BX6)&gt;$CP$6),1,0)</f>
        <v>0</v>
      </c>
      <c r="CI17" s="70" t="str">
        <f t="shared" si="35"/>
        <v/>
      </c>
      <c r="CJ17" s="102" t="str">
        <f t="shared" si="53"/>
        <v/>
      </c>
      <c r="CK17" s="230" t="str">
        <f t="shared" si="29"/>
        <v/>
      </c>
      <c r="CL17" s="85">
        <f t="shared" ref="CL17:CL79" si="64">IF(AND(AND(AND(SUM(BX4:BX8)&gt;$CP$6)),(CF17=1)),1,0)</f>
        <v>0</v>
      </c>
      <c r="CM17" s="6"/>
      <c r="CN17" s="6"/>
      <c r="CO17" s="6"/>
      <c r="CP17" s="6"/>
      <c r="CQ17" s="6"/>
      <c r="CR17" s="6"/>
      <c r="CS17" s="6"/>
      <c r="CT17" s="6"/>
      <c r="CU17" s="6"/>
    </row>
    <row r="18" spans="1:99" ht="15.6">
      <c r="A18" s="27">
        <v>32888</v>
      </c>
      <c r="B18">
        <v>20.719999313354499</v>
      </c>
      <c r="C18">
        <v>26.7700004577637</v>
      </c>
      <c r="D18">
        <v>0</v>
      </c>
      <c r="E18">
        <v>43.335928082359899</v>
      </c>
      <c r="F18" s="36">
        <f t="shared" si="1"/>
        <v>4.1572519339194773</v>
      </c>
      <c r="G18" s="41">
        <f t="shared" si="17"/>
        <v>0</v>
      </c>
      <c r="H18" s="42">
        <f t="shared" si="18"/>
        <v>0</v>
      </c>
      <c r="I18" s="61">
        <f t="shared" si="2"/>
        <v>25.257500171661398</v>
      </c>
      <c r="J18" s="35" t="str">
        <f t="shared" si="3"/>
        <v xml:space="preserve"> </v>
      </c>
      <c r="K18" s="89" t="str">
        <f t="shared" si="30"/>
        <v/>
      </c>
      <c r="L18" s="89" t="str">
        <f t="shared" si="36"/>
        <v/>
      </c>
      <c r="M18" s="168">
        <f t="shared" si="41"/>
        <v>0</v>
      </c>
      <c r="N18" s="165">
        <f t="shared" si="55"/>
        <v>0</v>
      </c>
      <c r="O18" s="70" t="str">
        <f t="shared" si="54"/>
        <v/>
      </c>
      <c r="P18" s="102" t="str">
        <f t="shared" si="42"/>
        <v/>
      </c>
      <c r="Q18" s="230" t="str">
        <f t="shared" si="0"/>
        <v/>
      </c>
      <c r="R18" s="85">
        <f t="shared" si="56"/>
        <v>0</v>
      </c>
      <c r="S18" s="27">
        <v>33253</v>
      </c>
      <c r="T18">
        <v>17.690000534057599</v>
      </c>
      <c r="U18">
        <v>31.139999389648398</v>
      </c>
      <c r="V18">
        <v>0</v>
      </c>
      <c r="W18">
        <v>43.335928082359899</v>
      </c>
      <c r="X18" s="36">
        <f t="shared" si="4"/>
        <v>6.298509234258181</v>
      </c>
      <c r="Y18" s="41">
        <f t="shared" si="19"/>
        <v>0</v>
      </c>
      <c r="Z18" s="42">
        <f t="shared" si="20"/>
        <v>0</v>
      </c>
      <c r="AA18" s="61">
        <f t="shared" si="5"/>
        <v>27.777499675750697</v>
      </c>
      <c r="AB18" s="35" t="str">
        <f t="shared" si="6"/>
        <v xml:space="preserve"> </v>
      </c>
      <c r="AC18" s="76" t="str">
        <f t="shared" si="31"/>
        <v/>
      </c>
      <c r="AD18" s="89" t="str">
        <f t="shared" si="43"/>
        <v/>
      </c>
      <c r="AE18" s="168">
        <f t="shared" si="37"/>
        <v>0</v>
      </c>
      <c r="AF18" s="165">
        <f t="shared" si="57"/>
        <v>0</v>
      </c>
      <c r="AG18" s="70" t="str">
        <f t="shared" si="44"/>
        <v/>
      </c>
      <c r="AH18" s="102" t="str">
        <f t="shared" si="45"/>
        <v/>
      </c>
      <c r="AI18" s="230" t="str">
        <f t="shared" si="7"/>
        <v/>
      </c>
      <c r="AJ18" s="85">
        <f t="shared" si="58"/>
        <v>0</v>
      </c>
      <c r="AK18" s="27">
        <v>33618</v>
      </c>
      <c r="AL18">
        <v>19.790000915527301</v>
      </c>
      <c r="AM18">
        <v>34.130001068115199</v>
      </c>
      <c r="AN18">
        <v>0</v>
      </c>
      <c r="AO18">
        <v>43.335928082359899</v>
      </c>
      <c r="AP18" s="36">
        <f t="shared" si="8"/>
        <v>6.8956390270316659</v>
      </c>
      <c r="AQ18" s="41">
        <f t="shared" si="21"/>
        <v>0</v>
      </c>
      <c r="AR18" s="42">
        <f t="shared" si="22"/>
        <v>0</v>
      </c>
      <c r="AS18" s="61">
        <f t="shared" si="9"/>
        <v>30.545001029968226</v>
      </c>
      <c r="AT18" s="37" t="str">
        <f t="shared" si="23"/>
        <v xml:space="preserve"> </v>
      </c>
      <c r="AU18" s="76" t="str">
        <f t="shared" si="32"/>
        <v/>
      </c>
      <c r="AV18" s="89" t="str">
        <f t="shared" si="46"/>
        <v/>
      </c>
      <c r="AW18" s="168">
        <f t="shared" si="38"/>
        <v>0</v>
      </c>
      <c r="AX18" s="165">
        <f t="shared" si="59"/>
        <v>0</v>
      </c>
      <c r="AY18" s="70" t="str">
        <f t="shared" si="47"/>
        <v/>
      </c>
      <c r="AZ18" s="102" t="str">
        <f t="shared" si="48"/>
        <v/>
      </c>
      <c r="BA18" s="230" t="str">
        <f t="shared" si="10"/>
        <v/>
      </c>
      <c r="BB18" s="85">
        <f t="shared" si="60"/>
        <v>0</v>
      </c>
      <c r="BC18" s="27">
        <v>33253</v>
      </c>
      <c r="BD18">
        <v>13.460000038146999</v>
      </c>
      <c r="BE18">
        <v>26.629999160766602</v>
      </c>
      <c r="BF18">
        <v>0.10000000149011599</v>
      </c>
      <c r="BG18">
        <v>43.365993146275201</v>
      </c>
      <c r="BH18" s="110">
        <f t="shared" si="11"/>
        <v>5.5912952572972365</v>
      </c>
      <c r="BI18" s="111">
        <f t="shared" si="24"/>
        <v>0</v>
      </c>
      <c r="BJ18" s="113">
        <f t="shared" si="25"/>
        <v>0</v>
      </c>
      <c r="BK18" s="112">
        <f t="shared" si="12"/>
        <v>23.337499380111701</v>
      </c>
      <c r="BL18" s="35" t="str">
        <f t="shared" si="13"/>
        <v xml:space="preserve"> </v>
      </c>
      <c r="BM18" s="76" t="str">
        <f t="shared" si="33"/>
        <v/>
      </c>
      <c r="BN18" s="89" t="str">
        <f t="shared" si="49"/>
        <v/>
      </c>
      <c r="BO18" s="168">
        <f t="shared" si="39"/>
        <v>0</v>
      </c>
      <c r="BP18" s="165">
        <f t="shared" si="61"/>
        <v>0</v>
      </c>
      <c r="BQ18" s="70" t="str">
        <f t="shared" si="52"/>
        <v/>
      </c>
      <c r="BR18" s="102" t="str">
        <f t="shared" si="50"/>
        <v/>
      </c>
      <c r="BS18" s="230" t="str">
        <f t="shared" si="26"/>
        <v/>
      </c>
      <c r="BT18" s="85">
        <f t="shared" si="62"/>
        <v>0</v>
      </c>
      <c r="BU18" s="27">
        <v>33618</v>
      </c>
      <c r="BV18">
        <v>15.460000038146999</v>
      </c>
      <c r="BW18">
        <v>30.809999465942401</v>
      </c>
      <c r="BX18">
        <v>0</v>
      </c>
      <c r="BY18">
        <v>43.365993146275201</v>
      </c>
      <c r="BZ18" s="34">
        <f t="shared" si="14"/>
        <v>6.5292007583404885</v>
      </c>
      <c r="CA18" s="38">
        <f t="shared" si="27"/>
        <v>0</v>
      </c>
      <c r="CB18" s="40">
        <f t="shared" si="28"/>
        <v>0</v>
      </c>
      <c r="CC18" s="61">
        <f t="shared" si="15"/>
        <v>26.972499608993552</v>
      </c>
      <c r="CD18" s="35" t="str">
        <f t="shared" si="16"/>
        <v xml:space="preserve"> </v>
      </c>
      <c r="CE18" s="76" t="str">
        <f t="shared" si="34"/>
        <v/>
      </c>
      <c r="CF18" s="89" t="str">
        <f t="shared" si="51"/>
        <v/>
      </c>
      <c r="CG18" s="168">
        <f t="shared" si="40"/>
        <v>0</v>
      </c>
      <c r="CH18" s="165">
        <f t="shared" si="63"/>
        <v>0</v>
      </c>
      <c r="CI18" s="70" t="str">
        <f t="shared" si="35"/>
        <v/>
      </c>
      <c r="CJ18" s="102" t="str">
        <f t="shared" si="53"/>
        <v/>
      </c>
      <c r="CK18" s="230" t="str">
        <f t="shared" si="29"/>
        <v/>
      </c>
      <c r="CL18" s="85">
        <f t="shared" si="64"/>
        <v>0</v>
      </c>
      <c r="CM18" s="6"/>
      <c r="CN18" s="6"/>
      <c r="CO18" s="6"/>
      <c r="CP18" s="6"/>
      <c r="CQ18" s="6"/>
      <c r="CR18" s="6"/>
      <c r="CS18" s="6"/>
      <c r="CT18" s="6"/>
      <c r="CU18" s="6"/>
    </row>
    <row r="19" spans="1:99" ht="15.6">
      <c r="A19" s="27">
        <v>32889</v>
      </c>
      <c r="B19">
        <v>14.6199998855591</v>
      </c>
      <c r="C19">
        <v>25.889999389648398</v>
      </c>
      <c r="D19">
        <v>0.10000000149011599</v>
      </c>
      <c r="E19">
        <v>43.287960685149201</v>
      </c>
      <c r="F19" s="36">
        <f t="shared" si="1"/>
        <v>5.1916158391276843</v>
      </c>
      <c r="G19" s="41">
        <f t="shared" si="17"/>
        <v>0</v>
      </c>
      <c r="H19" s="42">
        <f t="shared" si="18"/>
        <v>0</v>
      </c>
      <c r="I19" s="61">
        <f t="shared" si="2"/>
        <v>23.072499513626074</v>
      </c>
      <c r="J19" s="35" t="str">
        <f t="shared" si="3"/>
        <v xml:space="preserve"> </v>
      </c>
      <c r="K19" s="89" t="str">
        <f t="shared" si="30"/>
        <v/>
      </c>
      <c r="L19" s="89" t="str">
        <f t="shared" si="36"/>
        <v/>
      </c>
      <c r="M19" s="168">
        <f t="shared" si="41"/>
        <v>0</v>
      </c>
      <c r="N19" s="165">
        <f t="shared" si="55"/>
        <v>0</v>
      </c>
      <c r="O19" s="70" t="str">
        <f t="shared" si="54"/>
        <v/>
      </c>
      <c r="P19" s="102" t="str">
        <f t="shared" si="42"/>
        <v/>
      </c>
      <c r="Q19" s="230" t="str">
        <f t="shared" si="0"/>
        <v/>
      </c>
      <c r="R19" s="85">
        <f t="shared" si="56"/>
        <v>0</v>
      </c>
      <c r="S19" s="27">
        <v>33254</v>
      </c>
      <c r="T19">
        <v>20.329999923706101</v>
      </c>
      <c r="U19">
        <v>37.549999237060497</v>
      </c>
      <c r="V19">
        <v>0</v>
      </c>
      <c r="W19">
        <v>43.287960685149201</v>
      </c>
      <c r="X19" s="36">
        <f t="shared" si="4"/>
        <v>7.8819585600446631</v>
      </c>
      <c r="Y19" s="41">
        <f t="shared" si="19"/>
        <v>0</v>
      </c>
      <c r="Z19" s="42">
        <f t="shared" si="20"/>
        <v>0</v>
      </c>
      <c r="AA19" s="61">
        <f t="shared" si="5"/>
        <v>33.244999408721895</v>
      </c>
      <c r="AB19" s="35" t="str">
        <f t="shared" si="6"/>
        <v xml:space="preserve"> </v>
      </c>
      <c r="AC19" s="76" t="str">
        <f t="shared" si="31"/>
        <v/>
      </c>
      <c r="AD19" s="89" t="str">
        <f t="shared" si="43"/>
        <v/>
      </c>
      <c r="AE19" s="168">
        <f t="shared" si="37"/>
        <v>0</v>
      </c>
      <c r="AF19" s="165">
        <f t="shared" si="57"/>
        <v>0</v>
      </c>
      <c r="AG19" s="70" t="str">
        <f t="shared" si="44"/>
        <v/>
      </c>
      <c r="AH19" s="102" t="str">
        <f t="shared" si="45"/>
        <v/>
      </c>
      <c r="AI19" s="230" t="str">
        <f t="shared" si="7"/>
        <v/>
      </c>
      <c r="AJ19" s="85">
        <f t="shared" si="58"/>
        <v>0</v>
      </c>
      <c r="AK19" s="27">
        <v>33619</v>
      </c>
      <c r="AL19">
        <v>19.2700004577637</v>
      </c>
      <c r="AM19">
        <v>38.990001678466797</v>
      </c>
      <c r="AN19">
        <v>0</v>
      </c>
      <c r="AO19">
        <v>43.287960685149201</v>
      </c>
      <c r="AP19" s="36">
        <f t="shared" si="8"/>
        <v>8.4690151737954089</v>
      </c>
      <c r="AQ19" s="41">
        <f t="shared" si="21"/>
        <v>0</v>
      </c>
      <c r="AR19" s="42">
        <f t="shared" si="22"/>
        <v>0</v>
      </c>
      <c r="AS19" s="61">
        <f t="shared" si="9"/>
        <v>34.060001373291023</v>
      </c>
      <c r="AT19" s="37" t="str">
        <f t="shared" si="23"/>
        <v xml:space="preserve"> </v>
      </c>
      <c r="AU19" s="76" t="str">
        <f t="shared" si="32"/>
        <v/>
      </c>
      <c r="AV19" s="89" t="str">
        <f t="shared" si="46"/>
        <v/>
      </c>
      <c r="AW19" s="168">
        <f t="shared" si="38"/>
        <v>0</v>
      </c>
      <c r="AX19" s="165">
        <f t="shared" si="59"/>
        <v>0</v>
      </c>
      <c r="AY19" s="70" t="str">
        <f t="shared" si="47"/>
        <v/>
      </c>
      <c r="AZ19" s="102" t="str">
        <f t="shared" si="48"/>
        <v/>
      </c>
      <c r="BA19" s="230" t="str">
        <f t="shared" si="10"/>
        <v/>
      </c>
      <c r="BB19" s="85">
        <f t="shared" si="60"/>
        <v>0</v>
      </c>
      <c r="BC19" s="27">
        <v>33254</v>
      </c>
      <c r="BD19">
        <v>16.559999465942401</v>
      </c>
      <c r="BE19">
        <v>37.939998626708999</v>
      </c>
      <c r="BF19">
        <v>0</v>
      </c>
      <c r="BG19">
        <v>43.317542636814203</v>
      </c>
      <c r="BH19" s="110">
        <f t="shared" si="11"/>
        <v>8.4707953828604357</v>
      </c>
      <c r="BI19" s="111">
        <f t="shared" si="24"/>
        <v>0</v>
      </c>
      <c r="BJ19" s="113">
        <f t="shared" si="25"/>
        <v>0</v>
      </c>
      <c r="BK19" s="112">
        <f t="shared" si="12"/>
        <v>32.594998836517348</v>
      </c>
      <c r="BL19" s="35" t="str">
        <f t="shared" si="13"/>
        <v xml:space="preserve"> </v>
      </c>
      <c r="BM19" s="76" t="str">
        <f t="shared" si="33"/>
        <v/>
      </c>
      <c r="BN19" s="89" t="str">
        <f t="shared" si="49"/>
        <v/>
      </c>
      <c r="BO19" s="168">
        <f t="shared" si="39"/>
        <v>0</v>
      </c>
      <c r="BP19" s="165">
        <f t="shared" si="61"/>
        <v>0</v>
      </c>
      <c r="BQ19" s="70" t="str">
        <f t="shared" si="52"/>
        <v/>
      </c>
      <c r="BR19" s="102" t="str">
        <f t="shared" si="50"/>
        <v/>
      </c>
      <c r="BS19" s="230" t="str">
        <f t="shared" si="26"/>
        <v/>
      </c>
      <c r="BT19" s="85">
        <f t="shared" si="62"/>
        <v>0</v>
      </c>
      <c r="BU19" s="27">
        <v>33619</v>
      </c>
      <c r="BV19">
        <v>15.8400001525879</v>
      </c>
      <c r="BW19">
        <v>35.990001678466797</v>
      </c>
      <c r="BX19">
        <v>0</v>
      </c>
      <c r="BY19">
        <v>43.317542636814203</v>
      </c>
      <c r="BZ19" s="34">
        <f t="shared" si="14"/>
        <v>7.9798292159296667</v>
      </c>
      <c r="CA19" s="38">
        <f t="shared" si="27"/>
        <v>0</v>
      </c>
      <c r="CB19" s="40">
        <f t="shared" si="28"/>
        <v>0</v>
      </c>
      <c r="CC19" s="61">
        <f t="shared" si="15"/>
        <v>30.95250129699707</v>
      </c>
      <c r="CD19" s="35" t="str">
        <f t="shared" si="16"/>
        <v xml:space="preserve"> </v>
      </c>
      <c r="CE19" s="76" t="str">
        <f t="shared" si="34"/>
        <v/>
      </c>
      <c r="CF19" s="89" t="str">
        <f t="shared" si="51"/>
        <v/>
      </c>
      <c r="CG19" s="168">
        <f t="shared" si="40"/>
        <v>0</v>
      </c>
      <c r="CH19" s="165">
        <f t="shared" si="63"/>
        <v>0</v>
      </c>
      <c r="CI19" s="70" t="str">
        <f t="shared" si="35"/>
        <v/>
      </c>
      <c r="CJ19" s="102" t="str">
        <f t="shared" si="53"/>
        <v/>
      </c>
      <c r="CK19" s="230" t="str">
        <f t="shared" si="29"/>
        <v/>
      </c>
      <c r="CL19" s="85">
        <f t="shared" si="64"/>
        <v>0</v>
      </c>
      <c r="CM19" s="6"/>
      <c r="CN19" s="6"/>
      <c r="CO19" s="6"/>
      <c r="CP19" s="6"/>
      <c r="CQ19" s="6"/>
      <c r="CR19" s="6"/>
      <c r="CS19" s="6"/>
      <c r="CT19" s="6"/>
      <c r="CU19" s="6"/>
    </row>
    <row r="20" spans="1:99" ht="15.6">
      <c r="A20" s="27">
        <v>32890</v>
      </c>
      <c r="B20">
        <v>13.1499996185303</v>
      </c>
      <c r="C20">
        <v>27.930000305175799</v>
      </c>
      <c r="D20">
        <v>0</v>
      </c>
      <c r="E20">
        <v>43.232953780813503</v>
      </c>
      <c r="F20" s="36">
        <f t="shared" si="1"/>
        <v>5.9822697957904394</v>
      </c>
      <c r="G20" s="41">
        <f t="shared" si="17"/>
        <v>0</v>
      </c>
      <c r="H20" s="42">
        <f t="shared" si="18"/>
        <v>0</v>
      </c>
      <c r="I20" s="61">
        <f t="shared" si="2"/>
        <v>24.235000133514426</v>
      </c>
      <c r="J20" s="35" t="str">
        <f t="shared" si="3"/>
        <v xml:space="preserve"> </v>
      </c>
      <c r="K20" s="89" t="str">
        <f t="shared" si="30"/>
        <v/>
      </c>
      <c r="L20" s="89" t="str">
        <f t="shared" si="36"/>
        <v/>
      </c>
      <c r="M20" s="168">
        <f t="shared" si="41"/>
        <v>0</v>
      </c>
      <c r="N20" s="165">
        <f t="shared" si="55"/>
        <v>0</v>
      </c>
      <c r="O20" s="70" t="str">
        <f t="shared" si="54"/>
        <v/>
      </c>
      <c r="P20" s="102" t="str">
        <f t="shared" si="42"/>
        <v/>
      </c>
      <c r="Q20" s="230" t="str">
        <f t="shared" si="0"/>
        <v/>
      </c>
      <c r="R20" s="85">
        <f t="shared" si="56"/>
        <v>0</v>
      </c>
      <c r="S20" s="27">
        <v>33255</v>
      </c>
      <c r="T20">
        <v>22.180000305175799</v>
      </c>
      <c r="U20">
        <v>36.340000152587898</v>
      </c>
      <c r="V20">
        <v>0</v>
      </c>
      <c r="W20">
        <v>43.232953780813503</v>
      </c>
      <c r="X20" s="36">
        <f t="shared" si="4"/>
        <v>7.1872079320417095</v>
      </c>
      <c r="Y20" s="41">
        <f t="shared" si="19"/>
        <v>0</v>
      </c>
      <c r="Z20" s="42">
        <f t="shared" si="20"/>
        <v>0</v>
      </c>
      <c r="AA20" s="61">
        <f t="shared" si="5"/>
        <v>32.80000019073487</v>
      </c>
      <c r="AB20" s="35" t="str">
        <f t="shared" si="6"/>
        <v xml:space="preserve"> </v>
      </c>
      <c r="AC20" s="76" t="str">
        <f t="shared" si="31"/>
        <v/>
      </c>
      <c r="AD20" s="89" t="str">
        <f t="shared" si="43"/>
        <v/>
      </c>
      <c r="AE20" s="168">
        <f t="shared" si="37"/>
        <v>0</v>
      </c>
      <c r="AF20" s="165">
        <f t="shared" si="57"/>
        <v>0</v>
      </c>
      <c r="AG20" s="70" t="str">
        <f t="shared" si="44"/>
        <v/>
      </c>
      <c r="AH20" s="102" t="str">
        <f t="shared" si="45"/>
        <v/>
      </c>
      <c r="AI20" s="230" t="str">
        <f t="shared" si="7"/>
        <v/>
      </c>
      <c r="AJ20" s="85">
        <f t="shared" si="58"/>
        <v>0</v>
      </c>
      <c r="AK20" s="27">
        <v>33620</v>
      </c>
      <c r="AL20">
        <v>21.340000152587901</v>
      </c>
      <c r="AM20">
        <v>29.909999847412099</v>
      </c>
      <c r="AN20">
        <v>0</v>
      </c>
      <c r="AO20">
        <v>43.232953780813503</v>
      </c>
      <c r="AP20" s="36">
        <f t="shared" si="8"/>
        <v>5.1594913728158325</v>
      </c>
      <c r="AQ20" s="41">
        <f t="shared" si="21"/>
        <v>0</v>
      </c>
      <c r="AR20" s="42">
        <f t="shared" si="22"/>
        <v>0</v>
      </c>
      <c r="AS20" s="61">
        <f t="shared" si="9"/>
        <v>27.767499923706048</v>
      </c>
      <c r="AT20" s="37" t="str">
        <f t="shared" si="23"/>
        <v xml:space="preserve"> </v>
      </c>
      <c r="AU20" s="76" t="str">
        <f t="shared" si="32"/>
        <v/>
      </c>
      <c r="AV20" s="89" t="str">
        <f t="shared" si="46"/>
        <v/>
      </c>
      <c r="AW20" s="168">
        <f t="shared" si="38"/>
        <v>0</v>
      </c>
      <c r="AX20" s="165">
        <f t="shared" si="59"/>
        <v>0</v>
      </c>
      <c r="AY20" s="70" t="str">
        <f t="shared" si="47"/>
        <v/>
      </c>
      <c r="AZ20" s="102" t="str">
        <f t="shared" si="48"/>
        <v/>
      </c>
      <c r="BA20" s="230" t="str">
        <f t="shared" si="10"/>
        <v/>
      </c>
      <c r="BB20" s="85">
        <f t="shared" si="60"/>
        <v>0</v>
      </c>
      <c r="BC20" s="27">
        <v>33255</v>
      </c>
      <c r="BD20">
        <v>19.399999618530298</v>
      </c>
      <c r="BE20">
        <v>37.330001831054702</v>
      </c>
      <c r="BF20">
        <v>5.4000000953674299</v>
      </c>
      <c r="BG20">
        <v>43.261944060621701</v>
      </c>
      <c r="BH20" s="110">
        <f t="shared" si="11"/>
        <v>7.9390913910284278</v>
      </c>
      <c r="BI20" s="111">
        <f t="shared" si="24"/>
        <v>0</v>
      </c>
      <c r="BJ20" s="113">
        <f t="shared" si="25"/>
        <v>0</v>
      </c>
      <c r="BK20" s="112">
        <f t="shared" si="12"/>
        <v>32.847501277923598</v>
      </c>
      <c r="BL20" s="35" t="str">
        <f t="shared" si="13"/>
        <v xml:space="preserve"> </v>
      </c>
      <c r="BM20" s="76">
        <f t="shared" si="33"/>
        <v>1</v>
      </c>
      <c r="BN20" s="89" t="str">
        <f t="shared" si="49"/>
        <v/>
      </c>
      <c r="BO20" s="168">
        <f t="shared" si="39"/>
        <v>0</v>
      </c>
      <c r="BP20" s="165">
        <f t="shared" si="61"/>
        <v>0</v>
      </c>
      <c r="BQ20" s="70" t="str">
        <f t="shared" si="52"/>
        <v/>
      </c>
      <c r="BR20" s="102" t="str">
        <f t="shared" si="50"/>
        <v/>
      </c>
      <c r="BS20" s="230" t="str">
        <f t="shared" si="26"/>
        <v/>
      </c>
      <c r="BT20" s="85">
        <f t="shared" si="62"/>
        <v>0</v>
      </c>
      <c r="BU20" s="27">
        <v>33620</v>
      </c>
      <c r="BV20">
        <v>18.329999923706101</v>
      </c>
      <c r="BW20">
        <v>35.540000915527301</v>
      </c>
      <c r="BX20">
        <v>0</v>
      </c>
      <c r="BY20">
        <v>43.261944060621701</v>
      </c>
      <c r="BZ20" s="34">
        <f t="shared" si="14"/>
        <v>7.5371242812164025</v>
      </c>
      <c r="CA20" s="38">
        <f t="shared" si="27"/>
        <v>0</v>
      </c>
      <c r="CB20" s="40">
        <f t="shared" si="28"/>
        <v>0</v>
      </c>
      <c r="CC20" s="61">
        <f t="shared" si="15"/>
        <v>31.237500667572</v>
      </c>
      <c r="CD20" s="35" t="str">
        <f t="shared" si="16"/>
        <v xml:space="preserve"> </v>
      </c>
      <c r="CE20" s="76" t="str">
        <f t="shared" si="34"/>
        <v/>
      </c>
      <c r="CF20" s="89" t="str">
        <f t="shared" si="51"/>
        <v/>
      </c>
      <c r="CG20" s="168">
        <f t="shared" si="40"/>
        <v>0</v>
      </c>
      <c r="CH20" s="165">
        <f t="shared" si="63"/>
        <v>0</v>
      </c>
      <c r="CI20" s="70" t="str">
        <f t="shared" si="35"/>
        <v/>
      </c>
      <c r="CJ20" s="102" t="str">
        <f t="shared" si="53"/>
        <v/>
      </c>
      <c r="CK20" s="230" t="str">
        <f t="shared" si="29"/>
        <v/>
      </c>
      <c r="CL20" s="85">
        <f t="shared" si="64"/>
        <v>0</v>
      </c>
      <c r="CM20" s="6"/>
      <c r="CN20" s="6"/>
      <c r="CO20" s="6"/>
      <c r="CP20" s="6"/>
      <c r="CQ20" s="6"/>
      <c r="CR20" s="6"/>
      <c r="CS20" s="6"/>
      <c r="CT20" s="6"/>
      <c r="CU20" s="6"/>
    </row>
    <row r="21" spans="1:99" ht="15.6">
      <c r="A21" s="27">
        <v>32891</v>
      </c>
      <c r="B21">
        <v>14.939999580383301</v>
      </c>
      <c r="C21">
        <v>30.2700004577637</v>
      </c>
      <c r="D21">
        <v>0</v>
      </c>
      <c r="E21">
        <v>43.171082842996803</v>
      </c>
      <c r="F21" s="36">
        <f t="shared" si="1"/>
        <v>6.411518427811715</v>
      </c>
      <c r="G21" s="41">
        <f t="shared" si="17"/>
        <v>0</v>
      </c>
      <c r="H21" s="42">
        <f t="shared" si="18"/>
        <v>0</v>
      </c>
      <c r="I21" s="61">
        <f t="shared" si="2"/>
        <v>26.4375002384186</v>
      </c>
      <c r="J21" s="35" t="str">
        <f t="shared" si="3"/>
        <v xml:space="preserve"> </v>
      </c>
      <c r="K21" s="89" t="str">
        <f t="shared" si="30"/>
        <v/>
      </c>
      <c r="L21" s="89" t="str">
        <f t="shared" si="36"/>
        <v/>
      </c>
      <c r="M21" s="168">
        <f t="shared" si="41"/>
        <v>0</v>
      </c>
      <c r="N21" s="165">
        <f t="shared" si="55"/>
        <v>0</v>
      </c>
      <c r="O21" s="70" t="str">
        <f t="shared" si="54"/>
        <v/>
      </c>
      <c r="P21" s="102" t="str">
        <f t="shared" si="42"/>
        <v/>
      </c>
      <c r="Q21" s="230" t="str">
        <f t="shared" si="0"/>
        <v/>
      </c>
      <c r="R21" s="85">
        <f t="shared" si="56"/>
        <v>0</v>
      </c>
      <c r="S21" s="27">
        <v>33256</v>
      </c>
      <c r="T21">
        <v>21.780000686645501</v>
      </c>
      <c r="U21">
        <v>37.4799995422363</v>
      </c>
      <c r="V21">
        <v>0</v>
      </c>
      <c r="W21">
        <v>43.171082842996803</v>
      </c>
      <c r="X21" s="36">
        <f t="shared" si="4"/>
        <v>7.6165382906549999</v>
      </c>
      <c r="Y21" s="41">
        <f t="shared" si="19"/>
        <v>0</v>
      </c>
      <c r="Z21" s="42">
        <f t="shared" si="20"/>
        <v>0</v>
      </c>
      <c r="AA21" s="61">
        <f t="shared" si="5"/>
        <v>33.554999828338602</v>
      </c>
      <c r="AB21" s="35" t="str">
        <f t="shared" si="6"/>
        <v xml:space="preserve"> </v>
      </c>
      <c r="AC21" s="76" t="str">
        <f t="shared" si="31"/>
        <v/>
      </c>
      <c r="AD21" s="89" t="str">
        <f t="shared" si="43"/>
        <v/>
      </c>
      <c r="AE21" s="168">
        <f t="shared" si="37"/>
        <v>0</v>
      </c>
      <c r="AF21" s="165">
        <f t="shared" si="57"/>
        <v>0</v>
      </c>
      <c r="AG21" s="70" t="str">
        <f t="shared" si="44"/>
        <v/>
      </c>
      <c r="AH21" s="102" t="str">
        <f t="shared" si="45"/>
        <v/>
      </c>
      <c r="AI21" s="230" t="str">
        <f t="shared" si="7"/>
        <v/>
      </c>
      <c r="AJ21" s="85">
        <f t="shared" si="58"/>
        <v>0</v>
      </c>
      <c r="AK21" s="27">
        <v>33621</v>
      </c>
      <c r="AL21">
        <v>18.959999084472699</v>
      </c>
      <c r="AM21">
        <v>26.959999084472699</v>
      </c>
      <c r="AN21">
        <v>0</v>
      </c>
      <c r="AO21">
        <v>43.171082842996803</v>
      </c>
      <c r="AP21" s="36">
        <f t="shared" si="8"/>
        <v>4.6723337005711496</v>
      </c>
      <c r="AQ21" s="41">
        <f t="shared" si="21"/>
        <v>0</v>
      </c>
      <c r="AR21" s="42">
        <f t="shared" si="22"/>
        <v>0</v>
      </c>
      <c r="AS21" s="61">
        <f t="shared" si="9"/>
        <v>24.959999084472699</v>
      </c>
      <c r="AT21" s="37" t="str">
        <f t="shared" si="23"/>
        <v xml:space="preserve"> </v>
      </c>
      <c r="AU21" s="76" t="str">
        <f t="shared" si="32"/>
        <v/>
      </c>
      <c r="AV21" s="89" t="str">
        <f t="shared" si="46"/>
        <v/>
      </c>
      <c r="AW21" s="168">
        <f t="shared" si="38"/>
        <v>0</v>
      </c>
      <c r="AX21" s="165">
        <f t="shared" si="59"/>
        <v>0</v>
      </c>
      <c r="AY21" s="70" t="str">
        <f t="shared" si="47"/>
        <v/>
      </c>
      <c r="AZ21" s="102" t="str">
        <f t="shared" si="48"/>
        <v/>
      </c>
      <c r="BA21" s="230" t="str">
        <f t="shared" si="10"/>
        <v/>
      </c>
      <c r="BB21" s="85">
        <f t="shared" si="60"/>
        <v>0</v>
      </c>
      <c r="BC21" s="27">
        <v>33256</v>
      </c>
      <c r="BD21">
        <v>18.209999084472699</v>
      </c>
      <c r="BE21">
        <v>36.200000762939503</v>
      </c>
      <c r="BF21">
        <v>0.69999998807907104</v>
      </c>
      <c r="BG21">
        <v>43.1993716858764</v>
      </c>
      <c r="BH21" s="110">
        <f t="shared" si="11"/>
        <v>7.7413294303322617</v>
      </c>
      <c r="BI21" s="111">
        <f t="shared" si="24"/>
        <v>0</v>
      </c>
      <c r="BJ21" s="113">
        <f t="shared" si="25"/>
        <v>0</v>
      </c>
      <c r="BK21" s="112">
        <f t="shared" si="12"/>
        <v>31.702500343322804</v>
      </c>
      <c r="BL21" s="35" t="str">
        <f t="shared" si="13"/>
        <v xml:space="preserve"> </v>
      </c>
      <c r="BM21" s="76">
        <f t="shared" si="33"/>
        <v>1</v>
      </c>
      <c r="BN21" s="89" t="str">
        <f t="shared" si="49"/>
        <v/>
      </c>
      <c r="BO21" s="168">
        <f t="shared" si="39"/>
        <v>0</v>
      </c>
      <c r="BP21" s="165">
        <f t="shared" si="61"/>
        <v>0</v>
      </c>
      <c r="BQ21" s="70" t="str">
        <f t="shared" si="52"/>
        <v/>
      </c>
      <c r="BR21" s="102" t="str">
        <f t="shared" si="50"/>
        <v/>
      </c>
      <c r="BS21" s="230" t="str">
        <f t="shared" si="26"/>
        <v/>
      </c>
      <c r="BT21" s="85">
        <f t="shared" si="62"/>
        <v>0</v>
      </c>
      <c r="BU21" s="27">
        <v>33621</v>
      </c>
      <c r="BV21">
        <v>16.200000762939499</v>
      </c>
      <c r="BW21">
        <v>21.829999923706101</v>
      </c>
      <c r="BX21">
        <v>0</v>
      </c>
      <c r="BY21">
        <v>43.1993716858764</v>
      </c>
      <c r="BZ21" s="34">
        <f t="shared" si="14"/>
        <v>3.5425676777685604</v>
      </c>
      <c r="CA21" s="38">
        <f t="shared" si="27"/>
        <v>0</v>
      </c>
      <c r="CB21" s="40">
        <f t="shared" si="28"/>
        <v>0</v>
      </c>
      <c r="CC21" s="61">
        <f t="shared" si="15"/>
        <v>20.42250013351445</v>
      </c>
      <c r="CD21" s="35" t="str">
        <f t="shared" si="16"/>
        <v xml:space="preserve"> </v>
      </c>
      <c r="CE21" s="76" t="str">
        <f t="shared" si="34"/>
        <v/>
      </c>
      <c r="CF21" s="89" t="str">
        <f t="shared" si="51"/>
        <v/>
      </c>
      <c r="CG21" s="168">
        <f t="shared" si="40"/>
        <v>0.10580880744064894</v>
      </c>
      <c r="CH21" s="165">
        <f t="shared" si="63"/>
        <v>0</v>
      </c>
      <c r="CI21" s="70" t="str">
        <f t="shared" si="35"/>
        <v/>
      </c>
      <c r="CJ21" s="102" t="str">
        <f t="shared" si="53"/>
        <v/>
      </c>
      <c r="CK21" s="230" t="str">
        <f t="shared" si="29"/>
        <v/>
      </c>
      <c r="CL21" s="85">
        <f t="shared" si="64"/>
        <v>0</v>
      </c>
      <c r="CM21" s="6"/>
      <c r="CN21" s="6"/>
      <c r="CO21" s="6"/>
      <c r="CP21" s="6"/>
      <c r="CQ21" s="6"/>
      <c r="CR21" s="6"/>
      <c r="CS21" s="6"/>
      <c r="CT21" s="6"/>
      <c r="CU21" s="6"/>
    </row>
    <row r="22" spans="1:99" ht="15.6">
      <c r="A22" s="27">
        <v>32892</v>
      </c>
      <c r="B22">
        <v>14.829999923706101</v>
      </c>
      <c r="C22">
        <v>31.7700004577637</v>
      </c>
      <c r="D22">
        <v>0</v>
      </c>
      <c r="E22">
        <v>43.102523345343499</v>
      </c>
      <c r="F22" s="36">
        <f t="shared" si="1"/>
        <v>6.8448349612748993</v>
      </c>
      <c r="G22" s="41">
        <f t="shared" si="17"/>
        <v>0</v>
      </c>
      <c r="H22" s="42">
        <f t="shared" si="18"/>
        <v>0</v>
      </c>
      <c r="I22" s="61">
        <f t="shared" si="2"/>
        <v>27.5350003242493</v>
      </c>
      <c r="J22" s="35" t="str">
        <f t="shared" si="3"/>
        <v xml:space="preserve"> </v>
      </c>
      <c r="K22" s="89" t="str">
        <f t="shared" si="30"/>
        <v/>
      </c>
      <c r="L22" s="89" t="str">
        <f t="shared" si="36"/>
        <v/>
      </c>
      <c r="M22" s="168">
        <f t="shared" si="41"/>
        <v>0</v>
      </c>
      <c r="N22" s="165">
        <f t="shared" si="55"/>
        <v>0</v>
      </c>
      <c r="O22" s="70" t="str">
        <f t="shared" si="54"/>
        <v/>
      </c>
      <c r="P22" s="102" t="str">
        <f t="shared" si="42"/>
        <v/>
      </c>
      <c r="Q22" s="230" t="str">
        <f t="shared" si="0"/>
        <v/>
      </c>
      <c r="R22" s="85">
        <f t="shared" si="56"/>
        <v>0</v>
      </c>
      <c r="S22" s="27">
        <v>33257</v>
      </c>
      <c r="T22">
        <v>21.610000610351602</v>
      </c>
      <c r="U22">
        <v>37.259998321533203</v>
      </c>
      <c r="V22">
        <v>0</v>
      </c>
      <c r="W22">
        <v>43.102523345343499</v>
      </c>
      <c r="X22" s="36">
        <f t="shared" si="4"/>
        <v>7.5611090439737261</v>
      </c>
      <c r="Y22" s="41">
        <f t="shared" si="19"/>
        <v>0</v>
      </c>
      <c r="Z22" s="42">
        <f t="shared" si="20"/>
        <v>0</v>
      </c>
      <c r="AA22" s="61">
        <f t="shared" si="5"/>
        <v>33.3474988937378</v>
      </c>
      <c r="AB22" s="35" t="str">
        <f t="shared" si="6"/>
        <v xml:space="preserve"> </v>
      </c>
      <c r="AC22" s="76" t="str">
        <f t="shared" si="31"/>
        <v/>
      </c>
      <c r="AD22" s="89" t="str">
        <f t="shared" si="43"/>
        <v/>
      </c>
      <c r="AE22" s="168">
        <f t="shared" si="37"/>
        <v>0</v>
      </c>
      <c r="AF22" s="165">
        <f t="shared" si="57"/>
        <v>0</v>
      </c>
      <c r="AG22" s="70" t="str">
        <f t="shared" si="44"/>
        <v/>
      </c>
      <c r="AH22" s="102" t="str">
        <f t="shared" si="45"/>
        <v/>
      </c>
      <c r="AI22" s="230" t="str">
        <f t="shared" si="7"/>
        <v/>
      </c>
      <c r="AJ22" s="85">
        <f t="shared" si="58"/>
        <v>0</v>
      </c>
      <c r="AK22" s="27">
        <v>33622</v>
      </c>
      <c r="AL22">
        <v>14.920000076293899</v>
      </c>
      <c r="AM22">
        <v>23.5200004577637</v>
      </c>
      <c r="AN22">
        <v>0</v>
      </c>
      <c r="AO22">
        <v>43.102523345343499</v>
      </c>
      <c r="AP22" s="36">
        <f t="shared" si="8"/>
        <v>4.3928876911439909</v>
      </c>
      <c r="AQ22" s="41">
        <f t="shared" si="21"/>
        <v>0</v>
      </c>
      <c r="AR22" s="42">
        <f t="shared" si="22"/>
        <v>0</v>
      </c>
      <c r="AS22" s="61">
        <f t="shared" si="9"/>
        <v>21.370000362396251</v>
      </c>
      <c r="AT22" s="37" t="str">
        <f t="shared" si="23"/>
        <v xml:space="preserve"> </v>
      </c>
      <c r="AU22" s="76" t="str">
        <f t="shared" si="32"/>
        <v/>
      </c>
      <c r="AV22" s="89" t="str">
        <f t="shared" si="46"/>
        <v/>
      </c>
      <c r="AW22" s="168">
        <f t="shared" si="38"/>
        <v>6.1194663955770445E-2</v>
      </c>
      <c r="AX22" s="165">
        <f t="shared" si="59"/>
        <v>0</v>
      </c>
      <c r="AY22" s="70" t="str">
        <f t="shared" si="47"/>
        <v/>
      </c>
      <c r="AZ22" s="102" t="str">
        <f t="shared" si="48"/>
        <v/>
      </c>
      <c r="BA22" s="230" t="str">
        <f t="shared" si="10"/>
        <v/>
      </c>
      <c r="BB22" s="85">
        <f t="shared" si="60"/>
        <v>0</v>
      </c>
      <c r="BC22" s="27">
        <v>33257</v>
      </c>
      <c r="BD22">
        <v>16.670000076293899</v>
      </c>
      <c r="BE22">
        <v>33.569999694824197</v>
      </c>
      <c r="BF22">
        <v>0</v>
      </c>
      <c r="BG22">
        <v>43.129999780757103</v>
      </c>
      <c r="BH22" s="110">
        <f t="shared" si="11"/>
        <v>7.1440464088115716</v>
      </c>
      <c r="BI22" s="111">
        <f t="shared" si="24"/>
        <v>0</v>
      </c>
      <c r="BJ22" s="113">
        <f t="shared" si="25"/>
        <v>0</v>
      </c>
      <c r="BK22" s="112">
        <f t="shared" si="12"/>
        <v>29.344999790191622</v>
      </c>
      <c r="BL22" s="35" t="str">
        <f t="shared" si="13"/>
        <v xml:space="preserve"> </v>
      </c>
      <c r="BM22" s="76">
        <f t="shared" si="33"/>
        <v>1</v>
      </c>
      <c r="BN22" s="89" t="str">
        <f t="shared" si="49"/>
        <v/>
      </c>
      <c r="BO22" s="168">
        <f t="shared" si="39"/>
        <v>0</v>
      </c>
      <c r="BP22" s="165">
        <f t="shared" si="61"/>
        <v>0</v>
      </c>
      <c r="BQ22" s="70" t="str">
        <f t="shared" si="52"/>
        <v/>
      </c>
      <c r="BR22" s="102" t="str">
        <f t="shared" si="50"/>
        <v/>
      </c>
      <c r="BS22" s="230" t="str">
        <f t="shared" si="26"/>
        <v/>
      </c>
      <c r="BT22" s="85">
        <f t="shared" si="62"/>
        <v>0</v>
      </c>
      <c r="BU22" s="27">
        <v>33622</v>
      </c>
      <c r="BV22">
        <v>10.460000038146999</v>
      </c>
      <c r="BW22">
        <v>23.590000152587901</v>
      </c>
      <c r="BX22">
        <v>0</v>
      </c>
      <c r="BY22">
        <v>43.129999780757103</v>
      </c>
      <c r="BZ22" s="34">
        <f t="shared" si="14"/>
        <v>5.1093387662542407</v>
      </c>
      <c r="CA22" s="38">
        <f t="shared" si="27"/>
        <v>0</v>
      </c>
      <c r="CB22" s="40">
        <f t="shared" si="28"/>
        <v>0</v>
      </c>
      <c r="CC22" s="61">
        <f t="shared" si="15"/>
        <v>20.307500123977675</v>
      </c>
      <c r="CD22" s="35" t="str">
        <f t="shared" si="16"/>
        <v xml:space="preserve"> </v>
      </c>
      <c r="CE22" s="76" t="str">
        <f t="shared" si="34"/>
        <v/>
      </c>
      <c r="CF22" s="89" t="str">
        <f t="shared" si="51"/>
        <v/>
      </c>
      <c r="CG22" s="168">
        <f t="shared" si="40"/>
        <v>0.10776368215787602</v>
      </c>
      <c r="CH22" s="165">
        <f t="shared" si="63"/>
        <v>0</v>
      </c>
      <c r="CI22" s="70" t="str">
        <f t="shared" si="35"/>
        <v/>
      </c>
      <c r="CJ22" s="102" t="str">
        <f t="shared" si="53"/>
        <v/>
      </c>
      <c r="CK22" s="230" t="str">
        <f t="shared" si="29"/>
        <v/>
      </c>
      <c r="CL22" s="85">
        <f t="shared" si="64"/>
        <v>0</v>
      </c>
      <c r="CM22" s="6"/>
      <c r="CN22" s="6"/>
      <c r="CO22" s="6"/>
      <c r="CP22" s="6"/>
      <c r="CQ22" s="6"/>
      <c r="CR22" s="6"/>
      <c r="CS22" s="6"/>
      <c r="CT22" s="6"/>
      <c r="CU22" s="6"/>
    </row>
    <row r="23" spans="1:99" ht="15.6">
      <c r="A23" s="27">
        <v>32893</v>
      </c>
      <c r="B23">
        <v>20.030000686645501</v>
      </c>
      <c r="C23">
        <v>29.069999694824201</v>
      </c>
      <c r="D23">
        <v>0.20000000298023199</v>
      </c>
      <c r="E23">
        <v>43.027450761497697</v>
      </c>
      <c r="F23" s="36">
        <f t="shared" si="1"/>
        <v>5.1433369411135379</v>
      </c>
      <c r="G23" s="41">
        <f t="shared" si="17"/>
        <v>0</v>
      </c>
      <c r="H23" s="42">
        <f t="shared" si="18"/>
        <v>0</v>
      </c>
      <c r="I23" s="61">
        <f t="shared" si="2"/>
        <v>26.809999942779527</v>
      </c>
      <c r="J23" s="35" t="str">
        <f t="shared" si="3"/>
        <v xml:space="preserve"> </v>
      </c>
      <c r="K23" s="89" t="str">
        <f t="shared" si="30"/>
        <v/>
      </c>
      <c r="L23" s="89" t="str">
        <f t="shared" si="36"/>
        <v/>
      </c>
      <c r="M23" s="168">
        <f t="shared" si="41"/>
        <v>0</v>
      </c>
      <c r="N23" s="165">
        <f t="shared" si="55"/>
        <v>0</v>
      </c>
      <c r="O23" s="70" t="str">
        <f t="shared" si="54"/>
        <v/>
      </c>
      <c r="P23" s="102" t="str">
        <f t="shared" si="42"/>
        <v/>
      </c>
      <c r="Q23" s="230" t="str">
        <f t="shared" si="0"/>
        <v/>
      </c>
      <c r="R23" s="85">
        <f t="shared" si="56"/>
        <v>0</v>
      </c>
      <c r="S23" s="27">
        <v>33258</v>
      </c>
      <c r="T23">
        <v>20.829999923706101</v>
      </c>
      <c r="U23">
        <v>37.380001068115199</v>
      </c>
      <c r="V23">
        <v>0</v>
      </c>
      <c r="W23">
        <v>43.027450761497697</v>
      </c>
      <c r="X23" s="36">
        <f t="shared" si="4"/>
        <v>7.7077128537701807</v>
      </c>
      <c r="Y23" s="41">
        <f t="shared" si="19"/>
        <v>0</v>
      </c>
      <c r="Z23" s="42">
        <f t="shared" si="20"/>
        <v>0</v>
      </c>
      <c r="AA23" s="61">
        <f t="shared" si="5"/>
        <v>33.242500782012925</v>
      </c>
      <c r="AB23" s="35" t="str">
        <f t="shared" si="6"/>
        <v xml:space="preserve"> </v>
      </c>
      <c r="AC23" s="76" t="str">
        <f t="shared" si="31"/>
        <v/>
      </c>
      <c r="AD23" s="89" t="str">
        <f t="shared" si="43"/>
        <v/>
      </c>
      <c r="AE23" s="168">
        <f t="shared" si="37"/>
        <v>0</v>
      </c>
      <c r="AF23" s="165">
        <f t="shared" si="57"/>
        <v>0</v>
      </c>
      <c r="AG23" s="70" t="str">
        <f t="shared" si="44"/>
        <v/>
      </c>
      <c r="AH23" s="102" t="str">
        <f t="shared" si="45"/>
        <v/>
      </c>
      <c r="AI23" s="230" t="str">
        <f t="shared" si="7"/>
        <v/>
      </c>
      <c r="AJ23" s="85">
        <f t="shared" si="58"/>
        <v>0</v>
      </c>
      <c r="AK23" s="27">
        <v>33623</v>
      </c>
      <c r="AL23">
        <v>13.7700004577637</v>
      </c>
      <c r="AM23">
        <v>23.860000610351602</v>
      </c>
      <c r="AN23">
        <v>0</v>
      </c>
      <c r="AO23">
        <v>43.027450761497697</v>
      </c>
      <c r="AP23" s="36">
        <f t="shared" si="8"/>
        <v>4.6979890387061483</v>
      </c>
      <c r="AQ23" s="41">
        <f t="shared" si="21"/>
        <v>0</v>
      </c>
      <c r="AR23" s="42">
        <f t="shared" si="22"/>
        <v>0</v>
      </c>
      <c r="AS23" s="61">
        <f t="shared" si="9"/>
        <v>21.337500572204625</v>
      </c>
      <c r="AT23" s="37" t="str">
        <f t="shared" si="23"/>
        <v xml:space="preserve"> </v>
      </c>
      <c r="AU23" s="76" t="str">
        <f t="shared" si="32"/>
        <v/>
      </c>
      <c r="AV23" s="89" t="str">
        <f t="shared" si="46"/>
        <v/>
      </c>
      <c r="AW23" s="168">
        <f t="shared" si="38"/>
        <v>6.5318088908892638E-2</v>
      </c>
      <c r="AX23" s="165">
        <f t="shared" si="59"/>
        <v>0</v>
      </c>
      <c r="AY23" s="70" t="str">
        <f t="shared" si="47"/>
        <v/>
      </c>
      <c r="AZ23" s="102" t="str">
        <f t="shared" si="48"/>
        <v/>
      </c>
      <c r="BA23" s="230" t="str">
        <f t="shared" si="10"/>
        <v/>
      </c>
      <c r="BB23" s="85">
        <f t="shared" si="60"/>
        <v>0</v>
      </c>
      <c r="BC23" s="27">
        <v>33258</v>
      </c>
      <c r="BD23">
        <v>15.6199998855591</v>
      </c>
      <c r="BE23">
        <v>39.310001373291001</v>
      </c>
      <c r="BF23">
        <v>0</v>
      </c>
      <c r="BG23">
        <v>43.054002613442599</v>
      </c>
      <c r="BH23" s="110">
        <f t="shared" si="11"/>
        <v>8.9047218695500376</v>
      </c>
      <c r="BI23" s="111">
        <f t="shared" si="24"/>
        <v>0</v>
      </c>
      <c r="BJ23" s="113">
        <f t="shared" si="25"/>
        <v>0</v>
      </c>
      <c r="BK23" s="112">
        <f t="shared" si="12"/>
        <v>33.387501001358025</v>
      </c>
      <c r="BL23" s="35" t="str">
        <f t="shared" si="13"/>
        <v xml:space="preserve"> </v>
      </c>
      <c r="BM23" s="76">
        <f t="shared" si="33"/>
        <v>1</v>
      </c>
      <c r="BN23" s="89" t="str">
        <f t="shared" si="49"/>
        <v/>
      </c>
      <c r="BO23" s="168">
        <f t="shared" si="39"/>
        <v>0</v>
      </c>
      <c r="BP23" s="165">
        <f t="shared" si="61"/>
        <v>0</v>
      </c>
      <c r="BQ23" s="70" t="str">
        <f t="shared" si="52"/>
        <v/>
      </c>
      <c r="BR23" s="102" t="str">
        <f t="shared" si="50"/>
        <v/>
      </c>
      <c r="BS23" s="230" t="str">
        <f t="shared" si="26"/>
        <v/>
      </c>
      <c r="BT23" s="85">
        <f t="shared" si="62"/>
        <v>0</v>
      </c>
      <c r="BU23" s="27">
        <v>33623</v>
      </c>
      <c r="BV23">
        <v>9.8699998855590803</v>
      </c>
      <c r="BW23">
        <v>23.9799995422363</v>
      </c>
      <c r="BX23">
        <v>0</v>
      </c>
      <c r="BY23">
        <v>43.054002613442599</v>
      </c>
      <c r="BZ23" s="34">
        <f t="shared" si="14"/>
        <v>5.2720684090597967</v>
      </c>
      <c r="CA23" s="38">
        <f t="shared" si="27"/>
        <v>0</v>
      </c>
      <c r="CB23" s="40">
        <f t="shared" si="28"/>
        <v>0</v>
      </c>
      <c r="CC23" s="61">
        <f t="shared" si="15"/>
        <v>20.452499628066995</v>
      </c>
      <c r="CD23" s="35" t="str">
        <f t="shared" si="16"/>
        <v xml:space="preserve"> </v>
      </c>
      <c r="CE23" s="76" t="str">
        <f t="shared" si="34"/>
        <v/>
      </c>
      <c r="CF23" s="89" t="str">
        <f t="shared" si="51"/>
        <v/>
      </c>
      <c r="CG23" s="168">
        <f t="shared" si="40"/>
        <v>0.1052455021421797</v>
      </c>
      <c r="CH23" s="165">
        <f t="shared" si="63"/>
        <v>0</v>
      </c>
      <c r="CI23" s="70" t="str">
        <f t="shared" si="35"/>
        <v/>
      </c>
      <c r="CJ23" s="102" t="str">
        <f t="shared" si="53"/>
        <v/>
      </c>
      <c r="CK23" s="230" t="str">
        <f t="shared" si="29"/>
        <v/>
      </c>
      <c r="CL23" s="85">
        <f t="shared" si="64"/>
        <v>0</v>
      </c>
      <c r="CM23" s="6"/>
      <c r="CN23" s="6"/>
      <c r="CO23" s="6"/>
      <c r="CP23" s="6"/>
      <c r="CQ23" s="6"/>
      <c r="CR23" s="6"/>
      <c r="CS23" s="6"/>
      <c r="CT23" s="6"/>
      <c r="CU23" s="6"/>
    </row>
    <row r="24" spans="1:99" ht="15.6">
      <c r="A24" s="27">
        <v>32894</v>
      </c>
      <c r="B24">
        <v>20.790000915527301</v>
      </c>
      <c r="C24">
        <v>31.639999389648398</v>
      </c>
      <c r="D24">
        <v>0.5</v>
      </c>
      <c r="E24">
        <v>42.946040565103502</v>
      </c>
      <c r="F24" s="36">
        <f t="shared" si="1"/>
        <v>5.8452141625800857</v>
      </c>
      <c r="G24" s="41">
        <f t="shared" si="17"/>
        <v>0</v>
      </c>
      <c r="H24" s="42">
        <f t="shared" si="18"/>
        <v>0</v>
      </c>
      <c r="I24" s="61">
        <f t="shared" si="2"/>
        <v>28.927499771118125</v>
      </c>
      <c r="J24" s="35" t="str">
        <f t="shared" si="3"/>
        <v xml:space="preserve"> </v>
      </c>
      <c r="K24" s="89" t="str">
        <f t="shared" si="30"/>
        <v/>
      </c>
      <c r="L24" s="89" t="str">
        <f t="shared" si="36"/>
        <v/>
      </c>
      <c r="M24" s="168">
        <f t="shared" si="41"/>
        <v>0</v>
      </c>
      <c r="N24" s="165">
        <f t="shared" si="55"/>
        <v>0</v>
      </c>
      <c r="O24" s="70" t="str">
        <f t="shared" si="54"/>
        <v/>
      </c>
      <c r="P24" s="102" t="str">
        <f t="shared" si="42"/>
        <v/>
      </c>
      <c r="Q24" s="230" t="str">
        <f t="shared" si="0"/>
        <v/>
      </c>
      <c r="R24" s="85">
        <f t="shared" si="56"/>
        <v>0</v>
      </c>
      <c r="S24" s="27">
        <v>33259</v>
      </c>
      <c r="T24">
        <v>18.559999465942401</v>
      </c>
      <c r="U24">
        <v>26</v>
      </c>
      <c r="V24">
        <v>0</v>
      </c>
      <c r="W24">
        <v>42.946040565103502</v>
      </c>
      <c r="X24" s="36">
        <f t="shared" si="4"/>
        <v>4.40756854438325</v>
      </c>
      <c r="Y24" s="41">
        <f t="shared" si="19"/>
        <v>0</v>
      </c>
      <c r="Z24" s="42">
        <f t="shared" si="20"/>
        <v>0</v>
      </c>
      <c r="AA24" s="61">
        <f t="shared" si="5"/>
        <v>24.139999866485599</v>
      </c>
      <c r="AB24" s="35" t="str">
        <f t="shared" si="6"/>
        <v xml:space="preserve"> </v>
      </c>
      <c r="AC24" s="76" t="str">
        <f t="shared" si="31"/>
        <v/>
      </c>
      <c r="AD24" s="89" t="str">
        <f t="shared" si="43"/>
        <v/>
      </c>
      <c r="AE24" s="168">
        <f t="shared" si="37"/>
        <v>0</v>
      </c>
      <c r="AF24" s="165">
        <f t="shared" si="57"/>
        <v>0</v>
      </c>
      <c r="AG24" s="70" t="str">
        <f t="shared" si="44"/>
        <v/>
      </c>
      <c r="AH24" s="102" t="str">
        <f t="shared" si="45"/>
        <v/>
      </c>
      <c r="AI24" s="230" t="str">
        <f t="shared" si="7"/>
        <v/>
      </c>
      <c r="AJ24" s="85">
        <f t="shared" si="58"/>
        <v>0</v>
      </c>
      <c r="AK24" s="27">
        <v>33624</v>
      </c>
      <c r="AL24">
        <v>16.059999465942401</v>
      </c>
      <c r="AM24">
        <v>24.680000305175799</v>
      </c>
      <c r="AN24">
        <v>0.10000000149011599</v>
      </c>
      <c r="AO24">
        <v>42.946040565103502</v>
      </c>
      <c r="AP24" s="36">
        <f t="shared" si="8"/>
        <v>4.5181505116886589</v>
      </c>
      <c r="AQ24" s="41">
        <f t="shared" si="21"/>
        <v>0</v>
      </c>
      <c r="AR24" s="42">
        <f t="shared" si="22"/>
        <v>0</v>
      </c>
      <c r="AS24" s="61">
        <f t="shared" si="9"/>
        <v>22.525000095367449</v>
      </c>
      <c r="AT24" s="37" t="str">
        <f t="shared" si="23"/>
        <v xml:space="preserve"> </v>
      </c>
      <c r="AU24" s="76" t="str">
        <f t="shared" si="32"/>
        <v/>
      </c>
      <c r="AV24" s="89" t="str">
        <f t="shared" si="46"/>
        <v/>
      </c>
      <c r="AW24" s="168">
        <f t="shared" si="38"/>
        <v>0</v>
      </c>
      <c r="AX24" s="165">
        <f t="shared" si="59"/>
        <v>0</v>
      </c>
      <c r="AY24" s="70" t="str">
        <f t="shared" si="47"/>
        <v/>
      </c>
      <c r="AZ24" s="102" t="str">
        <f t="shared" si="48"/>
        <v/>
      </c>
      <c r="BA24" s="230" t="str">
        <f t="shared" si="10"/>
        <v/>
      </c>
      <c r="BB24" s="85">
        <f t="shared" si="60"/>
        <v>0</v>
      </c>
      <c r="BC24" s="27">
        <v>33259</v>
      </c>
      <c r="BD24">
        <v>15.960000038146999</v>
      </c>
      <c r="BE24">
        <v>28.879999160766602</v>
      </c>
      <c r="BF24">
        <v>0</v>
      </c>
      <c r="BG24">
        <v>42.971554452111697</v>
      </c>
      <c r="BH24" s="110">
        <f t="shared" si="11"/>
        <v>5.8319812601743042</v>
      </c>
      <c r="BI24" s="111">
        <f t="shared" si="24"/>
        <v>0</v>
      </c>
      <c r="BJ24" s="113">
        <f t="shared" si="25"/>
        <v>0</v>
      </c>
      <c r="BK24" s="112">
        <f t="shared" si="12"/>
        <v>25.649999380111701</v>
      </c>
      <c r="BL24" s="35" t="str">
        <f t="shared" si="13"/>
        <v xml:space="preserve"> </v>
      </c>
      <c r="BM24" s="76">
        <f t="shared" si="33"/>
        <v>1</v>
      </c>
      <c r="BN24" s="89" t="str">
        <f t="shared" si="49"/>
        <v/>
      </c>
      <c r="BO24" s="168">
        <f t="shared" si="39"/>
        <v>0</v>
      </c>
      <c r="BP24" s="165">
        <f t="shared" si="61"/>
        <v>0</v>
      </c>
      <c r="BQ24" s="70" t="str">
        <f t="shared" si="52"/>
        <v/>
      </c>
      <c r="BR24" s="102" t="str">
        <f t="shared" si="50"/>
        <v/>
      </c>
      <c r="BS24" s="230" t="str">
        <f t="shared" si="26"/>
        <v/>
      </c>
      <c r="BT24" s="85">
        <f t="shared" si="62"/>
        <v>0</v>
      </c>
      <c r="BU24" s="27">
        <v>33624</v>
      </c>
      <c r="BV24">
        <v>12.430000305175801</v>
      </c>
      <c r="BW24">
        <v>24.7299995422363</v>
      </c>
      <c r="BX24">
        <v>0</v>
      </c>
      <c r="BY24">
        <v>42.971554452111697</v>
      </c>
      <c r="BZ24" s="34">
        <f t="shared" si="14"/>
        <v>5.1470460262970299</v>
      </c>
      <c r="CA24" s="38">
        <f t="shared" si="27"/>
        <v>0</v>
      </c>
      <c r="CB24" s="40">
        <f t="shared" si="28"/>
        <v>0</v>
      </c>
      <c r="CC24" s="61">
        <f t="shared" si="15"/>
        <v>21.654999732971174</v>
      </c>
      <c r="CD24" s="35" t="str">
        <f t="shared" si="16"/>
        <v xml:space="preserve"> </v>
      </c>
      <c r="CE24" s="76" t="str">
        <f t="shared" si="34"/>
        <v/>
      </c>
      <c r="CF24" s="89" t="str">
        <f t="shared" si="51"/>
        <v/>
      </c>
      <c r="CG24" s="168">
        <f t="shared" si="40"/>
        <v>0</v>
      </c>
      <c r="CH24" s="165">
        <f t="shared" si="63"/>
        <v>0</v>
      </c>
      <c r="CI24" s="70" t="str">
        <f t="shared" si="35"/>
        <v/>
      </c>
      <c r="CJ24" s="102" t="str">
        <f t="shared" si="53"/>
        <v/>
      </c>
      <c r="CK24" s="230" t="str">
        <f t="shared" si="29"/>
        <v/>
      </c>
      <c r="CL24" s="85">
        <f t="shared" si="64"/>
        <v>0</v>
      </c>
      <c r="CM24" s="6"/>
      <c r="CN24" s="6"/>
      <c r="CO24" s="6"/>
      <c r="CP24" s="6"/>
      <c r="CQ24" s="6"/>
      <c r="CR24" s="6"/>
      <c r="CS24" s="6"/>
      <c r="CT24" s="6"/>
      <c r="CU24" s="6"/>
    </row>
    <row r="25" spans="1:99" ht="15.6">
      <c r="A25" s="27">
        <v>32895</v>
      </c>
      <c r="B25">
        <v>21.319999694824201</v>
      </c>
      <c r="C25">
        <v>26.7700004577637</v>
      </c>
      <c r="D25">
        <v>0.5</v>
      </c>
      <c r="E25">
        <v>42.858468229805197</v>
      </c>
      <c r="F25" s="36">
        <f t="shared" si="1"/>
        <v>3.9304316777719652</v>
      </c>
      <c r="G25" s="41">
        <f t="shared" si="17"/>
        <v>0</v>
      </c>
      <c r="H25" s="42">
        <f t="shared" si="18"/>
        <v>0</v>
      </c>
      <c r="I25" s="61">
        <f t="shared" si="2"/>
        <v>25.407500267028826</v>
      </c>
      <c r="J25" s="35" t="str">
        <f t="shared" si="3"/>
        <v xml:space="preserve"> </v>
      </c>
      <c r="K25" s="89" t="str">
        <f t="shared" si="30"/>
        <v/>
      </c>
      <c r="L25" s="89" t="str">
        <f t="shared" si="36"/>
        <v/>
      </c>
      <c r="M25" s="168">
        <f t="shared" si="41"/>
        <v>0</v>
      </c>
      <c r="N25" s="165">
        <f t="shared" si="55"/>
        <v>0</v>
      </c>
      <c r="O25" s="70" t="str">
        <f t="shared" si="54"/>
        <v/>
      </c>
      <c r="P25" s="102" t="str">
        <f t="shared" si="42"/>
        <v/>
      </c>
      <c r="Q25" s="230" t="str">
        <f t="shared" si="0"/>
        <v/>
      </c>
      <c r="R25" s="85">
        <f t="shared" si="56"/>
        <v>0</v>
      </c>
      <c r="S25" s="27">
        <v>33260</v>
      </c>
      <c r="T25">
        <v>13.9799995422363</v>
      </c>
      <c r="U25">
        <v>27.639999389648398</v>
      </c>
      <c r="V25">
        <v>0</v>
      </c>
      <c r="W25">
        <v>42.858468229805197</v>
      </c>
      <c r="X25" s="36">
        <f t="shared" si="4"/>
        <v>5.7414758144254652</v>
      </c>
      <c r="Y25" s="41">
        <f t="shared" si="19"/>
        <v>0</v>
      </c>
      <c r="Z25" s="42">
        <f t="shared" si="20"/>
        <v>0</v>
      </c>
      <c r="AA25" s="61">
        <f t="shared" si="5"/>
        <v>24.224999427795375</v>
      </c>
      <c r="AB25" s="35" t="str">
        <f t="shared" si="6"/>
        <v xml:space="preserve"> </v>
      </c>
      <c r="AC25" s="76" t="str">
        <f t="shared" si="31"/>
        <v/>
      </c>
      <c r="AD25" s="89" t="str">
        <f t="shared" si="43"/>
        <v/>
      </c>
      <c r="AE25" s="168">
        <f t="shared" si="37"/>
        <v>0</v>
      </c>
      <c r="AF25" s="165">
        <f t="shared" si="57"/>
        <v>0</v>
      </c>
      <c r="AG25" s="70" t="str">
        <f t="shared" si="44"/>
        <v/>
      </c>
      <c r="AH25" s="102" t="str">
        <f t="shared" si="45"/>
        <v/>
      </c>
      <c r="AI25" s="230" t="str">
        <f t="shared" si="7"/>
        <v/>
      </c>
      <c r="AJ25" s="85">
        <f t="shared" si="58"/>
        <v>0</v>
      </c>
      <c r="AK25" s="27">
        <v>33625</v>
      </c>
      <c r="AL25">
        <v>13.8500003814697</v>
      </c>
      <c r="AM25">
        <v>25.049999237060501</v>
      </c>
      <c r="AN25">
        <v>0.40000000596046398</v>
      </c>
      <c r="AO25">
        <v>42.858468229805197</v>
      </c>
      <c r="AP25" s="36">
        <f t="shared" si="8"/>
        <v>5.0157243498660815</v>
      </c>
      <c r="AQ25" s="41">
        <f t="shared" si="21"/>
        <v>0</v>
      </c>
      <c r="AR25" s="42">
        <f t="shared" si="22"/>
        <v>0</v>
      </c>
      <c r="AS25" s="61">
        <f t="shared" si="9"/>
        <v>22.249999523162799</v>
      </c>
      <c r="AT25" s="37" t="str">
        <f t="shared" si="23"/>
        <v xml:space="preserve"> </v>
      </c>
      <c r="AU25" s="76" t="str">
        <f t="shared" si="32"/>
        <v/>
      </c>
      <c r="AV25" s="89" t="str">
        <f t="shared" si="46"/>
        <v/>
      </c>
      <c r="AW25" s="168">
        <f t="shared" si="38"/>
        <v>0</v>
      </c>
      <c r="AX25" s="165">
        <f t="shared" si="59"/>
        <v>0</v>
      </c>
      <c r="AY25" s="70" t="str">
        <f t="shared" si="47"/>
        <v/>
      </c>
      <c r="AZ25" s="102" t="str">
        <f t="shared" si="48"/>
        <v/>
      </c>
      <c r="BA25" s="230" t="str">
        <f t="shared" si="10"/>
        <v/>
      </c>
      <c r="BB25" s="85">
        <f t="shared" si="60"/>
        <v>0</v>
      </c>
      <c r="BC25" s="27">
        <v>33260</v>
      </c>
      <c r="BD25">
        <v>11.4700002670288</v>
      </c>
      <c r="BE25">
        <v>27.2700004577637</v>
      </c>
      <c r="BF25">
        <v>0</v>
      </c>
      <c r="BG25">
        <v>42.882829564943101</v>
      </c>
      <c r="BH25" s="110">
        <f t="shared" si="11"/>
        <v>5.9479361395426933</v>
      </c>
      <c r="BI25" s="111">
        <f t="shared" si="24"/>
        <v>0</v>
      </c>
      <c r="BJ25" s="113">
        <f t="shared" si="25"/>
        <v>0</v>
      </c>
      <c r="BK25" s="112">
        <f t="shared" si="12"/>
        <v>23.320000410079974</v>
      </c>
      <c r="BL25" s="35" t="str">
        <f t="shared" si="13"/>
        <v xml:space="preserve"> </v>
      </c>
      <c r="BM25" s="76" t="str">
        <f t="shared" si="33"/>
        <v/>
      </c>
      <c r="BN25" s="89" t="str">
        <f t="shared" si="49"/>
        <v/>
      </c>
      <c r="BO25" s="168">
        <f t="shared" si="39"/>
        <v>0</v>
      </c>
      <c r="BP25" s="165">
        <f t="shared" si="61"/>
        <v>0</v>
      </c>
      <c r="BQ25" s="70" t="str">
        <f t="shared" si="52"/>
        <v/>
      </c>
      <c r="BR25" s="102" t="str">
        <f t="shared" si="50"/>
        <v/>
      </c>
      <c r="BS25" s="230" t="str">
        <f t="shared" si="26"/>
        <v/>
      </c>
      <c r="BT25" s="85">
        <f t="shared" si="62"/>
        <v>0</v>
      </c>
      <c r="BU25" s="27">
        <v>33625</v>
      </c>
      <c r="BV25">
        <v>10</v>
      </c>
      <c r="BW25">
        <v>23.709999084472699</v>
      </c>
      <c r="BX25">
        <v>0</v>
      </c>
      <c r="BY25">
        <v>42.882829564943101</v>
      </c>
      <c r="BZ25" s="34">
        <f t="shared" si="14"/>
        <v>5.1657073174822914</v>
      </c>
      <c r="CA25" s="38">
        <f t="shared" si="27"/>
        <v>0</v>
      </c>
      <c r="CB25" s="40">
        <f t="shared" si="28"/>
        <v>0</v>
      </c>
      <c r="CC25" s="61">
        <f t="shared" si="15"/>
        <v>20.282499313354524</v>
      </c>
      <c r="CD25" s="35" t="str">
        <f t="shared" si="16"/>
        <v xml:space="preserve"> </v>
      </c>
      <c r="CE25" s="76" t="str">
        <f t="shared" si="34"/>
        <v/>
      </c>
      <c r="CF25" s="89" t="str">
        <f t="shared" si="51"/>
        <v/>
      </c>
      <c r="CG25" s="168">
        <f t="shared" si="40"/>
        <v>0.10814902014397751</v>
      </c>
      <c r="CH25" s="165">
        <f t="shared" si="63"/>
        <v>0</v>
      </c>
      <c r="CI25" s="70" t="str">
        <f t="shared" si="35"/>
        <v/>
      </c>
      <c r="CJ25" s="102" t="str">
        <f t="shared" si="53"/>
        <v/>
      </c>
      <c r="CK25" s="230" t="str">
        <f t="shared" si="29"/>
        <v/>
      </c>
      <c r="CL25" s="85">
        <f t="shared" si="64"/>
        <v>0</v>
      </c>
      <c r="CM25" s="6"/>
      <c r="CN25" s="6"/>
      <c r="CO25" s="6"/>
      <c r="CP25" s="6"/>
      <c r="CQ25" s="6"/>
      <c r="CR25" s="6"/>
      <c r="CS25" s="6"/>
      <c r="CT25" s="6"/>
      <c r="CU25" s="6"/>
    </row>
    <row r="26" spans="1:99" ht="15.6">
      <c r="A26" s="27">
        <v>32896</v>
      </c>
      <c r="B26">
        <v>16.930000305175799</v>
      </c>
      <c r="C26">
        <v>24.7299995422363</v>
      </c>
      <c r="D26">
        <v>2.4000000953674299</v>
      </c>
      <c r="E26">
        <v>42.764909229247003</v>
      </c>
      <c r="F26" s="36">
        <f t="shared" si="1"/>
        <v>4.331330200626037</v>
      </c>
      <c r="G26" s="41">
        <f t="shared" si="17"/>
        <v>0</v>
      </c>
      <c r="H26" s="42">
        <f t="shared" si="18"/>
        <v>0</v>
      </c>
      <c r="I26" s="61">
        <f t="shared" si="2"/>
        <v>22.779999732971174</v>
      </c>
      <c r="J26" s="35" t="str">
        <f t="shared" si="3"/>
        <v xml:space="preserve"> </v>
      </c>
      <c r="K26" s="89" t="str">
        <f t="shared" si="30"/>
        <v/>
      </c>
      <c r="L26" s="89" t="str">
        <f t="shared" si="36"/>
        <v/>
      </c>
      <c r="M26" s="168">
        <f t="shared" si="41"/>
        <v>0</v>
      </c>
      <c r="N26" s="165">
        <f t="shared" si="55"/>
        <v>0</v>
      </c>
      <c r="O26" s="70" t="str">
        <f t="shared" si="54"/>
        <v/>
      </c>
      <c r="P26" s="102" t="str">
        <f t="shared" si="42"/>
        <v/>
      </c>
      <c r="Q26" s="230" t="str">
        <f t="shared" si="0"/>
        <v/>
      </c>
      <c r="R26" s="85">
        <f t="shared" si="56"/>
        <v>0</v>
      </c>
      <c r="S26" s="27">
        <v>33261</v>
      </c>
      <c r="T26">
        <v>16.129999160766602</v>
      </c>
      <c r="U26">
        <v>29.700000762939499</v>
      </c>
      <c r="V26">
        <v>0</v>
      </c>
      <c r="W26">
        <v>42.764909229247003</v>
      </c>
      <c r="X26" s="36">
        <f t="shared" si="4"/>
        <v>6.0213475381517307</v>
      </c>
      <c r="Y26" s="41">
        <f t="shared" si="19"/>
        <v>0</v>
      </c>
      <c r="Z26" s="42">
        <f t="shared" si="20"/>
        <v>0</v>
      </c>
      <c r="AA26" s="61">
        <f t="shared" si="5"/>
        <v>26.307500362396276</v>
      </c>
      <c r="AB26" s="35" t="str">
        <f t="shared" si="6"/>
        <v xml:space="preserve"> </v>
      </c>
      <c r="AC26" s="76" t="str">
        <f t="shared" si="31"/>
        <v/>
      </c>
      <c r="AD26" s="89" t="str">
        <f t="shared" si="43"/>
        <v/>
      </c>
      <c r="AE26" s="168">
        <f t="shared" si="37"/>
        <v>0</v>
      </c>
      <c r="AF26" s="165">
        <f t="shared" si="57"/>
        <v>0</v>
      </c>
      <c r="AG26" s="70" t="str">
        <f t="shared" si="44"/>
        <v/>
      </c>
      <c r="AH26" s="102" t="str">
        <f t="shared" si="45"/>
        <v/>
      </c>
      <c r="AI26" s="230" t="str">
        <f t="shared" si="7"/>
        <v/>
      </c>
      <c r="AJ26" s="85">
        <f t="shared" si="58"/>
        <v>0</v>
      </c>
      <c r="AK26" s="27">
        <v>33626</v>
      </c>
      <c r="AL26">
        <v>13.7399997711182</v>
      </c>
      <c r="AM26">
        <v>29.360000610351602</v>
      </c>
      <c r="AN26">
        <v>0</v>
      </c>
      <c r="AO26">
        <v>42.764909229247003</v>
      </c>
      <c r="AP26" s="36">
        <f t="shared" si="8"/>
        <v>6.2435928046133657</v>
      </c>
      <c r="AQ26" s="41">
        <f t="shared" si="21"/>
        <v>0</v>
      </c>
      <c r="AR26" s="42">
        <f t="shared" si="22"/>
        <v>0</v>
      </c>
      <c r="AS26" s="61">
        <f t="shared" si="9"/>
        <v>25.455000400543252</v>
      </c>
      <c r="AT26" s="37" t="str">
        <f t="shared" si="23"/>
        <v xml:space="preserve"> </v>
      </c>
      <c r="AU26" s="76" t="str">
        <f t="shared" si="32"/>
        <v/>
      </c>
      <c r="AV26" s="89" t="str">
        <f t="shared" si="46"/>
        <v/>
      </c>
      <c r="AW26" s="168">
        <f t="shared" si="38"/>
        <v>0</v>
      </c>
      <c r="AX26" s="165">
        <f t="shared" si="59"/>
        <v>0</v>
      </c>
      <c r="AY26" s="70" t="str">
        <f t="shared" si="47"/>
        <v/>
      </c>
      <c r="AZ26" s="102" t="str">
        <f t="shared" si="48"/>
        <v/>
      </c>
      <c r="BA26" s="230" t="str">
        <f t="shared" si="10"/>
        <v/>
      </c>
      <c r="BB26" s="85">
        <f t="shared" si="60"/>
        <v>0</v>
      </c>
      <c r="BC26" s="27">
        <v>33261</v>
      </c>
      <c r="BD26">
        <v>12.7399997711182</v>
      </c>
      <c r="BE26">
        <v>29.430000305175799</v>
      </c>
      <c r="BF26">
        <v>0</v>
      </c>
      <c r="BG26">
        <v>42.788002220115501</v>
      </c>
      <c r="BH26" s="110">
        <f t="shared" si="11"/>
        <v>6.3810778091411491</v>
      </c>
      <c r="BI26" s="111">
        <f t="shared" si="24"/>
        <v>0</v>
      </c>
      <c r="BJ26" s="113">
        <f t="shared" si="25"/>
        <v>0</v>
      </c>
      <c r="BK26" s="112">
        <f t="shared" si="12"/>
        <v>25.257500171661398</v>
      </c>
      <c r="BL26" s="35" t="str">
        <f t="shared" si="13"/>
        <v xml:space="preserve"> </v>
      </c>
      <c r="BM26" s="76" t="str">
        <f t="shared" si="33"/>
        <v/>
      </c>
      <c r="BN26" s="89" t="str">
        <f t="shared" si="49"/>
        <v/>
      </c>
      <c r="BO26" s="168">
        <f t="shared" si="39"/>
        <v>0</v>
      </c>
      <c r="BP26" s="165">
        <f t="shared" si="61"/>
        <v>0</v>
      </c>
      <c r="BQ26" s="70" t="str">
        <f t="shared" si="52"/>
        <v/>
      </c>
      <c r="BR26" s="102" t="str">
        <f t="shared" si="50"/>
        <v/>
      </c>
      <c r="BS26" s="230" t="str">
        <f t="shared" si="26"/>
        <v/>
      </c>
      <c r="BT26" s="85">
        <f t="shared" si="62"/>
        <v>0</v>
      </c>
      <c r="BU26" s="27">
        <v>33626</v>
      </c>
      <c r="BV26">
        <v>9.8599996566772496</v>
      </c>
      <c r="BW26">
        <v>26.360000610351602</v>
      </c>
      <c r="BX26">
        <v>0</v>
      </c>
      <c r="BY26">
        <v>42.788002220115501</v>
      </c>
      <c r="BZ26" s="34">
        <f t="shared" si="14"/>
        <v>5.8592381818184371</v>
      </c>
      <c r="CA26" s="38">
        <f t="shared" si="27"/>
        <v>0</v>
      </c>
      <c r="CB26" s="40">
        <f t="shared" si="28"/>
        <v>0</v>
      </c>
      <c r="CC26" s="61">
        <f t="shared" si="15"/>
        <v>22.235000371933012</v>
      </c>
      <c r="CD26" s="35" t="str">
        <f t="shared" si="16"/>
        <v xml:space="preserve"> </v>
      </c>
      <c r="CE26" s="76" t="str">
        <f t="shared" si="34"/>
        <v/>
      </c>
      <c r="CF26" s="89" t="str">
        <f t="shared" si="51"/>
        <v/>
      </c>
      <c r="CG26" s="168">
        <f t="shared" si="40"/>
        <v>0</v>
      </c>
      <c r="CH26" s="165">
        <f t="shared" si="63"/>
        <v>0</v>
      </c>
      <c r="CI26" s="70" t="str">
        <f t="shared" si="35"/>
        <v/>
      </c>
      <c r="CJ26" s="102" t="str">
        <f t="shared" si="53"/>
        <v/>
      </c>
      <c r="CK26" s="230" t="str">
        <f t="shared" si="29"/>
        <v/>
      </c>
      <c r="CL26" s="85">
        <f t="shared" si="64"/>
        <v>0</v>
      </c>
      <c r="CM26" s="6"/>
      <c r="CN26" s="6"/>
      <c r="CO26" s="6"/>
      <c r="CP26" s="6"/>
      <c r="CQ26" s="6"/>
      <c r="CR26" s="6"/>
      <c r="CS26" s="6"/>
      <c r="CT26" s="6"/>
      <c r="CU26" s="6"/>
    </row>
    <row r="27" spans="1:99" ht="15.6">
      <c r="A27" s="27">
        <v>32897</v>
      </c>
      <c r="B27">
        <v>13.569999694824199</v>
      </c>
      <c r="C27">
        <v>29.200000762939499</v>
      </c>
      <c r="D27">
        <v>0</v>
      </c>
      <c r="E27">
        <v>42.665539037072897</v>
      </c>
      <c r="F27" s="36">
        <f t="shared" si="1"/>
        <v>6.2049508538318507</v>
      </c>
      <c r="G27" s="41">
        <f t="shared" si="17"/>
        <v>0</v>
      </c>
      <c r="H27" s="42">
        <f t="shared" si="18"/>
        <v>0</v>
      </c>
      <c r="I27" s="61">
        <f t="shared" si="2"/>
        <v>25.292500495910673</v>
      </c>
      <c r="J27" s="35" t="str">
        <f t="shared" si="3"/>
        <v xml:space="preserve"> </v>
      </c>
      <c r="K27" s="89" t="str">
        <f t="shared" si="30"/>
        <v/>
      </c>
      <c r="L27" s="89" t="str">
        <f t="shared" si="36"/>
        <v/>
      </c>
      <c r="M27" s="168">
        <f t="shared" si="41"/>
        <v>0</v>
      </c>
      <c r="N27" s="165">
        <f t="shared" si="55"/>
        <v>0</v>
      </c>
      <c r="O27" s="70" t="str">
        <f t="shared" si="54"/>
        <v/>
      </c>
      <c r="P27" s="102" t="str">
        <f t="shared" si="42"/>
        <v/>
      </c>
      <c r="Q27" s="230" t="str">
        <f t="shared" si="0"/>
        <v/>
      </c>
      <c r="R27" s="85">
        <f t="shared" si="56"/>
        <v>0</v>
      </c>
      <c r="S27" s="27">
        <v>33262</v>
      </c>
      <c r="T27">
        <v>14.420000076293899</v>
      </c>
      <c r="U27">
        <v>28.2299995422363</v>
      </c>
      <c r="V27">
        <v>0</v>
      </c>
      <c r="W27">
        <v>42.665539037072897</v>
      </c>
      <c r="X27" s="36">
        <f t="shared" si="4"/>
        <v>5.8235816360224009</v>
      </c>
      <c r="Y27" s="41">
        <f t="shared" si="19"/>
        <v>0</v>
      </c>
      <c r="Z27" s="42">
        <f t="shared" si="20"/>
        <v>0</v>
      </c>
      <c r="AA27" s="61">
        <f t="shared" si="5"/>
        <v>24.7774996757507</v>
      </c>
      <c r="AB27" s="35" t="str">
        <f t="shared" si="6"/>
        <v xml:space="preserve"> </v>
      </c>
      <c r="AC27" s="76" t="str">
        <f t="shared" si="31"/>
        <v/>
      </c>
      <c r="AD27" s="89" t="str">
        <f t="shared" si="43"/>
        <v/>
      </c>
      <c r="AE27" s="168">
        <f t="shared" si="37"/>
        <v>0</v>
      </c>
      <c r="AF27" s="165">
        <f t="shared" si="57"/>
        <v>0</v>
      </c>
      <c r="AG27" s="70" t="str">
        <f t="shared" si="44"/>
        <v/>
      </c>
      <c r="AH27" s="102" t="str">
        <f t="shared" si="45"/>
        <v/>
      </c>
      <c r="AI27" s="230" t="str">
        <f t="shared" si="7"/>
        <v/>
      </c>
      <c r="AJ27" s="85">
        <f t="shared" si="58"/>
        <v>0</v>
      </c>
      <c r="AK27" s="27">
        <v>33627</v>
      </c>
      <c r="AL27">
        <v>15.6199998855591</v>
      </c>
      <c r="AM27">
        <v>34.240001678466797</v>
      </c>
      <c r="AN27">
        <v>0</v>
      </c>
      <c r="AO27">
        <v>42.665539037072897</v>
      </c>
      <c r="AP27" s="36">
        <f t="shared" si="8"/>
        <v>7.3851912852244386</v>
      </c>
      <c r="AQ27" s="41">
        <f t="shared" si="21"/>
        <v>0</v>
      </c>
      <c r="AR27" s="42">
        <f t="shared" si="22"/>
        <v>0</v>
      </c>
      <c r="AS27" s="61">
        <f t="shared" si="9"/>
        <v>29.585001230239872</v>
      </c>
      <c r="AT27" s="37" t="str">
        <f t="shared" si="23"/>
        <v xml:space="preserve"> </v>
      </c>
      <c r="AU27" s="76" t="str">
        <f t="shared" si="32"/>
        <v/>
      </c>
      <c r="AV27" s="89" t="str">
        <f t="shared" si="46"/>
        <v/>
      </c>
      <c r="AW27" s="168">
        <f t="shared" si="38"/>
        <v>0</v>
      </c>
      <c r="AX27" s="165">
        <f t="shared" si="59"/>
        <v>0</v>
      </c>
      <c r="AY27" s="70" t="str">
        <f t="shared" si="47"/>
        <v/>
      </c>
      <c r="AZ27" s="102" t="str">
        <f t="shared" si="48"/>
        <v/>
      </c>
      <c r="BA27" s="230" t="str">
        <f t="shared" si="10"/>
        <v/>
      </c>
      <c r="BB27" s="85">
        <f t="shared" si="60"/>
        <v>0</v>
      </c>
      <c r="BC27" s="27">
        <v>33262</v>
      </c>
      <c r="BD27">
        <v>12.930000305175801</v>
      </c>
      <c r="BE27">
        <v>29.4899997711182</v>
      </c>
      <c r="BF27">
        <v>0</v>
      </c>
      <c r="BG27">
        <v>42.6872466858078</v>
      </c>
      <c r="BH27" s="110">
        <f t="shared" si="11"/>
        <v>6.3615948303489951</v>
      </c>
      <c r="BI27" s="111">
        <f t="shared" si="24"/>
        <v>0</v>
      </c>
      <c r="BJ27" s="113">
        <f t="shared" si="25"/>
        <v>0</v>
      </c>
      <c r="BK27" s="112">
        <f t="shared" si="12"/>
        <v>25.3499999046326</v>
      </c>
      <c r="BL27" s="35" t="str">
        <f t="shared" si="13"/>
        <v xml:space="preserve"> </v>
      </c>
      <c r="BM27" s="76" t="str">
        <f t="shared" si="33"/>
        <v/>
      </c>
      <c r="BN27" s="89" t="str">
        <f t="shared" si="49"/>
        <v/>
      </c>
      <c r="BO27" s="168">
        <f t="shared" si="39"/>
        <v>0</v>
      </c>
      <c r="BP27" s="165">
        <f t="shared" si="61"/>
        <v>0</v>
      </c>
      <c r="BQ27" s="70" t="str">
        <f t="shared" si="52"/>
        <v/>
      </c>
      <c r="BR27" s="102" t="str">
        <f t="shared" si="50"/>
        <v/>
      </c>
      <c r="BS27" s="230" t="str">
        <f t="shared" si="26"/>
        <v/>
      </c>
      <c r="BT27" s="85">
        <f t="shared" si="62"/>
        <v>0</v>
      </c>
      <c r="BU27" s="27">
        <v>33627</v>
      </c>
      <c r="BV27">
        <v>11.829999923706101</v>
      </c>
      <c r="BW27">
        <v>32.639999389648402</v>
      </c>
      <c r="BX27">
        <v>0</v>
      </c>
      <c r="BY27">
        <v>42.6872466858078</v>
      </c>
      <c r="BZ27" s="34">
        <f t="shared" si="14"/>
        <v>7.3187305651733414</v>
      </c>
      <c r="CA27" s="38">
        <f t="shared" si="27"/>
        <v>0</v>
      </c>
      <c r="CB27" s="40">
        <f t="shared" si="28"/>
        <v>0</v>
      </c>
      <c r="CC27" s="61">
        <f t="shared" si="15"/>
        <v>27.437499523162828</v>
      </c>
      <c r="CD27" s="35" t="str">
        <f t="shared" si="16"/>
        <v xml:space="preserve"> </v>
      </c>
      <c r="CE27" s="76" t="str">
        <f t="shared" si="34"/>
        <v/>
      </c>
      <c r="CF27" s="89" t="str">
        <f t="shared" si="51"/>
        <v/>
      </c>
      <c r="CG27" s="168">
        <f t="shared" si="40"/>
        <v>0</v>
      </c>
      <c r="CH27" s="165">
        <f t="shared" si="63"/>
        <v>0</v>
      </c>
      <c r="CI27" s="70" t="str">
        <f t="shared" si="35"/>
        <v/>
      </c>
      <c r="CJ27" s="102" t="str">
        <f t="shared" si="53"/>
        <v/>
      </c>
      <c r="CK27" s="230" t="str">
        <f t="shared" si="29"/>
        <v/>
      </c>
      <c r="CL27" s="85">
        <f t="shared" si="64"/>
        <v>0</v>
      </c>
      <c r="CM27" s="6"/>
      <c r="CN27" s="6"/>
      <c r="CO27" s="6"/>
      <c r="CP27" s="6"/>
      <c r="CQ27" s="6"/>
      <c r="CR27" s="6"/>
      <c r="CS27" s="6"/>
      <c r="CT27" s="6"/>
      <c r="CU27" s="6"/>
    </row>
    <row r="28" spans="1:99" ht="15.6">
      <c r="A28" s="27">
        <v>32898</v>
      </c>
      <c r="B28">
        <v>15.1199998855591</v>
      </c>
      <c r="C28">
        <v>31.790000915527301</v>
      </c>
      <c r="D28">
        <v>0</v>
      </c>
      <c r="E28">
        <v>42.560533126927297</v>
      </c>
      <c r="F28" s="36">
        <f t="shared" si="1"/>
        <v>6.7299714225469343</v>
      </c>
      <c r="G28" s="41">
        <f t="shared" si="17"/>
        <v>0</v>
      </c>
      <c r="H28" s="42">
        <f t="shared" si="18"/>
        <v>0</v>
      </c>
      <c r="I28" s="61">
        <f t="shared" si="2"/>
        <v>27.62250065803525</v>
      </c>
      <c r="J28" s="35" t="str">
        <f t="shared" si="3"/>
        <v xml:space="preserve"> </v>
      </c>
      <c r="K28" s="89" t="str">
        <f t="shared" si="30"/>
        <v/>
      </c>
      <c r="L28" s="89" t="str">
        <f t="shared" si="36"/>
        <v/>
      </c>
      <c r="M28" s="168">
        <f t="shared" si="41"/>
        <v>0</v>
      </c>
      <c r="N28" s="165">
        <f t="shared" si="55"/>
        <v>0</v>
      </c>
      <c r="O28" s="70" t="str">
        <f t="shared" si="54"/>
        <v/>
      </c>
      <c r="P28" s="102" t="str">
        <f t="shared" si="42"/>
        <v/>
      </c>
      <c r="Q28" s="230" t="str">
        <f t="shared" si="0"/>
        <v/>
      </c>
      <c r="R28" s="85">
        <f t="shared" si="56"/>
        <v>0</v>
      </c>
      <c r="S28" s="27">
        <v>33263</v>
      </c>
      <c r="T28">
        <v>14.3900003433228</v>
      </c>
      <c r="U28">
        <v>28.459999084472699</v>
      </c>
      <c r="V28">
        <v>0</v>
      </c>
      <c r="W28">
        <v>42.560533126927297</v>
      </c>
      <c r="X28" s="36">
        <f t="shared" si="4"/>
        <v>5.8786660444412826</v>
      </c>
      <c r="Y28" s="41">
        <f t="shared" si="19"/>
        <v>0</v>
      </c>
      <c r="Z28" s="42">
        <f t="shared" si="20"/>
        <v>0</v>
      </c>
      <c r="AA28" s="61">
        <f t="shared" si="5"/>
        <v>24.942499399185223</v>
      </c>
      <c r="AB28" s="35" t="str">
        <f t="shared" si="6"/>
        <v xml:space="preserve"> </v>
      </c>
      <c r="AC28" s="76" t="str">
        <f t="shared" si="31"/>
        <v/>
      </c>
      <c r="AD28" s="89" t="str">
        <f t="shared" si="43"/>
        <v/>
      </c>
      <c r="AE28" s="168">
        <f t="shared" si="37"/>
        <v>0</v>
      </c>
      <c r="AF28" s="165">
        <f t="shared" si="57"/>
        <v>0</v>
      </c>
      <c r="AG28" s="70" t="str">
        <f t="shared" si="44"/>
        <v/>
      </c>
      <c r="AH28" s="102" t="str">
        <f t="shared" si="45"/>
        <v/>
      </c>
      <c r="AI28" s="230" t="str">
        <f t="shared" si="7"/>
        <v/>
      </c>
      <c r="AJ28" s="85">
        <f t="shared" si="58"/>
        <v>0</v>
      </c>
      <c r="AK28" s="27">
        <v>33628</v>
      </c>
      <c r="AL28">
        <v>18.75</v>
      </c>
      <c r="AM28">
        <v>34.5200004577637</v>
      </c>
      <c r="AN28">
        <v>0</v>
      </c>
      <c r="AO28">
        <v>42.560533126927297</v>
      </c>
      <c r="AP28" s="36">
        <f t="shared" si="8"/>
        <v>7.0503365845395338</v>
      </c>
      <c r="AQ28" s="41">
        <f t="shared" si="21"/>
        <v>0</v>
      </c>
      <c r="AR28" s="42">
        <f t="shared" si="22"/>
        <v>0</v>
      </c>
      <c r="AS28" s="61">
        <f t="shared" si="9"/>
        <v>30.577500343322775</v>
      </c>
      <c r="AT28" s="37" t="str">
        <f t="shared" si="23"/>
        <v xml:space="preserve"> </v>
      </c>
      <c r="AU28" s="76" t="str">
        <f t="shared" si="32"/>
        <v/>
      </c>
      <c r="AV28" s="89" t="str">
        <f t="shared" si="46"/>
        <v/>
      </c>
      <c r="AW28" s="168">
        <f t="shared" si="38"/>
        <v>0</v>
      </c>
      <c r="AX28" s="165">
        <f t="shared" si="59"/>
        <v>0</v>
      </c>
      <c r="AY28" s="70" t="str">
        <f t="shared" si="47"/>
        <v/>
      </c>
      <c r="AZ28" s="102" t="str">
        <f t="shared" si="48"/>
        <v/>
      </c>
      <c r="BA28" s="230" t="str">
        <f t="shared" si="10"/>
        <v/>
      </c>
      <c r="BB28" s="85">
        <f t="shared" si="60"/>
        <v>0</v>
      </c>
      <c r="BC28" s="27">
        <v>33263</v>
      </c>
      <c r="BD28">
        <v>12.670000076293899</v>
      </c>
      <c r="BE28">
        <v>27.590000152587901</v>
      </c>
      <c r="BF28">
        <v>0</v>
      </c>
      <c r="BG28">
        <v>42.5807372301988</v>
      </c>
      <c r="BH28" s="110">
        <f t="shared" si="11"/>
        <v>5.8565544413890906</v>
      </c>
      <c r="BI28" s="111">
        <f t="shared" si="24"/>
        <v>0</v>
      </c>
      <c r="BJ28" s="113">
        <f t="shared" si="25"/>
        <v>0</v>
      </c>
      <c r="BK28" s="112">
        <f t="shared" si="12"/>
        <v>23.860000133514401</v>
      </c>
      <c r="BL28" s="35" t="str">
        <f t="shared" si="13"/>
        <v xml:space="preserve"> </v>
      </c>
      <c r="BM28" s="76" t="str">
        <f t="shared" si="33"/>
        <v/>
      </c>
      <c r="BN28" s="89" t="str">
        <f t="shared" si="49"/>
        <v/>
      </c>
      <c r="BO28" s="168">
        <f t="shared" si="39"/>
        <v>0</v>
      </c>
      <c r="BP28" s="165">
        <f t="shared" si="61"/>
        <v>0</v>
      </c>
      <c r="BQ28" s="70" t="str">
        <f t="shared" si="52"/>
        <v/>
      </c>
      <c r="BR28" s="102" t="str">
        <f t="shared" si="50"/>
        <v/>
      </c>
      <c r="BS28" s="230" t="str">
        <f t="shared" si="26"/>
        <v/>
      </c>
      <c r="BT28" s="85">
        <f t="shared" si="62"/>
        <v>0</v>
      </c>
      <c r="BU28" s="27">
        <v>33628</v>
      </c>
      <c r="BV28">
        <v>13.810000419616699</v>
      </c>
      <c r="BW28">
        <v>34.619998931884801</v>
      </c>
      <c r="BX28">
        <v>0</v>
      </c>
      <c r="BY28">
        <v>42.5807372301988</v>
      </c>
      <c r="BZ28" s="34">
        <f t="shared" si="14"/>
        <v>7.6615266605143431</v>
      </c>
      <c r="CA28" s="38">
        <f t="shared" si="27"/>
        <v>0</v>
      </c>
      <c r="CB28" s="40">
        <f t="shared" si="28"/>
        <v>0</v>
      </c>
      <c r="CC28" s="61">
        <f t="shared" si="15"/>
        <v>29.417499303817777</v>
      </c>
      <c r="CD28" s="35" t="str">
        <f t="shared" si="16"/>
        <v xml:space="preserve"> </v>
      </c>
      <c r="CE28" s="76" t="str">
        <f t="shared" si="34"/>
        <v/>
      </c>
      <c r="CF28" s="89" t="str">
        <f t="shared" si="51"/>
        <v/>
      </c>
      <c r="CG28" s="168">
        <f t="shared" si="40"/>
        <v>0</v>
      </c>
      <c r="CH28" s="165">
        <f t="shared" si="63"/>
        <v>0</v>
      </c>
      <c r="CI28" s="70" t="str">
        <f t="shared" si="35"/>
        <v/>
      </c>
      <c r="CJ28" s="102" t="str">
        <f t="shared" si="53"/>
        <v/>
      </c>
      <c r="CK28" s="230" t="str">
        <f t="shared" si="29"/>
        <v/>
      </c>
      <c r="CL28" s="85">
        <f t="shared" si="64"/>
        <v>0</v>
      </c>
      <c r="CM28" s="6"/>
      <c r="CN28" s="6"/>
      <c r="CO28" s="6"/>
      <c r="CP28" s="6"/>
      <c r="CQ28" s="6"/>
      <c r="CR28" s="6"/>
      <c r="CS28" s="6"/>
      <c r="CT28" s="6"/>
      <c r="CU28" s="6"/>
    </row>
    <row r="29" spans="1:99" ht="15.6">
      <c r="A29" s="27">
        <v>32899</v>
      </c>
      <c r="B29">
        <v>15.210000038146999</v>
      </c>
      <c r="C29">
        <v>28.450000762939499</v>
      </c>
      <c r="D29">
        <v>0</v>
      </c>
      <c r="E29">
        <v>42.450066972454302</v>
      </c>
      <c r="F29" s="36">
        <f t="shared" si="1"/>
        <v>5.7465635333074125</v>
      </c>
      <c r="G29" s="41">
        <f t="shared" si="17"/>
        <v>0</v>
      </c>
      <c r="H29" s="42">
        <f t="shared" si="18"/>
        <v>0</v>
      </c>
      <c r="I29" s="61">
        <f t="shared" si="2"/>
        <v>25.140000581741376</v>
      </c>
      <c r="J29" s="35" t="str">
        <f t="shared" si="3"/>
        <v xml:space="preserve"> </v>
      </c>
      <c r="K29" s="89" t="str">
        <f t="shared" si="30"/>
        <v/>
      </c>
      <c r="L29" s="89" t="str">
        <f t="shared" si="36"/>
        <v/>
      </c>
      <c r="M29" s="168">
        <f t="shared" si="41"/>
        <v>0</v>
      </c>
      <c r="N29" s="165">
        <f t="shared" si="55"/>
        <v>0</v>
      </c>
      <c r="O29" s="70" t="str">
        <f t="shared" si="54"/>
        <v/>
      </c>
      <c r="P29" s="102" t="str">
        <f t="shared" si="42"/>
        <v/>
      </c>
      <c r="Q29" s="230" t="str">
        <f t="shared" si="0"/>
        <v/>
      </c>
      <c r="R29" s="85">
        <f t="shared" si="56"/>
        <v>0</v>
      </c>
      <c r="S29" s="27">
        <v>33264</v>
      </c>
      <c r="T29">
        <v>15.180000305175801</v>
      </c>
      <c r="U29">
        <v>29.950000762939499</v>
      </c>
      <c r="V29">
        <v>0</v>
      </c>
      <c r="W29">
        <v>42.450066972454302</v>
      </c>
      <c r="X29" s="36">
        <f t="shared" si="4"/>
        <v>6.1820903565670813</v>
      </c>
      <c r="Y29" s="41">
        <f t="shared" si="19"/>
        <v>0</v>
      </c>
      <c r="Z29" s="42">
        <f t="shared" si="20"/>
        <v>0</v>
      </c>
      <c r="AA29" s="61">
        <f t="shared" si="5"/>
        <v>26.257500648498574</v>
      </c>
      <c r="AB29" s="35" t="str">
        <f t="shared" si="6"/>
        <v xml:space="preserve"> </v>
      </c>
      <c r="AC29" s="76" t="str">
        <f t="shared" si="31"/>
        <v/>
      </c>
      <c r="AD29" s="89" t="str">
        <f t="shared" si="43"/>
        <v/>
      </c>
      <c r="AE29" s="168">
        <f t="shared" si="37"/>
        <v>0</v>
      </c>
      <c r="AF29" s="165">
        <f t="shared" si="57"/>
        <v>0</v>
      </c>
      <c r="AG29" s="70" t="str">
        <f t="shared" si="44"/>
        <v/>
      </c>
      <c r="AH29" s="102" t="str">
        <f t="shared" si="45"/>
        <v/>
      </c>
      <c r="AI29" s="230" t="str">
        <f t="shared" si="7"/>
        <v/>
      </c>
      <c r="AJ29" s="85">
        <f t="shared" si="58"/>
        <v>0</v>
      </c>
      <c r="AK29" s="27">
        <v>33629</v>
      </c>
      <c r="AL29">
        <v>20.680000305175799</v>
      </c>
      <c r="AM29">
        <v>35.619998931884801</v>
      </c>
      <c r="AN29">
        <v>0</v>
      </c>
      <c r="AO29">
        <v>42.450066972454302</v>
      </c>
      <c r="AP29" s="36">
        <f t="shared" si="8"/>
        <v>7.0778429571994685</v>
      </c>
      <c r="AQ29" s="41">
        <f t="shared" si="21"/>
        <v>0</v>
      </c>
      <c r="AR29" s="42">
        <f t="shared" si="22"/>
        <v>0</v>
      </c>
      <c r="AS29" s="61">
        <f t="shared" si="9"/>
        <v>31.884999275207552</v>
      </c>
      <c r="AT29" s="37" t="str">
        <f t="shared" si="23"/>
        <v xml:space="preserve"> </v>
      </c>
      <c r="AU29" s="76" t="str">
        <f t="shared" si="32"/>
        <v/>
      </c>
      <c r="AV29" s="89" t="str">
        <f t="shared" si="46"/>
        <v/>
      </c>
      <c r="AW29" s="168">
        <f t="shared" si="38"/>
        <v>0</v>
      </c>
      <c r="AX29" s="165">
        <f t="shared" si="59"/>
        <v>0</v>
      </c>
      <c r="AY29" s="70" t="str">
        <f t="shared" si="47"/>
        <v/>
      </c>
      <c r="AZ29" s="102" t="str">
        <f t="shared" si="48"/>
        <v/>
      </c>
      <c r="BA29" s="230" t="str">
        <f t="shared" si="10"/>
        <v/>
      </c>
      <c r="BB29" s="85">
        <f t="shared" si="60"/>
        <v>0</v>
      </c>
      <c r="BC29" s="27">
        <v>33264</v>
      </c>
      <c r="BD29">
        <v>10.930000305175801</v>
      </c>
      <c r="BE29">
        <v>30.290000915527301</v>
      </c>
      <c r="BF29">
        <v>0</v>
      </c>
      <c r="BG29">
        <v>42.468648121467098</v>
      </c>
      <c r="BH29" s="110">
        <f t="shared" si="11"/>
        <v>6.7379407179240332</v>
      </c>
      <c r="BI29" s="111">
        <f t="shared" si="24"/>
        <v>0</v>
      </c>
      <c r="BJ29" s="113">
        <f t="shared" si="25"/>
        <v>0</v>
      </c>
      <c r="BK29" s="112">
        <f t="shared" si="12"/>
        <v>25.450000762939425</v>
      </c>
      <c r="BL29" s="35" t="str">
        <f t="shared" si="13"/>
        <v xml:space="preserve"> </v>
      </c>
      <c r="BM29" s="76" t="str">
        <f t="shared" si="33"/>
        <v/>
      </c>
      <c r="BN29" s="89" t="str">
        <f t="shared" si="49"/>
        <v/>
      </c>
      <c r="BO29" s="168">
        <f t="shared" si="39"/>
        <v>0</v>
      </c>
      <c r="BP29" s="165">
        <f t="shared" si="61"/>
        <v>0</v>
      </c>
      <c r="BQ29" s="70" t="str">
        <f t="shared" si="52"/>
        <v/>
      </c>
      <c r="BR29" s="102" t="str">
        <f t="shared" si="50"/>
        <v/>
      </c>
      <c r="BS29" s="230" t="str">
        <f t="shared" si="26"/>
        <v/>
      </c>
      <c r="BT29" s="85">
        <f t="shared" si="62"/>
        <v>0</v>
      </c>
      <c r="BU29" s="27">
        <v>33629</v>
      </c>
      <c r="BV29">
        <v>15.5100002288818</v>
      </c>
      <c r="BW29">
        <v>35.349998474121101</v>
      </c>
      <c r="BX29">
        <v>0</v>
      </c>
      <c r="BY29">
        <v>42.468648121467098</v>
      </c>
      <c r="BZ29" s="34">
        <f t="shared" si="14"/>
        <v>7.6769061598215771</v>
      </c>
      <c r="CA29" s="38">
        <f t="shared" si="27"/>
        <v>0</v>
      </c>
      <c r="CB29" s="40">
        <f t="shared" si="28"/>
        <v>0</v>
      </c>
      <c r="CC29" s="61">
        <f t="shared" si="15"/>
        <v>30.389998912811276</v>
      </c>
      <c r="CD29" s="35" t="str">
        <f t="shared" si="16"/>
        <v xml:space="preserve"> </v>
      </c>
      <c r="CE29" s="76" t="str">
        <f t="shared" si="34"/>
        <v/>
      </c>
      <c r="CF29" s="89" t="str">
        <f t="shared" si="51"/>
        <v/>
      </c>
      <c r="CG29" s="168">
        <f t="shared" si="40"/>
        <v>0</v>
      </c>
      <c r="CH29" s="165">
        <f t="shared" si="63"/>
        <v>0</v>
      </c>
      <c r="CI29" s="70" t="str">
        <f t="shared" si="35"/>
        <v/>
      </c>
      <c r="CJ29" s="102" t="str">
        <f t="shared" si="53"/>
        <v/>
      </c>
      <c r="CK29" s="230" t="str">
        <f t="shared" si="29"/>
        <v/>
      </c>
      <c r="CL29" s="85">
        <f t="shared" si="64"/>
        <v>0</v>
      </c>
      <c r="CM29" s="6"/>
      <c r="CN29" s="6"/>
      <c r="CO29" s="6"/>
      <c r="CP29" s="6"/>
      <c r="CQ29" s="6"/>
      <c r="CR29" s="6"/>
      <c r="CS29" s="6"/>
      <c r="CT29" s="6"/>
      <c r="CU29" s="6"/>
    </row>
    <row r="30" spans="1:99" ht="15.6">
      <c r="A30" s="27">
        <v>32900</v>
      </c>
      <c r="B30">
        <v>14.9099998474121</v>
      </c>
      <c r="C30">
        <v>28.409999847412099</v>
      </c>
      <c r="D30">
        <v>0</v>
      </c>
      <c r="E30">
        <v>42.334316047298003</v>
      </c>
      <c r="F30" s="36">
        <f t="shared" si="1"/>
        <v>5.762066455952171</v>
      </c>
      <c r="G30" s="41">
        <f t="shared" si="17"/>
        <v>0</v>
      </c>
      <c r="H30" s="42">
        <f t="shared" si="18"/>
        <v>0</v>
      </c>
      <c r="I30" s="61">
        <f t="shared" si="2"/>
        <v>25.034999847412099</v>
      </c>
      <c r="J30" s="35" t="str">
        <f t="shared" si="3"/>
        <v xml:space="preserve"> </v>
      </c>
      <c r="K30" s="89" t="str">
        <f t="shared" si="30"/>
        <v/>
      </c>
      <c r="L30" s="89" t="str">
        <f t="shared" si="36"/>
        <v/>
      </c>
      <c r="M30" s="168">
        <f t="shared" si="41"/>
        <v>0</v>
      </c>
      <c r="N30" s="165">
        <f t="shared" si="55"/>
        <v>0</v>
      </c>
      <c r="O30" s="70" t="str">
        <f t="shared" si="54"/>
        <v/>
      </c>
      <c r="P30" s="102" t="str">
        <f t="shared" si="42"/>
        <v/>
      </c>
      <c r="Q30" s="230" t="str">
        <f t="shared" si="0"/>
        <v/>
      </c>
      <c r="R30" s="85">
        <f t="shared" si="56"/>
        <v>0</v>
      </c>
      <c r="S30" s="27">
        <v>33265</v>
      </c>
      <c r="T30">
        <v>16.7600002288818</v>
      </c>
      <c r="U30">
        <v>32.0200004577637</v>
      </c>
      <c r="V30">
        <v>0</v>
      </c>
      <c r="W30">
        <v>42.334316047298003</v>
      </c>
      <c r="X30" s="36">
        <f t="shared" si="4"/>
        <v>6.5499969587523061</v>
      </c>
      <c r="Y30" s="41">
        <f t="shared" si="19"/>
        <v>0</v>
      </c>
      <c r="Z30" s="42">
        <f t="shared" si="20"/>
        <v>0</v>
      </c>
      <c r="AA30" s="61">
        <f t="shared" si="5"/>
        <v>28.205000400543227</v>
      </c>
      <c r="AB30" s="35" t="str">
        <f t="shared" si="6"/>
        <v xml:space="preserve"> </v>
      </c>
      <c r="AC30" s="76" t="str">
        <f t="shared" si="31"/>
        <v/>
      </c>
      <c r="AD30" s="89" t="str">
        <f t="shared" si="43"/>
        <v/>
      </c>
      <c r="AE30" s="168">
        <f t="shared" si="37"/>
        <v>0</v>
      </c>
      <c r="AF30" s="165">
        <f t="shared" si="57"/>
        <v>0</v>
      </c>
      <c r="AG30" s="70" t="str">
        <f t="shared" si="44"/>
        <v/>
      </c>
      <c r="AH30" s="102" t="str">
        <f t="shared" si="45"/>
        <v/>
      </c>
      <c r="AI30" s="230" t="str">
        <f t="shared" si="7"/>
        <v/>
      </c>
      <c r="AJ30" s="85">
        <f t="shared" si="58"/>
        <v>0</v>
      </c>
      <c r="AK30" s="27">
        <v>33630</v>
      </c>
      <c r="AL30">
        <v>21.7600002288818</v>
      </c>
      <c r="AM30">
        <v>35.560001373291001</v>
      </c>
      <c r="AN30">
        <v>0</v>
      </c>
      <c r="AO30">
        <v>42.334316047298003</v>
      </c>
      <c r="AP30" s="36">
        <f t="shared" si="8"/>
        <v>6.8591937986134113</v>
      </c>
      <c r="AQ30" s="41">
        <f t="shared" si="21"/>
        <v>0</v>
      </c>
      <c r="AR30" s="42">
        <f t="shared" si="22"/>
        <v>0</v>
      </c>
      <c r="AS30" s="61">
        <f t="shared" si="9"/>
        <v>32.110001087188699</v>
      </c>
      <c r="AT30" s="37" t="str">
        <f t="shared" si="23"/>
        <v xml:space="preserve"> </v>
      </c>
      <c r="AU30" s="76" t="str">
        <f t="shared" si="32"/>
        <v/>
      </c>
      <c r="AV30" s="89" t="str">
        <f t="shared" si="46"/>
        <v/>
      </c>
      <c r="AW30" s="168">
        <f t="shared" si="38"/>
        <v>0</v>
      </c>
      <c r="AX30" s="165">
        <f t="shared" si="59"/>
        <v>0</v>
      </c>
      <c r="AY30" s="70" t="str">
        <f t="shared" si="47"/>
        <v/>
      </c>
      <c r="AZ30" s="102" t="str">
        <f t="shared" si="48"/>
        <v/>
      </c>
      <c r="BA30" s="230" t="str">
        <f t="shared" si="10"/>
        <v/>
      </c>
      <c r="BB30" s="85">
        <f t="shared" si="60"/>
        <v>0</v>
      </c>
      <c r="BC30" s="27">
        <v>33265</v>
      </c>
      <c r="BD30">
        <v>13.3400001525879</v>
      </c>
      <c r="BE30">
        <v>29.7600002288818</v>
      </c>
      <c r="BF30">
        <v>0</v>
      </c>
      <c r="BG30">
        <v>42.351153627791497</v>
      </c>
      <c r="BH30" s="110">
        <f t="shared" si="11"/>
        <v>6.3395482660244484</v>
      </c>
      <c r="BI30" s="111">
        <f t="shared" si="24"/>
        <v>0</v>
      </c>
      <c r="BJ30" s="113">
        <f t="shared" si="25"/>
        <v>0</v>
      </c>
      <c r="BK30" s="112">
        <f t="shared" si="12"/>
        <v>25.655000209808325</v>
      </c>
      <c r="BL30" s="35" t="str">
        <f t="shared" si="13"/>
        <v xml:space="preserve"> </v>
      </c>
      <c r="BM30" s="76" t="str">
        <f t="shared" si="33"/>
        <v/>
      </c>
      <c r="BN30" s="89" t="str">
        <f t="shared" si="49"/>
        <v/>
      </c>
      <c r="BO30" s="168">
        <f t="shared" si="39"/>
        <v>0</v>
      </c>
      <c r="BP30" s="165">
        <f t="shared" si="61"/>
        <v>0</v>
      </c>
      <c r="BQ30" s="70" t="str">
        <f t="shared" si="52"/>
        <v/>
      </c>
      <c r="BR30" s="102" t="str">
        <f t="shared" si="50"/>
        <v/>
      </c>
      <c r="BS30" s="230" t="str">
        <f t="shared" si="26"/>
        <v/>
      </c>
      <c r="BT30" s="85">
        <f t="shared" si="62"/>
        <v>0</v>
      </c>
      <c r="BU30" s="27">
        <v>33630</v>
      </c>
      <c r="BV30">
        <v>17.190000534057599</v>
      </c>
      <c r="BW30">
        <v>35.419998168945298</v>
      </c>
      <c r="BX30">
        <v>5.6999998092651403</v>
      </c>
      <c r="BY30">
        <v>42.351153627791497</v>
      </c>
      <c r="BZ30" s="34">
        <f t="shared" si="14"/>
        <v>7.4870049914670229</v>
      </c>
      <c r="CA30" s="38">
        <f t="shared" si="27"/>
        <v>0</v>
      </c>
      <c r="CB30" s="40">
        <f t="shared" si="28"/>
        <v>0</v>
      </c>
      <c r="CC30" s="61">
        <f t="shared" si="15"/>
        <v>30.862498760223374</v>
      </c>
      <c r="CD30" s="35" t="str">
        <f t="shared" si="16"/>
        <v xml:space="preserve"> </v>
      </c>
      <c r="CE30" s="76">
        <f t="shared" si="34"/>
        <v>1</v>
      </c>
      <c r="CF30" s="89" t="str">
        <f t="shared" si="51"/>
        <v/>
      </c>
      <c r="CG30" s="168">
        <f t="shared" si="40"/>
        <v>0</v>
      </c>
      <c r="CH30" s="165">
        <f t="shared" si="63"/>
        <v>0</v>
      </c>
      <c r="CI30" s="70" t="str">
        <f t="shared" si="35"/>
        <v/>
      </c>
      <c r="CJ30" s="102" t="str">
        <f t="shared" si="53"/>
        <v/>
      </c>
      <c r="CK30" s="230" t="str">
        <f t="shared" si="29"/>
        <v/>
      </c>
      <c r="CL30" s="85">
        <f t="shared" si="64"/>
        <v>0</v>
      </c>
      <c r="CM30" s="6"/>
      <c r="CN30" s="6"/>
      <c r="CO30" s="6"/>
      <c r="CP30" s="6"/>
      <c r="CQ30" s="6"/>
      <c r="CR30" s="6"/>
      <c r="CS30" s="6"/>
      <c r="CT30" s="6"/>
      <c r="CU30" s="6"/>
    </row>
    <row r="31" spans="1:99" ht="15.6">
      <c r="A31" s="27">
        <v>32901</v>
      </c>
      <c r="B31">
        <v>15.689999580383301</v>
      </c>
      <c r="C31">
        <v>21.659999847412099</v>
      </c>
      <c r="D31">
        <v>1.70000004768372</v>
      </c>
      <c r="E31">
        <v>42.213455825102798</v>
      </c>
      <c r="F31" s="36">
        <f t="shared" si="1"/>
        <v>3.5317921052461778</v>
      </c>
      <c r="G31" s="41">
        <f t="shared" si="17"/>
        <v>0</v>
      </c>
      <c r="H31" s="42">
        <f t="shared" si="18"/>
        <v>0</v>
      </c>
      <c r="I31" s="61">
        <f t="shared" si="2"/>
        <v>20.1674997806549</v>
      </c>
      <c r="J31" s="35" t="str">
        <f t="shared" si="3"/>
        <v xml:space="preserve"> </v>
      </c>
      <c r="K31" s="89" t="str">
        <f t="shared" si="30"/>
        <v/>
      </c>
      <c r="L31" s="89" t="str">
        <f t="shared" si="36"/>
        <v/>
      </c>
      <c r="M31" s="168">
        <f t="shared" si="41"/>
        <v>0.10975846989925694</v>
      </c>
      <c r="N31" s="165">
        <f t="shared" si="55"/>
        <v>0</v>
      </c>
      <c r="O31" s="70" t="str">
        <f t="shared" si="54"/>
        <v/>
      </c>
      <c r="P31" s="102" t="str">
        <f t="shared" si="42"/>
        <v/>
      </c>
      <c r="Q31" s="230" t="str">
        <f t="shared" si="0"/>
        <v/>
      </c>
      <c r="R31" s="85">
        <f t="shared" si="56"/>
        <v>0</v>
      </c>
      <c r="S31" s="27">
        <v>33266</v>
      </c>
      <c r="T31">
        <v>17.409999847412099</v>
      </c>
      <c r="U31">
        <v>34.409999847412102</v>
      </c>
      <c r="V31">
        <v>0</v>
      </c>
      <c r="W31">
        <v>42.213455825102798</v>
      </c>
      <c r="X31" s="36">
        <f t="shared" si="4"/>
        <v>7.1419684057807551</v>
      </c>
      <c r="Y31" s="41">
        <f t="shared" si="19"/>
        <v>0</v>
      </c>
      <c r="Z31" s="42">
        <f t="shared" si="20"/>
        <v>0</v>
      </c>
      <c r="AA31" s="61">
        <f t="shared" si="5"/>
        <v>30.159999847412102</v>
      </c>
      <c r="AB31" s="35" t="str">
        <f t="shared" si="6"/>
        <v xml:space="preserve"> </v>
      </c>
      <c r="AC31" s="76" t="str">
        <f t="shared" si="31"/>
        <v/>
      </c>
      <c r="AD31" s="89" t="str">
        <f t="shared" si="43"/>
        <v/>
      </c>
      <c r="AE31" s="168">
        <f t="shared" si="37"/>
        <v>0</v>
      </c>
      <c r="AF31" s="165">
        <f t="shared" si="57"/>
        <v>0</v>
      </c>
      <c r="AG31" s="70" t="str">
        <f t="shared" si="44"/>
        <v/>
      </c>
      <c r="AH31" s="102" t="str">
        <f t="shared" si="45"/>
        <v/>
      </c>
      <c r="AI31" s="230" t="str">
        <f t="shared" si="7"/>
        <v/>
      </c>
      <c r="AJ31" s="85">
        <f t="shared" si="58"/>
        <v>0</v>
      </c>
      <c r="AK31" s="27">
        <v>33631</v>
      </c>
      <c r="AL31">
        <v>19.569999694824201</v>
      </c>
      <c r="AM31">
        <v>35.409999847412102</v>
      </c>
      <c r="AN31">
        <v>2.4000000953674299</v>
      </c>
      <c r="AO31">
        <v>42.213455825102798</v>
      </c>
      <c r="AP31" s="36">
        <f t="shared" si="8"/>
        <v>7.1431960236084615</v>
      </c>
      <c r="AQ31" s="41">
        <f t="shared" si="21"/>
        <v>0</v>
      </c>
      <c r="AR31" s="42">
        <f t="shared" si="22"/>
        <v>0</v>
      </c>
      <c r="AS31" s="61">
        <f t="shared" si="9"/>
        <v>31.449999809265126</v>
      </c>
      <c r="AT31" s="37" t="str">
        <f t="shared" si="23"/>
        <v xml:space="preserve"> </v>
      </c>
      <c r="AU31" s="76" t="str">
        <f t="shared" si="32"/>
        <v/>
      </c>
      <c r="AV31" s="89" t="str">
        <f t="shared" si="46"/>
        <v/>
      </c>
      <c r="AW31" s="168">
        <f t="shared" si="38"/>
        <v>0</v>
      </c>
      <c r="AX31" s="165">
        <f t="shared" si="59"/>
        <v>0</v>
      </c>
      <c r="AY31" s="70" t="str">
        <f t="shared" si="47"/>
        <v/>
      </c>
      <c r="AZ31" s="102" t="str">
        <f t="shared" si="48"/>
        <v/>
      </c>
      <c r="BA31" s="230" t="str">
        <f t="shared" si="10"/>
        <v/>
      </c>
      <c r="BB31" s="85">
        <f t="shared" si="60"/>
        <v>0</v>
      </c>
      <c r="BC31" s="27">
        <v>33266</v>
      </c>
      <c r="BD31">
        <v>12.2799997329712</v>
      </c>
      <c r="BE31">
        <v>31.620000839233398</v>
      </c>
      <c r="BF31">
        <v>0</v>
      </c>
      <c r="BG31">
        <v>42.2284280173509</v>
      </c>
      <c r="BH31" s="110">
        <f t="shared" si="11"/>
        <v>6.9299810953146697</v>
      </c>
      <c r="BI31" s="111">
        <f t="shared" si="24"/>
        <v>0</v>
      </c>
      <c r="BJ31" s="113">
        <f t="shared" si="25"/>
        <v>0</v>
      </c>
      <c r="BK31" s="112">
        <f t="shared" si="12"/>
        <v>26.785000562667847</v>
      </c>
      <c r="BL31" s="35" t="str">
        <f t="shared" si="13"/>
        <v xml:space="preserve"> </v>
      </c>
      <c r="BM31" s="76" t="str">
        <f t="shared" si="33"/>
        <v/>
      </c>
      <c r="BN31" s="89" t="str">
        <f t="shared" si="49"/>
        <v/>
      </c>
      <c r="BO31" s="168">
        <f t="shared" si="39"/>
        <v>0</v>
      </c>
      <c r="BP31" s="165">
        <f t="shared" si="61"/>
        <v>0</v>
      </c>
      <c r="BQ31" s="70" t="str">
        <f t="shared" si="52"/>
        <v/>
      </c>
      <c r="BR31" s="102" t="str">
        <f t="shared" si="50"/>
        <v/>
      </c>
      <c r="BS31" s="230" t="str">
        <f t="shared" si="26"/>
        <v/>
      </c>
      <c r="BT31" s="85">
        <f t="shared" si="62"/>
        <v>0</v>
      </c>
      <c r="BU31" s="27">
        <v>33631</v>
      </c>
      <c r="BV31">
        <v>16.440000534057599</v>
      </c>
      <c r="BW31">
        <v>35.990001678466797</v>
      </c>
      <c r="BX31">
        <v>0</v>
      </c>
      <c r="BY31">
        <v>42.2284280173509</v>
      </c>
      <c r="BZ31" s="34">
        <f t="shared" si="14"/>
        <v>7.7150861003002138</v>
      </c>
      <c r="CA31" s="38">
        <f t="shared" si="27"/>
        <v>0</v>
      </c>
      <c r="CB31" s="40">
        <f t="shared" si="28"/>
        <v>0</v>
      </c>
      <c r="CC31" s="61">
        <f t="shared" si="15"/>
        <v>31.102501392364498</v>
      </c>
      <c r="CD31" s="35" t="str">
        <f t="shared" si="16"/>
        <v xml:space="preserve"> </v>
      </c>
      <c r="CE31" s="76">
        <f t="shared" si="34"/>
        <v>1</v>
      </c>
      <c r="CF31" s="89" t="str">
        <f t="shared" si="51"/>
        <v/>
      </c>
      <c r="CG31" s="168">
        <f t="shared" si="40"/>
        <v>0</v>
      </c>
      <c r="CH31" s="165">
        <f t="shared" si="63"/>
        <v>0</v>
      </c>
      <c r="CI31" s="70" t="str">
        <f t="shared" si="35"/>
        <v/>
      </c>
      <c r="CJ31" s="102" t="str">
        <f t="shared" si="53"/>
        <v/>
      </c>
      <c r="CK31" s="230" t="str">
        <f t="shared" si="29"/>
        <v/>
      </c>
      <c r="CL31" s="85">
        <f t="shared" si="64"/>
        <v>0</v>
      </c>
      <c r="CM31" s="6"/>
      <c r="CN31" s="6"/>
      <c r="CO31" s="6"/>
      <c r="CP31" s="6"/>
      <c r="CQ31" s="6"/>
      <c r="CR31" s="6"/>
      <c r="CS31" s="6"/>
      <c r="CT31" s="6"/>
      <c r="CU31" s="6"/>
    </row>
    <row r="32" spans="1:99" ht="15.6">
      <c r="A32" s="27">
        <v>32902</v>
      </c>
      <c r="B32">
        <v>14.8900003433228</v>
      </c>
      <c r="C32">
        <v>25.200000762939499</v>
      </c>
      <c r="D32">
        <v>12.8999996185303</v>
      </c>
      <c r="E32">
        <v>42.087661779512601</v>
      </c>
      <c r="F32" s="36">
        <f t="shared" si="1"/>
        <v>4.8012509690098426</v>
      </c>
      <c r="G32" s="41">
        <f t="shared" si="17"/>
        <v>9.058998843322426</v>
      </c>
      <c r="H32" s="42">
        <f t="shared" si="18"/>
        <v>0.18117997686644852</v>
      </c>
      <c r="I32" s="61">
        <f t="shared" si="2"/>
        <v>22.622500658035325</v>
      </c>
      <c r="J32" s="35" t="str">
        <f t="shared" si="3"/>
        <v xml:space="preserve"> </v>
      </c>
      <c r="K32" s="89">
        <f t="shared" si="30"/>
        <v>1</v>
      </c>
      <c r="L32" s="89" t="str">
        <f t="shared" si="36"/>
        <v/>
      </c>
      <c r="M32" s="168">
        <f t="shared" si="41"/>
        <v>0</v>
      </c>
      <c r="N32" s="165">
        <f t="shared" si="55"/>
        <v>0</v>
      </c>
      <c r="O32" s="70" t="str">
        <f t="shared" si="54"/>
        <v/>
      </c>
      <c r="P32" s="102" t="str">
        <f t="shared" si="42"/>
        <v/>
      </c>
      <c r="Q32" s="230" t="str">
        <f t="shared" si="0"/>
        <v/>
      </c>
      <c r="R32" s="85">
        <f t="shared" si="56"/>
        <v>0</v>
      </c>
      <c r="S32" s="27">
        <v>33267</v>
      </c>
      <c r="T32">
        <v>19.569999694824201</v>
      </c>
      <c r="U32">
        <v>39.700000762939503</v>
      </c>
      <c r="V32">
        <v>0</v>
      </c>
      <c r="W32">
        <v>42.087661779512601</v>
      </c>
      <c r="X32" s="36">
        <f t="shared" si="4"/>
        <v>8.4088645399780404</v>
      </c>
      <c r="Y32" s="41">
        <f t="shared" si="19"/>
        <v>0</v>
      </c>
      <c r="Z32" s="42">
        <f t="shared" si="20"/>
        <v>0</v>
      </c>
      <c r="AA32" s="61">
        <f t="shared" si="5"/>
        <v>34.66750049591068</v>
      </c>
      <c r="AB32" s="35" t="str">
        <f t="shared" si="6"/>
        <v xml:space="preserve"> </v>
      </c>
      <c r="AC32" s="76" t="str">
        <f t="shared" si="31"/>
        <v/>
      </c>
      <c r="AD32" s="89" t="str">
        <f t="shared" si="43"/>
        <v/>
      </c>
      <c r="AE32" s="168">
        <f t="shared" si="37"/>
        <v>0</v>
      </c>
      <c r="AF32" s="165">
        <f t="shared" si="57"/>
        <v>0</v>
      </c>
      <c r="AG32" s="70" t="str">
        <f t="shared" si="44"/>
        <v/>
      </c>
      <c r="AH32" s="102" t="str">
        <f t="shared" si="45"/>
        <v/>
      </c>
      <c r="AI32" s="230" t="str">
        <f t="shared" si="7"/>
        <v/>
      </c>
      <c r="AJ32" s="85">
        <f t="shared" si="58"/>
        <v>0</v>
      </c>
      <c r="AK32" s="27">
        <v>33632</v>
      </c>
      <c r="AL32">
        <v>21.540000915527301</v>
      </c>
      <c r="AM32">
        <v>36.560001373291001</v>
      </c>
      <c r="AN32">
        <v>0</v>
      </c>
      <c r="AO32">
        <v>42.087661779512601</v>
      </c>
      <c r="AP32" s="36">
        <f t="shared" si="8"/>
        <v>7.1739959837742147</v>
      </c>
      <c r="AQ32" s="41">
        <f t="shared" si="21"/>
        <v>0</v>
      </c>
      <c r="AR32" s="42">
        <f t="shared" si="22"/>
        <v>0</v>
      </c>
      <c r="AS32" s="61">
        <f t="shared" si="9"/>
        <v>32.805001258850076</v>
      </c>
      <c r="AT32" s="37" t="str">
        <f t="shared" si="23"/>
        <v xml:space="preserve"> </v>
      </c>
      <c r="AU32" s="76" t="str">
        <f t="shared" si="32"/>
        <v/>
      </c>
      <c r="AV32" s="89" t="str">
        <f t="shared" si="46"/>
        <v/>
      </c>
      <c r="AW32" s="168">
        <f t="shared" si="38"/>
        <v>0</v>
      </c>
      <c r="AX32" s="165">
        <f t="shared" si="59"/>
        <v>0</v>
      </c>
      <c r="AY32" s="70" t="str">
        <f t="shared" si="47"/>
        <v/>
      </c>
      <c r="AZ32" s="102" t="str">
        <f t="shared" si="48"/>
        <v/>
      </c>
      <c r="BA32" s="230" t="str">
        <f t="shared" si="10"/>
        <v/>
      </c>
      <c r="BB32" s="85">
        <f t="shared" si="60"/>
        <v>0</v>
      </c>
      <c r="BC32" s="27">
        <v>33267</v>
      </c>
      <c r="BD32">
        <v>14.8400001525879</v>
      </c>
      <c r="BE32">
        <v>37.680000305175803</v>
      </c>
      <c r="BF32">
        <v>0</v>
      </c>
      <c r="BG32">
        <v>42.100645558323897</v>
      </c>
      <c r="BH32" s="110">
        <f t="shared" si="11"/>
        <v>8.3222939851397886</v>
      </c>
      <c r="BI32" s="111">
        <f t="shared" si="24"/>
        <v>0</v>
      </c>
      <c r="BJ32" s="113">
        <f t="shared" si="25"/>
        <v>0</v>
      </c>
      <c r="BK32" s="112">
        <f t="shared" si="12"/>
        <v>31.970000267028826</v>
      </c>
      <c r="BL32" s="35" t="str">
        <f t="shared" si="13"/>
        <v xml:space="preserve"> </v>
      </c>
      <c r="BM32" s="76" t="str">
        <f t="shared" si="33"/>
        <v/>
      </c>
      <c r="BN32" s="89" t="str">
        <f t="shared" si="49"/>
        <v/>
      </c>
      <c r="BO32" s="168">
        <f t="shared" si="39"/>
        <v>0</v>
      </c>
      <c r="BP32" s="165">
        <f t="shared" si="61"/>
        <v>0</v>
      </c>
      <c r="BQ32" s="70" t="str">
        <f t="shared" si="52"/>
        <v/>
      </c>
      <c r="BR32" s="102" t="str">
        <f t="shared" si="50"/>
        <v/>
      </c>
      <c r="BS32" s="230" t="str">
        <f t="shared" si="26"/>
        <v/>
      </c>
      <c r="BT32" s="85">
        <f t="shared" si="62"/>
        <v>0</v>
      </c>
      <c r="BU32" s="27">
        <v>33632</v>
      </c>
      <c r="BV32">
        <v>19.870000839233398</v>
      </c>
      <c r="BW32">
        <v>36.119998931884801</v>
      </c>
      <c r="BX32">
        <v>0.60000002384185802</v>
      </c>
      <c r="BY32">
        <v>42.100645558323897</v>
      </c>
      <c r="BZ32" s="34">
        <f t="shared" si="14"/>
        <v>7.296174735296491</v>
      </c>
      <c r="CA32" s="38">
        <f t="shared" si="27"/>
        <v>0</v>
      </c>
      <c r="CB32" s="40">
        <f t="shared" si="28"/>
        <v>0</v>
      </c>
      <c r="CC32" s="61">
        <f t="shared" si="15"/>
        <v>32.057499408721952</v>
      </c>
      <c r="CD32" s="35" t="str">
        <f t="shared" si="16"/>
        <v xml:space="preserve"> </v>
      </c>
      <c r="CE32" s="76">
        <f t="shared" si="34"/>
        <v>1</v>
      </c>
      <c r="CF32" s="89" t="str">
        <f t="shared" si="51"/>
        <v/>
      </c>
      <c r="CG32" s="168">
        <f t="shared" si="40"/>
        <v>0</v>
      </c>
      <c r="CH32" s="165">
        <f t="shared" si="63"/>
        <v>0</v>
      </c>
      <c r="CI32" s="70" t="str">
        <f t="shared" si="35"/>
        <v/>
      </c>
      <c r="CJ32" s="102" t="str">
        <f t="shared" si="53"/>
        <v/>
      </c>
      <c r="CK32" s="230" t="str">
        <f t="shared" si="29"/>
        <v/>
      </c>
      <c r="CL32" s="85">
        <f t="shared" si="64"/>
        <v>0</v>
      </c>
      <c r="CM32" s="6"/>
      <c r="CN32" s="6"/>
      <c r="CO32" s="6"/>
      <c r="CP32" s="6"/>
      <c r="CQ32" s="6"/>
      <c r="CR32" s="6"/>
      <c r="CS32" s="6"/>
      <c r="CT32" s="6"/>
      <c r="CU32" s="6"/>
    </row>
    <row r="33" spans="1:99" ht="15.6">
      <c r="A33" s="27">
        <v>32903</v>
      </c>
      <c r="B33">
        <v>10.5900001525879</v>
      </c>
      <c r="C33">
        <v>23.819999694824201</v>
      </c>
      <c r="D33">
        <v>2.2000000476837198</v>
      </c>
      <c r="E33">
        <v>41.957109384171901</v>
      </c>
      <c r="F33" s="36">
        <f t="shared" si="1"/>
        <v>5.0150735573230989</v>
      </c>
      <c r="G33" s="41">
        <f t="shared" si="17"/>
        <v>7.2469400451476664</v>
      </c>
      <c r="H33" s="42">
        <f t="shared" si="18"/>
        <v>0.14493880090295333</v>
      </c>
      <c r="I33" s="61">
        <f t="shared" si="2"/>
        <v>20.512499809265126</v>
      </c>
      <c r="J33" s="35" t="str">
        <f t="shared" si="3"/>
        <v xml:space="preserve"> </v>
      </c>
      <c r="K33" s="89">
        <f t="shared" si="30"/>
        <v>1</v>
      </c>
      <c r="L33" s="89" t="str">
        <f t="shared" si="36"/>
        <v/>
      </c>
      <c r="M33" s="168">
        <f t="shared" si="41"/>
        <v>0.10404566310874118</v>
      </c>
      <c r="N33" s="165">
        <f t="shared" si="55"/>
        <v>0</v>
      </c>
      <c r="O33" s="70" t="str">
        <f t="shared" si="54"/>
        <v/>
      </c>
      <c r="P33" s="102" t="str">
        <f t="shared" si="42"/>
        <v/>
      </c>
      <c r="Q33" s="230" t="str">
        <f t="shared" si="0"/>
        <v/>
      </c>
      <c r="R33" s="85">
        <f t="shared" si="56"/>
        <v>0</v>
      </c>
      <c r="S33" s="27">
        <v>33268</v>
      </c>
      <c r="T33">
        <v>21.940000534057599</v>
      </c>
      <c r="U33">
        <v>43.240001678466797</v>
      </c>
      <c r="V33">
        <v>0</v>
      </c>
      <c r="W33">
        <v>41.957109384171901</v>
      </c>
      <c r="X33" s="36">
        <f t="shared" si="4"/>
        <v>9.1601269579112437</v>
      </c>
      <c r="Y33" s="41">
        <f t="shared" si="19"/>
        <v>0</v>
      </c>
      <c r="Z33" s="42">
        <f t="shared" si="20"/>
        <v>0</v>
      </c>
      <c r="AA33" s="61">
        <f t="shared" si="5"/>
        <v>37.915001392364495</v>
      </c>
      <c r="AB33" s="35" t="str">
        <f t="shared" si="6"/>
        <v xml:space="preserve"> </v>
      </c>
      <c r="AC33" s="76" t="str">
        <f t="shared" si="31"/>
        <v/>
      </c>
      <c r="AD33" s="89" t="str">
        <f t="shared" si="43"/>
        <v/>
      </c>
      <c r="AE33" s="168">
        <f t="shared" si="37"/>
        <v>0</v>
      </c>
      <c r="AF33" s="165">
        <f t="shared" si="57"/>
        <v>0</v>
      </c>
      <c r="AG33" s="70" t="str">
        <f t="shared" si="44"/>
        <v/>
      </c>
      <c r="AH33" s="102" t="str">
        <f t="shared" si="45"/>
        <v/>
      </c>
      <c r="AI33" s="230" t="str">
        <f t="shared" si="7"/>
        <v/>
      </c>
      <c r="AJ33" s="85">
        <f t="shared" si="58"/>
        <v>0</v>
      </c>
      <c r="AK33" s="27">
        <v>33633</v>
      </c>
      <c r="AL33">
        <v>21.069999694824201</v>
      </c>
      <c r="AM33">
        <v>37.7700004577637</v>
      </c>
      <c r="AN33">
        <v>0</v>
      </c>
      <c r="AO33">
        <v>41.957109384171901</v>
      </c>
      <c r="AP33" s="36">
        <f t="shared" si="8"/>
        <v>7.6006641116210583</v>
      </c>
      <c r="AQ33" s="41">
        <f t="shared" si="21"/>
        <v>0</v>
      </c>
      <c r="AR33" s="42">
        <f t="shared" si="22"/>
        <v>0</v>
      </c>
      <c r="AS33" s="61">
        <f t="shared" si="9"/>
        <v>33.595000267028823</v>
      </c>
      <c r="AT33" s="37" t="str">
        <f t="shared" si="23"/>
        <v xml:space="preserve"> </v>
      </c>
      <c r="AU33" s="76" t="str">
        <f t="shared" si="32"/>
        <v/>
      </c>
      <c r="AV33" s="89" t="str">
        <f t="shared" si="46"/>
        <v/>
      </c>
      <c r="AW33" s="168">
        <f t="shared" si="38"/>
        <v>0</v>
      </c>
      <c r="AX33" s="165">
        <f t="shared" si="59"/>
        <v>0</v>
      </c>
      <c r="AY33" s="70" t="str">
        <f t="shared" si="47"/>
        <v/>
      </c>
      <c r="AZ33" s="102" t="str">
        <f t="shared" si="48"/>
        <v/>
      </c>
      <c r="BA33" s="230" t="str">
        <f t="shared" si="10"/>
        <v/>
      </c>
      <c r="BB33" s="85">
        <f t="shared" si="60"/>
        <v>0</v>
      </c>
      <c r="BC33" s="27">
        <v>33268</v>
      </c>
      <c r="BD33">
        <v>17.2399997711182</v>
      </c>
      <c r="BE33">
        <v>41.549999237060497</v>
      </c>
      <c r="BF33">
        <v>0</v>
      </c>
      <c r="BG33">
        <v>41.967980518889398</v>
      </c>
      <c r="BH33" s="110">
        <f t="shared" si="11"/>
        <v>9.1678665681353522</v>
      </c>
      <c r="BI33" s="111">
        <f t="shared" si="24"/>
        <v>0</v>
      </c>
      <c r="BJ33" s="113">
        <f t="shared" si="25"/>
        <v>0</v>
      </c>
      <c r="BK33" s="112">
        <f t="shared" si="12"/>
        <v>35.472499370574923</v>
      </c>
      <c r="BL33" s="35" t="str">
        <f t="shared" si="13"/>
        <v xml:space="preserve"> </v>
      </c>
      <c r="BM33" s="76" t="str">
        <f t="shared" si="33"/>
        <v/>
      </c>
      <c r="BN33" s="89" t="str">
        <f t="shared" si="49"/>
        <v/>
      </c>
      <c r="BO33" s="168">
        <f t="shared" si="39"/>
        <v>0</v>
      </c>
      <c r="BP33" s="165">
        <f t="shared" si="61"/>
        <v>0</v>
      </c>
      <c r="BQ33" s="70" t="str">
        <f t="shared" si="52"/>
        <v/>
      </c>
      <c r="BR33" s="102" t="str">
        <f t="shared" si="50"/>
        <v/>
      </c>
      <c r="BS33" s="230" t="str">
        <f t="shared" si="26"/>
        <v/>
      </c>
      <c r="BT33" s="85">
        <f t="shared" si="62"/>
        <v>0</v>
      </c>
      <c r="BU33" s="27">
        <v>33633</v>
      </c>
      <c r="BV33">
        <v>17.639999389648398</v>
      </c>
      <c r="BW33">
        <v>36.2700004577637</v>
      </c>
      <c r="BX33">
        <v>0</v>
      </c>
      <c r="BY33">
        <v>41.967980518889398</v>
      </c>
      <c r="BZ33" s="34">
        <f t="shared" si="14"/>
        <v>7.6107564415259183</v>
      </c>
      <c r="CA33" s="38">
        <f t="shared" si="27"/>
        <v>0</v>
      </c>
      <c r="CB33" s="40">
        <f t="shared" si="28"/>
        <v>0</v>
      </c>
      <c r="CC33" s="61">
        <f t="shared" si="15"/>
        <v>31.612500190734874</v>
      </c>
      <c r="CD33" s="35" t="str">
        <f t="shared" si="16"/>
        <v xml:space="preserve"> </v>
      </c>
      <c r="CE33" s="76">
        <f t="shared" si="34"/>
        <v>1</v>
      </c>
      <c r="CF33" s="89" t="str">
        <f t="shared" si="51"/>
        <v/>
      </c>
      <c r="CG33" s="168">
        <f t="shared" si="40"/>
        <v>0</v>
      </c>
      <c r="CH33" s="165">
        <f t="shared" si="63"/>
        <v>0</v>
      </c>
      <c r="CI33" s="70" t="str">
        <f t="shared" si="35"/>
        <v/>
      </c>
      <c r="CJ33" s="102" t="str">
        <f t="shared" si="53"/>
        <v/>
      </c>
      <c r="CK33" s="230" t="str">
        <f t="shared" si="29"/>
        <v/>
      </c>
      <c r="CL33" s="85">
        <f t="shared" si="64"/>
        <v>0</v>
      </c>
      <c r="CM33" s="6"/>
      <c r="CN33" s="6"/>
      <c r="CO33" s="6"/>
      <c r="CP33" s="6"/>
      <c r="CQ33" s="6"/>
      <c r="CR33" s="6"/>
      <c r="CS33" s="6"/>
      <c r="CT33" s="6"/>
      <c r="CU33" s="6"/>
    </row>
    <row r="34" spans="1:99" ht="15.6">
      <c r="A34" s="27">
        <v>32904</v>
      </c>
      <c r="B34">
        <v>10.9799995422363</v>
      </c>
      <c r="C34">
        <v>26.209999084472699</v>
      </c>
      <c r="D34">
        <v>0</v>
      </c>
      <c r="E34">
        <v>41.821974112724597</v>
      </c>
      <c r="F34" s="36">
        <f t="shared" si="1"/>
        <v>5.5764516516768401</v>
      </c>
      <c r="G34" s="41">
        <f t="shared" si="17"/>
        <v>2.7857787238061942</v>
      </c>
      <c r="H34" s="42">
        <f t="shared" si="18"/>
        <v>5.571557447612388E-2</v>
      </c>
      <c r="I34" s="61">
        <f t="shared" si="2"/>
        <v>22.402499198913599</v>
      </c>
      <c r="J34" s="35" t="str">
        <f t="shared" si="3"/>
        <v xml:space="preserve"> </v>
      </c>
      <c r="K34" s="89">
        <f t="shared" si="30"/>
        <v>1</v>
      </c>
      <c r="L34" s="89" t="str">
        <f t="shared" si="36"/>
        <v/>
      </c>
      <c r="M34" s="168">
        <f t="shared" si="41"/>
        <v>0</v>
      </c>
      <c r="N34" s="165">
        <f t="shared" si="55"/>
        <v>0</v>
      </c>
      <c r="O34" s="70" t="str">
        <f t="shared" si="54"/>
        <v/>
      </c>
      <c r="P34" s="102" t="str">
        <f t="shared" si="42"/>
        <v/>
      </c>
      <c r="Q34" s="230" t="str">
        <f t="shared" si="0"/>
        <v/>
      </c>
      <c r="R34" s="85">
        <f t="shared" si="56"/>
        <v>0</v>
      </c>
      <c r="S34" s="27">
        <v>33269</v>
      </c>
      <c r="T34">
        <v>22.040000915527301</v>
      </c>
      <c r="U34">
        <v>44.409999847412102</v>
      </c>
      <c r="V34">
        <v>2.4000000953674299</v>
      </c>
      <c r="W34">
        <v>41.821974112724597</v>
      </c>
      <c r="X34" s="36">
        <f t="shared" si="4"/>
        <v>9.4750667644437367</v>
      </c>
      <c r="Y34" s="41">
        <f t="shared" si="19"/>
        <v>0</v>
      </c>
      <c r="Z34" s="42">
        <f t="shared" si="20"/>
        <v>0</v>
      </c>
      <c r="AA34" s="61">
        <f t="shared" si="5"/>
        <v>38.817500114440904</v>
      </c>
      <c r="AB34" s="35" t="str">
        <f t="shared" si="6"/>
        <v xml:space="preserve"> </v>
      </c>
      <c r="AC34" s="76" t="str">
        <f t="shared" si="31"/>
        <v/>
      </c>
      <c r="AD34" s="89" t="str">
        <f t="shared" si="43"/>
        <v/>
      </c>
      <c r="AE34" s="168">
        <f t="shared" si="37"/>
        <v>0</v>
      </c>
      <c r="AF34" s="165">
        <f t="shared" si="57"/>
        <v>0</v>
      </c>
      <c r="AG34" s="70" t="str">
        <f t="shared" si="44"/>
        <v/>
      </c>
      <c r="AH34" s="102" t="str">
        <f t="shared" si="45"/>
        <v/>
      </c>
      <c r="AI34" s="230" t="str">
        <f t="shared" si="7"/>
        <v/>
      </c>
      <c r="AJ34" s="85">
        <f t="shared" si="58"/>
        <v>0</v>
      </c>
      <c r="AK34" s="27">
        <v>33634</v>
      </c>
      <c r="AL34">
        <v>22.850000381469702</v>
      </c>
      <c r="AM34">
        <v>37.2299995422363</v>
      </c>
      <c r="AN34">
        <v>0</v>
      </c>
      <c r="AO34">
        <v>41.821974112724597</v>
      </c>
      <c r="AP34" s="36">
        <f t="shared" si="8"/>
        <v>7.1225725479796669</v>
      </c>
      <c r="AQ34" s="41">
        <f t="shared" si="21"/>
        <v>0</v>
      </c>
      <c r="AR34" s="42">
        <f t="shared" si="22"/>
        <v>0</v>
      </c>
      <c r="AS34" s="61">
        <f t="shared" si="9"/>
        <v>33.634999752044649</v>
      </c>
      <c r="AT34" s="37" t="str">
        <f t="shared" si="23"/>
        <v xml:space="preserve"> </v>
      </c>
      <c r="AU34" s="76" t="str">
        <f t="shared" si="32"/>
        <v/>
      </c>
      <c r="AV34" s="89" t="str">
        <f t="shared" si="46"/>
        <v/>
      </c>
      <c r="AW34" s="168">
        <f t="shared" si="38"/>
        <v>0</v>
      </c>
      <c r="AX34" s="165">
        <f t="shared" si="59"/>
        <v>0</v>
      </c>
      <c r="AY34" s="70" t="str">
        <f t="shared" si="47"/>
        <v/>
      </c>
      <c r="AZ34" s="102" t="str">
        <f t="shared" si="48"/>
        <v/>
      </c>
      <c r="BA34" s="230" t="str">
        <f t="shared" si="10"/>
        <v/>
      </c>
      <c r="BB34" s="85">
        <f t="shared" si="60"/>
        <v>0</v>
      </c>
      <c r="BC34" s="27">
        <v>33269</v>
      </c>
      <c r="BD34">
        <v>21.049999237060501</v>
      </c>
      <c r="BE34">
        <v>42.450000762939503</v>
      </c>
      <c r="BF34">
        <v>0</v>
      </c>
      <c r="BG34">
        <v>41.830607167226198</v>
      </c>
      <c r="BH34" s="110">
        <f t="shared" si="11"/>
        <v>9.0013257973215577</v>
      </c>
      <c r="BI34" s="111">
        <f t="shared" si="24"/>
        <v>0</v>
      </c>
      <c r="BJ34" s="113">
        <f t="shared" si="25"/>
        <v>0</v>
      </c>
      <c r="BK34" s="112">
        <f t="shared" si="12"/>
        <v>37.100000381469755</v>
      </c>
      <c r="BL34" s="35" t="str">
        <f t="shared" si="13"/>
        <v xml:space="preserve"> </v>
      </c>
      <c r="BM34" s="76" t="str">
        <f t="shared" si="33"/>
        <v/>
      </c>
      <c r="BN34" s="89" t="str">
        <f t="shared" si="49"/>
        <v/>
      </c>
      <c r="BO34" s="168">
        <f t="shared" si="39"/>
        <v>0</v>
      </c>
      <c r="BP34" s="165">
        <f t="shared" si="61"/>
        <v>0</v>
      </c>
      <c r="BQ34" s="70" t="str">
        <f t="shared" si="52"/>
        <v/>
      </c>
      <c r="BR34" s="102" t="str">
        <f t="shared" si="50"/>
        <v/>
      </c>
      <c r="BS34" s="230" t="str">
        <f t="shared" si="26"/>
        <v/>
      </c>
      <c r="BT34" s="85">
        <f t="shared" si="62"/>
        <v>0</v>
      </c>
      <c r="BU34" s="27">
        <v>33634</v>
      </c>
      <c r="BV34">
        <v>17.620000839233398</v>
      </c>
      <c r="BW34">
        <v>36.680000305175803</v>
      </c>
      <c r="BX34">
        <v>0</v>
      </c>
      <c r="BY34">
        <v>41.830607167226198</v>
      </c>
      <c r="BZ34" s="34">
        <f t="shared" si="14"/>
        <v>7.7063204406818882</v>
      </c>
      <c r="CA34" s="38">
        <f t="shared" si="27"/>
        <v>0</v>
      </c>
      <c r="CB34" s="40">
        <f t="shared" si="28"/>
        <v>0</v>
      </c>
      <c r="CC34" s="61">
        <f t="shared" si="15"/>
        <v>31.9150004386902</v>
      </c>
      <c r="CD34" s="35" t="str">
        <f t="shared" si="16"/>
        <v xml:space="preserve"> </v>
      </c>
      <c r="CE34" s="76">
        <f t="shared" si="34"/>
        <v>1</v>
      </c>
      <c r="CF34" s="89" t="str">
        <f t="shared" si="51"/>
        <v/>
      </c>
      <c r="CG34" s="168">
        <f t="shared" si="40"/>
        <v>0</v>
      </c>
      <c r="CH34" s="165">
        <f t="shared" si="63"/>
        <v>0</v>
      </c>
      <c r="CI34" s="70" t="str">
        <f t="shared" si="35"/>
        <v/>
      </c>
      <c r="CJ34" s="102" t="str">
        <f t="shared" si="53"/>
        <v/>
      </c>
      <c r="CK34" s="230" t="str">
        <f t="shared" si="29"/>
        <v/>
      </c>
      <c r="CL34" s="85">
        <f t="shared" si="64"/>
        <v>0</v>
      </c>
      <c r="CM34" s="6"/>
      <c r="CN34" s="6"/>
      <c r="CO34" s="6"/>
      <c r="CP34" s="6"/>
      <c r="CQ34" s="6"/>
      <c r="CR34" s="6"/>
      <c r="CS34" s="6"/>
      <c r="CT34" s="6"/>
      <c r="CU34" s="6"/>
    </row>
    <row r="35" spans="1:99" ht="15.6">
      <c r="A35" s="27">
        <v>32905</v>
      </c>
      <c r="B35">
        <v>14.199999809265099</v>
      </c>
      <c r="C35">
        <v>29.090000152587901</v>
      </c>
      <c r="D35">
        <v>0</v>
      </c>
      <c r="E35">
        <v>41.682431438815101</v>
      </c>
      <c r="F35" s="36">
        <f t="shared" si="1"/>
        <v>5.9559920613862891</v>
      </c>
      <c r="G35" s="41">
        <f t="shared" si="17"/>
        <v>0</v>
      </c>
      <c r="H35" s="42">
        <f t="shared" si="18"/>
        <v>0</v>
      </c>
      <c r="I35" s="61">
        <f t="shared" si="2"/>
        <v>25.367500066757202</v>
      </c>
      <c r="J35" s="35" t="str">
        <f t="shared" si="3"/>
        <v xml:space="preserve"> </v>
      </c>
      <c r="K35" s="89">
        <f t="shared" si="30"/>
        <v>1</v>
      </c>
      <c r="L35" s="89" t="str">
        <f t="shared" si="36"/>
        <v/>
      </c>
      <c r="M35" s="168">
        <f t="shared" si="41"/>
        <v>0</v>
      </c>
      <c r="N35" s="165">
        <f t="shared" si="55"/>
        <v>0</v>
      </c>
      <c r="O35" s="70" t="str">
        <f t="shared" si="54"/>
        <v/>
      </c>
      <c r="P35" s="102" t="str">
        <f t="shared" si="42"/>
        <v/>
      </c>
      <c r="Q35" s="230" t="str">
        <f t="shared" si="0"/>
        <v/>
      </c>
      <c r="R35" s="85">
        <f t="shared" si="56"/>
        <v>0</v>
      </c>
      <c r="S35" s="27">
        <v>33270</v>
      </c>
      <c r="T35">
        <v>18.309999465942401</v>
      </c>
      <c r="U35">
        <v>31.290000915527301</v>
      </c>
      <c r="V35">
        <v>0</v>
      </c>
      <c r="W35">
        <v>41.682431438815101</v>
      </c>
      <c r="X35" s="36">
        <f t="shared" si="4"/>
        <v>6.0056741873780481</v>
      </c>
      <c r="Y35" s="41">
        <f t="shared" si="19"/>
        <v>0</v>
      </c>
      <c r="Z35" s="42">
        <f t="shared" si="20"/>
        <v>0</v>
      </c>
      <c r="AA35" s="61">
        <f t="shared" si="5"/>
        <v>28.045000553131075</v>
      </c>
      <c r="AB35" s="35" t="str">
        <f t="shared" si="6"/>
        <v xml:space="preserve"> </v>
      </c>
      <c r="AC35" s="76" t="str">
        <f t="shared" si="31"/>
        <v/>
      </c>
      <c r="AD35" s="89" t="str">
        <f t="shared" si="43"/>
        <v/>
      </c>
      <c r="AE35" s="168">
        <f t="shared" si="37"/>
        <v>0</v>
      </c>
      <c r="AF35" s="165">
        <f t="shared" si="57"/>
        <v>0</v>
      </c>
      <c r="AG35" s="70" t="str">
        <f t="shared" si="44"/>
        <v/>
      </c>
      <c r="AH35" s="102" t="str">
        <f t="shared" si="45"/>
        <v/>
      </c>
      <c r="AI35" s="230" t="str">
        <f t="shared" si="7"/>
        <v/>
      </c>
      <c r="AJ35" s="85">
        <f t="shared" si="58"/>
        <v>0</v>
      </c>
      <c r="AK35" s="27">
        <v>33635</v>
      </c>
      <c r="AL35">
        <v>20.940000534057599</v>
      </c>
      <c r="AM35">
        <v>31.719999313354499</v>
      </c>
      <c r="AN35">
        <v>0</v>
      </c>
      <c r="AO35">
        <v>41.682431438815101</v>
      </c>
      <c r="AP35" s="36">
        <f t="shared" si="8"/>
        <v>5.6696738763008225</v>
      </c>
      <c r="AQ35" s="41">
        <f t="shared" si="21"/>
        <v>0</v>
      </c>
      <c r="AR35" s="42">
        <f t="shared" si="22"/>
        <v>0</v>
      </c>
      <c r="AS35" s="61">
        <f t="shared" si="9"/>
        <v>29.024999618530273</v>
      </c>
      <c r="AT35" s="37" t="str">
        <f t="shared" si="23"/>
        <v xml:space="preserve"> </v>
      </c>
      <c r="AU35" s="76" t="str">
        <f t="shared" si="32"/>
        <v/>
      </c>
      <c r="AV35" s="89" t="str">
        <f t="shared" si="46"/>
        <v/>
      </c>
      <c r="AW35" s="168">
        <f t="shared" si="38"/>
        <v>0</v>
      </c>
      <c r="AX35" s="165">
        <f t="shared" si="59"/>
        <v>0</v>
      </c>
      <c r="AY35" s="70" t="str">
        <f t="shared" si="47"/>
        <v/>
      </c>
      <c r="AZ35" s="102" t="str">
        <f t="shared" si="48"/>
        <v/>
      </c>
      <c r="BA35" s="230" t="str">
        <f t="shared" si="10"/>
        <v/>
      </c>
      <c r="BB35" s="85">
        <f t="shared" si="60"/>
        <v>0</v>
      </c>
      <c r="BC35" s="27">
        <v>33270</v>
      </c>
      <c r="BD35">
        <v>20.200000762939499</v>
      </c>
      <c r="BE35">
        <v>40.849998474121101</v>
      </c>
      <c r="BF35">
        <v>0</v>
      </c>
      <c r="BG35">
        <v>41.688699771512802</v>
      </c>
      <c r="BH35" s="110">
        <f t="shared" si="11"/>
        <v>8.5943288034157668</v>
      </c>
      <c r="BI35" s="111">
        <f t="shared" si="24"/>
        <v>0</v>
      </c>
      <c r="BJ35" s="113">
        <f t="shared" si="25"/>
        <v>0</v>
      </c>
      <c r="BK35" s="112">
        <f t="shared" si="12"/>
        <v>35.687499046325698</v>
      </c>
      <c r="BL35" s="35" t="str">
        <f t="shared" si="13"/>
        <v xml:space="preserve"> </v>
      </c>
      <c r="BM35" s="76" t="str">
        <f t="shared" si="33"/>
        <v/>
      </c>
      <c r="BN35" s="89" t="str">
        <f t="shared" si="49"/>
        <v/>
      </c>
      <c r="BO35" s="168">
        <f t="shared" si="39"/>
        <v>0</v>
      </c>
      <c r="BP35" s="165">
        <f t="shared" si="61"/>
        <v>0</v>
      </c>
      <c r="BQ35" s="70" t="str">
        <f t="shared" si="52"/>
        <v/>
      </c>
      <c r="BR35" s="102" t="str">
        <f t="shared" si="50"/>
        <v/>
      </c>
      <c r="BS35" s="230" t="str">
        <f t="shared" si="26"/>
        <v/>
      </c>
      <c r="BT35" s="85">
        <f t="shared" si="62"/>
        <v>0</v>
      </c>
      <c r="BU35" s="27">
        <v>33635</v>
      </c>
      <c r="BV35">
        <v>21.569999694824201</v>
      </c>
      <c r="BW35">
        <v>36</v>
      </c>
      <c r="BX35">
        <v>0</v>
      </c>
      <c r="BY35">
        <v>41.688699771512802</v>
      </c>
      <c r="BZ35" s="34">
        <f t="shared" si="14"/>
        <v>6.9256313485154575</v>
      </c>
      <c r="CA35" s="38">
        <f t="shared" si="27"/>
        <v>0</v>
      </c>
      <c r="CB35" s="40">
        <f t="shared" si="28"/>
        <v>0</v>
      </c>
      <c r="CC35" s="61">
        <f t="shared" si="15"/>
        <v>32.392499923706048</v>
      </c>
      <c r="CD35" s="35" t="str">
        <f t="shared" si="16"/>
        <v xml:space="preserve"> </v>
      </c>
      <c r="CE35" s="76" t="str">
        <f t="shared" si="34"/>
        <v/>
      </c>
      <c r="CF35" s="89" t="str">
        <f t="shared" si="51"/>
        <v/>
      </c>
      <c r="CG35" s="168">
        <f t="shared" si="40"/>
        <v>0</v>
      </c>
      <c r="CH35" s="165">
        <f t="shared" si="63"/>
        <v>0</v>
      </c>
      <c r="CI35" s="70" t="str">
        <f t="shared" si="35"/>
        <v/>
      </c>
      <c r="CJ35" s="102" t="str">
        <f t="shared" si="53"/>
        <v/>
      </c>
      <c r="CK35" s="230" t="str">
        <f t="shared" si="29"/>
        <v/>
      </c>
      <c r="CL35" s="85">
        <f t="shared" si="64"/>
        <v>0</v>
      </c>
      <c r="CM35" s="6"/>
      <c r="CN35" s="6"/>
      <c r="CO35" s="6"/>
      <c r="CP35" s="6"/>
      <c r="CQ35" s="6"/>
      <c r="CR35" s="6"/>
      <c r="CS35" s="6"/>
      <c r="CT35" s="6"/>
      <c r="CU35" s="6"/>
    </row>
    <row r="36" spans="1:99" ht="15.6">
      <c r="A36" s="27">
        <v>32906</v>
      </c>
      <c r="B36">
        <v>15.4099998474121</v>
      </c>
      <c r="C36">
        <v>30.360000610351602</v>
      </c>
      <c r="D36">
        <v>0</v>
      </c>
      <c r="E36">
        <v>41.538656836087497</v>
      </c>
      <c r="F36" s="36">
        <f t="shared" si="1"/>
        <v>6.1343581907186557</v>
      </c>
      <c r="G36" s="41">
        <f t="shared" si="17"/>
        <v>0</v>
      </c>
      <c r="H36" s="42">
        <f t="shared" si="18"/>
        <v>0</v>
      </c>
      <c r="I36" s="61">
        <f t="shared" si="2"/>
        <v>26.622500419616728</v>
      </c>
      <c r="J36" s="35" t="str">
        <f t="shared" si="3"/>
        <v xml:space="preserve"> </v>
      </c>
      <c r="K36" s="89">
        <f t="shared" si="30"/>
        <v>1</v>
      </c>
      <c r="L36" s="89" t="str">
        <f t="shared" si="36"/>
        <v/>
      </c>
      <c r="M36" s="168">
        <f t="shared" si="41"/>
        <v>0</v>
      </c>
      <c r="N36" s="165">
        <f t="shared" si="55"/>
        <v>0</v>
      </c>
      <c r="O36" s="70" t="str">
        <f t="shared" si="54"/>
        <v/>
      </c>
      <c r="P36" s="102" t="str">
        <f t="shared" si="42"/>
        <v/>
      </c>
      <c r="Q36" s="230" t="str">
        <f t="shared" si="0"/>
        <v/>
      </c>
      <c r="R36" s="85">
        <f t="shared" si="56"/>
        <v>0</v>
      </c>
      <c r="S36" s="27">
        <v>33271</v>
      </c>
      <c r="T36">
        <v>15.6400003433228</v>
      </c>
      <c r="U36">
        <v>30.870000839233398</v>
      </c>
      <c r="V36">
        <v>0</v>
      </c>
      <c r="W36">
        <v>41.538656836087497</v>
      </c>
      <c r="X36" s="36">
        <f t="shared" si="4"/>
        <v>6.2478446507301868</v>
      </c>
      <c r="Y36" s="41">
        <f t="shared" si="19"/>
        <v>0</v>
      </c>
      <c r="Z36" s="42">
        <f t="shared" si="20"/>
        <v>0</v>
      </c>
      <c r="AA36" s="61">
        <f t="shared" si="5"/>
        <v>27.062500715255748</v>
      </c>
      <c r="AB36" s="35" t="str">
        <f t="shared" si="6"/>
        <v xml:space="preserve"> </v>
      </c>
      <c r="AC36" s="76" t="str">
        <f t="shared" si="31"/>
        <v/>
      </c>
      <c r="AD36" s="89" t="str">
        <f t="shared" si="43"/>
        <v/>
      </c>
      <c r="AE36" s="168">
        <f t="shared" si="37"/>
        <v>0</v>
      </c>
      <c r="AF36" s="165">
        <f t="shared" si="57"/>
        <v>0</v>
      </c>
      <c r="AG36" s="70" t="str">
        <f t="shared" si="44"/>
        <v/>
      </c>
      <c r="AH36" s="102" t="str">
        <f t="shared" si="45"/>
        <v/>
      </c>
      <c r="AI36" s="230" t="str">
        <f t="shared" si="7"/>
        <v/>
      </c>
      <c r="AJ36" s="85">
        <f t="shared" si="58"/>
        <v>0</v>
      </c>
      <c r="AK36" s="27">
        <v>33636</v>
      </c>
      <c r="AL36">
        <v>19.579999923706101</v>
      </c>
      <c r="AM36">
        <v>29.860000610351602</v>
      </c>
      <c r="AN36">
        <v>0</v>
      </c>
      <c r="AO36">
        <v>41.538656836087497</v>
      </c>
      <c r="AP36" s="36">
        <f t="shared" si="8"/>
        <v>5.3162332999325121</v>
      </c>
      <c r="AQ36" s="41">
        <f t="shared" si="21"/>
        <v>0</v>
      </c>
      <c r="AR36" s="42">
        <f t="shared" si="22"/>
        <v>0</v>
      </c>
      <c r="AS36" s="61">
        <f t="shared" si="9"/>
        <v>27.290000438690228</v>
      </c>
      <c r="AT36" s="37" t="str">
        <f t="shared" si="23"/>
        <v xml:space="preserve"> </v>
      </c>
      <c r="AU36" s="76" t="str">
        <f t="shared" si="32"/>
        <v/>
      </c>
      <c r="AV36" s="89" t="str">
        <f t="shared" si="46"/>
        <v/>
      </c>
      <c r="AW36" s="168">
        <f t="shared" si="38"/>
        <v>0</v>
      </c>
      <c r="AX36" s="165">
        <f t="shared" si="59"/>
        <v>0</v>
      </c>
      <c r="AY36" s="70" t="str">
        <f t="shared" si="47"/>
        <v/>
      </c>
      <c r="AZ36" s="102" t="str">
        <f t="shared" si="48"/>
        <v/>
      </c>
      <c r="BA36" s="230" t="str">
        <f t="shared" si="10"/>
        <v/>
      </c>
      <c r="BB36" s="85">
        <f t="shared" si="60"/>
        <v>0</v>
      </c>
      <c r="BC36" s="27">
        <v>33271</v>
      </c>
      <c r="BD36">
        <v>15.8999996185303</v>
      </c>
      <c r="BE36">
        <v>30.5</v>
      </c>
      <c r="BF36">
        <v>0</v>
      </c>
      <c r="BG36">
        <v>41.542432599928297</v>
      </c>
      <c r="BH36" s="110">
        <f t="shared" si="11"/>
        <v>6.1096166879861036</v>
      </c>
      <c r="BI36" s="111">
        <f t="shared" si="24"/>
        <v>0</v>
      </c>
      <c r="BJ36" s="113">
        <f t="shared" si="25"/>
        <v>0</v>
      </c>
      <c r="BK36" s="112">
        <f t="shared" si="12"/>
        <v>26.849999904632575</v>
      </c>
      <c r="BL36" s="35" t="str">
        <f t="shared" si="13"/>
        <v xml:space="preserve"> </v>
      </c>
      <c r="BM36" s="76" t="str">
        <f t="shared" si="33"/>
        <v/>
      </c>
      <c r="BN36" s="89" t="str">
        <f t="shared" si="49"/>
        <v/>
      </c>
      <c r="BO36" s="168">
        <f t="shared" si="39"/>
        <v>0</v>
      </c>
      <c r="BP36" s="165">
        <f t="shared" si="61"/>
        <v>0</v>
      </c>
      <c r="BQ36" s="70" t="str">
        <f t="shared" si="52"/>
        <v/>
      </c>
      <c r="BR36" s="102" t="str">
        <f t="shared" si="50"/>
        <v/>
      </c>
      <c r="BS36" s="230" t="str">
        <f t="shared" si="26"/>
        <v/>
      </c>
      <c r="BT36" s="85">
        <f t="shared" si="62"/>
        <v>0</v>
      </c>
      <c r="BU36" s="27">
        <v>33636</v>
      </c>
      <c r="BV36">
        <v>17.780000686645501</v>
      </c>
      <c r="BW36">
        <v>32.319999694824197</v>
      </c>
      <c r="BX36">
        <v>0.69999998807907104</v>
      </c>
      <c r="BY36">
        <v>41.542432599928297</v>
      </c>
      <c r="BZ36" s="34">
        <f t="shared" si="14"/>
        <v>6.3721602956971619</v>
      </c>
      <c r="CA36" s="38">
        <f t="shared" si="27"/>
        <v>0</v>
      </c>
      <c r="CB36" s="40">
        <f t="shared" si="28"/>
        <v>0</v>
      </c>
      <c r="CC36" s="61">
        <f t="shared" si="15"/>
        <v>28.684999942779523</v>
      </c>
      <c r="CD36" s="35" t="str">
        <f t="shared" si="16"/>
        <v xml:space="preserve"> </v>
      </c>
      <c r="CE36" s="76" t="str">
        <f t="shared" si="34"/>
        <v/>
      </c>
      <c r="CF36" s="89" t="str">
        <f t="shared" si="51"/>
        <v/>
      </c>
      <c r="CG36" s="168">
        <f t="shared" si="40"/>
        <v>0</v>
      </c>
      <c r="CH36" s="165">
        <f t="shared" si="63"/>
        <v>0</v>
      </c>
      <c r="CI36" s="70" t="str">
        <f t="shared" si="35"/>
        <v/>
      </c>
      <c r="CJ36" s="102" t="str">
        <f t="shared" si="53"/>
        <v/>
      </c>
      <c r="CK36" s="230" t="str">
        <f t="shared" si="29"/>
        <v/>
      </c>
      <c r="CL36" s="85">
        <f t="shared" si="64"/>
        <v>0</v>
      </c>
      <c r="CM36" s="6"/>
      <c r="CN36" s="6"/>
      <c r="CO36" s="6"/>
      <c r="CP36" s="6"/>
      <c r="CQ36" s="6"/>
      <c r="CR36" s="6"/>
      <c r="CS36" s="6"/>
      <c r="CT36" s="6"/>
      <c r="CU36" s="6"/>
    </row>
    <row r="37" spans="1:99" ht="15.6">
      <c r="A37" s="27">
        <v>32907</v>
      </c>
      <c r="B37">
        <v>16.440000534057599</v>
      </c>
      <c r="C37">
        <v>30.409999847412099</v>
      </c>
      <c r="D37">
        <v>0</v>
      </c>
      <c r="E37">
        <v>41.390825778185899</v>
      </c>
      <c r="F37" s="36">
        <f t="shared" si="1"/>
        <v>5.9872128973017906</v>
      </c>
      <c r="G37" s="41">
        <f t="shared" si="17"/>
        <v>0</v>
      </c>
      <c r="H37" s="42">
        <f t="shared" si="18"/>
        <v>0</v>
      </c>
      <c r="I37" s="61">
        <f t="shared" si="2"/>
        <v>26.917500019073472</v>
      </c>
      <c r="J37" s="35" t="str">
        <f t="shared" si="3"/>
        <v xml:space="preserve"> </v>
      </c>
      <c r="K37" s="89" t="str">
        <f t="shared" si="30"/>
        <v/>
      </c>
      <c r="L37" s="89" t="str">
        <f t="shared" si="36"/>
        <v/>
      </c>
      <c r="M37" s="168">
        <f t="shared" si="41"/>
        <v>0</v>
      </c>
      <c r="N37" s="165">
        <f t="shared" si="55"/>
        <v>0</v>
      </c>
      <c r="O37" s="70" t="str">
        <f t="shared" si="54"/>
        <v/>
      </c>
      <c r="P37" s="102" t="str">
        <f t="shared" si="42"/>
        <v/>
      </c>
      <c r="Q37" s="230" t="str">
        <f t="shared" si="0"/>
        <v/>
      </c>
      <c r="R37" s="85">
        <f t="shared" si="56"/>
        <v>0</v>
      </c>
      <c r="S37" s="27">
        <v>33272</v>
      </c>
      <c r="T37">
        <v>16.959999084472699</v>
      </c>
      <c r="U37">
        <v>31.290000915527301</v>
      </c>
      <c r="V37">
        <v>0</v>
      </c>
      <c r="W37">
        <v>41.390825778185899</v>
      </c>
      <c r="X37" s="36">
        <f t="shared" si="4"/>
        <v>6.1668308576601518</v>
      </c>
      <c r="Y37" s="41">
        <f t="shared" si="19"/>
        <v>0</v>
      </c>
      <c r="Z37" s="42">
        <f t="shared" si="20"/>
        <v>0</v>
      </c>
      <c r="AA37" s="61">
        <f t="shared" si="5"/>
        <v>27.707500457763651</v>
      </c>
      <c r="AB37" s="35" t="str">
        <f t="shared" si="6"/>
        <v xml:space="preserve"> </v>
      </c>
      <c r="AC37" s="76" t="str">
        <f t="shared" si="31"/>
        <v/>
      </c>
      <c r="AD37" s="89" t="str">
        <f t="shared" si="43"/>
        <v/>
      </c>
      <c r="AE37" s="168">
        <f t="shared" si="37"/>
        <v>0</v>
      </c>
      <c r="AF37" s="165">
        <f t="shared" si="57"/>
        <v>0</v>
      </c>
      <c r="AG37" s="70" t="str">
        <f t="shared" si="44"/>
        <v/>
      </c>
      <c r="AH37" s="102" t="str">
        <f t="shared" si="45"/>
        <v/>
      </c>
      <c r="AI37" s="230" t="str">
        <f t="shared" si="7"/>
        <v/>
      </c>
      <c r="AJ37" s="85">
        <f t="shared" si="58"/>
        <v>0</v>
      </c>
      <c r="AK37" s="27">
        <v>33637</v>
      </c>
      <c r="AL37">
        <v>17.350000381469702</v>
      </c>
      <c r="AM37">
        <v>28</v>
      </c>
      <c r="AN37">
        <v>0</v>
      </c>
      <c r="AO37">
        <v>41.390825778185899</v>
      </c>
      <c r="AP37" s="36">
        <f t="shared" si="8"/>
        <v>5.1324827478670763</v>
      </c>
      <c r="AQ37" s="41">
        <f t="shared" si="21"/>
        <v>0</v>
      </c>
      <c r="AR37" s="42">
        <f t="shared" si="22"/>
        <v>0</v>
      </c>
      <c r="AS37" s="61">
        <f t="shared" si="9"/>
        <v>25.337500095367425</v>
      </c>
      <c r="AT37" s="37" t="str">
        <f t="shared" si="23"/>
        <v xml:space="preserve"> </v>
      </c>
      <c r="AU37" s="76" t="str">
        <f t="shared" si="32"/>
        <v/>
      </c>
      <c r="AV37" s="89" t="str">
        <f t="shared" si="46"/>
        <v/>
      </c>
      <c r="AW37" s="168">
        <f t="shared" si="38"/>
        <v>0</v>
      </c>
      <c r="AX37" s="165">
        <f t="shared" si="59"/>
        <v>0</v>
      </c>
      <c r="AY37" s="70" t="str">
        <f t="shared" si="47"/>
        <v/>
      </c>
      <c r="AZ37" s="102" t="str">
        <f t="shared" si="48"/>
        <v/>
      </c>
      <c r="BA37" s="230" t="str">
        <f t="shared" si="10"/>
        <v/>
      </c>
      <c r="BB37" s="85">
        <f t="shared" si="60"/>
        <v>0</v>
      </c>
      <c r="BC37" s="27">
        <v>33272</v>
      </c>
      <c r="BD37">
        <v>15.0900001525879</v>
      </c>
      <c r="BE37">
        <v>32.7700004577637</v>
      </c>
      <c r="BF37">
        <v>0</v>
      </c>
      <c r="BG37">
        <v>41.391979920651202</v>
      </c>
      <c r="BH37" s="110">
        <f t="shared" si="11"/>
        <v>6.8181644874195229</v>
      </c>
      <c r="BI37" s="111">
        <f t="shared" si="24"/>
        <v>0</v>
      </c>
      <c r="BJ37" s="113">
        <f t="shared" si="25"/>
        <v>0</v>
      </c>
      <c r="BK37" s="112">
        <f t="shared" si="12"/>
        <v>28.350000381469748</v>
      </c>
      <c r="BL37" s="35" t="str">
        <f t="shared" si="13"/>
        <v xml:space="preserve"> </v>
      </c>
      <c r="BM37" s="76" t="str">
        <f t="shared" si="33"/>
        <v/>
      </c>
      <c r="BN37" s="89" t="str">
        <f t="shared" si="49"/>
        <v/>
      </c>
      <c r="BO37" s="168">
        <f t="shared" si="39"/>
        <v>0</v>
      </c>
      <c r="BP37" s="165">
        <f t="shared" si="61"/>
        <v>0</v>
      </c>
      <c r="BQ37" s="70" t="str">
        <f t="shared" si="52"/>
        <v/>
      </c>
      <c r="BR37" s="102" t="str">
        <f t="shared" si="50"/>
        <v/>
      </c>
      <c r="BS37" s="230" t="str">
        <f t="shared" si="26"/>
        <v/>
      </c>
      <c r="BT37" s="85">
        <f t="shared" si="62"/>
        <v>0</v>
      </c>
      <c r="BU37" s="27">
        <v>33637</v>
      </c>
      <c r="BV37">
        <v>17.0100002288818</v>
      </c>
      <c r="BW37">
        <v>30.340000152587901</v>
      </c>
      <c r="BX37">
        <v>0</v>
      </c>
      <c r="BY37">
        <v>41.391979920651202</v>
      </c>
      <c r="BZ37" s="34">
        <f t="shared" si="14"/>
        <v>5.8840915669756297</v>
      </c>
      <c r="CA37" s="38">
        <f t="shared" si="27"/>
        <v>0</v>
      </c>
      <c r="CB37" s="40">
        <f t="shared" si="28"/>
        <v>0</v>
      </c>
      <c r="CC37" s="61">
        <f t="shared" si="15"/>
        <v>27.007500171661377</v>
      </c>
      <c r="CD37" s="35" t="str">
        <f t="shared" si="16"/>
        <v xml:space="preserve"> </v>
      </c>
      <c r="CE37" s="76" t="str">
        <f t="shared" si="34"/>
        <v/>
      </c>
      <c r="CF37" s="89" t="str">
        <f t="shared" si="51"/>
        <v/>
      </c>
      <c r="CG37" s="168">
        <f t="shared" si="40"/>
        <v>0</v>
      </c>
      <c r="CH37" s="165">
        <f t="shared" si="63"/>
        <v>0</v>
      </c>
      <c r="CI37" s="70" t="str">
        <f t="shared" si="35"/>
        <v/>
      </c>
      <c r="CJ37" s="102" t="str">
        <f t="shared" si="53"/>
        <v/>
      </c>
      <c r="CK37" s="230" t="str">
        <f t="shared" si="29"/>
        <v/>
      </c>
      <c r="CL37" s="85">
        <f t="shared" si="64"/>
        <v>0</v>
      </c>
      <c r="CM37" s="6"/>
      <c r="CN37" s="6"/>
      <c r="CO37" s="6"/>
      <c r="CP37" s="6"/>
      <c r="CQ37" s="6"/>
      <c r="CR37" s="6"/>
      <c r="CS37" s="6"/>
      <c r="CT37" s="6"/>
      <c r="CU37" s="6"/>
    </row>
    <row r="38" spans="1:99" ht="15.6">
      <c r="A38" s="27">
        <v>32908</v>
      </c>
      <c r="B38">
        <v>16.2399997711182</v>
      </c>
      <c r="C38">
        <v>31.0200004577637</v>
      </c>
      <c r="D38">
        <v>0</v>
      </c>
      <c r="E38">
        <v>41.239113738754597</v>
      </c>
      <c r="F38" s="36">
        <f t="shared" si="1"/>
        <v>6.1662799326408262</v>
      </c>
      <c r="G38" s="41">
        <f t="shared" si="17"/>
        <v>0</v>
      </c>
      <c r="H38" s="42">
        <f t="shared" si="18"/>
        <v>0</v>
      </c>
      <c r="I38" s="61">
        <f t="shared" si="2"/>
        <v>27.325000286102323</v>
      </c>
      <c r="J38" s="35" t="str">
        <f t="shared" si="3"/>
        <v xml:space="preserve"> </v>
      </c>
      <c r="K38" s="89" t="str">
        <f t="shared" si="30"/>
        <v/>
      </c>
      <c r="L38" s="89" t="str">
        <f t="shared" si="36"/>
        <v/>
      </c>
      <c r="M38" s="168">
        <f t="shared" si="41"/>
        <v>0</v>
      </c>
      <c r="N38" s="165">
        <f t="shared" si="55"/>
        <v>0</v>
      </c>
      <c r="O38" s="70" t="str">
        <f t="shared" si="54"/>
        <v/>
      </c>
      <c r="P38" s="102" t="str">
        <f t="shared" si="42"/>
        <v/>
      </c>
      <c r="Q38" s="230" t="str">
        <f t="shared" si="0"/>
        <v/>
      </c>
      <c r="R38" s="85">
        <f t="shared" si="56"/>
        <v>0</v>
      </c>
      <c r="S38" s="27">
        <v>33273</v>
      </c>
      <c r="T38">
        <v>15.1599998474121</v>
      </c>
      <c r="U38">
        <v>29.709999084472699</v>
      </c>
      <c r="V38">
        <v>0</v>
      </c>
      <c r="W38">
        <v>41.239113738754597</v>
      </c>
      <c r="X38" s="36">
        <f t="shared" si="4"/>
        <v>5.9416430858223945</v>
      </c>
      <c r="Y38" s="41">
        <f t="shared" si="19"/>
        <v>0</v>
      </c>
      <c r="Z38" s="42">
        <f t="shared" si="20"/>
        <v>0</v>
      </c>
      <c r="AA38" s="61">
        <f t="shared" si="5"/>
        <v>26.072499275207548</v>
      </c>
      <c r="AB38" s="35" t="str">
        <f t="shared" si="6"/>
        <v xml:space="preserve"> </v>
      </c>
      <c r="AC38" s="76" t="str">
        <f t="shared" si="31"/>
        <v/>
      </c>
      <c r="AD38" s="89" t="str">
        <f t="shared" si="43"/>
        <v/>
      </c>
      <c r="AE38" s="168">
        <f t="shared" si="37"/>
        <v>0</v>
      </c>
      <c r="AF38" s="165">
        <f t="shared" si="57"/>
        <v>0</v>
      </c>
      <c r="AG38" s="70" t="str">
        <f t="shared" si="44"/>
        <v/>
      </c>
      <c r="AH38" s="102" t="str">
        <f t="shared" si="45"/>
        <v/>
      </c>
      <c r="AI38" s="230" t="str">
        <f t="shared" si="7"/>
        <v/>
      </c>
      <c r="AJ38" s="85">
        <f t="shared" si="58"/>
        <v>0</v>
      </c>
      <c r="AK38" s="27">
        <v>33638</v>
      </c>
      <c r="AL38">
        <v>18.2700004577637</v>
      </c>
      <c r="AM38">
        <v>27.030000686645501</v>
      </c>
      <c r="AN38">
        <v>0</v>
      </c>
      <c r="AO38">
        <v>41.239113738754597</v>
      </c>
      <c r="AP38" s="36">
        <f t="shared" si="8"/>
        <v>4.6349138461350865</v>
      </c>
      <c r="AQ38" s="41">
        <f t="shared" si="21"/>
        <v>0</v>
      </c>
      <c r="AR38" s="42">
        <f t="shared" si="22"/>
        <v>0</v>
      </c>
      <c r="AS38" s="61">
        <f t="shared" si="9"/>
        <v>24.840000629425049</v>
      </c>
      <c r="AT38" s="37" t="str">
        <f t="shared" si="23"/>
        <v xml:space="preserve"> </v>
      </c>
      <c r="AU38" s="76" t="str">
        <f t="shared" si="32"/>
        <v/>
      </c>
      <c r="AV38" s="89" t="str">
        <f t="shared" si="46"/>
        <v/>
      </c>
      <c r="AW38" s="168">
        <f t="shared" si="38"/>
        <v>0</v>
      </c>
      <c r="AX38" s="165">
        <f t="shared" si="59"/>
        <v>0</v>
      </c>
      <c r="AY38" s="70" t="str">
        <f t="shared" si="47"/>
        <v/>
      </c>
      <c r="AZ38" s="102" t="str">
        <f t="shared" si="48"/>
        <v/>
      </c>
      <c r="BA38" s="230" t="str">
        <f t="shared" si="10"/>
        <v/>
      </c>
      <c r="BB38" s="85">
        <f t="shared" si="60"/>
        <v>0</v>
      </c>
      <c r="BC38" s="27">
        <v>33273</v>
      </c>
      <c r="BD38">
        <v>12.920000076293899</v>
      </c>
      <c r="BE38">
        <v>28.379999160766602</v>
      </c>
      <c r="BF38">
        <v>0</v>
      </c>
      <c r="BG38">
        <v>41.237516001860499</v>
      </c>
      <c r="BH38" s="110">
        <f t="shared" si="11"/>
        <v>5.8526872924196667</v>
      </c>
      <c r="BI38" s="111">
        <f t="shared" si="24"/>
        <v>0</v>
      </c>
      <c r="BJ38" s="113">
        <f t="shared" si="25"/>
        <v>0</v>
      </c>
      <c r="BK38" s="112">
        <f t="shared" si="12"/>
        <v>24.514999389648427</v>
      </c>
      <c r="BL38" s="35" t="str">
        <f t="shared" si="13"/>
        <v xml:space="preserve"> </v>
      </c>
      <c r="BM38" s="76" t="str">
        <f t="shared" si="33"/>
        <v/>
      </c>
      <c r="BN38" s="89" t="str">
        <f t="shared" si="49"/>
        <v/>
      </c>
      <c r="BO38" s="168">
        <f t="shared" si="39"/>
        <v>0</v>
      </c>
      <c r="BP38" s="165">
        <f t="shared" si="61"/>
        <v>0</v>
      </c>
      <c r="BQ38" s="70" t="str">
        <f t="shared" si="52"/>
        <v/>
      </c>
      <c r="BR38" s="102" t="str">
        <f t="shared" si="50"/>
        <v/>
      </c>
      <c r="BS38" s="230" t="str">
        <f t="shared" si="26"/>
        <v/>
      </c>
      <c r="BT38" s="85">
        <f t="shared" si="62"/>
        <v>0</v>
      </c>
      <c r="BU38" s="27">
        <v>33638</v>
      </c>
      <c r="BV38">
        <v>17.430000305175799</v>
      </c>
      <c r="BW38">
        <v>27.190000534057599</v>
      </c>
      <c r="BX38">
        <v>0.20000000298023199</v>
      </c>
      <c r="BY38">
        <v>41.237516001860499</v>
      </c>
      <c r="BZ38" s="34">
        <f t="shared" si="14"/>
        <v>4.8510061942990585</v>
      </c>
      <c r="CA38" s="38">
        <f t="shared" si="27"/>
        <v>0</v>
      </c>
      <c r="CB38" s="40">
        <f t="shared" si="28"/>
        <v>0</v>
      </c>
      <c r="CC38" s="61">
        <f t="shared" si="15"/>
        <v>24.750000476837151</v>
      </c>
      <c r="CD38" s="35" t="str">
        <f t="shared" si="16"/>
        <v xml:space="preserve"> </v>
      </c>
      <c r="CE38" s="76" t="str">
        <f t="shared" si="34"/>
        <v/>
      </c>
      <c r="CF38" s="89" t="str">
        <f t="shared" si="51"/>
        <v/>
      </c>
      <c r="CG38" s="168">
        <f t="shared" si="40"/>
        <v>0</v>
      </c>
      <c r="CH38" s="165">
        <f t="shared" si="63"/>
        <v>0</v>
      </c>
      <c r="CI38" s="70" t="str">
        <f t="shared" si="35"/>
        <v/>
      </c>
      <c r="CJ38" s="102" t="str">
        <f t="shared" si="53"/>
        <v/>
      </c>
      <c r="CK38" s="230" t="str">
        <f t="shared" si="29"/>
        <v/>
      </c>
      <c r="CL38" s="85">
        <f t="shared" si="64"/>
        <v>0</v>
      </c>
      <c r="CM38" s="6"/>
      <c r="CN38" s="6"/>
      <c r="CO38" s="6"/>
      <c r="CP38" s="6"/>
      <c r="CQ38" s="6"/>
      <c r="CR38" s="6"/>
      <c r="CS38" s="6"/>
      <c r="CT38" s="6"/>
      <c r="CU38" s="6"/>
    </row>
    <row r="39" spans="1:99" ht="15.6">
      <c r="A39" s="27">
        <v>32909</v>
      </c>
      <c r="B39">
        <v>17.700000762939499</v>
      </c>
      <c r="C39">
        <v>33.689998626708999</v>
      </c>
      <c r="D39">
        <v>0</v>
      </c>
      <c r="E39">
        <v>41.083696191437802</v>
      </c>
      <c r="F39" s="36">
        <f t="shared" si="1"/>
        <v>6.7080269022474139</v>
      </c>
      <c r="G39" s="41">
        <f t="shared" si="17"/>
        <v>0</v>
      </c>
      <c r="H39" s="42">
        <f t="shared" si="18"/>
        <v>0</v>
      </c>
      <c r="I39" s="61">
        <f t="shared" si="2"/>
        <v>29.692499160766623</v>
      </c>
      <c r="J39" s="35" t="str">
        <f t="shared" si="3"/>
        <v xml:space="preserve"> </v>
      </c>
      <c r="K39" s="89" t="str">
        <f t="shared" si="30"/>
        <v/>
      </c>
      <c r="L39" s="89" t="str">
        <f t="shared" si="36"/>
        <v/>
      </c>
      <c r="M39" s="168">
        <f t="shared" si="41"/>
        <v>0</v>
      </c>
      <c r="N39" s="165">
        <f t="shared" si="55"/>
        <v>0</v>
      </c>
      <c r="O39" s="70" t="str">
        <f t="shared" si="54"/>
        <v/>
      </c>
      <c r="P39" s="102" t="str">
        <f t="shared" si="42"/>
        <v/>
      </c>
      <c r="Q39" s="230" t="str">
        <f t="shared" si="0"/>
        <v/>
      </c>
      <c r="R39" s="85">
        <f t="shared" si="56"/>
        <v>0</v>
      </c>
      <c r="S39" s="27">
        <v>33274</v>
      </c>
      <c r="T39">
        <v>15.6599998474121</v>
      </c>
      <c r="U39">
        <v>30.7700004577637</v>
      </c>
      <c r="V39">
        <v>0</v>
      </c>
      <c r="W39">
        <v>41.083696191437802</v>
      </c>
      <c r="X39" s="36">
        <f t="shared" si="4"/>
        <v>6.1490244386397555</v>
      </c>
      <c r="Y39" s="41">
        <f t="shared" si="19"/>
        <v>0</v>
      </c>
      <c r="Z39" s="42">
        <f t="shared" si="20"/>
        <v>0</v>
      </c>
      <c r="AA39" s="61">
        <f t="shared" si="5"/>
        <v>26.992500305175799</v>
      </c>
      <c r="AB39" s="35" t="str">
        <f t="shared" si="6"/>
        <v xml:space="preserve"> </v>
      </c>
      <c r="AC39" s="76" t="str">
        <f t="shared" si="31"/>
        <v/>
      </c>
      <c r="AD39" s="89" t="str">
        <f t="shared" si="43"/>
        <v/>
      </c>
      <c r="AE39" s="168">
        <f t="shared" si="37"/>
        <v>0</v>
      </c>
      <c r="AF39" s="165">
        <f t="shared" si="57"/>
        <v>0</v>
      </c>
      <c r="AG39" s="70" t="str">
        <f t="shared" si="44"/>
        <v/>
      </c>
      <c r="AH39" s="102" t="str">
        <f t="shared" si="45"/>
        <v/>
      </c>
      <c r="AI39" s="230" t="str">
        <f t="shared" si="7"/>
        <v/>
      </c>
      <c r="AJ39" s="85">
        <f t="shared" si="58"/>
        <v>0</v>
      </c>
      <c r="AK39" s="27">
        <v>33639</v>
      </c>
      <c r="AL39">
        <v>16.709999084472699</v>
      </c>
      <c r="AM39">
        <v>30.159999847412099</v>
      </c>
      <c r="AN39">
        <v>0</v>
      </c>
      <c r="AO39">
        <v>41.083696191437802</v>
      </c>
      <c r="AP39" s="36">
        <f t="shared" si="8"/>
        <v>5.8325491662240241</v>
      </c>
      <c r="AQ39" s="41">
        <f t="shared" si="21"/>
        <v>0</v>
      </c>
      <c r="AR39" s="42">
        <f t="shared" si="22"/>
        <v>0</v>
      </c>
      <c r="AS39" s="61">
        <f t="shared" si="9"/>
        <v>26.79749965667725</v>
      </c>
      <c r="AT39" s="37" t="str">
        <f t="shared" si="23"/>
        <v xml:space="preserve"> </v>
      </c>
      <c r="AU39" s="76" t="str">
        <f t="shared" si="32"/>
        <v/>
      </c>
      <c r="AV39" s="89" t="str">
        <f t="shared" si="46"/>
        <v/>
      </c>
      <c r="AW39" s="168">
        <f t="shared" si="38"/>
        <v>0</v>
      </c>
      <c r="AX39" s="165">
        <f t="shared" si="59"/>
        <v>0</v>
      </c>
      <c r="AY39" s="70" t="str">
        <f t="shared" si="47"/>
        <v/>
      </c>
      <c r="AZ39" s="102" t="str">
        <f t="shared" si="48"/>
        <v/>
      </c>
      <c r="BA39" s="230" t="str">
        <f t="shared" si="10"/>
        <v/>
      </c>
      <c r="BB39" s="85">
        <f t="shared" si="60"/>
        <v>0</v>
      </c>
      <c r="BC39" s="27">
        <v>33274</v>
      </c>
      <c r="BD39">
        <v>12.2799997329712</v>
      </c>
      <c r="BE39">
        <v>26.909999847412099</v>
      </c>
      <c r="BF39">
        <v>0</v>
      </c>
      <c r="BG39">
        <v>41.079215111734698</v>
      </c>
      <c r="BH39" s="110">
        <f t="shared" si="11"/>
        <v>5.5159407003828793</v>
      </c>
      <c r="BI39" s="111">
        <f t="shared" si="24"/>
        <v>0</v>
      </c>
      <c r="BJ39" s="113">
        <f t="shared" si="25"/>
        <v>0</v>
      </c>
      <c r="BK39" s="112">
        <f t="shared" si="12"/>
        <v>23.252499818801873</v>
      </c>
      <c r="BL39" s="35" t="str">
        <f t="shared" si="13"/>
        <v xml:space="preserve"> </v>
      </c>
      <c r="BM39" s="76" t="str">
        <f t="shared" si="33"/>
        <v/>
      </c>
      <c r="BN39" s="89" t="str">
        <f t="shared" si="49"/>
        <v/>
      </c>
      <c r="BO39" s="168">
        <f t="shared" si="39"/>
        <v>0</v>
      </c>
      <c r="BP39" s="165">
        <f t="shared" si="61"/>
        <v>0</v>
      </c>
      <c r="BQ39" s="70" t="str">
        <f t="shared" si="52"/>
        <v/>
      </c>
      <c r="BR39" s="102" t="str">
        <f t="shared" si="50"/>
        <v/>
      </c>
      <c r="BS39" s="230" t="str">
        <f t="shared" si="26"/>
        <v/>
      </c>
      <c r="BT39" s="85">
        <f t="shared" si="62"/>
        <v>0</v>
      </c>
      <c r="BU39" s="27">
        <v>33639</v>
      </c>
      <c r="BV39">
        <v>13.0299997329712</v>
      </c>
      <c r="BW39">
        <v>28.670000076293899</v>
      </c>
      <c r="BX39">
        <v>0</v>
      </c>
      <c r="BY39">
        <v>41.079215111734698</v>
      </c>
      <c r="BZ39" s="34">
        <f t="shared" si="14"/>
        <v>5.8945650537637961</v>
      </c>
      <c r="CA39" s="38">
        <f t="shared" si="27"/>
        <v>0</v>
      </c>
      <c r="CB39" s="40">
        <f t="shared" si="28"/>
        <v>0</v>
      </c>
      <c r="CC39" s="61">
        <f t="shared" si="15"/>
        <v>24.759999990463225</v>
      </c>
      <c r="CD39" s="35" t="str">
        <f t="shared" si="16"/>
        <v xml:space="preserve"> </v>
      </c>
      <c r="CE39" s="76" t="str">
        <f t="shared" si="34"/>
        <v/>
      </c>
      <c r="CF39" s="89" t="str">
        <f t="shared" si="51"/>
        <v/>
      </c>
      <c r="CG39" s="168">
        <f t="shared" si="40"/>
        <v>0</v>
      </c>
      <c r="CH39" s="165">
        <f t="shared" si="63"/>
        <v>0</v>
      </c>
      <c r="CI39" s="70" t="str">
        <f t="shared" si="35"/>
        <v/>
      </c>
      <c r="CJ39" s="102" t="str">
        <f t="shared" si="53"/>
        <v/>
      </c>
      <c r="CK39" s="230" t="str">
        <f t="shared" si="29"/>
        <v/>
      </c>
      <c r="CL39" s="85">
        <f t="shared" si="64"/>
        <v>0</v>
      </c>
      <c r="CM39" s="6"/>
      <c r="CN39" s="6"/>
      <c r="CO39" s="6"/>
      <c r="CP39" s="6"/>
      <c r="CQ39" s="6"/>
      <c r="CR39" s="6"/>
      <c r="CS39" s="6"/>
      <c r="CT39" s="6"/>
      <c r="CU39" s="6"/>
    </row>
    <row r="40" spans="1:99" ht="15.6">
      <c r="A40" s="27">
        <v>32910</v>
      </c>
      <c r="B40">
        <v>20.75</v>
      </c>
      <c r="C40">
        <v>35.009998321533203</v>
      </c>
      <c r="D40">
        <v>0</v>
      </c>
      <c r="E40">
        <v>40.9247486098796</v>
      </c>
      <c r="F40" s="36">
        <f t="shared" si="1"/>
        <v>6.6272537026000427</v>
      </c>
      <c r="G40" s="41">
        <f t="shared" si="17"/>
        <v>0</v>
      </c>
      <c r="H40" s="42">
        <f t="shared" si="18"/>
        <v>0</v>
      </c>
      <c r="I40" s="61">
        <f t="shared" si="2"/>
        <v>31.444998741149902</v>
      </c>
      <c r="J40" s="35" t="str">
        <f t="shared" si="3"/>
        <v xml:space="preserve"> </v>
      </c>
      <c r="K40" s="89" t="str">
        <f t="shared" si="30"/>
        <v/>
      </c>
      <c r="L40" s="89" t="str">
        <f t="shared" si="36"/>
        <v/>
      </c>
      <c r="M40" s="168">
        <f t="shared" si="41"/>
        <v>0</v>
      </c>
      <c r="N40" s="165">
        <f t="shared" si="55"/>
        <v>0</v>
      </c>
      <c r="O40" s="70" t="str">
        <f t="shared" si="54"/>
        <v/>
      </c>
      <c r="P40" s="102" t="str">
        <f t="shared" si="42"/>
        <v/>
      </c>
      <c r="Q40" s="230" t="str">
        <f t="shared" si="0"/>
        <v/>
      </c>
      <c r="R40" s="85">
        <f t="shared" si="56"/>
        <v>0</v>
      </c>
      <c r="S40" s="27">
        <v>33275</v>
      </c>
      <c r="T40">
        <v>15.8900003433228</v>
      </c>
      <c r="U40">
        <v>31.430000305175799</v>
      </c>
      <c r="V40">
        <v>0</v>
      </c>
      <c r="W40">
        <v>40.9247486098796</v>
      </c>
      <c r="X40" s="36">
        <f t="shared" si="4"/>
        <v>6.279174896888418</v>
      </c>
      <c r="Y40" s="41">
        <f t="shared" si="19"/>
        <v>0</v>
      </c>
      <c r="Z40" s="42">
        <f t="shared" si="20"/>
        <v>0</v>
      </c>
      <c r="AA40" s="61">
        <f t="shared" si="5"/>
        <v>27.545000314712549</v>
      </c>
      <c r="AB40" s="35" t="str">
        <f t="shared" si="6"/>
        <v xml:space="preserve"> </v>
      </c>
      <c r="AC40" s="76" t="str">
        <f t="shared" si="31"/>
        <v/>
      </c>
      <c r="AD40" s="89" t="str">
        <f t="shared" si="43"/>
        <v/>
      </c>
      <c r="AE40" s="168">
        <f t="shared" si="37"/>
        <v>0</v>
      </c>
      <c r="AF40" s="165">
        <f t="shared" si="57"/>
        <v>0</v>
      </c>
      <c r="AG40" s="70" t="str">
        <f t="shared" si="44"/>
        <v/>
      </c>
      <c r="AH40" s="102" t="str">
        <f t="shared" si="45"/>
        <v/>
      </c>
      <c r="AI40" s="230" t="str">
        <f t="shared" si="7"/>
        <v/>
      </c>
      <c r="AJ40" s="85">
        <f t="shared" si="58"/>
        <v>0</v>
      </c>
      <c r="AK40" s="27">
        <v>33640</v>
      </c>
      <c r="AL40">
        <v>18.090000152587901</v>
      </c>
      <c r="AM40">
        <v>32.639999389648402</v>
      </c>
      <c r="AN40">
        <v>0</v>
      </c>
      <c r="AO40">
        <v>40.9247486098796</v>
      </c>
      <c r="AP40" s="36">
        <f t="shared" si="8"/>
        <v>6.3257350854715382</v>
      </c>
      <c r="AQ40" s="41">
        <f t="shared" si="21"/>
        <v>0</v>
      </c>
      <c r="AR40" s="42">
        <f t="shared" si="22"/>
        <v>0</v>
      </c>
      <c r="AS40" s="61">
        <f t="shared" si="9"/>
        <v>29.002499580383276</v>
      </c>
      <c r="AT40" s="37" t="str">
        <f t="shared" si="23"/>
        <v xml:space="preserve"> </v>
      </c>
      <c r="AU40" s="76" t="str">
        <f t="shared" si="32"/>
        <v/>
      </c>
      <c r="AV40" s="89" t="str">
        <f t="shared" si="46"/>
        <v/>
      </c>
      <c r="AW40" s="168">
        <f t="shared" si="38"/>
        <v>0</v>
      </c>
      <c r="AX40" s="165">
        <f t="shared" si="59"/>
        <v>0</v>
      </c>
      <c r="AY40" s="70" t="str">
        <f t="shared" si="47"/>
        <v/>
      </c>
      <c r="AZ40" s="102" t="str">
        <f t="shared" si="48"/>
        <v/>
      </c>
      <c r="BA40" s="230" t="str">
        <f t="shared" si="10"/>
        <v/>
      </c>
      <c r="BB40" s="85">
        <f t="shared" si="60"/>
        <v>0</v>
      </c>
      <c r="BC40" s="27">
        <v>33275</v>
      </c>
      <c r="BD40">
        <v>11.689999580383301</v>
      </c>
      <c r="BE40">
        <v>30.129999160766602</v>
      </c>
      <c r="BF40">
        <v>0</v>
      </c>
      <c r="BG40">
        <v>40.917251518452801</v>
      </c>
      <c r="BH40" s="110">
        <f t="shared" si="11"/>
        <v>6.385160569202819</v>
      </c>
      <c r="BI40" s="111">
        <f t="shared" si="24"/>
        <v>0</v>
      </c>
      <c r="BJ40" s="113">
        <f t="shared" si="25"/>
        <v>0</v>
      </c>
      <c r="BK40" s="112">
        <f t="shared" si="12"/>
        <v>25.519999265670776</v>
      </c>
      <c r="BL40" s="35" t="str">
        <f t="shared" si="13"/>
        <v xml:space="preserve"> </v>
      </c>
      <c r="BM40" s="76" t="str">
        <f t="shared" si="33"/>
        <v/>
      </c>
      <c r="BN40" s="89" t="str">
        <f t="shared" si="49"/>
        <v/>
      </c>
      <c r="BO40" s="168">
        <f t="shared" si="39"/>
        <v>0</v>
      </c>
      <c r="BP40" s="165">
        <f t="shared" si="61"/>
        <v>0</v>
      </c>
      <c r="BQ40" s="70" t="str">
        <f t="shared" si="52"/>
        <v/>
      </c>
      <c r="BR40" s="102" t="str">
        <f t="shared" si="50"/>
        <v/>
      </c>
      <c r="BS40" s="230" t="str">
        <f t="shared" si="26"/>
        <v/>
      </c>
      <c r="BT40" s="85">
        <f t="shared" si="62"/>
        <v>0</v>
      </c>
      <c r="BU40" s="27">
        <v>33640</v>
      </c>
      <c r="BV40">
        <v>16.309999465942401</v>
      </c>
      <c r="BW40">
        <v>30.329999923706101</v>
      </c>
      <c r="BX40">
        <v>0</v>
      </c>
      <c r="BY40">
        <v>40.917251518452801</v>
      </c>
      <c r="BZ40" s="34">
        <f t="shared" si="14"/>
        <v>5.914190673120661</v>
      </c>
      <c r="CA40" s="38">
        <f t="shared" si="27"/>
        <v>0</v>
      </c>
      <c r="CB40" s="40">
        <f t="shared" si="28"/>
        <v>0</v>
      </c>
      <c r="CC40" s="61">
        <f t="shared" si="15"/>
        <v>26.824999809265176</v>
      </c>
      <c r="CD40" s="35" t="str">
        <f t="shared" si="16"/>
        <v xml:space="preserve"> </v>
      </c>
      <c r="CE40" s="76" t="str">
        <f t="shared" si="34"/>
        <v/>
      </c>
      <c r="CF40" s="89" t="str">
        <f t="shared" si="51"/>
        <v/>
      </c>
      <c r="CG40" s="168">
        <f t="shared" si="40"/>
        <v>0</v>
      </c>
      <c r="CH40" s="165">
        <f t="shared" si="63"/>
        <v>0</v>
      </c>
      <c r="CI40" s="70" t="str">
        <f t="shared" si="35"/>
        <v/>
      </c>
      <c r="CJ40" s="102" t="str">
        <f t="shared" si="53"/>
        <v/>
      </c>
      <c r="CK40" s="230" t="str">
        <f t="shared" si="29"/>
        <v/>
      </c>
      <c r="CL40" s="85">
        <f t="shared" si="64"/>
        <v>0</v>
      </c>
      <c r="CM40" s="6"/>
      <c r="CN40" s="6"/>
      <c r="CO40" s="6"/>
      <c r="CP40" s="6"/>
      <c r="CQ40" s="6"/>
      <c r="CR40" s="6"/>
      <c r="CS40" s="6"/>
      <c r="CT40" s="6"/>
      <c r="CU40" s="6"/>
    </row>
    <row r="41" spans="1:99" ht="15.6">
      <c r="A41" s="27">
        <v>32911</v>
      </c>
      <c r="B41">
        <v>21.329999923706101</v>
      </c>
      <c r="C41">
        <v>36.180000305175803</v>
      </c>
      <c r="D41">
        <v>0</v>
      </c>
      <c r="E41">
        <v>40.762446467724203</v>
      </c>
      <c r="F41" s="36">
        <f t="shared" si="1"/>
        <v>6.865174134893234</v>
      </c>
      <c r="G41" s="41">
        <f t="shared" si="17"/>
        <v>0</v>
      </c>
      <c r="H41" s="42">
        <f t="shared" si="18"/>
        <v>0</v>
      </c>
      <c r="I41" s="61">
        <f t="shared" si="2"/>
        <v>32.467500209808378</v>
      </c>
      <c r="J41" s="35" t="str">
        <f t="shared" si="3"/>
        <v xml:space="preserve"> </v>
      </c>
      <c r="K41" s="89" t="str">
        <f t="shared" si="30"/>
        <v/>
      </c>
      <c r="L41" s="89" t="str">
        <f t="shared" si="36"/>
        <v/>
      </c>
      <c r="M41" s="168">
        <f t="shared" si="41"/>
        <v>0</v>
      </c>
      <c r="N41" s="165">
        <f t="shared" si="55"/>
        <v>0</v>
      </c>
      <c r="O41" s="70" t="str">
        <f t="shared" si="54"/>
        <v/>
      </c>
      <c r="P41" s="102" t="str">
        <f t="shared" si="42"/>
        <v/>
      </c>
      <c r="Q41" s="230" t="str">
        <f t="shared" si="0"/>
        <v/>
      </c>
      <c r="R41" s="85">
        <f t="shared" si="56"/>
        <v>0</v>
      </c>
      <c r="S41" s="27">
        <v>33276</v>
      </c>
      <c r="T41">
        <v>17.180000305175799</v>
      </c>
      <c r="U41">
        <v>33.439998626708999</v>
      </c>
      <c r="V41">
        <v>0</v>
      </c>
      <c r="W41">
        <v>40.762446467724203</v>
      </c>
      <c r="X41" s="36">
        <f t="shared" si="4"/>
        <v>6.6521228151793776</v>
      </c>
      <c r="Y41" s="41">
        <f t="shared" si="19"/>
        <v>0</v>
      </c>
      <c r="Z41" s="42">
        <f t="shared" si="20"/>
        <v>0</v>
      </c>
      <c r="AA41" s="61">
        <f t="shared" si="5"/>
        <v>29.374999046325698</v>
      </c>
      <c r="AB41" s="35" t="str">
        <f t="shared" si="6"/>
        <v xml:space="preserve"> </v>
      </c>
      <c r="AC41" s="76" t="str">
        <f t="shared" si="31"/>
        <v/>
      </c>
      <c r="AD41" s="89" t="str">
        <f t="shared" si="43"/>
        <v/>
      </c>
      <c r="AE41" s="168">
        <f t="shared" si="37"/>
        <v>0</v>
      </c>
      <c r="AF41" s="165">
        <f t="shared" si="57"/>
        <v>0</v>
      </c>
      <c r="AG41" s="70" t="str">
        <f t="shared" si="44"/>
        <v/>
      </c>
      <c r="AH41" s="102" t="str">
        <f t="shared" si="45"/>
        <v/>
      </c>
      <c r="AI41" s="230" t="str">
        <f t="shared" si="7"/>
        <v/>
      </c>
      <c r="AJ41" s="85">
        <f t="shared" si="58"/>
        <v>0</v>
      </c>
      <c r="AK41" s="27">
        <v>33641</v>
      </c>
      <c r="AL41">
        <v>18.059999465942401</v>
      </c>
      <c r="AM41">
        <v>29.049999237060501</v>
      </c>
      <c r="AN41">
        <v>7.9000000953674299</v>
      </c>
      <c r="AO41">
        <v>40.762446467724203</v>
      </c>
      <c r="AP41" s="36">
        <f t="shared" si="8"/>
        <v>5.2462484409710264</v>
      </c>
      <c r="AQ41" s="41">
        <f t="shared" si="21"/>
        <v>3.7030013425906088</v>
      </c>
      <c r="AR41" s="42">
        <f t="shared" si="22"/>
        <v>7.4060026851812177E-2</v>
      </c>
      <c r="AS41" s="61">
        <f t="shared" si="9"/>
        <v>26.302499294280977</v>
      </c>
      <c r="AT41" s="37" t="str">
        <f t="shared" si="23"/>
        <v xml:space="preserve"> </v>
      </c>
      <c r="AU41" s="76">
        <f t="shared" si="32"/>
        <v>1</v>
      </c>
      <c r="AV41" s="89" t="str">
        <f t="shared" si="46"/>
        <v/>
      </c>
      <c r="AW41" s="168">
        <f t="shared" si="38"/>
        <v>0</v>
      </c>
      <c r="AX41" s="165">
        <f t="shared" si="59"/>
        <v>0</v>
      </c>
      <c r="AY41" s="70" t="str">
        <f t="shared" si="47"/>
        <v/>
      </c>
      <c r="AZ41" s="102" t="str">
        <f t="shared" si="48"/>
        <v/>
      </c>
      <c r="BA41" s="230" t="str">
        <f t="shared" si="10"/>
        <v/>
      </c>
      <c r="BB41" s="85">
        <f t="shared" si="60"/>
        <v>0</v>
      </c>
      <c r="BC41" s="27">
        <v>33276</v>
      </c>
      <c r="BD41">
        <v>12.7399997711182</v>
      </c>
      <c r="BE41">
        <v>32.840000152587898</v>
      </c>
      <c r="BF41">
        <v>0</v>
      </c>
      <c r="BG41">
        <v>40.751799490193498</v>
      </c>
      <c r="BH41" s="110">
        <f t="shared" si="11"/>
        <v>6.961865460095285</v>
      </c>
      <c r="BI41" s="111">
        <f t="shared" si="24"/>
        <v>0</v>
      </c>
      <c r="BJ41" s="113">
        <f t="shared" si="25"/>
        <v>0</v>
      </c>
      <c r="BK41" s="112">
        <f t="shared" si="12"/>
        <v>27.815000057220473</v>
      </c>
      <c r="BL41" s="35" t="str">
        <f t="shared" si="13"/>
        <v xml:space="preserve"> </v>
      </c>
      <c r="BM41" s="76" t="str">
        <f t="shared" si="33"/>
        <v/>
      </c>
      <c r="BN41" s="89" t="str">
        <f t="shared" si="49"/>
        <v/>
      </c>
      <c r="BO41" s="168">
        <f t="shared" si="39"/>
        <v>0</v>
      </c>
      <c r="BP41" s="165">
        <f t="shared" si="61"/>
        <v>0</v>
      </c>
      <c r="BQ41" s="70" t="str">
        <f t="shared" si="52"/>
        <v/>
      </c>
      <c r="BR41" s="102" t="str">
        <f t="shared" si="50"/>
        <v/>
      </c>
      <c r="BS41" s="230" t="str">
        <f t="shared" si="26"/>
        <v/>
      </c>
      <c r="BT41" s="85">
        <f t="shared" si="62"/>
        <v>0</v>
      </c>
      <c r="BU41" s="27">
        <v>33641</v>
      </c>
      <c r="BV41">
        <v>16.75</v>
      </c>
      <c r="BW41">
        <v>30.200000762939499</v>
      </c>
      <c r="BX41">
        <v>0.30000001192092901</v>
      </c>
      <c r="BY41">
        <v>40.751799490193498</v>
      </c>
      <c r="BZ41" s="34">
        <f t="shared" si="14"/>
        <v>5.7910429089640072</v>
      </c>
      <c r="CA41" s="38">
        <f t="shared" si="27"/>
        <v>0</v>
      </c>
      <c r="CB41" s="40">
        <f t="shared" si="28"/>
        <v>0</v>
      </c>
      <c r="CC41" s="61">
        <f t="shared" si="15"/>
        <v>26.837500572204625</v>
      </c>
      <c r="CD41" s="35" t="str">
        <f t="shared" si="16"/>
        <v xml:space="preserve"> </v>
      </c>
      <c r="CE41" s="76" t="str">
        <f t="shared" si="34"/>
        <v/>
      </c>
      <c r="CF41" s="89" t="str">
        <f t="shared" si="51"/>
        <v/>
      </c>
      <c r="CG41" s="168">
        <f t="shared" si="40"/>
        <v>0</v>
      </c>
      <c r="CH41" s="165">
        <f t="shared" si="63"/>
        <v>0</v>
      </c>
      <c r="CI41" s="70" t="str">
        <f t="shared" si="35"/>
        <v/>
      </c>
      <c r="CJ41" s="102" t="str">
        <f t="shared" si="53"/>
        <v/>
      </c>
      <c r="CK41" s="230" t="str">
        <f t="shared" si="29"/>
        <v/>
      </c>
      <c r="CL41" s="85">
        <f t="shared" si="64"/>
        <v>0</v>
      </c>
      <c r="CM41" s="6"/>
      <c r="CN41" s="6"/>
      <c r="CO41" s="6"/>
      <c r="CP41" s="6"/>
      <c r="CQ41" s="6"/>
      <c r="CR41" s="6"/>
      <c r="CS41" s="6"/>
      <c r="CT41" s="6"/>
      <c r="CU41" s="6"/>
    </row>
    <row r="42" spans="1:99" ht="15.6">
      <c r="A42" s="27">
        <v>32912</v>
      </c>
      <c r="B42">
        <v>23.610000610351602</v>
      </c>
      <c r="C42">
        <v>37.450000762939503</v>
      </c>
      <c r="D42">
        <v>0</v>
      </c>
      <c r="E42">
        <v>40.596965238615901</v>
      </c>
      <c r="F42" s="36">
        <f t="shared" si="1"/>
        <v>6.852359983406326</v>
      </c>
      <c r="G42" s="41">
        <f t="shared" si="17"/>
        <v>0</v>
      </c>
      <c r="H42" s="42">
        <f t="shared" si="18"/>
        <v>0</v>
      </c>
      <c r="I42" s="61">
        <f t="shared" si="2"/>
        <v>33.99000072479253</v>
      </c>
      <c r="J42" s="35" t="str">
        <f t="shared" si="3"/>
        <v xml:space="preserve"> </v>
      </c>
      <c r="K42" s="89" t="str">
        <f t="shared" si="30"/>
        <v/>
      </c>
      <c r="L42" s="89" t="str">
        <f t="shared" si="36"/>
        <v/>
      </c>
      <c r="M42" s="168">
        <f t="shared" si="41"/>
        <v>0</v>
      </c>
      <c r="N42" s="165">
        <f t="shared" si="55"/>
        <v>0</v>
      </c>
      <c r="O42" s="70" t="str">
        <f t="shared" si="54"/>
        <v/>
      </c>
      <c r="P42" s="102" t="str">
        <f t="shared" si="42"/>
        <v/>
      </c>
      <c r="Q42" s="230" t="str">
        <f t="shared" si="0"/>
        <v/>
      </c>
      <c r="R42" s="85">
        <f t="shared" si="56"/>
        <v>0</v>
      </c>
      <c r="S42" s="27">
        <v>33277</v>
      </c>
      <c r="T42">
        <v>15.8699998855591</v>
      </c>
      <c r="U42">
        <v>27.860000610351602</v>
      </c>
      <c r="V42">
        <v>0</v>
      </c>
      <c r="W42">
        <v>40.596965238615901</v>
      </c>
      <c r="X42" s="36">
        <f t="shared" si="4"/>
        <v>5.2344660510559633</v>
      </c>
      <c r="Y42" s="41">
        <f t="shared" si="19"/>
        <v>0</v>
      </c>
      <c r="Z42" s="42">
        <f t="shared" si="20"/>
        <v>0</v>
      </c>
      <c r="AA42" s="61">
        <f t="shared" si="5"/>
        <v>24.862500429153478</v>
      </c>
      <c r="AB42" s="35" t="str">
        <f t="shared" si="6"/>
        <v xml:space="preserve"> </v>
      </c>
      <c r="AC42" s="76" t="str">
        <f t="shared" si="31"/>
        <v/>
      </c>
      <c r="AD42" s="89" t="str">
        <f t="shared" si="43"/>
        <v/>
      </c>
      <c r="AE42" s="168">
        <f t="shared" si="37"/>
        <v>0</v>
      </c>
      <c r="AF42" s="165">
        <f t="shared" si="57"/>
        <v>0</v>
      </c>
      <c r="AG42" s="70" t="str">
        <f t="shared" si="44"/>
        <v/>
      </c>
      <c r="AH42" s="102" t="str">
        <f t="shared" si="45"/>
        <v/>
      </c>
      <c r="AI42" s="230" t="str">
        <f t="shared" si="7"/>
        <v/>
      </c>
      <c r="AJ42" s="85">
        <f t="shared" si="58"/>
        <v>0</v>
      </c>
      <c r="AK42" s="27">
        <v>33642</v>
      </c>
      <c r="AL42">
        <v>19.610000610351602</v>
      </c>
      <c r="AM42">
        <v>24</v>
      </c>
      <c r="AN42">
        <v>3.5</v>
      </c>
      <c r="AO42">
        <v>40.596965238615901</v>
      </c>
      <c r="AP42" s="36">
        <f t="shared" si="8"/>
        <v>3.162551251853662</v>
      </c>
      <c r="AQ42" s="41">
        <f t="shared" si="21"/>
        <v>4.6729603411076788</v>
      </c>
      <c r="AR42" s="42">
        <f t="shared" si="22"/>
        <v>9.345920682215357E-2</v>
      </c>
      <c r="AS42" s="61">
        <f t="shared" si="9"/>
        <v>22.902500152587901</v>
      </c>
      <c r="AT42" s="37" t="str">
        <f t="shared" si="23"/>
        <v xml:space="preserve"> </v>
      </c>
      <c r="AU42" s="76">
        <f t="shared" si="32"/>
        <v>1</v>
      </c>
      <c r="AV42" s="89" t="str">
        <f t="shared" si="46"/>
        <v/>
      </c>
      <c r="AW42" s="168">
        <f t="shared" si="38"/>
        <v>0</v>
      </c>
      <c r="AX42" s="165">
        <f t="shared" si="59"/>
        <v>0</v>
      </c>
      <c r="AY42" s="70" t="str">
        <f t="shared" si="47"/>
        <v/>
      </c>
      <c r="AZ42" s="102" t="str">
        <f t="shared" si="48"/>
        <v/>
      </c>
      <c r="BA42" s="230" t="str">
        <f t="shared" si="10"/>
        <v/>
      </c>
      <c r="BB42" s="85">
        <f t="shared" si="60"/>
        <v>0</v>
      </c>
      <c r="BC42" s="27">
        <v>33277</v>
      </c>
      <c r="BD42">
        <v>12.6499996185303</v>
      </c>
      <c r="BE42">
        <v>31.120000839233398</v>
      </c>
      <c r="BF42">
        <v>0</v>
      </c>
      <c r="BG42">
        <v>40.5830332951355</v>
      </c>
      <c r="BH42" s="110">
        <f t="shared" si="11"/>
        <v>6.4977964906339736</v>
      </c>
      <c r="BI42" s="111">
        <f t="shared" si="24"/>
        <v>0</v>
      </c>
      <c r="BJ42" s="113">
        <f t="shared" si="25"/>
        <v>0</v>
      </c>
      <c r="BK42" s="112">
        <f t="shared" si="12"/>
        <v>26.502500534057624</v>
      </c>
      <c r="BL42" s="35" t="str">
        <f t="shared" si="13"/>
        <v xml:space="preserve"> </v>
      </c>
      <c r="BM42" s="76" t="str">
        <f t="shared" si="33"/>
        <v/>
      </c>
      <c r="BN42" s="89" t="str">
        <f t="shared" si="49"/>
        <v/>
      </c>
      <c r="BO42" s="168">
        <f t="shared" si="39"/>
        <v>0</v>
      </c>
      <c r="BP42" s="165">
        <f t="shared" si="61"/>
        <v>0</v>
      </c>
      <c r="BQ42" s="70" t="str">
        <f t="shared" si="52"/>
        <v/>
      </c>
      <c r="BR42" s="102" t="str">
        <f t="shared" si="50"/>
        <v/>
      </c>
      <c r="BS42" s="230" t="str">
        <f t="shared" si="26"/>
        <v/>
      </c>
      <c r="BT42" s="85">
        <f t="shared" si="62"/>
        <v>0</v>
      </c>
      <c r="BU42" s="27">
        <v>33642</v>
      </c>
      <c r="BV42">
        <v>16.819999694824201</v>
      </c>
      <c r="BW42">
        <v>22.790000915527301</v>
      </c>
      <c r="BX42">
        <v>8.1999998092651403</v>
      </c>
      <c r="BY42">
        <v>40.5830332951355</v>
      </c>
      <c r="BZ42" s="34">
        <f t="shared" si="14"/>
        <v>3.5005723855662989</v>
      </c>
      <c r="CA42" s="38">
        <f t="shared" si="27"/>
        <v>5.3995419008121015</v>
      </c>
      <c r="CB42" s="40">
        <f t="shared" si="28"/>
        <v>0.10799083801624203</v>
      </c>
      <c r="CC42" s="61">
        <f t="shared" si="15"/>
        <v>21.297500610351527</v>
      </c>
      <c r="CD42" s="35" t="str">
        <f t="shared" si="16"/>
        <v xml:space="preserve"> </v>
      </c>
      <c r="CE42" s="76">
        <f t="shared" si="34"/>
        <v>1</v>
      </c>
      <c r="CF42" s="89" t="str">
        <f t="shared" si="51"/>
        <v/>
      </c>
      <c r="CG42" s="168">
        <f t="shared" si="40"/>
        <v>6.9597291448237675E-2</v>
      </c>
      <c r="CH42" s="165">
        <f t="shared" si="63"/>
        <v>0</v>
      </c>
      <c r="CI42" s="70" t="str">
        <f t="shared" si="35"/>
        <v/>
      </c>
      <c r="CJ42" s="102" t="str">
        <f t="shared" si="53"/>
        <v/>
      </c>
      <c r="CK42" s="230" t="str">
        <f t="shared" si="29"/>
        <v/>
      </c>
      <c r="CL42" s="85">
        <f t="shared" si="64"/>
        <v>0</v>
      </c>
      <c r="CM42" s="6"/>
      <c r="CN42" s="6"/>
      <c r="CO42" s="6"/>
      <c r="CP42" s="6"/>
      <c r="CQ42" s="6"/>
      <c r="CR42" s="6"/>
      <c r="CS42" s="6"/>
      <c r="CT42" s="6"/>
      <c r="CU42" s="6"/>
    </row>
    <row r="43" spans="1:99" ht="15.6">
      <c r="A43" s="27">
        <v>32913</v>
      </c>
      <c r="B43">
        <v>22.870000839233398</v>
      </c>
      <c r="C43">
        <v>30.819999694824201</v>
      </c>
      <c r="D43">
        <v>0.10000000149011599</v>
      </c>
      <c r="E43">
        <v>40.428480396198701</v>
      </c>
      <c r="F43" s="36">
        <f t="shared" si="1"/>
        <v>4.7775532047975915</v>
      </c>
      <c r="G43" s="41">
        <f t="shared" si="17"/>
        <v>0</v>
      </c>
      <c r="H43" s="42">
        <f t="shared" si="18"/>
        <v>0</v>
      </c>
      <c r="I43" s="61">
        <f t="shared" si="2"/>
        <v>28.832499980926499</v>
      </c>
      <c r="J43" s="35" t="str">
        <f t="shared" si="3"/>
        <v xml:space="preserve"> </v>
      </c>
      <c r="K43" s="89" t="str">
        <f t="shared" si="30"/>
        <v/>
      </c>
      <c r="L43" s="89" t="str">
        <f t="shared" si="36"/>
        <v/>
      </c>
      <c r="M43" s="168">
        <f t="shared" si="41"/>
        <v>0</v>
      </c>
      <c r="N43" s="165">
        <f t="shared" si="55"/>
        <v>0</v>
      </c>
      <c r="O43" s="70" t="str">
        <f t="shared" si="54"/>
        <v/>
      </c>
      <c r="P43" s="102" t="str">
        <f t="shared" si="42"/>
        <v/>
      </c>
      <c r="Q43" s="230" t="str">
        <f t="shared" si="0"/>
        <v/>
      </c>
      <c r="R43" s="85">
        <f t="shared" si="56"/>
        <v>0</v>
      </c>
      <c r="S43" s="27">
        <v>33278</v>
      </c>
      <c r="T43">
        <v>16.0100002288818</v>
      </c>
      <c r="U43">
        <v>28.959999084472699</v>
      </c>
      <c r="V43">
        <v>0</v>
      </c>
      <c r="W43">
        <v>40.428480396198701</v>
      </c>
      <c r="X43" s="36">
        <f t="shared" si="4"/>
        <v>5.5020863071898098</v>
      </c>
      <c r="Y43" s="41">
        <f t="shared" si="19"/>
        <v>0</v>
      </c>
      <c r="Z43" s="42">
        <f t="shared" si="20"/>
        <v>0</v>
      </c>
      <c r="AA43" s="61">
        <f t="shared" si="5"/>
        <v>25.722499370574972</v>
      </c>
      <c r="AB43" s="35" t="str">
        <f t="shared" si="6"/>
        <v xml:space="preserve"> </v>
      </c>
      <c r="AC43" s="76" t="str">
        <f t="shared" si="31"/>
        <v/>
      </c>
      <c r="AD43" s="89" t="str">
        <f t="shared" si="43"/>
        <v/>
      </c>
      <c r="AE43" s="168">
        <f t="shared" si="37"/>
        <v>0</v>
      </c>
      <c r="AF43" s="165">
        <f t="shared" si="57"/>
        <v>0</v>
      </c>
      <c r="AG43" s="70" t="str">
        <f t="shared" si="44"/>
        <v/>
      </c>
      <c r="AH43" s="102" t="str">
        <f t="shared" si="45"/>
        <v/>
      </c>
      <c r="AI43" s="230" t="str">
        <f t="shared" si="7"/>
        <v/>
      </c>
      <c r="AJ43" s="85">
        <f t="shared" si="58"/>
        <v>0</v>
      </c>
      <c r="AK43" s="27">
        <v>33643</v>
      </c>
      <c r="AL43">
        <v>16.829999923706101</v>
      </c>
      <c r="AM43">
        <v>25.850000381469702</v>
      </c>
      <c r="AN43">
        <v>44.799999237060497</v>
      </c>
      <c r="AO43">
        <v>40.428480396198701</v>
      </c>
      <c r="AP43" s="36">
        <f t="shared" si="8"/>
        <v>4.461421666643977</v>
      </c>
      <c r="AQ43" s="41">
        <f t="shared" si="21"/>
        <v>45.903822244852989</v>
      </c>
      <c r="AR43" s="42">
        <f t="shared" si="22"/>
        <v>0.91807644489705975</v>
      </c>
      <c r="AS43" s="61">
        <f t="shared" si="9"/>
        <v>23.595000267028801</v>
      </c>
      <c r="AT43" s="37">
        <f t="shared" si="23"/>
        <v>1</v>
      </c>
      <c r="AU43" s="76">
        <f t="shared" si="32"/>
        <v>1</v>
      </c>
      <c r="AV43" s="89" t="str">
        <f t="shared" si="46"/>
        <v/>
      </c>
      <c r="AW43" s="168">
        <f t="shared" si="38"/>
        <v>0</v>
      </c>
      <c r="AX43" s="165">
        <f t="shared" si="59"/>
        <v>0</v>
      </c>
      <c r="AY43" s="70" t="str">
        <f t="shared" si="47"/>
        <v/>
      </c>
      <c r="AZ43" s="102" t="str">
        <f t="shared" si="48"/>
        <v/>
      </c>
      <c r="BA43" s="230" t="str">
        <f t="shared" si="10"/>
        <v/>
      </c>
      <c r="BB43" s="85">
        <f t="shared" si="60"/>
        <v>0</v>
      </c>
      <c r="BC43" s="27">
        <v>33278</v>
      </c>
      <c r="BD43">
        <v>14.7600002288818</v>
      </c>
      <c r="BE43">
        <v>28.2399997711182</v>
      </c>
      <c r="BF43">
        <v>0</v>
      </c>
      <c r="BG43">
        <v>40.411127201457603</v>
      </c>
      <c r="BH43" s="110">
        <f t="shared" si="11"/>
        <v>5.4739421742767238</v>
      </c>
      <c r="BI43" s="111">
        <f t="shared" si="24"/>
        <v>0</v>
      </c>
      <c r="BJ43" s="113">
        <f t="shared" si="25"/>
        <v>0</v>
      </c>
      <c r="BK43" s="112">
        <f t="shared" si="12"/>
        <v>24.8699998855591</v>
      </c>
      <c r="BL43" s="35" t="str">
        <f t="shared" si="13"/>
        <v xml:space="preserve"> </v>
      </c>
      <c r="BM43" s="76" t="str">
        <f t="shared" si="33"/>
        <v/>
      </c>
      <c r="BN43" s="89" t="str">
        <f t="shared" si="49"/>
        <v/>
      </c>
      <c r="BO43" s="168">
        <f t="shared" si="39"/>
        <v>0</v>
      </c>
      <c r="BP43" s="165">
        <f t="shared" si="61"/>
        <v>0</v>
      </c>
      <c r="BQ43" s="70" t="str">
        <f t="shared" si="52"/>
        <v/>
      </c>
      <c r="BR43" s="102" t="str">
        <f t="shared" si="50"/>
        <v/>
      </c>
      <c r="BS43" s="230" t="str">
        <f t="shared" si="26"/>
        <v/>
      </c>
      <c r="BT43" s="85">
        <f t="shared" si="62"/>
        <v>0</v>
      </c>
      <c r="BU43" s="27">
        <v>33643</v>
      </c>
      <c r="BV43">
        <v>15.3999996185303</v>
      </c>
      <c r="BW43">
        <v>22.4899997711182</v>
      </c>
      <c r="BX43">
        <v>19</v>
      </c>
      <c r="BY43">
        <v>40.411127201457603</v>
      </c>
      <c r="BZ43" s="34">
        <f t="shared" si="14"/>
        <v>3.7117958901700323</v>
      </c>
      <c r="CA43" s="38">
        <f t="shared" si="27"/>
        <v>21.430105188676077</v>
      </c>
      <c r="CB43" s="40">
        <f t="shared" si="28"/>
        <v>0.42860210377352154</v>
      </c>
      <c r="CC43" s="61">
        <f t="shared" si="15"/>
        <v>20.717499732971223</v>
      </c>
      <c r="CD43" s="35">
        <f t="shared" si="16"/>
        <v>1</v>
      </c>
      <c r="CE43" s="76">
        <f t="shared" si="34"/>
        <v>1</v>
      </c>
      <c r="CF43" s="89" t="str">
        <f t="shared" si="51"/>
        <v/>
      </c>
      <c r="CG43" s="168">
        <f t="shared" si="40"/>
        <v>9.9077344877711596E-2</v>
      </c>
      <c r="CH43" s="165">
        <f t="shared" si="63"/>
        <v>0</v>
      </c>
      <c r="CI43" s="70" t="str">
        <f t="shared" si="35"/>
        <v/>
      </c>
      <c r="CJ43" s="102" t="str">
        <f t="shared" si="53"/>
        <v/>
      </c>
      <c r="CK43" s="230" t="str">
        <f t="shared" si="29"/>
        <v/>
      </c>
      <c r="CL43" s="85">
        <f t="shared" si="64"/>
        <v>0</v>
      </c>
      <c r="CM43" s="6"/>
      <c r="CN43" s="6"/>
      <c r="CO43" s="6"/>
      <c r="CP43" s="6"/>
      <c r="CQ43" s="6"/>
      <c r="CR43" s="6"/>
      <c r="CS43" s="6"/>
      <c r="CT43" s="6"/>
      <c r="CU43" s="6"/>
    </row>
    <row r="44" spans="1:99" ht="15.6">
      <c r="A44" s="27">
        <v>32914</v>
      </c>
      <c r="B44">
        <v>20.690000534057599</v>
      </c>
      <c r="C44">
        <v>31.629999160766602</v>
      </c>
      <c r="D44">
        <v>0.60000002384185802</v>
      </c>
      <c r="E44">
        <v>40.2571674141169</v>
      </c>
      <c r="F44" s="36">
        <f t="shared" si="1"/>
        <v>5.4950453545397533</v>
      </c>
      <c r="G44" s="41">
        <f t="shared" si="17"/>
        <v>0</v>
      </c>
      <c r="H44" s="42">
        <f t="shared" si="18"/>
        <v>0</v>
      </c>
      <c r="I44" s="61">
        <f t="shared" si="2"/>
        <v>28.894999504089352</v>
      </c>
      <c r="J44" s="35" t="str">
        <f t="shared" si="3"/>
        <v xml:space="preserve"> </v>
      </c>
      <c r="K44" s="89" t="str">
        <f t="shared" si="30"/>
        <v/>
      </c>
      <c r="L44" s="89" t="str">
        <f t="shared" si="36"/>
        <v/>
      </c>
      <c r="M44" s="168">
        <f t="shared" si="41"/>
        <v>0</v>
      </c>
      <c r="N44" s="165">
        <f t="shared" si="55"/>
        <v>0</v>
      </c>
      <c r="O44" s="70" t="str">
        <f t="shared" si="54"/>
        <v/>
      </c>
      <c r="P44" s="102" t="str">
        <f t="shared" si="42"/>
        <v/>
      </c>
      <c r="Q44" s="230" t="str">
        <f t="shared" si="0"/>
        <v/>
      </c>
      <c r="R44" s="85">
        <f t="shared" si="56"/>
        <v>0</v>
      </c>
      <c r="S44" s="27">
        <v>33279</v>
      </c>
      <c r="T44">
        <v>16.110000610351602</v>
      </c>
      <c r="U44">
        <v>31.360000610351602</v>
      </c>
      <c r="V44">
        <v>0</v>
      </c>
      <c r="W44">
        <v>40.2571674141169</v>
      </c>
      <c r="X44" s="36">
        <f t="shared" si="4"/>
        <v>6.1299101432739445</v>
      </c>
      <c r="Y44" s="41">
        <f t="shared" si="19"/>
        <v>0</v>
      </c>
      <c r="Z44" s="42">
        <f t="shared" si="20"/>
        <v>0</v>
      </c>
      <c r="AA44" s="61">
        <f t="shared" si="5"/>
        <v>27.547500610351602</v>
      </c>
      <c r="AB44" s="35" t="str">
        <f t="shared" si="6"/>
        <v xml:space="preserve"> </v>
      </c>
      <c r="AC44" s="76" t="str">
        <f t="shared" si="31"/>
        <v/>
      </c>
      <c r="AD44" s="89" t="str">
        <f t="shared" si="43"/>
        <v/>
      </c>
      <c r="AE44" s="168">
        <f t="shared" si="37"/>
        <v>0</v>
      </c>
      <c r="AF44" s="165">
        <f t="shared" si="57"/>
        <v>0</v>
      </c>
      <c r="AG44" s="70" t="str">
        <f t="shared" si="44"/>
        <v/>
      </c>
      <c r="AH44" s="102" t="str">
        <f t="shared" si="45"/>
        <v/>
      </c>
      <c r="AI44" s="230" t="str">
        <f t="shared" si="7"/>
        <v/>
      </c>
      <c r="AJ44" s="85">
        <f t="shared" si="58"/>
        <v>0</v>
      </c>
      <c r="AK44" s="27">
        <v>33644</v>
      </c>
      <c r="AL44">
        <v>16.600000381469702</v>
      </c>
      <c r="AM44">
        <v>27.100000381469702</v>
      </c>
      <c r="AN44">
        <v>0.10000000149011599</v>
      </c>
      <c r="AO44">
        <v>40.2571674141169</v>
      </c>
      <c r="AP44" s="36">
        <f t="shared" si="8"/>
        <v>4.8555989708572707</v>
      </c>
      <c r="AQ44" s="41">
        <f t="shared" si="21"/>
        <v>42.11934306965729</v>
      </c>
      <c r="AR44" s="42">
        <f t="shared" si="22"/>
        <v>0.84238686139314578</v>
      </c>
      <c r="AS44" s="61">
        <f t="shared" si="9"/>
        <v>24.475000381469702</v>
      </c>
      <c r="AT44" s="37">
        <f t="shared" si="23"/>
        <v>1</v>
      </c>
      <c r="AU44" s="76">
        <f t="shared" si="32"/>
        <v>1</v>
      </c>
      <c r="AV44" s="89" t="str">
        <f t="shared" si="46"/>
        <v/>
      </c>
      <c r="AW44" s="168">
        <f t="shared" si="38"/>
        <v>0</v>
      </c>
      <c r="AX44" s="165">
        <f t="shared" si="59"/>
        <v>0</v>
      </c>
      <c r="AY44" s="70" t="str">
        <f t="shared" si="47"/>
        <v/>
      </c>
      <c r="AZ44" s="102" t="str">
        <f t="shared" si="48"/>
        <v/>
      </c>
      <c r="BA44" s="230" t="str">
        <f t="shared" si="10"/>
        <v/>
      </c>
      <c r="BB44" s="85">
        <f t="shared" si="60"/>
        <v>0</v>
      </c>
      <c r="BC44" s="27">
        <v>33279</v>
      </c>
      <c r="BD44">
        <v>13.060000419616699</v>
      </c>
      <c r="BE44">
        <v>30.420000076293899</v>
      </c>
      <c r="BF44">
        <v>0</v>
      </c>
      <c r="BG44">
        <v>40.236255477338602</v>
      </c>
      <c r="BH44" s="110">
        <f t="shared" si="11"/>
        <v>6.2228714918590589</v>
      </c>
      <c r="BI44" s="111">
        <f t="shared" si="24"/>
        <v>0</v>
      </c>
      <c r="BJ44" s="113">
        <f t="shared" si="25"/>
        <v>0</v>
      </c>
      <c r="BK44" s="112">
        <f t="shared" si="12"/>
        <v>26.080000162124598</v>
      </c>
      <c r="BL44" s="35" t="str">
        <f t="shared" si="13"/>
        <v xml:space="preserve"> </v>
      </c>
      <c r="BM44" s="76" t="str">
        <f t="shared" si="33"/>
        <v/>
      </c>
      <c r="BN44" s="89" t="str">
        <f t="shared" si="49"/>
        <v/>
      </c>
      <c r="BO44" s="168">
        <f t="shared" si="39"/>
        <v>0</v>
      </c>
      <c r="BP44" s="165">
        <f t="shared" si="61"/>
        <v>0</v>
      </c>
      <c r="BQ44" s="70" t="str">
        <f t="shared" si="52"/>
        <v/>
      </c>
      <c r="BR44" s="102" t="str">
        <f t="shared" si="50"/>
        <v/>
      </c>
      <c r="BS44" s="230" t="str">
        <f t="shared" si="26"/>
        <v/>
      </c>
      <c r="BT44" s="85">
        <f t="shared" si="62"/>
        <v>0</v>
      </c>
      <c r="BU44" s="27">
        <v>33644</v>
      </c>
      <c r="BV44">
        <v>15.6599998474121</v>
      </c>
      <c r="BW44">
        <v>25.5200004577637</v>
      </c>
      <c r="BX44">
        <v>0</v>
      </c>
      <c r="BY44">
        <v>40.236255477338602</v>
      </c>
      <c r="BZ44" s="34">
        <f t="shared" si="14"/>
        <v>4.5534009457850413</v>
      </c>
      <c r="CA44" s="38">
        <f t="shared" si="27"/>
        <v>17.787384432048043</v>
      </c>
      <c r="CB44" s="40">
        <f t="shared" si="28"/>
        <v>0.35574768864096085</v>
      </c>
      <c r="CC44" s="61">
        <f t="shared" si="15"/>
        <v>23.055000305175799</v>
      </c>
      <c r="CD44" s="35">
        <f t="shared" si="16"/>
        <v>1</v>
      </c>
      <c r="CE44" s="76">
        <f t="shared" si="34"/>
        <v>1</v>
      </c>
      <c r="CF44" s="89" t="str">
        <f t="shared" si="51"/>
        <v/>
      </c>
      <c r="CG44" s="168">
        <f t="shared" si="40"/>
        <v>0</v>
      </c>
      <c r="CH44" s="165">
        <f t="shared" si="63"/>
        <v>0</v>
      </c>
      <c r="CI44" s="70" t="str">
        <f t="shared" si="35"/>
        <v/>
      </c>
      <c r="CJ44" s="102" t="str">
        <f t="shared" si="53"/>
        <v/>
      </c>
      <c r="CK44" s="230" t="str">
        <f t="shared" si="29"/>
        <v/>
      </c>
      <c r="CL44" s="85">
        <f t="shared" si="64"/>
        <v>0</v>
      </c>
      <c r="CM44" s="6"/>
      <c r="CN44" s="6"/>
      <c r="CO44" s="6"/>
      <c r="CP44" s="6"/>
      <c r="CQ44" s="6"/>
      <c r="CR44" s="6"/>
      <c r="CS44" s="6"/>
      <c r="CT44" s="6"/>
      <c r="CU44" s="6"/>
    </row>
    <row r="45" spans="1:99" ht="15.6">
      <c r="A45" s="27">
        <v>32915</v>
      </c>
      <c r="B45">
        <v>17.909999847412099</v>
      </c>
      <c r="C45">
        <v>29.879999160766602</v>
      </c>
      <c r="D45">
        <v>3.0999999046325701</v>
      </c>
      <c r="E45">
        <v>40.083201766014703</v>
      </c>
      <c r="F45" s="36">
        <f t="shared" si="1"/>
        <v>5.4281918948052503</v>
      </c>
      <c r="G45" s="41">
        <f t="shared" si="17"/>
        <v>0</v>
      </c>
      <c r="H45" s="42">
        <f t="shared" si="18"/>
        <v>0</v>
      </c>
      <c r="I45" s="61">
        <f t="shared" si="2"/>
        <v>26.887499332427975</v>
      </c>
      <c r="J45" s="35" t="str">
        <f t="shared" si="3"/>
        <v xml:space="preserve"> </v>
      </c>
      <c r="K45" s="89" t="str">
        <f t="shared" si="30"/>
        <v/>
      </c>
      <c r="L45" s="89" t="str">
        <f t="shared" si="36"/>
        <v/>
      </c>
      <c r="M45" s="168">
        <f t="shared" si="41"/>
        <v>0</v>
      </c>
      <c r="N45" s="165">
        <f t="shared" si="55"/>
        <v>0</v>
      </c>
      <c r="O45" s="70" t="str">
        <f t="shared" si="54"/>
        <v/>
      </c>
      <c r="P45" s="102" t="str">
        <f t="shared" si="42"/>
        <v/>
      </c>
      <c r="Q45" s="230" t="str">
        <f t="shared" si="0"/>
        <v/>
      </c>
      <c r="R45" s="85">
        <f t="shared" si="56"/>
        <v>0</v>
      </c>
      <c r="S45" s="27">
        <v>33280</v>
      </c>
      <c r="T45">
        <v>16.2700004577637</v>
      </c>
      <c r="U45">
        <v>33.259998321533203</v>
      </c>
      <c r="V45">
        <v>0</v>
      </c>
      <c r="W45">
        <v>40.083201766014703</v>
      </c>
      <c r="X45" s="36">
        <f t="shared" si="4"/>
        <v>6.6019685343113137</v>
      </c>
      <c r="Y45" s="41">
        <f t="shared" si="19"/>
        <v>0</v>
      </c>
      <c r="Z45" s="42">
        <f t="shared" si="20"/>
        <v>0</v>
      </c>
      <c r="AA45" s="61">
        <f t="shared" si="5"/>
        <v>29.012498855590827</v>
      </c>
      <c r="AB45" s="35" t="str">
        <f t="shared" si="6"/>
        <v xml:space="preserve"> </v>
      </c>
      <c r="AC45" s="76" t="str">
        <f t="shared" si="31"/>
        <v/>
      </c>
      <c r="AD45" s="89" t="str">
        <f t="shared" si="43"/>
        <v/>
      </c>
      <c r="AE45" s="168">
        <f t="shared" si="37"/>
        <v>0</v>
      </c>
      <c r="AF45" s="165">
        <f t="shared" si="57"/>
        <v>0</v>
      </c>
      <c r="AG45" s="70" t="str">
        <f t="shared" si="44"/>
        <v/>
      </c>
      <c r="AH45" s="102" t="str">
        <f t="shared" si="45"/>
        <v/>
      </c>
      <c r="AI45" s="230" t="str">
        <f t="shared" si="7"/>
        <v/>
      </c>
      <c r="AJ45" s="85">
        <f t="shared" si="58"/>
        <v>0</v>
      </c>
      <c r="AK45" s="27">
        <v>33645</v>
      </c>
      <c r="AL45">
        <v>17.5200004577637</v>
      </c>
      <c r="AM45">
        <v>29.469999313354499</v>
      </c>
      <c r="AN45">
        <v>0</v>
      </c>
      <c r="AO45">
        <v>40.083201766014703</v>
      </c>
      <c r="AP45" s="36">
        <f t="shared" si="8"/>
        <v>5.37162340645411</v>
      </c>
      <c r="AQ45" s="41">
        <f t="shared" si="21"/>
        <v>37.822044344494003</v>
      </c>
      <c r="AR45" s="42">
        <f t="shared" si="22"/>
        <v>0.75644088688988009</v>
      </c>
      <c r="AS45" s="61">
        <f t="shared" si="9"/>
        <v>26.482499599456801</v>
      </c>
      <c r="AT45" s="37">
        <f t="shared" si="23"/>
        <v>1</v>
      </c>
      <c r="AU45" s="76">
        <f t="shared" si="32"/>
        <v>1</v>
      </c>
      <c r="AV45" s="89" t="str">
        <f t="shared" si="46"/>
        <v/>
      </c>
      <c r="AW45" s="168">
        <f t="shared" si="38"/>
        <v>0</v>
      </c>
      <c r="AX45" s="165">
        <f t="shared" si="59"/>
        <v>0</v>
      </c>
      <c r="AY45" s="70" t="str">
        <f t="shared" si="47"/>
        <v/>
      </c>
      <c r="AZ45" s="102" t="str">
        <f t="shared" si="48"/>
        <v/>
      </c>
      <c r="BA45" s="230" t="str">
        <f t="shared" si="10"/>
        <v/>
      </c>
      <c r="BB45" s="85">
        <f t="shared" si="60"/>
        <v>0</v>
      </c>
      <c r="BC45" s="27">
        <v>33280</v>
      </c>
      <c r="BD45">
        <v>14.2399997711182</v>
      </c>
      <c r="BE45">
        <v>35.369998931884801</v>
      </c>
      <c r="BF45">
        <v>0</v>
      </c>
      <c r="BG45">
        <v>40.058592390957202</v>
      </c>
      <c r="BH45" s="110">
        <f t="shared" si="11"/>
        <v>7.3649150054163686</v>
      </c>
      <c r="BI45" s="111">
        <f t="shared" si="24"/>
        <v>0</v>
      </c>
      <c r="BJ45" s="113">
        <f t="shared" si="25"/>
        <v>0</v>
      </c>
      <c r="BK45" s="112">
        <f t="shared" si="12"/>
        <v>30.087499141693151</v>
      </c>
      <c r="BL45" s="35" t="str">
        <f t="shared" si="13"/>
        <v xml:space="preserve"> </v>
      </c>
      <c r="BM45" s="76" t="str">
        <f t="shared" si="33"/>
        <v/>
      </c>
      <c r="BN45" s="89" t="str">
        <f t="shared" si="49"/>
        <v/>
      </c>
      <c r="BO45" s="168">
        <f t="shared" si="39"/>
        <v>0</v>
      </c>
      <c r="BP45" s="165">
        <f t="shared" si="61"/>
        <v>0</v>
      </c>
      <c r="BQ45" s="70" t="str">
        <f t="shared" si="52"/>
        <v/>
      </c>
      <c r="BR45" s="102" t="str">
        <f t="shared" si="50"/>
        <v/>
      </c>
      <c r="BS45" s="230" t="str">
        <f t="shared" si="26"/>
        <v/>
      </c>
      <c r="BT45" s="85">
        <f t="shared" si="62"/>
        <v>0</v>
      </c>
      <c r="BU45" s="27">
        <v>33645</v>
      </c>
      <c r="BV45">
        <v>16.030000686645501</v>
      </c>
      <c r="BW45">
        <v>26.590000152587901</v>
      </c>
      <c r="BX45">
        <v>0</v>
      </c>
      <c r="BY45">
        <v>40.058592390957202</v>
      </c>
      <c r="BZ45" s="34">
        <f t="shared" si="14"/>
        <v>4.7794421030362235</v>
      </c>
      <c r="CA45" s="38">
        <f t="shared" si="27"/>
        <v>13.963830749619063</v>
      </c>
      <c r="CB45" s="40">
        <f t="shared" si="28"/>
        <v>0.27927661499238127</v>
      </c>
      <c r="CC45" s="61">
        <f t="shared" si="15"/>
        <v>23.950000286102302</v>
      </c>
      <c r="CD45" s="35">
        <f t="shared" si="16"/>
        <v>1</v>
      </c>
      <c r="CE45" s="76">
        <f t="shared" si="34"/>
        <v>1</v>
      </c>
      <c r="CF45" s="89" t="str">
        <f t="shared" si="51"/>
        <v/>
      </c>
      <c r="CG45" s="168">
        <f t="shared" si="40"/>
        <v>0</v>
      </c>
      <c r="CH45" s="165">
        <f t="shared" si="63"/>
        <v>0</v>
      </c>
      <c r="CI45" s="70" t="str">
        <f t="shared" si="35"/>
        <v/>
      </c>
      <c r="CJ45" s="102" t="str">
        <f t="shared" si="53"/>
        <v/>
      </c>
      <c r="CK45" s="230" t="str">
        <f t="shared" si="29"/>
        <v/>
      </c>
      <c r="CL45" s="85">
        <f t="shared" si="64"/>
        <v>0</v>
      </c>
      <c r="CM45" s="6"/>
      <c r="CN45" s="6"/>
      <c r="CO45" s="6"/>
      <c r="CP45" s="6"/>
      <c r="CQ45" s="6"/>
      <c r="CR45" s="6"/>
      <c r="CS45" s="6"/>
      <c r="CT45" s="6"/>
      <c r="CU45" s="6"/>
    </row>
    <row r="46" spans="1:99" ht="15.6">
      <c r="A46" s="27">
        <v>32916</v>
      </c>
      <c r="B46">
        <v>19.7600002288818</v>
      </c>
      <c r="C46">
        <v>28.600000381469702</v>
      </c>
      <c r="D46">
        <v>0.10000000149011599</v>
      </c>
      <c r="E46">
        <v>39.906758925536302</v>
      </c>
      <c r="F46" s="36">
        <f t="shared" si="1"/>
        <v>4.6760245517937058</v>
      </c>
      <c r="G46" s="41">
        <f t="shared" si="17"/>
        <v>0</v>
      </c>
      <c r="H46" s="42">
        <f t="shared" si="18"/>
        <v>0</v>
      </c>
      <c r="I46" s="61">
        <f t="shared" si="2"/>
        <v>26.390000343322725</v>
      </c>
      <c r="J46" s="35" t="str">
        <f t="shared" si="3"/>
        <v xml:space="preserve"> </v>
      </c>
      <c r="K46" s="89" t="str">
        <f t="shared" si="30"/>
        <v/>
      </c>
      <c r="L46" s="89" t="str">
        <f t="shared" si="36"/>
        <v/>
      </c>
      <c r="M46" s="168">
        <f t="shared" si="41"/>
        <v>0</v>
      </c>
      <c r="N46" s="165">
        <f t="shared" si="55"/>
        <v>0</v>
      </c>
      <c r="O46" s="70" t="str">
        <f t="shared" si="54"/>
        <v/>
      </c>
      <c r="P46" s="102" t="str">
        <f t="shared" si="42"/>
        <v/>
      </c>
      <c r="Q46" s="230" t="str">
        <f t="shared" si="0"/>
        <v/>
      </c>
      <c r="R46" s="85">
        <f t="shared" si="56"/>
        <v>0</v>
      </c>
      <c r="S46" s="27">
        <v>33281</v>
      </c>
      <c r="T46">
        <v>16.219999313354499</v>
      </c>
      <c r="U46">
        <v>28.2700004577637</v>
      </c>
      <c r="V46">
        <v>0</v>
      </c>
      <c r="W46">
        <v>39.906758925536302</v>
      </c>
      <c r="X46" s="36">
        <f t="shared" si="4"/>
        <v>5.207749069199564</v>
      </c>
      <c r="Y46" s="41">
        <f t="shared" si="19"/>
        <v>0</v>
      </c>
      <c r="Z46" s="42">
        <f t="shared" si="20"/>
        <v>0</v>
      </c>
      <c r="AA46" s="61">
        <f t="shared" si="5"/>
        <v>25.257500171661398</v>
      </c>
      <c r="AB46" s="35" t="str">
        <f t="shared" si="6"/>
        <v xml:space="preserve"> </v>
      </c>
      <c r="AC46" s="76" t="str">
        <f t="shared" si="31"/>
        <v/>
      </c>
      <c r="AD46" s="89" t="str">
        <f t="shared" si="43"/>
        <v/>
      </c>
      <c r="AE46" s="168">
        <f t="shared" si="37"/>
        <v>0</v>
      </c>
      <c r="AF46" s="165">
        <f t="shared" si="57"/>
        <v>0</v>
      </c>
      <c r="AG46" s="70" t="str">
        <f t="shared" si="44"/>
        <v/>
      </c>
      <c r="AH46" s="102" t="str">
        <f t="shared" si="45"/>
        <v/>
      </c>
      <c r="AI46" s="230" t="str">
        <f t="shared" si="7"/>
        <v/>
      </c>
      <c r="AJ46" s="85">
        <f t="shared" si="58"/>
        <v>0</v>
      </c>
      <c r="AK46" s="27">
        <v>33646</v>
      </c>
      <c r="AL46">
        <v>19.399999618530298</v>
      </c>
      <c r="AM46">
        <v>36.119998931884801</v>
      </c>
      <c r="AN46">
        <v>0</v>
      </c>
      <c r="AO46">
        <v>39.906758925536302</v>
      </c>
      <c r="AP46" s="36">
        <f t="shared" si="8"/>
        <v>6.9792707311727922</v>
      </c>
      <c r="AQ46" s="41">
        <f t="shared" si="21"/>
        <v>32.238627759555769</v>
      </c>
      <c r="AR46" s="42">
        <f t="shared" si="22"/>
        <v>0.64477255519111543</v>
      </c>
      <c r="AS46" s="61">
        <f t="shared" si="9"/>
        <v>31.939999103546175</v>
      </c>
      <c r="AT46" s="37">
        <f t="shared" si="23"/>
        <v>1</v>
      </c>
      <c r="AU46" s="76">
        <f t="shared" si="32"/>
        <v>1</v>
      </c>
      <c r="AV46" s="89" t="str">
        <f t="shared" si="46"/>
        <v/>
      </c>
      <c r="AW46" s="168">
        <f t="shared" si="38"/>
        <v>0</v>
      </c>
      <c r="AX46" s="165">
        <f t="shared" si="59"/>
        <v>0</v>
      </c>
      <c r="AY46" s="70" t="str">
        <f t="shared" si="47"/>
        <v/>
      </c>
      <c r="AZ46" s="102" t="str">
        <f t="shared" si="48"/>
        <v/>
      </c>
      <c r="BA46" s="230" t="str">
        <f t="shared" si="10"/>
        <v/>
      </c>
      <c r="BB46" s="85">
        <f t="shared" si="60"/>
        <v>0</v>
      </c>
      <c r="BC46" s="27">
        <v>33281</v>
      </c>
      <c r="BD46">
        <v>15.0100002288818</v>
      </c>
      <c r="BE46">
        <v>31.950000762939499</v>
      </c>
      <c r="BF46">
        <v>0</v>
      </c>
      <c r="BG46">
        <v>39.878312210492297</v>
      </c>
      <c r="BH46" s="110">
        <f t="shared" si="11"/>
        <v>6.3605537136269499</v>
      </c>
      <c r="BI46" s="111">
        <f t="shared" si="24"/>
        <v>0</v>
      </c>
      <c r="BJ46" s="113">
        <f t="shared" si="25"/>
        <v>0</v>
      </c>
      <c r="BK46" s="112">
        <f t="shared" si="12"/>
        <v>27.715000629425074</v>
      </c>
      <c r="BL46" s="35" t="str">
        <f t="shared" si="13"/>
        <v xml:space="preserve"> </v>
      </c>
      <c r="BM46" s="76" t="str">
        <f t="shared" si="33"/>
        <v/>
      </c>
      <c r="BN46" s="89" t="str">
        <f t="shared" si="49"/>
        <v/>
      </c>
      <c r="BO46" s="168">
        <f t="shared" si="39"/>
        <v>0</v>
      </c>
      <c r="BP46" s="165">
        <f t="shared" si="61"/>
        <v>0</v>
      </c>
      <c r="BQ46" s="70" t="str">
        <f t="shared" si="52"/>
        <v/>
      </c>
      <c r="BR46" s="102" t="str">
        <f t="shared" si="50"/>
        <v/>
      </c>
      <c r="BS46" s="230" t="str">
        <f t="shared" si="26"/>
        <v/>
      </c>
      <c r="BT46" s="85">
        <f t="shared" si="62"/>
        <v>0</v>
      </c>
      <c r="BU46" s="27">
        <v>33646</v>
      </c>
      <c r="BV46">
        <v>16.110000610351602</v>
      </c>
      <c r="BW46">
        <v>35.409999847412102</v>
      </c>
      <c r="BX46">
        <v>0</v>
      </c>
      <c r="BY46">
        <v>39.878312210492297</v>
      </c>
      <c r="BZ46" s="34">
        <f t="shared" si="14"/>
        <v>7.164156099546811</v>
      </c>
      <c r="CA46" s="38">
        <f t="shared" si="27"/>
        <v>8.2325058699816154</v>
      </c>
      <c r="CB46" s="40">
        <f t="shared" si="28"/>
        <v>0.16465011739963231</v>
      </c>
      <c r="CC46" s="61">
        <f t="shared" si="15"/>
        <v>30.585000038146976</v>
      </c>
      <c r="CD46" s="35" t="str">
        <f t="shared" si="16"/>
        <v xml:space="preserve"> </v>
      </c>
      <c r="CE46" s="76">
        <f t="shared" si="34"/>
        <v>1</v>
      </c>
      <c r="CF46" s="89" t="str">
        <f t="shared" si="51"/>
        <v/>
      </c>
      <c r="CG46" s="168">
        <f t="shared" si="40"/>
        <v>0</v>
      </c>
      <c r="CH46" s="165">
        <f t="shared" si="63"/>
        <v>0</v>
      </c>
      <c r="CI46" s="70" t="str">
        <f t="shared" si="35"/>
        <v/>
      </c>
      <c r="CJ46" s="102" t="str">
        <f t="shared" si="53"/>
        <v/>
      </c>
      <c r="CK46" s="230" t="str">
        <f t="shared" si="29"/>
        <v/>
      </c>
      <c r="CL46" s="85">
        <f t="shared" si="64"/>
        <v>0</v>
      </c>
      <c r="CM46" s="6"/>
      <c r="CN46" s="6"/>
      <c r="CO46" s="6"/>
      <c r="CP46" s="6"/>
      <c r="CQ46" s="6"/>
      <c r="CR46" s="6"/>
      <c r="CS46" s="6"/>
      <c r="CT46" s="6"/>
      <c r="CU46" s="6"/>
    </row>
    <row r="47" spans="1:99" ht="15.6">
      <c r="A47" s="27">
        <v>32917</v>
      </c>
      <c r="B47">
        <v>17.420000076293899</v>
      </c>
      <c r="C47">
        <v>25.100000381469702</v>
      </c>
      <c r="D47">
        <v>11.699999809265099</v>
      </c>
      <c r="E47">
        <v>39.728014366325702</v>
      </c>
      <c r="F47" s="36">
        <f t="shared" si="1"/>
        <v>4.037118256219407</v>
      </c>
      <c r="G47" s="41">
        <f t="shared" si="17"/>
        <v>8.4703052042895735</v>
      </c>
      <c r="H47" s="42">
        <f t="shared" si="18"/>
        <v>0.16940610408579146</v>
      </c>
      <c r="I47" s="61">
        <f t="shared" si="2"/>
        <v>23.180000305175753</v>
      </c>
      <c r="J47" s="35" t="str">
        <f t="shared" si="3"/>
        <v xml:space="preserve"> </v>
      </c>
      <c r="K47" s="89">
        <f t="shared" si="30"/>
        <v>1</v>
      </c>
      <c r="L47" s="89" t="str">
        <f t="shared" si="36"/>
        <v/>
      </c>
      <c r="M47" s="168">
        <f t="shared" si="41"/>
        <v>0</v>
      </c>
      <c r="N47" s="165">
        <f t="shared" si="55"/>
        <v>0</v>
      </c>
      <c r="O47" s="70" t="str">
        <f t="shared" si="54"/>
        <v/>
      </c>
      <c r="P47" s="102" t="str">
        <f t="shared" si="42"/>
        <v/>
      </c>
      <c r="Q47" s="230" t="str">
        <f t="shared" si="0"/>
        <v/>
      </c>
      <c r="R47" s="85">
        <f t="shared" si="56"/>
        <v>0</v>
      </c>
      <c r="S47" s="27">
        <v>33282</v>
      </c>
      <c r="T47">
        <v>14.6000003814697</v>
      </c>
      <c r="U47">
        <v>29.299999237060501</v>
      </c>
      <c r="V47">
        <v>0</v>
      </c>
      <c r="W47">
        <v>39.728014366325702</v>
      </c>
      <c r="X47" s="36">
        <f t="shared" si="4"/>
        <v>5.6840042278358078</v>
      </c>
      <c r="Y47" s="41">
        <f t="shared" si="19"/>
        <v>0</v>
      </c>
      <c r="Z47" s="42">
        <f t="shared" si="20"/>
        <v>0</v>
      </c>
      <c r="AA47" s="61">
        <f t="shared" si="5"/>
        <v>25.624999523162799</v>
      </c>
      <c r="AB47" s="35" t="str">
        <f t="shared" si="6"/>
        <v xml:space="preserve"> </v>
      </c>
      <c r="AC47" s="76" t="str">
        <f t="shared" si="31"/>
        <v/>
      </c>
      <c r="AD47" s="89" t="str">
        <f t="shared" si="43"/>
        <v/>
      </c>
      <c r="AE47" s="168">
        <f t="shared" si="37"/>
        <v>0</v>
      </c>
      <c r="AF47" s="165">
        <f t="shared" si="57"/>
        <v>0</v>
      </c>
      <c r="AG47" s="70" t="str">
        <f t="shared" si="44"/>
        <v/>
      </c>
      <c r="AH47" s="102" t="str">
        <f t="shared" si="45"/>
        <v/>
      </c>
      <c r="AI47" s="230" t="str">
        <f t="shared" si="7"/>
        <v/>
      </c>
      <c r="AJ47" s="85">
        <f t="shared" si="58"/>
        <v>0</v>
      </c>
      <c r="AK47" s="27">
        <v>33647</v>
      </c>
      <c r="AL47">
        <v>19.9899997711182</v>
      </c>
      <c r="AM47">
        <v>26.639999389648398</v>
      </c>
      <c r="AN47">
        <v>2</v>
      </c>
      <c r="AO47">
        <v>39.728014366325702</v>
      </c>
      <c r="AP47" s="36">
        <f t="shared" si="8"/>
        <v>3.9543008788183416</v>
      </c>
      <c r="AQ47" s="41">
        <f t="shared" si="21"/>
        <v>31.075187056501093</v>
      </c>
      <c r="AR47" s="42">
        <f t="shared" si="22"/>
        <v>0.62150374113002183</v>
      </c>
      <c r="AS47" s="61">
        <f t="shared" si="9"/>
        <v>24.977499485015848</v>
      </c>
      <c r="AT47" s="37">
        <f t="shared" si="23"/>
        <v>1</v>
      </c>
      <c r="AU47" s="76">
        <f t="shared" si="32"/>
        <v>1</v>
      </c>
      <c r="AV47" s="89" t="str">
        <f t="shared" si="46"/>
        <v/>
      </c>
      <c r="AW47" s="168">
        <f t="shared" si="38"/>
        <v>0</v>
      </c>
      <c r="AX47" s="165">
        <f t="shared" si="59"/>
        <v>0</v>
      </c>
      <c r="AY47" s="70" t="str">
        <f t="shared" si="47"/>
        <v/>
      </c>
      <c r="AZ47" s="102" t="str">
        <f t="shared" si="48"/>
        <v/>
      </c>
      <c r="BA47" s="230" t="str">
        <f t="shared" si="10"/>
        <v/>
      </c>
      <c r="BB47" s="85">
        <f t="shared" si="60"/>
        <v>0</v>
      </c>
      <c r="BC47" s="27">
        <v>33282</v>
      </c>
      <c r="BD47">
        <v>12.25</v>
      </c>
      <c r="BE47">
        <v>28.420000076293899</v>
      </c>
      <c r="BF47">
        <v>0</v>
      </c>
      <c r="BG47">
        <v>39.695589204122498</v>
      </c>
      <c r="BH47" s="110">
        <f t="shared" si="11"/>
        <v>5.7145595977511396</v>
      </c>
      <c r="BI47" s="111">
        <f t="shared" si="24"/>
        <v>0</v>
      </c>
      <c r="BJ47" s="113">
        <f t="shared" si="25"/>
        <v>0</v>
      </c>
      <c r="BK47" s="112">
        <f t="shared" si="12"/>
        <v>24.377500057220423</v>
      </c>
      <c r="BL47" s="35" t="str">
        <f t="shared" si="13"/>
        <v xml:space="preserve"> </v>
      </c>
      <c r="BM47" s="76" t="str">
        <f t="shared" si="33"/>
        <v/>
      </c>
      <c r="BN47" s="89" t="str">
        <f t="shared" si="49"/>
        <v/>
      </c>
      <c r="BO47" s="168">
        <f t="shared" si="39"/>
        <v>0</v>
      </c>
      <c r="BP47" s="165">
        <f t="shared" si="61"/>
        <v>0</v>
      </c>
      <c r="BQ47" s="70" t="str">
        <f t="shared" si="52"/>
        <v/>
      </c>
      <c r="BR47" s="102" t="str">
        <f t="shared" si="50"/>
        <v/>
      </c>
      <c r="BS47" s="230" t="str">
        <f t="shared" si="26"/>
        <v/>
      </c>
      <c r="BT47" s="85">
        <f t="shared" si="62"/>
        <v>0</v>
      </c>
      <c r="BU47" s="27">
        <v>33647</v>
      </c>
      <c r="BV47">
        <v>18.569999694824201</v>
      </c>
      <c r="BW47">
        <v>27.0100002288818</v>
      </c>
      <c r="BX47">
        <v>1.20000004768372</v>
      </c>
      <c r="BY47">
        <v>39.695589204122498</v>
      </c>
      <c r="BZ47" s="34">
        <f t="shared" si="14"/>
        <v>4.3943464350226717</v>
      </c>
      <c r="CA47" s="38">
        <f t="shared" si="27"/>
        <v>5.9170287696471977</v>
      </c>
      <c r="CB47" s="40">
        <f t="shared" si="28"/>
        <v>0.11834057539294396</v>
      </c>
      <c r="CC47" s="61">
        <f t="shared" si="15"/>
        <v>24.9000000953674</v>
      </c>
      <c r="CD47" s="35" t="str">
        <f t="shared" si="16"/>
        <v xml:space="preserve"> </v>
      </c>
      <c r="CE47" s="76">
        <f t="shared" si="34"/>
        <v>1</v>
      </c>
      <c r="CF47" s="89" t="str">
        <f t="shared" si="51"/>
        <v/>
      </c>
      <c r="CG47" s="168">
        <f t="shared" si="40"/>
        <v>0</v>
      </c>
      <c r="CH47" s="165">
        <f t="shared" si="63"/>
        <v>0</v>
      </c>
      <c r="CI47" s="70" t="str">
        <f t="shared" si="35"/>
        <v/>
      </c>
      <c r="CJ47" s="102" t="str">
        <f t="shared" si="53"/>
        <v/>
      </c>
      <c r="CK47" s="230" t="str">
        <f t="shared" si="29"/>
        <v/>
      </c>
      <c r="CL47" s="85">
        <f t="shared" si="64"/>
        <v>0</v>
      </c>
      <c r="CM47" s="6"/>
      <c r="CN47" s="6"/>
      <c r="CO47" s="6"/>
      <c r="CP47" s="6"/>
      <c r="CQ47" s="6"/>
      <c r="CR47" s="6"/>
      <c r="CS47" s="6"/>
      <c r="CT47" s="6"/>
      <c r="CU47" s="6"/>
    </row>
    <row r="48" spans="1:99" ht="15.6">
      <c r="A48" s="27">
        <v>32918</v>
      </c>
      <c r="B48">
        <v>17.309999465942401</v>
      </c>
      <c r="C48">
        <v>23.209999084472699</v>
      </c>
      <c r="D48">
        <v>1</v>
      </c>
      <c r="E48">
        <v>39.547143562027301</v>
      </c>
      <c r="F48" s="36">
        <f t="shared" si="1"/>
        <v>3.4321925126806514</v>
      </c>
      <c r="G48" s="41">
        <f t="shared" si="17"/>
        <v>6.724551194145052</v>
      </c>
      <c r="H48" s="42">
        <f t="shared" si="18"/>
        <v>0.13449102388290105</v>
      </c>
      <c r="I48" s="61">
        <f t="shared" si="2"/>
        <v>21.734999179840123</v>
      </c>
      <c r="J48" s="35" t="str">
        <f t="shared" si="3"/>
        <v xml:space="preserve"> </v>
      </c>
      <c r="K48" s="89">
        <f t="shared" si="30"/>
        <v>1</v>
      </c>
      <c r="L48" s="89" t="str">
        <f t="shared" si="36"/>
        <v/>
      </c>
      <c r="M48" s="168">
        <f t="shared" si="41"/>
        <v>0</v>
      </c>
      <c r="N48" s="165">
        <f t="shared" si="55"/>
        <v>0</v>
      </c>
      <c r="O48" s="70" t="str">
        <f t="shared" si="54"/>
        <v/>
      </c>
      <c r="P48" s="102" t="str">
        <f t="shared" si="42"/>
        <v/>
      </c>
      <c r="Q48" s="230" t="str">
        <f t="shared" si="0"/>
        <v/>
      </c>
      <c r="R48" s="85">
        <f t="shared" si="56"/>
        <v>0</v>
      </c>
      <c r="S48" s="27">
        <v>33283</v>
      </c>
      <c r="T48">
        <v>14.8500003814697</v>
      </c>
      <c r="U48">
        <v>29.379999160766602</v>
      </c>
      <c r="V48">
        <v>0</v>
      </c>
      <c r="W48">
        <v>39.547143562027301</v>
      </c>
      <c r="X48" s="36">
        <f t="shared" si="4"/>
        <v>5.6486646477128835</v>
      </c>
      <c r="Y48" s="41">
        <f t="shared" si="19"/>
        <v>0</v>
      </c>
      <c r="Z48" s="42">
        <f t="shared" si="20"/>
        <v>0</v>
      </c>
      <c r="AA48" s="61">
        <f t="shared" si="5"/>
        <v>25.747499465942376</v>
      </c>
      <c r="AB48" s="35" t="str">
        <f t="shared" si="6"/>
        <v xml:space="preserve"> </v>
      </c>
      <c r="AC48" s="76" t="str">
        <f t="shared" si="31"/>
        <v/>
      </c>
      <c r="AD48" s="89" t="str">
        <f t="shared" si="43"/>
        <v/>
      </c>
      <c r="AE48" s="168">
        <f t="shared" si="37"/>
        <v>0</v>
      </c>
      <c r="AF48" s="165">
        <f t="shared" si="57"/>
        <v>0</v>
      </c>
      <c r="AG48" s="70" t="str">
        <f t="shared" si="44"/>
        <v/>
      </c>
      <c r="AH48" s="102" t="str">
        <f t="shared" si="45"/>
        <v/>
      </c>
      <c r="AI48" s="230" t="str">
        <f t="shared" si="7"/>
        <v/>
      </c>
      <c r="AJ48" s="85">
        <f t="shared" si="58"/>
        <v>0</v>
      </c>
      <c r="AK48" s="27">
        <v>33648</v>
      </c>
      <c r="AL48">
        <v>16.600000381469702</v>
      </c>
      <c r="AM48">
        <v>26.399999618530298</v>
      </c>
      <c r="AN48">
        <v>0.69999998807907104</v>
      </c>
      <c r="AO48">
        <v>39.547143562027301</v>
      </c>
      <c r="AP48" s="36">
        <f t="shared" si="8"/>
        <v>4.5675408841333018</v>
      </c>
      <c r="AQ48" s="41">
        <f t="shared" si="21"/>
        <v>28.121154337273524</v>
      </c>
      <c r="AR48" s="42">
        <f t="shared" si="22"/>
        <v>0.56242308674547048</v>
      </c>
      <c r="AS48" s="61">
        <f t="shared" si="9"/>
        <v>23.949999809265151</v>
      </c>
      <c r="AT48" s="37">
        <f t="shared" si="23"/>
        <v>1</v>
      </c>
      <c r="AU48" s="76" t="str">
        <f t="shared" si="32"/>
        <v/>
      </c>
      <c r="AV48" s="89" t="str">
        <f t="shared" si="46"/>
        <v/>
      </c>
      <c r="AW48" s="168">
        <f t="shared" si="38"/>
        <v>0</v>
      </c>
      <c r="AX48" s="165">
        <f t="shared" si="59"/>
        <v>0</v>
      </c>
      <c r="AY48" s="70" t="str">
        <f t="shared" si="47"/>
        <v/>
      </c>
      <c r="AZ48" s="102" t="str">
        <f t="shared" si="48"/>
        <v/>
      </c>
      <c r="BA48" s="230" t="str">
        <f t="shared" si="10"/>
        <v/>
      </c>
      <c r="BB48" s="85">
        <f t="shared" si="60"/>
        <v>0</v>
      </c>
      <c r="BC48" s="27">
        <v>33283</v>
      </c>
      <c r="BD48">
        <v>11.680000305175801</v>
      </c>
      <c r="BE48">
        <v>25.209999084472699</v>
      </c>
      <c r="BF48">
        <v>0</v>
      </c>
      <c r="BG48">
        <v>39.510597640026702</v>
      </c>
      <c r="BH48" s="110">
        <f t="shared" si="11"/>
        <v>4.945068702557827</v>
      </c>
      <c r="BI48" s="111">
        <f t="shared" si="24"/>
        <v>0</v>
      </c>
      <c r="BJ48" s="113">
        <f t="shared" si="25"/>
        <v>0</v>
      </c>
      <c r="BK48" s="112">
        <f t="shared" si="12"/>
        <v>21.827499389648473</v>
      </c>
      <c r="BL48" s="35" t="str">
        <f t="shared" si="13"/>
        <v xml:space="preserve"> </v>
      </c>
      <c r="BM48" s="76" t="str">
        <f t="shared" si="33"/>
        <v/>
      </c>
      <c r="BN48" s="89" t="str">
        <f t="shared" si="49"/>
        <v/>
      </c>
      <c r="BO48" s="168">
        <f t="shared" si="39"/>
        <v>0</v>
      </c>
      <c r="BP48" s="165">
        <f t="shared" si="61"/>
        <v>0</v>
      </c>
      <c r="BQ48" s="70" t="str">
        <f t="shared" si="52"/>
        <v/>
      </c>
      <c r="BR48" s="102" t="str">
        <f t="shared" si="50"/>
        <v/>
      </c>
      <c r="BS48" s="230" t="str">
        <f t="shared" si="26"/>
        <v/>
      </c>
      <c r="BT48" s="85">
        <f t="shared" si="62"/>
        <v>0</v>
      </c>
      <c r="BU48" s="27">
        <v>33648</v>
      </c>
      <c r="BV48">
        <v>12.9799995422363</v>
      </c>
      <c r="BW48">
        <v>28.399999618530298</v>
      </c>
      <c r="BX48">
        <v>0.10000000149011599</v>
      </c>
      <c r="BY48">
        <v>39.510597640026702</v>
      </c>
      <c r="BZ48" s="34">
        <f t="shared" si="14"/>
        <v>5.6061594380037079</v>
      </c>
      <c r="CA48" s="38">
        <f t="shared" si="27"/>
        <v>1.5321012207343472</v>
      </c>
      <c r="CB48" s="40">
        <f t="shared" si="28"/>
        <v>3.0642024414686945E-2</v>
      </c>
      <c r="CC48" s="61">
        <f t="shared" si="15"/>
        <v>24.544999599456798</v>
      </c>
      <c r="CD48" s="35" t="str">
        <f t="shared" si="16"/>
        <v xml:space="preserve"> </v>
      </c>
      <c r="CE48" s="76" t="str">
        <f t="shared" si="34"/>
        <v/>
      </c>
      <c r="CF48" s="89" t="str">
        <f t="shared" si="51"/>
        <v/>
      </c>
      <c r="CG48" s="168">
        <f t="shared" si="40"/>
        <v>0</v>
      </c>
      <c r="CH48" s="165">
        <f t="shared" si="63"/>
        <v>0</v>
      </c>
      <c r="CI48" s="70" t="str">
        <f t="shared" si="35"/>
        <v/>
      </c>
      <c r="CJ48" s="102" t="str">
        <f t="shared" si="53"/>
        <v/>
      </c>
      <c r="CK48" s="230" t="str">
        <f t="shared" si="29"/>
        <v/>
      </c>
      <c r="CL48" s="85">
        <f t="shared" si="64"/>
        <v>0</v>
      </c>
      <c r="CM48" s="6"/>
      <c r="CN48" s="6"/>
      <c r="CO48" s="6"/>
      <c r="CP48" s="6"/>
      <c r="CQ48" s="6"/>
      <c r="CR48" s="6"/>
      <c r="CS48" s="6"/>
      <c r="CT48" s="6"/>
      <c r="CU48" s="6"/>
    </row>
    <row r="49" spans="1:99" ht="15.6">
      <c r="A49" s="27">
        <v>32919</v>
      </c>
      <c r="B49">
        <v>9.9099998474121094</v>
      </c>
      <c r="C49">
        <v>20</v>
      </c>
      <c r="D49">
        <v>9.3999996185302699</v>
      </c>
      <c r="E49">
        <v>39.364321986285297</v>
      </c>
      <c r="F49" s="36">
        <f t="shared" si="1"/>
        <v>3.8449236150479269</v>
      </c>
      <c r="G49" s="41">
        <f t="shared" si="17"/>
        <v>13.048611920636983</v>
      </c>
      <c r="H49" s="42">
        <f t="shared" si="18"/>
        <v>0.26097223841273964</v>
      </c>
      <c r="I49" s="61">
        <f t="shared" si="2"/>
        <v>17.477499961853027</v>
      </c>
      <c r="J49" s="35">
        <f t="shared" si="3"/>
        <v>1</v>
      </c>
      <c r="K49" s="89">
        <f t="shared" si="30"/>
        <v>1</v>
      </c>
      <c r="L49" s="89" t="str">
        <f t="shared" si="36"/>
        <v/>
      </c>
      <c r="M49" s="168">
        <f t="shared" si="41"/>
        <v>0.11068690725981535</v>
      </c>
      <c r="N49" s="165">
        <f t="shared" si="55"/>
        <v>0</v>
      </c>
      <c r="O49" s="70" t="str">
        <f t="shared" si="54"/>
        <v/>
      </c>
      <c r="P49" s="102" t="str">
        <f t="shared" si="42"/>
        <v/>
      </c>
      <c r="Q49" s="230" t="str">
        <f t="shared" si="0"/>
        <v/>
      </c>
      <c r="R49" s="85">
        <f t="shared" si="56"/>
        <v>0</v>
      </c>
      <c r="S49" s="27">
        <v>33284</v>
      </c>
      <c r="T49">
        <v>14.439999580383301</v>
      </c>
      <c r="U49">
        <v>30.469999313354499</v>
      </c>
      <c r="V49">
        <v>0</v>
      </c>
      <c r="W49">
        <v>39.364321986285297</v>
      </c>
      <c r="X49" s="36">
        <f t="shared" si="4"/>
        <v>5.9559509125501808</v>
      </c>
      <c r="Y49" s="41">
        <f t="shared" si="19"/>
        <v>0</v>
      </c>
      <c r="Z49" s="42">
        <f t="shared" si="20"/>
        <v>0</v>
      </c>
      <c r="AA49" s="61">
        <f t="shared" si="5"/>
        <v>26.462499380111701</v>
      </c>
      <c r="AB49" s="35" t="str">
        <f t="shared" si="6"/>
        <v xml:space="preserve"> </v>
      </c>
      <c r="AC49" s="76" t="str">
        <f t="shared" si="31"/>
        <v/>
      </c>
      <c r="AD49" s="89" t="str">
        <f t="shared" si="43"/>
        <v/>
      </c>
      <c r="AE49" s="168">
        <f t="shared" si="37"/>
        <v>0</v>
      </c>
      <c r="AF49" s="165">
        <f t="shared" si="57"/>
        <v>0</v>
      </c>
      <c r="AG49" s="70" t="str">
        <f t="shared" si="44"/>
        <v/>
      </c>
      <c r="AH49" s="102" t="str">
        <f t="shared" si="45"/>
        <v/>
      </c>
      <c r="AI49" s="230" t="str">
        <f t="shared" si="7"/>
        <v/>
      </c>
      <c r="AJ49" s="85">
        <f t="shared" si="58"/>
        <v>0</v>
      </c>
      <c r="AK49" s="27">
        <v>33649</v>
      </c>
      <c r="AL49">
        <v>17.860000610351602</v>
      </c>
      <c r="AM49">
        <v>25.709999084472699</v>
      </c>
      <c r="AN49">
        <v>1.20000004768372</v>
      </c>
      <c r="AO49">
        <v>39.364321986285297</v>
      </c>
      <c r="AP49" s="36">
        <f t="shared" si="8"/>
        <v>4.098547389095712</v>
      </c>
      <c r="AQ49" s="41">
        <f t="shared" si="21"/>
        <v>26.042316473680671</v>
      </c>
      <c r="AR49" s="42">
        <f t="shared" si="22"/>
        <v>0.52084632947361342</v>
      </c>
      <c r="AS49" s="61">
        <f t="shared" si="9"/>
        <v>23.747499465942425</v>
      </c>
      <c r="AT49" s="37">
        <f t="shared" si="23"/>
        <v>1</v>
      </c>
      <c r="AU49" s="76" t="str">
        <f t="shared" si="32"/>
        <v/>
      </c>
      <c r="AV49" s="89" t="str">
        <f t="shared" si="46"/>
        <v/>
      </c>
      <c r="AW49" s="168">
        <f t="shared" si="38"/>
        <v>0</v>
      </c>
      <c r="AX49" s="165">
        <f t="shared" si="59"/>
        <v>0</v>
      </c>
      <c r="AY49" s="70" t="str">
        <f t="shared" si="47"/>
        <v/>
      </c>
      <c r="AZ49" s="102" t="str">
        <f t="shared" si="48"/>
        <v/>
      </c>
      <c r="BA49" s="230" t="str">
        <f t="shared" si="10"/>
        <v/>
      </c>
      <c r="BB49" s="85">
        <f t="shared" si="60"/>
        <v>0</v>
      </c>
      <c r="BC49" s="27">
        <v>33284</v>
      </c>
      <c r="BD49">
        <v>11.5900001525879</v>
      </c>
      <c r="BE49">
        <v>28.649999618530298</v>
      </c>
      <c r="BF49">
        <v>0</v>
      </c>
      <c r="BG49">
        <v>39.323511786383499</v>
      </c>
      <c r="BH49" s="110">
        <f t="shared" si="11"/>
        <v>5.7819173747784278</v>
      </c>
      <c r="BI49" s="111">
        <f t="shared" si="24"/>
        <v>0</v>
      </c>
      <c r="BJ49" s="113">
        <f t="shared" si="25"/>
        <v>0</v>
      </c>
      <c r="BK49" s="112">
        <f t="shared" si="12"/>
        <v>24.384999752044699</v>
      </c>
      <c r="BL49" s="35" t="str">
        <f t="shared" si="13"/>
        <v xml:space="preserve"> </v>
      </c>
      <c r="BM49" s="76" t="str">
        <f t="shared" si="33"/>
        <v/>
      </c>
      <c r="BN49" s="89" t="str">
        <f t="shared" si="49"/>
        <v/>
      </c>
      <c r="BO49" s="168">
        <f t="shared" si="39"/>
        <v>0</v>
      </c>
      <c r="BP49" s="165">
        <f t="shared" si="61"/>
        <v>0</v>
      </c>
      <c r="BQ49" s="70" t="str">
        <f t="shared" si="52"/>
        <v/>
      </c>
      <c r="BR49" s="102" t="str">
        <f t="shared" si="50"/>
        <v/>
      </c>
      <c r="BS49" s="230" t="str">
        <f t="shared" si="26"/>
        <v/>
      </c>
      <c r="BT49" s="85">
        <f t="shared" si="62"/>
        <v>0</v>
      </c>
      <c r="BU49" s="27">
        <v>33649</v>
      </c>
      <c r="BV49">
        <v>16.459999084472699</v>
      </c>
      <c r="BW49">
        <v>26.049999237060501</v>
      </c>
      <c r="BX49">
        <v>6.5999999046325701</v>
      </c>
      <c r="BY49">
        <v>39.323511786383499</v>
      </c>
      <c r="BZ49" s="34">
        <f t="shared" si="14"/>
        <v>4.464779208154785</v>
      </c>
      <c r="CA49" s="38">
        <f t="shared" si="27"/>
        <v>4.5602777588430889</v>
      </c>
      <c r="CB49" s="40">
        <f t="shared" si="28"/>
        <v>9.1205555176861783E-2</v>
      </c>
      <c r="CC49" s="61">
        <f t="shared" si="15"/>
        <v>23.652499198913549</v>
      </c>
      <c r="CD49" s="35" t="str">
        <f t="shared" si="16"/>
        <v xml:space="preserve"> </v>
      </c>
      <c r="CE49" s="76">
        <f t="shared" si="34"/>
        <v>1</v>
      </c>
      <c r="CF49" s="89" t="str">
        <f t="shared" si="51"/>
        <v/>
      </c>
      <c r="CG49" s="168">
        <f t="shared" si="40"/>
        <v>0</v>
      </c>
      <c r="CH49" s="165">
        <f t="shared" si="63"/>
        <v>0</v>
      </c>
      <c r="CI49" s="70" t="str">
        <f t="shared" si="35"/>
        <v/>
      </c>
      <c r="CJ49" s="102" t="str">
        <f t="shared" si="53"/>
        <v/>
      </c>
      <c r="CK49" s="230" t="str">
        <f t="shared" si="29"/>
        <v/>
      </c>
      <c r="CL49" s="85">
        <f t="shared" si="64"/>
        <v>0</v>
      </c>
      <c r="CM49" s="6"/>
      <c r="CN49" s="6"/>
      <c r="CO49" s="6"/>
      <c r="CP49" s="6"/>
      <c r="CQ49" s="6"/>
      <c r="CR49" s="6"/>
      <c r="CS49" s="6"/>
      <c r="CT49" s="6"/>
      <c r="CU49" s="6"/>
    </row>
    <row r="50" spans="1:99" ht="15.6">
      <c r="A50" s="27">
        <v>32920</v>
      </c>
      <c r="B50">
        <v>9.1499996185302699</v>
      </c>
      <c r="C50">
        <v>22.299999237060501</v>
      </c>
      <c r="D50">
        <v>0.69999998807907104</v>
      </c>
      <c r="E50">
        <v>39.179696761214501</v>
      </c>
      <c r="F50" s="36">
        <f t="shared" si="1"/>
        <v>4.4715127274884932</v>
      </c>
      <c r="G50" s="41">
        <f t="shared" si="17"/>
        <v>10.171401726725259</v>
      </c>
      <c r="H50" s="42">
        <f t="shared" si="18"/>
        <v>0.20342803453450517</v>
      </c>
      <c r="I50" s="61">
        <f t="shared" si="2"/>
        <v>19.012499332427943</v>
      </c>
      <c r="J50" s="35">
        <f t="shared" si="3"/>
        <v>1</v>
      </c>
      <c r="K50" s="89">
        <f t="shared" si="30"/>
        <v>1</v>
      </c>
      <c r="L50" s="89" t="str">
        <f t="shared" si="36"/>
        <v/>
      </c>
      <c r="M50" s="168">
        <f t="shared" si="41"/>
        <v>0.11614000454959997</v>
      </c>
      <c r="N50" s="165">
        <f t="shared" si="55"/>
        <v>0</v>
      </c>
      <c r="O50" s="70" t="str">
        <f t="shared" si="54"/>
        <v/>
      </c>
      <c r="P50" s="102" t="str">
        <f t="shared" si="42"/>
        <v/>
      </c>
      <c r="Q50" s="230" t="str">
        <f t="shared" si="0"/>
        <v/>
      </c>
      <c r="R50" s="85">
        <f t="shared" si="56"/>
        <v>0</v>
      </c>
      <c r="S50" s="27">
        <v>33285</v>
      </c>
      <c r="T50">
        <v>13.25</v>
      </c>
      <c r="U50">
        <v>25.7700004577637</v>
      </c>
      <c r="V50">
        <v>0</v>
      </c>
      <c r="W50">
        <v>39.179696761214501</v>
      </c>
      <c r="X50" s="36">
        <f t="shared" si="4"/>
        <v>4.8556821025492232</v>
      </c>
      <c r="Y50" s="41">
        <f t="shared" si="19"/>
        <v>0</v>
      </c>
      <c r="Z50" s="42">
        <f t="shared" si="20"/>
        <v>0</v>
      </c>
      <c r="AA50" s="61">
        <f t="shared" si="5"/>
        <v>22.640000343322775</v>
      </c>
      <c r="AB50" s="35" t="str">
        <f t="shared" si="6"/>
        <v xml:space="preserve"> </v>
      </c>
      <c r="AC50" s="76" t="str">
        <f t="shared" si="31"/>
        <v/>
      </c>
      <c r="AD50" s="89" t="str">
        <f t="shared" si="43"/>
        <v/>
      </c>
      <c r="AE50" s="168">
        <f t="shared" si="37"/>
        <v>0</v>
      </c>
      <c r="AF50" s="165">
        <f t="shared" si="57"/>
        <v>0</v>
      </c>
      <c r="AG50" s="70" t="str">
        <f t="shared" si="44"/>
        <v/>
      </c>
      <c r="AH50" s="102" t="str">
        <f t="shared" si="45"/>
        <v/>
      </c>
      <c r="AI50" s="230" t="str">
        <f t="shared" si="7"/>
        <v/>
      </c>
      <c r="AJ50" s="85">
        <f t="shared" si="58"/>
        <v>0</v>
      </c>
      <c r="AK50" s="27">
        <v>33650</v>
      </c>
      <c r="AL50">
        <v>19.0100002288818</v>
      </c>
      <c r="AM50">
        <v>25.0100002288818</v>
      </c>
      <c r="AN50">
        <v>0.40000000596046398</v>
      </c>
      <c r="AO50">
        <v>39.179696761214501</v>
      </c>
      <c r="AP50" s="36">
        <f t="shared" si="8"/>
        <v>3.5866634514393616</v>
      </c>
      <c r="AQ50" s="41">
        <f t="shared" si="21"/>
        <v>23.572985718489647</v>
      </c>
      <c r="AR50" s="42">
        <f t="shared" si="22"/>
        <v>0.47145971436979295</v>
      </c>
      <c r="AS50" s="61">
        <f t="shared" si="9"/>
        <v>23.5100002288818</v>
      </c>
      <c r="AT50" s="37">
        <f t="shared" si="23"/>
        <v>1</v>
      </c>
      <c r="AU50" s="76" t="str">
        <f t="shared" si="32"/>
        <v/>
      </c>
      <c r="AV50" s="89" t="str">
        <f t="shared" si="46"/>
        <v/>
      </c>
      <c r="AW50" s="168">
        <f t="shared" si="38"/>
        <v>0</v>
      </c>
      <c r="AX50" s="165">
        <f t="shared" si="59"/>
        <v>0</v>
      </c>
      <c r="AY50" s="70" t="str">
        <f t="shared" si="47"/>
        <v/>
      </c>
      <c r="AZ50" s="102" t="str">
        <f t="shared" si="48"/>
        <v/>
      </c>
      <c r="BA50" s="230" t="str">
        <f t="shared" si="10"/>
        <v/>
      </c>
      <c r="BB50" s="85">
        <f t="shared" si="60"/>
        <v>0</v>
      </c>
      <c r="BC50" s="27">
        <v>33285</v>
      </c>
      <c r="BD50">
        <v>10.6000003814697</v>
      </c>
      <c r="BE50">
        <v>29.649999618530298</v>
      </c>
      <c r="BF50">
        <v>0</v>
      </c>
      <c r="BG50">
        <v>39.134479579198398</v>
      </c>
      <c r="BH50" s="110">
        <f t="shared" si="11"/>
        <v>6.0812713909413114</v>
      </c>
      <c r="BI50" s="111">
        <f t="shared" si="24"/>
        <v>0</v>
      </c>
      <c r="BJ50" s="113">
        <f t="shared" si="25"/>
        <v>0</v>
      </c>
      <c r="BK50" s="112">
        <f t="shared" si="12"/>
        <v>24.887499809265151</v>
      </c>
      <c r="BL50" s="35" t="str">
        <f t="shared" si="13"/>
        <v xml:space="preserve"> </v>
      </c>
      <c r="BM50" s="76" t="str">
        <f t="shared" si="33"/>
        <v/>
      </c>
      <c r="BN50" s="89" t="str">
        <f t="shared" si="49"/>
        <v/>
      </c>
      <c r="BO50" s="168">
        <f t="shared" si="39"/>
        <v>0</v>
      </c>
      <c r="BP50" s="165">
        <f t="shared" si="61"/>
        <v>0</v>
      </c>
      <c r="BQ50" s="70" t="str">
        <f t="shared" si="52"/>
        <v/>
      </c>
      <c r="BR50" s="102" t="str">
        <f t="shared" si="50"/>
        <v/>
      </c>
      <c r="BS50" s="230" t="str">
        <f t="shared" si="26"/>
        <v/>
      </c>
      <c r="BT50" s="85">
        <f t="shared" si="62"/>
        <v>0</v>
      </c>
      <c r="BU50" s="27">
        <v>33650</v>
      </c>
      <c r="BV50">
        <v>16.969999313354499</v>
      </c>
      <c r="BW50">
        <v>25.350000381469702</v>
      </c>
      <c r="BX50">
        <v>1.79999995231628</v>
      </c>
      <c r="BY50">
        <v>39.134479579198398</v>
      </c>
      <c r="BZ50" s="34">
        <f t="shared" si="14"/>
        <v>4.1434518652455248</v>
      </c>
      <c r="CA50" s="38">
        <f t="shared" si="27"/>
        <v>3.0455162189629488</v>
      </c>
      <c r="CB50" s="40">
        <f t="shared" si="28"/>
        <v>6.0910324379258973E-2</v>
      </c>
      <c r="CC50" s="61">
        <f t="shared" si="15"/>
        <v>23.2550001144409</v>
      </c>
      <c r="CD50" s="35" t="str">
        <f t="shared" si="16"/>
        <v xml:space="preserve"> </v>
      </c>
      <c r="CE50" s="76">
        <f t="shared" si="34"/>
        <v>1</v>
      </c>
      <c r="CF50" s="89" t="str">
        <f t="shared" si="51"/>
        <v/>
      </c>
      <c r="CG50" s="168">
        <f t="shared" si="40"/>
        <v>0</v>
      </c>
      <c r="CH50" s="165">
        <f t="shared" si="63"/>
        <v>0</v>
      </c>
      <c r="CI50" s="70" t="str">
        <f t="shared" si="35"/>
        <v/>
      </c>
      <c r="CJ50" s="102" t="str">
        <f t="shared" si="53"/>
        <v/>
      </c>
      <c r="CK50" s="230" t="str">
        <f t="shared" si="29"/>
        <v/>
      </c>
      <c r="CL50" s="85">
        <f t="shared" si="64"/>
        <v>0</v>
      </c>
      <c r="CM50" s="6"/>
      <c r="CN50" s="6"/>
      <c r="CO50" s="6"/>
      <c r="CP50" s="6"/>
      <c r="CQ50" s="6"/>
      <c r="CR50" s="6"/>
      <c r="CS50" s="6"/>
      <c r="CT50" s="6"/>
      <c r="CU50" s="6"/>
    </row>
    <row r="51" spans="1:99" ht="15.6">
      <c r="A51" s="27">
        <v>32921</v>
      </c>
      <c r="B51">
        <v>13</v>
      </c>
      <c r="C51">
        <v>24.709999084472699</v>
      </c>
      <c r="D51">
        <v>0.10000000149011599</v>
      </c>
      <c r="E51">
        <v>38.993301602813801</v>
      </c>
      <c r="F51" s="36">
        <f t="shared" si="1"/>
        <v>4.5915932581202723</v>
      </c>
      <c r="G51" s="41">
        <f t="shared" si="17"/>
        <v>6.5981271217191573</v>
      </c>
      <c r="H51" s="42">
        <f t="shared" si="18"/>
        <v>0.13196254243438316</v>
      </c>
      <c r="I51" s="61">
        <f t="shared" si="2"/>
        <v>21.782499313354524</v>
      </c>
      <c r="J51" s="35" t="str">
        <f t="shared" si="3"/>
        <v xml:space="preserve"> </v>
      </c>
      <c r="K51" s="89">
        <f t="shared" si="30"/>
        <v>1</v>
      </c>
      <c r="L51" s="89" t="str">
        <f t="shared" si="36"/>
        <v/>
      </c>
      <c r="M51" s="168">
        <f t="shared" si="41"/>
        <v>0</v>
      </c>
      <c r="N51" s="165">
        <f t="shared" si="55"/>
        <v>0</v>
      </c>
      <c r="O51" s="70" t="str">
        <f t="shared" si="54"/>
        <v/>
      </c>
      <c r="P51" s="102" t="str">
        <f t="shared" si="42"/>
        <v/>
      </c>
      <c r="Q51" s="230" t="str">
        <f t="shared" si="0"/>
        <v/>
      </c>
      <c r="R51" s="85">
        <f t="shared" si="56"/>
        <v>0</v>
      </c>
      <c r="S51" s="27">
        <v>33286</v>
      </c>
      <c r="T51">
        <v>15.689999580383301</v>
      </c>
      <c r="U51">
        <v>25.079999923706101</v>
      </c>
      <c r="V51">
        <v>0.20000000298023199</v>
      </c>
      <c r="W51">
        <v>38.993301602813801</v>
      </c>
      <c r="X51" s="36">
        <f t="shared" si="4"/>
        <v>4.2832887914629705</v>
      </c>
      <c r="Y51" s="41">
        <f t="shared" si="19"/>
        <v>0</v>
      </c>
      <c r="Z51" s="42">
        <f t="shared" si="20"/>
        <v>0</v>
      </c>
      <c r="AA51" s="61">
        <f t="shared" si="5"/>
        <v>22.732499837875402</v>
      </c>
      <c r="AB51" s="35" t="str">
        <f t="shared" si="6"/>
        <v xml:space="preserve"> </v>
      </c>
      <c r="AC51" s="76" t="str">
        <f t="shared" si="31"/>
        <v/>
      </c>
      <c r="AD51" s="89" t="str">
        <f t="shared" si="43"/>
        <v/>
      </c>
      <c r="AE51" s="168">
        <f t="shared" si="37"/>
        <v>0</v>
      </c>
      <c r="AF51" s="165">
        <f t="shared" si="57"/>
        <v>0</v>
      </c>
      <c r="AG51" s="70" t="str">
        <f t="shared" si="44"/>
        <v/>
      </c>
      <c r="AH51" s="102" t="str">
        <f t="shared" si="45"/>
        <v/>
      </c>
      <c r="AI51" s="230" t="str">
        <f t="shared" si="7"/>
        <v/>
      </c>
      <c r="AJ51" s="85">
        <f t="shared" si="58"/>
        <v>0</v>
      </c>
      <c r="AK51" s="27">
        <v>33651</v>
      </c>
      <c r="AL51">
        <v>17.120000839233398</v>
      </c>
      <c r="AM51">
        <v>24.129999160766602</v>
      </c>
      <c r="AN51">
        <v>0.10000000149011599</v>
      </c>
      <c r="AO51">
        <v>38.993301602813801</v>
      </c>
      <c r="AP51" s="36">
        <f t="shared" si="8"/>
        <v>3.7241279506981972</v>
      </c>
      <c r="AQ51" s="41">
        <f t="shared" si="21"/>
        <v>20.693683359421208</v>
      </c>
      <c r="AR51" s="42">
        <f t="shared" si="22"/>
        <v>0.41387366718842417</v>
      </c>
      <c r="AS51" s="61">
        <f t="shared" si="9"/>
        <v>22.377499580383301</v>
      </c>
      <c r="AT51" s="37">
        <f t="shared" si="23"/>
        <v>1</v>
      </c>
      <c r="AU51" s="76" t="str">
        <f t="shared" si="32"/>
        <v/>
      </c>
      <c r="AV51" s="89" t="str">
        <f t="shared" si="46"/>
        <v/>
      </c>
      <c r="AW51" s="168">
        <f t="shared" si="38"/>
        <v>0</v>
      </c>
      <c r="AX51" s="165">
        <f t="shared" si="59"/>
        <v>0</v>
      </c>
      <c r="AY51" s="70" t="str">
        <f t="shared" si="47"/>
        <v/>
      </c>
      <c r="AZ51" s="102" t="str">
        <f t="shared" si="48"/>
        <v/>
      </c>
      <c r="BA51" s="230" t="str">
        <f t="shared" si="10"/>
        <v/>
      </c>
      <c r="BB51" s="85">
        <f t="shared" si="60"/>
        <v>0</v>
      </c>
      <c r="BC51" s="27">
        <v>33286</v>
      </c>
      <c r="BD51">
        <v>14.8599996566772</v>
      </c>
      <c r="BE51">
        <v>26.530000686645501</v>
      </c>
      <c r="BF51">
        <v>0</v>
      </c>
      <c r="BG51">
        <v>38.943543625782397</v>
      </c>
      <c r="BH51" s="110">
        <f t="shared" si="11"/>
        <v>4.8076959259124346</v>
      </c>
      <c r="BI51" s="111">
        <f t="shared" si="24"/>
        <v>0</v>
      </c>
      <c r="BJ51" s="113">
        <f t="shared" si="25"/>
        <v>0</v>
      </c>
      <c r="BK51" s="112">
        <f t="shared" si="12"/>
        <v>23.612500429153425</v>
      </c>
      <c r="BL51" s="35" t="str">
        <f t="shared" si="13"/>
        <v xml:space="preserve"> </v>
      </c>
      <c r="BM51" s="76" t="str">
        <f t="shared" si="33"/>
        <v/>
      </c>
      <c r="BN51" s="89" t="str">
        <f t="shared" si="49"/>
        <v/>
      </c>
      <c r="BO51" s="168">
        <f t="shared" si="39"/>
        <v>0</v>
      </c>
      <c r="BP51" s="165">
        <f t="shared" si="61"/>
        <v>0</v>
      </c>
      <c r="BQ51" s="70" t="str">
        <f t="shared" si="52"/>
        <v/>
      </c>
      <c r="BR51" s="102" t="str">
        <f t="shared" si="50"/>
        <v/>
      </c>
      <c r="BS51" s="230" t="str">
        <f t="shared" si="26"/>
        <v/>
      </c>
      <c r="BT51" s="85">
        <f t="shared" si="62"/>
        <v>0</v>
      </c>
      <c r="BU51" s="27">
        <v>33651</v>
      </c>
      <c r="BV51">
        <v>13.8599996566772</v>
      </c>
      <c r="BW51">
        <v>22.7700004577637</v>
      </c>
      <c r="BX51">
        <v>0.30000001192092901</v>
      </c>
      <c r="BY51">
        <v>38.943543625782397</v>
      </c>
      <c r="BZ51" s="34">
        <f t="shared" si="14"/>
        <v>3.9411567681092103</v>
      </c>
      <c r="CA51" s="38">
        <f t="shared" si="27"/>
        <v>0.1925908163965091</v>
      </c>
      <c r="CB51" s="40">
        <f t="shared" si="28"/>
        <v>3.8518163279301822E-3</v>
      </c>
      <c r="CC51" s="61">
        <f t="shared" si="15"/>
        <v>20.542500257492076</v>
      </c>
      <c r="CD51" s="35" t="str">
        <f t="shared" si="16"/>
        <v xml:space="preserve"> </v>
      </c>
      <c r="CE51" s="76">
        <f t="shared" si="34"/>
        <v>1</v>
      </c>
      <c r="CF51" s="89" t="str">
        <f t="shared" si="51"/>
        <v/>
      </c>
      <c r="CG51" s="168">
        <f t="shared" si="40"/>
        <v>0.10340677376239922</v>
      </c>
      <c r="CH51" s="165">
        <f t="shared" si="63"/>
        <v>0</v>
      </c>
      <c r="CI51" s="70" t="str">
        <f t="shared" si="35"/>
        <v/>
      </c>
      <c r="CJ51" s="102" t="str">
        <f t="shared" si="53"/>
        <v/>
      </c>
      <c r="CK51" s="230" t="str">
        <f t="shared" si="29"/>
        <v/>
      </c>
      <c r="CL51" s="85">
        <f t="shared" si="64"/>
        <v>0</v>
      </c>
      <c r="CM51" s="6"/>
      <c r="CN51" s="6"/>
      <c r="CO51" s="6"/>
      <c r="CP51" s="6"/>
      <c r="CQ51" s="6"/>
      <c r="CR51" s="6"/>
      <c r="CS51" s="6"/>
      <c r="CT51" s="6"/>
      <c r="CU51" s="6"/>
    </row>
    <row r="52" spans="1:99" ht="15.6">
      <c r="A52" s="27">
        <v>32922</v>
      </c>
      <c r="B52">
        <v>13.819999694824199</v>
      </c>
      <c r="C52">
        <v>28.559999465942401</v>
      </c>
      <c r="D52">
        <v>0</v>
      </c>
      <c r="E52">
        <v>38.8051418755526</v>
      </c>
      <c r="F52" s="36">
        <f t="shared" si="1"/>
        <v>5.4532197151539616</v>
      </c>
      <c r="G52" s="41">
        <f t="shared" si="17"/>
        <v>2.2355513495959878</v>
      </c>
      <c r="H52" s="42">
        <f t="shared" si="18"/>
        <v>4.4711026991919756E-2</v>
      </c>
      <c r="I52" s="61">
        <f t="shared" si="2"/>
        <v>24.874999523162849</v>
      </c>
      <c r="J52" s="35" t="str">
        <f t="shared" si="3"/>
        <v xml:space="preserve"> </v>
      </c>
      <c r="K52" s="89">
        <f t="shared" si="30"/>
        <v>1</v>
      </c>
      <c r="L52" s="89" t="str">
        <f t="shared" si="36"/>
        <v/>
      </c>
      <c r="M52" s="168">
        <f t="shared" si="41"/>
        <v>0</v>
      </c>
      <c r="N52" s="165">
        <f t="shared" si="55"/>
        <v>0</v>
      </c>
      <c r="O52" s="70" t="str">
        <f t="shared" si="54"/>
        <v/>
      </c>
      <c r="P52" s="102" t="str">
        <f t="shared" si="42"/>
        <v/>
      </c>
      <c r="Q52" s="230" t="str">
        <f t="shared" si="0"/>
        <v/>
      </c>
      <c r="R52" s="85">
        <f t="shared" si="56"/>
        <v>0</v>
      </c>
      <c r="S52" s="27">
        <v>33287</v>
      </c>
      <c r="T52">
        <v>12.3599996566772</v>
      </c>
      <c r="U52">
        <v>28.809999465942401</v>
      </c>
      <c r="V52">
        <v>0</v>
      </c>
      <c r="W52">
        <v>38.8051418755526</v>
      </c>
      <c r="X52" s="36">
        <f t="shared" si="4"/>
        <v>5.6714683897191245</v>
      </c>
      <c r="Y52" s="41">
        <f t="shared" si="19"/>
        <v>0</v>
      </c>
      <c r="Z52" s="42">
        <f t="shared" si="20"/>
        <v>0</v>
      </c>
      <c r="AA52" s="61">
        <f t="shared" si="5"/>
        <v>24.697499513626099</v>
      </c>
      <c r="AB52" s="35" t="str">
        <f t="shared" si="6"/>
        <v xml:space="preserve"> </v>
      </c>
      <c r="AC52" s="76" t="str">
        <f t="shared" si="31"/>
        <v/>
      </c>
      <c r="AD52" s="89" t="str">
        <f t="shared" si="43"/>
        <v/>
      </c>
      <c r="AE52" s="168">
        <f t="shared" si="37"/>
        <v>0</v>
      </c>
      <c r="AF52" s="165">
        <f t="shared" si="57"/>
        <v>0</v>
      </c>
      <c r="AG52" s="70" t="str">
        <f t="shared" si="44"/>
        <v/>
      </c>
      <c r="AH52" s="102" t="str">
        <f t="shared" si="45"/>
        <v/>
      </c>
      <c r="AI52" s="230" t="str">
        <f t="shared" si="7"/>
        <v/>
      </c>
      <c r="AJ52" s="85">
        <f t="shared" si="58"/>
        <v>0</v>
      </c>
      <c r="AK52" s="27">
        <v>33652</v>
      </c>
      <c r="AL52">
        <v>12.7600002288818</v>
      </c>
      <c r="AM52">
        <v>26.719999313354499</v>
      </c>
      <c r="AN52">
        <v>0</v>
      </c>
      <c r="AO52">
        <v>38.8051418755526</v>
      </c>
      <c r="AP52" s="36">
        <f t="shared" si="8"/>
        <v>5.1096127611557653</v>
      </c>
      <c r="AQ52" s="41">
        <f t="shared" si="21"/>
        <v>16.605993150496595</v>
      </c>
      <c r="AR52" s="42">
        <f t="shared" si="22"/>
        <v>0.3321198630099319</v>
      </c>
      <c r="AS52" s="61">
        <f t="shared" si="9"/>
        <v>23.229999542236325</v>
      </c>
      <c r="AT52" s="37">
        <f t="shared" si="23"/>
        <v>1</v>
      </c>
      <c r="AU52" s="76" t="str">
        <f t="shared" si="32"/>
        <v/>
      </c>
      <c r="AV52" s="89" t="str">
        <f t="shared" si="46"/>
        <v/>
      </c>
      <c r="AW52" s="168">
        <f t="shared" si="38"/>
        <v>0</v>
      </c>
      <c r="AX52" s="165">
        <f t="shared" si="59"/>
        <v>0</v>
      </c>
      <c r="AY52" s="70" t="str">
        <f t="shared" si="47"/>
        <v/>
      </c>
      <c r="AZ52" s="102" t="str">
        <f t="shared" si="48"/>
        <v/>
      </c>
      <c r="BA52" s="230" t="str">
        <f t="shared" si="10"/>
        <v/>
      </c>
      <c r="BB52" s="85">
        <f t="shared" si="60"/>
        <v>0</v>
      </c>
      <c r="BC52" s="27">
        <v>33287</v>
      </c>
      <c r="BD52">
        <v>9</v>
      </c>
      <c r="BE52">
        <v>25.639999389648398</v>
      </c>
      <c r="BF52">
        <v>0</v>
      </c>
      <c r="BG52">
        <v>38.750720201273403</v>
      </c>
      <c r="BH52" s="110">
        <f t="shared" si="11"/>
        <v>5.2116193348096482</v>
      </c>
      <c r="BI52" s="111">
        <f t="shared" si="24"/>
        <v>0</v>
      </c>
      <c r="BJ52" s="113">
        <f t="shared" si="25"/>
        <v>0</v>
      </c>
      <c r="BK52" s="112">
        <f t="shared" si="12"/>
        <v>21.4799995422363</v>
      </c>
      <c r="BL52" s="35" t="str">
        <f t="shared" si="13"/>
        <v xml:space="preserve"> </v>
      </c>
      <c r="BM52" s="76" t="str">
        <f t="shared" si="33"/>
        <v/>
      </c>
      <c r="BN52" s="89" t="str">
        <f t="shared" si="49"/>
        <v/>
      </c>
      <c r="BO52" s="168">
        <f t="shared" si="39"/>
        <v>3.4805038549461965E-2</v>
      </c>
      <c r="BP52" s="165">
        <f t="shared" si="61"/>
        <v>0</v>
      </c>
      <c r="BQ52" s="70" t="str">
        <f t="shared" si="52"/>
        <v/>
      </c>
      <c r="BR52" s="102" t="str">
        <f t="shared" si="50"/>
        <v/>
      </c>
      <c r="BS52" s="230" t="str">
        <f t="shared" si="26"/>
        <v/>
      </c>
      <c r="BT52" s="85">
        <f t="shared" si="62"/>
        <v>0</v>
      </c>
      <c r="BU52" s="27">
        <v>33652</v>
      </c>
      <c r="BV52">
        <v>10.6099996566772</v>
      </c>
      <c r="BW52">
        <v>29.090000152587901</v>
      </c>
      <c r="BX52">
        <v>0</v>
      </c>
      <c r="BY52">
        <v>38.750720201273403</v>
      </c>
      <c r="BZ52" s="34">
        <f t="shared" si="14"/>
        <v>5.8878603245946364</v>
      </c>
      <c r="CA52" s="38">
        <f t="shared" si="27"/>
        <v>0</v>
      </c>
      <c r="CB52" s="40">
        <f t="shared" si="28"/>
        <v>0</v>
      </c>
      <c r="CC52" s="61">
        <f t="shared" si="15"/>
        <v>24.470000028610226</v>
      </c>
      <c r="CD52" s="35" t="str">
        <f t="shared" si="16"/>
        <v xml:space="preserve"> </v>
      </c>
      <c r="CE52" s="76">
        <f t="shared" si="34"/>
        <v>1</v>
      </c>
      <c r="CF52" s="89" t="str">
        <f t="shared" si="51"/>
        <v/>
      </c>
      <c r="CG52" s="168">
        <f t="shared" si="40"/>
        <v>0</v>
      </c>
      <c r="CH52" s="165">
        <f t="shared" si="63"/>
        <v>0</v>
      </c>
      <c r="CI52" s="70" t="str">
        <f t="shared" si="35"/>
        <v/>
      </c>
      <c r="CJ52" s="102" t="str">
        <f t="shared" si="53"/>
        <v/>
      </c>
      <c r="CK52" s="230" t="str">
        <f t="shared" si="29"/>
        <v/>
      </c>
      <c r="CL52" s="85">
        <f t="shared" si="64"/>
        <v>0</v>
      </c>
      <c r="CM52" s="6"/>
      <c r="CN52" s="6"/>
      <c r="CO52" s="6"/>
      <c r="CP52" s="6"/>
      <c r="CQ52" s="6"/>
      <c r="CR52" s="6"/>
      <c r="CS52" s="6"/>
      <c r="CT52" s="6"/>
      <c r="CU52" s="6"/>
    </row>
    <row r="53" spans="1:99" ht="15.6">
      <c r="A53" s="27">
        <v>32923</v>
      </c>
      <c r="B53">
        <v>15.1199998855591</v>
      </c>
      <c r="C53">
        <v>28.559999465942401</v>
      </c>
      <c r="D53">
        <v>0.5</v>
      </c>
      <c r="E53">
        <v>38.615222943900399</v>
      </c>
      <c r="F53" s="36">
        <f t="shared" si="1"/>
        <v>5.2680946364857446</v>
      </c>
      <c r="G53" s="41">
        <f t="shared" si="17"/>
        <v>0</v>
      </c>
      <c r="H53" s="42">
        <f t="shared" si="18"/>
        <v>0</v>
      </c>
      <c r="I53" s="61">
        <f t="shared" si="2"/>
        <v>25.199999570846575</v>
      </c>
      <c r="J53" s="35" t="str">
        <f t="shared" si="3"/>
        <v xml:space="preserve"> </v>
      </c>
      <c r="K53" s="89">
        <f t="shared" si="30"/>
        <v>1</v>
      </c>
      <c r="L53" s="89" t="str">
        <f t="shared" si="36"/>
        <v/>
      </c>
      <c r="M53" s="168">
        <f t="shared" si="41"/>
        <v>0</v>
      </c>
      <c r="N53" s="165">
        <f t="shared" si="55"/>
        <v>0</v>
      </c>
      <c r="O53" s="70" t="str">
        <f t="shared" si="54"/>
        <v/>
      </c>
      <c r="P53" s="102" t="str">
        <f t="shared" si="42"/>
        <v/>
      </c>
      <c r="Q53" s="230" t="str">
        <f t="shared" si="0"/>
        <v/>
      </c>
      <c r="R53" s="85">
        <f t="shared" si="56"/>
        <v>0</v>
      </c>
      <c r="S53" s="27">
        <v>33288</v>
      </c>
      <c r="T53">
        <v>16.620000839233398</v>
      </c>
      <c r="U53">
        <v>35.540000915527301</v>
      </c>
      <c r="V53">
        <v>0</v>
      </c>
      <c r="W53">
        <v>38.615222943900399</v>
      </c>
      <c r="X53" s="36">
        <f t="shared" si="4"/>
        <v>6.9190663093807592</v>
      </c>
      <c r="Y53" s="41">
        <f t="shared" si="19"/>
        <v>0</v>
      </c>
      <c r="Z53" s="42">
        <f t="shared" si="20"/>
        <v>0</v>
      </c>
      <c r="AA53" s="61">
        <f t="shared" si="5"/>
        <v>30.810000896453825</v>
      </c>
      <c r="AB53" s="35" t="str">
        <f t="shared" si="6"/>
        <v xml:space="preserve"> </v>
      </c>
      <c r="AC53" s="76" t="str">
        <f t="shared" si="31"/>
        <v/>
      </c>
      <c r="AD53" s="89" t="str">
        <f t="shared" si="43"/>
        <v/>
      </c>
      <c r="AE53" s="168">
        <f t="shared" si="37"/>
        <v>0</v>
      </c>
      <c r="AF53" s="165">
        <f t="shared" si="57"/>
        <v>0</v>
      </c>
      <c r="AG53" s="70" t="str">
        <f t="shared" si="44"/>
        <v/>
      </c>
      <c r="AH53" s="102" t="str">
        <f t="shared" si="45"/>
        <v/>
      </c>
      <c r="AI53" s="230" t="str">
        <f t="shared" si="7"/>
        <v/>
      </c>
      <c r="AJ53" s="85">
        <f t="shared" si="58"/>
        <v>0</v>
      </c>
      <c r="AK53" s="27">
        <v>33653</v>
      </c>
      <c r="AL53">
        <v>16.040000915527301</v>
      </c>
      <c r="AM53">
        <v>29.360000610351602</v>
      </c>
      <c r="AN53">
        <v>0</v>
      </c>
      <c r="AO53">
        <v>38.615222943900399</v>
      </c>
      <c r="AP53" s="36">
        <f t="shared" si="8"/>
        <v>5.3583050816034827</v>
      </c>
      <c r="AQ53" s="41">
        <f t="shared" si="21"/>
        <v>12.319349085213808</v>
      </c>
      <c r="AR53" s="42">
        <f t="shared" si="22"/>
        <v>0.24638698170427617</v>
      </c>
      <c r="AS53" s="61">
        <f t="shared" si="9"/>
        <v>26.030000686645526</v>
      </c>
      <c r="AT53" s="37">
        <f t="shared" si="23"/>
        <v>1</v>
      </c>
      <c r="AU53" s="76" t="str">
        <f t="shared" si="32"/>
        <v/>
      </c>
      <c r="AV53" s="89" t="str">
        <f t="shared" si="46"/>
        <v/>
      </c>
      <c r="AW53" s="168">
        <f t="shared" si="38"/>
        <v>0</v>
      </c>
      <c r="AX53" s="165">
        <f t="shared" si="59"/>
        <v>0</v>
      </c>
      <c r="AY53" s="70" t="str">
        <f t="shared" si="47"/>
        <v/>
      </c>
      <c r="AZ53" s="102" t="str">
        <f t="shared" si="48"/>
        <v/>
      </c>
      <c r="BA53" s="230" t="str">
        <f t="shared" si="10"/>
        <v/>
      </c>
      <c r="BB53" s="85">
        <f t="shared" si="60"/>
        <v>0</v>
      </c>
      <c r="BC53" s="27">
        <v>33288</v>
      </c>
      <c r="BD53">
        <v>12.8699998855591</v>
      </c>
      <c r="BE53">
        <v>32.319999694824197</v>
      </c>
      <c r="BF53">
        <v>0</v>
      </c>
      <c r="BG53">
        <v>38.556025580808999</v>
      </c>
      <c r="BH53" s="110">
        <f t="shared" si="11"/>
        <v>6.4482434001631956</v>
      </c>
      <c r="BI53" s="111">
        <f t="shared" si="24"/>
        <v>0</v>
      </c>
      <c r="BJ53" s="113">
        <f t="shared" si="25"/>
        <v>0</v>
      </c>
      <c r="BK53" s="112">
        <f t="shared" si="12"/>
        <v>27.457499742507924</v>
      </c>
      <c r="BL53" s="35" t="str">
        <f t="shared" si="13"/>
        <v xml:space="preserve"> </v>
      </c>
      <c r="BM53" s="76" t="str">
        <f t="shared" si="33"/>
        <v/>
      </c>
      <c r="BN53" s="89" t="str">
        <f t="shared" si="49"/>
        <v/>
      </c>
      <c r="BO53" s="168">
        <f t="shared" si="39"/>
        <v>0</v>
      </c>
      <c r="BP53" s="165">
        <f t="shared" si="61"/>
        <v>0</v>
      </c>
      <c r="BQ53" s="70" t="str">
        <f t="shared" si="52"/>
        <v/>
      </c>
      <c r="BR53" s="102" t="str">
        <f t="shared" si="50"/>
        <v/>
      </c>
      <c r="BS53" s="230" t="str">
        <f t="shared" si="26"/>
        <v/>
      </c>
      <c r="BT53" s="85">
        <f t="shared" si="62"/>
        <v>0</v>
      </c>
      <c r="BU53" s="27">
        <v>33653</v>
      </c>
      <c r="BV53">
        <v>14.2399997711182</v>
      </c>
      <c r="BW53">
        <v>27.680000305175799</v>
      </c>
      <c r="BX53">
        <v>0</v>
      </c>
      <c r="BY53">
        <v>38.556025580808999</v>
      </c>
      <c r="BZ53" s="34">
        <f t="shared" si="14"/>
        <v>5.1432474944131075</v>
      </c>
      <c r="CA53" s="38">
        <f t="shared" si="27"/>
        <v>0</v>
      </c>
      <c r="CB53" s="40">
        <f t="shared" si="28"/>
        <v>0</v>
      </c>
      <c r="CC53" s="61">
        <f t="shared" si="15"/>
        <v>24.320000171661398</v>
      </c>
      <c r="CD53" s="35" t="str">
        <f t="shared" si="16"/>
        <v xml:space="preserve"> </v>
      </c>
      <c r="CE53" s="76">
        <f t="shared" si="34"/>
        <v>1</v>
      </c>
      <c r="CF53" s="89" t="str">
        <f t="shared" si="51"/>
        <v/>
      </c>
      <c r="CG53" s="168">
        <f t="shared" si="40"/>
        <v>0</v>
      </c>
      <c r="CH53" s="165">
        <f t="shared" si="63"/>
        <v>0</v>
      </c>
      <c r="CI53" s="70" t="str">
        <f t="shared" si="35"/>
        <v/>
      </c>
      <c r="CJ53" s="102" t="str">
        <f t="shared" si="53"/>
        <v/>
      </c>
      <c r="CK53" s="230" t="str">
        <f t="shared" si="29"/>
        <v/>
      </c>
      <c r="CL53" s="85">
        <f t="shared" si="64"/>
        <v>0</v>
      </c>
      <c r="CM53" s="6"/>
      <c r="CN53" s="6"/>
      <c r="CO53" s="6"/>
      <c r="CP53" s="6"/>
      <c r="CQ53" s="6"/>
      <c r="CR53" s="6"/>
      <c r="CS53" s="6"/>
      <c r="CT53" s="6"/>
      <c r="CU53" s="6"/>
    </row>
    <row r="54" spans="1:99" ht="15.6">
      <c r="A54" s="27">
        <v>32924</v>
      </c>
      <c r="B54">
        <v>16.170000076293899</v>
      </c>
      <c r="C54">
        <v>29.840000152587901</v>
      </c>
      <c r="D54">
        <v>0</v>
      </c>
      <c r="E54">
        <v>38.4235501723266</v>
      </c>
      <c r="F54" s="36">
        <f t="shared" si="1"/>
        <v>5.4419792674783016</v>
      </c>
      <c r="G54" s="41">
        <f t="shared" si="17"/>
        <v>0</v>
      </c>
      <c r="H54" s="42">
        <f t="shared" si="18"/>
        <v>0</v>
      </c>
      <c r="I54" s="61">
        <f t="shared" si="2"/>
        <v>26.422500133514401</v>
      </c>
      <c r="J54" s="35" t="str">
        <f t="shared" si="3"/>
        <v xml:space="preserve"> </v>
      </c>
      <c r="K54" s="89" t="str">
        <f t="shared" si="30"/>
        <v/>
      </c>
      <c r="L54" s="89" t="str">
        <f t="shared" si="36"/>
        <v/>
      </c>
      <c r="M54" s="168">
        <f t="shared" si="41"/>
        <v>0</v>
      </c>
      <c r="N54" s="165">
        <f t="shared" si="55"/>
        <v>0</v>
      </c>
      <c r="O54" s="70" t="str">
        <f t="shared" si="54"/>
        <v/>
      </c>
      <c r="P54" s="102" t="str">
        <f t="shared" si="42"/>
        <v/>
      </c>
      <c r="Q54" s="230" t="str">
        <f t="shared" si="0"/>
        <v/>
      </c>
      <c r="R54" s="85">
        <f t="shared" si="56"/>
        <v>0</v>
      </c>
      <c r="S54" s="27">
        <v>33289</v>
      </c>
      <c r="T54">
        <v>19.309999465942401</v>
      </c>
      <c r="U54">
        <v>37.290000915527301</v>
      </c>
      <c r="V54">
        <v>0</v>
      </c>
      <c r="W54">
        <v>38.4235501723266</v>
      </c>
      <c r="X54" s="36">
        <f t="shared" si="4"/>
        <v>7.051070051897093</v>
      </c>
      <c r="Y54" s="41">
        <f t="shared" si="19"/>
        <v>0</v>
      </c>
      <c r="Z54" s="42">
        <f t="shared" si="20"/>
        <v>0</v>
      </c>
      <c r="AA54" s="61">
        <f t="shared" si="5"/>
        <v>32.795000553131075</v>
      </c>
      <c r="AB54" s="35" t="str">
        <f t="shared" si="6"/>
        <v xml:space="preserve"> </v>
      </c>
      <c r="AC54" s="76" t="str">
        <f t="shared" si="31"/>
        <v/>
      </c>
      <c r="AD54" s="89" t="str">
        <f t="shared" si="43"/>
        <v/>
      </c>
      <c r="AE54" s="168">
        <f t="shared" si="37"/>
        <v>0</v>
      </c>
      <c r="AF54" s="165">
        <f t="shared" si="57"/>
        <v>0</v>
      </c>
      <c r="AG54" s="70" t="str">
        <f t="shared" si="44"/>
        <v/>
      </c>
      <c r="AH54" s="102" t="str">
        <f t="shared" si="45"/>
        <v/>
      </c>
      <c r="AI54" s="230" t="str">
        <f t="shared" si="7"/>
        <v/>
      </c>
      <c r="AJ54" s="85">
        <f t="shared" si="58"/>
        <v>0</v>
      </c>
      <c r="AK54" s="27">
        <v>33654</v>
      </c>
      <c r="AL54">
        <v>18.629999160766602</v>
      </c>
      <c r="AM54">
        <v>29.879999160766602</v>
      </c>
      <c r="AN54">
        <v>0</v>
      </c>
      <c r="AO54">
        <v>38.4235501723266</v>
      </c>
      <c r="AP54" s="36">
        <f t="shared" si="8"/>
        <v>5.0880706244284548</v>
      </c>
      <c r="AQ54" s="41">
        <f t="shared" si="21"/>
        <v>8.2488925856710438</v>
      </c>
      <c r="AR54" s="42">
        <f t="shared" si="22"/>
        <v>0.16497785171342089</v>
      </c>
      <c r="AS54" s="61">
        <f t="shared" si="9"/>
        <v>27.067499160766602</v>
      </c>
      <c r="AT54" s="37" t="str">
        <f t="shared" si="23"/>
        <v xml:space="preserve"> </v>
      </c>
      <c r="AU54" s="76" t="str">
        <f t="shared" si="32"/>
        <v/>
      </c>
      <c r="AV54" s="89" t="str">
        <f t="shared" si="46"/>
        <v/>
      </c>
      <c r="AW54" s="168">
        <f t="shared" si="38"/>
        <v>0</v>
      </c>
      <c r="AX54" s="165">
        <f t="shared" si="59"/>
        <v>0</v>
      </c>
      <c r="AY54" s="70" t="str">
        <f t="shared" si="47"/>
        <v/>
      </c>
      <c r="AZ54" s="102" t="str">
        <f t="shared" si="48"/>
        <v/>
      </c>
      <c r="BA54" s="230" t="str">
        <f t="shared" si="10"/>
        <v/>
      </c>
      <c r="BB54" s="85">
        <f t="shared" si="60"/>
        <v>0</v>
      </c>
      <c r="BC54" s="27">
        <v>33289</v>
      </c>
      <c r="BD54">
        <v>14.7700004577637</v>
      </c>
      <c r="BE54">
        <v>39.389999389648402</v>
      </c>
      <c r="BF54">
        <v>0</v>
      </c>
      <c r="BG54">
        <v>38.359476039527003</v>
      </c>
      <c r="BH54" s="110">
        <f t="shared" si="11"/>
        <v>8.0192043480691435</v>
      </c>
      <c r="BI54" s="111">
        <f t="shared" si="24"/>
        <v>0</v>
      </c>
      <c r="BJ54" s="113">
        <f t="shared" si="25"/>
        <v>0</v>
      </c>
      <c r="BK54" s="112">
        <f t="shared" si="12"/>
        <v>33.234999656677225</v>
      </c>
      <c r="BL54" s="35" t="str">
        <f t="shared" si="13"/>
        <v xml:space="preserve"> </v>
      </c>
      <c r="BM54" s="76" t="str">
        <f t="shared" si="33"/>
        <v/>
      </c>
      <c r="BN54" s="89" t="str">
        <f t="shared" si="49"/>
        <v/>
      </c>
      <c r="BO54" s="168">
        <f t="shared" si="39"/>
        <v>0</v>
      </c>
      <c r="BP54" s="165">
        <f t="shared" si="61"/>
        <v>0</v>
      </c>
      <c r="BQ54" s="70" t="str">
        <f t="shared" si="52"/>
        <v/>
      </c>
      <c r="BR54" s="102" t="str">
        <f t="shared" si="50"/>
        <v/>
      </c>
      <c r="BS54" s="230" t="str">
        <f t="shared" si="26"/>
        <v/>
      </c>
      <c r="BT54" s="85">
        <f t="shared" si="62"/>
        <v>0</v>
      </c>
      <c r="BU54" s="27">
        <v>33654</v>
      </c>
      <c r="BV54">
        <v>15.8800001144409</v>
      </c>
      <c r="BW54">
        <v>30.959999084472699</v>
      </c>
      <c r="BX54">
        <v>0</v>
      </c>
      <c r="BY54">
        <v>38.359476039527003</v>
      </c>
      <c r="BZ54" s="34">
        <f t="shared" si="14"/>
        <v>5.7642533047401621</v>
      </c>
      <c r="CA54" s="38">
        <f t="shared" si="27"/>
        <v>0</v>
      </c>
      <c r="CB54" s="40">
        <f t="shared" si="28"/>
        <v>0</v>
      </c>
      <c r="CC54" s="61">
        <f t="shared" si="15"/>
        <v>27.18999934196475</v>
      </c>
      <c r="CD54" s="35" t="str">
        <f t="shared" si="16"/>
        <v xml:space="preserve"> </v>
      </c>
      <c r="CE54" s="76" t="str">
        <f t="shared" si="34"/>
        <v/>
      </c>
      <c r="CF54" s="89" t="str">
        <f t="shared" si="51"/>
        <v/>
      </c>
      <c r="CG54" s="168">
        <f t="shared" si="40"/>
        <v>0</v>
      </c>
      <c r="CH54" s="165">
        <f t="shared" si="63"/>
        <v>0</v>
      </c>
      <c r="CI54" s="70" t="str">
        <f t="shared" si="35"/>
        <v/>
      </c>
      <c r="CJ54" s="102" t="str">
        <f t="shared" si="53"/>
        <v/>
      </c>
      <c r="CK54" s="230" t="str">
        <f t="shared" si="29"/>
        <v/>
      </c>
      <c r="CL54" s="85">
        <f t="shared" si="64"/>
        <v>0</v>
      </c>
      <c r="CM54" s="6"/>
      <c r="CN54" s="6"/>
      <c r="CO54" s="6"/>
      <c r="CP54" s="6"/>
      <c r="CQ54" s="6"/>
      <c r="CR54" s="6"/>
      <c r="CS54" s="6"/>
      <c r="CT54" s="6"/>
      <c r="CU54" s="6"/>
    </row>
    <row r="55" spans="1:99" ht="15.6">
      <c r="A55" s="27">
        <v>32925</v>
      </c>
      <c r="B55">
        <v>18.309999465942401</v>
      </c>
      <c r="C55">
        <v>30.959999084472699</v>
      </c>
      <c r="D55">
        <v>0</v>
      </c>
      <c r="E55">
        <v>38.230128925300903</v>
      </c>
      <c r="F55" s="36">
        <f t="shared" si="1"/>
        <v>5.4167272697624282</v>
      </c>
      <c r="G55" s="41">
        <f t="shared" si="17"/>
        <v>0</v>
      </c>
      <c r="H55" s="42">
        <f t="shared" si="18"/>
        <v>0</v>
      </c>
      <c r="I55" s="61">
        <f t="shared" si="2"/>
        <v>27.797499179840123</v>
      </c>
      <c r="J55" s="35" t="str">
        <f t="shared" si="3"/>
        <v xml:space="preserve"> </v>
      </c>
      <c r="K55" s="89" t="str">
        <f t="shared" si="30"/>
        <v/>
      </c>
      <c r="L55" s="89" t="str">
        <f t="shared" si="36"/>
        <v/>
      </c>
      <c r="M55" s="168">
        <f t="shared" si="41"/>
        <v>0</v>
      </c>
      <c r="N55" s="165">
        <f t="shared" si="55"/>
        <v>0</v>
      </c>
      <c r="O55" s="70" t="str">
        <f t="shared" si="54"/>
        <v/>
      </c>
      <c r="P55" s="102" t="str">
        <f t="shared" si="42"/>
        <v/>
      </c>
      <c r="Q55" s="230" t="str">
        <f t="shared" si="0"/>
        <v/>
      </c>
      <c r="R55" s="85">
        <f t="shared" si="56"/>
        <v>0</v>
      </c>
      <c r="S55" s="27">
        <v>33290</v>
      </c>
      <c r="T55">
        <v>17.670000076293899</v>
      </c>
      <c r="U55">
        <v>36.080001831054702</v>
      </c>
      <c r="V55">
        <v>0</v>
      </c>
      <c r="W55">
        <v>38.230128925300903</v>
      </c>
      <c r="X55" s="36">
        <f t="shared" si="4"/>
        <v>6.8795336562845071</v>
      </c>
      <c r="Y55" s="41">
        <f t="shared" si="19"/>
        <v>0</v>
      </c>
      <c r="Z55" s="42">
        <f t="shared" si="20"/>
        <v>0</v>
      </c>
      <c r="AA55" s="61">
        <f t="shared" si="5"/>
        <v>31.477501392364502</v>
      </c>
      <c r="AB55" s="35" t="str">
        <f t="shared" si="6"/>
        <v xml:space="preserve"> </v>
      </c>
      <c r="AC55" s="76" t="str">
        <f t="shared" si="31"/>
        <v/>
      </c>
      <c r="AD55" s="89" t="str">
        <f t="shared" si="43"/>
        <v/>
      </c>
      <c r="AE55" s="168">
        <f t="shared" si="37"/>
        <v>0</v>
      </c>
      <c r="AF55" s="165">
        <f t="shared" si="57"/>
        <v>0</v>
      </c>
      <c r="AG55" s="70" t="str">
        <f t="shared" si="44"/>
        <v/>
      </c>
      <c r="AH55" s="102" t="str">
        <f t="shared" si="45"/>
        <v/>
      </c>
      <c r="AI55" s="230" t="str">
        <f t="shared" si="7"/>
        <v/>
      </c>
      <c r="AJ55" s="85">
        <f t="shared" si="58"/>
        <v>0</v>
      </c>
      <c r="AK55" s="27">
        <v>33655</v>
      </c>
      <c r="AL55">
        <v>14.699999809265099</v>
      </c>
      <c r="AM55">
        <v>26.639999389648398</v>
      </c>
      <c r="AN55">
        <v>0</v>
      </c>
      <c r="AO55">
        <v>38.230128925300903</v>
      </c>
      <c r="AP55" s="36">
        <f t="shared" si="8"/>
        <v>4.7708070440853199</v>
      </c>
      <c r="AQ55" s="41">
        <f t="shared" si="21"/>
        <v>4.4322469504027877</v>
      </c>
      <c r="AR55" s="42">
        <f t="shared" si="22"/>
        <v>8.8644939008055756E-2</v>
      </c>
      <c r="AS55" s="61">
        <f t="shared" si="9"/>
        <v>23.654999494552573</v>
      </c>
      <c r="AT55" s="37" t="str">
        <f t="shared" si="23"/>
        <v xml:space="preserve"> </v>
      </c>
      <c r="AU55" s="76" t="str">
        <f t="shared" si="32"/>
        <v/>
      </c>
      <c r="AV55" s="89" t="str">
        <f t="shared" si="46"/>
        <v/>
      </c>
      <c r="AW55" s="168">
        <f t="shared" si="38"/>
        <v>0</v>
      </c>
      <c r="AX55" s="165">
        <f t="shared" si="59"/>
        <v>0</v>
      </c>
      <c r="AY55" s="70" t="str">
        <f t="shared" si="47"/>
        <v/>
      </c>
      <c r="AZ55" s="102" t="str">
        <f t="shared" si="48"/>
        <v/>
      </c>
      <c r="BA55" s="230" t="str">
        <f t="shared" si="10"/>
        <v/>
      </c>
      <c r="BB55" s="85">
        <f t="shared" si="60"/>
        <v>0</v>
      </c>
      <c r="BC55" s="27">
        <v>33290</v>
      </c>
      <c r="BD55">
        <v>15.8800001144409</v>
      </c>
      <c r="BE55">
        <v>33.319999694824197</v>
      </c>
      <c r="BF55">
        <v>0</v>
      </c>
      <c r="BG55">
        <v>38.161087852565103</v>
      </c>
      <c r="BH55" s="110">
        <f t="shared" si="11"/>
        <v>6.3433925663608264</v>
      </c>
      <c r="BI55" s="111">
        <f t="shared" si="24"/>
        <v>0</v>
      </c>
      <c r="BJ55" s="113">
        <f t="shared" si="25"/>
        <v>0</v>
      </c>
      <c r="BK55" s="112">
        <f t="shared" si="12"/>
        <v>28.959999799728372</v>
      </c>
      <c r="BL55" s="35" t="str">
        <f t="shared" si="13"/>
        <v xml:space="preserve"> </v>
      </c>
      <c r="BM55" s="76" t="str">
        <f t="shared" si="33"/>
        <v/>
      </c>
      <c r="BN55" s="89" t="str">
        <f t="shared" si="49"/>
        <v/>
      </c>
      <c r="BO55" s="168">
        <f t="shared" si="39"/>
        <v>0</v>
      </c>
      <c r="BP55" s="165">
        <f t="shared" si="61"/>
        <v>0</v>
      </c>
      <c r="BQ55" s="70" t="str">
        <f t="shared" si="52"/>
        <v/>
      </c>
      <c r="BR55" s="102" t="str">
        <f t="shared" si="50"/>
        <v/>
      </c>
      <c r="BS55" s="230" t="str">
        <f t="shared" si="26"/>
        <v/>
      </c>
      <c r="BT55" s="85">
        <f t="shared" si="62"/>
        <v>0</v>
      </c>
      <c r="BU55" s="27">
        <v>33655</v>
      </c>
      <c r="BV55">
        <v>13.25</v>
      </c>
      <c r="BW55">
        <v>26.2399997711182</v>
      </c>
      <c r="BX55">
        <v>0</v>
      </c>
      <c r="BY55">
        <v>38.161087852565103</v>
      </c>
      <c r="BZ55" s="34">
        <f t="shared" si="14"/>
        <v>4.8477384162733781</v>
      </c>
      <c r="CA55" s="38">
        <f t="shared" si="27"/>
        <v>0</v>
      </c>
      <c r="CB55" s="40">
        <f t="shared" si="28"/>
        <v>0</v>
      </c>
      <c r="CC55" s="61">
        <f t="shared" si="15"/>
        <v>22.992499828338651</v>
      </c>
      <c r="CD55" s="35" t="str">
        <f t="shared" si="16"/>
        <v xml:space="preserve"> </v>
      </c>
      <c r="CE55" s="76" t="str">
        <f t="shared" si="34"/>
        <v/>
      </c>
      <c r="CF55" s="89" t="str">
        <f t="shared" si="51"/>
        <v/>
      </c>
      <c r="CG55" s="168">
        <f t="shared" si="40"/>
        <v>0</v>
      </c>
      <c r="CH55" s="165">
        <f t="shared" si="63"/>
        <v>0</v>
      </c>
      <c r="CI55" s="70" t="str">
        <f t="shared" si="35"/>
        <v/>
      </c>
      <c r="CJ55" s="102" t="str">
        <f t="shared" si="53"/>
        <v/>
      </c>
      <c r="CK55" s="230" t="str">
        <f t="shared" si="29"/>
        <v/>
      </c>
      <c r="CL55" s="85">
        <f t="shared" si="64"/>
        <v>0</v>
      </c>
      <c r="CM55" s="6"/>
      <c r="CN55" s="6"/>
      <c r="CO55" s="6"/>
      <c r="CP55" s="6"/>
      <c r="CQ55" s="6"/>
      <c r="CR55" s="6"/>
      <c r="CS55" s="6"/>
      <c r="CT55" s="6"/>
      <c r="CU55" s="6"/>
    </row>
    <row r="56" spans="1:99" ht="15.6">
      <c r="A56" s="27">
        <v>32926</v>
      </c>
      <c r="B56">
        <v>17.079999923706101</v>
      </c>
      <c r="C56">
        <v>30.290000915527301</v>
      </c>
      <c r="D56">
        <v>0</v>
      </c>
      <c r="E56">
        <v>38.034964567292597</v>
      </c>
      <c r="F56" s="36">
        <f t="shared" si="1"/>
        <v>5.3837798363737832</v>
      </c>
      <c r="G56" s="41">
        <f t="shared" si="17"/>
        <v>0</v>
      </c>
      <c r="H56" s="42">
        <f t="shared" si="18"/>
        <v>0</v>
      </c>
      <c r="I56" s="61">
        <f t="shared" si="2"/>
        <v>26.987500667572</v>
      </c>
      <c r="J56" s="35" t="str">
        <f t="shared" si="3"/>
        <v xml:space="preserve"> </v>
      </c>
      <c r="K56" s="89" t="str">
        <f t="shared" si="30"/>
        <v/>
      </c>
      <c r="L56" s="89" t="str">
        <f t="shared" si="36"/>
        <v/>
      </c>
      <c r="M56" s="168">
        <f t="shared" si="41"/>
        <v>0</v>
      </c>
      <c r="N56" s="165">
        <f t="shared" si="55"/>
        <v>0</v>
      </c>
      <c r="O56" s="70" t="str">
        <f t="shared" si="54"/>
        <v/>
      </c>
      <c r="P56" s="102" t="str">
        <f t="shared" si="42"/>
        <v/>
      </c>
      <c r="Q56" s="230" t="str">
        <f t="shared" si="0"/>
        <v/>
      </c>
      <c r="R56" s="85">
        <f t="shared" si="56"/>
        <v>0</v>
      </c>
      <c r="S56" s="27">
        <v>33291</v>
      </c>
      <c r="T56">
        <v>18.969999313354499</v>
      </c>
      <c r="U56">
        <v>38.630001068115199</v>
      </c>
      <c r="V56">
        <v>0</v>
      </c>
      <c r="W56">
        <v>38.034964567292597</v>
      </c>
      <c r="X56" s="36">
        <f t="shared" si="4"/>
        <v>7.3777249850174966</v>
      </c>
      <c r="Y56" s="41">
        <f t="shared" si="19"/>
        <v>0</v>
      </c>
      <c r="Z56" s="42">
        <f t="shared" si="20"/>
        <v>0</v>
      </c>
      <c r="AA56" s="61">
        <f t="shared" si="5"/>
        <v>33.71500062942502</v>
      </c>
      <c r="AB56" s="35" t="str">
        <f t="shared" si="6"/>
        <v xml:space="preserve"> </v>
      </c>
      <c r="AC56" s="76" t="str">
        <f t="shared" si="31"/>
        <v/>
      </c>
      <c r="AD56" s="89" t="str">
        <f t="shared" si="43"/>
        <v/>
      </c>
      <c r="AE56" s="168">
        <f t="shared" si="37"/>
        <v>0</v>
      </c>
      <c r="AF56" s="165">
        <f t="shared" si="57"/>
        <v>0</v>
      </c>
      <c r="AG56" s="70" t="str">
        <f t="shared" si="44"/>
        <v/>
      </c>
      <c r="AH56" s="102" t="str">
        <f t="shared" si="45"/>
        <v/>
      </c>
      <c r="AI56" s="230" t="str">
        <f t="shared" si="7"/>
        <v/>
      </c>
      <c r="AJ56" s="85">
        <f t="shared" si="58"/>
        <v>0</v>
      </c>
      <c r="AK56" s="27">
        <v>33656</v>
      </c>
      <c r="AL56">
        <v>16.180000305175799</v>
      </c>
      <c r="AM56">
        <v>28.409999847412099</v>
      </c>
      <c r="AN56">
        <v>0</v>
      </c>
      <c r="AO56">
        <v>38.034964567292597</v>
      </c>
      <c r="AP56" s="36">
        <f t="shared" si="8"/>
        <v>5.0066612338966836</v>
      </c>
      <c r="AQ56" s="41">
        <f t="shared" si="21"/>
        <v>0.42691796328544029</v>
      </c>
      <c r="AR56" s="42">
        <f t="shared" si="22"/>
        <v>8.5383592657088062E-3</v>
      </c>
      <c r="AS56" s="61">
        <f t="shared" si="9"/>
        <v>25.352499961853024</v>
      </c>
      <c r="AT56" s="37" t="str">
        <f t="shared" si="23"/>
        <v xml:space="preserve"> </v>
      </c>
      <c r="AU56" s="76" t="str">
        <f t="shared" si="32"/>
        <v/>
      </c>
      <c r="AV56" s="89" t="str">
        <f t="shared" si="46"/>
        <v/>
      </c>
      <c r="AW56" s="168">
        <f t="shared" si="38"/>
        <v>0</v>
      </c>
      <c r="AX56" s="165">
        <f t="shared" si="59"/>
        <v>0</v>
      </c>
      <c r="AY56" s="70" t="str">
        <f t="shared" si="47"/>
        <v/>
      </c>
      <c r="AZ56" s="102" t="str">
        <f t="shared" si="48"/>
        <v/>
      </c>
      <c r="BA56" s="230" t="str">
        <f t="shared" si="10"/>
        <v/>
      </c>
      <c r="BB56" s="85">
        <f t="shared" si="60"/>
        <v>0</v>
      </c>
      <c r="BC56" s="27">
        <v>33291</v>
      </c>
      <c r="BD56">
        <v>15.300000190734901</v>
      </c>
      <c r="BE56">
        <v>38.509998321533203</v>
      </c>
      <c r="BF56">
        <v>0</v>
      </c>
      <c r="BG56">
        <v>37.960877295060897</v>
      </c>
      <c r="BH56" s="110">
        <f t="shared" si="11"/>
        <v>7.6752342128077968</v>
      </c>
      <c r="BI56" s="111">
        <f t="shared" si="24"/>
        <v>0</v>
      </c>
      <c r="BJ56" s="113">
        <f t="shared" si="25"/>
        <v>0</v>
      </c>
      <c r="BK56" s="112">
        <f t="shared" si="12"/>
        <v>32.707498788833625</v>
      </c>
      <c r="BL56" s="35" t="str">
        <f t="shared" si="13"/>
        <v xml:space="preserve"> </v>
      </c>
      <c r="BM56" s="76" t="str">
        <f t="shared" si="33"/>
        <v/>
      </c>
      <c r="BN56" s="89" t="str">
        <f t="shared" si="49"/>
        <v/>
      </c>
      <c r="BO56" s="168">
        <f t="shared" si="39"/>
        <v>0</v>
      </c>
      <c r="BP56" s="165">
        <f t="shared" si="61"/>
        <v>0</v>
      </c>
      <c r="BQ56" s="70" t="str">
        <f t="shared" si="52"/>
        <v/>
      </c>
      <c r="BR56" s="102" t="str">
        <f t="shared" si="50"/>
        <v/>
      </c>
      <c r="BS56" s="230" t="str">
        <f t="shared" si="26"/>
        <v/>
      </c>
      <c r="BT56" s="85">
        <f t="shared" si="62"/>
        <v>0</v>
      </c>
      <c r="BU56" s="27">
        <v>33656</v>
      </c>
      <c r="BV56">
        <v>12.4899997711182</v>
      </c>
      <c r="BW56">
        <v>24.610000610351602</v>
      </c>
      <c r="BX56">
        <v>0</v>
      </c>
      <c r="BY56">
        <v>37.960877295060897</v>
      </c>
      <c r="BZ56" s="34">
        <f t="shared" si="14"/>
        <v>4.509763161607415</v>
      </c>
      <c r="CA56" s="38">
        <f t="shared" si="27"/>
        <v>0</v>
      </c>
      <c r="CB56" s="40">
        <f t="shared" si="28"/>
        <v>0</v>
      </c>
      <c r="CC56" s="61">
        <f t="shared" si="15"/>
        <v>21.580000400543252</v>
      </c>
      <c r="CD56" s="35" t="str">
        <f t="shared" si="16"/>
        <v xml:space="preserve"> </v>
      </c>
      <c r="CE56" s="76" t="str">
        <f t="shared" si="34"/>
        <v/>
      </c>
      <c r="CF56" s="89" t="str">
        <f t="shared" si="51"/>
        <v/>
      </c>
      <c r="CG56" s="168">
        <f t="shared" si="40"/>
        <v>0</v>
      </c>
      <c r="CH56" s="165">
        <f t="shared" si="63"/>
        <v>0</v>
      </c>
      <c r="CI56" s="70" t="str">
        <f t="shared" si="35"/>
        <v/>
      </c>
      <c r="CJ56" s="102" t="str">
        <f t="shared" si="53"/>
        <v/>
      </c>
      <c r="CK56" s="230" t="str">
        <f t="shared" si="29"/>
        <v/>
      </c>
      <c r="CL56" s="85">
        <f t="shared" si="64"/>
        <v>0</v>
      </c>
      <c r="CM56" s="6"/>
      <c r="CN56" s="6"/>
      <c r="CO56" s="6"/>
      <c r="CP56" s="6"/>
      <c r="CQ56" s="6"/>
      <c r="CR56" s="6"/>
      <c r="CS56" s="6"/>
      <c r="CT56" s="6"/>
      <c r="CU56" s="6"/>
    </row>
    <row r="57" spans="1:99" ht="15.6">
      <c r="A57" s="27">
        <v>32927</v>
      </c>
      <c r="B57">
        <v>19.219999313354499</v>
      </c>
      <c r="C57">
        <v>33.75</v>
      </c>
      <c r="D57">
        <v>0.69999998807907104</v>
      </c>
      <c r="E57">
        <v>37.838062462771397</v>
      </c>
      <c r="F57" s="36">
        <f t="shared" si="1"/>
        <v>5.9962551504716277</v>
      </c>
      <c r="G57" s="41">
        <f t="shared" si="17"/>
        <v>0</v>
      </c>
      <c r="H57" s="42">
        <f t="shared" si="18"/>
        <v>0</v>
      </c>
      <c r="I57" s="61">
        <f t="shared" si="2"/>
        <v>30.117499828338623</v>
      </c>
      <c r="J57" s="35" t="str">
        <f t="shared" si="3"/>
        <v xml:space="preserve"> </v>
      </c>
      <c r="K57" s="89" t="str">
        <f t="shared" si="30"/>
        <v/>
      </c>
      <c r="L57" s="89" t="str">
        <f t="shared" si="36"/>
        <v/>
      </c>
      <c r="M57" s="168">
        <f t="shared" si="41"/>
        <v>0</v>
      </c>
      <c r="N57" s="165">
        <f t="shared" si="55"/>
        <v>0</v>
      </c>
      <c r="O57" s="70" t="str">
        <f t="shared" si="54"/>
        <v/>
      </c>
      <c r="P57" s="102" t="str">
        <f t="shared" si="42"/>
        <v/>
      </c>
      <c r="Q57" s="230" t="str">
        <f t="shared" si="0"/>
        <v/>
      </c>
      <c r="R57" s="85">
        <f t="shared" si="56"/>
        <v>0</v>
      </c>
      <c r="S57" s="27">
        <v>33292</v>
      </c>
      <c r="T57">
        <v>22.100000381469702</v>
      </c>
      <c r="U57">
        <v>44.200000762939503</v>
      </c>
      <c r="V57">
        <v>0</v>
      </c>
      <c r="W57">
        <v>37.838062462771397</v>
      </c>
      <c r="X57" s="36">
        <f t="shared" si="4"/>
        <v>8.5080684497539458</v>
      </c>
      <c r="Y57" s="41">
        <f t="shared" si="19"/>
        <v>0</v>
      </c>
      <c r="Z57" s="42">
        <f t="shared" si="20"/>
        <v>0</v>
      </c>
      <c r="AA57" s="61">
        <f t="shared" si="5"/>
        <v>38.67500066757205</v>
      </c>
      <c r="AB57" s="35" t="str">
        <f t="shared" si="6"/>
        <v xml:space="preserve"> </v>
      </c>
      <c r="AC57" s="76" t="str">
        <f t="shared" si="31"/>
        <v/>
      </c>
      <c r="AD57" s="89" t="str">
        <f t="shared" si="43"/>
        <v/>
      </c>
      <c r="AE57" s="168">
        <f t="shared" si="37"/>
        <v>0</v>
      </c>
      <c r="AF57" s="165">
        <f t="shared" si="57"/>
        <v>0</v>
      </c>
      <c r="AG57" s="70" t="str">
        <f t="shared" si="44"/>
        <v/>
      </c>
      <c r="AH57" s="102" t="str">
        <f t="shared" si="45"/>
        <v/>
      </c>
      <c r="AI57" s="230" t="str">
        <f t="shared" si="7"/>
        <v/>
      </c>
      <c r="AJ57" s="85">
        <f t="shared" si="58"/>
        <v>0</v>
      </c>
      <c r="AK57" s="27">
        <v>33657</v>
      </c>
      <c r="AL57">
        <v>16.930000305175799</v>
      </c>
      <c r="AM57">
        <v>30.950000762939499</v>
      </c>
      <c r="AN57">
        <v>0</v>
      </c>
      <c r="AO57">
        <v>37.838062462771397</v>
      </c>
      <c r="AP57" s="36">
        <f t="shared" si="8"/>
        <v>5.5515864315004251</v>
      </c>
      <c r="AQ57" s="41">
        <f t="shared" si="21"/>
        <v>0</v>
      </c>
      <c r="AR57" s="42">
        <f t="shared" si="22"/>
        <v>0</v>
      </c>
      <c r="AS57" s="61">
        <f t="shared" si="9"/>
        <v>27.445000648498574</v>
      </c>
      <c r="AT57" s="37" t="str">
        <f t="shared" si="23"/>
        <v xml:space="preserve"> </v>
      </c>
      <c r="AU57" s="76" t="str">
        <f t="shared" si="32"/>
        <v/>
      </c>
      <c r="AV57" s="89" t="str">
        <f t="shared" si="46"/>
        <v/>
      </c>
      <c r="AW57" s="168">
        <f t="shared" si="38"/>
        <v>0</v>
      </c>
      <c r="AX57" s="165">
        <f t="shared" si="59"/>
        <v>0</v>
      </c>
      <c r="AY57" s="70" t="str">
        <f t="shared" si="47"/>
        <v/>
      </c>
      <c r="AZ57" s="102" t="str">
        <f t="shared" si="48"/>
        <v/>
      </c>
      <c r="BA57" s="230" t="str">
        <f t="shared" si="10"/>
        <v/>
      </c>
      <c r="BB57" s="85">
        <f t="shared" si="60"/>
        <v>0</v>
      </c>
      <c r="BC57" s="27">
        <v>33292</v>
      </c>
      <c r="BD57">
        <v>19.5</v>
      </c>
      <c r="BE57">
        <v>43.110000610351598</v>
      </c>
      <c r="BF57">
        <v>0</v>
      </c>
      <c r="BG57">
        <v>37.758860642152399</v>
      </c>
      <c r="BH57" s="110">
        <f t="shared" si="11"/>
        <v>8.4577403839422871</v>
      </c>
      <c r="BI57" s="111">
        <f t="shared" si="24"/>
        <v>0</v>
      </c>
      <c r="BJ57" s="113">
        <f t="shared" si="25"/>
        <v>0</v>
      </c>
      <c r="BK57" s="112">
        <f t="shared" si="12"/>
        <v>37.2075004577637</v>
      </c>
      <c r="BL57" s="35" t="str">
        <f t="shared" si="13"/>
        <v xml:space="preserve"> </v>
      </c>
      <c r="BM57" s="76" t="str">
        <f t="shared" si="33"/>
        <v/>
      </c>
      <c r="BN57" s="89" t="str">
        <f t="shared" si="49"/>
        <v/>
      </c>
      <c r="BO57" s="168">
        <f t="shared" si="39"/>
        <v>0</v>
      </c>
      <c r="BP57" s="165">
        <f t="shared" si="61"/>
        <v>0</v>
      </c>
      <c r="BQ57" s="70" t="str">
        <f t="shared" si="52"/>
        <v/>
      </c>
      <c r="BR57" s="102" t="str">
        <f t="shared" si="50"/>
        <v/>
      </c>
      <c r="BS57" s="230" t="str">
        <f t="shared" si="26"/>
        <v/>
      </c>
      <c r="BT57" s="85">
        <f t="shared" si="62"/>
        <v>0</v>
      </c>
      <c r="BU57" s="27">
        <v>33657</v>
      </c>
      <c r="BV57">
        <v>13.329999923706101</v>
      </c>
      <c r="BW57">
        <v>27.870000839233398</v>
      </c>
      <c r="BX57">
        <v>0</v>
      </c>
      <c r="BY57">
        <v>37.758860642152399</v>
      </c>
      <c r="BZ57" s="34">
        <f t="shared" si="14"/>
        <v>5.1903193320073191</v>
      </c>
      <c r="CA57" s="38">
        <f t="shared" si="27"/>
        <v>0</v>
      </c>
      <c r="CB57" s="40">
        <f t="shared" si="28"/>
        <v>0</v>
      </c>
      <c r="CC57" s="61">
        <f t="shared" si="15"/>
        <v>24.235000610351573</v>
      </c>
      <c r="CD57" s="35" t="str">
        <f t="shared" si="16"/>
        <v xml:space="preserve"> </v>
      </c>
      <c r="CE57" s="76" t="str">
        <f t="shared" si="34"/>
        <v/>
      </c>
      <c r="CF57" s="89" t="str">
        <f t="shared" si="51"/>
        <v/>
      </c>
      <c r="CG57" s="168">
        <f t="shared" si="40"/>
        <v>0</v>
      </c>
      <c r="CH57" s="165">
        <f t="shared" si="63"/>
        <v>0</v>
      </c>
      <c r="CI57" s="70" t="str">
        <f t="shared" si="35"/>
        <v/>
      </c>
      <c r="CJ57" s="102" t="str">
        <f t="shared" si="53"/>
        <v/>
      </c>
      <c r="CK57" s="230" t="str">
        <f t="shared" si="29"/>
        <v/>
      </c>
      <c r="CL57" s="85">
        <f t="shared" si="64"/>
        <v>0</v>
      </c>
      <c r="CM57" s="6"/>
      <c r="CN57" s="6"/>
      <c r="CO57" s="6"/>
      <c r="CP57" s="6"/>
      <c r="CQ57" s="6"/>
      <c r="CR57" s="6"/>
      <c r="CS57" s="6"/>
      <c r="CT57" s="6"/>
      <c r="CU57" s="6"/>
    </row>
    <row r="58" spans="1:99" ht="15.6">
      <c r="A58" s="27">
        <v>32928</v>
      </c>
      <c r="B58">
        <v>21.659999847412099</v>
      </c>
      <c r="C58">
        <v>35.220001220703097</v>
      </c>
      <c r="D58">
        <v>0</v>
      </c>
      <c r="E58">
        <v>37.639427976206598</v>
      </c>
      <c r="F58" s="36">
        <f t="shared" si="1"/>
        <v>6.0166183437813592</v>
      </c>
      <c r="G58" s="41">
        <f t="shared" si="17"/>
        <v>0</v>
      </c>
      <c r="H58" s="42">
        <f t="shared" si="18"/>
        <v>0</v>
      </c>
      <c r="I58" s="61">
        <f t="shared" si="2"/>
        <v>31.830000877380346</v>
      </c>
      <c r="J58" s="35" t="str">
        <f t="shared" si="3"/>
        <v xml:space="preserve"> </v>
      </c>
      <c r="K58" s="89" t="str">
        <f t="shared" si="30"/>
        <v/>
      </c>
      <c r="L58" s="89" t="str">
        <f t="shared" si="36"/>
        <v/>
      </c>
      <c r="M58" s="168">
        <f t="shared" si="41"/>
        <v>0</v>
      </c>
      <c r="N58" s="165">
        <f t="shared" si="55"/>
        <v>0</v>
      </c>
      <c r="O58" s="70" t="str">
        <f t="shared" si="54"/>
        <v/>
      </c>
      <c r="P58" s="102" t="str">
        <f t="shared" si="42"/>
        <v/>
      </c>
      <c r="Q58" s="230" t="str">
        <f t="shared" si="0"/>
        <v/>
      </c>
      <c r="R58" s="85">
        <f t="shared" si="56"/>
        <v>0</v>
      </c>
      <c r="S58" s="27">
        <v>33293</v>
      </c>
      <c r="T58">
        <v>21.950000762939499</v>
      </c>
      <c r="U58">
        <v>25.399999618530298</v>
      </c>
      <c r="V58">
        <v>0</v>
      </c>
      <c r="W58">
        <v>37.639427976206598</v>
      </c>
      <c r="X58" s="36">
        <f t="shared" si="4"/>
        <v>2.7220784570039482</v>
      </c>
      <c r="Y58" s="41">
        <f t="shared" si="19"/>
        <v>0</v>
      </c>
      <c r="Z58" s="42">
        <f t="shared" si="20"/>
        <v>0</v>
      </c>
      <c r="AA58" s="61">
        <f t="shared" si="5"/>
        <v>24.537499904632597</v>
      </c>
      <c r="AB58" s="35" t="str">
        <f t="shared" si="6"/>
        <v xml:space="preserve"> </v>
      </c>
      <c r="AC58" s="76" t="str">
        <f t="shared" si="31"/>
        <v/>
      </c>
      <c r="AD58" s="89" t="str">
        <f t="shared" si="43"/>
        <v/>
      </c>
      <c r="AE58" s="168">
        <f t="shared" si="37"/>
        <v>0</v>
      </c>
      <c r="AF58" s="165">
        <f t="shared" si="57"/>
        <v>0</v>
      </c>
      <c r="AG58" s="70" t="str">
        <f t="shared" si="44"/>
        <v/>
      </c>
      <c r="AH58" s="102" t="str">
        <f t="shared" si="45"/>
        <v/>
      </c>
      <c r="AI58" s="230" t="str">
        <f t="shared" si="7"/>
        <v/>
      </c>
      <c r="AJ58" s="85">
        <f t="shared" si="58"/>
        <v>0</v>
      </c>
      <c r="AK58" s="27">
        <v>33658</v>
      </c>
      <c r="AL58">
        <v>17.860000610351602</v>
      </c>
      <c r="AM58">
        <v>33.549999237060497</v>
      </c>
      <c r="AN58">
        <v>0</v>
      </c>
      <c r="AO58">
        <v>37.639427976206598</v>
      </c>
      <c r="AP58" s="36">
        <f t="shared" si="8"/>
        <v>6.0891320353904241</v>
      </c>
      <c r="AQ58" s="41">
        <f t="shared" si="21"/>
        <v>0</v>
      </c>
      <c r="AR58" s="42">
        <f t="shared" si="22"/>
        <v>0</v>
      </c>
      <c r="AS58" s="61">
        <f t="shared" si="9"/>
        <v>29.627499580383272</v>
      </c>
      <c r="AT58" s="37" t="str">
        <f t="shared" si="23"/>
        <v xml:space="preserve"> </v>
      </c>
      <c r="AU58" s="76" t="str">
        <f t="shared" si="32"/>
        <v/>
      </c>
      <c r="AV58" s="89" t="str">
        <f t="shared" si="46"/>
        <v/>
      </c>
      <c r="AW58" s="168">
        <f t="shared" si="38"/>
        <v>0</v>
      </c>
      <c r="AX58" s="165">
        <f t="shared" si="59"/>
        <v>0</v>
      </c>
      <c r="AY58" s="70" t="str">
        <f t="shared" si="47"/>
        <v/>
      </c>
      <c r="AZ58" s="102" t="str">
        <f t="shared" si="48"/>
        <v/>
      </c>
      <c r="BA58" s="230" t="str">
        <f t="shared" si="10"/>
        <v/>
      </c>
      <c r="BB58" s="85">
        <f t="shared" si="60"/>
        <v>0</v>
      </c>
      <c r="BC58" s="27">
        <v>33293</v>
      </c>
      <c r="BD58">
        <v>19.719999313354499</v>
      </c>
      <c r="BE58">
        <v>23.2399997711182</v>
      </c>
      <c r="BF58">
        <v>0</v>
      </c>
      <c r="BG58">
        <v>37.555054168977101</v>
      </c>
      <c r="BH58" s="110">
        <f t="shared" si="11"/>
        <v>2.5982023929562317</v>
      </c>
      <c r="BI58" s="111">
        <f t="shared" si="24"/>
        <v>0</v>
      </c>
      <c r="BJ58" s="113">
        <f t="shared" si="25"/>
        <v>0</v>
      </c>
      <c r="BK58" s="112">
        <f t="shared" si="12"/>
        <v>22.359999656677275</v>
      </c>
      <c r="BL58" s="35" t="str">
        <f t="shared" si="13"/>
        <v xml:space="preserve"> </v>
      </c>
      <c r="BM58" s="76" t="str">
        <f t="shared" si="33"/>
        <v/>
      </c>
      <c r="BN58" s="89" t="str">
        <f t="shared" si="49"/>
        <v/>
      </c>
      <c r="BO58" s="168">
        <f t="shared" si="39"/>
        <v>0</v>
      </c>
      <c r="BP58" s="165">
        <f t="shared" si="61"/>
        <v>0</v>
      </c>
      <c r="BQ58" s="70" t="str">
        <f t="shared" si="52"/>
        <v/>
      </c>
      <c r="BR58" s="102" t="str">
        <f t="shared" si="50"/>
        <v/>
      </c>
      <c r="BS58" s="230" t="str">
        <f t="shared" si="26"/>
        <v/>
      </c>
      <c r="BT58" s="85">
        <f t="shared" si="62"/>
        <v>0</v>
      </c>
      <c r="BU58" s="27">
        <v>33658</v>
      </c>
      <c r="BV58">
        <v>13.2799997329712</v>
      </c>
      <c r="BW58">
        <v>30.2600002288818</v>
      </c>
      <c r="BX58">
        <v>0</v>
      </c>
      <c r="BY58">
        <v>37.555054168977101</v>
      </c>
      <c r="BZ58" s="34">
        <f t="shared" si="14"/>
        <v>5.7486390905023619</v>
      </c>
      <c r="CA58" s="38">
        <f t="shared" si="27"/>
        <v>0</v>
      </c>
      <c r="CB58" s="40">
        <f t="shared" si="28"/>
        <v>0</v>
      </c>
      <c r="CC58" s="61">
        <f t="shared" si="15"/>
        <v>26.01500010490415</v>
      </c>
      <c r="CD58" s="35" t="str">
        <f t="shared" si="16"/>
        <v xml:space="preserve"> </v>
      </c>
      <c r="CE58" s="76" t="str">
        <f t="shared" si="34"/>
        <v/>
      </c>
      <c r="CF58" s="89" t="str">
        <f t="shared" si="51"/>
        <v/>
      </c>
      <c r="CG58" s="168">
        <f t="shared" si="40"/>
        <v>0</v>
      </c>
      <c r="CH58" s="165">
        <f t="shared" si="63"/>
        <v>0</v>
      </c>
      <c r="CI58" s="70" t="str">
        <f t="shared" si="35"/>
        <v/>
      </c>
      <c r="CJ58" s="102" t="str">
        <f t="shared" si="53"/>
        <v/>
      </c>
      <c r="CK58" s="230" t="str">
        <f t="shared" si="29"/>
        <v/>
      </c>
      <c r="CL58" s="85">
        <f t="shared" si="64"/>
        <v>0</v>
      </c>
      <c r="CM58" s="6"/>
      <c r="CN58" s="6"/>
      <c r="CO58" s="6"/>
      <c r="CP58" s="6"/>
      <c r="CQ58" s="6"/>
      <c r="CR58" s="6"/>
      <c r="CS58" s="6"/>
      <c r="CT58" s="6"/>
      <c r="CU58" s="6"/>
    </row>
    <row r="59" spans="1:99" ht="15.6">
      <c r="A59" s="27">
        <v>32929</v>
      </c>
      <c r="B59">
        <v>23.2600002288818</v>
      </c>
      <c r="C59">
        <v>36.25</v>
      </c>
      <c r="D59">
        <v>0</v>
      </c>
      <c r="E59">
        <v>37.4390664720678</v>
      </c>
      <c r="F59" s="36">
        <f t="shared" si="1"/>
        <v>6.0240354880722631</v>
      </c>
      <c r="G59" s="41">
        <f t="shared" si="17"/>
        <v>0</v>
      </c>
      <c r="H59" s="42">
        <f t="shared" si="18"/>
        <v>0</v>
      </c>
      <c r="I59" s="61">
        <f t="shared" si="2"/>
        <v>33.002500057220452</v>
      </c>
      <c r="J59" s="35" t="str">
        <f t="shared" si="3"/>
        <v xml:space="preserve"> </v>
      </c>
      <c r="K59" s="89" t="str">
        <f t="shared" si="30"/>
        <v/>
      </c>
      <c r="L59" s="89" t="str">
        <f t="shared" si="36"/>
        <v/>
      </c>
      <c r="M59" s="168">
        <f t="shared" si="41"/>
        <v>0</v>
      </c>
      <c r="N59" s="165">
        <f t="shared" si="55"/>
        <v>0</v>
      </c>
      <c r="O59" s="70" t="str">
        <f t="shared" si="54"/>
        <v/>
      </c>
      <c r="P59" s="102" t="str">
        <f t="shared" si="42"/>
        <v/>
      </c>
      <c r="Q59" s="230" t="str">
        <f t="shared" si="0"/>
        <v/>
      </c>
      <c r="R59" s="85">
        <f t="shared" si="56"/>
        <v>0</v>
      </c>
      <c r="S59" s="27">
        <v>33294</v>
      </c>
      <c r="T59">
        <v>15.1400003433228</v>
      </c>
      <c r="U59">
        <v>18.030000686645501</v>
      </c>
      <c r="V59">
        <v>3.2999999523162802</v>
      </c>
      <c r="W59">
        <v>37.4390664720678</v>
      </c>
      <c r="X59" s="36">
        <f t="shared" si="4"/>
        <v>2.0544933754610502</v>
      </c>
      <c r="Y59" s="41">
        <f t="shared" si="19"/>
        <v>1.6564052519474399</v>
      </c>
      <c r="Z59" s="42">
        <f t="shared" si="20"/>
        <v>3.31281050389488E-2</v>
      </c>
      <c r="AA59" s="61">
        <f t="shared" si="5"/>
        <v>17.307500600814826</v>
      </c>
      <c r="AB59" s="35" t="str">
        <f t="shared" si="6"/>
        <v xml:space="preserve"> </v>
      </c>
      <c r="AC59" s="76" t="str">
        <f t="shared" si="31"/>
        <v/>
      </c>
      <c r="AD59" s="89" t="str">
        <f t="shared" si="43"/>
        <v/>
      </c>
      <c r="AE59" s="168">
        <f t="shared" si="37"/>
        <v>0.10956100740225028</v>
      </c>
      <c r="AF59" s="165">
        <f t="shared" si="57"/>
        <v>0</v>
      </c>
      <c r="AG59" s="70" t="str">
        <f t="shared" si="44"/>
        <v/>
      </c>
      <c r="AH59" s="102" t="str">
        <f t="shared" si="45"/>
        <v/>
      </c>
      <c r="AI59" s="230" t="str">
        <f t="shared" si="7"/>
        <v/>
      </c>
      <c r="AJ59" s="85">
        <f t="shared" si="58"/>
        <v>0</v>
      </c>
      <c r="AK59" s="27">
        <v>33659</v>
      </c>
      <c r="AL59">
        <v>18.780000686645501</v>
      </c>
      <c r="AM59">
        <v>33.610000610351598</v>
      </c>
      <c r="AN59">
        <v>0</v>
      </c>
      <c r="AO59">
        <v>37.4390664720678</v>
      </c>
      <c r="AP59" s="36">
        <f t="shared" si="8"/>
        <v>5.9547106848746765</v>
      </c>
      <c r="AQ59" s="41">
        <f t="shared" si="21"/>
        <v>0</v>
      </c>
      <c r="AR59" s="42">
        <f t="shared" si="22"/>
        <v>0</v>
      </c>
      <c r="AS59" s="61">
        <f t="shared" si="9"/>
        <v>29.902500629425074</v>
      </c>
      <c r="AT59" s="37" t="str">
        <f t="shared" si="23"/>
        <v xml:space="preserve"> </v>
      </c>
      <c r="AU59" s="76" t="str">
        <f t="shared" si="32"/>
        <v/>
      </c>
      <c r="AV59" s="89" t="str">
        <f t="shared" si="46"/>
        <v/>
      </c>
      <c r="AW59" s="168">
        <f t="shared" si="38"/>
        <v>0</v>
      </c>
      <c r="AX59" s="165">
        <f t="shared" si="59"/>
        <v>0</v>
      </c>
      <c r="AY59" s="70" t="str">
        <f t="shared" si="47"/>
        <v/>
      </c>
      <c r="AZ59" s="102" t="str">
        <f t="shared" si="48"/>
        <v/>
      </c>
      <c r="BA59" s="230" t="str">
        <f t="shared" si="10"/>
        <v/>
      </c>
      <c r="BB59" s="85">
        <f t="shared" si="60"/>
        <v>0</v>
      </c>
      <c r="BC59" s="27">
        <v>33294</v>
      </c>
      <c r="BD59">
        <v>13.060000419616699</v>
      </c>
      <c r="BE59">
        <v>15.2799997329712</v>
      </c>
      <c r="BF59">
        <v>7.9000000953674299</v>
      </c>
      <c r="BG59">
        <v>37.349474150672698</v>
      </c>
      <c r="BH59" s="110">
        <f t="shared" si="11"/>
        <v>1.6701877757253791</v>
      </c>
      <c r="BI59" s="111">
        <f t="shared" si="24"/>
        <v>6.5638498747871266</v>
      </c>
      <c r="BJ59" s="113">
        <f t="shared" si="25"/>
        <v>0.13127699749574254</v>
      </c>
      <c r="BK59" s="112">
        <f t="shared" si="12"/>
        <v>14.724999904632575</v>
      </c>
      <c r="BL59" s="35" t="str">
        <f t="shared" si="13"/>
        <v xml:space="preserve"> </v>
      </c>
      <c r="BM59" s="76">
        <f t="shared" si="33"/>
        <v>1</v>
      </c>
      <c r="BN59" s="89" t="str">
        <f t="shared" si="49"/>
        <v/>
      </c>
      <c r="BO59" s="168">
        <f t="shared" si="39"/>
        <v>8.6260135298961371E-2</v>
      </c>
      <c r="BP59" s="165">
        <f t="shared" si="61"/>
        <v>0</v>
      </c>
      <c r="BQ59" s="70" t="str">
        <f t="shared" si="52"/>
        <v/>
      </c>
      <c r="BR59" s="102" t="str">
        <f t="shared" si="50"/>
        <v/>
      </c>
      <c r="BS59" s="230" t="str">
        <f t="shared" si="26"/>
        <v/>
      </c>
      <c r="BT59" s="85">
        <f t="shared" si="62"/>
        <v>0</v>
      </c>
      <c r="BU59" s="27">
        <v>33659</v>
      </c>
      <c r="BV59">
        <v>14.1599998474121</v>
      </c>
      <c r="BW59">
        <v>30.290000915527301</v>
      </c>
      <c r="BX59">
        <v>0</v>
      </c>
      <c r="BY59">
        <v>37.349474150672698</v>
      </c>
      <c r="BZ59" s="34">
        <f t="shared" si="14"/>
        <v>5.6363088920749229</v>
      </c>
      <c r="CA59" s="38">
        <f t="shared" si="27"/>
        <v>0</v>
      </c>
      <c r="CB59" s="40">
        <f t="shared" si="28"/>
        <v>0</v>
      </c>
      <c r="CC59" s="61">
        <f t="shared" si="15"/>
        <v>26.2575006484985</v>
      </c>
      <c r="CD59" s="35" t="str">
        <f t="shared" si="16"/>
        <v xml:space="preserve"> </v>
      </c>
      <c r="CE59" s="76" t="str">
        <f t="shared" si="34"/>
        <v/>
      </c>
      <c r="CF59" s="89" t="str">
        <f t="shared" si="51"/>
        <v/>
      </c>
      <c r="CG59" s="168">
        <f t="shared" si="40"/>
        <v>0</v>
      </c>
      <c r="CH59" s="165">
        <f t="shared" si="63"/>
        <v>0</v>
      </c>
      <c r="CI59" s="70" t="str">
        <f t="shared" si="35"/>
        <v/>
      </c>
      <c r="CJ59" s="102" t="str">
        <f t="shared" si="53"/>
        <v/>
      </c>
      <c r="CK59" s="230" t="str">
        <f t="shared" si="29"/>
        <v/>
      </c>
      <c r="CL59" s="85">
        <f t="shared" si="64"/>
        <v>0</v>
      </c>
      <c r="CM59" s="6"/>
      <c r="CN59" s="6"/>
      <c r="CO59" s="6"/>
      <c r="CP59" s="6"/>
      <c r="CQ59" s="6"/>
      <c r="CR59" s="6"/>
      <c r="CS59" s="6"/>
      <c r="CT59" s="6"/>
      <c r="CU59" s="6"/>
    </row>
    <row r="60" spans="1:99" ht="15.6">
      <c r="A60" s="27">
        <v>32930</v>
      </c>
      <c r="B60">
        <v>22.2700004577637</v>
      </c>
      <c r="C60">
        <v>37.470001220703097</v>
      </c>
      <c r="D60">
        <v>0</v>
      </c>
      <c r="E60">
        <v>37.236983314824499</v>
      </c>
      <c r="F60" s="36">
        <f t="shared" si="1"/>
        <v>6.496855481602176</v>
      </c>
      <c r="G60" s="41">
        <f t="shared" si="17"/>
        <v>0</v>
      </c>
      <c r="H60" s="42">
        <f t="shared" si="18"/>
        <v>0</v>
      </c>
      <c r="I60" s="61">
        <f t="shared" si="2"/>
        <v>33.670001029968248</v>
      </c>
      <c r="J60" s="35" t="str">
        <f t="shared" si="3"/>
        <v xml:space="preserve"> </v>
      </c>
      <c r="K60" s="89" t="str">
        <f t="shared" si="30"/>
        <v/>
      </c>
      <c r="L60" s="89" t="str">
        <f t="shared" si="36"/>
        <v/>
      </c>
      <c r="M60" s="168">
        <f t="shared" si="41"/>
        <v>0</v>
      </c>
      <c r="N60" s="165">
        <f t="shared" si="55"/>
        <v>0</v>
      </c>
      <c r="O60" s="70" t="str">
        <f t="shared" si="54"/>
        <v/>
      </c>
      <c r="P60" s="102" t="str">
        <f t="shared" si="42"/>
        <v/>
      </c>
      <c r="Q60" s="230" t="str">
        <f t="shared" si="0"/>
        <v/>
      </c>
      <c r="R60" s="85">
        <f t="shared" si="56"/>
        <v>0</v>
      </c>
      <c r="S60" s="27">
        <v>33295</v>
      </c>
      <c r="T60">
        <v>14.6599998474121</v>
      </c>
      <c r="U60">
        <v>24.5200004577637</v>
      </c>
      <c r="V60">
        <v>19.899999618530298</v>
      </c>
      <c r="W60">
        <v>37.236983314824499</v>
      </c>
      <c r="X60" s="36">
        <f t="shared" si="4"/>
        <v>4.1042157217590844</v>
      </c>
      <c r="Y60" s="41">
        <f t="shared" si="19"/>
        <v>18.273032293070472</v>
      </c>
      <c r="Z60" s="42">
        <f t="shared" si="20"/>
        <v>0.36546064586140942</v>
      </c>
      <c r="AA60" s="61">
        <f t="shared" si="5"/>
        <v>22.055000305175799</v>
      </c>
      <c r="AB60" s="35">
        <f t="shared" si="6"/>
        <v>1</v>
      </c>
      <c r="AC60" s="76">
        <f t="shared" si="31"/>
        <v>1</v>
      </c>
      <c r="AD60" s="89" t="str">
        <f t="shared" si="43"/>
        <v/>
      </c>
      <c r="AE60" s="168">
        <f t="shared" si="37"/>
        <v>0</v>
      </c>
      <c r="AF60" s="165">
        <f t="shared" si="57"/>
        <v>0</v>
      </c>
      <c r="AG60" s="70" t="str">
        <f t="shared" si="44"/>
        <v/>
      </c>
      <c r="AH60" s="102" t="str">
        <f t="shared" si="45"/>
        <v/>
      </c>
      <c r="AI60" s="230" t="str">
        <f t="shared" si="7"/>
        <v/>
      </c>
      <c r="AJ60" s="85">
        <f t="shared" si="58"/>
        <v>0</v>
      </c>
      <c r="AK60" s="27">
        <v>33660</v>
      </c>
      <c r="AL60">
        <v>20.940000534057599</v>
      </c>
      <c r="AM60">
        <v>34.790000915527301</v>
      </c>
      <c r="AN60">
        <v>0</v>
      </c>
      <c r="AO60">
        <v>37.236983314824499</v>
      </c>
      <c r="AP60" s="36">
        <f t="shared" si="8"/>
        <v>5.9407955064006615</v>
      </c>
      <c r="AQ60" s="41">
        <f t="shared" si="21"/>
        <v>0</v>
      </c>
      <c r="AR60" s="42">
        <f t="shared" si="22"/>
        <v>0</v>
      </c>
      <c r="AS60" s="61">
        <f t="shared" si="9"/>
        <v>31.327500820159877</v>
      </c>
      <c r="AT60" s="37" t="str">
        <f t="shared" si="23"/>
        <v xml:space="preserve"> </v>
      </c>
      <c r="AU60" s="76" t="str">
        <f t="shared" si="32"/>
        <v/>
      </c>
      <c r="AV60" s="89" t="str">
        <f t="shared" si="46"/>
        <v/>
      </c>
      <c r="AW60" s="168">
        <f t="shared" si="38"/>
        <v>0</v>
      </c>
      <c r="AX60" s="165">
        <f t="shared" si="59"/>
        <v>0</v>
      </c>
      <c r="AY60" s="70" t="str">
        <f t="shared" si="47"/>
        <v/>
      </c>
      <c r="AZ60" s="102" t="str">
        <f t="shared" si="48"/>
        <v/>
      </c>
      <c r="BA60" s="230" t="str">
        <f t="shared" si="10"/>
        <v/>
      </c>
      <c r="BB60" s="85">
        <f t="shared" si="60"/>
        <v>0</v>
      </c>
      <c r="BC60" s="27">
        <v>33295</v>
      </c>
      <c r="BD60">
        <v>12.939999580383301</v>
      </c>
      <c r="BE60">
        <v>21.180000305175799</v>
      </c>
      <c r="BF60">
        <v>32.5</v>
      </c>
      <c r="BG60">
        <v>37.1421368623771</v>
      </c>
      <c r="BH60" s="110">
        <f t="shared" si="11"/>
        <v>3.4891500343720017</v>
      </c>
      <c r="BI60" s="111">
        <f t="shared" si="24"/>
        <v>36.272529847289519</v>
      </c>
      <c r="BJ60" s="113">
        <f t="shared" si="25"/>
        <v>0.72545059694579039</v>
      </c>
      <c r="BK60" s="112">
        <f t="shared" si="12"/>
        <v>19.120000123977675</v>
      </c>
      <c r="BL60" s="35">
        <f t="shared" si="13"/>
        <v>1</v>
      </c>
      <c r="BM60" s="76">
        <f t="shared" si="33"/>
        <v>1</v>
      </c>
      <c r="BN60" s="89" t="str">
        <f t="shared" si="49"/>
        <v/>
      </c>
      <c r="BO60" s="168">
        <f t="shared" si="39"/>
        <v>0.11607326827019281</v>
      </c>
      <c r="BP60" s="165">
        <f t="shared" si="61"/>
        <v>0</v>
      </c>
      <c r="BQ60" s="70" t="str">
        <f t="shared" si="52"/>
        <v/>
      </c>
      <c r="BR60" s="102" t="str">
        <f t="shared" si="50"/>
        <v/>
      </c>
      <c r="BS60" s="230" t="str">
        <f t="shared" si="26"/>
        <v/>
      </c>
      <c r="BT60" s="85">
        <f t="shared" si="62"/>
        <v>0</v>
      </c>
      <c r="BU60" s="27">
        <v>33660</v>
      </c>
      <c r="BV60">
        <v>16.340000152587901</v>
      </c>
      <c r="BW60">
        <v>31.059999465942401</v>
      </c>
      <c r="BX60">
        <v>0</v>
      </c>
      <c r="BY60">
        <v>37.1421368623771</v>
      </c>
      <c r="BZ60" s="34">
        <f t="shared" si="14"/>
        <v>5.5517592802961406</v>
      </c>
      <c r="CA60" s="38">
        <f t="shared" si="27"/>
        <v>0</v>
      </c>
      <c r="CB60" s="40">
        <f t="shared" si="28"/>
        <v>0</v>
      </c>
      <c r="CC60" s="61">
        <f t="shared" si="15"/>
        <v>27.379999637603774</v>
      </c>
      <c r="CD60" s="35" t="str">
        <f t="shared" si="16"/>
        <v xml:space="preserve"> </v>
      </c>
      <c r="CE60" s="76" t="str">
        <f t="shared" si="34"/>
        <v/>
      </c>
      <c r="CF60" s="89" t="str">
        <f t="shared" si="51"/>
        <v/>
      </c>
      <c r="CG60" s="168">
        <f t="shared" si="40"/>
        <v>0</v>
      </c>
      <c r="CH60" s="165">
        <f t="shared" si="63"/>
        <v>0</v>
      </c>
      <c r="CI60" s="70" t="str">
        <f t="shared" si="35"/>
        <v/>
      </c>
      <c r="CJ60" s="102" t="str">
        <f t="shared" si="53"/>
        <v/>
      </c>
      <c r="CK60" s="230" t="str">
        <f t="shared" si="29"/>
        <v/>
      </c>
      <c r="CL60" s="85">
        <f t="shared" si="64"/>
        <v>0</v>
      </c>
      <c r="CM60" s="6"/>
      <c r="CN60" s="6"/>
      <c r="CO60" s="6"/>
      <c r="CP60" s="6"/>
      <c r="CQ60" s="6"/>
      <c r="CR60" s="6"/>
      <c r="CS60" s="6"/>
      <c r="CT60" s="6"/>
      <c r="CU60" s="6"/>
    </row>
    <row r="61" spans="1:99" ht="15.6">
      <c r="A61" s="27">
        <v>32931</v>
      </c>
      <c r="B61">
        <v>24.139999389648398</v>
      </c>
      <c r="C61">
        <v>39.299999237060497</v>
      </c>
      <c r="D61">
        <v>0</v>
      </c>
      <c r="E61">
        <v>37.033183868946097</v>
      </c>
      <c r="F61" s="36">
        <f t="shared" si="1"/>
        <v>6.7032131831395478</v>
      </c>
      <c r="G61" s="41">
        <f t="shared" si="17"/>
        <v>0</v>
      </c>
      <c r="H61" s="42">
        <f t="shared" si="18"/>
        <v>0</v>
      </c>
      <c r="I61" s="61">
        <f t="shared" si="2"/>
        <v>35.50999927520747</v>
      </c>
      <c r="J61" s="35" t="str">
        <f t="shared" si="3"/>
        <v xml:space="preserve"> </v>
      </c>
      <c r="K61" s="89" t="str">
        <f t="shared" si="30"/>
        <v/>
      </c>
      <c r="L61" s="89" t="str">
        <f t="shared" si="36"/>
        <v/>
      </c>
      <c r="M61" s="168">
        <f t="shared" si="41"/>
        <v>0</v>
      </c>
      <c r="N61" s="165">
        <f t="shared" si="55"/>
        <v>0</v>
      </c>
      <c r="O61" s="70" t="str">
        <f t="shared" si="54"/>
        <v/>
      </c>
      <c r="P61" s="102" t="str">
        <f t="shared" si="42"/>
        <v/>
      </c>
      <c r="Q61" s="230" t="str">
        <f t="shared" si="0"/>
        <v/>
      </c>
      <c r="R61" s="85">
        <f t="shared" si="56"/>
        <v>0</v>
      </c>
      <c r="S61" s="27">
        <v>33296</v>
      </c>
      <c r="T61">
        <v>16.0100002288818</v>
      </c>
      <c r="U61">
        <v>29.899999618530298</v>
      </c>
      <c r="V61">
        <v>5</v>
      </c>
      <c r="W61">
        <v>37.033183868946097</v>
      </c>
      <c r="X61" s="36">
        <f t="shared" si="4"/>
        <v>5.2806187455536984</v>
      </c>
      <c r="Y61" s="41">
        <f t="shared" si="19"/>
        <v>19.048537296627511</v>
      </c>
      <c r="Z61" s="42">
        <f t="shared" si="20"/>
        <v>0.3809707459325502</v>
      </c>
      <c r="AA61" s="61">
        <f t="shared" si="5"/>
        <v>26.427499771118175</v>
      </c>
      <c r="AB61" s="35">
        <f t="shared" si="6"/>
        <v>1</v>
      </c>
      <c r="AC61" s="76">
        <f t="shared" si="31"/>
        <v>1</v>
      </c>
      <c r="AD61" s="89" t="str">
        <f t="shared" si="43"/>
        <v/>
      </c>
      <c r="AE61" s="168">
        <f t="shared" si="37"/>
        <v>0</v>
      </c>
      <c r="AF61" s="165">
        <f t="shared" si="57"/>
        <v>0</v>
      </c>
      <c r="AG61" s="70" t="str">
        <f t="shared" si="44"/>
        <v/>
      </c>
      <c r="AH61" s="102" t="str">
        <f t="shared" si="45"/>
        <v/>
      </c>
      <c r="AI61" s="230" t="str">
        <f t="shared" si="7"/>
        <v/>
      </c>
      <c r="AJ61" s="85">
        <f t="shared" si="58"/>
        <v>0</v>
      </c>
      <c r="AK61" s="27">
        <v>33661</v>
      </c>
      <c r="AL61">
        <v>21.590000152587901</v>
      </c>
      <c r="AM61">
        <v>37.380001068115199</v>
      </c>
      <c r="AN61">
        <v>0</v>
      </c>
      <c r="AO61">
        <v>37.033183868946097</v>
      </c>
      <c r="AP61" s="36">
        <f t="shared" si="8"/>
        <v>6.5323174159815851</v>
      </c>
      <c r="AQ61" s="41">
        <f t="shared" si="21"/>
        <v>0</v>
      </c>
      <c r="AR61" s="42">
        <f t="shared" si="22"/>
        <v>0</v>
      </c>
      <c r="AS61" s="61">
        <f t="shared" si="9"/>
        <v>33.432500839233377</v>
      </c>
      <c r="AT61" s="37" t="str">
        <f t="shared" si="23"/>
        <v xml:space="preserve"> </v>
      </c>
      <c r="AU61" s="76" t="str">
        <f t="shared" si="32"/>
        <v/>
      </c>
      <c r="AV61" s="89" t="str">
        <f t="shared" si="46"/>
        <v/>
      </c>
      <c r="AW61" s="168">
        <f t="shared" si="38"/>
        <v>0</v>
      </c>
      <c r="AX61" s="165">
        <f t="shared" si="59"/>
        <v>0</v>
      </c>
      <c r="AY61" s="70" t="str">
        <f t="shared" si="47"/>
        <v/>
      </c>
      <c r="AZ61" s="102" t="str">
        <f t="shared" si="48"/>
        <v/>
      </c>
      <c r="BA61" s="230" t="str">
        <f t="shared" si="10"/>
        <v/>
      </c>
      <c r="BB61" s="85">
        <f t="shared" si="60"/>
        <v>0</v>
      </c>
      <c r="BC61" s="27">
        <v>33296</v>
      </c>
      <c r="BD61">
        <v>15.0299997329712</v>
      </c>
      <c r="BE61">
        <v>25.829999923706101</v>
      </c>
      <c r="BF61">
        <v>0.60000002384185802</v>
      </c>
      <c r="BG61">
        <v>36.933058579228003</v>
      </c>
      <c r="BH61" s="110">
        <f t="shared" si="11"/>
        <v>4.3560534914244853</v>
      </c>
      <c r="BI61" s="111">
        <f t="shared" si="24"/>
        <v>33.387687077991785</v>
      </c>
      <c r="BJ61" s="113">
        <f t="shared" si="25"/>
        <v>0.66775374155983569</v>
      </c>
      <c r="BK61" s="112">
        <f t="shared" si="12"/>
        <v>23.129999876022374</v>
      </c>
      <c r="BL61" s="35">
        <f t="shared" si="13"/>
        <v>1</v>
      </c>
      <c r="BM61" s="76">
        <f t="shared" si="33"/>
        <v>1</v>
      </c>
      <c r="BN61" s="89" t="str">
        <f t="shared" si="49"/>
        <v/>
      </c>
      <c r="BO61" s="168">
        <f t="shared" si="39"/>
        <v>0</v>
      </c>
      <c r="BP61" s="165">
        <f t="shared" si="61"/>
        <v>0</v>
      </c>
      <c r="BQ61" s="70" t="str">
        <f t="shared" si="52"/>
        <v/>
      </c>
      <c r="BR61" s="102" t="str">
        <f t="shared" si="50"/>
        <v/>
      </c>
      <c r="BS61" s="230" t="str">
        <f t="shared" si="26"/>
        <v/>
      </c>
      <c r="BT61" s="85">
        <f t="shared" si="62"/>
        <v>0</v>
      </c>
      <c r="BU61" s="27">
        <v>33661</v>
      </c>
      <c r="BV61">
        <v>17.350000381469702</v>
      </c>
      <c r="BW61">
        <v>34.810001373291001</v>
      </c>
      <c r="BX61">
        <v>0</v>
      </c>
      <c r="BY61">
        <v>36.933058579228003</v>
      </c>
      <c r="BZ61" s="34">
        <f t="shared" si="14"/>
        <v>6.3571987030871613</v>
      </c>
      <c r="CA61" s="38">
        <f t="shared" si="27"/>
        <v>0</v>
      </c>
      <c r="CB61" s="40">
        <f t="shared" si="28"/>
        <v>0</v>
      </c>
      <c r="CC61" s="61">
        <f t="shared" si="15"/>
        <v>30.445001125335676</v>
      </c>
      <c r="CD61" s="35" t="str">
        <f t="shared" si="16"/>
        <v xml:space="preserve"> </v>
      </c>
      <c r="CE61" s="76" t="str">
        <f t="shared" si="34"/>
        <v/>
      </c>
      <c r="CF61" s="89" t="str">
        <f t="shared" si="51"/>
        <v/>
      </c>
      <c r="CG61" s="168">
        <f t="shared" si="40"/>
        <v>0</v>
      </c>
      <c r="CH61" s="165">
        <f t="shared" si="63"/>
        <v>0</v>
      </c>
      <c r="CI61" s="70" t="str">
        <f t="shared" si="35"/>
        <v/>
      </c>
      <c r="CJ61" s="102" t="str">
        <f t="shared" si="53"/>
        <v/>
      </c>
      <c r="CK61" s="230" t="str">
        <f t="shared" si="29"/>
        <v/>
      </c>
      <c r="CL61" s="85">
        <f t="shared" si="64"/>
        <v>0</v>
      </c>
      <c r="CM61" s="6"/>
      <c r="CN61" s="6"/>
      <c r="CO61" s="6"/>
      <c r="CP61" s="6"/>
      <c r="CQ61" s="6"/>
      <c r="CR61" s="6"/>
      <c r="CS61" s="6"/>
      <c r="CT61" s="6"/>
      <c r="CU61" s="6"/>
    </row>
    <row r="62" spans="1:99" ht="15.6">
      <c r="A62" s="27">
        <v>32932</v>
      </c>
      <c r="B62">
        <v>20.959999084472699</v>
      </c>
      <c r="C62">
        <v>31.360000610351602</v>
      </c>
      <c r="D62">
        <v>0</v>
      </c>
      <c r="E62">
        <v>36.8276734989023</v>
      </c>
      <c r="F62" s="36">
        <f t="shared" si="1"/>
        <v>4.9012902251595847</v>
      </c>
      <c r="G62" s="41">
        <f t="shared" si="17"/>
        <v>0</v>
      </c>
      <c r="H62" s="42">
        <f t="shared" si="18"/>
        <v>0</v>
      </c>
      <c r="I62" s="61">
        <f t="shared" si="2"/>
        <v>28.760000228881875</v>
      </c>
      <c r="J62" s="35" t="str">
        <f t="shared" si="3"/>
        <v xml:space="preserve"> </v>
      </c>
      <c r="K62" s="89" t="str">
        <f t="shared" si="30"/>
        <v/>
      </c>
      <c r="L62" s="89" t="str">
        <f t="shared" si="36"/>
        <v/>
      </c>
      <c r="M62" s="168">
        <f t="shared" si="41"/>
        <v>0</v>
      </c>
      <c r="N62" s="165">
        <f t="shared" si="55"/>
        <v>0</v>
      </c>
      <c r="O62" s="70" t="str">
        <f t="shared" si="54"/>
        <v/>
      </c>
      <c r="P62" s="102" t="str">
        <f t="shared" si="42"/>
        <v/>
      </c>
      <c r="Q62" s="230" t="str">
        <f t="shared" si="0"/>
        <v/>
      </c>
      <c r="R62" s="85">
        <f t="shared" si="56"/>
        <v>0</v>
      </c>
      <c r="S62" s="27">
        <v>33297</v>
      </c>
      <c r="T62">
        <v>20.2600002288818</v>
      </c>
      <c r="U62">
        <v>32.830001831054702</v>
      </c>
      <c r="V62">
        <v>0</v>
      </c>
      <c r="W62">
        <v>36.8276734989023</v>
      </c>
      <c r="X62" s="36">
        <f t="shared" si="4"/>
        <v>5.435611035569071</v>
      </c>
      <c r="Y62" s="41">
        <f t="shared" si="19"/>
        <v>14.700048468172255</v>
      </c>
      <c r="Z62" s="42">
        <f t="shared" si="20"/>
        <v>0.29400096936344511</v>
      </c>
      <c r="AA62" s="61">
        <f t="shared" si="5"/>
        <v>29.687501430511475</v>
      </c>
      <c r="AB62" s="35">
        <f t="shared" si="6"/>
        <v>1</v>
      </c>
      <c r="AC62" s="76">
        <f t="shared" si="31"/>
        <v>1</v>
      </c>
      <c r="AD62" s="89" t="str">
        <f t="shared" si="43"/>
        <v/>
      </c>
      <c r="AE62" s="168">
        <f t="shared" si="37"/>
        <v>0</v>
      </c>
      <c r="AF62" s="165">
        <f t="shared" si="57"/>
        <v>0</v>
      </c>
      <c r="AG62" s="70" t="str">
        <f t="shared" si="44"/>
        <v/>
      </c>
      <c r="AH62" s="102" t="str">
        <f t="shared" si="45"/>
        <v/>
      </c>
      <c r="AI62" s="230" t="str">
        <f t="shared" si="7"/>
        <v/>
      </c>
      <c r="AJ62" s="85">
        <f t="shared" si="58"/>
        <v>0</v>
      </c>
      <c r="AK62" s="27">
        <v>33662</v>
      </c>
      <c r="AL62">
        <v>17.280000686645501</v>
      </c>
      <c r="AM62">
        <v>32.549999237060497</v>
      </c>
      <c r="AN62">
        <v>0</v>
      </c>
      <c r="AO62">
        <v>36.8276734989023</v>
      </c>
      <c r="AP62" s="36">
        <f t="shared" si="8"/>
        <v>5.7707989496389986</v>
      </c>
      <c r="AQ62" s="41">
        <f t="shared" si="21"/>
        <v>0</v>
      </c>
      <c r="AR62" s="42">
        <f t="shared" si="22"/>
        <v>0</v>
      </c>
      <c r="AS62" s="61">
        <f t="shared" si="9"/>
        <v>28.732499599456748</v>
      </c>
      <c r="AT62" s="37" t="str">
        <f t="shared" si="23"/>
        <v xml:space="preserve"> </v>
      </c>
      <c r="AU62" s="76" t="str">
        <f t="shared" si="32"/>
        <v/>
      </c>
      <c r="AV62" s="89" t="str">
        <f t="shared" si="46"/>
        <v/>
      </c>
      <c r="AW62" s="168">
        <f t="shared" si="38"/>
        <v>0</v>
      </c>
      <c r="AX62" s="165">
        <f t="shared" si="59"/>
        <v>0</v>
      </c>
      <c r="AY62" s="70" t="str">
        <f t="shared" si="47"/>
        <v/>
      </c>
      <c r="AZ62" s="102" t="str">
        <f t="shared" si="48"/>
        <v/>
      </c>
      <c r="BA62" s="230" t="str">
        <f t="shared" si="10"/>
        <v/>
      </c>
      <c r="BB62" s="85">
        <f t="shared" si="60"/>
        <v>0</v>
      </c>
      <c r="BC62" s="27">
        <v>33297</v>
      </c>
      <c r="BD62">
        <v>17.649999618530298</v>
      </c>
      <c r="BE62">
        <v>28.889999389648398</v>
      </c>
      <c r="BF62">
        <v>0.20000000298023199</v>
      </c>
      <c r="BG62">
        <v>36.722255576362898</v>
      </c>
      <c r="BH62" s="110">
        <f t="shared" si="11"/>
        <v>4.7467783108270902</v>
      </c>
      <c r="BI62" s="111">
        <f t="shared" si="24"/>
        <v>29.790264432310344</v>
      </c>
      <c r="BJ62" s="113">
        <f t="shared" si="25"/>
        <v>0.59580528864620685</v>
      </c>
      <c r="BK62" s="112">
        <f t="shared" si="12"/>
        <v>26.079999446868875</v>
      </c>
      <c r="BL62" s="35">
        <f t="shared" si="13"/>
        <v>1</v>
      </c>
      <c r="BM62" s="76">
        <f t="shared" si="33"/>
        <v>1</v>
      </c>
      <c r="BN62" s="89" t="str">
        <f t="shared" si="49"/>
        <v/>
      </c>
      <c r="BO62" s="168">
        <f t="shared" si="39"/>
        <v>0</v>
      </c>
      <c r="BP62" s="165">
        <f t="shared" si="61"/>
        <v>0</v>
      </c>
      <c r="BQ62" s="70" t="str">
        <f t="shared" si="52"/>
        <v/>
      </c>
      <c r="BR62" s="102" t="str">
        <f t="shared" si="50"/>
        <v/>
      </c>
      <c r="BS62" s="230" t="str">
        <f t="shared" si="26"/>
        <v/>
      </c>
      <c r="BT62" s="85">
        <f t="shared" si="62"/>
        <v>0</v>
      </c>
      <c r="BU62" s="27">
        <v>33662</v>
      </c>
      <c r="BV62">
        <v>14.8400001525879</v>
      </c>
      <c r="BW62">
        <v>35.840000152587898</v>
      </c>
      <c r="BX62">
        <v>0</v>
      </c>
      <c r="BY62">
        <v>36.722255576362898</v>
      </c>
      <c r="BZ62" s="34">
        <f t="shared" si="14"/>
        <v>6.815235856544235</v>
      </c>
      <c r="CA62" s="38">
        <f t="shared" si="27"/>
        <v>0</v>
      </c>
      <c r="CB62" s="40">
        <f t="shared" si="28"/>
        <v>0</v>
      </c>
      <c r="CC62" s="61">
        <f t="shared" si="15"/>
        <v>30.590000152587898</v>
      </c>
      <c r="CD62" s="35" t="str">
        <f t="shared" si="16"/>
        <v xml:space="preserve"> </v>
      </c>
      <c r="CE62" s="76" t="str">
        <f t="shared" si="34"/>
        <v/>
      </c>
      <c r="CF62" s="89" t="str">
        <f t="shared" si="51"/>
        <v/>
      </c>
      <c r="CG62" s="168">
        <f t="shared" si="40"/>
        <v>0</v>
      </c>
      <c r="CH62" s="165">
        <f t="shared" si="63"/>
        <v>0</v>
      </c>
      <c r="CI62" s="70" t="str">
        <f t="shared" si="35"/>
        <v/>
      </c>
      <c r="CJ62" s="102" t="str">
        <f t="shared" si="53"/>
        <v/>
      </c>
      <c r="CK62" s="230" t="str">
        <f t="shared" si="29"/>
        <v/>
      </c>
      <c r="CL62" s="85">
        <f t="shared" si="64"/>
        <v>0</v>
      </c>
      <c r="CM62" s="6"/>
      <c r="CN62" s="6"/>
      <c r="CO62" s="6"/>
      <c r="CP62" s="6"/>
      <c r="CQ62" s="6"/>
      <c r="CR62" s="6"/>
      <c r="CS62" s="6"/>
      <c r="CT62" s="6"/>
      <c r="CU62" s="6"/>
    </row>
    <row r="63" spans="1:99" ht="15.6">
      <c r="A63" s="27">
        <v>32933</v>
      </c>
      <c r="B63">
        <v>20.579999923706101</v>
      </c>
      <c r="C63">
        <v>29.030000686645501</v>
      </c>
      <c r="D63">
        <v>0.20000000298023199</v>
      </c>
      <c r="E63">
        <v>36.620457569162397</v>
      </c>
      <c r="F63" s="36">
        <f t="shared" si="1"/>
        <v>4.2576941904656218</v>
      </c>
      <c r="G63" s="41">
        <f t="shared" si="17"/>
        <v>0</v>
      </c>
      <c r="H63" s="42">
        <f t="shared" si="18"/>
        <v>0</v>
      </c>
      <c r="I63" s="61">
        <f t="shared" si="2"/>
        <v>26.917500495910652</v>
      </c>
      <c r="J63" s="35" t="str">
        <f t="shared" si="3"/>
        <v xml:space="preserve"> </v>
      </c>
      <c r="K63" s="89" t="str">
        <f t="shared" si="30"/>
        <v/>
      </c>
      <c r="L63" s="89" t="str">
        <f t="shared" si="36"/>
        <v/>
      </c>
      <c r="M63" s="168">
        <f t="shared" si="41"/>
        <v>0</v>
      </c>
      <c r="N63" s="165">
        <f t="shared" si="55"/>
        <v>0</v>
      </c>
      <c r="O63" s="70" t="str">
        <f t="shared" si="54"/>
        <v/>
      </c>
      <c r="P63" s="102" t="str">
        <f t="shared" si="42"/>
        <v/>
      </c>
      <c r="Q63" s="230" t="str">
        <f t="shared" si="0"/>
        <v/>
      </c>
      <c r="R63" s="85">
        <f t="shared" si="56"/>
        <v>0</v>
      </c>
      <c r="S63" s="27">
        <v>33298</v>
      </c>
      <c r="T63">
        <v>20.9899997711182</v>
      </c>
      <c r="U63">
        <v>39.970001220703097</v>
      </c>
      <c r="V63">
        <v>0</v>
      </c>
      <c r="W63">
        <v>36.620457569162397</v>
      </c>
      <c r="X63" s="36">
        <f t="shared" si="4"/>
        <v>7.2310423427813602</v>
      </c>
      <c r="Y63" s="41">
        <f t="shared" si="19"/>
        <v>8.9152145939471659</v>
      </c>
      <c r="Z63" s="42">
        <f t="shared" si="20"/>
        <v>0.17830429187894331</v>
      </c>
      <c r="AA63" s="61">
        <f t="shared" si="5"/>
        <v>35.225000858306871</v>
      </c>
      <c r="AB63" s="35" t="str">
        <f t="shared" si="6"/>
        <v xml:space="preserve"> </v>
      </c>
      <c r="AC63" s="76">
        <f t="shared" si="31"/>
        <v>1</v>
      </c>
      <c r="AD63" s="89" t="str">
        <f t="shared" si="43"/>
        <v/>
      </c>
      <c r="AE63" s="168">
        <f t="shared" si="37"/>
        <v>0</v>
      </c>
      <c r="AF63" s="165">
        <f t="shared" si="57"/>
        <v>0</v>
      </c>
      <c r="AG63" s="70" t="str">
        <f t="shared" si="44"/>
        <v/>
      </c>
      <c r="AH63" s="102" t="str">
        <f t="shared" si="45"/>
        <v/>
      </c>
      <c r="AI63" s="230" t="str">
        <f t="shared" si="7"/>
        <v/>
      </c>
      <c r="AJ63" s="85">
        <f t="shared" si="58"/>
        <v>0</v>
      </c>
      <c r="AK63" s="27">
        <v>33663</v>
      </c>
      <c r="AL63">
        <v>18.139999389648398</v>
      </c>
      <c r="AM63">
        <v>28.829999923706101</v>
      </c>
      <c r="AN63">
        <v>0</v>
      </c>
      <c r="AO63">
        <v>36.620457569162397</v>
      </c>
      <c r="AP63" s="36">
        <f t="shared" si="8"/>
        <v>4.6405201937567995</v>
      </c>
      <c r="AQ63" s="41">
        <f t="shared" si="21"/>
        <v>0</v>
      </c>
      <c r="AR63" s="42">
        <f t="shared" si="22"/>
        <v>0</v>
      </c>
      <c r="AS63" s="61">
        <f t="shared" si="9"/>
        <v>26.157499790191675</v>
      </c>
      <c r="AT63" s="37" t="str">
        <f t="shared" si="23"/>
        <v xml:space="preserve"> </v>
      </c>
      <c r="AU63" s="76" t="str">
        <f t="shared" si="32"/>
        <v/>
      </c>
      <c r="AV63" s="89" t="str">
        <f t="shared" si="46"/>
        <v/>
      </c>
      <c r="AW63" s="168">
        <f t="shared" si="38"/>
        <v>0</v>
      </c>
      <c r="AX63" s="165">
        <f t="shared" si="59"/>
        <v>0</v>
      </c>
      <c r="AY63" s="70" t="str">
        <f t="shared" si="47"/>
        <v/>
      </c>
      <c r="AZ63" s="102" t="str">
        <f t="shared" si="48"/>
        <v/>
      </c>
      <c r="BA63" s="230" t="str">
        <f t="shared" si="10"/>
        <v/>
      </c>
      <c r="BB63" s="85">
        <f t="shared" si="60"/>
        <v>0</v>
      </c>
      <c r="BC63" s="27">
        <v>33298</v>
      </c>
      <c r="BD63">
        <v>16.799999237060501</v>
      </c>
      <c r="BE63">
        <v>36.240001678466797</v>
      </c>
      <c r="BF63">
        <v>0</v>
      </c>
      <c r="BG63">
        <v>36.509744128919799</v>
      </c>
      <c r="BH63" s="110">
        <f t="shared" si="11"/>
        <v>6.6975884037881253</v>
      </c>
      <c r="BI63" s="111">
        <f t="shared" si="24"/>
        <v>24.432193709279844</v>
      </c>
      <c r="BJ63" s="113">
        <f t="shared" si="25"/>
        <v>0.48864387418559685</v>
      </c>
      <c r="BK63" s="112">
        <f t="shared" si="12"/>
        <v>31.380001068115224</v>
      </c>
      <c r="BL63" s="35">
        <f t="shared" si="13"/>
        <v>1</v>
      </c>
      <c r="BM63" s="76">
        <f t="shared" si="33"/>
        <v>1</v>
      </c>
      <c r="BN63" s="89" t="str">
        <f t="shared" si="49"/>
        <v/>
      </c>
      <c r="BO63" s="168">
        <f t="shared" si="39"/>
        <v>0</v>
      </c>
      <c r="BP63" s="165">
        <f t="shared" si="61"/>
        <v>0</v>
      </c>
      <c r="BQ63" s="70" t="str">
        <f t="shared" si="52"/>
        <v/>
      </c>
      <c r="BR63" s="102" t="str">
        <f t="shared" si="50"/>
        <v/>
      </c>
      <c r="BS63" s="230" t="str">
        <f t="shared" si="26"/>
        <v/>
      </c>
      <c r="BT63" s="85">
        <f t="shared" si="62"/>
        <v>0</v>
      </c>
      <c r="BU63" s="27">
        <v>33663</v>
      </c>
      <c r="BV63">
        <v>16.680000305175799</v>
      </c>
      <c r="BW63">
        <v>23.059999465942401</v>
      </c>
      <c r="BX63">
        <v>0</v>
      </c>
      <c r="BY63">
        <v>36.509744128919799</v>
      </c>
      <c r="BZ63" s="34">
        <f t="shared" si="14"/>
        <v>3.2611927684922133</v>
      </c>
      <c r="CA63" s="38">
        <f t="shared" si="27"/>
        <v>0</v>
      </c>
      <c r="CB63" s="40">
        <f t="shared" si="28"/>
        <v>0</v>
      </c>
      <c r="CC63" s="61">
        <f t="shared" si="15"/>
        <v>21.46499967575075</v>
      </c>
      <c r="CD63" s="35" t="str">
        <f t="shared" si="16"/>
        <v xml:space="preserve"> </v>
      </c>
      <c r="CE63" s="76" t="str">
        <f t="shared" si="34"/>
        <v/>
      </c>
      <c r="CF63" s="89" t="str">
        <f t="shared" si="51"/>
        <v/>
      </c>
      <c r="CG63" s="168">
        <f t="shared" si="40"/>
        <v>4.1279462776231235E-2</v>
      </c>
      <c r="CH63" s="165">
        <f t="shared" si="63"/>
        <v>0</v>
      </c>
      <c r="CI63" s="70" t="str">
        <f t="shared" si="35"/>
        <v/>
      </c>
      <c r="CJ63" s="102" t="str">
        <f t="shared" si="53"/>
        <v/>
      </c>
      <c r="CK63" s="230" t="str">
        <f t="shared" si="29"/>
        <v/>
      </c>
      <c r="CL63" s="85">
        <f t="shared" si="64"/>
        <v>0</v>
      </c>
      <c r="CM63" s="6"/>
      <c r="CN63" s="6"/>
      <c r="CO63" s="6"/>
      <c r="CP63" s="6"/>
      <c r="CQ63" s="6"/>
      <c r="CR63" s="6"/>
      <c r="CS63" s="6"/>
      <c r="CT63" s="6"/>
      <c r="CU63" s="6"/>
    </row>
    <row r="64" spans="1:99" ht="15.6">
      <c r="A64" s="27">
        <v>32934</v>
      </c>
      <c r="B64">
        <v>19.620000839233398</v>
      </c>
      <c r="C64">
        <v>29.780000686645501</v>
      </c>
      <c r="D64">
        <v>0.10000000149011599</v>
      </c>
      <c r="E64">
        <v>36.411541444196097</v>
      </c>
      <c r="F64" s="36">
        <f t="shared" si="1"/>
        <v>4.6305929361997364</v>
      </c>
      <c r="G64" s="41">
        <f t="shared" si="17"/>
        <v>0</v>
      </c>
      <c r="H64" s="42">
        <f t="shared" si="18"/>
        <v>0</v>
      </c>
      <c r="I64" s="61">
        <f t="shared" si="2"/>
        <v>27.240000724792473</v>
      </c>
      <c r="J64" s="35" t="str">
        <f t="shared" si="3"/>
        <v xml:space="preserve"> </v>
      </c>
      <c r="K64" s="89" t="str">
        <f t="shared" si="30"/>
        <v/>
      </c>
      <c r="L64" s="89" t="str">
        <f t="shared" si="36"/>
        <v/>
      </c>
      <c r="M64" s="168">
        <f t="shared" si="41"/>
        <v>0</v>
      </c>
      <c r="N64" s="165">
        <f t="shared" si="55"/>
        <v>0</v>
      </c>
      <c r="O64" s="70" t="str">
        <f t="shared" si="54"/>
        <v/>
      </c>
      <c r="P64" s="102" t="str">
        <f t="shared" si="42"/>
        <v/>
      </c>
      <c r="Q64" s="230" t="str">
        <f t="shared" si="0"/>
        <v/>
      </c>
      <c r="R64" s="85">
        <f t="shared" si="56"/>
        <v>0</v>
      </c>
      <c r="S64" s="27">
        <v>33299</v>
      </c>
      <c r="T64">
        <v>21.129999160766602</v>
      </c>
      <c r="U64">
        <v>33.450000762939503</v>
      </c>
      <c r="V64">
        <v>0</v>
      </c>
      <c r="W64">
        <v>36.411541444196097</v>
      </c>
      <c r="X64" s="36">
        <f t="shared" si="4"/>
        <v>5.4098650721135941</v>
      </c>
      <c r="Y64" s="41">
        <f t="shared" si="19"/>
        <v>4.5873225362562904</v>
      </c>
      <c r="Z64" s="42">
        <f t="shared" si="20"/>
        <v>9.1746450725125814E-2</v>
      </c>
      <c r="AA64" s="61">
        <f t="shared" si="5"/>
        <v>30.370000362396276</v>
      </c>
      <c r="AB64" s="35" t="str">
        <f t="shared" si="6"/>
        <v xml:space="preserve"> </v>
      </c>
      <c r="AC64" s="76">
        <f t="shared" si="31"/>
        <v>1</v>
      </c>
      <c r="AD64" s="89" t="str">
        <f t="shared" si="43"/>
        <v/>
      </c>
      <c r="AE64" s="168">
        <f t="shared" si="37"/>
        <v>0</v>
      </c>
      <c r="AF64" s="165">
        <f t="shared" si="57"/>
        <v>0</v>
      </c>
      <c r="AG64" s="70" t="str">
        <f t="shared" si="44"/>
        <v/>
      </c>
      <c r="AH64" s="102" t="str">
        <f t="shared" si="45"/>
        <v/>
      </c>
      <c r="AI64" s="230" t="str">
        <f t="shared" si="7"/>
        <v/>
      </c>
      <c r="AJ64" s="85">
        <f t="shared" si="58"/>
        <v>0</v>
      </c>
      <c r="AK64" s="27">
        <v>33664</v>
      </c>
      <c r="AL64">
        <v>14.050000190734901</v>
      </c>
      <c r="AM64">
        <v>28.139999389648398</v>
      </c>
      <c r="AN64">
        <v>0</v>
      </c>
      <c r="AO64">
        <v>36.411541444196097</v>
      </c>
      <c r="AP64" s="36">
        <f t="shared" si="8"/>
        <v>4.9905691092852598</v>
      </c>
      <c r="AQ64" s="41">
        <f t="shared" si="21"/>
        <v>0</v>
      </c>
      <c r="AR64" s="42">
        <f t="shared" si="22"/>
        <v>0</v>
      </c>
      <c r="AS64" s="61">
        <f t="shared" si="9"/>
        <v>24.617499589920023</v>
      </c>
      <c r="AT64" s="37" t="str">
        <f t="shared" si="23"/>
        <v xml:space="preserve"> </v>
      </c>
      <c r="AU64" s="76" t="str">
        <f t="shared" si="32"/>
        <v/>
      </c>
      <c r="AV64" s="89" t="str">
        <f t="shared" si="46"/>
        <v/>
      </c>
      <c r="AW64" s="168">
        <f t="shared" si="38"/>
        <v>0</v>
      </c>
      <c r="AX64" s="165">
        <f t="shared" si="59"/>
        <v>0</v>
      </c>
      <c r="AY64" s="70" t="str">
        <f t="shared" si="47"/>
        <v/>
      </c>
      <c r="AZ64" s="102" t="str">
        <f t="shared" si="48"/>
        <v/>
      </c>
      <c r="BA64" s="230" t="str">
        <f t="shared" si="10"/>
        <v/>
      </c>
      <c r="BB64" s="85">
        <f t="shared" si="60"/>
        <v>0</v>
      </c>
      <c r="BC64" s="27">
        <v>33299</v>
      </c>
      <c r="BD64">
        <v>19.829999923706101</v>
      </c>
      <c r="BE64">
        <v>36.290000915527301</v>
      </c>
      <c r="BF64">
        <v>0</v>
      </c>
      <c r="BG64">
        <v>36.295540512036297</v>
      </c>
      <c r="BH64" s="110">
        <f t="shared" si="11"/>
        <v>6.3396313276451686</v>
      </c>
      <c r="BI64" s="111">
        <f t="shared" si="24"/>
        <v>19.360488647163709</v>
      </c>
      <c r="BJ64" s="113">
        <f t="shared" si="25"/>
        <v>0.38720977294327419</v>
      </c>
      <c r="BK64" s="112">
        <f t="shared" si="12"/>
        <v>32.175000667572</v>
      </c>
      <c r="BL64" s="35">
        <f t="shared" si="13"/>
        <v>1</v>
      </c>
      <c r="BM64" s="76">
        <f t="shared" si="33"/>
        <v>1</v>
      </c>
      <c r="BN64" s="89" t="str">
        <f t="shared" si="49"/>
        <v/>
      </c>
      <c r="BO64" s="168">
        <f t="shared" si="39"/>
        <v>0</v>
      </c>
      <c r="BP64" s="165">
        <f t="shared" si="61"/>
        <v>0</v>
      </c>
      <c r="BQ64" s="70" t="str">
        <f t="shared" si="52"/>
        <v/>
      </c>
      <c r="BR64" s="102" t="str">
        <f t="shared" si="50"/>
        <v/>
      </c>
      <c r="BS64" s="230" t="str">
        <f t="shared" si="26"/>
        <v/>
      </c>
      <c r="BT64" s="85">
        <f t="shared" si="62"/>
        <v>0</v>
      </c>
      <c r="BU64" s="27">
        <v>33664</v>
      </c>
      <c r="BV64">
        <v>10.2600002288818</v>
      </c>
      <c r="BW64">
        <v>28.420000076293899</v>
      </c>
      <c r="BX64">
        <v>0</v>
      </c>
      <c r="BY64">
        <v>36.295540512036297</v>
      </c>
      <c r="BZ64" s="34">
        <f t="shared" si="14"/>
        <v>5.3928065472597462</v>
      </c>
      <c r="CA64" s="38">
        <f t="shared" si="27"/>
        <v>0</v>
      </c>
      <c r="CB64" s="40">
        <f t="shared" si="28"/>
        <v>0</v>
      </c>
      <c r="CC64" s="61">
        <f t="shared" si="15"/>
        <v>23.880000114440875</v>
      </c>
      <c r="CD64" s="35" t="str">
        <f t="shared" si="16"/>
        <v xml:space="preserve"> </v>
      </c>
      <c r="CE64" s="76" t="str">
        <f t="shared" si="34"/>
        <v/>
      </c>
      <c r="CF64" s="89" t="str">
        <f t="shared" si="51"/>
        <v/>
      </c>
      <c r="CG64" s="168">
        <f t="shared" si="40"/>
        <v>0</v>
      </c>
      <c r="CH64" s="165">
        <f t="shared" si="63"/>
        <v>0</v>
      </c>
      <c r="CI64" s="70" t="str">
        <f t="shared" si="35"/>
        <v/>
      </c>
      <c r="CJ64" s="102" t="str">
        <f t="shared" si="53"/>
        <v/>
      </c>
      <c r="CK64" s="230" t="str">
        <f t="shared" si="29"/>
        <v/>
      </c>
      <c r="CL64" s="85">
        <f t="shared" si="64"/>
        <v>0</v>
      </c>
      <c r="CM64" s="6"/>
      <c r="CN64" s="6"/>
      <c r="CO64" s="6"/>
      <c r="CP64" s="6"/>
      <c r="CQ64" s="6"/>
      <c r="CR64" s="6"/>
      <c r="CS64" s="6"/>
      <c r="CT64" s="6"/>
      <c r="CU64" s="6"/>
    </row>
    <row r="65" spans="1:99" ht="15.6">
      <c r="A65" s="27">
        <v>32935</v>
      </c>
      <c r="B65">
        <v>19.879999160766602</v>
      </c>
      <c r="C65">
        <v>29.5100002288818</v>
      </c>
      <c r="D65">
        <v>0</v>
      </c>
      <c r="E65">
        <v>36.2009304884727</v>
      </c>
      <c r="F65" s="36">
        <f t="shared" si="1"/>
        <v>4.481593724004501</v>
      </c>
      <c r="G65" s="41">
        <f t="shared" si="17"/>
        <v>0</v>
      </c>
      <c r="H65" s="42">
        <f t="shared" si="18"/>
        <v>0</v>
      </c>
      <c r="I65" s="61">
        <f t="shared" si="2"/>
        <v>27.102499961852999</v>
      </c>
      <c r="J65" s="35" t="str">
        <f t="shared" si="3"/>
        <v xml:space="preserve"> </v>
      </c>
      <c r="K65" s="89" t="str">
        <f t="shared" si="30"/>
        <v/>
      </c>
      <c r="L65" s="89" t="str">
        <f t="shared" si="36"/>
        <v/>
      </c>
      <c r="M65" s="168">
        <f t="shared" si="41"/>
        <v>0</v>
      </c>
      <c r="N65" s="165">
        <f t="shared" si="55"/>
        <v>0</v>
      </c>
      <c r="O65" s="70" t="str">
        <f t="shared" si="54"/>
        <v/>
      </c>
      <c r="P65" s="102" t="str">
        <f t="shared" si="42"/>
        <v/>
      </c>
      <c r="Q65" s="230" t="str">
        <f t="shared" si="0"/>
        <v/>
      </c>
      <c r="R65" s="85">
        <f t="shared" si="56"/>
        <v>0</v>
      </c>
      <c r="S65" s="27">
        <v>33300</v>
      </c>
      <c r="T65">
        <v>19.440000534057599</v>
      </c>
      <c r="U65">
        <v>31.719999313354499</v>
      </c>
      <c r="V65">
        <v>0</v>
      </c>
      <c r="W65">
        <v>36.2009304884727</v>
      </c>
      <c r="X65" s="36">
        <f t="shared" si="4"/>
        <v>5.1661878527212215</v>
      </c>
      <c r="Y65" s="41">
        <f t="shared" si="19"/>
        <v>0.45437225407931336</v>
      </c>
      <c r="Z65" s="42">
        <f t="shared" si="20"/>
        <v>9.0874450815862668E-3</v>
      </c>
      <c r="AA65" s="61">
        <f t="shared" si="5"/>
        <v>28.649999618530273</v>
      </c>
      <c r="AB65" s="35" t="str">
        <f t="shared" si="6"/>
        <v xml:space="preserve"> </v>
      </c>
      <c r="AC65" s="76" t="str">
        <f t="shared" si="31"/>
        <v/>
      </c>
      <c r="AD65" s="89" t="str">
        <f t="shared" si="43"/>
        <v/>
      </c>
      <c r="AE65" s="168">
        <f t="shared" si="37"/>
        <v>0</v>
      </c>
      <c r="AF65" s="165">
        <f t="shared" si="57"/>
        <v>0</v>
      </c>
      <c r="AG65" s="70" t="str">
        <f t="shared" si="44"/>
        <v/>
      </c>
      <c r="AH65" s="102" t="str">
        <f t="shared" si="45"/>
        <v/>
      </c>
      <c r="AI65" s="230" t="str">
        <f t="shared" si="7"/>
        <v/>
      </c>
      <c r="AJ65" s="85">
        <f t="shared" si="58"/>
        <v>0</v>
      </c>
      <c r="AK65" s="27">
        <v>33665</v>
      </c>
      <c r="AL65">
        <v>16.110000610351602</v>
      </c>
      <c r="AM65">
        <v>31.809999465942401</v>
      </c>
      <c r="AN65">
        <v>0</v>
      </c>
      <c r="AO65">
        <v>36.2009304884727</v>
      </c>
      <c r="AP65" s="36">
        <f t="shared" si="8"/>
        <v>5.6233068943279703</v>
      </c>
      <c r="AQ65" s="41">
        <f t="shared" si="21"/>
        <v>0</v>
      </c>
      <c r="AR65" s="42">
        <f t="shared" si="22"/>
        <v>0</v>
      </c>
      <c r="AS65" s="61">
        <f t="shared" si="9"/>
        <v>27.884999752044699</v>
      </c>
      <c r="AT65" s="37" t="str">
        <f t="shared" si="23"/>
        <v xml:space="preserve"> </v>
      </c>
      <c r="AU65" s="76" t="str">
        <f t="shared" si="32"/>
        <v/>
      </c>
      <c r="AV65" s="89" t="str">
        <f t="shared" si="46"/>
        <v/>
      </c>
      <c r="AW65" s="168">
        <f t="shared" si="38"/>
        <v>0</v>
      </c>
      <c r="AX65" s="165">
        <f t="shared" si="59"/>
        <v>0</v>
      </c>
      <c r="AY65" s="70" t="str">
        <f t="shared" si="47"/>
        <v/>
      </c>
      <c r="AZ65" s="102" t="str">
        <f t="shared" si="48"/>
        <v/>
      </c>
      <c r="BA65" s="230" t="str">
        <f t="shared" si="10"/>
        <v/>
      </c>
      <c r="BB65" s="85">
        <f t="shared" si="60"/>
        <v>0</v>
      </c>
      <c r="BC65" s="27">
        <v>33300</v>
      </c>
      <c r="BD65">
        <v>19.209999084472699</v>
      </c>
      <c r="BE65">
        <v>31.850000381469702</v>
      </c>
      <c r="BF65">
        <v>0</v>
      </c>
      <c r="BG65">
        <v>36.079661000850102</v>
      </c>
      <c r="BH65" s="110">
        <f t="shared" si="11"/>
        <v>5.2177881917064841</v>
      </c>
      <c r="BI65" s="111">
        <f t="shared" si="24"/>
        <v>15.186258093798521</v>
      </c>
      <c r="BJ65" s="113">
        <f t="shared" si="25"/>
        <v>0.30372516187597043</v>
      </c>
      <c r="BK65" s="112">
        <f t="shared" si="12"/>
        <v>28.690000057220452</v>
      </c>
      <c r="BL65" s="35">
        <f t="shared" si="13"/>
        <v>1</v>
      </c>
      <c r="BM65" s="76" t="str">
        <f t="shared" si="33"/>
        <v/>
      </c>
      <c r="BN65" s="89" t="str">
        <f t="shared" si="49"/>
        <v/>
      </c>
      <c r="BO65" s="168">
        <f t="shared" si="39"/>
        <v>0</v>
      </c>
      <c r="BP65" s="165">
        <f t="shared" si="61"/>
        <v>0</v>
      </c>
      <c r="BQ65" s="70" t="str">
        <f t="shared" si="52"/>
        <v/>
      </c>
      <c r="BR65" s="102" t="str">
        <f t="shared" si="50"/>
        <v/>
      </c>
      <c r="BS65" s="230" t="str">
        <f t="shared" si="26"/>
        <v/>
      </c>
      <c r="BT65" s="85">
        <f t="shared" si="62"/>
        <v>0</v>
      </c>
      <c r="BU65" s="27">
        <v>33665</v>
      </c>
      <c r="BV65">
        <v>14.75</v>
      </c>
      <c r="BW65">
        <v>35.599998474121101</v>
      </c>
      <c r="BX65">
        <v>0</v>
      </c>
      <c r="BY65">
        <v>36.079661000850102</v>
      </c>
      <c r="BZ65" s="34">
        <f t="shared" si="14"/>
        <v>6.6465012595378958</v>
      </c>
      <c r="CA65" s="38">
        <f t="shared" si="27"/>
        <v>0</v>
      </c>
      <c r="CB65" s="40">
        <f t="shared" si="28"/>
        <v>0</v>
      </c>
      <c r="CC65" s="61">
        <f t="shared" si="15"/>
        <v>30.387498855590827</v>
      </c>
      <c r="CD65" s="35" t="str">
        <f t="shared" si="16"/>
        <v xml:space="preserve"> </v>
      </c>
      <c r="CE65" s="76" t="str">
        <f t="shared" si="34"/>
        <v/>
      </c>
      <c r="CF65" s="89" t="str">
        <f t="shared" si="51"/>
        <v/>
      </c>
      <c r="CG65" s="168">
        <f t="shared" si="40"/>
        <v>0</v>
      </c>
      <c r="CH65" s="165">
        <f t="shared" si="63"/>
        <v>0</v>
      </c>
      <c r="CI65" s="70" t="str">
        <f t="shared" si="35"/>
        <v/>
      </c>
      <c r="CJ65" s="102" t="str">
        <f t="shared" si="53"/>
        <v/>
      </c>
      <c r="CK65" s="230" t="str">
        <f t="shared" si="29"/>
        <v/>
      </c>
      <c r="CL65" s="85">
        <f t="shared" si="64"/>
        <v>0</v>
      </c>
      <c r="CM65" s="6"/>
      <c r="CN65" s="6"/>
      <c r="CO65" s="6"/>
      <c r="CP65" s="6"/>
      <c r="CQ65" s="6"/>
      <c r="CR65" s="6"/>
      <c r="CS65" s="6"/>
      <c r="CT65" s="6"/>
      <c r="CU65" s="6"/>
    </row>
    <row r="66" spans="1:99" ht="15.6">
      <c r="A66" s="27">
        <v>32936</v>
      </c>
      <c r="B66">
        <v>21.930000305175799</v>
      </c>
      <c r="C66">
        <v>30.670000076293899</v>
      </c>
      <c r="D66">
        <v>0.60000002384185802</v>
      </c>
      <c r="E66">
        <v>35.988630066461702</v>
      </c>
      <c r="F66" s="36">
        <f t="shared" si="1"/>
        <v>4.4047510611442302</v>
      </c>
      <c r="G66" s="41">
        <f t="shared" si="17"/>
        <v>0</v>
      </c>
      <c r="H66" s="42">
        <f t="shared" si="18"/>
        <v>0</v>
      </c>
      <c r="I66" s="61">
        <f t="shared" si="2"/>
        <v>28.485000133514376</v>
      </c>
      <c r="J66" s="35" t="str">
        <f t="shared" si="3"/>
        <v xml:space="preserve"> </v>
      </c>
      <c r="K66" s="89" t="str">
        <f t="shared" si="30"/>
        <v/>
      </c>
      <c r="L66" s="89" t="str">
        <f t="shared" si="36"/>
        <v/>
      </c>
      <c r="M66" s="168">
        <f t="shared" si="41"/>
        <v>0</v>
      </c>
      <c r="N66" s="165">
        <f t="shared" si="55"/>
        <v>0</v>
      </c>
      <c r="O66" s="70" t="str">
        <f t="shared" si="54"/>
        <v/>
      </c>
      <c r="P66" s="102" t="str">
        <f t="shared" si="42"/>
        <v/>
      </c>
      <c r="Q66" s="230" t="str">
        <f t="shared" si="0"/>
        <v/>
      </c>
      <c r="R66" s="85">
        <f t="shared" si="56"/>
        <v>0</v>
      </c>
      <c r="S66" s="27">
        <v>33301</v>
      </c>
      <c r="T66">
        <v>18.7600002288818</v>
      </c>
      <c r="U66">
        <v>33.439998626708999</v>
      </c>
      <c r="V66">
        <v>0</v>
      </c>
      <c r="W66">
        <v>35.988630066461702</v>
      </c>
      <c r="X66" s="36">
        <f t="shared" si="4"/>
        <v>5.6826981170285906</v>
      </c>
      <c r="Y66" s="41">
        <f t="shared" si="19"/>
        <v>0</v>
      </c>
      <c r="Z66" s="42">
        <f t="shared" si="20"/>
        <v>0</v>
      </c>
      <c r="AA66" s="61">
        <f t="shared" si="5"/>
        <v>29.769999027252197</v>
      </c>
      <c r="AB66" s="35" t="str">
        <f t="shared" si="6"/>
        <v xml:space="preserve"> </v>
      </c>
      <c r="AC66" s="76" t="str">
        <f t="shared" si="31"/>
        <v/>
      </c>
      <c r="AD66" s="89" t="str">
        <f t="shared" si="43"/>
        <v/>
      </c>
      <c r="AE66" s="168">
        <f t="shared" si="37"/>
        <v>0</v>
      </c>
      <c r="AF66" s="165">
        <f t="shared" si="57"/>
        <v>0</v>
      </c>
      <c r="AG66" s="70" t="str">
        <f t="shared" si="44"/>
        <v/>
      </c>
      <c r="AH66" s="102" t="str">
        <f t="shared" si="45"/>
        <v/>
      </c>
      <c r="AI66" s="230" t="str">
        <f t="shared" si="7"/>
        <v/>
      </c>
      <c r="AJ66" s="85">
        <f t="shared" si="58"/>
        <v>0</v>
      </c>
      <c r="AK66" s="27">
        <v>33666</v>
      </c>
      <c r="AL66">
        <v>18.7399997711182</v>
      </c>
      <c r="AM66">
        <v>24.7399997711182</v>
      </c>
      <c r="AN66">
        <v>0</v>
      </c>
      <c r="AO66">
        <v>35.988630066461702</v>
      </c>
      <c r="AP66" s="36">
        <f t="shared" si="8"/>
        <v>3.2721963399843181</v>
      </c>
      <c r="AQ66" s="41">
        <f t="shared" si="21"/>
        <v>0</v>
      </c>
      <c r="AR66" s="42">
        <f t="shared" si="22"/>
        <v>0</v>
      </c>
      <c r="AS66" s="61">
        <f t="shared" si="9"/>
        <v>23.2399997711182</v>
      </c>
      <c r="AT66" s="37" t="str">
        <f t="shared" si="23"/>
        <v xml:space="preserve"> </v>
      </c>
      <c r="AU66" s="76" t="str">
        <f t="shared" si="32"/>
        <v/>
      </c>
      <c r="AV66" s="89" t="str">
        <f t="shared" si="46"/>
        <v/>
      </c>
      <c r="AW66" s="168">
        <f t="shared" si="38"/>
        <v>0</v>
      </c>
      <c r="AX66" s="165">
        <f t="shared" si="59"/>
        <v>0</v>
      </c>
      <c r="AY66" s="70" t="str">
        <f t="shared" si="47"/>
        <v/>
      </c>
      <c r="AZ66" s="102" t="str">
        <f t="shared" si="48"/>
        <v/>
      </c>
      <c r="BA66" s="230" t="str">
        <f t="shared" si="10"/>
        <v/>
      </c>
      <c r="BB66" s="85">
        <f t="shared" si="60"/>
        <v>0</v>
      </c>
      <c r="BC66" s="27">
        <v>33301</v>
      </c>
      <c r="BD66">
        <v>16.469999313354499</v>
      </c>
      <c r="BE66">
        <v>29.0200004577637</v>
      </c>
      <c r="BF66">
        <v>0</v>
      </c>
      <c r="BG66">
        <v>35.862121870498903</v>
      </c>
      <c r="BH66" s="110">
        <f t="shared" si="11"/>
        <v>4.8356729426283405</v>
      </c>
      <c r="BI66" s="111">
        <f t="shared" si="24"/>
        <v>11.31771973969585</v>
      </c>
      <c r="BJ66" s="113">
        <f t="shared" si="25"/>
        <v>0.226354394793917</v>
      </c>
      <c r="BK66" s="112">
        <f t="shared" si="12"/>
        <v>25.882500171661398</v>
      </c>
      <c r="BL66" s="35">
        <f t="shared" si="13"/>
        <v>1</v>
      </c>
      <c r="BM66" s="76" t="str">
        <f t="shared" si="33"/>
        <v/>
      </c>
      <c r="BN66" s="89" t="str">
        <f t="shared" si="49"/>
        <v/>
      </c>
      <c r="BO66" s="168">
        <f t="shared" si="39"/>
        <v>0</v>
      </c>
      <c r="BP66" s="165">
        <f t="shared" si="61"/>
        <v>0</v>
      </c>
      <c r="BQ66" s="70" t="str">
        <f t="shared" si="52"/>
        <v/>
      </c>
      <c r="BR66" s="102" t="str">
        <f t="shared" si="50"/>
        <v/>
      </c>
      <c r="BS66" s="230" t="str">
        <f t="shared" si="26"/>
        <v/>
      </c>
      <c r="BT66" s="85">
        <f t="shared" si="62"/>
        <v>0</v>
      </c>
      <c r="BU66" s="27">
        <v>33666</v>
      </c>
      <c r="BV66">
        <v>16.709999084472699</v>
      </c>
      <c r="BW66">
        <v>26.149999618530298</v>
      </c>
      <c r="BX66">
        <v>0</v>
      </c>
      <c r="BY66">
        <v>35.862121870498903</v>
      </c>
      <c r="BZ66" s="34">
        <f t="shared" si="14"/>
        <v>4.0579065754947647</v>
      </c>
      <c r="CA66" s="38">
        <f t="shared" si="27"/>
        <v>0</v>
      </c>
      <c r="CB66" s="40">
        <f t="shared" si="28"/>
        <v>0</v>
      </c>
      <c r="CC66" s="61">
        <f t="shared" si="15"/>
        <v>23.789999485015898</v>
      </c>
      <c r="CD66" s="35" t="str">
        <f t="shared" si="16"/>
        <v xml:space="preserve"> </v>
      </c>
      <c r="CE66" s="76" t="str">
        <f t="shared" si="34"/>
        <v/>
      </c>
      <c r="CF66" s="89" t="str">
        <f t="shared" si="51"/>
        <v/>
      </c>
      <c r="CG66" s="168">
        <f t="shared" si="40"/>
        <v>0</v>
      </c>
      <c r="CH66" s="165">
        <f t="shared" si="63"/>
        <v>0</v>
      </c>
      <c r="CI66" s="70" t="str">
        <f t="shared" si="35"/>
        <v/>
      </c>
      <c r="CJ66" s="102" t="str">
        <f t="shared" si="53"/>
        <v/>
      </c>
      <c r="CK66" s="230" t="str">
        <f t="shared" si="29"/>
        <v/>
      </c>
      <c r="CL66" s="85">
        <f t="shared" si="64"/>
        <v>0</v>
      </c>
      <c r="CM66" s="6"/>
      <c r="CN66" s="6"/>
      <c r="CO66" s="6"/>
      <c r="CP66" s="6"/>
      <c r="CQ66" s="6"/>
      <c r="CR66" s="6"/>
      <c r="CS66" s="6"/>
      <c r="CT66" s="6"/>
      <c r="CU66" s="6"/>
    </row>
    <row r="67" spans="1:99" ht="15.6">
      <c r="A67" s="27">
        <v>32937</v>
      </c>
      <c r="B67">
        <v>23.129999160766602</v>
      </c>
      <c r="C67">
        <v>40.569999694824197</v>
      </c>
      <c r="D67">
        <v>0.10000000149011599</v>
      </c>
      <c r="E67">
        <v>35.774645542632797</v>
      </c>
      <c r="F67" s="36">
        <f t="shared" si="1"/>
        <v>6.9635321633257021</v>
      </c>
      <c r="G67" s="41">
        <f t="shared" si="17"/>
        <v>0</v>
      </c>
      <c r="H67" s="42">
        <f t="shared" si="18"/>
        <v>0</v>
      </c>
      <c r="I67" s="61">
        <f t="shared" si="2"/>
        <v>36.2099995613098</v>
      </c>
      <c r="J67" s="35" t="str">
        <f t="shared" si="3"/>
        <v xml:space="preserve"> </v>
      </c>
      <c r="K67" s="89" t="str">
        <f t="shared" si="30"/>
        <v/>
      </c>
      <c r="L67" s="89" t="str">
        <f t="shared" si="36"/>
        <v/>
      </c>
      <c r="M67" s="168">
        <f t="shared" si="41"/>
        <v>0</v>
      </c>
      <c r="N67" s="165">
        <f t="shared" si="55"/>
        <v>0</v>
      </c>
      <c r="O67" s="70" t="str">
        <f t="shared" si="54"/>
        <v/>
      </c>
      <c r="P67" s="102" t="str">
        <f t="shared" si="42"/>
        <v/>
      </c>
      <c r="Q67" s="230" t="str">
        <f t="shared" ref="Q67:Q130" si="65">IF(R67&gt;R66,A67,"")</f>
        <v/>
      </c>
      <c r="R67" s="85">
        <f t="shared" si="56"/>
        <v>0</v>
      </c>
      <c r="S67" s="27">
        <v>33302</v>
      </c>
      <c r="T67">
        <v>17.7600002288818</v>
      </c>
      <c r="U67">
        <v>29.7399997711182</v>
      </c>
      <c r="V67">
        <v>0</v>
      </c>
      <c r="W67">
        <v>35.774645542632797</v>
      </c>
      <c r="X67" s="36">
        <f t="shared" si="4"/>
        <v>4.829881993443788</v>
      </c>
      <c r="Y67" s="41">
        <f t="shared" si="19"/>
        <v>0</v>
      </c>
      <c r="Z67" s="42">
        <f t="shared" si="20"/>
        <v>0</v>
      </c>
      <c r="AA67" s="61">
        <f t="shared" si="5"/>
        <v>26.7449998855591</v>
      </c>
      <c r="AB67" s="35" t="str">
        <f t="shared" si="6"/>
        <v xml:space="preserve"> </v>
      </c>
      <c r="AC67" s="76" t="str">
        <f t="shared" si="31"/>
        <v/>
      </c>
      <c r="AD67" s="89" t="str">
        <f t="shared" si="43"/>
        <v/>
      </c>
      <c r="AE67" s="168">
        <f t="shared" si="37"/>
        <v>0</v>
      </c>
      <c r="AF67" s="165">
        <f t="shared" si="57"/>
        <v>0</v>
      </c>
      <c r="AG67" s="70" t="str">
        <f t="shared" si="44"/>
        <v/>
      </c>
      <c r="AH67" s="102" t="str">
        <f t="shared" si="45"/>
        <v/>
      </c>
      <c r="AI67" s="230" t="str">
        <f t="shared" si="7"/>
        <v/>
      </c>
      <c r="AJ67" s="85">
        <f t="shared" si="58"/>
        <v>0</v>
      </c>
      <c r="AK67" s="27">
        <v>33667</v>
      </c>
      <c r="AL67">
        <v>11.2399997711182</v>
      </c>
      <c r="AM67">
        <v>25.7700004577637</v>
      </c>
      <c r="AN67">
        <v>0</v>
      </c>
      <c r="AO67">
        <v>35.774645542632797</v>
      </c>
      <c r="AP67" s="36">
        <f t="shared" si="8"/>
        <v>4.6476814169261047</v>
      </c>
      <c r="AQ67" s="41">
        <f t="shared" si="21"/>
        <v>0</v>
      </c>
      <c r="AR67" s="42">
        <f t="shared" si="22"/>
        <v>0</v>
      </c>
      <c r="AS67" s="61">
        <f t="shared" si="9"/>
        <v>22.137500286102323</v>
      </c>
      <c r="AT67" s="37" t="str">
        <f t="shared" si="23"/>
        <v xml:space="preserve"> </v>
      </c>
      <c r="AU67" s="76" t="str">
        <f t="shared" si="32"/>
        <v/>
      </c>
      <c r="AV67" s="89" t="str">
        <f t="shared" si="46"/>
        <v/>
      </c>
      <c r="AW67" s="168">
        <f t="shared" si="38"/>
        <v>0</v>
      </c>
      <c r="AX67" s="165">
        <f t="shared" si="59"/>
        <v>0</v>
      </c>
      <c r="AY67" s="70" t="str">
        <f t="shared" si="47"/>
        <v/>
      </c>
      <c r="AZ67" s="102" t="str">
        <f t="shared" si="48"/>
        <v/>
      </c>
      <c r="BA67" s="230" t="str">
        <f t="shared" si="10"/>
        <v/>
      </c>
      <c r="BB67" s="85">
        <f t="shared" si="60"/>
        <v>0</v>
      </c>
      <c r="BC67" s="27">
        <v>33302</v>
      </c>
      <c r="BD67">
        <v>16.0100002288818</v>
      </c>
      <c r="BE67">
        <v>32.919998168945298</v>
      </c>
      <c r="BF67">
        <v>0</v>
      </c>
      <c r="BG67">
        <v>35.642939396120497</v>
      </c>
      <c r="BH67" s="110">
        <f t="shared" si="11"/>
        <v>5.8155113310078175</v>
      </c>
      <c r="BI67" s="111">
        <f t="shared" si="24"/>
        <v>6.6653106748895956</v>
      </c>
      <c r="BJ67" s="113">
        <f t="shared" si="25"/>
        <v>0.13330621349779193</v>
      </c>
      <c r="BK67" s="112">
        <f t="shared" si="12"/>
        <v>28.692498683929422</v>
      </c>
      <c r="BL67" s="35" t="str">
        <f t="shared" si="13"/>
        <v xml:space="preserve"> </v>
      </c>
      <c r="BM67" s="76" t="str">
        <f t="shared" si="33"/>
        <v/>
      </c>
      <c r="BN67" s="89" t="str">
        <f t="shared" si="49"/>
        <v/>
      </c>
      <c r="BO67" s="168">
        <f t="shared" si="39"/>
        <v>0</v>
      </c>
      <c r="BP67" s="165">
        <f t="shared" si="61"/>
        <v>0</v>
      </c>
      <c r="BQ67" s="70" t="str">
        <f t="shared" si="52"/>
        <v/>
      </c>
      <c r="BR67" s="102" t="str">
        <f t="shared" si="50"/>
        <v/>
      </c>
      <c r="BS67" s="230" t="str">
        <f t="shared" si="26"/>
        <v/>
      </c>
      <c r="BT67" s="85">
        <f t="shared" si="62"/>
        <v>0</v>
      </c>
      <c r="BU67" s="27">
        <v>33667</v>
      </c>
      <c r="BV67">
        <v>9.4799995422363299</v>
      </c>
      <c r="BW67">
        <v>25.75</v>
      </c>
      <c r="BX67">
        <v>0</v>
      </c>
      <c r="BY67">
        <v>35.642939396120497</v>
      </c>
      <c r="BZ67" s="34">
        <f t="shared" si="14"/>
        <v>4.7798722521884596</v>
      </c>
      <c r="CA67" s="38">
        <f t="shared" si="27"/>
        <v>0</v>
      </c>
      <c r="CB67" s="40">
        <f t="shared" si="28"/>
        <v>0</v>
      </c>
      <c r="CC67" s="61">
        <f t="shared" si="15"/>
        <v>21.682499885559082</v>
      </c>
      <c r="CD67" s="35" t="str">
        <f t="shared" si="16"/>
        <v xml:space="preserve"> </v>
      </c>
      <c r="CE67" s="76" t="str">
        <f t="shared" si="34"/>
        <v/>
      </c>
      <c r="CF67" s="89" t="str">
        <f t="shared" si="51"/>
        <v/>
      </c>
      <c r="CG67" s="168">
        <f t="shared" si="40"/>
        <v>0</v>
      </c>
      <c r="CH67" s="165">
        <f t="shared" si="63"/>
        <v>0</v>
      </c>
      <c r="CI67" s="70" t="str">
        <f t="shared" si="35"/>
        <v/>
      </c>
      <c r="CJ67" s="102" t="str">
        <f t="shared" si="53"/>
        <v/>
      </c>
      <c r="CK67" s="230" t="str">
        <f t="shared" si="29"/>
        <v/>
      </c>
      <c r="CL67" s="85">
        <f t="shared" si="64"/>
        <v>0</v>
      </c>
      <c r="CM67" s="6"/>
      <c r="CN67" s="6"/>
      <c r="CO67" s="6"/>
      <c r="CP67" s="6"/>
      <c r="CQ67" s="6"/>
      <c r="CR67" s="6"/>
      <c r="CS67" s="6"/>
      <c r="CT67" s="6"/>
      <c r="CU67" s="6"/>
    </row>
    <row r="68" spans="1:99" ht="15.6">
      <c r="A68" s="27">
        <v>32938</v>
      </c>
      <c r="B68">
        <v>24.4799995422363</v>
      </c>
      <c r="C68">
        <v>27.319999694824201</v>
      </c>
      <c r="D68">
        <v>1.20000004768372</v>
      </c>
      <c r="E68">
        <v>35.5589822814553</v>
      </c>
      <c r="F68" s="36">
        <f t="shared" ref="F68:F131" si="66">0.0023*(AVERAGE(B68:C68)+17.8)*(C68-B68)^0.5*E68/2.45</f>
        <v>2.4583951431027984</v>
      </c>
      <c r="G68" s="41">
        <f t="shared" si="17"/>
        <v>0</v>
      </c>
      <c r="H68" s="42">
        <f t="shared" si="18"/>
        <v>0</v>
      </c>
      <c r="I68" s="61">
        <f t="shared" ref="I68:I131" si="67">(C68-(C68-B68)/4)</f>
        <v>26.609999656677225</v>
      </c>
      <c r="J68" s="35" t="str">
        <f t="shared" ref="J68:J131" si="68">IF(H68&gt;$CP$3,1," ")</f>
        <v xml:space="preserve"> </v>
      </c>
      <c r="K68" s="89" t="str">
        <f t="shared" si="30"/>
        <v/>
      </c>
      <c r="L68" s="89" t="str">
        <f t="shared" si="36"/>
        <v/>
      </c>
      <c r="M68" s="168">
        <f t="shared" si="41"/>
        <v>0</v>
      </c>
      <c r="N68" s="165">
        <f t="shared" si="55"/>
        <v>0</v>
      </c>
      <c r="O68" s="70" t="str">
        <f t="shared" si="54"/>
        <v/>
      </c>
      <c r="P68" s="102" t="str">
        <f t="shared" si="42"/>
        <v/>
      </c>
      <c r="Q68" s="230" t="str">
        <f t="shared" si="65"/>
        <v/>
      </c>
      <c r="R68" s="85">
        <f t="shared" si="56"/>
        <v>0</v>
      </c>
      <c r="S68" s="27">
        <v>33303</v>
      </c>
      <c r="T68">
        <v>14.430000305175801</v>
      </c>
      <c r="U68">
        <v>24.209999084472699</v>
      </c>
      <c r="V68">
        <v>0</v>
      </c>
      <c r="W68">
        <v>35.5589822814553</v>
      </c>
      <c r="X68" s="36">
        <f t="shared" ref="X68:X131" si="69">0.0023*(AVERAGE(T68:U68)+17.8)*(U68-T68)^0.5*W68/2.45</f>
        <v>3.875149292607893</v>
      </c>
      <c r="Y68" s="41">
        <f t="shared" si="19"/>
        <v>0</v>
      </c>
      <c r="Z68" s="42">
        <f t="shared" si="20"/>
        <v>0</v>
      </c>
      <c r="AA68" s="61">
        <f t="shared" ref="AA68:AA131" si="70">(U68-(U68-T68)/4)</f>
        <v>21.764999389648473</v>
      </c>
      <c r="AB68" s="35" t="str">
        <f t="shared" ref="AB68:AB131" si="71">IF(Z68&gt;CP$3,1," ")</f>
        <v xml:space="preserve"> </v>
      </c>
      <c r="AC68" s="76" t="str">
        <f t="shared" si="31"/>
        <v/>
      </c>
      <c r="AD68" s="89" t="str">
        <f t="shared" si="43"/>
        <v/>
      </c>
      <c r="AE68" s="168">
        <f t="shared" si="37"/>
        <v>0</v>
      </c>
      <c r="AF68" s="165">
        <f t="shared" si="57"/>
        <v>0</v>
      </c>
      <c r="AG68" s="70" t="str">
        <f t="shared" si="44"/>
        <v/>
      </c>
      <c r="AH68" s="102" t="str">
        <f t="shared" si="45"/>
        <v/>
      </c>
      <c r="AI68" s="230" t="str">
        <f t="shared" ref="AI68:AI131" si="72">IF(AJ68&gt;AJ67,S68,"")</f>
        <v/>
      </c>
      <c r="AJ68" s="85">
        <f t="shared" si="58"/>
        <v>0</v>
      </c>
      <c r="AK68" s="27">
        <v>33668</v>
      </c>
      <c r="AL68">
        <v>14.569999694824199</v>
      </c>
      <c r="AM68">
        <v>28.709999084472699</v>
      </c>
      <c r="AN68">
        <v>0</v>
      </c>
      <c r="AO68">
        <v>35.5589822814553</v>
      </c>
      <c r="AP68" s="36">
        <f t="shared" ref="AP68:AP131" si="73">0.0023*(AVERAGE(AL68:AM68)+17.8)*(AM68-AL68)^0.5*AO68/2.45</f>
        <v>4.9507690729584892</v>
      </c>
      <c r="AQ68" s="41">
        <f t="shared" si="21"/>
        <v>0</v>
      </c>
      <c r="AR68" s="42">
        <f t="shared" si="22"/>
        <v>0</v>
      </c>
      <c r="AS68" s="61">
        <f t="shared" ref="AS68:AS131" si="74">(AM68-(AM68-AL68)/4)</f>
        <v>25.174999237060575</v>
      </c>
      <c r="AT68" s="37" t="str">
        <f t="shared" si="23"/>
        <v xml:space="preserve"> </v>
      </c>
      <c r="AU68" s="76" t="str">
        <f t="shared" si="32"/>
        <v/>
      </c>
      <c r="AV68" s="89" t="str">
        <f t="shared" si="46"/>
        <v/>
      </c>
      <c r="AW68" s="168">
        <f t="shared" si="38"/>
        <v>0</v>
      </c>
      <c r="AX68" s="165">
        <f t="shared" si="59"/>
        <v>0</v>
      </c>
      <c r="AY68" s="70" t="str">
        <f t="shared" si="47"/>
        <v/>
      </c>
      <c r="AZ68" s="102" t="str">
        <f t="shared" si="48"/>
        <v/>
      </c>
      <c r="BA68" s="230" t="str">
        <f t="shared" ref="BA68:BA131" si="75">IF(BB68&gt;BB67,AK68,"")</f>
        <v/>
      </c>
      <c r="BB68" s="85">
        <f t="shared" si="60"/>
        <v>0</v>
      </c>
      <c r="BC68" s="27">
        <v>33303</v>
      </c>
      <c r="BD68">
        <v>12.960000038146999</v>
      </c>
      <c r="BE68">
        <v>23.969999313354499</v>
      </c>
      <c r="BF68">
        <v>0</v>
      </c>
      <c r="BG68">
        <v>35.422129852852699</v>
      </c>
      <c r="BH68" s="110">
        <f t="shared" ref="BH68:BH131" si="76">0.0023*(AVERAGE(BD68:BE68)+17.8)*(BE68-BD68)^0.5*BG68/2.45</f>
        <v>4.0014532339701283</v>
      </c>
      <c r="BI68" s="111">
        <f t="shared" si="24"/>
        <v>3.4641480877134927</v>
      </c>
      <c r="BJ68" s="113">
        <f t="shared" si="25"/>
        <v>6.9282961754269859E-2</v>
      </c>
      <c r="BK68" s="112">
        <f t="shared" ref="BK68:BK131" si="77">(BE68-(BE68-BD68)/4)</f>
        <v>21.217499494552623</v>
      </c>
      <c r="BL68" s="35" t="str">
        <f t="shared" ref="BL68:BL131" si="78">IF(BJ68&gt;$CP$3,1," ")</f>
        <v xml:space="preserve"> </v>
      </c>
      <c r="BM68" s="76" t="str">
        <f t="shared" si="33"/>
        <v/>
      </c>
      <c r="BN68" s="89" t="str">
        <f t="shared" si="49"/>
        <v/>
      </c>
      <c r="BO68" s="168">
        <f t="shared" si="39"/>
        <v>7.6449646039953773E-2</v>
      </c>
      <c r="BP68" s="165">
        <f t="shared" si="61"/>
        <v>0</v>
      </c>
      <c r="BQ68" s="70" t="str">
        <f t="shared" si="52"/>
        <v/>
      </c>
      <c r="BR68" s="102" t="str">
        <f t="shared" si="50"/>
        <v/>
      </c>
      <c r="BS68" s="230" t="str">
        <f t="shared" si="26"/>
        <v/>
      </c>
      <c r="BT68" s="85">
        <f t="shared" si="62"/>
        <v>0</v>
      </c>
      <c r="BU68" s="27">
        <v>33668</v>
      </c>
      <c r="BV68">
        <v>12.6000003814697</v>
      </c>
      <c r="BW68">
        <v>28.700000762939499</v>
      </c>
      <c r="BX68">
        <v>0</v>
      </c>
      <c r="BY68">
        <v>35.422129852852699</v>
      </c>
      <c r="BZ68" s="34">
        <f t="shared" ref="BZ68:BZ131" si="79">0.0023*(AVERAGE(BV68:BW68)+17.8)*(BW68-BV68)^0.5*BY68/2.45</f>
        <v>5.1303349014267701</v>
      </c>
      <c r="CA68" s="38">
        <f t="shared" si="27"/>
        <v>0</v>
      </c>
      <c r="CB68" s="40">
        <f t="shared" si="28"/>
        <v>0</v>
      </c>
      <c r="CC68" s="61">
        <f t="shared" ref="CC68:CC131" si="80">(BW68-(BW68-BV68)/4)</f>
        <v>24.67500066757205</v>
      </c>
      <c r="CD68" s="35" t="str">
        <f t="shared" ref="CD68:CD131" si="81">IF(CB68&gt;$CP$3,1," ")</f>
        <v xml:space="preserve"> </v>
      </c>
      <c r="CE68" s="76" t="str">
        <f t="shared" si="34"/>
        <v/>
      </c>
      <c r="CF68" s="89" t="str">
        <f t="shared" si="51"/>
        <v/>
      </c>
      <c r="CG68" s="168">
        <f t="shared" si="40"/>
        <v>0</v>
      </c>
      <c r="CH68" s="165">
        <f t="shared" si="63"/>
        <v>0</v>
      </c>
      <c r="CI68" s="70" t="str">
        <f t="shared" si="35"/>
        <v/>
      </c>
      <c r="CJ68" s="102" t="str">
        <f t="shared" si="53"/>
        <v/>
      </c>
      <c r="CK68" s="230" t="str">
        <f t="shared" si="29"/>
        <v/>
      </c>
      <c r="CL68" s="85">
        <f t="shared" si="64"/>
        <v>0</v>
      </c>
      <c r="CM68" s="6"/>
      <c r="CN68" s="6"/>
      <c r="CO68" s="6"/>
      <c r="CP68" s="6"/>
      <c r="CQ68" s="6"/>
      <c r="CR68" s="6"/>
      <c r="CS68" s="6"/>
      <c r="CT68" s="6"/>
      <c r="CU68" s="6"/>
    </row>
    <row r="69" spans="1:99" ht="15.6">
      <c r="A69" s="27">
        <v>32939</v>
      </c>
      <c r="B69">
        <v>18.889999389648398</v>
      </c>
      <c r="C69">
        <v>26.4899997711182</v>
      </c>
      <c r="D69">
        <v>3.5</v>
      </c>
      <c r="E69">
        <v>35.341645647398799</v>
      </c>
      <c r="F69" s="36">
        <f t="shared" si="66"/>
        <v>3.7034211210907362</v>
      </c>
      <c r="G69" s="41">
        <f t="shared" ref="G69:G132" si="82">IF((D69+G68-($CP$2*F69))&gt;0,IF((D69+G68-($CP$2*F69))&gt;$CP$1,$CP$1,(D69+G68-($CP$2*F69))),0)</f>
        <v>0.53726310312741088</v>
      </c>
      <c r="H69" s="42">
        <f t="shared" ref="H69:H132" si="83">IF(G69/$CP$1&gt;1,1,G69/$CP$1)</f>
        <v>1.0745262062548217E-2</v>
      </c>
      <c r="I69" s="61">
        <f t="shared" si="67"/>
        <v>24.58999967575075</v>
      </c>
      <c r="J69" s="35" t="str">
        <f t="shared" si="68"/>
        <v xml:space="preserve"> </v>
      </c>
      <c r="K69" s="89">
        <f t="shared" si="30"/>
        <v>1</v>
      </c>
      <c r="L69" s="89" t="str">
        <f t="shared" si="36"/>
        <v/>
      </c>
      <c r="M69" s="168">
        <f t="shared" si="41"/>
        <v>0</v>
      </c>
      <c r="N69" s="165">
        <f t="shared" si="55"/>
        <v>0</v>
      </c>
      <c r="O69" s="70" t="str">
        <f t="shared" si="54"/>
        <v/>
      </c>
      <c r="P69" s="102" t="str">
        <f t="shared" si="42"/>
        <v/>
      </c>
      <c r="Q69" s="230" t="str">
        <f t="shared" si="65"/>
        <v/>
      </c>
      <c r="R69" s="85">
        <f t="shared" si="56"/>
        <v>0</v>
      </c>
      <c r="S69" s="27">
        <v>33304</v>
      </c>
      <c r="T69">
        <v>13.25</v>
      </c>
      <c r="U69">
        <v>25.290000915527301</v>
      </c>
      <c r="V69">
        <v>0</v>
      </c>
      <c r="W69">
        <v>35.341645647398799</v>
      </c>
      <c r="X69" s="36">
        <f t="shared" si="69"/>
        <v>4.2676065314844429</v>
      </c>
      <c r="Y69" s="41">
        <f t="shared" ref="Y69:Y132" si="84">IF((V69+Y68-($CP$2*X69))&gt;0,IF((V69+Y68-($CP$2*X69))&gt;$CP$1,$CP$1,(V69+Y68-($CP$2*X69))),0)</f>
        <v>0</v>
      </c>
      <c r="Z69" s="42">
        <f t="shared" ref="Z69:Z132" si="85">IF(Y69/$CP$1&gt;1,1,Y69/$CP$1)</f>
        <v>0</v>
      </c>
      <c r="AA69" s="61">
        <f t="shared" si="70"/>
        <v>22.280000686645476</v>
      </c>
      <c r="AB69" s="35" t="str">
        <f t="shared" si="71"/>
        <v xml:space="preserve"> </v>
      </c>
      <c r="AC69" s="76" t="str">
        <f t="shared" si="31"/>
        <v/>
      </c>
      <c r="AD69" s="89" t="str">
        <f t="shared" si="43"/>
        <v/>
      </c>
      <c r="AE69" s="168">
        <f t="shared" si="37"/>
        <v>0</v>
      </c>
      <c r="AF69" s="165">
        <f t="shared" si="57"/>
        <v>0</v>
      </c>
      <c r="AG69" s="70" t="str">
        <f t="shared" si="44"/>
        <v/>
      </c>
      <c r="AH69" s="102" t="str">
        <f t="shared" si="45"/>
        <v/>
      </c>
      <c r="AI69" s="230" t="str">
        <f t="shared" si="72"/>
        <v/>
      </c>
      <c r="AJ69" s="85">
        <f t="shared" si="58"/>
        <v>0</v>
      </c>
      <c r="AK69" s="27">
        <v>33669</v>
      </c>
      <c r="AL69">
        <v>16.280000686645501</v>
      </c>
      <c r="AM69">
        <v>31.629999160766602</v>
      </c>
      <c r="AN69">
        <v>0</v>
      </c>
      <c r="AO69">
        <v>35.341645647398799</v>
      </c>
      <c r="AP69" s="36">
        <f t="shared" si="73"/>
        <v>5.4276417609079486</v>
      </c>
      <c r="AQ69" s="41">
        <f t="shared" ref="AQ69:AQ132" si="86">IF((AN69+AQ68-($CP$2*AP69))&gt;0,IF((AN69+AQ68-($CP$2*AP69))&gt;$CP$1,$CP$1,(AN69+AQ68-($CP$2*AP69))),0)</f>
        <v>0</v>
      </c>
      <c r="AR69" s="42">
        <f t="shared" ref="AR69:AR132" si="87">IF(AQ69/$CP$1&gt;1,1,AQ69/$CP$1)</f>
        <v>0</v>
      </c>
      <c r="AS69" s="61">
        <f t="shared" si="74"/>
        <v>27.792499542236328</v>
      </c>
      <c r="AT69" s="37" t="str">
        <f t="shared" ref="AT69:AT132" si="88">IF(AR69&gt;$CP$3,1," ")</f>
        <v xml:space="preserve"> </v>
      </c>
      <c r="AU69" s="76" t="str">
        <f t="shared" si="32"/>
        <v/>
      </c>
      <c r="AV69" s="89" t="str">
        <f t="shared" si="46"/>
        <v/>
      </c>
      <c r="AW69" s="168">
        <f t="shared" si="38"/>
        <v>0</v>
      </c>
      <c r="AX69" s="165">
        <f t="shared" si="59"/>
        <v>0</v>
      </c>
      <c r="AY69" s="70" t="str">
        <f t="shared" si="47"/>
        <v/>
      </c>
      <c r="AZ69" s="102" t="str">
        <f t="shared" si="48"/>
        <v/>
      </c>
      <c r="BA69" s="230" t="str">
        <f t="shared" si="75"/>
        <v/>
      </c>
      <c r="BB69" s="85">
        <f t="shared" si="60"/>
        <v>0</v>
      </c>
      <c r="BC69" s="27">
        <v>33304</v>
      </c>
      <c r="BD69">
        <v>13.039999961853001</v>
      </c>
      <c r="BE69">
        <v>24.5</v>
      </c>
      <c r="BF69">
        <v>0</v>
      </c>
      <c r="BG69">
        <v>35.199709515833</v>
      </c>
      <c r="BH69" s="110">
        <f t="shared" si="76"/>
        <v>4.0908928154668676</v>
      </c>
      <c r="BI69" s="111">
        <f t="shared" ref="BI69:BI132" si="89">IF((BF69+BI68-($CP$2*BH69))&gt;0,IF((BF69+BI68-($CP$2*BH69))&gt;$CP$1,$CP$1,(BF69+BI68-($CP$2*BH69))),0)</f>
        <v>0.19143383533999847</v>
      </c>
      <c r="BJ69" s="113">
        <f t="shared" ref="BJ69:BJ132" si="90">IF(BI69/$CP$1&gt;1,1,BI69/$CP$1)</f>
        <v>3.8286767067999693E-3</v>
      </c>
      <c r="BK69" s="112">
        <f t="shared" si="77"/>
        <v>21.63499999046325</v>
      </c>
      <c r="BL69" s="35" t="str">
        <f t="shared" si="78"/>
        <v xml:space="preserve"> </v>
      </c>
      <c r="BM69" s="76" t="str">
        <f t="shared" si="33"/>
        <v/>
      </c>
      <c r="BN69" s="89" t="str">
        <f t="shared" si="49"/>
        <v/>
      </c>
      <c r="BO69" s="168">
        <f t="shared" si="39"/>
        <v>0</v>
      </c>
      <c r="BP69" s="165">
        <f t="shared" si="61"/>
        <v>0</v>
      </c>
      <c r="BQ69" s="70" t="str">
        <f t="shared" si="52"/>
        <v/>
      </c>
      <c r="BR69" s="102" t="str">
        <f t="shared" si="50"/>
        <v/>
      </c>
      <c r="BS69" s="230" t="str">
        <f t="shared" ref="BS69:BS132" si="91">IF(BT69&gt;BT68,BC69,"")</f>
        <v/>
      </c>
      <c r="BT69" s="85">
        <f t="shared" si="62"/>
        <v>0</v>
      </c>
      <c r="BU69" s="27">
        <v>33669</v>
      </c>
      <c r="BV69">
        <v>14.4700002670288</v>
      </c>
      <c r="BW69">
        <v>34.080001831054702</v>
      </c>
      <c r="BX69">
        <v>0</v>
      </c>
      <c r="BY69">
        <v>35.199709515833</v>
      </c>
      <c r="BZ69" s="34">
        <f t="shared" si="79"/>
        <v>6.156923829995832</v>
      </c>
      <c r="CA69" s="38">
        <f t="shared" ref="CA69:CA132" si="92">IF((BX69+CA68-($CP$2*BZ69))&gt;0,IF((BX69+CA68-($CP$2*BZ69))&gt;$CP$1,$CP$1,(BX69+CA68-($CP$2*BZ69))),0)</f>
        <v>0</v>
      </c>
      <c r="CB69" s="40">
        <f t="shared" ref="CB69:CB132" si="93">IF(CA69/$CP$1&gt;1,1,CA69/$CP$1)</f>
        <v>0</v>
      </c>
      <c r="CC69" s="61">
        <f t="shared" si="80"/>
        <v>29.177501440048225</v>
      </c>
      <c r="CD69" s="35" t="str">
        <f t="shared" si="81"/>
        <v xml:space="preserve"> </v>
      </c>
      <c r="CE69" s="76" t="str">
        <f t="shared" si="34"/>
        <v/>
      </c>
      <c r="CF69" s="89" t="str">
        <f t="shared" si="51"/>
        <v/>
      </c>
      <c r="CG69" s="168">
        <f t="shared" si="40"/>
        <v>0</v>
      </c>
      <c r="CH69" s="165">
        <f t="shared" si="63"/>
        <v>0</v>
      </c>
      <c r="CI69" s="70" t="str">
        <f t="shared" si="35"/>
        <v/>
      </c>
      <c r="CJ69" s="102" t="str">
        <f t="shared" si="53"/>
        <v/>
      </c>
      <c r="CK69" s="230" t="str">
        <f t="shared" ref="CK69:CK132" si="94">IF(CL69&gt;CL68,BU69,"")</f>
        <v/>
      </c>
      <c r="CL69" s="85">
        <f t="shared" si="64"/>
        <v>0</v>
      </c>
      <c r="CM69" s="6"/>
      <c r="CN69" s="6"/>
      <c r="CO69" s="6"/>
      <c r="CP69" s="6"/>
      <c r="CQ69" s="6"/>
      <c r="CR69" s="6"/>
      <c r="CS69" s="6"/>
      <c r="CT69" s="6"/>
      <c r="CU69" s="6"/>
    </row>
    <row r="70" spans="1:99" ht="15.6">
      <c r="A70" s="27">
        <v>32940</v>
      </c>
      <c r="B70">
        <v>14.050000190734901</v>
      </c>
      <c r="C70">
        <v>26.790000915527301</v>
      </c>
      <c r="D70">
        <v>0</v>
      </c>
      <c r="E70">
        <v>35.122641004932802</v>
      </c>
      <c r="F70" s="36">
        <f t="shared" si="66"/>
        <v>4.4980505490682061</v>
      </c>
      <c r="G70" s="41">
        <f t="shared" si="82"/>
        <v>0</v>
      </c>
      <c r="H70" s="42">
        <f t="shared" si="83"/>
        <v>0</v>
      </c>
      <c r="I70" s="61">
        <f t="shared" si="67"/>
        <v>23.605000734329202</v>
      </c>
      <c r="J70" s="35" t="str">
        <f t="shared" si="68"/>
        <v xml:space="preserve"> </v>
      </c>
      <c r="K70" s="89">
        <f t="shared" ref="K70:K133" si="95">IF((SUM(D66:D70))&gt;$CP$6,1,"")</f>
        <v>1</v>
      </c>
      <c r="L70" s="89" t="str">
        <f t="shared" si="36"/>
        <v/>
      </c>
      <c r="M70" s="168">
        <f t="shared" si="41"/>
        <v>0</v>
      </c>
      <c r="N70" s="165">
        <f t="shared" si="55"/>
        <v>0</v>
      </c>
      <c r="O70" s="70" t="str">
        <f t="shared" si="54"/>
        <v/>
      </c>
      <c r="P70" s="102" t="str">
        <f t="shared" si="42"/>
        <v/>
      </c>
      <c r="Q70" s="230" t="str">
        <f t="shared" si="65"/>
        <v/>
      </c>
      <c r="R70" s="85">
        <f t="shared" si="56"/>
        <v>0</v>
      </c>
      <c r="S70" s="27">
        <v>33305</v>
      </c>
      <c r="T70">
        <v>13.6000003814697</v>
      </c>
      <c r="U70">
        <v>25.299999237060501</v>
      </c>
      <c r="V70">
        <v>0</v>
      </c>
      <c r="W70">
        <v>35.122641004932802</v>
      </c>
      <c r="X70" s="36">
        <f t="shared" si="69"/>
        <v>4.2011491562389915</v>
      </c>
      <c r="Y70" s="41">
        <f t="shared" si="84"/>
        <v>0</v>
      </c>
      <c r="Z70" s="42">
        <f t="shared" si="85"/>
        <v>0</v>
      </c>
      <c r="AA70" s="61">
        <f t="shared" si="70"/>
        <v>22.374999523162799</v>
      </c>
      <c r="AB70" s="35" t="str">
        <f t="shared" si="71"/>
        <v xml:space="preserve"> </v>
      </c>
      <c r="AC70" s="76" t="str">
        <f t="shared" ref="AC70:AC133" si="96">IF((SUM(V66:V70))&gt;$CP$6,1,"")</f>
        <v/>
      </c>
      <c r="AD70" s="89" t="str">
        <f t="shared" si="43"/>
        <v/>
      </c>
      <c r="AE70" s="168">
        <f t="shared" si="37"/>
        <v>0</v>
      </c>
      <c r="AF70" s="165">
        <f t="shared" si="57"/>
        <v>0</v>
      </c>
      <c r="AG70" s="70" t="str">
        <f t="shared" si="44"/>
        <v/>
      </c>
      <c r="AH70" s="102" t="str">
        <f t="shared" si="45"/>
        <v/>
      </c>
      <c r="AI70" s="230" t="str">
        <f t="shared" si="72"/>
        <v/>
      </c>
      <c r="AJ70" s="85">
        <f t="shared" si="58"/>
        <v>0</v>
      </c>
      <c r="AK70" s="27">
        <v>33670</v>
      </c>
      <c r="AL70">
        <v>18.0100002288818</v>
      </c>
      <c r="AM70">
        <v>31.700000762939499</v>
      </c>
      <c r="AN70">
        <v>0</v>
      </c>
      <c r="AO70">
        <v>35.122641004932802</v>
      </c>
      <c r="AP70" s="36">
        <f t="shared" si="73"/>
        <v>5.2038000416251018</v>
      </c>
      <c r="AQ70" s="41">
        <f t="shared" si="86"/>
        <v>0</v>
      </c>
      <c r="AR70" s="42">
        <f t="shared" si="87"/>
        <v>0</v>
      </c>
      <c r="AS70" s="61">
        <f t="shared" si="74"/>
        <v>28.277500629425074</v>
      </c>
      <c r="AT70" s="37" t="str">
        <f t="shared" si="88"/>
        <v xml:space="preserve"> </v>
      </c>
      <c r="AU70" s="76" t="str">
        <f t="shared" ref="AU70:AU133" si="97">IF((SUM(AN66:AN70))&gt;$CP$6,1,"")</f>
        <v/>
      </c>
      <c r="AV70" s="89" t="str">
        <f t="shared" si="46"/>
        <v/>
      </c>
      <c r="AW70" s="168">
        <f t="shared" si="38"/>
        <v>0</v>
      </c>
      <c r="AX70" s="165">
        <f t="shared" si="59"/>
        <v>0</v>
      </c>
      <c r="AY70" s="70" t="str">
        <f t="shared" si="47"/>
        <v/>
      </c>
      <c r="AZ70" s="102" t="str">
        <f t="shared" si="48"/>
        <v/>
      </c>
      <c r="BA70" s="230" t="str">
        <f t="shared" si="75"/>
        <v/>
      </c>
      <c r="BB70" s="85">
        <f t="shared" si="60"/>
        <v>0</v>
      </c>
      <c r="BC70" s="27">
        <v>33305</v>
      </c>
      <c r="BD70">
        <v>12.1499996185303</v>
      </c>
      <c r="BE70">
        <v>24.399999618530298</v>
      </c>
      <c r="BF70">
        <v>0</v>
      </c>
      <c r="BG70">
        <v>34.975694660199302</v>
      </c>
      <c r="BH70" s="110">
        <f t="shared" si="76"/>
        <v>4.1457439921520001</v>
      </c>
      <c r="BI70" s="111">
        <f t="shared" si="89"/>
        <v>0</v>
      </c>
      <c r="BJ70" s="113">
        <f t="shared" si="90"/>
        <v>0</v>
      </c>
      <c r="BK70" s="112">
        <f t="shared" si="77"/>
        <v>21.337499618530298</v>
      </c>
      <c r="BL70" s="35" t="str">
        <f t="shared" si="78"/>
        <v xml:space="preserve"> </v>
      </c>
      <c r="BM70" s="76" t="str">
        <f t="shared" ref="BM70:BM133" si="98">IF((SUM(BF66:BF70))&gt;$CP$6,1,"")</f>
        <v/>
      </c>
      <c r="BN70" s="89" t="str">
        <f t="shared" si="49"/>
        <v/>
      </c>
      <c r="BO70" s="168">
        <f t="shared" si="39"/>
        <v>6.531820023976917E-2</v>
      </c>
      <c r="BP70" s="165">
        <f t="shared" si="61"/>
        <v>0</v>
      </c>
      <c r="BQ70" s="70" t="str">
        <f t="shared" si="52"/>
        <v/>
      </c>
      <c r="BR70" s="102" t="str">
        <f t="shared" si="50"/>
        <v/>
      </c>
      <c r="BS70" s="230" t="str">
        <f t="shared" si="91"/>
        <v/>
      </c>
      <c r="BT70" s="85">
        <f t="shared" si="62"/>
        <v>0</v>
      </c>
      <c r="BU70" s="27">
        <v>33670</v>
      </c>
      <c r="BV70">
        <v>17.430000305175799</v>
      </c>
      <c r="BW70">
        <v>34.860000610351598</v>
      </c>
      <c r="BX70">
        <v>0</v>
      </c>
      <c r="BY70">
        <v>34.975694660199302</v>
      </c>
      <c r="BZ70" s="34">
        <f t="shared" si="79"/>
        <v>6.0240181432781261</v>
      </c>
      <c r="CA70" s="38">
        <f t="shared" si="92"/>
        <v>0</v>
      </c>
      <c r="CB70" s="40">
        <f t="shared" si="93"/>
        <v>0</v>
      </c>
      <c r="CC70" s="61">
        <f t="shared" si="80"/>
        <v>30.502500534057649</v>
      </c>
      <c r="CD70" s="35" t="str">
        <f t="shared" si="81"/>
        <v xml:space="preserve"> </v>
      </c>
      <c r="CE70" s="76" t="str">
        <f t="shared" si="34"/>
        <v/>
      </c>
      <c r="CF70" s="89" t="str">
        <f t="shared" si="51"/>
        <v/>
      </c>
      <c r="CG70" s="168">
        <f t="shared" si="40"/>
        <v>0</v>
      </c>
      <c r="CH70" s="165">
        <f t="shared" si="63"/>
        <v>0</v>
      </c>
      <c r="CI70" s="70" t="str">
        <f t="shared" si="35"/>
        <v/>
      </c>
      <c r="CJ70" s="102" t="str">
        <f t="shared" si="53"/>
        <v/>
      </c>
      <c r="CK70" s="230" t="str">
        <f t="shared" si="94"/>
        <v/>
      </c>
      <c r="CL70" s="85">
        <f t="shared" si="64"/>
        <v>0</v>
      </c>
      <c r="CM70" s="6"/>
      <c r="CN70" s="6"/>
      <c r="CO70" s="6"/>
      <c r="CP70" s="6"/>
      <c r="CQ70" s="6"/>
      <c r="CR70" s="6"/>
      <c r="CS70" s="6"/>
      <c r="CT70" s="6"/>
      <c r="CU70" s="6"/>
    </row>
    <row r="71" spans="1:99" ht="15.6">
      <c r="A71" s="27">
        <v>32941</v>
      </c>
      <c r="B71">
        <v>16.290000915527301</v>
      </c>
      <c r="C71">
        <v>28.2299995422363</v>
      </c>
      <c r="D71">
        <v>0</v>
      </c>
      <c r="E71">
        <v>34.901973718526797</v>
      </c>
      <c r="F71" s="36">
        <f t="shared" si="66"/>
        <v>4.535496380207932</v>
      </c>
      <c r="G71" s="41">
        <f t="shared" si="82"/>
        <v>0</v>
      </c>
      <c r="H71" s="42">
        <f t="shared" si="83"/>
        <v>0</v>
      </c>
      <c r="I71" s="61">
        <f t="shared" si="67"/>
        <v>25.24499988555905</v>
      </c>
      <c r="J71" s="35" t="str">
        <f t="shared" si="68"/>
        <v xml:space="preserve"> </v>
      </c>
      <c r="K71" s="89" t="str">
        <f t="shared" si="95"/>
        <v/>
      </c>
      <c r="L71" s="89" t="str">
        <f t="shared" si="36"/>
        <v/>
      </c>
      <c r="M71" s="168">
        <f t="shared" si="41"/>
        <v>0</v>
      </c>
      <c r="N71" s="165">
        <f t="shared" si="55"/>
        <v>0</v>
      </c>
      <c r="O71" s="70" t="str">
        <f t="shared" si="54"/>
        <v/>
      </c>
      <c r="P71" s="102" t="str">
        <f t="shared" si="42"/>
        <v/>
      </c>
      <c r="Q71" s="230" t="str">
        <f t="shared" si="65"/>
        <v/>
      </c>
      <c r="R71" s="85">
        <f t="shared" si="56"/>
        <v>0</v>
      </c>
      <c r="S71" s="27">
        <v>33306</v>
      </c>
      <c r="T71">
        <v>13.689999580383301</v>
      </c>
      <c r="U71">
        <v>28.2700004577637</v>
      </c>
      <c r="V71">
        <v>0</v>
      </c>
      <c r="W71">
        <v>34.901973718526797</v>
      </c>
      <c r="X71" s="36">
        <f t="shared" si="69"/>
        <v>4.8517489307719099</v>
      </c>
      <c r="Y71" s="41">
        <f t="shared" si="84"/>
        <v>0</v>
      </c>
      <c r="Z71" s="42">
        <f t="shared" si="85"/>
        <v>0</v>
      </c>
      <c r="AA71" s="61">
        <f t="shared" si="70"/>
        <v>24.6250002384186</v>
      </c>
      <c r="AB71" s="35" t="str">
        <f t="shared" si="71"/>
        <v xml:space="preserve"> </v>
      </c>
      <c r="AC71" s="76" t="str">
        <f t="shared" si="96"/>
        <v/>
      </c>
      <c r="AD71" s="89" t="str">
        <f t="shared" si="43"/>
        <v/>
      </c>
      <c r="AE71" s="168">
        <f t="shared" si="37"/>
        <v>0</v>
      </c>
      <c r="AF71" s="165">
        <f t="shared" si="57"/>
        <v>0</v>
      </c>
      <c r="AG71" s="70" t="str">
        <f t="shared" si="44"/>
        <v/>
      </c>
      <c r="AH71" s="102" t="str">
        <f t="shared" si="45"/>
        <v/>
      </c>
      <c r="AI71" s="230" t="str">
        <f t="shared" si="72"/>
        <v/>
      </c>
      <c r="AJ71" s="85">
        <f t="shared" si="58"/>
        <v>0</v>
      </c>
      <c r="AK71" s="27">
        <v>33671</v>
      </c>
      <c r="AL71">
        <v>19.719999313354499</v>
      </c>
      <c r="AM71">
        <v>30.959999084472699</v>
      </c>
      <c r="AN71">
        <v>0.20000000298023199</v>
      </c>
      <c r="AO71">
        <v>34.901973718526797</v>
      </c>
      <c r="AP71" s="36">
        <f t="shared" si="73"/>
        <v>4.7388724847148307</v>
      </c>
      <c r="AQ71" s="41">
        <f t="shared" si="86"/>
        <v>0</v>
      </c>
      <c r="AR71" s="42">
        <f t="shared" si="87"/>
        <v>0</v>
      </c>
      <c r="AS71" s="61">
        <f t="shared" si="74"/>
        <v>28.149999141693151</v>
      </c>
      <c r="AT71" s="37" t="str">
        <f t="shared" si="88"/>
        <v xml:space="preserve"> </v>
      </c>
      <c r="AU71" s="76" t="str">
        <f t="shared" si="97"/>
        <v/>
      </c>
      <c r="AV71" s="89" t="str">
        <f t="shared" si="46"/>
        <v/>
      </c>
      <c r="AW71" s="168">
        <f t="shared" si="38"/>
        <v>0</v>
      </c>
      <c r="AX71" s="165">
        <f t="shared" si="59"/>
        <v>0</v>
      </c>
      <c r="AY71" s="70" t="str">
        <f t="shared" si="47"/>
        <v/>
      </c>
      <c r="AZ71" s="102" t="str">
        <f t="shared" si="48"/>
        <v/>
      </c>
      <c r="BA71" s="230" t="str">
        <f t="shared" si="75"/>
        <v/>
      </c>
      <c r="BB71" s="85">
        <f t="shared" si="60"/>
        <v>0</v>
      </c>
      <c r="BC71" s="27">
        <v>33306</v>
      </c>
      <c r="BD71">
        <v>9.8999996185302699</v>
      </c>
      <c r="BE71">
        <v>24.700000762939499</v>
      </c>
      <c r="BF71">
        <v>0</v>
      </c>
      <c r="BG71">
        <v>34.750101561089203</v>
      </c>
      <c r="BH71" s="110">
        <f t="shared" si="76"/>
        <v>4.4051005214380572</v>
      </c>
      <c r="BI71" s="111">
        <f t="shared" si="89"/>
        <v>0</v>
      </c>
      <c r="BJ71" s="113">
        <f t="shared" si="90"/>
        <v>0</v>
      </c>
      <c r="BK71" s="112">
        <f t="shared" si="77"/>
        <v>21.000000476837194</v>
      </c>
      <c r="BL71" s="35" t="str">
        <f t="shared" si="78"/>
        <v xml:space="preserve"> </v>
      </c>
      <c r="BM71" s="76" t="str">
        <f t="shared" si="98"/>
        <v/>
      </c>
      <c r="BN71" s="89" t="str">
        <f t="shared" si="49"/>
        <v/>
      </c>
      <c r="BO71" s="168">
        <f t="shared" si="39"/>
        <v>8.9023699877229259E-2</v>
      </c>
      <c r="BP71" s="165">
        <f t="shared" si="61"/>
        <v>0</v>
      </c>
      <c r="BQ71" s="70" t="str">
        <f t="shared" si="52"/>
        <v/>
      </c>
      <c r="BR71" s="102" t="str">
        <f t="shared" si="50"/>
        <v/>
      </c>
      <c r="BS71" s="230" t="str">
        <f t="shared" si="91"/>
        <v/>
      </c>
      <c r="BT71" s="85">
        <f t="shared" si="62"/>
        <v>0</v>
      </c>
      <c r="BU71" s="27">
        <v>33671</v>
      </c>
      <c r="BV71">
        <v>18.280000686645501</v>
      </c>
      <c r="BW71">
        <v>38.849998474121101</v>
      </c>
      <c r="BX71">
        <v>0</v>
      </c>
      <c r="BY71">
        <v>34.750101561089203</v>
      </c>
      <c r="BZ71" s="34">
        <f t="shared" si="79"/>
        <v>6.8600173252283323</v>
      </c>
      <c r="CA71" s="38">
        <f t="shared" si="92"/>
        <v>0</v>
      </c>
      <c r="CB71" s="40">
        <f t="shared" si="93"/>
        <v>0</v>
      </c>
      <c r="CC71" s="61">
        <f t="shared" si="80"/>
        <v>33.707499027252197</v>
      </c>
      <c r="CD71" s="35" t="str">
        <f t="shared" si="81"/>
        <v xml:space="preserve"> </v>
      </c>
      <c r="CE71" s="76" t="str">
        <f t="shared" ref="CE71:CE134" si="99">IF((SUM(BX67:BX71))&gt;$CP$6,1,"")</f>
        <v/>
      </c>
      <c r="CF71" s="89" t="str">
        <f t="shared" si="51"/>
        <v/>
      </c>
      <c r="CG71" s="168">
        <f t="shared" si="40"/>
        <v>0</v>
      </c>
      <c r="CH71" s="165">
        <f t="shared" si="63"/>
        <v>0</v>
      </c>
      <c r="CI71" s="70" t="str">
        <f t="shared" si="35"/>
        <v/>
      </c>
      <c r="CJ71" s="102" t="str">
        <f t="shared" si="53"/>
        <v/>
      </c>
      <c r="CK71" s="230" t="str">
        <f t="shared" si="94"/>
        <v/>
      </c>
      <c r="CL71" s="85">
        <f t="shared" si="64"/>
        <v>0</v>
      </c>
      <c r="CM71" s="6"/>
      <c r="CN71" s="6"/>
      <c r="CO71" s="6"/>
      <c r="CP71" s="6"/>
      <c r="CQ71" s="6"/>
      <c r="CR71" s="6"/>
      <c r="CS71" s="6"/>
      <c r="CT71" s="6"/>
      <c r="CU71" s="6"/>
    </row>
    <row r="72" spans="1:99" ht="15.6">
      <c r="A72" s="27">
        <v>32942</v>
      </c>
      <c r="B72">
        <v>17.930000305175799</v>
      </c>
      <c r="C72">
        <v>30.420000076293899</v>
      </c>
      <c r="D72">
        <v>0</v>
      </c>
      <c r="E72">
        <v>34.6796491526502</v>
      </c>
      <c r="F72" s="36">
        <f t="shared" si="66"/>
        <v>4.8295689287021277</v>
      </c>
      <c r="G72" s="41">
        <f t="shared" si="82"/>
        <v>0</v>
      </c>
      <c r="H72" s="42">
        <f t="shared" si="83"/>
        <v>0</v>
      </c>
      <c r="I72" s="61">
        <f t="shared" si="67"/>
        <v>27.297500133514376</v>
      </c>
      <c r="J72" s="35" t="str">
        <f t="shared" si="68"/>
        <v xml:space="preserve"> </v>
      </c>
      <c r="K72" s="89" t="str">
        <f t="shared" si="95"/>
        <v/>
      </c>
      <c r="L72" s="89" t="str">
        <f t="shared" si="36"/>
        <v/>
      </c>
      <c r="M72" s="168">
        <f t="shared" si="41"/>
        <v>0</v>
      </c>
      <c r="N72" s="165">
        <f t="shared" si="55"/>
        <v>0</v>
      </c>
      <c r="O72" s="70" t="str">
        <f t="shared" si="54"/>
        <v/>
      </c>
      <c r="P72" s="102" t="str">
        <f t="shared" si="42"/>
        <v/>
      </c>
      <c r="Q72" s="230" t="str">
        <f t="shared" si="65"/>
        <v/>
      </c>
      <c r="R72" s="85">
        <f t="shared" si="56"/>
        <v>0</v>
      </c>
      <c r="S72" s="27">
        <v>33307</v>
      </c>
      <c r="T72">
        <v>14.8599996566772</v>
      </c>
      <c r="U72">
        <v>30.920000076293899</v>
      </c>
      <c r="V72">
        <v>0</v>
      </c>
      <c r="W72">
        <v>34.6796491526502</v>
      </c>
      <c r="X72" s="36">
        <f t="shared" si="69"/>
        <v>5.3088066869347159</v>
      </c>
      <c r="Y72" s="41">
        <f t="shared" si="84"/>
        <v>0</v>
      </c>
      <c r="Z72" s="42">
        <f t="shared" si="85"/>
        <v>0</v>
      </c>
      <c r="AA72" s="61">
        <f t="shared" si="70"/>
        <v>26.904999971389724</v>
      </c>
      <c r="AB72" s="35" t="str">
        <f t="shared" si="71"/>
        <v xml:space="preserve"> </v>
      </c>
      <c r="AC72" s="76" t="str">
        <f t="shared" si="96"/>
        <v/>
      </c>
      <c r="AD72" s="89" t="str">
        <f t="shared" si="43"/>
        <v/>
      </c>
      <c r="AE72" s="168">
        <f t="shared" si="37"/>
        <v>0</v>
      </c>
      <c r="AF72" s="165">
        <f t="shared" si="57"/>
        <v>0</v>
      </c>
      <c r="AG72" s="70" t="str">
        <f t="shared" si="44"/>
        <v/>
      </c>
      <c r="AH72" s="102" t="str">
        <f t="shared" si="45"/>
        <v/>
      </c>
      <c r="AI72" s="230" t="str">
        <f t="shared" si="72"/>
        <v/>
      </c>
      <c r="AJ72" s="85">
        <f t="shared" si="58"/>
        <v>0</v>
      </c>
      <c r="AK72" s="27">
        <v>33672</v>
      </c>
      <c r="AL72">
        <v>20</v>
      </c>
      <c r="AM72">
        <v>28.0100002288818</v>
      </c>
      <c r="AN72">
        <v>0.20000000298023199</v>
      </c>
      <c r="AO72">
        <v>34.6796491526502</v>
      </c>
      <c r="AP72" s="36">
        <f t="shared" si="73"/>
        <v>3.8519526506708699</v>
      </c>
      <c r="AQ72" s="41">
        <f t="shared" si="86"/>
        <v>0</v>
      </c>
      <c r="AR72" s="42">
        <f t="shared" si="87"/>
        <v>0</v>
      </c>
      <c r="AS72" s="61">
        <f t="shared" si="74"/>
        <v>26.007500171661349</v>
      </c>
      <c r="AT72" s="37" t="str">
        <f t="shared" si="88"/>
        <v xml:space="preserve"> </v>
      </c>
      <c r="AU72" s="76" t="str">
        <f t="shared" si="97"/>
        <v/>
      </c>
      <c r="AV72" s="89" t="str">
        <f t="shared" si="46"/>
        <v/>
      </c>
      <c r="AW72" s="168">
        <f t="shared" si="38"/>
        <v>0</v>
      </c>
      <c r="AX72" s="165">
        <f t="shared" si="59"/>
        <v>0</v>
      </c>
      <c r="AY72" s="70" t="str">
        <f t="shared" si="47"/>
        <v/>
      </c>
      <c r="AZ72" s="102" t="str">
        <f t="shared" si="48"/>
        <v/>
      </c>
      <c r="BA72" s="230" t="str">
        <f t="shared" si="75"/>
        <v/>
      </c>
      <c r="BB72" s="85">
        <f t="shared" si="60"/>
        <v>0</v>
      </c>
      <c r="BC72" s="27">
        <v>33307</v>
      </c>
      <c r="BD72">
        <v>11.699999809265099</v>
      </c>
      <c r="BE72">
        <v>27.0200004577637</v>
      </c>
      <c r="BF72">
        <v>0</v>
      </c>
      <c r="BG72">
        <v>34.522946493640603</v>
      </c>
      <c r="BH72" s="110">
        <f t="shared" si="76"/>
        <v>4.7138385692219709</v>
      </c>
      <c r="BI72" s="111">
        <f t="shared" si="89"/>
        <v>0</v>
      </c>
      <c r="BJ72" s="113">
        <f t="shared" si="90"/>
        <v>0</v>
      </c>
      <c r="BK72" s="112">
        <f t="shared" si="77"/>
        <v>23.190000295639049</v>
      </c>
      <c r="BL72" s="35" t="str">
        <f t="shared" si="78"/>
        <v xml:space="preserve"> </v>
      </c>
      <c r="BM72" s="76" t="str">
        <f t="shared" si="98"/>
        <v/>
      </c>
      <c r="BN72" s="89" t="str">
        <f t="shared" si="49"/>
        <v/>
      </c>
      <c r="BO72" s="168">
        <f t="shared" si="39"/>
        <v>0</v>
      </c>
      <c r="BP72" s="165">
        <f t="shared" si="61"/>
        <v>0</v>
      </c>
      <c r="BQ72" s="70" t="str">
        <f t="shared" si="52"/>
        <v/>
      </c>
      <c r="BR72" s="102" t="str">
        <f t="shared" si="50"/>
        <v/>
      </c>
      <c r="BS72" s="230" t="str">
        <f t="shared" si="91"/>
        <v/>
      </c>
      <c r="BT72" s="85">
        <f t="shared" si="62"/>
        <v>0</v>
      </c>
      <c r="BU72" s="27">
        <v>33672</v>
      </c>
      <c r="BV72">
        <v>17.9899997711182</v>
      </c>
      <c r="BW72">
        <v>36</v>
      </c>
      <c r="BX72">
        <v>0</v>
      </c>
      <c r="BY72">
        <v>34.522946493640603</v>
      </c>
      <c r="BZ72" s="34">
        <f t="shared" si="79"/>
        <v>6.161068051765751</v>
      </c>
      <c r="CA72" s="38">
        <f t="shared" si="92"/>
        <v>0</v>
      </c>
      <c r="CB72" s="40">
        <f t="shared" si="93"/>
        <v>0</v>
      </c>
      <c r="CC72" s="61">
        <f t="shared" si="80"/>
        <v>31.497499942779548</v>
      </c>
      <c r="CD72" s="35" t="str">
        <f t="shared" si="81"/>
        <v xml:space="preserve"> </v>
      </c>
      <c r="CE72" s="76" t="str">
        <f t="shared" si="99"/>
        <v/>
      </c>
      <c r="CF72" s="89" t="str">
        <f t="shared" si="51"/>
        <v/>
      </c>
      <c r="CG72" s="168">
        <f t="shared" si="40"/>
        <v>0</v>
      </c>
      <c r="CH72" s="165">
        <f t="shared" si="63"/>
        <v>0</v>
      </c>
      <c r="CI72" s="70" t="str">
        <f t="shared" si="35"/>
        <v/>
      </c>
      <c r="CJ72" s="102" t="str">
        <f t="shared" si="53"/>
        <v/>
      </c>
      <c r="CK72" s="230" t="str">
        <f t="shared" si="94"/>
        <v/>
      </c>
      <c r="CL72" s="85">
        <f t="shared" si="64"/>
        <v>0</v>
      </c>
      <c r="CM72" s="6"/>
      <c r="CN72" s="6"/>
      <c r="CO72" s="6"/>
      <c r="CP72" s="6"/>
      <c r="CQ72" s="6"/>
      <c r="CR72" s="6"/>
      <c r="CS72" s="6"/>
      <c r="CT72" s="6"/>
      <c r="CU72" s="6"/>
    </row>
    <row r="73" spans="1:99" ht="15.6">
      <c r="A73" s="27">
        <v>32943</v>
      </c>
      <c r="B73">
        <v>17.569999694824201</v>
      </c>
      <c r="C73">
        <v>32.4799995422363</v>
      </c>
      <c r="D73">
        <v>0</v>
      </c>
      <c r="E73">
        <v>34.455672671772597</v>
      </c>
      <c r="F73" s="36">
        <f t="shared" si="66"/>
        <v>5.3488284829852129</v>
      </c>
      <c r="G73" s="41">
        <f t="shared" si="82"/>
        <v>0</v>
      </c>
      <c r="H73" s="42">
        <f t="shared" si="83"/>
        <v>0</v>
      </c>
      <c r="I73" s="61">
        <f t="shared" si="67"/>
        <v>28.752499580383276</v>
      </c>
      <c r="J73" s="35" t="str">
        <f t="shared" si="68"/>
        <v xml:space="preserve"> </v>
      </c>
      <c r="K73" s="89" t="str">
        <f t="shared" si="95"/>
        <v/>
      </c>
      <c r="L73" s="89" t="str">
        <f t="shared" si="36"/>
        <v/>
      </c>
      <c r="M73" s="168">
        <f t="shared" si="41"/>
        <v>0</v>
      </c>
      <c r="N73" s="165">
        <f t="shared" si="55"/>
        <v>0</v>
      </c>
      <c r="O73" s="70" t="str">
        <f t="shared" si="54"/>
        <v/>
      </c>
      <c r="P73" s="102" t="str">
        <f t="shared" si="42"/>
        <v/>
      </c>
      <c r="Q73" s="230" t="str">
        <f t="shared" si="65"/>
        <v/>
      </c>
      <c r="R73" s="85">
        <f t="shared" si="56"/>
        <v>0</v>
      </c>
      <c r="S73" s="27">
        <v>33308</v>
      </c>
      <c r="T73">
        <v>16.379999160766602</v>
      </c>
      <c r="U73">
        <v>32.049999237060497</v>
      </c>
      <c r="V73">
        <v>0</v>
      </c>
      <c r="W73">
        <v>34.455672671772597</v>
      </c>
      <c r="X73" s="36">
        <f t="shared" si="69"/>
        <v>5.3797407008511406</v>
      </c>
      <c r="Y73" s="41">
        <f t="shared" si="84"/>
        <v>0</v>
      </c>
      <c r="Z73" s="42">
        <f t="shared" si="85"/>
        <v>0</v>
      </c>
      <c r="AA73" s="61">
        <f t="shared" si="70"/>
        <v>28.132499217987025</v>
      </c>
      <c r="AB73" s="35" t="str">
        <f t="shared" si="71"/>
        <v xml:space="preserve"> </v>
      </c>
      <c r="AC73" s="76" t="str">
        <f t="shared" si="96"/>
        <v/>
      </c>
      <c r="AD73" s="89" t="str">
        <f t="shared" si="43"/>
        <v/>
      </c>
      <c r="AE73" s="168">
        <f t="shared" si="37"/>
        <v>0</v>
      </c>
      <c r="AF73" s="165">
        <f t="shared" si="57"/>
        <v>0</v>
      </c>
      <c r="AG73" s="70" t="str">
        <f t="shared" si="44"/>
        <v/>
      </c>
      <c r="AH73" s="102" t="str">
        <f t="shared" si="45"/>
        <v/>
      </c>
      <c r="AI73" s="230" t="str">
        <f t="shared" si="72"/>
        <v/>
      </c>
      <c r="AJ73" s="85">
        <f t="shared" si="58"/>
        <v>0</v>
      </c>
      <c r="AK73" s="27">
        <v>33673</v>
      </c>
      <c r="AL73">
        <v>17.940000534057599</v>
      </c>
      <c r="AM73">
        <v>27.7399997711182</v>
      </c>
      <c r="AN73">
        <v>0.60000002384185802</v>
      </c>
      <c r="AO73">
        <v>34.455672671772597</v>
      </c>
      <c r="AP73" s="36">
        <f t="shared" si="73"/>
        <v>4.11518350848851</v>
      </c>
      <c r="AQ73" s="41">
        <f t="shared" si="86"/>
        <v>0</v>
      </c>
      <c r="AR73" s="42">
        <f t="shared" si="87"/>
        <v>0</v>
      </c>
      <c r="AS73" s="61">
        <f t="shared" si="74"/>
        <v>25.289999961853049</v>
      </c>
      <c r="AT73" s="37" t="str">
        <f t="shared" si="88"/>
        <v xml:space="preserve"> </v>
      </c>
      <c r="AU73" s="76" t="str">
        <f t="shared" si="97"/>
        <v/>
      </c>
      <c r="AV73" s="89" t="str">
        <f t="shared" si="46"/>
        <v/>
      </c>
      <c r="AW73" s="168">
        <f t="shared" si="38"/>
        <v>0</v>
      </c>
      <c r="AX73" s="165">
        <f t="shared" si="59"/>
        <v>0</v>
      </c>
      <c r="AY73" s="70" t="str">
        <f t="shared" si="47"/>
        <v/>
      </c>
      <c r="AZ73" s="102" t="str">
        <f t="shared" si="48"/>
        <v/>
      </c>
      <c r="BA73" s="230" t="str">
        <f t="shared" si="75"/>
        <v/>
      </c>
      <c r="BB73" s="85">
        <f t="shared" si="60"/>
        <v>0</v>
      </c>
      <c r="BC73" s="27">
        <v>33308</v>
      </c>
      <c r="BD73">
        <v>13.289999961853001</v>
      </c>
      <c r="BE73">
        <v>28.540000915527301</v>
      </c>
      <c r="BF73">
        <v>0</v>
      </c>
      <c r="BG73">
        <v>34.294245732991101</v>
      </c>
      <c r="BH73" s="110">
        <f t="shared" si="76"/>
        <v>4.8674019418336743</v>
      </c>
      <c r="BI73" s="111">
        <f t="shared" si="89"/>
        <v>0</v>
      </c>
      <c r="BJ73" s="113">
        <f t="shared" si="90"/>
        <v>0</v>
      </c>
      <c r="BK73" s="112">
        <f t="shared" si="77"/>
        <v>24.727500677108726</v>
      </c>
      <c r="BL73" s="35" t="str">
        <f t="shared" si="78"/>
        <v xml:space="preserve"> </v>
      </c>
      <c r="BM73" s="76" t="str">
        <f t="shared" si="98"/>
        <v/>
      </c>
      <c r="BN73" s="89" t="str">
        <f t="shared" si="49"/>
        <v/>
      </c>
      <c r="BO73" s="168">
        <f t="shared" si="39"/>
        <v>0</v>
      </c>
      <c r="BP73" s="165">
        <f t="shared" si="61"/>
        <v>0</v>
      </c>
      <c r="BQ73" s="70" t="str">
        <f t="shared" si="52"/>
        <v/>
      </c>
      <c r="BR73" s="102" t="str">
        <f t="shared" si="50"/>
        <v/>
      </c>
      <c r="BS73" s="230" t="str">
        <f t="shared" si="91"/>
        <v/>
      </c>
      <c r="BT73" s="85">
        <f t="shared" si="62"/>
        <v>0</v>
      </c>
      <c r="BU73" s="27">
        <v>33673</v>
      </c>
      <c r="BV73">
        <v>15.699999809265099</v>
      </c>
      <c r="BW73">
        <v>24.899999618530298</v>
      </c>
      <c r="BX73">
        <v>0.10000000149011599</v>
      </c>
      <c r="BY73">
        <v>34.294245732991101</v>
      </c>
      <c r="BZ73" s="34">
        <f t="shared" si="79"/>
        <v>3.7205049670107315</v>
      </c>
      <c r="CA73" s="38">
        <f t="shared" si="92"/>
        <v>0</v>
      </c>
      <c r="CB73" s="40">
        <f t="shared" si="93"/>
        <v>0</v>
      </c>
      <c r="CC73" s="61">
        <f t="shared" si="80"/>
        <v>22.599999666214</v>
      </c>
      <c r="CD73" s="35" t="str">
        <f t="shared" si="81"/>
        <v xml:space="preserve"> </v>
      </c>
      <c r="CE73" s="76" t="str">
        <f t="shared" si="99"/>
        <v/>
      </c>
      <c r="CF73" s="89" t="str">
        <f t="shared" si="51"/>
        <v/>
      </c>
      <c r="CG73" s="168">
        <f t="shared" si="40"/>
        <v>0</v>
      </c>
      <c r="CH73" s="165">
        <f t="shared" si="63"/>
        <v>0</v>
      </c>
      <c r="CI73" s="70" t="str">
        <f t="shared" ref="CI73:CI136" si="100">IF((AVERAGE(BW67:BW73))&lt;$CP$4,1,"")</f>
        <v/>
      </c>
      <c r="CJ73" s="102" t="str">
        <f t="shared" si="53"/>
        <v/>
      </c>
      <c r="CK73" s="230" t="str">
        <f t="shared" si="94"/>
        <v/>
      </c>
      <c r="CL73" s="85">
        <f t="shared" si="64"/>
        <v>0</v>
      </c>
      <c r="CM73" s="6"/>
      <c r="CN73" s="6"/>
      <c r="CO73" s="6"/>
      <c r="CP73" s="6"/>
      <c r="CQ73" s="6"/>
      <c r="CR73" s="6"/>
      <c r="CS73" s="6"/>
      <c r="CT73" s="6"/>
      <c r="CU73" s="6"/>
    </row>
    <row r="74" spans="1:99" ht="15.6">
      <c r="A74" s="27">
        <v>32944</v>
      </c>
      <c r="B74">
        <v>20.190000534057599</v>
      </c>
      <c r="C74">
        <v>28.4799995422363</v>
      </c>
      <c r="D74">
        <v>10.1000003814697</v>
      </c>
      <c r="E74">
        <v>34.230049640363497</v>
      </c>
      <c r="F74" s="36">
        <f t="shared" si="66"/>
        <v>3.8984280080526781</v>
      </c>
      <c r="G74" s="41">
        <f t="shared" si="82"/>
        <v>6.9812579750275567</v>
      </c>
      <c r="H74" s="42">
        <f t="shared" si="83"/>
        <v>0.13962515950055113</v>
      </c>
      <c r="I74" s="61">
        <f t="shared" si="67"/>
        <v>26.407499790191626</v>
      </c>
      <c r="J74" s="35" t="str">
        <f t="shared" si="68"/>
        <v xml:space="preserve"> </v>
      </c>
      <c r="K74" s="89">
        <f t="shared" si="95"/>
        <v>1</v>
      </c>
      <c r="L74" s="89" t="str">
        <f t="shared" si="36"/>
        <v/>
      </c>
      <c r="M74" s="168">
        <f t="shared" si="41"/>
        <v>0</v>
      </c>
      <c r="N74" s="165">
        <f t="shared" si="55"/>
        <v>0</v>
      </c>
      <c r="O74" s="70" t="str">
        <f t="shared" si="54"/>
        <v/>
      </c>
      <c r="P74" s="102" t="str">
        <f t="shared" si="42"/>
        <v/>
      </c>
      <c r="Q74" s="230" t="str">
        <f t="shared" si="65"/>
        <v/>
      </c>
      <c r="R74" s="85">
        <f t="shared" si="56"/>
        <v>0</v>
      </c>
      <c r="S74" s="27">
        <v>33309</v>
      </c>
      <c r="T74">
        <v>17.090000152587901</v>
      </c>
      <c r="U74">
        <v>31.829999923706101</v>
      </c>
      <c r="V74">
        <v>0</v>
      </c>
      <c r="W74">
        <v>34.230049640363497</v>
      </c>
      <c r="X74" s="36">
        <f t="shared" si="69"/>
        <v>5.2137176973530197</v>
      </c>
      <c r="Y74" s="41">
        <f t="shared" si="84"/>
        <v>0</v>
      </c>
      <c r="Z74" s="42">
        <f t="shared" si="85"/>
        <v>0</v>
      </c>
      <c r="AA74" s="61">
        <f t="shared" si="70"/>
        <v>28.144999980926549</v>
      </c>
      <c r="AB74" s="35" t="str">
        <f t="shared" si="71"/>
        <v xml:space="preserve"> </v>
      </c>
      <c r="AC74" s="76" t="str">
        <f t="shared" si="96"/>
        <v/>
      </c>
      <c r="AD74" s="89" t="str">
        <f t="shared" si="43"/>
        <v/>
      </c>
      <c r="AE74" s="168">
        <f t="shared" si="37"/>
        <v>0</v>
      </c>
      <c r="AF74" s="165">
        <f t="shared" si="57"/>
        <v>0</v>
      </c>
      <c r="AG74" s="70" t="str">
        <f t="shared" si="44"/>
        <v/>
      </c>
      <c r="AH74" s="102" t="str">
        <f t="shared" si="45"/>
        <v/>
      </c>
      <c r="AI74" s="230" t="str">
        <f t="shared" si="72"/>
        <v/>
      </c>
      <c r="AJ74" s="85">
        <f t="shared" si="58"/>
        <v>0</v>
      </c>
      <c r="AK74" s="27">
        <v>33674</v>
      </c>
      <c r="AL74">
        <v>16.370000839233398</v>
      </c>
      <c r="AM74">
        <v>29.579999923706101</v>
      </c>
      <c r="AN74">
        <v>0</v>
      </c>
      <c r="AO74">
        <v>34.230049640363497</v>
      </c>
      <c r="AP74" s="36">
        <f t="shared" si="73"/>
        <v>4.7622769495445993</v>
      </c>
      <c r="AQ74" s="41">
        <f t="shared" si="86"/>
        <v>0</v>
      </c>
      <c r="AR74" s="42">
        <f t="shared" si="87"/>
        <v>0</v>
      </c>
      <c r="AS74" s="61">
        <f t="shared" si="74"/>
        <v>26.277500152587926</v>
      </c>
      <c r="AT74" s="37" t="str">
        <f t="shared" si="88"/>
        <v xml:space="preserve"> </v>
      </c>
      <c r="AU74" s="76" t="str">
        <f t="shared" si="97"/>
        <v/>
      </c>
      <c r="AV74" s="89" t="str">
        <f t="shared" si="46"/>
        <v/>
      </c>
      <c r="AW74" s="168">
        <f t="shared" si="38"/>
        <v>0</v>
      </c>
      <c r="AX74" s="165">
        <f t="shared" si="59"/>
        <v>0</v>
      </c>
      <c r="AY74" s="70" t="str">
        <f t="shared" si="47"/>
        <v/>
      </c>
      <c r="AZ74" s="102" t="str">
        <f t="shared" si="48"/>
        <v/>
      </c>
      <c r="BA74" s="230" t="str">
        <f t="shared" si="75"/>
        <v/>
      </c>
      <c r="BB74" s="85">
        <f t="shared" si="60"/>
        <v>0</v>
      </c>
      <c r="BC74" s="27">
        <v>33309</v>
      </c>
      <c r="BD74">
        <v>13.560000419616699</v>
      </c>
      <c r="BE74">
        <v>27.9799995422363</v>
      </c>
      <c r="BF74">
        <v>0</v>
      </c>
      <c r="BG74">
        <v>34.064015554278399</v>
      </c>
      <c r="BH74" s="110">
        <f t="shared" si="76"/>
        <v>4.6837084097610937</v>
      </c>
      <c r="BI74" s="111">
        <f t="shared" si="89"/>
        <v>0</v>
      </c>
      <c r="BJ74" s="113">
        <f t="shared" si="90"/>
        <v>0</v>
      </c>
      <c r="BK74" s="112">
        <f t="shared" si="77"/>
        <v>24.3749997615814</v>
      </c>
      <c r="BL74" s="35" t="str">
        <f t="shared" si="78"/>
        <v xml:space="preserve"> </v>
      </c>
      <c r="BM74" s="76" t="str">
        <f t="shared" si="98"/>
        <v/>
      </c>
      <c r="BN74" s="89" t="str">
        <f t="shared" si="49"/>
        <v/>
      </c>
      <c r="BO74" s="168">
        <f t="shared" si="39"/>
        <v>0</v>
      </c>
      <c r="BP74" s="165">
        <f t="shared" si="61"/>
        <v>0</v>
      </c>
      <c r="BQ74" s="70" t="str">
        <f t="shared" si="52"/>
        <v/>
      </c>
      <c r="BR74" s="102" t="str">
        <f t="shared" si="50"/>
        <v/>
      </c>
      <c r="BS74" s="230" t="str">
        <f t="shared" si="91"/>
        <v/>
      </c>
      <c r="BT74" s="85">
        <f t="shared" si="62"/>
        <v>0</v>
      </c>
      <c r="BU74" s="27">
        <v>33674</v>
      </c>
      <c r="BV74">
        <v>14.7700004577637</v>
      </c>
      <c r="BW74">
        <v>26.569999694824201</v>
      </c>
      <c r="BX74">
        <v>0</v>
      </c>
      <c r="BY74">
        <v>34.064015554278399</v>
      </c>
      <c r="BZ74" s="34">
        <f t="shared" si="79"/>
        <v>4.2259151306352143</v>
      </c>
      <c r="CA74" s="38">
        <f t="shared" si="92"/>
        <v>0</v>
      </c>
      <c r="CB74" s="40">
        <f t="shared" si="93"/>
        <v>0</v>
      </c>
      <c r="CC74" s="61">
        <f t="shared" si="80"/>
        <v>23.619999885559075</v>
      </c>
      <c r="CD74" s="35" t="str">
        <f t="shared" si="81"/>
        <v xml:space="preserve"> </v>
      </c>
      <c r="CE74" s="76" t="str">
        <f t="shared" si="99"/>
        <v/>
      </c>
      <c r="CF74" s="89" t="str">
        <f t="shared" si="51"/>
        <v/>
      </c>
      <c r="CG74" s="168">
        <f t="shared" si="40"/>
        <v>0</v>
      </c>
      <c r="CH74" s="165">
        <f t="shared" si="63"/>
        <v>0</v>
      </c>
      <c r="CI74" s="70" t="str">
        <f t="shared" si="100"/>
        <v/>
      </c>
      <c r="CJ74" s="102" t="str">
        <f t="shared" si="53"/>
        <v/>
      </c>
      <c r="CK74" s="230" t="str">
        <f t="shared" si="94"/>
        <v/>
      </c>
      <c r="CL74" s="85">
        <f t="shared" si="64"/>
        <v>0</v>
      </c>
      <c r="CM74" s="6"/>
      <c r="CN74" s="6"/>
      <c r="CO74" s="6"/>
      <c r="CP74" s="6"/>
      <c r="CQ74" s="6"/>
      <c r="CR74" s="6"/>
      <c r="CS74" s="6"/>
      <c r="CT74" s="6"/>
      <c r="CU74" s="6"/>
    </row>
    <row r="75" spans="1:99" ht="15.6">
      <c r="A75" s="27">
        <v>32945</v>
      </c>
      <c r="B75">
        <v>18.659999847412099</v>
      </c>
      <c r="C75">
        <v>28.530000686645501</v>
      </c>
      <c r="D75">
        <v>7.9000000953674299</v>
      </c>
      <c r="E75">
        <v>34.002785422892401</v>
      </c>
      <c r="F75" s="36">
        <f t="shared" si="66"/>
        <v>4.1512867280535888</v>
      </c>
      <c r="G75" s="41">
        <f t="shared" si="82"/>
        <v>11.560228687952115</v>
      </c>
      <c r="H75" s="42">
        <f t="shared" si="83"/>
        <v>0.2312045737590423</v>
      </c>
      <c r="I75" s="61">
        <f t="shared" si="67"/>
        <v>26.062500476837151</v>
      </c>
      <c r="J75" s="35">
        <f t="shared" si="68"/>
        <v>1</v>
      </c>
      <c r="K75" s="89">
        <f t="shared" si="95"/>
        <v>1</v>
      </c>
      <c r="L75" s="89" t="str">
        <f t="shared" ref="L75:L138" si="101">IF((AVERAGE(I66:I75))&lt;$CP$5,1,"")</f>
        <v/>
      </c>
      <c r="M75" s="168">
        <f t="shared" si="41"/>
        <v>0</v>
      </c>
      <c r="N75" s="165">
        <f t="shared" si="55"/>
        <v>0</v>
      </c>
      <c r="O75" s="70" t="str">
        <f t="shared" si="54"/>
        <v/>
      </c>
      <c r="P75" s="102" t="str">
        <f t="shared" si="42"/>
        <v/>
      </c>
      <c r="Q75" s="230" t="str">
        <f t="shared" si="65"/>
        <v/>
      </c>
      <c r="R75" s="85">
        <f t="shared" si="56"/>
        <v>0</v>
      </c>
      <c r="S75" s="27">
        <v>33310</v>
      </c>
      <c r="T75">
        <v>16.659999847412099</v>
      </c>
      <c r="U75">
        <v>32.409999847412102</v>
      </c>
      <c r="V75">
        <v>0</v>
      </c>
      <c r="W75">
        <v>34.002785422892401</v>
      </c>
      <c r="X75" s="36">
        <f t="shared" si="69"/>
        <v>5.3631023859276405</v>
      </c>
      <c r="Y75" s="41">
        <f t="shared" si="84"/>
        <v>0</v>
      </c>
      <c r="Z75" s="42">
        <f t="shared" si="85"/>
        <v>0</v>
      </c>
      <c r="AA75" s="61">
        <f t="shared" si="70"/>
        <v>28.472499847412102</v>
      </c>
      <c r="AB75" s="35" t="str">
        <f t="shared" si="71"/>
        <v xml:space="preserve"> </v>
      </c>
      <c r="AC75" s="76" t="str">
        <f t="shared" si="96"/>
        <v/>
      </c>
      <c r="AD75" s="89" t="str">
        <f t="shared" si="43"/>
        <v/>
      </c>
      <c r="AE75" s="168">
        <f t="shared" ref="AE75:AE138" si="102">IF(AND(AA75&lt;21.5,AA75&gt;4.5),0.000318*AA75*(AA75-4.5)*((21.5-AA75)^(1/3.25)),0)</f>
        <v>0</v>
      </c>
      <c r="AF75" s="165">
        <f t="shared" si="57"/>
        <v>0</v>
      </c>
      <c r="AG75" s="70" t="str">
        <f t="shared" si="44"/>
        <v/>
      </c>
      <c r="AH75" s="102" t="str">
        <f t="shared" si="45"/>
        <v/>
      </c>
      <c r="AI75" s="230" t="str">
        <f t="shared" si="72"/>
        <v/>
      </c>
      <c r="AJ75" s="85">
        <f t="shared" si="58"/>
        <v>0</v>
      </c>
      <c r="AK75" s="27">
        <v>33675</v>
      </c>
      <c r="AL75">
        <v>18.909999847412099</v>
      </c>
      <c r="AM75">
        <v>30.360000610351602</v>
      </c>
      <c r="AN75">
        <v>0</v>
      </c>
      <c r="AO75">
        <v>34.002785422892401</v>
      </c>
      <c r="AP75" s="36">
        <f t="shared" si="73"/>
        <v>4.5835630857641858</v>
      </c>
      <c r="AQ75" s="41">
        <f t="shared" si="86"/>
        <v>0</v>
      </c>
      <c r="AR75" s="42">
        <f t="shared" si="87"/>
        <v>0</v>
      </c>
      <c r="AS75" s="61">
        <f t="shared" si="74"/>
        <v>27.497500419616728</v>
      </c>
      <c r="AT75" s="37" t="str">
        <f t="shared" si="88"/>
        <v xml:space="preserve"> </v>
      </c>
      <c r="AU75" s="76" t="str">
        <f t="shared" si="97"/>
        <v/>
      </c>
      <c r="AV75" s="89" t="str">
        <f t="shared" si="46"/>
        <v/>
      </c>
      <c r="AW75" s="168">
        <f t="shared" ref="AW75:AW138" si="103">IF(AND(AS75&lt;21.5,AS75&gt;4.5),0.000318*AS75*(AS75-4.5)*((21.5-AS75)^(1/3.25)),0)</f>
        <v>0</v>
      </c>
      <c r="AX75" s="165">
        <f t="shared" si="59"/>
        <v>0</v>
      </c>
      <c r="AY75" s="70" t="str">
        <f t="shared" si="47"/>
        <v/>
      </c>
      <c r="AZ75" s="102" t="str">
        <f t="shared" si="48"/>
        <v/>
      </c>
      <c r="BA75" s="230" t="str">
        <f t="shared" si="75"/>
        <v/>
      </c>
      <c r="BB75" s="85">
        <f t="shared" si="60"/>
        <v>0</v>
      </c>
      <c r="BC75" s="27">
        <v>33310</v>
      </c>
      <c r="BD75">
        <v>12.9899997711182</v>
      </c>
      <c r="BE75">
        <v>29.5</v>
      </c>
      <c r="BF75">
        <v>0</v>
      </c>
      <c r="BG75">
        <v>33.8322722326402</v>
      </c>
      <c r="BH75" s="110">
        <f t="shared" si="76"/>
        <v>5.0388552644578608</v>
      </c>
      <c r="BI75" s="111">
        <f t="shared" si="89"/>
        <v>0</v>
      </c>
      <c r="BJ75" s="113">
        <f t="shared" si="90"/>
        <v>0</v>
      </c>
      <c r="BK75" s="112">
        <f t="shared" si="77"/>
        <v>25.372499942779548</v>
      </c>
      <c r="BL75" s="35" t="str">
        <f t="shared" si="78"/>
        <v xml:space="preserve"> </v>
      </c>
      <c r="BM75" s="76" t="str">
        <f t="shared" si="98"/>
        <v/>
      </c>
      <c r="BN75" s="89" t="str">
        <f t="shared" si="49"/>
        <v/>
      </c>
      <c r="BO75" s="168">
        <f t="shared" ref="BO75:BO138" si="104">IF(AND(BK75&lt;21.5,BK75&gt;4.5),0.000318*BK75*(BK75-4.5)*((21.5-BK75)^(1/3.25)),0)</f>
        <v>0</v>
      </c>
      <c r="BP75" s="165">
        <f t="shared" si="61"/>
        <v>0</v>
      </c>
      <c r="BQ75" s="70" t="str">
        <f t="shared" si="52"/>
        <v/>
      </c>
      <c r="BR75" s="102" t="str">
        <f t="shared" si="50"/>
        <v/>
      </c>
      <c r="BS75" s="230" t="str">
        <f t="shared" si="91"/>
        <v/>
      </c>
      <c r="BT75" s="85">
        <f t="shared" si="62"/>
        <v>0</v>
      </c>
      <c r="BU75" s="27">
        <v>33675</v>
      </c>
      <c r="BV75">
        <v>16.299999237060501</v>
      </c>
      <c r="BW75">
        <v>29.4899997711182</v>
      </c>
      <c r="BX75">
        <v>0</v>
      </c>
      <c r="BY75">
        <v>33.8322722326402</v>
      </c>
      <c r="BZ75" s="34">
        <f t="shared" si="79"/>
        <v>4.6941436147032007</v>
      </c>
      <c r="CA75" s="38">
        <f t="shared" si="92"/>
        <v>0</v>
      </c>
      <c r="CB75" s="40">
        <f t="shared" si="93"/>
        <v>0</v>
      </c>
      <c r="CC75" s="61">
        <f t="shared" si="80"/>
        <v>26.192499637603774</v>
      </c>
      <c r="CD75" s="35" t="str">
        <f t="shared" si="81"/>
        <v xml:space="preserve"> </v>
      </c>
      <c r="CE75" s="76" t="str">
        <f t="shared" si="99"/>
        <v/>
      </c>
      <c r="CF75" s="89" t="str">
        <f t="shared" si="51"/>
        <v/>
      </c>
      <c r="CG75" s="168">
        <f t="shared" ref="CG75:CG138" si="105">IF(AND(CC75&lt;21.5,CC75&gt;4.5),0.000318*CC75*(CC75-4.5)*((21.5-CC75)^(1/3.25)),0)</f>
        <v>0</v>
      </c>
      <c r="CH75" s="165">
        <f t="shared" si="63"/>
        <v>0</v>
      </c>
      <c r="CI75" s="70" t="str">
        <f t="shared" si="100"/>
        <v/>
      </c>
      <c r="CJ75" s="102" t="str">
        <f t="shared" si="53"/>
        <v/>
      </c>
      <c r="CK75" s="230" t="str">
        <f t="shared" si="94"/>
        <v/>
      </c>
      <c r="CL75" s="85">
        <f t="shared" si="64"/>
        <v>0</v>
      </c>
      <c r="CM75" s="6"/>
      <c r="CN75" s="6"/>
      <c r="CO75" s="6"/>
      <c r="CP75" s="6"/>
      <c r="CQ75" s="6"/>
      <c r="CR75" s="6"/>
      <c r="CS75" s="6"/>
      <c r="CT75" s="6"/>
      <c r="CU75" s="6"/>
    </row>
    <row r="76" spans="1:99" ht="15.6">
      <c r="A76" s="27">
        <v>32946</v>
      </c>
      <c r="B76">
        <v>17.129999160766602</v>
      </c>
      <c r="C76">
        <v>27.690000534057599</v>
      </c>
      <c r="D76">
        <v>0</v>
      </c>
      <c r="E76">
        <v>33.773885383828699</v>
      </c>
      <c r="F76" s="36">
        <f t="shared" si="66"/>
        <v>4.1429418312818012</v>
      </c>
      <c r="G76" s="41">
        <f t="shared" si="82"/>
        <v>8.2458752229266743</v>
      </c>
      <c r="H76" s="42">
        <f t="shared" si="83"/>
        <v>0.16491750445853348</v>
      </c>
      <c r="I76" s="61">
        <f t="shared" si="67"/>
        <v>25.050000190734849</v>
      </c>
      <c r="J76" s="35" t="str">
        <f t="shared" si="68"/>
        <v xml:space="preserve"> </v>
      </c>
      <c r="K76" s="89">
        <f t="shared" si="95"/>
        <v>1</v>
      </c>
      <c r="L76" s="89" t="str">
        <f t="shared" si="101"/>
        <v/>
      </c>
      <c r="M76" s="168">
        <f t="shared" ref="M76:M139" si="106">IF(AND(I76&lt;21.5,I76&gt;4.5),0.000318*I76*(I76-4.5)*((21.5-I76)^(1/3.25)),0)</f>
        <v>0</v>
      </c>
      <c r="N76" s="165">
        <f t="shared" si="55"/>
        <v>0</v>
      </c>
      <c r="O76" s="70" t="str">
        <f t="shared" si="54"/>
        <v/>
      </c>
      <c r="P76" s="102" t="str">
        <f t="shared" ref="P76:P139" si="107">IF(L76=1,(AVERAGE(IF(I76&gt;$CP$7,I76-$CP$7,0),IF(I75&gt;$CP$7,I75-$CP$7,0),IF(I74&gt;$CP$7,I74-$CP$7,0),IF(I73&gt;$CP$7,I73-$CP$7,0),IF(I72&gt;$CP$7,I72-$CP$7,0),IF(I71&gt;$CP$7,I71-$CP$7,0),IF(I70&gt;$CP$7,I70-$CP$7,0),IF(I69&gt;$CP$7,I69-$CP$7,0),IF(I68&gt;$CP$7,I68-$CP$7,0),IF(I67&gt;$CP$7,I67-$CP$7,0)))*$CP$8,"")</f>
        <v/>
      </c>
      <c r="Q76" s="230" t="str">
        <f t="shared" si="65"/>
        <v/>
      </c>
      <c r="R76" s="85">
        <f t="shared" si="56"/>
        <v>0</v>
      </c>
      <c r="S76" s="27">
        <v>33311</v>
      </c>
      <c r="T76">
        <v>18.379999160766602</v>
      </c>
      <c r="U76">
        <v>35.400001525878899</v>
      </c>
      <c r="V76">
        <v>0</v>
      </c>
      <c r="W76">
        <v>33.773885383828699</v>
      </c>
      <c r="X76" s="36">
        <f t="shared" si="69"/>
        <v>5.8456518019775983</v>
      </c>
      <c r="Y76" s="41">
        <f t="shared" si="84"/>
        <v>0</v>
      </c>
      <c r="Z76" s="42">
        <f t="shared" si="85"/>
        <v>0</v>
      </c>
      <c r="AA76" s="61">
        <f t="shared" si="70"/>
        <v>31.145000934600823</v>
      </c>
      <c r="AB76" s="35" t="str">
        <f t="shared" si="71"/>
        <v xml:space="preserve"> </v>
      </c>
      <c r="AC76" s="76" t="str">
        <f t="shared" si="96"/>
        <v/>
      </c>
      <c r="AD76" s="89" t="str">
        <f t="shared" ref="AD76:AD139" si="108">IF((AVERAGE(AA67:AA76))&lt;$CP$5,1,"")</f>
        <v/>
      </c>
      <c r="AE76" s="168">
        <f t="shared" si="102"/>
        <v>0</v>
      </c>
      <c r="AF76" s="165">
        <f t="shared" si="57"/>
        <v>0</v>
      </c>
      <c r="AG76" s="70" t="str">
        <f t="shared" ref="AG76:AG139" si="109">IF((AVERAGE(U70:U76))&lt;$CP$4,1,"")</f>
        <v/>
      </c>
      <c r="AH76" s="102" t="str">
        <f t="shared" ref="AH76:AH139" si="110">IF(AD76=1,(AVERAGE(IF(AA76&gt;$CP$7,AA76-$CP$7,0),IF(AA75&gt;$CP$7,AA75-$CP$7,0),IF(AA74&gt;$CP$7,AA74-$CP$7,0),IF(AA73&gt;$CP$7,AA73-$CP$7,0),IF(AA72&gt;$CP$7,AA72-$CP$7,0),IF(AA71&gt;$CP$7,AA71-$CP$7,0),IF(AA70&gt;$CP$7,AA70-$CP$7,0),IF(AA69&gt;$CP$7,AA69-$CP$7,0),IF(AA68&gt;$CP$7,AA68-$CP$7,0),IF(AA67&gt;$CP$7,AA67-$CP$7,0)))*$CP$8,"")</f>
        <v/>
      </c>
      <c r="AI76" s="230" t="str">
        <f t="shared" si="72"/>
        <v/>
      </c>
      <c r="AJ76" s="85">
        <f t="shared" si="58"/>
        <v>0</v>
      </c>
      <c r="AK76" s="27">
        <v>33676</v>
      </c>
      <c r="AL76">
        <v>18.040000915527301</v>
      </c>
      <c r="AM76">
        <v>27</v>
      </c>
      <c r="AN76">
        <v>0</v>
      </c>
      <c r="AO76">
        <v>33.773885383828699</v>
      </c>
      <c r="AP76" s="36">
        <f t="shared" si="73"/>
        <v>3.8266371891091056</v>
      </c>
      <c r="AQ76" s="41">
        <f t="shared" si="86"/>
        <v>0</v>
      </c>
      <c r="AR76" s="42">
        <f t="shared" si="87"/>
        <v>0</v>
      </c>
      <c r="AS76" s="61">
        <f t="shared" si="74"/>
        <v>24.760000228881825</v>
      </c>
      <c r="AT76" s="37" t="str">
        <f t="shared" si="88"/>
        <v xml:space="preserve"> </v>
      </c>
      <c r="AU76" s="76" t="str">
        <f t="shared" si="97"/>
        <v/>
      </c>
      <c r="AV76" s="89" t="str">
        <f t="shared" ref="AV76:AV139" si="111">IF((AVERAGE(AS67:AS76))&lt;$CP$5,1,"")</f>
        <v/>
      </c>
      <c r="AW76" s="168">
        <f t="shared" si="103"/>
        <v>0</v>
      </c>
      <c r="AX76" s="165">
        <f t="shared" si="59"/>
        <v>0</v>
      </c>
      <c r="AY76" s="70" t="str">
        <f t="shared" ref="AY76:AY139" si="112">IF((AVERAGE(AM70:AM76))&lt;$CP$4,1,"")</f>
        <v/>
      </c>
      <c r="AZ76" s="102" t="str">
        <f t="shared" ref="AZ76:AZ139" si="113">IF(AV76=1,(AVERAGE(IF(AS76&gt;$CP$7,AS76-$CP$7,0),IF(AS75&gt;$CP$7,AS75-$CP$7,0),IF(AS74&gt;$CP$7,AS74-$CP$7,0),IF(AS73&gt;$CP$7,AS73-$CP$7,0),IF(AS72&gt;$CP$7,AS72-$CP$7,0),IF(AS71&gt;$CP$7,AS71-$CP$7,0),IF(AS70&gt;$CP$7,AS70-$CP$7,0),IF(AS69&gt;$CP$7,AS69-$CP$7,0),IF(AS68&gt;$CP$7,AS68-$CP$7,0),IF(AS67&gt;$CP$7,AS67-$CP$7,0)))*$CP$8,"")</f>
        <v/>
      </c>
      <c r="BA76" s="230" t="str">
        <f t="shared" si="75"/>
        <v/>
      </c>
      <c r="BB76" s="85">
        <f t="shared" si="60"/>
        <v>0</v>
      </c>
      <c r="BC76" s="27">
        <v>33311</v>
      </c>
      <c r="BD76">
        <v>13.6400003433228</v>
      </c>
      <c r="BE76">
        <v>32.340000152587898</v>
      </c>
      <c r="BF76">
        <v>0</v>
      </c>
      <c r="BG76">
        <v>33.5990320432144</v>
      </c>
      <c r="BH76" s="110">
        <f t="shared" si="76"/>
        <v>5.5636913172329292</v>
      </c>
      <c r="BI76" s="111">
        <f t="shared" si="89"/>
        <v>0</v>
      </c>
      <c r="BJ76" s="113">
        <f t="shared" si="90"/>
        <v>0</v>
      </c>
      <c r="BK76" s="112">
        <f t="shared" si="77"/>
        <v>27.665000200271624</v>
      </c>
      <c r="BL76" s="35" t="str">
        <f t="shared" si="78"/>
        <v xml:space="preserve"> </v>
      </c>
      <c r="BM76" s="76" t="str">
        <f t="shared" si="98"/>
        <v/>
      </c>
      <c r="BN76" s="89" t="str">
        <f t="shared" ref="BN76:BN139" si="114">IF((AVERAGE(BK67:BK76))&lt;$CP$5,1,"")</f>
        <v/>
      </c>
      <c r="BO76" s="168">
        <f t="shared" si="104"/>
        <v>0</v>
      </c>
      <c r="BP76" s="165">
        <f t="shared" si="61"/>
        <v>0</v>
      </c>
      <c r="BQ76" s="70" t="str">
        <f t="shared" si="52"/>
        <v/>
      </c>
      <c r="BR76" s="102" t="str">
        <f t="shared" ref="BR76:BR139" si="115">IF(BN76=1,(AVERAGE(IF(BK76&gt;$CP$7,BK76-$CP$7,0),IF(BK75&gt;$CP$7,BK75-$CP$7,0),IF(BK74&gt;$CP$7,BK74-$CP$7,0),IF(BK73&gt;$CP$7,BK73-$CP$7,0),IF(BK72&gt;$CP$7,BK72-$CP$7,0),IF(BK71&gt;$CP$7,BK71-$CP$7,0),IF(BK70&gt;$CP$7,BK70-$CP$7,0),IF(BK69&gt;$CP$7,BK69-$CP$7,0),IF(BK68&gt;$CP$7,BK68-$CP$7,0),IF(BK67&gt;$CP$7,BK67-$CP$7,0)))*$CP$8,"")</f>
        <v/>
      </c>
      <c r="BS76" s="230" t="str">
        <f t="shared" si="91"/>
        <v/>
      </c>
      <c r="BT76" s="85">
        <f t="shared" si="62"/>
        <v>0</v>
      </c>
      <c r="BU76" s="27">
        <v>33676</v>
      </c>
      <c r="BV76">
        <v>16.549999237060501</v>
      </c>
      <c r="BW76">
        <v>22.129999160766602</v>
      </c>
      <c r="BX76">
        <v>1.1000000238418599</v>
      </c>
      <c r="BY76">
        <v>33.5990320432144</v>
      </c>
      <c r="BZ76" s="34">
        <f t="shared" si="79"/>
        <v>2.7672443164747271</v>
      </c>
      <c r="CA76" s="38">
        <f t="shared" si="92"/>
        <v>0</v>
      </c>
      <c r="CB76" s="40">
        <f t="shared" si="93"/>
        <v>0</v>
      </c>
      <c r="CC76" s="61">
        <f t="shared" si="80"/>
        <v>20.734999179840077</v>
      </c>
      <c r="CD76" s="35" t="str">
        <f t="shared" si="81"/>
        <v xml:space="preserve"> </v>
      </c>
      <c r="CE76" s="76" t="str">
        <f t="shared" si="99"/>
        <v/>
      </c>
      <c r="CF76" s="89" t="str">
        <f t="shared" ref="CF76:CF139" si="116">IF((AVERAGE(CC67:CC76))&lt;$CP$5,1,"")</f>
        <v/>
      </c>
      <c r="CG76" s="168">
        <f t="shared" si="105"/>
        <v>9.8579605376812124E-2</v>
      </c>
      <c r="CH76" s="165">
        <f t="shared" si="63"/>
        <v>0</v>
      </c>
      <c r="CI76" s="70" t="str">
        <f t="shared" si="100"/>
        <v/>
      </c>
      <c r="CJ76" s="102" t="str">
        <f t="shared" si="53"/>
        <v/>
      </c>
      <c r="CK76" s="230" t="str">
        <f t="shared" si="94"/>
        <v/>
      </c>
      <c r="CL76" s="85">
        <f t="shared" si="64"/>
        <v>0</v>
      </c>
      <c r="CM76" s="6"/>
      <c r="CN76" s="6"/>
      <c r="CO76" s="6"/>
      <c r="CP76" s="6"/>
      <c r="CQ76" s="6"/>
      <c r="CR76" s="6"/>
      <c r="CS76" s="6"/>
      <c r="CT76" s="6"/>
      <c r="CU76" s="6"/>
    </row>
    <row r="77" spans="1:99" ht="15.6">
      <c r="A77" s="27">
        <v>32947</v>
      </c>
      <c r="B77">
        <v>14.539999961853001</v>
      </c>
      <c r="C77">
        <v>28.469999313354499</v>
      </c>
      <c r="D77">
        <v>0</v>
      </c>
      <c r="E77">
        <v>33.543354887642003</v>
      </c>
      <c r="F77" s="36">
        <f t="shared" si="66"/>
        <v>4.6194640686063426</v>
      </c>
      <c r="G77" s="41">
        <f t="shared" si="82"/>
        <v>4.5503039680416002</v>
      </c>
      <c r="H77" s="42">
        <f t="shared" si="83"/>
        <v>9.1006079360832007E-2</v>
      </c>
      <c r="I77" s="61">
        <f t="shared" si="67"/>
        <v>24.987499475479126</v>
      </c>
      <c r="J77" s="35" t="str">
        <f t="shared" si="68"/>
        <v xml:space="preserve"> </v>
      </c>
      <c r="K77" s="89">
        <f t="shared" si="95"/>
        <v>1</v>
      </c>
      <c r="L77" s="89" t="str">
        <f t="shared" si="101"/>
        <v/>
      </c>
      <c r="M77" s="168">
        <f t="shared" si="106"/>
        <v>0</v>
      </c>
      <c r="N77" s="165">
        <f t="shared" si="55"/>
        <v>0</v>
      </c>
      <c r="O77" s="70" t="str">
        <f t="shared" si="54"/>
        <v/>
      </c>
      <c r="P77" s="102" t="str">
        <f t="shared" si="107"/>
        <v/>
      </c>
      <c r="Q77" s="230" t="str">
        <f t="shared" si="65"/>
        <v/>
      </c>
      <c r="R77" s="85">
        <f t="shared" si="56"/>
        <v>0</v>
      </c>
      <c r="S77" s="27">
        <v>33312</v>
      </c>
      <c r="T77">
        <v>21.559999465942401</v>
      </c>
      <c r="U77">
        <v>34.2700004577637</v>
      </c>
      <c r="V77">
        <v>0</v>
      </c>
      <c r="W77">
        <v>33.543354887642003</v>
      </c>
      <c r="X77" s="36">
        <f t="shared" si="69"/>
        <v>5.132155003627906</v>
      </c>
      <c r="Y77" s="41">
        <f t="shared" si="84"/>
        <v>0</v>
      </c>
      <c r="Z77" s="42">
        <f t="shared" si="85"/>
        <v>0</v>
      </c>
      <c r="AA77" s="61">
        <f t="shared" si="70"/>
        <v>31.092500209808374</v>
      </c>
      <c r="AB77" s="35" t="str">
        <f t="shared" si="71"/>
        <v xml:space="preserve"> </v>
      </c>
      <c r="AC77" s="76" t="str">
        <f t="shared" si="96"/>
        <v/>
      </c>
      <c r="AD77" s="89" t="str">
        <f t="shared" si="108"/>
        <v/>
      </c>
      <c r="AE77" s="168">
        <f t="shared" si="102"/>
        <v>0</v>
      </c>
      <c r="AF77" s="165">
        <f t="shared" si="57"/>
        <v>0</v>
      </c>
      <c r="AG77" s="70" t="str">
        <f t="shared" si="109"/>
        <v/>
      </c>
      <c r="AH77" s="102" t="str">
        <f t="shared" si="110"/>
        <v/>
      </c>
      <c r="AI77" s="230" t="str">
        <f t="shared" si="72"/>
        <v/>
      </c>
      <c r="AJ77" s="85">
        <f t="shared" si="58"/>
        <v>0</v>
      </c>
      <c r="AK77" s="27">
        <v>33677</v>
      </c>
      <c r="AL77">
        <v>17.780000686645501</v>
      </c>
      <c r="AM77">
        <v>22.7399997711182</v>
      </c>
      <c r="AN77">
        <v>0</v>
      </c>
      <c r="AO77">
        <v>33.543354887642003</v>
      </c>
      <c r="AP77" s="36">
        <f t="shared" si="73"/>
        <v>2.6691798240365618</v>
      </c>
      <c r="AQ77" s="41">
        <f t="shared" si="86"/>
        <v>0</v>
      </c>
      <c r="AR77" s="42">
        <f t="shared" si="87"/>
        <v>0</v>
      </c>
      <c r="AS77" s="61">
        <f t="shared" si="74"/>
        <v>21.500000000000025</v>
      </c>
      <c r="AT77" s="37" t="str">
        <f t="shared" si="88"/>
        <v xml:space="preserve"> </v>
      </c>
      <c r="AU77" s="76" t="str">
        <f t="shared" si="97"/>
        <v/>
      </c>
      <c r="AV77" s="89" t="str">
        <f t="shared" si="111"/>
        <v/>
      </c>
      <c r="AW77" s="168">
        <f t="shared" si="103"/>
        <v>0</v>
      </c>
      <c r="AX77" s="165">
        <f t="shared" si="59"/>
        <v>0</v>
      </c>
      <c r="AY77" s="70" t="str">
        <f t="shared" si="112"/>
        <v/>
      </c>
      <c r="AZ77" s="102" t="str">
        <f t="shared" si="113"/>
        <v/>
      </c>
      <c r="BA77" s="230" t="str">
        <f t="shared" si="75"/>
        <v/>
      </c>
      <c r="BB77" s="85">
        <f t="shared" si="60"/>
        <v>0</v>
      </c>
      <c r="BC77" s="27">
        <v>33312</v>
      </c>
      <c r="BD77">
        <v>18.819999694824201</v>
      </c>
      <c r="BE77">
        <v>35.430000305175803</v>
      </c>
      <c r="BF77">
        <v>0</v>
      </c>
      <c r="BG77">
        <v>33.364311261138504</v>
      </c>
      <c r="BH77" s="110">
        <f t="shared" si="76"/>
        <v>5.7347808426383331</v>
      </c>
      <c r="BI77" s="111">
        <f t="shared" si="89"/>
        <v>0</v>
      </c>
      <c r="BJ77" s="113">
        <f t="shared" si="90"/>
        <v>0</v>
      </c>
      <c r="BK77" s="112">
        <f t="shared" si="77"/>
        <v>31.277500152587901</v>
      </c>
      <c r="BL77" s="35" t="str">
        <f t="shared" si="78"/>
        <v xml:space="preserve"> </v>
      </c>
      <c r="BM77" s="76" t="str">
        <f t="shared" si="98"/>
        <v/>
      </c>
      <c r="BN77" s="89" t="str">
        <f t="shared" si="114"/>
        <v/>
      </c>
      <c r="BO77" s="168">
        <f t="shared" si="104"/>
        <v>0</v>
      </c>
      <c r="BP77" s="165">
        <f t="shared" si="61"/>
        <v>0</v>
      </c>
      <c r="BQ77" s="70" t="str">
        <f t="shared" ref="BQ77:BQ140" si="117">IF((AVERAGE(BE71:BE77))&lt;$CP$4,1,"")</f>
        <v/>
      </c>
      <c r="BR77" s="102" t="str">
        <f t="shared" si="115"/>
        <v/>
      </c>
      <c r="BS77" s="230" t="str">
        <f t="shared" si="91"/>
        <v/>
      </c>
      <c r="BT77" s="85">
        <f t="shared" si="62"/>
        <v>0</v>
      </c>
      <c r="BU77" s="27">
        <v>33677</v>
      </c>
      <c r="BV77">
        <v>14.939999580383301</v>
      </c>
      <c r="BW77">
        <v>17.940000534057599</v>
      </c>
      <c r="BX77">
        <v>0</v>
      </c>
      <c r="BY77">
        <v>33.364311261138504</v>
      </c>
      <c r="BZ77" s="34">
        <f t="shared" si="79"/>
        <v>1.8575408312672217</v>
      </c>
      <c r="CA77" s="38">
        <f t="shared" si="92"/>
        <v>0</v>
      </c>
      <c r="CB77" s="40">
        <f t="shared" si="93"/>
        <v>0</v>
      </c>
      <c r="CC77" s="61">
        <f t="shared" si="80"/>
        <v>17.190000295639024</v>
      </c>
      <c r="CD77" s="35" t="str">
        <f t="shared" si="81"/>
        <v xml:space="preserve"> </v>
      </c>
      <c r="CE77" s="76" t="str">
        <f t="shared" si="99"/>
        <v/>
      </c>
      <c r="CF77" s="89" t="str">
        <f t="shared" si="116"/>
        <v/>
      </c>
      <c r="CG77" s="168">
        <f t="shared" si="105"/>
        <v>0.10873976813431309</v>
      </c>
      <c r="CH77" s="165">
        <f t="shared" si="63"/>
        <v>0</v>
      </c>
      <c r="CI77" s="70" t="str">
        <f t="shared" si="100"/>
        <v/>
      </c>
      <c r="CJ77" s="102" t="str">
        <f t="shared" ref="CJ77:CJ140" si="118">IF(CF77=1,(AVERAGE(IF(CC77&gt;$CP$7,CC77-$CP$7,0),IF(CC76&gt;$CP$7,CC76-$CP$7,0),IF(CC75&gt;$CP$7,CC75-$CP$7,0),IF(CC74&gt;$CP$7,CC74-$CP$7,0),IF(CC73&gt;$CP$7,CC73-$CP$7,0),IF(CC72&gt;$CP$7,CC72-$CP$7,0),IF(CC71&gt;$CP$7,CC71-$CP$7,0),IF(CC70&gt;$CP$7,CC70-$CP$7,0),IF(CC69&gt;$CP$7,CC69-$CP$7,0),IF(CC68&gt;$CP$7,CC68-$CP$7,0)))*$CP$8,"")</f>
        <v/>
      </c>
      <c r="CK77" s="230" t="str">
        <f t="shared" si="94"/>
        <v/>
      </c>
      <c r="CL77" s="85">
        <f t="shared" si="64"/>
        <v>0</v>
      </c>
      <c r="CM77" s="6"/>
      <c r="CN77" s="6"/>
      <c r="CO77" s="6"/>
      <c r="CP77" s="6"/>
      <c r="CQ77" s="6"/>
      <c r="CR77" s="6"/>
      <c r="CS77" s="6"/>
      <c r="CT77" s="6"/>
      <c r="CU77" s="6"/>
    </row>
    <row r="78" spans="1:99" ht="15.6">
      <c r="A78" s="27">
        <v>32948</v>
      </c>
      <c r="B78">
        <v>15.069999694824199</v>
      </c>
      <c r="C78">
        <v>27.170000076293899</v>
      </c>
      <c r="D78">
        <v>0</v>
      </c>
      <c r="E78">
        <v>33.311214893638201</v>
      </c>
      <c r="F78" s="36">
        <f t="shared" si="66"/>
        <v>4.2336772418054549</v>
      </c>
      <c r="G78" s="41">
        <f t="shared" si="82"/>
        <v>1.163362174597236</v>
      </c>
      <c r="H78" s="42">
        <f t="shared" si="83"/>
        <v>2.3267243491944721E-2</v>
      </c>
      <c r="I78" s="61">
        <f t="shared" si="67"/>
        <v>24.144999980926475</v>
      </c>
      <c r="J78" s="35" t="str">
        <f t="shared" si="68"/>
        <v xml:space="preserve"> </v>
      </c>
      <c r="K78" s="89">
        <f t="shared" si="95"/>
        <v>1</v>
      </c>
      <c r="L78" s="89" t="str">
        <f t="shared" si="101"/>
        <v/>
      </c>
      <c r="M78" s="168">
        <f t="shared" si="106"/>
        <v>0</v>
      </c>
      <c r="N78" s="165">
        <f t="shared" si="55"/>
        <v>0</v>
      </c>
      <c r="O78" s="70" t="str">
        <f t="shared" si="54"/>
        <v/>
      </c>
      <c r="P78" s="102" t="str">
        <f t="shared" si="107"/>
        <v/>
      </c>
      <c r="Q78" s="230" t="str">
        <f t="shared" si="65"/>
        <v/>
      </c>
      <c r="R78" s="85">
        <f t="shared" si="56"/>
        <v>0</v>
      </c>
      <c r="S78" s="27">
        <v>33313</v>
      </c>
      <c r="T78">
        <v>17.540000915527301</v>
      </c>
      <c r="U78">
        <v>26.129999160766602</v>
      </c>
      <c r="V78">
        <v>0</v>
      </c>
      <c r="W78">
        <v>33.311214893638201</v>
      </c>
      <c r="X78" s="36">
        <f t="shared" si="69"/>
        <v>3.6326840268360532</v>
      </c>
      <c r="Y78" s="41">
        <f t="shared" si="84"/>
        <v>0</v>
      </c>
      <c r="Z78" s="42">
        <f t="shared" si="85"/>
        <v>0</v>
      </c>
      <c r="AA78" s="61">
        <f t="shared" si="70"/>
        <v>23.982499599456776</v>
      </c>
      <c r="AB78" s="35" t="str">
        <f t="shared" si="71"/>
        <v xml:space="preserve"> </v>
      </c>
      <c r="AC78" s="76" t="str">
        <f t="shared" si="96"/>
        <v/>
      </c>
      <c r="AD78" s="89" t="str">
        <f t="shared" si="108"/>
        <v/>
      </c>
      <c r="AE78" s="168">
        <f t="shared" si="102"/>
        <v>0</v>
      </c>
      <c r="AF78" s="165">
        <f t="shared" si="57"/>
        <v>0</v>
      </c>
      <c r="AG78" s="70" t="str">
        <f t="shared" si="109"/>
        <v/>
      </c>
      <c r="AH78" s="102" t="str">
        <f t="shared" si="110"/>
        <v/>
      </c>
      <c r="AI78" s="230" t="str">
        <f t="shared" si="72"/>
        <v/>
      </c>
      <c r="AJ78" s="85">
        <f t="shared" si="58"/>
        <v>0</v>
      </c>
      <c r="AK78" s="27">
        <v>33678</v>
      </c>
      <c r="AL78">
        <v>16.700000762939499</v>
      </c>
      <c r="AM78">
        <v>24.069999694824201</v>
      </c>
      <c r="AN78">
        <v>0</v>
      </c>
      <c r="AO78">
        <v>33.311214893638201</v>
      </c>
      <c r="AP78" s="36">
        <f t="shared" si="73"/>
        <v>3.2417441350344882</v>
      </c>
      <c r="AQ78" s="41">
        <f t="shared" si="86"/>
        <v>0</v>
      </c>
      <c r="AR78" s="42">
        <f t="shared" si="87"/>
        <v>0</v>
      </c>
      <c r="AS78" s="61">
        <f t="shared" si="74"/>
        <v>22.227499961853027</v>
      </c>
      <c r="AT78" s="37" t="str">
        <f t="shared" si="88"/>
        <v xml:space="preserve"> </v>
      </c>
      <c r="AU78" s="76" t="str">
        <f t="shared" si="97"/>
        <v/>
      </c>
      <c r="AV78" s="89" t="str">
        <f t="shared" si="111"/>
        <v/>
      </c>
      <c r="AW78" s="168">
        <f t="shared" si="103"/>
        <v>0</v>
      </c>
      <c r="AX78" s="165">
        <f t="shared" si="59"/>
        <v>0</v>
      </c>
      <c r="AY78" s="70" t="str">
        <f t="shared" si="112"/>
        <v/>
      </c>
      <c r="AZ78" s="102" t="str">
        <f t="shared" si="113"/>
        <v/>
      </c>
      <c r="BA78" s="230" t="str">
        <f t="shared" si="75"/>
        <v/>
      </c>
      <c r="BB78" s="85">
        <f t="shared" si="60"/>
        <v>0</v>
      </c>
      <c r="BC78" s="27">
        <v>33313</v>
      </c>
      <c r="BD78">
        <v>16</v>
      </c>
      <c r="BE78">
        <v>28.909999847412099</v>
      </c>
      <c r="BF78">
        <v>0</v>
      </c>
      <c r="BG78">
        <v>33.128139267006297</v>
      </c>
      <c r="BH78" s="110">
        <f t="shared" si="76"/>
        <v>4.4982308899577657</v>
      </c>
      <c r="BI78" s="111">
        <f t="shared" si="89"/>
        <v>0</v>
      </c>
      <c r="BJ78" s="113">
        <f t="shared" si="90"/>
        <v>0</v>
      </c>
      <c r="BK78" s="112">
        <f t="shared" si="77"/>
        <v>25.682499885559075</v>
      </c>
      <c r="BL78" s="35" t="str">
        <f t="shared" si="78"/>
        <v xml:space="preserve"> </v>
      </c>
      <c r="BM78" s="76" t="str">
        <f t="shared" si="98"/>
        <v/>
      </c>
      <c r="BN78" s="89" t="str">
        <f t="shared" si="114"/>
        <v/>
      </c>
      <c r="BO78" s="168">
        <f t="shared" si="104"/>
        <v>0</v>
      </c>
      <c r="BP78" s="165">
        <f t="shared" si="61"/>
        <v>0</v>
      </c>
      <c r="BQ78" s="70" t="str">
        <f t="shared" si="117"/>
        <v/>
      </c>
      <c r="BR78" s="102" t="str">
        <f t="shared" si="115"/>
        <v/>
      </c>
      <c r="BS78" s="230" t="str">
        <f t="shared" si="91"/>
        <v/>
      </c>
      <c r="BT78" s="85">
        <f t="shared" si="62"/>
        <v>0</v>
      </c>
      <c r="BU78" s="27">
        <v>33678</v>
      </c>
      <c r="BV78">
        <v>13.7700004577637</v>
      </c>
      <c r="BW78">
        <v>21.409999847412099</v>
      </c>
      <c r="BX78">
        <v>0.5</v>
      </c>
      <c r="BY78">
        <v>33.128139267006297</v>
      </c>
      <c r="BZ78" s="34">
        <f t="shared" si="79"/>
        <v>3.0421878067506234</v>
      </c>
      <c r="CA78" s="38">
        <f t="shared" si="92"/>
        <v>0</v>
      </c>
      <c r="CB78" s="40">
        <f t="shared" si="93"/>
        <v>0</v>
      </c>
      <c r="CC78" s="61">
        <f t="shared" si="80"/>
        <v>19.5</v>
      </c>
      <c r="CD78" s="35" t="str">
        <f t="shared" si="81"/>
        <v xml:space="preserve"> </v>
      </c>
      <c r="CE78" s="76" t="str">
        <f t="shared" si="99"/>
        <v/>
      </c>
      <c r="CF78" s="89" t="str">
        <f t="shared" si="116"/>
        <v/>
      </c>
      <c r="CG78" s="168">
        <f t="shared" si="105"/>
        <v>0.11512711042768439</v>
      </c>
      <c r="CH78" s="165">
        <f t="shared" si="63"/>
        <v>0</v>
      </c>
      <c r="CI78" s="70" t="str">
        <f t="shared" si="100"/>
        <v/>
      </c>
      <c r="CJ78" s="102" t="str">
        <f t="shared" si="118"/>
        <v/>
      </c>
      <c r="CK78" s="230" t="str">
        <f t="shared" si="94"/>
        <v/>
      </c>
      <c r="CL78" s="85">
        <f t="shared" si="64"/>
        <v>0</v>
      </c>
      <c r="CM78" s="6"/>
      <c r="CN78" s="6"/>
      <c r="CO78" s="6"/>
      <c r="CP78" s="6"/>
      <c r="CQ78" s="6"/>
      <c r="CR78" s="6"/>
      <c r="CS78" s="6"/>
      <c r="CT78" s="6"/>
      <c r="CU78" s="6"/>
    </row>
    <row r="79" spans="1:99" ht="15.6">
      <c r="A79" s="27">
        <v>32949</v>
      </c>
      <c r="B79">
        <v>15.2600002288818</v>
      </c>
      <c r="C79">
        <v>29.379999160766602</v>
      </c>
      <c r="D79">
        <v>0</v>
      </c>
      <c r="E79">
        <v>33.077548740469197</v>
      </c>
      <c r="F79" s="36">
        <f t="shared" si="66"/>
        <v>4.6813738266293541</v>
      </c>
      <c r="G79" s="41">
        <f t="shared" si="82"/>
        <v>0</v>
      </c>
      <c r="H79" s="42">
        <f t="shared" si="83"/>
        <v>0</v>
      </c>
      <c r="I79" s="61">
        <f t="shared" si="67"/>
        <v>25.849999427795403</v>
      </c>
      <c r="J79" s="35" t="str">
        <f t="shared" si="68"/>
        <v xml:space="preserve"> </v>
      </c>
      <c r="K79" s="89">
        <f t="shared" si="95"/>
        <v>1</v>
      </c>
      <c r="L79" s="89" t="str">
        <f t="shared" si="101"/>
        <v/>
      </c>
      <c r="M79" s="168">
        <f t="shared" si="106"/>
        <v>0</v>
      </c>
      <c r="N79" s="165">
        <f t="shared" si="55"/>
        <v>0</v>
      </c>
      <c r="O79" s="70" t="str">
        <f t="shared" ref="O79:O142" si="119">IF((AVERAGE(C73:C79))&lt;$CP$4,1,"")</f>
        <v/>
      </c>
      <c r="P79" s="102" t="str">
        <f t="shared" si="107"/>
        <v/>
      </c>
      <c r="Q79" s="230" t="str">
        <f t="shared" si="65"/>
        <v/>
      </c>
      <c r="R79" s="85">
        <f t="shared" si="56"/>
        <v>0</v>
      </c>
      <c r="S79" s="27">
        <v>33314</v>
      </c>
      <c r="T79">
        <v>15.8400001525879</v>
      </c>
      <c r="U79">
        <v>26.360000610351602</v>
      </c>
      <c r="V79">
        <v>0.20000000298023199</v>
      </c>
      <c r="W79">
        <v>33.077548740469197</v>
      </c>
      <c r="X79" s="36">
        <f t="shared" si="69"/>
        <v>3.9178928526794361</v>
      </c>
      <c r="Y79" s="41">
        <f t="shared" si="84"/>
        <v>0</v>
      </c>
      <c r="Z79" s="42">
        <f t="shared" si="85"/>
        <v>0</v>
      </c>
      <c r="AA79" s="61">
        <f t="shared" si="70"/>
        <v>23.730000495910677</v>
      </c>
      <c r="AB79" s="35" t="str">
        <f t="shared" si="71"/>
        <v xml:space="preserve"> </v>
      </c>
      <c r="AC79" s="76" t="str">
        <f t="shared" si="96"/>
        <v/>
      </c>
      <c r="AD79" s="89" t="str">
        <f t="shared" si="108"/>
        <v/>
      </c>
      <c r="AE79" s="168">
        <f t="shared" si="102"/>
        <v>0</v>
      </c>
      <c r="AF79" s="165">
        <f t="shared" si="57"/>
        <v>0</v>
      </c>
      <c r="AG79" s="70" t="str">
        <f t="shared" si="109"/>
        <v/>
      </c>
      <c r="AH79" s="102" t="str">
        <f t="shared" si="110"/>
        <v/>
      </c>
      <c r="AI79" s="230" t="str">
        <f t="shared" si="72"/>
        <v/>
      </c>
      <c r="AJ79" s="85">
        <f t="shared" si="58"/>
        <v>0</v>
      </c>
      <c r="AK79" s="27">
        <v>33679</v>
      </c>
      <c r="AL79">
        <v>17.149999618530298</v>
      </c>
      <c r="AM79">
        <v>23.549999237060501</v>
      </c>
      <c r="AN79">
        <v>0.10000000149011599</v>
      </c>
      <c r="AO79">
        <v>33.077548740469197</v>
      </c>
      <c r="AP79" s="36">
        <f t="shared" si="73"/>
        <v>2.9969505667827634</v>
      </c>
      <c r="AQ79" s="41">
        <f t="shared" si="86"/>
        <v>0</v>
      </c>
      <c r="AR79" s="42">
        <f t="shared" si="87"/>
        <v>0</v>
      </c>
      <c r="AS79" s="61">
        <f t="shared" si="74"/>
        <v>21.94999933242795</v>
      </c>
      <c r="AT79" s="37" t="str">
        <f t="shared" si="88"/>
        <v xml:space="preserve"> </v>
      </c>
      <c r="AU79" s="76" t="str">
        <f t="shared" si="97"/>
        <v/>
      </c>
      <c r="AV79" s="89" t="str">
        <f t="shared" si="111"/>
        <v/>
      </c>
      <c r="AW79" s="168">
        <f t="shared" si="103"/>
        <v>0</v>
      </c>
      <c r="AX79" s="165">
        <f t="shared" si="59"/>
        <v>0</v>
      </c>
      <c r="AY79" s="70" t="str">
        <f t="shared" si="112"/>
        <v/>
      </c>
      <c r="AZ79" s="102" t="str">
        <f t="shared" si="113"/>
        <v/>
      </c>
      <c r="BA79" s="230" t="str">
        <f t="shared" si="75"/>
        <v/>
      </c>
      <c r="BB79" s="85">
        <f t="shared" si="60"/>
        <v>0</v>
      </c>
      <c r="BC79" s="27">
        <v>33314</v>
      </c>
      <c r="BD79">
        <v>14.8500003814697</v>
      </c>
      <c r="BE79">
        <v>25.899999618530298</v>
      </c>
      <c r="BF79">
        <v>0</v>
      </c>
      <c r="BG79">
        <v>32.890597863234802</v>
      </c>
      <c r="BH79" s="110">
        <f t="shared" si="76"/>
        <v>3.9182639572404101</v>
      </c>
      <c r="BI79" s="111">
        <f t="shared" si="89"/>
        <v>0</v>
      </c>
      <c r="BJ79" s="113">
        <f t="shared" si="90"/>
        <v>0</v>
      </c>
      <c r="BK79" s="112">
        <f t="shared" si="77"/>
        <v>23.137499809265147</v>
      </c>
      <c r="BL79" s="35" t="str">
        <f t="shared" si="78"/>
        <v xml:space="preserve"> </v>
      </c>
      <c r="BM79" s="76" t="str">
        <f t="shared" si="98"/>
        <v/>
      </c>
      <c r="BN79" s="89" t="str">
        <f t="shared" si="114"/>
        <v/>
      </c>
      <c r="BO79" s="168">
        <f t="shared" si="104"/>
        <v>0</v>
      </c>
      <c r="BP79" s="165">
        <f t="shared" si="61"/>
        <v>0</v>
      </c>
      <c r="BQ79" s="70" t="str">
        <f t="shared" si="117"/>
        <v/>
      </c>
      <c r="BR79" s="102" t="str">
        <f t="shared" si="115"/>
        <v/>
      </c>
      <c r="BS79" s="230" t="str">
        <f t="shared" si="91"/>
        <v/>
      </c>
      <c r="BT79" s="85">
        <f t="shared" si="62"/>
        <v>0</v>
      </c>
      <c r="BU79" s="27">
        <v>33679</v>
      </c>
      <c r="BV79">
        <v>14.2799997329712</v>
      </c>
      <c r="BW79">
        <v>20</v>
      </c>
      <c r="BX79">
        <v>0.40000000596046398</v>
      </c>
      <c r="BY79">
        <v>32.890597863234802</v>
      </c>
      <c r="BZ79" s="34">
        <f t="shared" si="79"/>
        <v>2.5802063697612794</v>
      </c>
      <c r="CA79" s="38">
        <f t="shared" si="92"/>
        <v>0</v>
      </c>
      <c r="CB79" s="40">
        <f t="shared" si="93"/>
        <v>0</v>
      </c>
      <c r="CC79" s="61">
        <f t="shared" si="80"/>
        <v>18.569999933242801</v>
      </c>
      <c r="CD79" s="35" t="str">
        <f t="shared" si="81"/>
        <v xml:space="preserve"> </v>
      </c>
      <c r="CE79" s="76" t="str">
        <f t="shared" si="99"/>
        <v/>
      </c>
      <c r="CF79" s="89" t="str">
        <f t="shared" si="116"/>
        <v/>
      </c>
      <c r="CG79" s="168">
        <f t="shared" si="105"/>
        <v>0.11566040163541562</v>
      </c>
      <c r="CH79" s="165">
        <f t="shared" si="63"/>
        <v>0</v>
      </c>
      <c r="CI79" s="70" t="str">
        <f t="shared" si="100"/>
        <v/>
      </c>
      <c r="CJ79" s="102" t="str">
        <f t="shared" si="118"/>
        <v/>
      </c>
      <c r="CK79" s="230" t="str">
        <f t="shared" si="94"/>
        <v/>
      </c>
      <c r="CL79" s="85">
        <f t="shared" si="64"/>
        <v>0</v>
      </c>
      <c r="CM79" s="6"/>
      <c r="CN79" s="6"/>
      <c r="CO79" s="6"/>
      <c r="CP79" s="6"/>
      <c r="CQ79" s="6"/>
      <c r="CR79" s="6"/>
      <c r="CS79" s="6"/>
      <c r="CT79" s="6"/>
      <c r="CU79" s="6"/>
    </row>
    <row r="80" spans="1:99" ht="15.6">
      <c r="A80" s="27">
        <v>32950</v>
      </c>
      <c r="B80">
        <v>18.2700004577637</v>
      </c>
      <c r="C80">
        <v>34.409999847412102</v>
      </c>
      <c r="D80">
        <v>0</v>
      </c>
      <c r="E80">
        <v>32.842455361623401</v>
      </c>
      <c r="F80" s="36">
        <f t="shared" si="66"/>
        <v>5.4674076646637522</v>
      </c>
      <c r="G80" s="41">
        <f t="shared" si="82"/>
        <v>0</v>
      </c>
      <c r="H80" s="42">
        <f t="shared" si="83"/>
        <v>0</v>
      </c>
      <c r="I80" s="61">
        <f t="shared" si="67"/>
        <v>30.375</v>
      </c>
      <c r="J80" s="35" t="str">
        <f t="shared" si="68"/>
        <v xml:space="preserve"> </v>
      </c>
      <c r="K80" s="89" t="str">
        <f t="shared" si="95"/>
        <v/>
      </c>
      <c r="L80" s="89" t="str">
        <f t="shared" si="101"/>
        <v/>
      </c>
      <c r="M80" s="168">
        <f t="shared" si="106"/>
        <v>0</v>
      </c>
      <c r="N80" s="165">
        <f t="shared" ref="N80:N143" si="120">IF(AND(SUM(M69:M80)&gt;1,SUM(D65:D69)&gt;$CP$6),1,0)</f>
        <v>0</v>
      </c>
      <c r="O80" s="70" t="str">
        <f t="shared" si="119"/>
        <v/>
      </c>
      <c r="P80" s="102" t="str">
        <f t="shared" si="107"/>
        <v/>
      </c>
      <c r="Q80" s="230" t="str">
        <f t="shared" si="65"/>
        <v/>
      </c>
      <c r="R80" s="85">
        <f t="shared" ref="R80:R143" si="121">IF(AND(AND(AND(SUM(D67:D71)&gt;$CP$6)),(L80=1)),1,0)</f>
        <v>0</v>
      </c>
      <c r="S80" s="27">
        <v>33315</v>
      </c>
      <c r="T80">
        <v>15.5200004577637</v>
      </c>
      <c r="U80">
        <v>27.590000152587901</v>
      </c>
      <c r="V80">
        <v>0</v>
      </c>
      <c r="W80">
        <v>32.842455361623401</v>
      </c>
      <c r="X80" s="36">
        <f t="shared" si="69"/>
        <v>4.2155177239931607</v>
      </c>
      <c r="Y80" s="41">
        <f t="shared" si="84"/>
        <v>0</v>
      </c>
      <c r="Z80" s="42">
        <f t="shared" si="85"/>
        <v>0</v>
      </c>
      <c r="AA80" s="61">
        <f t="shared" si="70"/>
        <v>24.57250022888185</v>
      </c>
      <c r="AB80" s="35" t="str">
        <f t="shared" si="71"/>
        <v xml:space="preserve"> </v>
      </c>
      <c r="AC80" s="76" t="str">
        <f t="shared" si="96"/>
        <v/>
      </c>
      <c r="AD80" s="89" t="str">
        <f t="shared" si="108"/>
        <v/>
      </c>
      <c r="AE80" s="168">
        <f t="shared" si="102"/>
        <v>0</v>
      </c>
      <c r="AF80" s="165">
        <f t="shared" ref="AF80:AF143" si="122">IF(AND(SUM(AE69:AE80)&gt;1,SUM(V65:V69)&gt;$CP$6),1,0)</f>
        <v>0</v>
      </c>
      <c r="AG80" s="70" t="str">
        <f t="shared" si="109"/>
        <v/>
      </c>
      <c r="AH80" s="102" t="str">
        <f t="shared" si="110"/>
        <v/>
      </c>
      <c r="AI80" s="230" t="str">
        <f t="shared" si="72"/>
        <v/>
      </c>
      <c r="AJ80" s="85">
        <f t="shared" ref="AJ80:AJ143" si="123">IF(AND(AND(AND(SUM(V67:V71)&gt;$CP$6)),(AD80=1)),1,0)</f>
        <v>0</v>
      </c>
      <c r="AK80" s="27">
        <v>33680</v>
      </c>
      <c r="AL80">
        <v>17.659999847412099</v>
      </c>
      <c r="AM80">
        <v>24.600000381469702</v>
      </c>
      <c r="AN80">
        <v>1.29999995231628</v>
      </c>
      <c r="AO80">
        <v>32.842455361623401</v>
      </c>
      <c r="AP80" s="36">
        <f t="shared" si="73"/>
        <v>3.1619975339660189</v>
      </c>
      <c r="AQ80" s="41">
        <f t="shared" si="86"/>
        <v>0</v>
      </c>
      <c r="AR80" s="42">
        <f t="shared" si="87"/>
        <v>0</v>
      </c>
      <c r="AS80" s="61">
        <f t="shared" si="74"/>
        <v>22.865000247955301</v>
      </c>
      <c r="AT80" s="37" t="str">
        <f t="shared" si="88"/>
        <v xml:space="preserve"> </v>
      </c>
      <c r="AU80" s="76" t="str">
        <f t="shared" si="97"/>
        <v/>
      </c>
      <c r="AV80" s="89" t="str">
        <f t="shared" si="111"/>
        <v/>
      </c>
      <c r="AW80" s="168">
        <f t="shared" si="103"/>
        <v>0</v>
      </c>
      <c r="AX80" s="165">
        <f t="shared" si="59"/>
        <v>0</v>
      </c>
      <c r="AY80" s="70" t="str">
        <f t="shared" si="112"/>
        <v/>
      </c>
      <c r="AZ80" s="102" t="str">
        <f t="shared" si="113"/>
        <v/>
      </c>
      <c r="BA80" s="230" t="str">
        <f t="shared" si="75"/>
        <v/>
      </c>
      <c r="BB80" s="85">
        <f t="shared" si="60"/>
        <v>0</v>
      </c>
      <c r="BC80" s="27">
        <v>33315</v>
      </c>
      <c r="BD80">
        <v>15.710000038146999</v>
      </c>
      <c r="BE80">
        <v>25.2299995422363</v>
      </c>
      <c r="BF80">
        <v>0.20000000298023199</v>
      </c>
      <c r="BG80">
        <v>32.651781957696898</v>
      </c>
      <c r="BH80" s="110">
        <f t="shared" si="76"/>
        <v>3.6194748400768852</v>
      </c>
      <c r="BI80" s="111">
        <f t="shared" si="89"/>
        <v>0</v>
      </c>
      <c r="BJ80" s="113">
        <f t="shared" si="90"/>
        <v>0</v>
      </c>
      <c r="BK80" s="112">
        <f t="shared" si="77"/>
        <v>22.849999666213975</v>
      </c>
      <c r="BL80" s="35" t="str">
        <f t="shared" si="78"/>
        <v xml:space="preserve"> </v>
      </c>
      <c r="BM80" s="76" t="str">
        <f t="shared" si="98"/>
        <v/>
      </c>
      <c r="BN80" s="89" t="str">
        <f t="shared" si="114"/>
        <v/>
      </c>
      <c r="BO80" s="168">
        <f t="shared" si="104"/>
        <v>0</v>
      </c>
      <c r="BP80" s="165">
        <f t="shared" si="61"/>
        <v>0</v>
      </c>
      <c r="BQ80" s="70" t="str">
        <f t="shared" si="117"/>
        <v/>
      </c>
      <c r="BR80" s="102" t="str">
        <f t="shared" si="115"/>
        <v/>
      </c>
      <c r="BS80" s="230" t="str">
        <f t="shared" si="91"/>
        <v/>
      </c>
      <c r="BT80" s="85">
        <f t="shared" si="62"/>
        <v>0</v>
      </c>
      <c r="BU80" s="27">
        <v>33680</v>
      </c>
      <c r="BV80">
        <v>14.539999961853001</v>
      </c>
      <c r="BW80">
        <v>20.579999923706101</v>
      </c>
      <c r="BX80">
        <v>11.6000003814697</v>
      </c>
      <c r="BY80">
        <v>32.651781957696898</v>
      </c>
      <c r="BZ80" s="34">
        <f t="shared" si="79"/>
        <v>2.663786189251744</v>
      </c>
      <c r="CA80" s="38">
        <f t="shared" si="92"/>
        <v>9.4689714300683043</v>
      </c>
      <c r="CB80" s="40">
        <f t="shared" si="93"/>
        <v>0.18937942860136608</v>
      </c>
      <c r="CC80" s="61">
        <f t="shared" si="80"/>
        <v>19.069999933242826</v>
      </c>
      <c r="CD80" s="35" t="str">
        <f t="shared" si="81"/>
        <v xml:space="preserve"> </v>
      </c>
      <c r="CE80" s="76">
        <f t="shared" si="99"/>
        <v>1</v>
      </c>
      <c r="CF80" s="89" t="str">
        <f t="shared" si="116"/>
        <v/>
      </c>
      <c r="CG80" s="168">
        <f t="shared" si="105"/>
        <v>0.11611423069629251</v>
      </c>
      <c r="CH80" s="165">
        <f t="shared" si="63"/>
        <v>0</v>
      </c>
      <c r="CI80" s="70" t="str">
        <f t="shared" si="100"/>
        <v/>
      </c>
      <c r="CJ80" s="102" t="str">
        <f t="shared" si="118"/>
        <v/>
      </c>
      <c r="CK80" s="230" t="str">
        <f t="shared" si="94"/>
        <v/>
      </c>
      <c r="CL80" s="85">
        <f>IF(AND(AND(AND(SUM(BX67:BX71)&gt;$CP$6)),(CF80=1)),1,0)</f>
        <v>0</v>
      </c>
      <c r="CM80" s="6"/>
      <c r="CN80" s="6"/>
      <c r="CO80" s="6"/>
      <c r="CP80" s="6"/>
      <c r="CQ80" s="6"/>
      <c r="CR80" s="6"/>
      <c r="CS80" s="6"/>
      <c r="CT80" s="6"/>
      <c r="CU80" s="6"/>
    </row>
    <row r="81" spans="1:99" ht="15.6">
      <c r="A81" s="27">
        <v>32951</v>
      </c>
      <c r="B81">
        <v>17.9899997711182</v>
      </c>
      <c r="C81">
        <v>28.590000152587901</v>
      </c>
      <c r="D81">
        <v>0</v>
      </c>
      <c r="E81">
        <v>32.606033690588902</v>
      </c>
      <c r="F81" s="36">
        <f t="shared" si="66"/>
        <v>4.0949519102056104</v>
      </c>
      <c r="G81" s="41">
        <f t="shared" si="82"/>
        <v>0</v>
      </c>
      <c r="H81" s="42">
        <f t="shared" si="83"/>
        <v>0</v>
      </c>
      <c r="I81" s="61">
        <f t="shared" si="67"/>
        <v>25.940000057220477</v>
      </c>
      <c r="J81" s="35" t="str">
        <f t="shared" si="68"/>
        <v xml:space="preserve"> </v>
      </c>
      <c r="K81" s="89" t="str">
        <f t="shared" si="95"/>
        <v/>
      </c>
      <c r="L81" s="89" t="str">
        <f t="shared" si="101"/>
        <v/>
      </c>
      <c r="M81" s="168">
        <f t="shared" si="106"/>
        <v>0</v>
      </c>
      <c r="N81" s="165">
        <f t="shared" si="120"/>
        <v>0</v>
      </c>
      <c r="O81" s="70" t="str">
        <f t="shared" si="119"/>
        <v/>
      </c>
      <c r="P81" s="102" t="str">
        <f t="shared" si="107"/>
        <v/>
      </c>
      <c r="Q81" s="230" t="str">
        <f t="shared" si="65"/>
        <v/>
      </c>
      <c r="R81" s="85">
        <f t="shared" si="121"/>
        <v>0</v>
      </c>
      <c r="S81" s="27">
        <v>33316</v>
      </c>
      <c r="T81">
        <v>14.810000419616699</v>
      </c>
      <c r="U81">
        <v>29.350000381469702</v>
      </c>
      <c r="V81">
        <v>0</v>
      </c>
      <c r="W81">
        <v>32.606033690588902</v>
      </c>
      <c r="X81" s="36">
        <f t="shared" si="69"/>
        <v>4.6547577243822742</v>
      </c>
      <c r="Y81" s="41">
        <f t="shared" si="84"/>
        <v>0</v>
      </c>
      <c r="Z81" s="42">
        <f t="shared" si="85"/>
        <v>0</v>
      </c>
      <c r="AA81" s="61">
        <f t="shared" si="70"/>
        <v>25.715000391006452</v>
      </c>
      <c r="AB81" s="35" t="str">
        <f t="shared" si="71"/>
        <v xml:space="preserve"> </v>
      </c>
      <c r="AC81" s="76" t="str">
        <f t="shared" si="96"/>
        <v/>
      </c>
      <c r="AD81" s="89" t="str">
        <f t="shared" si="108"/>
        <v/>
      </c>
      <c r="AE81" s="168">
        <f t="shared" si="102"/>
        <v>0</v>
      </c>
      <c r="AF81" s="165">
        <f t="shared" si="122"/>
        <v>0</v>
      </c>
      <c r="AG81" s="70" t="str">
        <f t="shared" si="109"/>
        <v/>
      </c>
      <c r="AH81" s="102" t="str">
        <f t="shared" si="110"/>
        <v/>
      </c>
      <c r="AI81" s="230" t="str">
        <f t="shared" si="72"/>
        <v/>
      </c>
      <c r="AJ81" s="85">
        <f t="shared" si="123"/>
        <v>0</v>
      </c>
      <c r="AK81" s="27">
        <v>33681</v>
      </c>
      <c r="AL81">
        <v>18.219999313354499</v>
      </c>
      <c r="AM81">
        <v>27.959999084472699</v>
      </c>
      <c r="AN81">
        <v>10</v>
      </c>
      <c r="AO81">
        <v>32.606033690588902</v>
      </c>
      <c r="AP81" s="36">
        <f t="shared" si="73"/>
        <v>3.9062164084924831</v>
      </c>
      <c r="AQ81" s="41">
        <f t="shared" si="86"/>
        <v>6.8750268732060134</v>
      </c>
      <c r="AR81" s="42">
        <f t="shared" si="87"/>
        <v>0.13750053746412028</v>
      </c>
      <c r="AS81" s="61">
        <f t="shared" si="74"/>
        <v>25.524999141693151</v>
      </c>
      <c r="AT81" s="37" t="str">
        <f t="shared" si="88"/>
        <v xml:space="preserve"> </v>
      </c>
      <c r="AU81" s="76">
        <f t="shared" si="97"/>
        <v>1</v>
      </c>
      <c r="AV81" s="89" t="str">
        <f t="shared" si="111"/>
        <v/>
      </c>
      <c r="AW81" s="168">
        <f t="shared" si="103"/>
        <v>0</v>
      </c>
      <c r="AX81" s="165">
        <f t="shared" ref="AX81:AX144" si="124">IF(AND(SUM(AW70:AW81)&gt;1,SUM(AN66:AN70)&gt;$CP$6),1,0)</f>
        <v>0</v>
      </c>
      <c r="AY81" s="70" t="str">
        <f t="shared" si="112"/>
        <v/>
      </c>
      <c r="AZ81" s="102" t="str">
        <f t="shared" si="113"/>
        <v/>
      </c>
      <c r="BA81" s="230" t="str">
        <f t="shared" si="75"/>
        <v/>
      </c>
      <c r="BB81" s="85">
        <f t="shared" ref="BB81:BB144" si="125">IF(AND(AND(AND(SUM(AN68:AN72)&gt;$CP$6)),(AV81=1)),1,0)</f>
        <v>0</v>
      </c>
      <c r="BC81" s="27">
        <v>33316</v>
      </c>
      <c r="BD81">
        <v>11.5200004577637</v>
      </c>
      <c r="BE81">
        <v>25.350000381469702</v>
      </c>
      <c r="BF81">
        <v>0</v>
      </c>
      <c r="BG81">
        <v>32.411786458265802</v>
      </c>
      <c r="BH81" s="110">
        <f t="shared" si="76"/>
        <v>4.1001909255800788</v>
      </c>
      <c r="BI81" s="111">
        <f t="shared" si="89"/>
        <v>0</v>
      </c>
      <c r="BJ81" s="113">
        <f t="shared" si="90"/>
        <v>0</v>
      </c>
      <c r="BK81" s="112">
        <f t="shared" si="77"/>
        <v>21.892500400543202</v>
      </c>
      <c r="BL81" s="35" t="str">
        <f t="shared" si="78"/>
        <v xml:space="preserve"> </v>
      </c>
      <c r="BM81" s="76" t="str">
        <f t="shared" si="98"/>
        <v/>
      </c>
      <c r="BN81" s="89" t="str">
        <f t="shared" si="114"/>
        <v/>
      </c>
      <c r="BO81" s="168">
        <f t="shared" si="104"/>
        <v>0</v>
      </c>
      <c r="BP81" s="165">
        <f t="shared" ref="BP81:BP133" si="126">IF(AND(SUM(BO70:BO81)&gt;1,SUM(BF66:BF70)&gt;$CP$6),1,0)</f>
        <v>0</v>
      </c>
      <c r="BQ81" s="70" t="str">
        <f t="shared" si="117"/>
        <v/>
      </c>
      <c r="BR81" s="102" t="str">
        <f t="shared" si="115"/>
        <v/>
      </c>
      <c r="BS81" s="230" t="str">
        <f t="shared" si="91"/>
        <v/>
      </c>
      <c r="BT81" s="85">
        <f t="shared" ref="BT81:BT144" si="127">IF(AND(AND(AND(SUM(BF68:BF72)&gt;$CP$6)),(BN81=1)),1,0)</f>
        <v>0</v>
      </c>
      <c r="BU81" s="27">
        <v>33681</v>
      </c>
      <c r="BV81">
        <v>15.310000419616699</v>
      </c>
      <c r="BW81">
        <v>25.9799995422363</v>
      </c>
      <c r="BX81">
        <v>9.6999998092651403</v>
      </c>
      <c r="BY81">
        <v>32.411786458265802</v>
      </c>
      <c r="BZ81" s="34">
        <f t="shared" si="79"/>
        <v>3.8210856933231461</v>
      </c>
      <c r="CA81" s="38">
        <f t="shared" si="92"/>
        <v>16.112102684674927</v>
      </c>
      <c r="CB81" s="40">
        <f t="shared" si="93"/>
        <v>0.32224205369349851</v>
      </c>
      <c r="CC81" s="61">
        <f t="shared" si="80"/>
        <v>23.3124997615814</v>
      </c>
      <c r="CD81" s="35">
        <f t="shared" si="81"/>
        <v>1</v>
      </c>
      <c r="CE81" s="76">
        <f t="shared" si="99"/>
        <v>1</v>
      </c>
      <c r="CF81" s="89" t="str">
        <f t="shared" si="116"/>
        <v/>
      </c>
      <c r="CG81" s="168">
        <f t="shared" si="105"/>
        <v>0</v>
      </c>
      <c r="CH81" s="165">
        <f t="shared" ref="CH81:CH144" si="128">IF(AND(SUM(CG70:CG81)&gt;1,SUM(BX66:BX70)&gt;$CP$6),1,0)</f>
        <v>0</v>
      </c>
      <c r="CI81" s="70" t="str">
        <f t="shared" si="100"/>
        <v/>
      </c>
      <c r="CJ81" s="102" t="str">
        <f t="shared" si="118"/>
        <v/>
      </c>
      <c r="CK81" s="230" t="str">
        <f t="shared" si="94"/>
        <v/>
      </c>
      <c r="CL81" s="85">
        <f t="shared" ref="CL81:CL144" si="129">IF(AND(AND(AND(SUM(BX68:BX72)&gt;$CP$6)),(CF81=1)),1,0)</f>
        <v>0</v>
      </c>
      <c r="CM81" s="6"/>
      <c r="CN81" s="6"/>
      <c r="CO81" s="6"/>
      <c r="CP81" s="6"/>
      <c r="CQ81" s="6"/>
      <c r="CR81" s="6"/>
      <c r="CS81" s="6"/>
      <c r="CT81" s="6"/>
      <c r="CU81" s="6"/>
    </row>
    <row r="82" spans="1:99" ht="15.6">
      <c r="A82" s="27">
        <v>32952</v>
      </c>
      <c r="B82">
        <v>15.4899997711182</v>
      </c>
      <c r="C82">
        <v>26.590000152587901</v>
      </c>
      <c r="D82">
        <v>0</v>
      </c>
      <c r="E82">
        <v>32.368382660854103</v>
      </c>
      <c r="F82" s="36">
        <f t="shared" si="66"/>
        <v>3.9320901753467612</v>
      </c>
      <c r="G82" s="41">
        <f t="shared" si="82"/>
        <v>0</v>
      </c>
      <c r="H82" s="42">
        <f t="shared" si="83"/>
        <v>0</v>
      </c>
      <c r="I82" s="61">
        <f t="shared" si="67"/>
        <v>23.815000057220477</v>
      </c>
      <c r="J82" s="35" t="str">
        <f t="shared" si="68"/>
        <v xml:space="preserve"> </v>
      </c>
      <c r="K82" s="89" t="str">
        <f t="shared" si="95"/>
        <v/>
      </c>
      <c r="L82" s="89" t="str">
        <f t="shared" si="101"/>
        <v/>
      </c>
      <c r="M82" s="168">
        <f t="shared" si="106"/>
        <v>0</v>
      </c>
      <c r="N82" s="165">
        <f t="shared" si="120"/>
        <v>0</v>
      </c>
      <c r="O82" s="70" t="str">
        <f t="shared" si="119"/>
        <v/>
      </c>
      <c r="P82" s="102" t="str">
        <f t="shared" si="107"/>
        <v/>
      </c>
      <c r="Q82" s="230" t="str">
        <f t="shared" si="65"/>
        <v/>
      </c>
      <c r="R82" s="85">
        <f t="shared" si="121"/>
        <v>0</v>
      </c>
      <c r="S82" s="27">
        <v>33317</v>
      </c>
      <c r="T82">
        <v>16.120000839233398</v>
      </c>
      <c r="U82">
        <v>32.389999389648402</v>
      </c>
      <c r="V82">
        <v>0</v>
      </c>
      <c r="W82">
        <v>32.368382660854103</v>
      </c>
      <c r="X82" s="36">
        <f t="shared" si="69"/>
        <v>5.1545902385455271</v>
      </c>
      <c r="Y82" s="41">
        <f t="shared" si="84"/>
        <v>0</v>
      </c>
      <c r="Z82" s="42">
        <f t="shared" si="85"/>
        <v>0</v>
      </c>
      <c r="AA82" s="61">
        <f t="shared" si="70"/>
        <v>28.322499752044649</v>
      </c>
      <c r="AB82" s="35" t="str">
        <f t="shared" si="71"/>
        <v xml:space="preserve"> </v>
      </c>
      <c r="AC82" s="76" t="str">
        <f t="shared" si="96"/>
        <v/>
      </c>
      <c r="AD82" s="89" t="str">
        <f t="shared" si="108"/>
        <v/>
      </c>
      <c r="AE82" s="168">
        <f t="shared" si="102"/>
        <v>0</v>
      </c>
      <c r="AF82" s="165">
        <f t="shared" si="122"/>
        <v>0</v>
      </c>
      <c r="AG82" s="70" t="str">
        <f t="shared" si="109"/>
        <v/>
      </c>
      <c r="AH82" s="102" t="str">
        <f t="shared" si="110"/>
        <v/>
      </c>
      <c r="AI82" s="230" t="str">
        <f t="shared" si="72"/>
        <v/>
      </c>
      <c r="AJ82" s="85">
        <f t="shared" si="123"/>
        <v>0</v>
      </c>
      <c r="AK82" s="27">
        <v>33682</v>
      </c>
      <c r="AL82">
        <v>16.540000915527301</v>
      </c>
      <c r="AM82">
        <v>24.420000076293899</v>
      </c>
      <c r="AN82">
        <v>18.299999237060501</v>
      </c>
      <c r="AO82">
        <v>32.368382660854103</v>
      </c>
      <c r="AP82" s="36">
        <f t="shared" si="73"/>
        <v>3.2652600266067946</v>
      </c>
      <c r="AQ82" s="41">
        <f t="shared" si="86"/>
        <v>22.562818088981079</v>
      </c>
      <c r="AR82" s="42">
        <f t="shared" si="87"/>
        <v>0.45125636177962158</v>
      </c>
      <c r="AS82" s="61">
        <f t="shared" si="74"/>
        <v>22.450000286102249</v>
      </c>
      <c r="AT82" s="37">
        <f t="shared" si="88"/>
        <v>1</v>
      </c>
      <c r="AU82" s="76">
        <f t="shared" si="97"/>
        <v>1</v>
      </c>
      <c r="AV82" s="89" t="str">
        <f t="shared" si="111"/>
        <v/>
      </c>
      <c r="AW82" s="168">
        <f t="shared" si="103"/>
        <v>0</v>
      </c>
      <c r="AX82" s="165">
        <f t="shared" si="124"/>
        <v>0</v>
      </c>
      <c r="AY82" s="70" t="str">
        <f t="shared" si="112"/>
        <v/>
      </c>
      <c r="AZ82" s="102" t="str">
        <f t="shared" si="113"/>
        <v/>
      </c>
      <c r="BA82" s="230" t="str">
        <f t="shared" si="75"/>
        <v/>
      </c>
      <c r="BB82" s="85">
        <f t="shared" si="125"/>
        <v>0</v>
      </c>
      <c r="BC82" s="27">
        <v>33317</v>
      </c>
      <c r="BD82">
        <v>12.7299995422363</v>
      </c>
      <c r="BE82">
        <v>28.190000534057599</v>
      </c>
      <c r="BF82">
        <v>0</v>
      </c>
      <c r="BG82">
        <v>32.170706272814201</v>
      </c>
      <c r="BH82" s="110">
        <f t="shared" si="76"/>
        <v>4.5433068749655803</v>
      </c>
      <c r="BI82" s="111">
        <f t="shared" si="89"/>
        <v>0</v>
      </c>
      <c r="BJ82" s="113">
        <f t="shared" si="90"/>
        <v>0</v>
      </c>
      <c r="BK82" s="112">
        <f t="shared" si="77"/>
        <v>24.325000286102274</v>
      </c>
      <c r="BL82" s="35" t="str">
        <f t="shared" si="78"/>
        <v xml:space="preserve"> </v>
      </c>
      <c r="BM82" s="76" t="str">
        <f t="shared" si="98"/>
        <v/>
      </c>
      <c r="BN82" s="89" t="str">
        <f t="shared" si="114"/>
        <v/>
      </c>
      <c r="BO82" s="168">
        <f t="shared" si="104"/>
        <v>0</v>
      </c>
      <c r="BP82" s="165">
        <f t="shared" si="126"/>
        <v>0</v>
      </c>
      <c r="BQ82" s="70" t="str">
        <f t="shared" si="117"/>
        <v/>
      </c>
      <c r="BR82" s="102" t="str">
        <f t="shared" si="115"/>
        <v/>
      </c>
      <c r="BS82" s="230" t="str">
        <f t="shared" si="91"/>
        <v/>
      </c>
      <c r="BT82" s="85">
        <f t="shared" si="127"/>
        <v>0</v>
      </c>
      <c r="BU82" s="27">
        <v>33682</v>
      </c>
      <c r="BV82">
        <v>15.7299995422363</v>
      </c>
      <c r="BW82">
        <v>23.100000381469702</v>
      </c>
      <c r="BX82">
        <v>15.300000190734901</v>
      </c>
      <c r="BY82">
        <v>32.170706272814201</v>
      </c>
      <c r="BZ82" s="34">
        <f t="shared" si="79"/>
        <v>3.0512243296280706</v>
      </c>
      <c r="CA82" s="38">
        <f t="shared" si="92"/>
        <v>28.971123411707374</v>
      </c>
      <c r="CB82" s="40">
        <f t="shared" si="93"/>
        <v>0.57942246823414745</v>
      </c>
      <c r="CC82" s="61">
        <f t="shared" si="80"/>
        <v>21.257500171661352</v>
      </c>
      <c r="CD82" s="35">
        <f t="shared" si="81"/>
        <v>1</v>
      </c>
      <c r="CE82" s="76">
        <f t="shared" si="99"/>
        <v>1</v>
      </c>
      <c r="CF82" s="89">
        <f t="shared" si="116"/>
        <v>1</v>
      </c>
      <c r="CG82" s="168">
        <f t="shared" si="105"/>
        <v>7.3253602156049272E-2</v>
      </c>
      <c r="CH82" s="165">
        <f t="shared" si="128"/>
        <v>0</v>
      </c>
      <c r="CI82" s="70" t="str">
        <f t="shared" si="100"/>
        <v/>
      </c>
      <c r="CJ82" s="102">
        <f t="shared" si="118"/>
        <v>19.429998588562004</v>
      </c>
      <c r="CK82" s="230" t="str">
        <f t="shared" si="94"/>
        <v/>
      </c>
      <c r="CL82" s="85">
        <f t="shared" si="129"/>
        <v>0</v>
      </c>
      <c r="CM82" s="6"/>
      <c r="CN82" s="6"/>
      <c r="CO82" s="6"/>
      <c r="CP82" s="6"/>
      <c r="CQ82" s="6"/>
      <c r="CR82" s="6"/>
      <c r="CS82" s="6"/>
      <c r="CT82" s="6"/>
      <c r="CU82" s="6"/>
    </row>
    <row r="83" spans="1:99" ht="15.6">
      <c r="A83" s="27">
        <v>32953</v>
      </c>
      <c r="B83">
        <v>14.420000076293899</v>
      </c>
      <c r="C83">
        <v>25.540000915527301</v>
      </c>
      <c r="D83">
        <v>0</v>
      </c>
      <c r="E83">
        <v>32.129601205907399</v>
      </c>
      <c r="F83" s="36">
        <f t="shared" si="66"/>
        <v>3.7999812704876583</v>
      </c>
      <c r="G83" s="41">
        <f t="shared" si="82"/>
        <v>0</v>
      </c>
      <c r="H83" s="42">
        <f t="shared" si="83"/>
        <v>0</v>
      </c>
      <c r="I83" s="61">
        <f t="shared" si="67"/>
        <v>22.760000705718952</v>
      </c>
      <c r="J83" s="35" t="str">
        <f t="shared" si="68"/>
        <v xml:space="preserve"> </v>
      </c>
      <c r="K83" s="89" t="str">
        <f t="shared" si="95"/>
        <v/>
      </c>
      <c r="L83" s="89" t="str">
        <f t="shared" si="101"/>
        <v/>
      </c>
      <c r="M83" s="168">
        <f t="shared" si="106"/>
        <v>0</v>
      </c>
      <c r="N83" s="165">
        <f t="shared" si="120"/>
        <v>0</v>
      </c>
      <c r="O83" s="70" t="str">
        <f t="shared" si="119"/>
        <v/>
      </c>
      <c r="P83" s="102" t="str">
        <f t="shared" si="107"/>
        <v/>
      </c>
      <c r="Q83" s="230" t="str">
        <f t="shared" si="65"/>
        <v/>
      </c>
      <c r="R83" s="85">
        <f t="shared" si="121"/>
        <v>0</v>
      </c>
      <c r="S83" s="27">
        <v>33318</v>
      </c>
      <c r="T83">
        <v>18.590000152587901</v>
      </c>
      <c r="U83">
        <v>32.700000762939503</v>
      </c>
      <c r="V83">
        <v>0</v>
      </c>
      <c r="W83">
        <v>32.129601205907399</v>
      </c>
      <c r="X83" s="36">
        <f t="shared" si="69"/>
        <v>4.9223264082056444</v>
      </c>
      <c r="Y83" s="41">
        <f t="shared" si="84"/>
        <v>0</v>
      </c>
      <c r="Z83" s="42">
        <f t="shared" si="85"/>
        <v>0</v>
      </c>
      <c r="AA83" s="61">
        <f t="shared" si="70"/>
        <v>29.172500610351602</v>
      </c>
      <c r="AB83" s="35" t="str">
        <f t="shared" si="71"/>
        <v xml:space="preserve"> </v>
      </c>
      <c r="AC83" s="76" t="str">
        <f t="shared" si="96"/>
        <v/>
      </c>
      <c r="AD83" s="89" t="str">
        <f t="shared" si="108"/>
        <v/>
      </c>
      <c r="AE83" s="168">
        <f t="shared" si="102"/>
        <v>0</v>
      </c>
      <c r="AF83" s="165">
        <f t="shared" si="122"/>
        <v>0</v>
      </c>
      <c r="AG83" s="70" t="str">
        <f t="shared" si="109"/>
        <v/>
      </c>
      <c r="AH83" s="102" t="str">
        <f t="shared" si="110"/>
        <v/>
      </c>
      <c r="AI83" s="230" t="str">
        <f t="shared" si="72"/>
        <v/>
      </c>
      <c r="AJ83" s="85">
        <f t="shared" si="123"/>
        <v>0</v>
      </c>
      <c r="AK83" s="27">
        <v>33683</v>
      </c>
      <c r="AL83">
        <v>17.209999084472699</v>
      </c>
      <c r="AM83">
        <v>24.620000839233398</v>
      </c>
      <c r="AN83">
        <v>10.199999809265099</v>
      </c>
      <c r="AO83">
        <v>32.129601205907399</v>
      </c>
      <c r="AP83" s="36">
        <f t="shared" si="73"/>
        <v>3.1787436479516864</v>
      </c>
      <c r="AQ83" s="41">
        <f t="shared" si="86"/>
        <v>30.219822979884828</v>
      </c>
      <c r="AR83" s="42">
        <f t="shared" si="87"/>
        <v>0.60439645959769661</v>
      </c>
      <c r="AS83" s="61">
        <f t="shared" si="74"/>
        <v>22.767500400543224</v>
      </c>
      <c r="AT83" s="37">
        <f t="shared" si="88"/>
        <v>1</v>
      </c>
      <c r="AU83" s="76">
        <f t="shared" si="97"/>
        <v>1</v>
      </c>
      <c r="AV83" s="89" t="str">
        <f t="shared" si="111"/>
        <v/>
      </c>
      <c r="AW83" s="168">
        <f t="shared" si="103"/>
        <v>0</v>
      </c>
      <c r="AX83" s="165">
        <f t="shared" si="124"/>
        <v>0</v>
      </c>
      <c r="AY83" s="70" t="str">
        <f t="shared" si="112"/>
        <v/>
      </c>
      <c r="AZ83" s="102" t="str">
        <f t="shared" si="113"/>
        <v/>
      </c>
      <c r="BA83" s="230" t="str">
        <f t="shared" si="75"/>
        <v/>
      </c>
      <c r="BB83" s="85">
        <f t="shared" si="125"/>
        <v>0</v>
      </c>
      <c r="BC83" s="27">
        <v>33318</v>
      </c>
      <c r="BD83">
        <v>15.289999961853001</v>
      </c>
      <c r="BE83">
        <v>32.330001831054702</v>
      </c>
      <c r="BF83">
        <v>0</v>
      </c>
      <c r="BG83">
        <v>31.9286363092152</v>
      </c>
      <c r="BH83" s="110">
        <f t="shared" si="76"/>
        <v>5.1484282634680723</v>
      </c>
      <c r="BI83" s="111">
        <f t="shared" si="89"/>
        <v>0</v>
      </c>
      <c r="BJ83" s="113">
        <f t="shared" si="90"/>
        <v>0</v>
      </c>
      <c r="BK83" s="112">
        <f t="shared" si="77"/>
        <v>28.070001363754276</v>
      </c>
      <c r="BL83" s="35" t="str">
        <f t="shared" si="78"/>
        <v xml:space="preserve"> </v>
      </c>
      <c r="BM83" s="76" t="str">
        <f t="shared" si="98"/>
        <v/>
      </c>
      <c r="BN83" s="89" t="str">
        <f t="shared" si="114"/>
        <v/>
      </c>
      <c r="BO83" s="168">
        <f t="shared" si="104"/>
        <v>0</v>
      </c>
      <c r="BP83" s="165">
        <f t="shared" si="126"/>
        <v>0</v>
      </c>
      <c r="BQ83" s="70" t="str">
        <f t="shared" si="117"/>
        <v/>
      </c>
      <c r="BR83" s="102" t="str">
        <f t="shared" si="115"/>
        <v/>
      </c>
      <c r="BS83" s="230" t="str">
        <f t="shared" si="91"/>
        <v/>
      </c>
      <c r="BT83" s="85">
        <f t="shared" si="127"/>
        <v>0</v>
      </c>
      <c r="BU83" s="27">
        <v>33683</v>
      </c>
      <c r="BV83">
        <v>14.180000305175801</v>
      </c>
      <c r="BW83">
        <v>24.809999465942401</v>
      </c>
      <c r="BX83">
        <v>12.8999996185303</v>
      </c>
      <c r="BY83">
        <v>31.9286363092152</v>
      </c>
      <c r="BZ83" s="34">
        <f t="shared" si="79"/>
        <v>3.6446795239238075</v>
      </c>
      <c r="CA83" s="38">
        <f t="shared" si="92"/>
        <v>38.955379411098633</v>
      </c>
      <c r="CB83" s="40">
        <f t="shared" si="93"/>
        <v>0.77910758822197268</v>
      </c>
      <c r="CC83" s="61">
        <f t="shared" si="80"/>
        <v>22.15249967575075</v>
      </c>
      <c r="CD83" s="35">
        <f t="shared" si="81"/>
        <v>1</v>
      </c>
      <c r="CE83" s="76">
        <f t="shared" si="99"/>
        <v>1</v>
      </c>
      <c r="CF83" s="89">
        <f t="shared" si="116"/>
        <v>1</v>
      </c>
      <c r="CG83" s="168">
        <f t="shared" si="105"/>
        <v>0</v>
      </c>
      <c r="CH83" s="165">
        <f t="shared" si="128"/>
        <v>0</v>
      </c>
      <c r="CI83" s="70" t="str">
        <f t="shared" si="100"/>
        <v/>
      </c>
      <c r="CJ83" s="102">
        <f t="shared" si="118"/>
        <v>19.071998596191403</v>
      </c>
      <c r="CK83" s="230" t="str">
        <f t="shared" si="94"/>
        <v/>
      </c>
      <c r="CL83" s="85">
        <f t="shared" si="129"/>
        <v>0</v>
      </c>
      <c r="CM83" s="6"/>
      <c r="CN83" s="6"/>
      <c r="CO83" s="6"/>
      <c r="CP83" s="6"/>
      <c r="CQ83" s="6"/>
      <c r="CR83" s="6"/>
      <c r="CS83" s="6"/>
      <c r="CT83" s="6"/>
      <c r="CU83" s="6"/>
    </row>
    <row r="84" spans="1:99" ht="15.6">
      <c r="A84" s="27">
        <v>32954</v>
      </c>
      <c r="B84">
        <v>14.960000038146999</v>
      </c>
      <c r="C84">
        <v>25.0200004577637</v>
      </c>
      <c r="D84">
        <v>0.5</v>
      </c>
      <c r="E84">
        <v>31.889788259237001</v>
      </c>
      <c r="F84" s="36">
        <f t="shared" si="66"/>
        <v>3.5883044317192576</v>
      </c>
      <c r="G84" s="41">
        <f t="shared" si="82"/>
        <v>0</v>
      </c>
      <c r="H84" s="42">
        <f t="shared" si="83"/>
        <v>0</v>
      </c>
      <c r="I84" s="61">
        <f t="shared" si="67"/>
        <v>22.505000352859525</v>
      </c>
      <c r="J84" s="35" t="str">
        <f t="shared" si="68"/>
        <v xml:space="preserve"> </v>
      </c>
      <c r="K84" s="89" t="str">
        <f t="shared" si="95"/>
        <v/>
      </c>
      <c r="L84" s="89" t="str">
        <f t="shared" si="101"/>
        <v/>
      </c>
      <c r="M84" s="168">
        <f t="shared" si="106"/>
        <v>0</v>
      </c>
      <c r="N84" s="165">
        <f t="shared" si="120"/>
        <v>0</v>
      </c>
      <c r="O84" s="70" t="str">
        <f t="shared" si="119"/>
        <v/>
      </c>
      <c r="P84" s="102" t="str">
        <f t="shared" si="107"/>
        <v/>
      </c>
      <c r="Q84" s="230" t="str">
        <f t="shared" si="65"/>
        <v/>
      </c>
      <c r="R84" s="85">
        <f t="shared" si="121"/>
        <v>0</v>
      </c>
      <c r="S84" s="27">
        <v>33319</v>
      </c>
      <c r="T84">
        <v>17.409999847412099</v>
      </c>
      <c r="U84">
        <v>29.659999847412099</v>
      </c>
      <c r="V84">
        <v>0</v>
      </c>
      <c r="W84">
        <v>31.889788259237001</v>
      </c>
      <c r="X84" s="36">
        <f t="shared" si="69"/>
        <v>4.3311115764400014</v>
      </c>
      <c r="Y84" s="41">
        <f t="shared" si="84"/>
        <v>0</v>
      </c>
      <c r="Z84" s="42">
        <f t="shared" si="85"/>
        <v>0</v>
      </c>
      <c r="AA84" s="61">
        <f t="shared" si="70"/>
        <v>26.597499847412099</v>
      </c>
      <c r="AB84" s="35" t="str">
        <f t="shared" si="71"/>
        <v xml:space="preserve"> </v>
      </c>
      <c r="AC84" s="76" t="str">
        <f t="shared" si="96"/>
        <v/>
      </c>
      <c r="AD84" s="89" t="str">
        <f t="shared" si="108"/>
        <v/>
      </c>
      <c r="AE84" s="168">
        <f t="shared" si="102"/>
        <v>0</v>
      </c>
      <c r="AF84" s="165">
        <f t="shared" si="122"/>
        <v>0</v>
      </c>
      <c r="AG84" s="70" t="str">
        <f t="shared" si="109"/>
        <v/>
      </c>
      <c r="AH84" s="102" t="str">
        <f t="shared" si="110"/>
        <v/>
      </c>
      <c r="AI84" s="230" t="str">
        <f t="shared" si="72"/>
        <v/>
      </c>
      <c r="AJ84" s="85">
        <f t="shared" si="123"/>
        <v>0</v>
      </c>
      <c r="AK84" s="27">
        <v>33684</v>
      </c>
      <c r="AL84">
        <v>18.049999237060501</v>
      </c>
      <c r="AM84">
        <v>22.780000686645501</v>
      </c>
      <c r="AN84">
        <v>1.70000004768372</v>
      </c>
      <c r="AO84">
        <v>31.889788259237001</v>
      </c>
      <c r="AP84" s="36">
        <f t="shared" si="73"/>
        <v>2.4881576147616018</v>
      </c>
      <c r="AQ84" s="41">
        <f t="shared" si="86"/>
        <v>29.929296935759265</v>
      </c>
      <c r="AR84" s="42">
        <f t="shared" si="87"/>
        <v>0.59858593871518528</v>
      </c>
      <c r="AS84" s="61">
        <f t="shared" si="74"/>
        <v>21.59750032424925</v>
      </c>
      <c r="AT84" s="37">
        <f t="shared" si="88"/>
        <v>1</v>
      </c>
      <c r="AU84" s="76">
        <f t="shared" si="97"/>
        <v>1</v>
      </c>
      <c r="AV84" s="89" t="str">
        <f t="shared" si="111"/>
        <v/>
      </c>
      <c r="AW84" s="168">
        <f t="shared" si="103"/>
        <v>0</v>
      </c>
      <c r="AX84" s="165">
        <f t="shared" si="124"/>
        <v>0</v>
      </c>
      <c r="AY84" s="70" t="str">
        <f t="shared" si="112"/>
        <v/>
      </c>
      <c r="AZ84" s="102" t="str">
        <f t="shared" si="113"/>
        <v/>
      </c>
      <c r="BA84" s="230" t="str">
        <f t="shared" si="75"/>
        <v/>
      </c>
      <c r="BB84" s="85">
        <f t="shared" si="125"/>
        <v>0</v>
      </c>
      <c r="BC84" s="27">
        <v>33319</v>
      </c>
      <c r="BD84">
        <v>17.600000381469702</v>
      </c>
      <c r="BE84">
        <v>29.9799995422363</v>
      </c>
      <c r="BF84">
        <v>0.10000000149011599</v>
      </c>
      <c r="BG84">
        <v>31.685671475341898</v>
      </c>
      <c r="BH84" s="110">
        <f t="shared" si="76"/>
        <v>4.3528519315820908</v>
      </c>
      <c r="BI84" s="111">
        <f t="shared" si="89"/>
        <v>0</v>
      </c>
      <c r="BJ84" s="113">
        <f t="shared" si="90"/>
        <v>0</v>
      </c>
      <c r="BK84" s="112">
        <f t="shared" si="77"/>
        <v>26.884999752044649</v>
      </c>
      <c r="BL84" s="35" t="str">
        <f t="shared" si="78"/>
        <v xml:space="preserve"> </v>
      </c>
      <c r="BM84" s="76" t="str">
        <f t="shared" si="98"/>
        <v/>
      </c>
      <c r="BN84" s="89" t="str">
        <f t="shared" si="114"/>
        <v/>
      </c>
      <c r="BO84" s="168">
        <f t="shared" si="104"/>
        <v>0</v>
      </c>
      <c r="BP84" s="165">
        <f t="shared" si="126"/>
        <v>0</v>
      </c>
      <c r="BQ84" s="70" t="str">
        <f t="shared" si="117"/>
        <v/>
      </c>
      <c r="BR84" s="102" t="str">
        <f t="shared" si="115"/>
        <v/>
      </c>
      <c r="BS84" s="230" t="str">
        <f t="shared" si="91"/>
        <v/>
      </c>
      <c r="BT84" s="85">
        <f t="shared" si="127"/>
        <v>0</v>
      </c>
      <c r="BU84" s="27">
        <v>33684</v>
      </c>
      <c r="BV84">
        <v>15.6199998855591</v>
      </c>
      <c r="BW84">
        <v>21.459999084472699</v>
      </c>
      <c r="BX84">
        <v>0.20000000298023199</v>
      </c>
      <c r="BY84">
        <v>31.685671475341898</v>
      </c>
      <c r="BZ84" s="34">
        <f t="shared" si="79"/>
        <v>2.6122574550093742</v>
      </c>
      <c r="CA84" s="38">
        <f t="shared" si="92"/>
        <v>37.065573450071369</v>
      </c>
      <c r="CB84" s="40">
        <f t="shared" si="93"/>
        <v>0.74131146900142741</v>
      </c>
      <c r="CC84" s="61">
        <f t="shared" si="80"/>
        <v>19.999999284744298</v>
      </c>
      <c r="CD84" s="35">
        <f t="shared" si="81"/>
        <v>1</v>
      </c>
      <c r="CE84" s="76">
        <f t="shared" si="99"/>
        <v>1</v>
      </c>
      <c r="CF84" s="89">
        <f t="shared" si="116"/>
        <v>1</v>
      </c>
      <c r="CG84" s="168">
        <f t="shared" si="105"/>
        <v>0.11167880747352878</v>
      </c>
      <c r="CH84" s="165">
        <f t="shared" si="128"/>
        <v>0</v>
      </c>
      <c r="CI84" s="70" t="str">
        <f t="shared" si="100"/>
        <v/>
      </c>
      <c r="CJ84" s="102">
        <f t="shared" si="118"/>
        <v>16.175998115539581</v>
      </c>
      <c r="CK84" s="230" t="str">
        <f t="shared" si="94"/>
        <v/>
      </c>
      <c r="CL84" s="85">
        <f t="shared" si="129"/>
        <v>0</v>
      </c>
      <c r="CM84" s="6"/>
      <c r="CN84" s="6"/>
      <c r="CO84" s="6"/>
      <c r="CP84" s="6"/>
      <c r="CQ84" s="6"/>
      <c r="CR84" s="6"/>
      <c r="CS84" s="6"/>
      <c r="CT84" s="6"/>
      <c r="CU84" s="6"/>
    </row>
    <row r="85" spans="1:99" ht="15.6">
      <c r="A85" s="27">
        <v>32955</v>
      </c>
      <c r="B85">
        <v>13.4099998474121</v>
      </c>
      <c r="C85">
        <v>26.969999313354499</v>
      </c>
      <c r="D85">
        <v>0</v>
      </c>
      <c r="E85">
        <v>31.649042754331301</v>
      </c>
      <c r="F85" s="36">
        <f t="shared" si="66"/>
        <v>4.156439425809503</v>
      </c>
      <c r="G85" s="41">
        <f t="shared" si="82"/>
        <v>0</v>
      </c>
      <c r="H85" s="42">
        <f t="shared" si="83"/>
        <v>0</v>
      </c>
      <c r="I85" s="61">
        <f t="shared" si="67"/>
        <v>23.5799994468689</v>
      </c>
      <c r="J85" s="35" t="str">
        <f t="shared" si="68"/>
        <v xml:space="preserve"> </v>
      </c>
      <c r="K85" s="89" t="str">
        <f t="shared" si="95"/>
        <v/>
      </c>
      <c r="L85" s="89" t="str">
        <f t="shared" si="101"/>
        <v/>
      </c>
      <c r="M85" s="168">
        <f t="shared" si="106"/>
        <v>0</v>
      </c>
      <c r="N85" s="165">
        <f t="shared" si="120"/>
        <v>0</v>
      </c>
      <c r="O85" s="70" t="str">
        <f t="shared" si="119"/>
        <v/>
      </c>
      <c r="P85" s="102" t="str">
        <f t="shared" si="107"/>
        <v/>
      </c>
      <c r="Q85" s="230" t="str">
        <f t="shared" si="65"/>
        <v/>
      </c>
      <c r="R85" s="85">
        <f t="shared" si="121"/>
        <v>0</v>
      </c>
      <c r="S85" s="27">
        <v>33320</v>
      </c>
      <c r="T85">
        <v>16.469999313354499</v>
      </c>
      <c r="U85">
        <v>25.7299995422363</v>
      </c>
      <c r="V85">
        <v>0</v>
      </c>
      <c r="W85">
        <v>31.649042754331301</v>
      </c>
      <c r="X85" s="36">
        <f t="shared" si="69"/>
        <v>3.5170409448388478</v>
      </c>
      <c r="Y85" s="41">
        <f t="shared" si="84"/>
        <v>0</v>
      </c>
      <c r="Z85" s="42">
        <f t="shared" si="85"/>
        <v>0</v>
      </c>
      <c r="AA85" s="61">
        <f t="shared" si="70"/>
        <v>23.414999485015848</v>
      </c>
      <c r="AB85" s="35" t="str">
        <f t="shared" si="71"/>
        <v xml:space="preserve"> </v>
      </c>
      <c r="AC85" s="76" t="str">
        <f t="shared" si="96"/>
        <v/>
      </c>
      <c r="AD85" s="89" t="str">
        <f t="shared" si="108"/>
        <v/>
      </c>
      <c r="AE85" s="168">
        <f t="shared" si="102"/>
        <v>0</v>
      </c>
      <c r="AF85" s="165">
        <f t="shared" si="122"/>
        <v>0</v>
      </c>
      <c r="AG85" s="70" t="str">
        <f t="shared" si="109"/>
        <v/>
      </c>
      <c r="AH85" s="102" t="str">
        <f t="shared" si="110"/>
        <v/>
      </c>
      <c r="AI85" s="230" t="str">
        <f t="shared" si="72"/>
        <v/>
      </c>
      <c r="AJ85" s="85">
        <f t="shared" si="123"/>
        <v>0</v>
      </c>
      <c r="AK85" s="27">
        <v>33685</v>
      </c>
      <c r="AL85">
        <v>14.5900001525879</v>
      </c>
      <c r="AM85">
        <v>25.469999313354499</v>
      </c>
      <c r="AN85">
        <v>7.8000001907348597</v>
      </c>
      <c r="AO85">
        <v>31.649042754331301</v>
      </c>
      <c r="AP85" s="36">
        <f t="shared" si="73"/>
        <v>3.7074311950100474</v>
      </c>
      <c r="AQ85" s="41">
        <f t="shared" si="86"/>
        <v>34.763352170486087</v>
      </c>
      <c r="AR85" s="42">
        <f t="shared" si="87"/>
        <v>0.69526704340972179</v>
      </c>
      <c r="AS85" s="61">
        <f t="shared" si="74"/>
        <v>22.749999523162849</v>
      </c>
      <c r="AT85" s="37">
        <f t="shared" si="88"/>
        <v>1</v>
      </c>
      <c r="AU85" s="76">
        <f t="shared" si="97"/>
        <v>1</v>
      </c>
      <c r="AV85" s="89" t="str">
        <f t="shared" si="111"/>
        <v/>
      </c>
      <c r="AW85" s="168">
        <f t="shared" si="103"/>
        <v>0</v>
      </c>
      <c r="AX85" s="165">
        <f t="shared" si="124"/>
        <v>0</v>
      </c>
      <c r="AY85" s="70" t="str">
        <f t="shared" si="112"/>
        <v/>
      </c>
      <c r="AZ85" s="102" t="str">
        <f t="shared" si="113"/>
        <v/>
      </c>
      <c r="BA85" s="230" t="str">
        <f t="shared" si="75"/>
        <v/>
      </c>
      <c r="BB85" s="85">
        <f t="shared" si="125"/>
        <v>0</v>
      </c>
      <c r="BC85" s="27">
        <v>33320</v>
      </c>
      <c r="BD85">
        <v>16.329999923706101</v>
      </c>
      <c r="BE85">
        <v>27.079999923706101</v>
      </c>
      <c r="BF85">
        <v>0</v>
      </c>
      <c r="BG85">
        <v>31.441906679066999</v>
      </c>
      <c r="BH85" s="110">
        <f t="shared" si="76"/>
        <v>3.8231991718011851</v>
      </c>
      <c r="BI85" s="111">
        <f t="shared" si="89"/>
        <v>0</v>
      </c>
      <c r="BJ85" s="113">
        <f t="shared" si="90"/>
        <v>0</v>
      </c>
      <c r="BK85" s="112">
        <f t="shared" si="77"/>
        <v>24.392499923706101</v>
      </c>
      <c r="BL85" s="35" t="str">
        <f t="shared" si="78"/>
        <v xml:space="preserve"> </v>
      </c>
      <c r="BM85" s="76" t="str">
        <f t="shared" si="98"/>
        <v/>
      </c>
      <c r="BN85" s="89" t="str">
        <f t="shared" si="114"/>
        <v/>
      </c>
      <c r="BO85" s="168">
        <f t="shared" si="104"/>
        <v>0</v>
      </c>
      <c r="BP85" s="165">
        <f t="shared" si="126"/>
        <v>0</v>
      </c>
      <c r="BQ85" s="70" t="str">
        <f t="shared" si="117"/>
        <v/>
      </c>
      <c r="BR85" s="102" t="str">
        <f t="shared" si="115"/>
        <v/>
      </c>
      <c r="BS85" s="230" t="str">
        <f t="shared" si="91"/>
        <v/>
      </c>
      <c r="BT85" s="85">
        <f t="shared" si="127"/>
        <v>0</v>
      </c>
      <c r="BU85" s="27">
        <v>33685</v>
      </c>
      <c r="BV85">
        <v>13.3900003433228</v>
      </c>
      <c r="BW85">
        <v>24.889999389648398</v>
      </c>
      <c r="BX85">
        <v>1</v>
      </c>
      <c r="BY85">
        <v>31.441906679066999</v>
      </c>
      <c r="BZ85" s="34">
        <f t="shared" si="79"/>
        <v>3.6975701122951885</v>
      </c>
      <c r="CA85" s="38">
        <f t="shared" si="92"/>
        <v>35.107517360235221</v>
      </c>
      <c r="CB85" s="40">
        <f t="shared" si="93"/>
        <v>0.70215034720470437</v>
      </c>
      <c r="CC85" s="61">
        <f t="shared" si="80"/>
        <v>22.014999628066999</v>
      </c>
      <c r="CD85" s="35">
        <f t="shared" si="81"/>
        <v>1</v>
      </c>
      <c r="CE85" s="76">
        <f t="shared" si="99"/>
        <v>1</v>
      </c>
      <c r="CF85" s="89">
        <f t="shared" si="116"/>
        <v>1</v>
      </c>
      <c r="CG85" s="168">
        <f t="shared" si="105"/>
        <v>0</v>
      </c>
      <c r="CH85" s="165">
        <f t="shared" si="128"/>
        <v>0</v>
      </c>
      <c r="CI85" s="70" t="str">
        <f t="shared" si="100"/>
        <v/>
      </c>
      <c r="CJ85" s="102">
        <f t="shared" si="118"/>
        <v>12.833998107910162</v>
      </c>
      <c r="CK85" s="230" t="str">
        <f t="shared" si="94"/>
        <v/>
      </c>
      <c r="CL85" s="85">
        <f t="shared" si="129"/>
        <v>0</v>
      </c>
      <c r="CM85" s="6"/>
      <c r="CN85" s="6"/>
      <c r="CO85" s="6"/>
      <c r="CP85" s="6"/>
      <c r="CQ85" s="6"/>
      <c r="CR85" s="6"/>
      <c r="CS85" s="6"/>
      <c r="CT85" s="6"/>
      <c r="CU85" s="6"/>
    </row>
    <row r="86" spans="1:99" ht="15.6">
      <c r="A86" s="27">
        <v>32956</v>
      </c>
      <c r="B86">
        <v>12.930000305175801</v>
      </c>
      <c r="C86">
        <v>28.379999160766602</v>
      </c>
      <c r="D86">
        <v>0.10000000149011599</v>
      </c>
      <c r="E86">
        <v>31.407463624678499</v>
      </c>
      <c r="F86" s="36">
        <f t="shared" si="66"/>
        <v>4.4566820906566038</v>
      </c>
      <c r="G86" s="41">
        <f t="shared" si="82"/>
        <v>0</v>
      </c>
      <c r="H86" s="42">
        <f t="shared" si="83"/>
        <v>0</v>
      </c>
      <c r="I86" s="61">
        <f t="shared" si="67"/>
        <v>24.5174994468689</v>
      </c>
      <c r="J86" s="35" t="str">
        <f t="shared" si="68"/>
        <v xml:space="preserve"> </v>
      </c>
      <c r="K86" s="89" t="str">
        <f t="shared" si="95"/>
        <v/>
      </c>
      <c r="L86" s="89" t="str">
        <f t="shared" si="101"/>
        <v/>
      </c>
      <c r="M86" s="168">
        <f t="shared" si="106"/>
        <v>0</v>
      </c>
      <c r="N86" s="165">
        <f t="shared" si="120"/>
        <v>0</v>
      </c>
      <c r="O86" s="70" t="str">
        <f t="shared" si="119"/>
        <v/>
      </c>
      <c r="P86" s="102" t="str">
        <f t="shared" si="107"/>
        <v/>
      </c>
      <c r="Q86" s="230" t="str">
        <f t="shared" si="65"/>
        <v/>
      </c>
      <c r="R86" s="85">
        <f t="shared" si="121"/>
        <v>0</v>
      </c>
      <c r="S86" s="27">
        <v>33321</v>
      </c>
      <c r="T86">
        <v>14.2700004577637</v>
      </c>
      <c r="U86">
        <v>20.079999923706101</v>
      </c>
      <c r="V86">
        <v>1.79999995231628</v>
      </c>
      <c r="W86">
        <v>31.407463624678499</v>
      </c>
      <c r="X86" s="36">
        <f t="shared" si="69"/>
        <v>2.485652360955843</v>
      </c>
      <c r="Y86" s="41">
        <f t="shared" si="84"/>
        <v>0</v>
      </c>
      <c r="Z86" s="42">
        <f t="shared" si="85"/>
        <v>0</v>
      </c>
      <c r="AA86" s="61">
        <f t="shared" si="70"/>
        <v>18.627500057220502</v>
      </c>
      <c r="AB86" s="35" t="str">
        <f t="shared" si="71"/>
        <v xml:space="preserve"> </v>
      </c>
      <c r="AC86" s="76" t="str">
        <f t="shared" si="96"/>
        <v/>
      </c>
      <c r="AD86" s="89" t="str">
        <f t="shared" si="108"/>
        <v/>
      </c>
      <c r="AE86" s="168">
        <f t="shared" si="102"/>
        <v>0.11578441264123733</v>
      </c>
      <c r="AF86" s="165">
        <f t="shared" si="122"/>
        <v>0</v>
      </c>
      <c r="AG86" s="70" t="str">
        <f t="shared" si="109"/>
        <v/>
      </c>
      <c r="AH86" s="102" t="str">
        <f t="shared" si="110"/>
        <v/>
      </c>
      <c r="AI86" s="230" t="str">
        <f t="shared" si="72"/>
        <v/>
      </c>
      <c r="AJ86" s="85">
        <f t="shared" si="123"/>
        <v>0</v>
      </c>
      <c r="AK86" s="27">
        <v>33686</v>
      </c>
      <c r="AL86">
        <v>15.3500003814697</v>
      </c>
      <c r="AM86">
        <v>29.549999237060501</v>
      </c>
      <c r="AN86">
        <v>0</v>
      </c>
      <c r="AO86">
        <v>31.407463624678499</v>
      </c>
      <c r="AP86" s="36">
        <f t="shared" si="73"/>
        <v>4.4720294455316267</v>
      </c>
      <c r="AQ86" s="41">
        <f t="shared" si="86"/>
        <v>31.185728614060785</v>
      </c>
      <c r="AR86" s="42">
        <f t="shared" si="87"/>
        <v>0.62371457228121574</v>
      </c>
      <c r="AS86" s="61">
        <f t="shared" si="74"/>
        <v>25.999999523162799</v>
      </c>
      <c r="AT86" s="37">
        <f t="shared" si="88"/>
        <v>1</v>
      </c>
      <c r="AU86" s="76">
        <f t="shared" si="97"/>
        <v>1</v>
      </c>
      <c r="AV86" s="89" t="str">
        <f t="shared" si="111"/>
        <v/>
      </c>
      <c r="AW86" s="168">
        <f t="shared" si="103"/>
        <v>0</v>
      </c>
      <c r="AX86" s="165">
        <f t="shared" si="124"/>
        <v>0</v>
      </c>
      <c r="AY86" s="70" t="str">
        <f t="shared" si="112"/>
        <v/>
      </c>
      <c r="AZ86" s="102" t="str">
        <f t="shared" si="113"/>
        <v/>
      </c>
      <c r="BA86" s="230" t="str">
        <f t="shared" si="75"/>
        <v/>
      </c>
      <c r="BB86" s="85">
        <f t="shared" si="125"/>
        <v>0</v>
      </c>
      <c r="BC86" s="27">
        <v>33321</v>
      </c>
      <c r="BD86">
        <v>14.0299997329712</v>
      </c>
      <c r="BE86">
        <v>17.4899997711182</v>
      </c>
      <c r="BF86">
        <v>0</v>
      </c>
      <c r="BG86">
        <v>31.197436828263701</v>
      </c>
      <c r="BH86" s="110">
        <f t="shared" si="76"/>
        <v>1.8282714034221046</v>
      </c>
      <c r="BI86" s="111">
        <f t="shared" si="89"/>
        <v>0</v>
      </c>
      <c r="BJ86" s="113">
        <f t="shared" si="90"/>
        <v>0</v>
      </c>
      <c r="BK86" s="112">
        <f t="shared" si="77"/>
        <v>16.624999761581449</v>
      </c>
      <c r="BL86" s="35" t="str">
        <f t="shared" si="78"/>
        <v xml:space="preserve"> </v>
      </c>
      <c r="BM86" s="76" t="str">
        <f t="shared" si="98"/>
        <v/>
      </c>
      <c r="BN86" s="89" t="str">
        <f t="shared" si="114"/>
        <v/>
      </c>
      <c r="BO86" s="168">
        <f t="shared" si="104"/>
        <v>0.10436503220801857</v>
      </c>
      <c r="BP86" s="165">
        <f t="shared" si="126"/>
        <v>0</v>
      </c>
      <c r="BQ86" s="70" t="str">
        <f t="shared" si="117"/>
        <v/>
      </c>
      <c r="BR86" s="102" t="str">
        <f t="shared" si="115"/>
        <v/>
      </c>
      <c r="BS86" s="230" t="str">
        <f t="shared" si="91"/>
        <v/>
      </c>
      <c r="BT86" s="85">
        <f t="shared" si="127"/>
        <v>0</v>
      </c>
      <c r="BU86" s="27">
        <v>33686</v>
      </c>
      <c r="BV86">
        <v>15.6000003814697</v>
      </c>
      <c r="BW86">
        <v>28.139999389648398</v>
      </c>
      <c r="BX86">
        <v>0</v>
      </c>
      <c r="BY86">
        <v>31.197436828263701</v>
      </c>
      <c r="BZ86" s="34">
        <f t="shared" si="79"/>
        <v>4.1142588872047519</v>
      </c>
      <c r="CA86" s="38">
        <f t="shared" si="92"/>
        <v>31.816110250471418</v>
      </c>
      <c r="CB86" s="40">
        <f t="shared" si="93"/>
        <v>0.63632220500942838</v>
      </c>
      <c r="CC86" s="61">
        <f t="shared" si="80"/>
        <v>25.004999637603724</v>
      </c>
      <c r="CD86" s="35">
        <f t="shared" si="81"/>
        <v>1</v>
      </c>
      <c r="CE86" s="76">
        <f t="shared" si="99"/>
        <v>1</v>
      </c>
      <c r="CF86" s="89">
        <f t="shared" si="116"/>
        <v>1</v>
      </c>
      <c r="CG86" s="168">
        <f t="shared" si="105"/>
        <v>0</v>
      </c>
      <c r="CH86" s="165">
        <f t="shared" si="128"/>
        <v>0</v>
      </c>
      <c r="CI86" s="70" t="str">
        <f t="shared" si="100"/>
        <v/>
      </c>
      <c r="CJ86" s="102">
        <f t="shared" si="118"/>
        <v>16.249998474121078</v>
      </c>
      <c r="CK86" s="230" t="str">
        <f t="shared" si="94"/>
        <v/>
      </c>
      <c r="CL86" s="85">
        <f t="shared" si="129"/>
        <v>0</v>
      </c>
      <c r="CM86" s="6"/>
      <c r="CN86" s="6"/>
      <c r="CO86" s="6"/>
      <c r="CP86" s="6"/>
      <c r="CQ86" s="6"/>
      <c r="CR86" s="6"/>
      <c r="CS86" s="6"/>
      <c r="CT86" s="6"/>
      <c r="CU86" s="6"/>
    </row>
    <row r="87" spans="1:99" ht="15.6">
      <c r="A87" s="27">
        <v>32957</v>
      </c>
      <c r="B87">
        <v>16.180000305175799</v>
      </c>
      <c r="C87">
        <v>20.860000610351602</v>
      </c>
      <c r="D87">
        <v>0</v>
      </c>
      <c r="E87">
        <v>31.1651498037671</v>
      </c>
      <c r="F87" s="36">
        <f t="shared" si="66"/>
        <v>2.29879242016758</v>
      </c>
      <c r="G87" s="41">
        <f t="shared" si="82"/>
        <v>0</v>
      </c>
      <c r="H87" s="42">
        <f t="shared" si="83"/>
        <v>0</v>
      </c>
      <c r="I87" s="61">
        <f t="shared" si="67"/>
        <v>19.690000534057653</v>
      </c>
      <c r="J87" s="35" t="str">
        <f t="shared" si="68"/>
        <v xml:space="preserve"> </v>
      </c>
      <c r="K87" s="89" t="str">
        <f t="shared" si="95"/>
        <v/>
      </c>
      <c r="L87" s="89" t="str">
        <f t="shared" si="101"/>
        <v/>
      </c>
      <c r="M87" s="168">
        <f t="shared" si="106"/>
        <v>0.11416061847737177</v>
      </c>
      <c r="N87" s="165">
        <f t="shared" si="120"/>
        <v>0</v>
      </c>
      <c r="O87" s="70" t="str">
        <f t="shared" si="119"/>
        <v/>
      </c>
      <c r="P87" s="102" t="str">
        <f t="shared" si="107"/>
        <v/>
      </c>
      <c r="Q87" s="230" t="str">
        <f t="shared" si="65"/>
        <v/>
      </c>
      <c r="R87" s="85">
        <f t="shared" si="121"/>
        <v>0</v>
      </c>
      <c r="S87" s="27">
        <v>33322</v>
      </c>
      <c r="T87">
        <v>7.6500000953674299</v>
      </c>
      <c r="U87">
        <v>20.7299995422363</v>
      </c>
      <c r="V87">
        <v>1.8999999761581401</v>
      </c>
      <c r="W87">
        <v>31.1651498037671</v>
      </c>
      <c r="X87" s="36">
        <f t="shared" si="69"/>
        <v>3.3849251593031906</v>
      </c>
      <c r="Y87" s="41">
        <f t="shared" si="84"/>
        <v>0</v>
      </c>
      <c r="Z87" s="42">
        <f t="shared" si="85"/>
        <v>0</v>
      </c>
      <c r="AA87" s="61">
        <f t="shared" si="70"/>
        <v>17.459999680519083</v>
      </c>
      <c r="AB87" s="35" t="str">
        <f t="shared" si="71"/>
        <v xml:space="preserve"> </v>
      </c>
      <c r="AC87" s="76" t="str">
        <f t="shared" si="96"/>
        <v/>
      </c>
      <c r="AD87" s="89" t="str">
        <f t="shared" si="108"/>
        <v/>
      </c>
      <c r="AE87" s="168">
        <f t="shared" si="102"/>
        <v>0.11057456368722665</v>
      </c>
      <c r="AF87" s="165">
        <f t="shared" si="122"/>
        <v>0</v>
      </c>
      <c r="AG87" s="70" t="str">
        <f t="shared" si="109"/>
        <v/>
      </c>
      <c r="AH87" s="102" t="str">
        <f t="shared" si="110"/>
        <v/>
      </c>
      <c r="AI87" s="230" t="str">
        <f t="shared" si="72"/>
        <v/>
      </c>
      <c r="AJ87" s="85">
        <f t="shared" si="123"/>
        <v>0</v>
      </c>
      <c r="AK87" s="27">
        <v>33687</v>
      </c>
      <c r="AL87">
        <v>18.2600002288818</v>
      </c>
      <c r="AM87">
        <v>28.340000152587901</v>
      </c>
      <c r="AN87">
        <v>0</v>
      </c>
      <c r="AO87">
        <v>31.1651498037671</v>
      </c>
      <c r="AP87" s="36">
        <f t="shared" si="73"/>
        <v>3.8177110830841179</v>
      </c>
      <c r="AQ87" s="41">
        <f t="shared" si="86"/>
        <v>28.131559747593492</v>
      </c>
      <c r="AR87" s="42">
        <f t="shared" si="87"/>
        <v>0.56263119495186986</v>
      </c>
      <c r="AS87" s="61">
        <f t="shared" si="74"/>
        <v>25.820000171661377</v>
      </c>
      <c r="AT87" s="37">
        <f t="shared" si="88"/>
        <v>1</v>
      </c>
      <c r="AU87" s="76">
        <f t="shared" si="97"/>
        <v>1</v>
      </c>
      <c r="AV87" s="89" t="str">
        <f t="shared" si="111"/>
        <v/>
      </c>
      <c r="AW87" s="168">
        <f t="shared" si="103"/>
        <v>0</v>
      </c>
      <c r="AX87" s="165">
        <f t="shared" si="124"/>
        <v>0</v>
      </c>
      <c r="AY87" s="70" t="str">
        <f t="shared" si="112"/>
        <v/>
      </c>
      <c r="AZ87" s="102" t="str">
        <f t="shared" si="113"/>
        <v/>
      </c>
      <c r="BA87" s="230" t="str">
        <f t="shared" si="75"/>
        <v/>
      </c>
      <c r="BB87" s="85">
        <f t="shared" si="125"/>
        <v>0</v>
      </c>
      <c r="BC87" s="27">
        <v>33322</v>
      </c>
      <c r="BD87">
        <v>5.5199999809265101</v>
      </c>
      <c r="BE87">
        <v>18.370000839233398</v>
      </c>
      <c r="BF87">
        <v>0.5</v>
      </c>
      <c r="BG87">
        <v>30.952356830804899</v>
      </c>
      <c r="BH87" s="110">
        <f t="shared" si="76"/>
        <v>3.0982826333610216</v>
      </c>
      <c r="BI87" s="111">
        <f t="shared" si="89"/>
        <v>0</v>
      </c>
      <c r="BJ87" s="113">
        <f t="shared" si="90"/>
        <v>0</v>
      </c>
      <c r="BK87" s="112">
        <f t="shared" si="77"/>
        <v>15.157500624656677</v>
      </c>
      <c r="BL87" s="35" t="str">
        <f t="shared" si="78"/>
        <v xml:space="preserve"> </v>
      </c>
      <c r="BM87" s="76" t="str">
        <f t="shared" si="98"/>
        <v/>
      </c>
      <c r="BN87" s="89" t="str">
        <f t="shared" si="114"/>
        <v/>
      </c>
      <c r="BO87" s="168">
        <f t="shared" si="104"/>
        <v>9.0690009126123294E-2</v>
      </c>
      <c r="BP87" s="165">
        <f t="shared" si="126"/>
        <v>0</v>
      </c>
      <c r="BQ87" s="70" t="str">
        <f t="shared" si="117"/>
        <v/>
      </c>
      <c r="BR87" s="102" t="str">
        <f t="shared" si="115"/>
        <v/>
      </c>
      <c r="BS87" s="230" t="str">
        <f t="shared" si="91"/>
        <v/>
      </c>
      <c r="BT87" s="85">
        <f t="shared" si="127"/>
        <v>0</v>
      </c>
      <c r="BU87" s="27">
        <v>33687</v>
      </c>
      <c r="BV87">
        <v>15.7600002288818</v>
      </c>
      <c r="BW87">
        <v>30.889999389648398</v>
      </c>
      <c r="BX87">
        <v>0</v>
      </c>
      <c r="BY87">
        <v>30.952356830804899</v>
      </c>
      <c r="BZ87" s="34">
        <f t="shared" si="79"/>
        <v>4.6481575062555169</v>
      </c>
      <c r="CA87" s="38">
        <f t="shared" si="92"/>
        <v>28.097584245467004</v>
      </c>
      <c r="CB87" s="40">
        <f t="shared" si="93"/>
        <v>0.56195168490934011</v>
      </c>
      <c r="CC87" s="61">
        <f t="shared" si="80"/>
        <v>27.107499599456748</v>
      </c>
      <c r="CD87" s="35">
        <f t="shared" si="81"/>
        <v>1</v>
      </c>
      <c r="CE87" s="76">
        <f t="shared" si="99"/>
        <v>1</v>
      </c>
      <c r="CF87" s="89" t="str">
        <f t="shared" si="116"/>
        <v/>
      </c>
      <c r="CG87" s="168">
        <f t="shared" si="105"/>
        <v>0</v>
      </c>
      <c r="CH87" s="165">
        <f t="shared" si="128"/>
        <v>0</v>
      </c>
      <c r="CI87" s="70" t="str">
        <f t="shared" si="100"/>
        <v/>
      </c>
      <c r="CJ87" s="102" t="str">
        <f t="shared" si="118"/>
        <v/>
      </c>
      <c r="CK87" s="230" t="str">
        <f t="shared" si="94"/>
        <v/>
      </c>
      <c r="CL87" s="85">
        <f t="shared" si="129"/>
        <v>0</v>
      </c>
      <c r="CM87" s="6"/>
      <c r="CN87" s="6"/>
      <c r="CO87" s="6"/>
      <c r="CP87" s="6"/>
      <c r="CQ87" s="6"/>
      <c r="CR87" s="6"/>
      <c r="CS87" s="6"/>
      <c r="CT87" s="6"/>
      <c r="CU87" s="6"/>
    </row>
    <row r="88" spans="1:99" ht="15.6">
      <c r="A88" s="27">
        <v>32958</v>
      </c>
      <c r="B88">
        <v>8.5600004196166992</v>
      </c>
      <c r="C88">
        <v>18.549999237060501</v>
      </c>
      <c r="D88">
        <v>39.700000762939503</v>
      </c>
      <c r="E88">
        <v>30.922200225085199</v>
      </c>
      <c r="F88" s="36">
        <f t="shared" si="66"/>
        <v>2.8768794283653469</v>
      </c>
      <c r="G88" s="41">
        <f t="shared" si="82"/>
        <v>37.398497220247222</v>
      </c>
      <c r="H88" s="42">
        <f t="shared" si="83"/>
        <v>0.74796994440494446</v>
      </c>
      <c r="I88" s="61">
        <f t="shared" si="67"/>
        <v>16.052499532699549</v>
      </c>
      <c r="J88" s="35">
        <f t="shared" si="68"/>
        <v>1</v>
      </c>
      <c r="K88" s="89">
        <f t="shared" si="95"/>
        <v>1</v>
      </c>
      <c r="L88" s="89" t="str">
        <f t="shared" si="101"/>
        <v/>
      </c>
      <c r="M88" s="168">
        <f t="shared" si="106"/>
        <v>9.9350025834183744E-2</v>
      </c>
      <c r="N88" s="165">
        <f t="shared" si="120"/>
        <v>0</v>
      </c>
      <c r="O88" s="70" t="str">
        <f t="shared" si="119"/>
        <v/>
      </c>
      <c r="P88" s="102" t="str">
        <f t="shared" si="107"/>
        <v/>
      </c>
      <c r="Q88" s="230" t="str">
        <f t="shared" si="65"/>
        <v/>
      </c>
      <c r="R88" s="85">
        <f t="shared" si="121"/>
        <v>0</v>
      </c>
      <c r="S88" s="27">
        <v>33323</v>
      </c>
      <c r="T88">
        <v>7.4899997711181596</v>
      </c>
      <c r="U88">
        <v>22.2600002288818</v>
      </c>
      <c r="V88">
        <v>0.20000000298023199</v>
      </c>
      <c r="W88">
        <v>30.922200225085199</v>
      </c>
      <c r="X88" s="36">
        <f t="shared" si="69"/>
        <v>3.6453395732257206</v>
      </c>
      <c r="Y88" s="41">
        <f t="shared" si="84"/>
        <v>0</v>
      </c>
      <c r="Z88" s="42">
        <f t="shared" si="85"/>
        <v>0</v>
      </c>
      <c r="AA88" s="61">
        <f t="shared" si="70"/>
        <v>18.56750011444089</v>
      </c>
      <c r="AB88" s="35" t="str">
        <f t="shared" si="71"/>
        <v xml:space="preserve"> </v>
      </c>
      <c r="AC88" s="76" t="str">
        <f t="shared" si="96"/>
        <v/>
      </c>
      <c r="AD88" s="89" t="str">
        <f t="shared" si="108"/>
        <v/>
      </c>
      <c r="AE88" s="168">
        <f t="shared" si="102"/>
        <v>0.11565462965163868</v>
      </c>
      <c r="AF88" s="165">
        <f t="shared" si="122"/>
        <v>0</v>
      </c>
      <c r="AG88" s="70" t="str">
        <f t="shared" si="109"/>
        <v/>
      </c>
      <c r="AH88" s="102" t="str">
        <f t="shared" si="110"/>
        <v/>
      </c>
      <c r="AI88" s="230" t="str">
        <f t="shared" si="72"/>
        <v/>
      </c>
      <c r="AJ88" s="85">
        <f t="shared" si="123"/>
        <v>0</v>
      </c>
      <c r="AK88" s="27">
        <v>33688</v>
      </c>
      <c r="AL88">
        <v>17.889999389648398</v>
      </c>
      <c r="AM88">
        <v>24.059999465942401</v>
      </c>
      <c r="AN88">
        <v>0.40000000596046398</v>
      </c>
      <c r="AO88">
        <v>30.922200225085199</v>
      </c>
      <c r="AP88" s="36">
        <f t="shared" si="73"/>
        <v>2.7959314828943227</v>
      </c>
      <c r="AQ88" s="41">
        <f t="shared" si="86"/>
        <v>26.294814567238497</v>
      </c>
      <c r="AR88" s="42">
        <f t="shared" si="87"/>
        <v>0.5258962913447699</v>
      </c>
      <c r="AS88" s="61">
        <f t="shared" si="74"/>
        <v>22.5174994468689</v>
      </c>
      <c r="AT88" s="37">
        <f t="shared" si="88"/>
        <v>1</v>
      </c>
      <c r="AU88" s="76">
        <f t="shared" si="97"/>
        <v>1</v>
      </c>
      <c r="AV88" s="89" t="str">
        <f t="shared" si="111"/>
        <v/>
      </c>
      <c r="AW88" s="168">
        <f t="shared" si="103"/>
        <v>0</v>
      </c>
      <c r="AX88" s="165">
        <f t="shared" si="124"/>
        <v>0</v>
      </c>
      <c r="AY88" s="70" t="str">
        <f t="shared" si="112"/>
        <v/>
      </c>
      <c r="AZ88" s="102" t="str">
        <f t="shared" si="113"/>
        <v/>
      </c>
      <c r="BA88" s="230" t="str">
        <f t="shared" si="75"/>
        <v/>
      </c>
      <c r="BB88" s="85">
        <f t="shared" si="125"/>
        <v>0</v>
      </c>
      <c r="BC88" s="27">
        <v>33323</v>
      </c>
      <c r="BD88">
        <v>4.1399998664856001</v>
      </c>
      <c r="BE88">
        <v>21.899999618530298</v>
      </c>
      <c r="BF88">
        <v>0</v>
      </c>
      <c r="BG88">
        <v>30.706761594563599</v>
      </c>
      <c r="BH88" s="110">
        <f t="shared" si="76"/>
        <v>3.7441210149310908</v>
      </c>
      <c r="BI88" s="111">
        <f t="shared" si="89"/>
        <v>0</v>
      </c>
      <c r="BJ88" s="113">
        <f t="shared" si="90"/>
        <v>0</v>
      </c>
      <c r="BK88" s="112">
        <f t="shared" si="77"/>
        <v>17.459999680519125</v>
      </c>
      <c r="BL88" s="35" t="str">
        <f t="shared" si="78"/>
        <v xml:space="preserve"> </v>
      </c>
      <c r="BM88" s="76" t="str">
        <f t="shared" si="98"/>
        <v/>
      </c>
      <c r="BN88" s="89" t="str">
        <f t="shared" si="114"/>
        <v/>
      </c>
      <c r="BO88" s="168">
        <f t="shared" si="104"/>
        <v>0.11057456368722693</v>
      </c>
      <c r="BP88" s="165">
        <f t="shared" si="126"/>
        <v>0</v>
      </c>
      <c r="BQ88" s="70" t="str">
        <f t="shared" si="117"/>
        <v/>
      </c>
      <c r="BR88" s="102" t="str">
        <f t="shared" si="115"/>
        <v/>
      </c>
      <c r="BS88" s="230" t="str">
        <f t="shared" si="91"/>
        <v/>
      </c>
      <c r="BT88" s="85">
        <f t="shared" si="127"/>
        <v>0</v>
      </c>
      <c r="BU88" s="27">
        <v>33688</v>
      </c>
      <c r="BV88">
        <v>16.190000534057599</v>
      </c>
      <c r="BW88">
        <v>22.340000152587901</v>
      </c>
      <c r="BX88">
        <v>0.10000000149011599</v>
      </c>
      <c r="BY88">
        <v>30.706761594563599</v>
      </c>
      <c r="BZ88" s="34">
        <f t="shared" si="79"/>
        <v>2.6497037581856557</v>
      </c>
      <c r="CA88" s="38">
        <f t="shared" si="92"/>
        <v>26.077821240408596</v>
      </c>
      <c r="CB88" s="40">
        <f t="shared" si="93"/>
        <v>0.52155642480817188</v>
      </c>
      <c r="CC88" s="61">
        <f t="shared" si="80"/>
        <v>20.802500247955326</v>
      </c>
      <c r="CD88" s="35">
        <f t="shared" si="81"/>
        <v>1</v>
      </c>
      <c r="CE88" s="76" t="str">
        <f t="shared" si="99"/>
        <v/>
      </c>
      <c r="CF88" s="89" t="str">
        <f t="shared" si="116"/>
        <v/>
      </c>
      <c r="CG88" s="168">
        <f t="shared" si="105"/>
        <v>9.6528727555596369E-2</v>
      </c>
      <c r="CH88" s="165">
        <f t="shared" si="128"/>
        <v>0</v>
      </c>
      <c r="CI88" s="70" t="str">
        <f t="shared" si="100"/>
        <v/>
      </c>
      <c r="CJ88" s="102" t="str">
        <f t="shared" si="118"/>
        <v/>
      </c>
      <c r="CK88" s="230" t="str">
        <f t="shared" si="94"/>
        <v/>
      </c>
      <c r="CL88" s="85">
        <f t="shared" si="129"/>
        <v>0</v>
      </c>
      <c r="CM88" s="6"/>
      <c r="CN88" s="6"/>
      <c r="CO88" s="6"/>
      <c r="CP88" s="6"/>
      <c r="CQ88" s="6"/>
      <c r="CR88" s="6"/>
      <c r="CS88" s="6"/>
      <c r="CT88" s="6"/>
      <c r="CU88" s="6"/>
    </row>
    <row r="89" spans="1:99" ht="15.6">
      <c r="A89" s="27">
        <v>32959</v>
      </c>
      <c r="B89">
        <v>8.3000001907348597</v>
      </c>
      <c r="C89">
        <v>22.899999618530298</v>
      </c>
      <c r="D89">
        <v>0.40000000596046398</v>
      </c>
      <c r="E89">
        <v>30.678713822121299</v>
      </c>
      <c r="F89" s="36">
        <f t="shared" si="66"/>
        <v>3.6755453438836407</v>
      </c>
      <c r="G89" s="41">
        <f t="shared" si="82"/>
        <v>34.858060951100775</v>
      </c>
      <c r="H89" s="42">
        <f t="shared" si="83"/>
        <v>0.69716121902201555</v>
      </c>
      <c r="I89" s="61">
        <f t="shared" si="67"/>
        <v>19.249999761581439</v>
      </c>
      <c r="J89" s="35">
        <f t="shared" si="68"/>
        <v>1</v>
      </c>
      <c r="K89" s="89">
        <f t="shared" si="95"/>
        <v>1</v>
      </c>
      <c r="L89" s="89" t="str">
        <f t="shared" si="101"/>
        <v/>
      </c>
      <c r="M89" s="168">
        <f t="shared" si="106"/>
        <v>0.11588139845713527</v>
      </c>
      <c r="N89" s="165">
        <f t="shared" si="120"/>
        <v>0</v>
      </c>
      <c r="O89" s="70" t="str">
        <f t="shared" si="119"/>
        <v/>
      </c>
      <c r="P89" s="102" t="str">
        <f t="shared" si="107"/>
        <v/>
      </c>
      <c r="Q89" s="230" t="str">
        <f t="shared" si="65"/>
        <v/>
      </c>
      <c r="R89" s="85">
        <f t="shared" si="121"/>
        <v>0</v>
      </c>
      <c r="S89" s="27">
        <v>33324</v>
      </c>
      <c r="T89">
        <v>9.2299995422363299</v>
      </c>
      <c r="U89">
        <v>24.399999618530298</v>
      </c>
      <c r="V89">
        <v>0</v>
      </c>
      <c r="W89">
        <v>30.678713822121299</v>
      </c>
      <c r="X89" s="36">
        <f t="shared" si="69"/>
        <v>3.8828983564806552</v>
      </c>
      <c r="Y89" s="41">
        <f t="shared" si="84"/>
        <v>0</v>
      </c>
      <c r="Z89" s="42">
        <f t="shared" si="85"/>
        <v>0</v>
      </c>
      <c r="AA89" s="61">
        <f t="shared" si="70"/>
        <v>20.607499599456805</v>
      </c>
      <c r="AB89" s="35" t="str">
        <f t="shared" si="71"/>
        <v xml:space="preserve"> </v>
      </c>
      <c r="AC89" s="76" t="str">
        <f t="shared" si="96"/>
        <v/>
      </c>
      <c r="AD89" s="89" t="str">
        <f t="shared" si="108"/>
        <v/>
      </c>
      <c r="AE89" s="168">
        <f t="shared" si="102"/>
        <v>0.10192556791327625</v>
      </c>
      <c r="AF89" s="165">
        <f t="shared" si="122"/>
        <v>0</v>
      </c>
      <c r="AG89" s="70" t="str">
        <f t="shared" si="109"/>
        <v/>
      </c>
      <c r="AH89" s="102" t="str">
        <f t="shared" si="110"/>
        <v/>
      </c>
      <c r="AI89" s="230" t="str">
        <f t="shared" si="72"/>
        <v/>
      </c>
      <c r="AJ89" s="85">
        <f t="shared" si="123"/>
        <v>0</v>
      </c>
      <c r="AK89" s="27">
        <v>33689</v>
      </c>
      <c r="AL89">
        <v>11.439999580383301</v>
      </c>
      <c r="AM89">
        <v>24.389999389648398</v>
      </c>
      <c r="AN89">
        <v>1.1000000238418599</v>
      </c>
      <c r="AO89">
        <v>30.678713822121299</v>
      </c>
      <c r="AP89" s="36">
        <f t="shared" si="73"/>
        <v>3.7015568949199706</v>
      </c>
      <c r="AQ89" s="41">
        <f t="shared" si="86"/>
        <v>24.433569075144383</v>
      </c>
      <c r="AR89" s="42">
        <f t="shared" si="87"/>
        <v>0.48867138150288769</v>
      </c>
      <c r="AS89" s="61">
        <f t="shared" si="74"/>
        <v>21.152499437332125</v>
      </c>
      <c r="AT89" s="37">
        <f t="shared" si="88"/>
        <v>1</v>
      </c>
      <c r="AU89" s="76">
        <f t="shared" si="97"/>
        <v>1</v>
      </c>
      <c r="AV89" s="89" t="str">
        <f t="shared" si="111"/>
        <v/>
      </c>
      <c r="AW89" s="168">
        <f t="shared" si="103"/>
        <v>8.0914020655199009E-2</v>
      </c>
      <c r="AX89" s="165">
        <f t="shared" si="124"/>
        <v>0</v>
      </c>
      <c r="AY89" s="70" t="str">
        <f t="shared" si="112"/>
        <v/>
      </c>
      <c r="AZ89" s="102" t="str">
        <f t="shared" si="113"/>
        <v/>
      </c>
      <c r="BA89" s="230" t="str">
        <f t="shared" si="75"/>
        <v/>
      </c>
      <c r="BB89" s="85">
        <f t="shared" si="125"/>
        <v>0</v>
      </c>
      <c r="BC89" s="27">
        <v>33324</v>
      </c>
      <c r="BD89">
        <v>5.4800000190734899</v>
      </c>
      <c r="BE89">
        <v>27</v>
      </c>
      <c r="BF89">
        <v>0</v>
      </c>
      <c r="BG89">
        <v>30.4607460274127</v>
      </c>
      <c r="BH89" s="110">
        <f t="shared" si="76"/>
        <v>4.5155740867754774</v>
      </c>
      <c r="BI89" s="111">
        <f t="shared" si="89"/>
        <v>0</v>
      </c>
      <c r="BJ89" s="113">
        <f t="shared" si="90"/>
        <v>0</v>
      </c>
      <c r="BK89" s="112">
        <f t="shared" si="77"/>
        <v>21.620000004768372</v>
      </c>
      <c r="BL89" s="35" t="str">
        <f t="shared" si="78"/>
        <v xml:space="preserve"> </v>
      </c>
      <c r="BM89" s="76" t="str">
        <f t="shared" si="98"/>
        <v/>
      </c>
      <c r="BN89" s="89" t="str">
        <f t="shared" si="114"/>
        <v/>
      </c>
      <c r="BO89" s="168">
        <f t="shared" si="104"/>
        <v>0</v>
      </c>
      <c r="BP89" s="165">
        <f t="shared" si="126"/>
        <v>0</v>
      </c>
      <c r="BQ89" s="70" t="str">
        <f t="shared" si="117"/>
        <v/>
      </c>
      <c r="BR89" s="102" t="str">
        <f t="shared" si="115"/>
        <v/>
      </c>
      <c r="BS89" s="230" t="str">
        <f t="shared" si="91"/>
        <v/>
      </c>
      <c r="BT89" s="85">
        <f t="shared" si="127"/>
        <v>0</v>
      </c>
      <c r="BU89" s="27">
        <v>33689</v>
      </c>
      <c r="BV89">
        <v>8.1599998474121094</v>
      </c>
      <c r="BW89">
        <v>20.920000076293899</v>
      </c>
      <c r="BX89">
        <v>0</v>
      </c>
      <c r="BY89">
        <v>30.4607460274127</v>
      </c>
      <c r="BZ89" s="34">
        <f t="shared" si="79"/>
        <v>3.3034492817800554</v>
      </c>
      <c r="CA89" s="38">
        <f t="shared" si="92"/>
        <v>23.43506181498455</v>
      </c>
      <c r="CB89" s="40">
        <f t="shared" si="93"/>
        <v>0.46870123629969102</v>
      </c>
      <c r="CC89" s="61">
        <f t="shared" si="80"/>
        <v>17.730000019073451</v>
      </c>
      <c r="CD89" s="35">
        <f t="shared" si="81"/>
        <v>1</v>
      </c>
      <c r="CE89" s="76" t="str">
        <f t="shared" si="99"/>
        <v/>
      </c>
      <c r="CF89" s="89" t="str">
        <f t="shared" si="116"/>
        <v/>
      </c>
      <c r="CG89" s="168">
        <f t="shared" si="105"/>
        <v>0.11220998395116329</v>
      </c>
      <c r="CH89" s="165">
        <f t="shared" si="128"/>
        <v>0</v>
      </c>
      <c r="CI89" s="70" t="str">
        <f t="shared" si="100"/>
        <v/>
      </c>
      <c r="CJ89" s="102" t="str">
        <f t="shared" si="118"/>
        <v/>
      </c>
      <c r="CK89" s="230" t="str">
        <f t="shared" si="94"/>
        <v/>
      </c>
      <c r="CL89" s="85">
        <f t="shared" si="129"/>
        <v>0</v>
      </c>
      <c r="CM89" s="6"/>
      <c r="CN89" s="6"/>
      <c r="CO89" s="6"/>
      <c r="CP89" s="6"/>
      <c r="CQ89" s="6"/>
      <c r="CR89" s="6"/>
      <c r="CS89" s="6"/>
      <c r="CT89" s="6"/>
      <c r="CU89" s="6"/>
    </row>
    <row r="90" spans="1:99" ht="15.6">
      <c r="A90" s="27">
        <v>32960</v>
      </c>
      <c r="B90">
        <v>12.4799995422363</v>
      </c>
      <c r="C90">
        <v>27.889999389648398</v>
      </c>
      <c r="D90">
        <v>0</v>
      </c>
      <c r="E90">
        <v>30.434789528363599</v>
      </c>
      <c r="F90" s="36">
        <f t="shared" si="66"/>
        <v>4.2603521299661971</v>
      </c>
      <c r="G90" s="41">
        <f t="shared" si="82"/>
        <v>31.449779247127818</v>
      </c>
      <c r="H90" s="42">
        <f t="shared" si="83"/>
        <v>0.62899558494255636</v>
      </c>
      <c r="I90" s="61">
        <f t="shared" si="67"/>
        <v>24.037499427795375</v>
      </c>
      <c r="J90" s="35">
        <f t="shared" si="68"/>
        <v>1</v>
      </c>
      <c r="K90" s="89">
        <f t="shared" si="95"/>
        <v>1</v>
      </c>
      <c r="L90" s="89" t="str">
        <f t="shared" si="101"/>
        <v/>
      </c>
      <c r="M90" s="168">
        <f t="shared" si="106"/>
        <v>0</v>
      </c>
      <c r="N90" s="165">
        <f t="shared" si="120"/>
        <v>0</v>
      </c>
      <c r="O90" s="70" t="str">
        <f t="shared" si="119"/>
        <v/>
      </c>
      <c r="P90" s="102" t="str">
        <f t="shared" si="107"/>
        <v/>
      </c>
      <c r="Q90" s="230" t="str">
        <f t="shared" si="65"/>
        <v/>
      </c>
      <c r="R90" s="85">
        <f t="shared" si="121"/>
        <v>0</v>
      </c>
      <c r="S90" s="27">
        <v>33325</v>
      </c>
      <c r="T90">
        <v>12.3699998855591</v>
      </c>
      <c r="U90">
        <v>22.639999389648398</v>
      </c>
      <c r="V90">
        <v>0</v>
      </c>
      <c r="W90">
        <v>30.434789528363599</v>
      </c>
      <c r="X90" s="36">
        <f t="shared" si="69"/>
        <v>3.2326112281571184</v>
      </c>
      <c r="Y90" s="41">
        <f t="shared" si="84"/>
        <v>0</v>
      </c>
      <c r="Z90" s="42">
        <f t="shared" si="85"/>
        <v>0</v>
      </c>
      <c r="AA90" s="61">
        <f t="shared" si="70"/>
        <v>20.072499513626074</v>
      </c>
      <c r="AB90" s="35" t="str">
        <f t="shared" si="71"/>
        <v xml:space="preserve"> </v>
      </c>
      <c r="AC90" s="76" t="str">
        <f t="shared" si="96"/>
        <v/>
      </c>
      <c r="AD90" s="89" t="str">
        <f t="shared" si="108"/>
        <v/>
      </c>
      <c r="AE90" s="168">
        <f t="shared" si="102"/>
        <v>0.11090441355526318</v>
      </c>
      <c r="AF90" s="165">
        <f t="shared" si="122"/>
        <v>0</v>
      </c>
      <c r="AG90" s="70" t="str">
        <f t="shared" si="109"/>
        <v/>
      </c>
      <c r="AH90" s="102" t="str">
        <f t="shared" si="110"/>
        <v/>
      </c>
      <c r="AI90" s="230" t="str">
        <f t="shared" si="72"/>
        <v/>
      </c>
      <c r="AJ90" s="85">
        <f t="shared" si="123"/>
        <v>0</v>
      </c>
      <c r="AK90" s="27">
        <v>33690</v>
      </c>
      <c r="AL90">
        <v>12.5200004577637</v>
      </c>
      <c r="AM90">
        <v>25.389999389648398</v>
      </c>
      <c r="AN90">
        <v>0</v>
      </c>
      <c r="AO90">
        <v>30.434789528363599</v>
      </c>
      <c r="AP90" s="36">
        <f t="shared" si="73"/>
        <v>3.7673653233640105</v>
      </c>
      <c r="AQ90" s="41">
        <f t="shared" si="86"/>
        <v>21.419676816453176</v>
      </c>
      <c r="AR90" s="42">
        <f t="shared" si="87"/>
        <v>0.42839353632906352</v>
      </c>
      <c r="AS90" s="61">
        <f t="shared" si="74"/>
        <v>22.172499656677225</v>
      </c>
      <c r="AT90" s="37">
        <f t="shared" si="88"/>
        <v>1</v>
      </c>
      <c r="AU90" s="76" t="str">
        <f t="shared" si="97"/>
        <v/>
      </c>
      <c r="AV90" s="89" t="str">
        <f t="shared" si="111"/>
        <v/>
      </c>
      <c r="AW90" s="168">
        <f t="shared" si="103"/>
        <v>0</v>
      </c>
      <c r="AX90" s="165">
        <f t="shared" si="124"/>
        <v>0</v>
      </c>
      <c r="AY90" s="70" t="str">
        <f t="shared" si="112"/>
        <v/>
      </c>
      <c r="AZ90" s="102" t="str">
        <f t="shared" si="113"/>
        <v/>
      </c>
      <c r="BA90" s="230" t="str">
        <f t="shared" si="75"/>
        <v/>
      </c>
      <c r="BB90" s="85">
        <f t="shared" si="125"/>
        <v>0</v>
      </c>
      <c r="BC90" s="27">
        <v>33325</v>
      </c>
      <c r="BD90">
        <v>10.329999923706101</v>
      </c>
      <c r="BE90">
        <v>21.2399997711182</v>
      </c>
      <c r="BF90">
        <v>0</v>
      </c>
      <c r="BG90">
        <v>30.214405037225202</v>
      </c>
      <c r="BH90" s="110">
        <f t="shared" si="76"/>
        <v>3.146541915316166</v>
      </c>
      <c r="BI90" s="111">
        <f t="shared" si="89"/>
        <v>0</v>
      </c>
      <c r="BJ90" s="113">
        <f t="shared" si="90"/>
        <v>0</v>
      </c>
      <c r="BK90" s="112">
        <f t="shared" si="77"/>
        <v>18.512499809265176</v>
      </c>
      <c r="BL90" s="35" t="str">
        <f t="shared" si="78"/>
        <v xml:space="preserve"> </v>
      </c>
      <c r="BM90" s="76" t="str">
        <f t="shared" si="98"/>
        <v/>
      </c>
      <c r="BN90" s="89">
        <f t="shared" si="114"/>
        <v>1</v>
      </c>
      <c r="BO90" s="168">
        <f t="shared" si="104"/>
        <v>0.11551979357402846</v>
      </c>
      <c r="BP90" s="165">
        <f t="shared" si="126"/>
        <v>0</v>
      </c>
      <c r="BQ90" s="70" t="str">
        <f t="shared" si="117"/>
        <v/>
      </c>
      <c r="BR90" s="102">
        <f t="shared" si="115"/>
        <v>26.548001384735095</v>
      </c>
      <c r="BS90" s="230" t="str">
        <f t="shared" si="91"/>
        <v/>
      </c>
      <c r="BT90" s="85">
        <f t="shared" si="127"/>
        <v>0</v>
      </c>
      <c r="BU90" s="27">
        <v>33690</v>
      </c>
      <c r="BV90">
        <v>7.1999998092651403</v>
      </c>
      <c r="BW90">
        <v>22.370000839233398</v>
      </c>
      <c r="BX90">
        <v>0</v>
      </c>
      <c r="BY90">
        <v>30.214405037225202</v>
      </c>
      <c r="BZ90" s="34">
        <f t="shared" si="79"/>
        <v>3.599865985089473</v>
      </c>
      <c r="CA90" s="38">
        <f t="shared" si="92"/>
        <v>20.555169026912971</v>
      </c>
      <c r="CB90" s="40">
        <f t="shared" si="93"/>
        <v>0.4111033805382594</v>
      </c>
      <c r="CC90" s="61">
        <f t="shared" si="80"/>
        <v>18.577500581741333</v>
      </c>
      <c r="CD90" s="35">
        <f t="shared" si="81"/>
        <v>1</v>
      </c>
      <c r="CE90" s="76" t="str">
        <f t="shared" si="99"/>
        <v/>
      </c>
      <c r="CF90" s="89" t="str">
        <f t="shared" si="116"/>
        <v/>
      </c>
      <c r="CG90" s="168">
        <f t="shared" si="105"/>
        <v>0.1156775319056179</v>
      </c>
      <c r="CH90" s="165">
        <f t="shared" si="128"/>
        <v>0</v>
      </c>
      <c r="CI90" s="70" t="str">
        <f t="shared" si="100"/>
        <v/>
      </c>
      <c r="CJ90" s="102" t="str">
        <f t="shared" si="118"/>
        <v/>
      </c>
      <c r="CK90" s="230" t="str">
        <f t="shared" si="94"/>
        <v/>
      </c>
      <c r="CL90" s="85">
        <f t="shared" si="129"/>
        <v>0</v>
      </c>
      <c r="CM90" s="6"/>
      <c r="CN90" s="6"/>
      <c r="CO90" s="6"/>
      <c r="CP90" s="6"/>
      <c r="CQ90" s="6"/>
      <c r="CR90" s="6"/>
      <c r="CS90" s="6"/>
      <c r="CT90" s="6"/>
      <c r="CU90" s="6"/>
    </row>
    <row r="91" spans="1:99" ht="15.6">
      <c r="A91" s="27">
        <v>32961</v>
      </c>
      <c r="B91">
        <v>15.289999961853001</v>
      </c>
      <c r="C91">
        <v>32.049999237060497</v>
      </c>
      <c r="D91">
        <v>0</v>
      </c>
      <c r="E91">
        <v>30.1905262773004</v>
      </c>
      <c r="F91" s="36">
        <f t="shared" si="66"/>
        <v>4.8117545342436223</v>
      </c>
      <c r="G91" s="41">
        <f t="shared" si="82"/>
        <v>27.600375619732919</v>
      </c>
      <c r="H91" s="42">
        <f t="shared" si="83"/>
        <v>0.5520075123946584</v>
      </c>
      <c r="I91" s="61">
        <f t="shared" si="67"/>
        <v>27.859999418258624</v>
      </c>
      <c r="J91" s="35">
        <f t="shared" si="68"/>
        <v>1</v>
      </c>
      <c r="K91" s="89">
        <f t="shared" si="95"/>
        <v>1</v>
      </c>
      <c r="L91" s="89" t="str">
        <f t="shared" si="101"/>
        <v/>
      </c>
      <c r="M91" s="168">
        <f t="shared" si="106"/>
        <v>0</v>
      </c>
      <c r="N91" s="165">
        <f t="shared" si="120"/>
        <v>0</v>
      </c>
      <c r="O91" s="70" t="str">
        <f t="shared" si="119"/>
        <v/>
      </c>
      <c r="P91" s="102" t="str">
        <f t="shared" si="107"/>
        <v/>
      </c>
      <c r="Q91" s="230" t="str">
        <f t="shared" si="65"/>
        <v/>
      </c>
      <c r="R91" s="85">
        <f t="shared" si="121"/>
        <v>0</v>
      </c>
      <c r="S91" s="27">
        <v>33326</v>
      </c>
      <c r="T91">
        <v>12.6099996566772</v>
      </c>
      <c r="U91">
        <v>22.7399997711182</v>
      </c>
      <c r="V91">
        <v>1.3999999761581401</v>
      </c>
      <c r="W91">
        <v>30.1905262773004</v>
      </c>
      <c r="X91" s="36">
        <f t="shared" si="69"/>
        <v>3.20007060906859</v>
      </c>
      <c r="Y91" s="41">
        <f t="shared" si="84"/>
        <v>0</v>
      </c>
      <c r="Z91" s="42">
        <f t="shared" si="85"/>
        <v>0</v>
      </c>
      <c r="AA91" s="61">
        <f t="shared" si="70"/>
        <v>20.207499742507949</v>
      </c>
      <c r="AB91" s="35" t="str">
        <f t="shared" si="71"/>
        <v xml:space="preserve"> </v>
      </c>
      <c r="AC91" s="76" t="str">
        <f t="shared" si="96"/>
        <v/>
      </c>
      <c r="AD91" s="89" t="str">
        <f t="shared" si="108"/>
        <v/>
      </c>
      <c r="AE91" s="168">
        <f t="shared" si="102"/>
        <v>0.10922778163640519</v>
      </c>
      <c r="AF91" s="165">
        <f t="shared" si="122"/>
        <v>0</v>
      </c>
      <c r="AG91" s="70" t="str">
        <f t="shared" si="109"/>
        <v/>
      </c>
      <c r="AH91" s="102" t="str">
        <f t="shared" si="110"/>
        <v/>
      </c>
      <c r="AI91" s="230" t="str">
        <f t="shared" si="72"/>
        <v/>
      </c>
      <c r="AJ91" s="85">
        <f t="shared" si="123"/>
        <v>0</v>
      </c>
      <c r="AK91" s="27">
        <v>33691</v>
      </c>
      <c r="AL91">
        <v>13.800000190734901</v>
      </c>
      <c r="AM91">
        <v>26.4799995422363</v>
      </c>
      <c r="AN91">
        <v>0</v>
      </c>
      <c r="AO91">
        <v>30.1905262773004</v>
      </c>
      <c r="AP91" s="36">
        <f t="shared" si="73"/>
        <v>3.8290353516411906</v>
      </c>
      <c r="AQ91" s="41">
        <f t="shared" si="86"/>
        <v>18.356448535140224</v>
      </c>
      <c r="AR91" s="42">
        <f t="shared" si="87"/>
        <v>0.36712897070280448</v>
      </c>
      <c r="AS91" s="61">
        <f t="shared" si="74"/>
        <v>23.309999704360951</v>
      </c>
      <c r="AT91" s="37">
        <f t="shared" si="88"/>
        <v>1</v>
      </c>
      <c r="AU91" s="76" t="str">
        <f t="shared" si="97"/>
        <v/>
      </c>
      <c r="AV91" s="89" t="str">
        <f t="shared" si="111"/>
        <v/>
      </c>
      <c r="AW91" s="168">
        <f t="shared" si="103"/>
        <v>0</v>
      </c>
      <c r="AX91" s="165">
        <f t="shared" si="124"/>
        <v>0</v>
      </c>
      <c r="AY91" s="70" t="str">
        <f t="shared" si="112"/>
        <v/>
      </c>
      <c r="AZ91" s="102" t="str">
        <f t="shared" si="113"/>
        <v/>
      </c>
      <c r="BA91" s="230" t="str">
        <f t="shared" si="75"/>
        <v/>
      </c>
      <c r="BB91" s="85">
        <f t="shared" si="125"/>
        <v>0</v>
      </c>
      <c r="BC91" s="27">
        <v>33326</v>
      </c>
      <c r="BD91">
        <v>8.7799997329711896</v>
      </c>
      <c r="BE91">
        <v>21.579999923706101</v>
      </c>
      <c r="BF91">
        <v>0</v>
      </c>
      <c r="BG91">
        <v>29.967833531874099</v>
      </c>
      <c r="BH91" s="110">
        <f t="shared" si="76"/>
        <v>3.3195004842574884</v>
      </c>
      <c r="BI91" s="111">
        <f t="shared" si="89"/>
        <v>0</v>
      </c>
      <c r="BJ91" s="113">
        <f t="shared" si="90"/>
        <v>0</v>
      </c>
      <c r="BK91" s="112">
        <f t="shared" si="77"/>
        <v>18.379999876022374</v>
      </c>
      <c r="BL91" s="35" t="str">
        <f t="shared" si="78"/>
        <v xml:space="preserve"> </v>
      </c>
      <c r="BM91" s="76" t="str">
        <f t="shared" si="98"/>
        <v/>
      </c>
      <c r="BN91" s="89">
        <f t="shared" si="114"/>
        <v>1</v>
      </c>
      <c r="BO91" s="168">
        <f t="shared" si="104"/>
        <v>0.11513560809203428</v>
      </c>
      <c r="BP91" s="165">
        <f t="shared" si="126"/>
        <v>0</v>
      </c>
      <c r="BQ91" s="70" t="str">
        <f t="shared" si="117"/>
        <v/>
      </c>
      <c r="BR91" s="102">
        <f t="shared" si="115"/>
        <v>24.234001064300536</v>
      </c>
      <c r="BS91" s="230" t="str">
        <f t="shared" si="91"/>
        <v/>
      </c>
      <c r="BT91" s="85">
        <f t="shared" si="127"/>
        <v>0</v>
      </c>
      <c r="BU91" s="27">
        <v>33691</v>
      </c>
      <c r="BV91">
        <v>9.5299997329711896</v>
      </c>
      <c r="BW91">
        <v>23.780000686645501</v>
      </c>
      <c r="BX91">
        <v>0</v>
      </c>
      <c r="BY91">
        <v>29.967833531874099</v>
      </c>
      <c r="BZ91" s="34">
        <f t="shared" si="79"/>
        <v>3.6591212682250918</v>
      </c>
      <c r="CA91" s="38">
        <f t="shared" si="92"/>
        <v>17.627872012332897</v>
      </c>
      <c r="CB91" s="40">
        <f t="shared" si="93"/>
        <v>0.35255744024665797</v>
      </c>
      <c r="CC91" s="61">
        <f t="shared" si="80"/>
        <v>20.217500448226922</v>
      </c>
      <c r="CD91" s="35">
        <f t="shared" si="81"/>
        <v>1</v>
      </c>
      <c r="CE91" s="76" t="str">
        <f t="shared" si="99"/>
        <v/>
      </c>
      <c r="CF91" s="89">
        <f t="shared" si="116"/>
        <v>1</v>
      </c>
      <c r="CG91" s="168">
        <f t="shared" si="105"/>
        <v>0.10909037604296003</v>
      </c>
      <c r="CH91" s="165">
        <f t="shared" si="128"/>
        <v>0</v>
      </c>
      <c r="CI91" s="70" t="str">
        <f t="shared" si="100"/>
        <v/>
      </c>
      <c r="CJ91" s="102">
        <f t="shared" si="118"/>
        <v>21.245998954772894</v>
      </c>
      <c r="CK91" s="230">
        <f t="shared" si="94"/>
        <v>33691</v>
      </c>
      <c r="CL91" s="85">
        <f t="shared" si="129"/>
        <v>1</v>
      </c>
      <c r="CM91" s="6"/>
      <c r="CN91" s="6"/>
      <c r="CO91" s="6"/>
      <c r="CP91" s="6"/>
      <c r="CQ91" s="6"/>
      <c r="CR91" s="6"/>
      <c r="CS91" s="6"/>
      <c r="CT91" s="6"/>
      <c r="CU91" s="6"/>
    </row>
    <row r="92" spans="1:99" ht="15.6">
      <c r="A92" s="27">
        <v>32962</v>
      </c>
      <c r="B92">
        <v>20.159999847412099</v>
      </c>
      <c r="C92">
        <v>28.7700004577637</v>
      </c>
      <c r="D92">
        <v>0.60000002384185802</v>
      </c>
      <c r="E92">
        <v>29.946023002420102</v>
      </c>
      <c r="F92" s="36">
        <f t="shared" si="66"/>
        <v>3.4864494399034034</v>
      </c>
      <c r="G92" s="41">
        <f t="shared" si="82"/>
        <v>25.411216091652054</v>
      </c>
      <c r="H92" s="42">
        <f t="shared" si="83"/>
        <v>0.50822432183304111</v>
      </c>
      <c r="I92" s="61">
        <f t="shared" si="67"/>
        <v>26.617500305175799</v>
      </c>
      <c r="J92" s="35">
        <f t="shared" si="68"/>
        <v>1</v>
      </c>
      <c r="K92" s="89">
        <f t="shared" si="95"/>
        <v>1</v>
      </c>
      <c r="L92" s="89" t="str">
        <f t="shared" si="101"/>
        <v/>
      </c>
      <c r="M92" s="168">
        <f t="shared" si="106"/>
        <v>0</v>
      </c>
      <c r="N92" s="165">
        <f t="shared" si="120"/>
        <v>0</v>
      </c>
      <c r="O92" s="70" t="str">
        <f t="shared" si="119"/>
        <v/>
      </c>
      <c r="P92" s="102" t="str">
        <f t="shared" si="107"/>
        <v/>
      </c>
      <c r="Q92" s="230" t="str">
        <f t="shared" si="65"/>
        <v/>
      </c>
      <c r="R92" s="85">
        <f t="shared" si="121"/>
        <v>0</v>
      </c>
      <c r="S92" s="27">
        <v>33327</v>
      </c>
      <c r="T92">
        <v>12.6000003814697</v>
      </c>
      <c r="U92">
        <v>23.280000686645501</v>
      </c>
      <c r="V92">
        <v>0</v>
      </c>
      <c r="W92">
        <v>29.946023002420102</v>
      </c>
      <c r="X92" s="36">
        <f t="shared" si="69"/>
        <v>3.2835307872912542</v>
      </c>
      <c r="Y92" s="41">
        <f t="shared" si="84"/>
        <v>0</v>
      </c>
      <c r="Z92" s="42">
        <f t="shared" si="85"/>
        <v>0</v>
      </c>
      <c r="AA92" s="61">
        <f t="shared" si="70"/>
        <v>20.610000610351552</v>
      </c>
      <c r="AB92" s="35" t="str">
        <f t="shared" si="71"/>
        <v xml:space="preserve"> </v>
      </c>
      <c r="AC92" s="76" t="str">
        <f t="shared" si="96"/>
        <v/>
      </c>
      <c r="AD92" s="89" t="str">
        <f t="shared" si="108"/>
        <v/>
      </c>
      <c r="AE92" s="168">
        <f t="shared" si="102"/>
        <v>0.10186577278101787</v>
      </c>
      <c r="AF92" s="165">
        <f t="shared" si="122"/>
        <v>0</v>
      </c>
      <c r="AG92" s="70" t="str">
        <f t="shared" si="109"/>
        <v/>
      </c>
      <c r="AH92" s="102" t="str">
        <f t="shared" si="110"/>
        <v/>
      </c>
      <c r="AI92" s="230" t="str">
        <f t="shared" si="72"/>
        <v/>
      </c>
      <c r="AJ92" s="85">
        <f t="shared" si="123"/>
        <v>0</v>
      </c>
      <c r="AK92" s="27">
        <v>33692</v>
      </c>
      <c r="AL92">
        <v>14.3599996566772</v>
      </c>
      <c r="AM92">
        <v>27.2299995422363</v>
      </c>
      <c r="AN92">
        <v>0</v>
      </c>
      <c r="AO92">
        <v>29.946023002420102</v>
      </c>
      <c r="AP92" s="36">
        <f t="shared" si="73"/>
        <v>3.8924336447179617</v>
      </c>
      <c r="AQ92" s="41">
        <f t="shared" si="86"/>
        <v>15.242501619365854</v>
      </c>
      <c r="AR92" s="42">
        <f t="shared" si="87"/>
        <v>0.30485003238731706</v>
      </c>
      <c r="AS92" s="61">
        <f t="shared" si="74"/>
        <v>24.012499570846526</v>
      </c>
      <c r="AT92" s="37">
        <f t="shared" si="88"/>
        <v>1</v>
      </c>
      <c r="AU92" s="76" t="str">
        <f t="shared" si="97"/>
        <v/>
      </c>
      <c r="AV92" s="89" t="str">
        <f t="shared" si="111"/>
        <v/>
      </c>
      <c r="AW92" s="168">
        <f t="shared" si="103"/>
        <v>0</v>
      </c>
      <c r="AX92" s="165">
        <f t="shared" si="124"/>
        <v>0</v>
      </c>
      <c r="AY92" s="70" t="str">
        <f t="shared" si="112"/>
        <v/>
      </c>
      <c r="AZ92" s="102" t="str">
        <f t="shared" si="113"/>
        <v/>
      </c>
      <c r="BA92" s="230" t="str">
        <f t="shared" si="75"/>
        <v/>
      </c>
      <c r="BB92" s="85">
        <f t="shared" si="125"/>
        <v>0</v>
      </c>
      <c r="BC92" s="27">
        <v>33327</v>
      </c>
      <c r="BD92">
        <v>8.1199998855590803</v>
      </c>
      <c r="BE92">
        <v>23.860000610351602</v>
      </c>
      <c r="BF92">
        <v>0</v>
      </c>
      <c r="BG92">
        <v>29.721126419232402</v>
      </c>
      <c r="BH92" s="110">
        <f t="shared" si="76"/>
        <v>3.7403960149135917</v>
      </c>
      <c r="BI92" s="111">
        <f t="shared" si="89"/>
        <v>0</v>
      </c>
      <c r="BJ92" s="113">
        <f t="shared" si="90"/>
        <v>0</v>
      </c>
      <c r="BK92" s="112">
        <f t="shared" si="77"/>
        <v>19.925000429153471</v>
      </c>
      <c r="BL92" s="35" t="str">
        <f t="shared" si="78"/>
        <v xml:space="preserve"> </v>
      </c>
      <c r="BM92" s="76" t="str">
        <f t="shared" si="98"/>
        <v/>
      </c>
      <c r="BN92" s="89">
        <f t="shared" si="114"/>
        <v>1</v>
      </c>
      <c r="BO92" s="168">
        <f t="shared" si="104"/>
        <v>0.11239637845565909</v>
      </c>
      <c r="BP92" s="165">
        <f t="shared" si="126"/>
        <v>0</v>
      </c>
      <c r="BQ92" s="70" t="str">
        <f t="shared" si="117"/>
        <v/>
      </c>
      <c r="BR92" s="102">
        <f t="shared" si="115"/>
        <v>20.714001178741494</v>
      </c>
      <c r="BS92" s="230" t="str">
        <f t="shared" si="91"/>
        <v/>
      </c>
      <c r="BT92" s="85">
        <f t="shared" si="127"/>
        <v>0</v>
      </c>
      <c r="BU92" s="27">
        <v>33692</v>
      </c>
      <c r="BV92">
        <v>10.2200002670288</v>
      </c>
      <c r="BW92">
        <v>25.5</v>
      </c>
      <c r="BX92">
        <v>0</v>
      </c>
      <c r="BY92">
        <v>29.721126419232402</v>
      </c>
      <c r="BZ92" s="34">
        <f t="shared" si="79"/>
        <v>3.8892873443839524</v>
      </c>
      <c r="CA92" s="38">
        <f t="shared" si="92"/>
        <v>14.516442136825734</v>
      </c>
      <c r="CB92" s="40">
        <f t="shared" si="93"/>
        <v>0.29032884273651471</v>
      </c>
      <c r="CC92" s="61">
        <f t="shared" si="80"/>
        <v>21.680000066757199</v>
      </c>
      <c r="CD92" s="35">
        <f t="shared" si="81"/>
        <v>1</v>
      </c>
      <c r="CE92" s="76" t="str">
        <f t="shared" si="99"/>
        <v/>
      </c>
      <c r="CF92" s="89" t="str">
        <f t="shared" si="116"/>
        <v/>
      </c>
      <c r="CG92" s="168">
        <f t="shared" si="105"/>
        <v>0</v>
      </c>
      <c r="CH92" s="165">
        <f t="shared" si="128"/>
        <v>0</v>
      </c>
      <c r="CI92" s="70" t="str">
        <f t="shared" si="100"/>
        <v/>
      </c>
      <c r="CJ92" s="102" t="str">
        <f t="shared" si="118"/>
        <v/>
      </c>
      <c r="CK92" s="230" t="str">
        <f t="shared" si="94"/>
        <v/>
      </c>
      <c r="CL92" s="85">
        <f t="shared" si="129"/>
        <v>0</v>
      </c>
      <c r="CM92" s="6"/>
      <c r="CN92" s="6"/>
      <c r="CO92" s="6"/>
      <c r="CP92" s="6"/>
      <c r="CQ92" s="6"/>
      <c r="CR92" s="6"/>
      <c r="CS92" s="6"/>
      <c r="CT92" s="6"/>
      <c r="CU92" s="6"/>
    </row>
    <row r="93" spans="1:99" ht="15.6">
      <c r="A93" s="27">
        <v>32963</v>
      </c>
      <c r="B93">
        <v>17.5200004577637</v>
      </c>
      <c r="C93">
        <v>29.579999923706101</v>
      </c>
      <c r="D93">
        <v>0</v>
      </c>
      <c r="E93">
        <v>29.701378637211</v>
      </c>
      <c r="F93" s="36">
        <f t="shared" si="66"/>
        <v>4.0039396242442242</v>
      </c>
      <c r="G93" s="41">
        <f t="shared" si="82"/>
        <v>22.208064392256674</v>
      </c>
      <c r="H93" s="42">
        <f t="shared" si="83"/>
        <v>0.44416128784513348</v>
      </c>
      <c r="I93" s="61">
        <f t="shared" si="67"/>
        <v>26.565000057220502</v>
      </c>
      <c r="J93" s="35">
        <f t="shared" si="68"/>
        <v>1</v>
      </c>
      <c r="K93" s="89" t="str">
        <f t="shared" si="95"/>
        <v/>
      </c>
      <c r="L93" s="89" t="str">
        <f t="shared" si="101"/>
        <v/>
      </c>
      <c r="M93" s="168">
        <f t="shared" si="106"/>
        <v>0</v>
      </c>
      <c r="N93" s="165">
        <f t="shared" si="120"/>
        <v>0</v>
      </c>
      <c r="O93" s="70" t="str">
        <f t="shared" si="119"/>
        <v/>
      </c>
      <c r="P93" s="102" t="str">
        <f t="shared" si="107"/>
        <v/>
      </c>
      <c r="Q93" s="230" t="str">
        <f t="shared" si="65"/>
        <v/>
      </c>
      <c r="R93" s="85">
        <f t="shared" si="121"/>
        <v>0</v>
      </c>
      <c r="S93" s="27">
        <v>33328</v>
      </c>
      <c r="T93">
        <v>14.3800001144409</v>
      </c>
      <c r="U93">
        <v>24.469999313354499</v>
      </c>
      <c r="V93">
        <v>0</v>
      </c>
      <c r="W93">
        <v>29.701378637211</v>
      </c>
      <c r="X93" s="36">
        <f t="shared" si="69"/>
        <v>3.2969975838584409</v>
      </c>
      <c r="Y93" s="41">
        <f t="shared" si="84"/>
        <v>0</v>
      </c>
      <c r="Z93" s="42">
        <f t="shared" si="85"/>
        <v>0</v>
      </c>
      <c r="AA93" s="61">
        <f t="shared" si="70"/>
        <v>21.947499513626099</v>
      </c>
      <c r="AB93" s="35" t="str">
        <f t="shared" si="71"/>
        <v xml:space="preserve"> </v>
      </c>
      <c r="AC93" s="76" t="str">
        <f t="shared" si="96"/>
        <v/>
      </c>
      <c r="AD93" s="89">
        <f t="shared" si="108"/>
        <v>1</v>
      </c>
      <c r="AE93" s="168">
        <f t="shared" si="102"/>
        <v>0</v>
      </c>
      <c r="AF93" s="165">
        <f t="shared" si="122"/>
        <v>0</v>
      </c>
      <c r="AG93" s="70" t="str">
        <f t="shared" si="109"/>
        <v/>
      </c>
      <c r="AH93" s="102">
        <f t="shared" si="110"/>
        <v>16.365998649597138</v>
      </c>
      <c r="AI93" s="230" t="str">
        <f t="shared" si="72"/>
        <v/>
      </c>
      <c r="AJ93" s="85">
        <f t="shared" si="123"/>
        <v>0</v>
      </c>
      <c r="AK93" s="27">
        <v>33693</v>
      </c>
      <c r="AL93">
        <v>13.75</v>
      </c>
      <c r="AM93">
        <v>26.280000686645501</v>
      </c>
      <c r="AN93">
        <v>0</v>
      </c>
      <c r="AO93">
        <v>29.701378637211</v>
      </c>
      <c r="AP93" s="36">
        <f t="shared" si="73"/>
        <v>3.7323126432757956</v>
      </c>
      <c r="AQ93" s="41">
        <f t="shared" si="86"/>
        <v>12.256651504745218</v>
      </c>
      <c r="AR93" s="42">
        <f t="shared" si="87"/>
        <v>0.24513303009490436</v>
      </c>
      <c r="AS93" s="61">
        <f t="shared" si="74"/>
        <v>23.147500514984124</v>
      </c>
      <c r="AT93" s="37">
        <f t="shared" si="88"/>
        <v>1</v>
      </c>
      <c r="AU93" s="76" t="str">
        <f t="shared" si="97"/>
        <v/>
      </c>
      <c r="AV93" s="89" t="str">
        <f t="shared" si="111"/>
        <v/>
      </c>
      <c r="AW93" s="168">
        <f t="shared" si="103"/>
        <v>0</v>
      </c>
      <c r="AX93" s="165">
        <f t="shared" si="124"/>
        <v>0</v>
      </c>
      <c r="AY93" s="70" t="str">
        <f t="shared" si="112"/>
        <v/>
      </c>
      <c r="AZ93" s="102" t="str">
        <f t="shared" si="113"/>
        <v/>
      </c>
      <c r="BA93" s="230" t="str">
        <f t="shared" si="75"/>
        <v/>
      </c>
      <c r="BB93" s="85">
        <f t="shared" si="125"/>
        <v>0</v>
      </c>
      <c r="BC93" s="27">
        <v>33328</v>
      </c>
      <c r="BD93">
        <v>11.8900003433228</v>
      </c>
      <c r="BE93">
        <v>23.920000076293899</v>
      </c>
      <c r="BF93">
        <v>0</v>
      </c>
      <c r="BG93">
        <v>29.474378607173001</v>
      </c>
      <c r="BH93" s="110">
        <f t="shared" si="76"/>
        <v>3.4266382493725343</v>
      </c>
      <c r="BI93" s="111">
        <f t="shared" si="89"/>
        <v>0</v>
      </c>
      <c r="BJ93" s="113">
        <f t="shared" si="90"/>
        <v>0</v>
      </c>
      <c r="BK93" s="112">
        <f t="shared" si="77"/>
        <v>20.912500143051126</v>
      </c>
      <c r="BL93" s="35" t="str">
        <f t="shared" si="78"/>
        <v xml:space="preserve"> </v>
      </c>
      <c r="BM93" s="76" t="str">
        <f t="shared" si="98"/>
        <v/>
      </c>
      <c r="BN93" s="89">
        <f>IF((AVERAGE(BK84:BK93))&lt;$CP$5,1,"")</f>
        <v>1</v>
      </c>
      <c r="BO93" s="168">
        <f t="shared" si="104"/>
        <v>9.2668745971314193E-2</v>
      </c>
      <c r="BP93" s="165">
        <f t="shared" si="126"/>
        <v>0</v>
      </c>
      <c r="BQ93" s="70" t="str">
        <f t="shared" si="117"/>
        <v/>
      </c>
      <c r="BR93" s="102">
        <f t="shared" si="115"/>
        <v>14.988000202178975</v>
      </c>
      <c r="BS93" s="230" t="str">
        <f t="shared" si="91"/>
        <v/>
      </c>
      <c r="BT93" s="85">
        <f t="shared" si="127"/>
        <v>0</v>
      </c>
      <c r="BU93" s="27">
        <v>33693</v>
      </c>
      <c r="BV93">
        <v>11.3900003433228</v>
      </c>
      <c r="BW93">
        <v>27.829999923706101</v>
      </c>
      <c r="BX93">
        <v>0</v>
      </c>
      <c r="BY93">
        <v>29.474378607173001</v>
      </c>
      <c r="BZ93" s="34">
        <f t="shared" si="79"/>
        <v>4.1970584780364026</v>
      </c>
      <c r="CA93" s="38">
        <f t="shared" si="92"/>
        <v>11.158795354396613</v>
      </c>
      <c r="CB93" s="40">
        <f t="shared" si="93"/>
        <v>0.22317590708793225</v>
      </c>
      <c r="CC93" s="61">
        <f t="shared" si="80"/>
        <v>23.720000028610276</v>
      </c>
      <c r="CD93" s="35">
        <f t="shared" si="81"/>
        <v>1</v>
      </c>
      <c r="CE93" s="76" t="str">
        <f t="shared" si="99"/>
        <v/>
      </c>
      <c r="CF93" s="89" t="str">
        <f t="shared" si="116"/>
        <v/>
      </c>
      <c r="CG93" s="168">
        <f t="shared" si="105"/>
        <v>0</v>
      </c>
      <c r="CH93" s="165">
        <f t="shared" si="128"/>
        <v>0</v>
      </c>
      <c r="CI93" s="70" t="str">
        <f t="shared" si="100"/>
        <v/>
      </c>
      <c r="CJ93" s="102" t="str">
        <f t="shared" si="118"/>
        <v/>
      </c>
      <c r="CK93" s="230" t="str">
        <f t="shared" si="94"/>
        <v/>
      </c>
      <c r="CL93" s="85">
        <f t="shared" si="129"/>
        <v>0</v>
      </c>
      <c r="CM93" s="6"/>
      <c r="CN93" s="6"/>
      <c r="CO93" s="6"/>
      <c r="CP93" s="6"/>
      <c r="CQ93" s="6"/>
      <c r="CR93" s="6"/>
      <c r="CS93" s="6"/>
      <c r="CT93" s="6"/>
      <c r="CU93" s="6"/>
    </row>
    <row r="94" spans="1:99" ht="15.6">
      <c r="A94" s="27">
        <v>32964</v>
      </c>
      <c r="B94">
        <v>20.319999694824201</v>
      </c>
      <c r="C94">
        <v>27.9799995422363</v>
      </c>
      <c r="D94">
        <v>0.10000000149011599</v>
      </c>
      <c r="E94">
        <v>29.456692115161299</v>
      </c>
      <c r="F94" s="36">
        <f t="shared" si="66"/>
        <v>3.210643376656277</v>
      </c>
      <c r="G94" s="41">
        <f t="shared" si="82"/>
        <v>19.739549692421768</v>
      </c>
      <c r="H94" s="42">
        <f t="shared" si="83"/>
        <v>0.39479099384843536</v>
      </c>
      <c r="I94" s="61">
        <f t="shared" si="67"/>
        <v>26.064999580383276</v>
      </c>
      <c r="J94" s="35">
        <f t="shared" si="68"/>
        <v>1</v>
      </c>
      <c r="K94" s="89" t="str">
        <f t="shared" si="95"/>
        <v/>
      </c>
      <c r="L94" s="89" t="str">
        <f t="shared" si="101"/>
        <v/>
      </c>
      <c r="M94" s="168">
        <f t="shared" si="106"/>
        <v>0</v>
      </c>
      <c r="N94" s="165">
        <f t="shared" si="120"/>
        <v>0</v>
      </c>
      <c r="O94" s="70" t="str">
        <f t="shared" si="119"/>
        <v/>
      </c>
      <c r="P94" s="102" t="str">
        <f t="shared" si="107"/>
        <v/>
      </c>
      <c r="Q94" s="230" t="str">
        <f t="shared" si="65"/>
        <v/>
      </c>
      <c r="R94" s="85">
        <f t="shared" si="121"/>
        <v>0</v>
      </c>
      <c r="S94" s="27">
        <v>33329</v>
      </c>
      <c r="T94">
        <v>13.4099998474121</v>
      </c>
      <c r="U94">
        <v>26.940000534057599</v>
      </c>
      <c r="V94">
        <v>0</v>
      </c>
      <c r="W94">
        <v>29.456692115161299</v>
      </c>
      <c r="X94" s="36">
        <f t="shared" si="69"/>
        <v>3.8627128216351032</v>
      </c>
      <c r="Y94" s="41">
        <f t="shared" si="84"/>
        <v>0</v>
      </c>
      <c r="Z94" s="42">
        <f t="shared" si="85"/>
        <v>0</v>
      </c>
      <c r="AA94" s="61">
        <f t="shared" si="70"/>
        <v>23.557500362396226</v>
      </c>
      <c r="AB94" s="35" t="str">
        <f t="shared" si="71"/>
        <v xml:space="preserve"> </v>
      </c>
      <c r="AC94" s="76" t="str">
        <f t="shared" si="96"/>
        <v/>
      </c>
      <c r="AD94" s="89">
        <f t="shared" si="108"/>
        <v>1</v>
      </c>
      <c r="AE94" s="168">
        <f t="shared" si="102"/>
        <v>0</v>
      </c>
      <c r="AF94" s="165">
        <f t="shared" si="122"/>
        <v>0</v>
      </c>
      <c r="AG94" s="70" t="str">
        <f t="shared" si="109"/>
        <v/>
      </c>
      <c r="AH94" s="102">
        <f t="shared" si="110"/>
        <v>13.933999061584441</v>
      </c>
      <c r="AI94" s="230" t="str">
        <f t="shared" si="72"/>
        <v/>
      </c>
      <c r="AJ94" s="85">
        <f t="shared" si="123"/>
        <v>0</v>
      </c>
      <c r="AK94" s="27">
        <v>33694</v>
      </c>
      <c r="AL94">
        <v>16.5100002288818</v>
      </c>
      <c r="AM94">
        <v>29.780000686645501</v>
      </c>
      <c r="AN94">
        <v>0</v>
      </c>
      <c r="AO94">
        <v>29.456692115161299</v>
      </c>
      <c r="AP94" s="36">
        <f t="shared" si="73"/>
        <v>4.1246022690341446</v>
      </c>
      <c r="AQ94" s="41">
        <f t="shared" si="86"/>
        <v>8.9569696895179014</v>
      </c>
      <c r="AR94" s="42">
        <f t="shared" si="87"/>
        <v>0.17913939379035804</v>
      </c>
      <c r="AS94" s="61">
        <f t="shared" si="74"/>
        <v>26.462500572204576</v>
      </c>
      <c r="AT94" s="37" t="str">
        <f t="shared" si="88"/>
        <v xml:space="preserve"> </v>
      </c>
      <c r="AU94" s="76" t="str">
        <f t="shared" si="97"/>
        <v/>
      </c>
      <c r="AV94" s="89" t="str">
        <f t="shared" si="111"/>
        <v/>
      </c>
      <c r="AW94" s="168">
        <f t="shared" si="103"/>
        <v>0</v>
      </c>
      <c r="AX94" s="165">
        <f t="shared" si="124"/>
        <v>0</v>
      </c>
      <c r="AY94" s="70" t="str">
        <f t="shared" si="112"/>
        <v/>
      </c>
      <c r="AZ94" s="102" t="str">
        <f t="shared" si="113"/>
        <v/>
      </c>
      <c r="BA94" s="230" t="str">
        <f t="shared" si="75"/>
        <v/>
      </c>
      <c r="BB94" s="85">
        <f t="shared" si="125"/>
        <v>0</v>
      </c>
      <c r="BC94" s="27">
        <v>33329</v>
      </c>
      <c r="BD94">
        <v>13.189999580383301</v>
      </c>
      <c r="BE94">
        <v>24.799999237060501</v>
      </c>
      <c r="BF94">
        <v>0</v>
      </c>
      <c r="BG94">
        <v>29.227685003569</v>
      </c>
      <c r="BH94" s="110">
        <f t="shared" si="76"/>
        <v>3.4400208397397081</v>
      </c>
      <c r="BI94" s="111">
        <f t="shared" si="89"/>
        <v>0</v>
      </c>
      <c r="BJ94" s="113">
        <f t="shared" si="90"/>
        <v>0</v>
      </c>
      <c r="BK94" s="112">
        <f t="shared" si="77"/>
        <v>21.8974993228912</v>
      </c>
      <c r="BL94" s="35" t="str">
        <f t="shared" si="78"/>
        <v xml:space="preserve"> </v>
      </c>
      <c r="BM94" s="76" t="str">
        <f t="shared" si="98"/>
        <v/>
      </c>
      <c r="BN94" s="89">
        <f t="shared" si="114"/>
        <v>1</v>
      </c>
      <c r="BO94" s="168">
        <f t="shared" si="104"/>
        <v>0</v>
      </c>
      <c r="BP94" s="165">
        <f t="shared" si="126"/>
        <v>0</v>
      </c>
      <c r="BQ94" s="70" t="str">
        <f t="shared" si="117"/>
        <v/>
      </c>
      <c r="BR94" s="102">
        <f t="shared" si="115"/>
        <v>10.997999858856215</v>
      </c>
      <c r="BS94" s="230" t="str">
        <f t="shared" si="91"/>
        <v/>
      </c>
      <c r="BT94" s="85">
        <f t="shared" si="127"/>
        <v>0</v>
      </c>
      <c r="BU94" s="27">
        <v>33694</v>
      </c>
      <c r="BV94">
        <v>14.4899997711182</v>
      </c>
      <c r="BW94">
        <v>26.139999389648398</v>
      </c>
      <c r="BX94">
        <v>0</v>
      </c>
      <c r="BY94">
        <v>29.227685003569</v>
      </c>
      <c r="BZ94" s="34">
        <f t="shared" si="79"/>
        <v>3.5695629456781508</v>
      </c>
      <c r="CA94" s="38">
        <f t="shared" si="92"/>
        <v>8.3031449978540923</v>
      </c>
      <c r="CB94" s="40">
        <f t="shared" si="93"/>
        <v>0.16606289995708184</v>
      </c>
      <c r="CC94" s="61">
        <f t="shared" si="80"/>
        <v>23.227499485015848</v>
      </c>
      <c r="CD94" s="35" t="str">
        <f t="shared" si="81"/>
        <v xml:space="preserve"> </v>
      </c>
      <c r="CE94" s="76" t="str">
        <f t="shared" si="99"/>
        <v/>
      </c>
      <c r="CF94" s="89" t="str">
        <f t="shared" si="116"/>
        <v/>
      </c>
      <c r="CG94" s="168">
        <f t="shared" si="105"/>
        <v>0</v>
      </c>
      <c r="CH94" s="165">
        <f t="shared" si="128"/>
        <v>0</v>
      </c>
      <c r="CI94" s="70" t="str">
        <f t="shared" si="100"/>
        <v/>
      </c>
      <c r="CJ94" s="102" t="str">
        <f t="shared" si="118"/>
        <v/>
      </c>
      <c r="CK94" s="230" t="str">
        <f t="shared" si="94"/>
        <v/>
      </c>
      <c r="CL94" s="85">
        <f t="shared" si="129"/>
        <v>0</v>
      </c>
      <c r="CM94" s="6"/>
      <c r="CN94" s="6"/>
      <c r="CO94" s="6"/>
      <c r="CP94" s="6"/>
      <c r="CQ94" s="6"/>
      <c r="CR94" s="6"/>
      <c r="CS94" s="6"/>
      <c r="CT94" s="6"/>
      <c r="CU94" s="6"/>
    </row>
    <row r="95" spans="1:99" ht="15.6">
      <c r="A95" s="27">
        <v>32965</v>
      </c>
      <c r="B95">
        <v>18.5200004577637</v>
      </c>
      <c r="C95">
        <v>23.9799995422363</v>
      </c>
      <c r="D95">
        <v>5.9000000953674299</v>
      </c>
      <c r="E95">
        <v>29.212062369759501</v>
      </c>
      <c r="F95" s="36">
        <f t="shared" si="66"/>
        <v>2.5023110517231379</v>
      </c>
      <c r="G95" s="41">
        <f t="shared" si="82"/>
        <v>23.637700946410689</v>
      </c>
      <c r="H95" s="42">
        <f t="shared" si="83"/>
        <v>0.47275401892821378</v>
      </c>
      <c r="I95" s="61">
        <f t="shared" si="67"/>
        <v>22.61499977111815</v>
      </c>
      <c r="J95" s="35">
        <f t="shared" si="68"/>
        <v>1</v>
      </c>
      <c r="K95" s="89">
        <f t="shared" si="95"/>
        <v>1</v>
      </c>
      <c r="L95" s="89" t="str">
        <f t="shared" si="101"/>
        <v/>
      </c>
      <c r="M95" s="168">
        <f t="shared" si="106"/>
        <v>0</v>
      </c>
      <c r="N95" s="165">
        <f t="shared" si="120"/>
        <v>0</v>
      </c>
      <c r="O95" s="70" t="str">
        <f t="shared" si="119"/>
        <v/>
      </c>
      <c r="P95" s="102" t="str">
        <f t="shared" si="107"/>
        <v/>
      </c>
      <c r="Q95" s="230" t="str">
        <f t="shared" si="65"/>
        <v/>
      </c>
      <c r="R95" s="85">
        <f t="shared" si="121"/>
        <v>0</v>
      </c>
      <c r="S95" s="27">
        <v>33330</v>
      </c>
      <c r="T95">
        <v>14.9799995422363</v>
      </c>
      <c r="U95">
        <v>31.25</v>
      </c>
      <c r="V95">
        <v>0</v>
      </c>
      <c r="W95">
        <v>29.212062369759501</v>
      </c>
      <c r="X95" s="36">
        <f t="shared" si="69"/>
        <v>4.5258515681103439</v>
      </c>
      <c r="Y95" s="41">
        <f t="shared" si="84"/>
        <v>0</v>
      </c>
      <c r="Z95" s="42">
        <f t="shared" si="85"/>
        <v>0</v>
      </c>
      <c r="AA95" s="61">
        <f t="shared" si="70"/>
        <v>27.182499885559075</v>
      </c>
      <c r="AB95" s="35" t="str">
        <f t="shared" si="71"/>
        <v xml:space="preserve"> </v>
      </c>
      <c r="AC95" s="76" t="str">
        <f t="shared" si="96"/>
        <v/>
      </c>
      <c r="AD95" s="89">
        <f t="shared" si="108"/>
        <v>1</v>
      </c>
      <c r="AE95" s="168">
        <f t="shared" si="102"/>
        <v>0</v>
      </c>
      <c r="AF95" s="165">
        <f t="shared" si="122"/>
        <v>0</v>
      </c>
      <c r="AG95" s="70" t="str">
        <f t="shared" si="109"/>
        <v/>
      </c>
      <c r="AH95" s="102">
        <f t="shared" si="110"/>
        <v>16.947999382019024</v>
      </c>
      <c r="AI95" s="230" t="str">
        <f t="shared" si="72"/>
        <v/>
      </c>
      <c r="AJ95" s="85">
        <f t="shared" si="123"/>
        <v>0</v>
      </c>
      <c r="AK95" s="27">
        <v>33695</v>
      </c>
      <c r="AL95">
        <v>19.190000534057599</v>
      </c>
      <c r="AM95">
        <v>30.110000610351602</v>
      </c>
      <c r="AN95">
        <v>0</v>
      </c>
      <c r="AO95">
        <v>29.212062369759501</v>
      </c>
      <c r="AP95" s="36">
        <f t="shared" si="73"/>
        <v>3.846918557346716</v>
      </c>
      <c r="AQ95" s="41">
        <f t="shared" si="86"/>
        <v>5.8794348436405279</v>
      </c>
      <c r="AR95" s="42">
        <f t="shared" si="87"/>
        <v>0.11758869687281055</v>
      </c>
      <c r="AS95" s="61">
        <f t="shared" si="74"/>
        <v>27.380000591278101</v>
      </c>
      <c r="AT95" s="37" t="str">
        <f t="shared" si="88"/>
        <v xml:space="preserve"> </v>
      </c>
      <c r="AU95" s="76" t="str">
        <f t="shared" si="97"/>
        <v/>
      </c>
      <c r="AV95" s="89" t="str">
        <f t="shared" si="111"/>
        <v/>
      </c>
      <c r="AW95" s="168">
        <f t="shared" si="103"/>
        <v>0</v>
      </c>
      <c r="AX95" s="165">
        <f t="shared" si="124"/>
        <v>0</v>
      </c>
      <c r="AY95" s="70" t="str">
        <f t="shared" si="112"/>
        <v/>
      </c>
      <c r="AZ95" s="102" t="str">
        <f t="shared" si="113"/>
        <v/>
      </c>
      <c r="BA95" s="230" t="str">
        <f t="shared" si="75"/>
        <v/>
      </c>
      <c r="BB95" s="85">
        <f t="shared" si="125"/>
        <v>0</v>
      </c>
      <c r="BC95" s="27">
        <v>33330</v>
      </c>
      <c r="BD95">
        <v>12.3699998855591</v>
      </c>
      <c r="BE95">
        <v>28.079999923706101</v>
      </c>
      <c r="BF95">
        <v>0</v>
      </c>
      <c r="BG95">
        <v>28.981140516293198</v>
      </c>
      <c r="BH95" s="110">
        <f t="shared" si="76"/>
        <v>4.1004784982438682</v>
      </c>
      <c r="BI95" s="111">
        <f t="shared" si="89"/>
        <v>0</v>
      </c>
      <c r="BJ95" s="113">
        <f t="shared" si="90"/>
        <v>0</v>
      </c>
      <c r="BK95" s="112">
        <f t="shared" si="77"/>
        <v>24.152499914169351</v>
      </c>
      <c r="BL95" s="35" t="str">
        <f t="shared" si="78"/>
        <v xml:space="preserve"> </v>
      </c>
      <c r="BM95" s="76" t="str">
        <f t="shared" si="98"/>
        <v/>
      </c>
      <c r="BN95" s="89">
        <f t="shared" si="114"/>
        <v>1</v>
      </c>
      <c r="BO95" s="168">
        <f t="shared" si="104"/>
        <v>0</v>
      </c>
      <c r="BP95" s="165">
        <f t="shared" si="126"/>
        <v>0</v>
      </c>
      <c r="BQ95" s="70" t="str">
        <f t="shared" si="117"/>
        <v/>
      </c>
      <c r="BR95" s="102">
        <f t="shared" si="115"/>
        <v>10.805999851226815</v>
      </c>
      <c r="BS95" s="230" t="str">
        <f t="shared" si="91"/>
        <v/>
      </c>
      <c r="BT95" s="85">
        <f t="shared" si="127"/>
        <v>0</v>
      </c>
      <c r="BU95" s="27">
        <v>33695</v>
      </c>
      <c r="BV95">
        <v>17.200000762939499</v>
      </c>
      <c r="BW95">
        <v>29.5200004577637</v>
      </c>
      <c r="BX95">
        <v>2.7000000476837198</v>
      </c>
      <c r="BY95">
        <v>28.981140516293198</v>
      </c>
      <c r="BZ95" s="34">
        <f t="shared" si="79"/>
        <v>3.9305918136781384</v>
      </c>
      <c r="CA95" s="38">
        <f t="shared" si="92"/>
        <v>7.8586715945953003</v>
      </c>
      <c r="CB95" s="40">
        <f t="shared" si="93"/>
        <v>0.157173431891906</v>
      </c>
      <c r="CC95" s="61">
        <f t="shared" si="80"/>
        <v>26.440000534057649</v>
      </c>
      <c r="CD95" s="35" t="str">
        <f t="shared" si="81"/>
        <v xml:space="preserve"> </v>
      </c>
      <c r="CE95" s="76" t="str">
        <f t="shared" si="99"/>
        <v/>
      </c>
      <c r="CF95" s="89" t="str">
        <f t="shared" si="116"/>
        <v/>
      </c>
      <c r="CG95" s="168">
        <f t="shared" si="105"/>
        <v>0</v>
      </c>
      <c r="CH95" s="165">
        <f t="shared" si="128"/>
        <v>0</v>
      </c>
      <c r="CI95" s="70" t="str">
        <f t="shared" si="100"/>
        <v/>
      </c>
      <c r="CJ95" s="102" t="str">
        <f t="shared" si="118"/>
        <v/>
      </c>
      <c r="CK95" s="230" t="str">
        <f t="shared" si="94"/>
        <v/>
      </c>
      <c r="CL95" s="85">
        <f t="shared" si="129"/>
        <v>0</v>
      </c>
      <c r="CM95" s="6"/>
      <c r="CN95" s="6"/>
      <c r="CO95" s="6"/>
      <c r="CP95" s="6"/>
      <c r="CQ95" s="6"/>
      <c r="CR95" s="6"/>
      <c r="CS95" s="6"/>
      <c r="CT95" s="6"/>
      <c r="CU95" s="6"/>
    </row>
    <row r="96" spans="1:99" ht="15.6">
      <c r="A96" s="27">
        <v>32966</v>
      </c>
      <c r="B96">
        <v>15.689999580383301</v>
      </c>
      <c r="C96">
        <v>22.0100002288818</v>
      </c>
      <c r="D96">
        <v>3.4000000953674299</v>
      </c>
      <c r="E96">
        <v>28.967588334493701</v>
      </c>
      <c r="F96" s="36">
        <f t="shared" si="66"/>
        <v>2.5055705218297399</v>
      </c>
      <c r="G96" s="41">
        <f t="shared" si="82"/>
        <v>25.033244624314328</v>
      </c>
      <c r="H96" s="42">
        <f t="shared" si="83"/>
        <v>0.50066489248628654</v>
      </c>
      <c r="I96" s="61">
        <f t="shared" si="67"/>
        <v>20.430000066757174</v>
      </c>
      <c r="J96" s="35">
        <f t="shared" si="68"/>
        <v>1</v>
      </c>
      <c r="K96" s="89">
        <f t="shared" si="95"/>
        <v>1</v>
      </c>
      <c r="L96" s="89" t="str">
        <f t="shared" si="101"/>
        <v/>
      </c>
      <c r="M96" s="168">
        <f t="shared" si="106"/>
        <v>0.10567017330340289</v>
      </c>
      <c r="N96" s="165">
        <f t="shared" si="120"/>
        <v>0</v>
      </c>
      <c r="O96" s="70" t="str">
        <f t="shared" si="119"/>
        <v/>
      </c>
      <c r="P96" s="102" t="str">
        <f t="shared" si="107"/>
        <v/>
      </c>
      <c r="Q96" s="230" t="str">
        <f t="shared" si="65"/>
        <v/>
      </c>
      <c r="R96" s="85">
        <f t="shared" si="121"/>
        <v>0</v>
      </c>
      <c r="S96" s="27">
        <v>33331</v>
      </c>
      <c r="T96">
        <v>15.069999694824199</v>
      </c>
      <c r="U96">
        <v>33.779998779296903</v>
      </c>
      <c r="V96">
        <v>0</v>
      </c>
      <c r="W96">
        <v>28.967588334493701</v>
      </c>
      <c r="X96" s="36">
        <f t="shared" si="69"/>
        <v>4.9668452053217607</v>
      </c>
      <c r="Y96" s="41">
        <f t="shared" si="84"/>
        <v>0</v>
      </c>
      <c r="Z96" s="42">
        <f t="shared" si="85"/>
        <v>0</v>
      </c>
      <c r="AA96" s="61">
        <f t="shared" si="70"/>
        <v>29.102499008178725</v>
      </c>
      <c r="AB96" s="35" t="str">
        <f t="shared" si="71"/>
        <v xml:space="preserve"> </v>
      </c>
      <c r="AC96" s="76" t="str">
        <f t="shared" si="96"/>
        <v/>
      </c>
      <c r="AD96" s="89" t="str">
        <f t="shared" si="108"/>
        <v/>
      </c>
      <c r="AE96" s="168">
        <f t="shared" si="102"/>
        <v>0</v>
      </c>
      <c r="AF96" s="165">
        <f t="shared" si="122"/>
        <v>0</v>
      </c>
      <c r="AG96" s="70" t="str">
        <f t="shared" si="109"/>
        <v/>
      </c>
      <c r="AH96" s="102" t="str">
        <f t="shared" si="110"/>
        <v/>
      </c>
      <c r="AI96" s="230" t="str">
        <f t="shared" si="72"/>
        <v/>
      </c>
      <c r="AJ96" s="85">
        <f t="shared" si="123"/>
        <v>0</v>
      </c>
      <c r="AK96" s="27">
        <v>33696</v>
      </c>
      <c r="AL96">
        <v>17.360000610351602</v>
      </c>
      <c r="AM96">
        <v>25.139999389648398</v>
      </c>
      <c r="AN96">
        <v>0</v>
      </c>
      <c r="AO96">
        <v>28.967588334493701</v>
      </c>
      <c r="AP96" s="36">
        <f t="shared" si="73"/>
        <v>2.9619989093892092</v>
      </c>
      <c r="AQ96" s="41">
        <f t="shared" si="86"/>
        <v>3.5098357161291607</v>
      </c>
      <c r="AR96" s="42">
        <f t="shared" si="87"/>
        <v>7.0196714322583217E-2</v>
      </c>
      <c r="AS96" s="61">
        <f t="shared" si="74"/>
        <v>23.194999694824197</v>
      </c>
      <c r="AT96" s="37" t="str">
        <f t="shared" si="88"/>
        <v xml:space="preserve"> </v>
      </c>
      <c r="AU96" s="76" t="str">
        <f t="shared" si="97"/>
        <v/>
      </c>
      <c r="AV96" s="89" t="str">
        <f t="shared" si="111"/>
        <v/>
      </c>
      <c r="AW96" s="168">
        <f t="shared" si="103"/>
        <v>0</v>
      </c>
      <c r="AX96" s="165">
        <f t="shared" si="124"/>
        <v>0</v>
      </c>
      <c r="AY96" s="70" t="str">
        <f t="shared" si="112"/>
        <v/>
      </c>
      <c r="AZ96" s="102" t="str">
        <f t="shared" si="113"/>
        <v/>
      </c>
      <c r="BA96" s="230" t="str">
        <f t="shared" si="75"/>
        <v/>
      </c>
      <c r="BB96" s="85">
        <f t="shared" si="125"/>
        <v>0</v>
      </c>
      <c r="BC96" s="27">
        <v>33331</v>
      </c>
      <c r="BD96">
        <v>12.25</v>
      </c>
      <c r="BE96">
        <v>31.559999465942401</v>
      </c>
      <c r="BF96">
        <v>0</v>
      </c>
      <c r="BG96">
        <v>28.734840053218701</v>
      </c>
      <c r="BH96" s="110">
        <f t="shared" si="76"/>
        <v>4.7065953785583918</v>
      </c>
      <c r="BI96" s="111">
        <f t="shared" si="89"/>
        <v>0</v>
      </c>
      <c r="BJ96" s="113">
        <f t="shared" si="90"/>
        <v>0</v>
      </c>
      <c r="BK96" s="112">
        <f t="shared" si="77"/>
        <v>26.732499599456801</v>
      </c>
      <c r="BL96" s="35" t="str">
        <f t="shared" si="78"/>
        <v xml:space="preserve"> </v>
      </c>
      <c r="BM96" s="76" t="str">
        <f t="shared" si="98"/>
        <v/>
      </c>
      <c r="BN96" s="89">
        <f t="shared" si="114"/>
        <v>1</v>
      </c>
      <c r="BO96" s="168">
        <f t="shared" si="104"/>
        <v>0</v>
      </c>
      <c r="BP96" s="165">
        <f t="shared" si="126"/>
        <v>0</v>
      </c>
      <c r="BQ96" s="70" t="str">
        <f t="shared" si="117"/>
        <v/>
      </c>
      <c r="BR96" s="102">
        <f t="shared" si="115"/>
        <v>16.991999530792256</v>
      </c>
      <c r="BS96" s="230" t="str">
        <f t="shared" si="91"/>
        <v/>
      </c>
      <c r="BT96" s="85">
        <f t="shared" si="127"/>
        <v>0</v>
      </c>
      <c r="BU96" s="27">
        <v>33696</v>
      </c>
      <c r="BV96">
        <v>15.3800001144409</v>
      </c>
      <c r="BW96">
        <v>25.409999847412099</v>
      </c>
      <c r="BX96">
        <v>8.6000003814697301</v>
      </c>
      <c r="BY96">
        <v>28.734840053218701</v>
      </c>
      <c r="BZ96" s="34">
        <f t="shared" si="79"/>
        <v>3.2630784161453117</v>
      </c>
      <c r="CA96" s="38">
        <f t="shared" si="92"/>
        <v>13.84820924314878</v>
      </c>
      <c r="CB96" s="40">
        <f t="shared" si="93"/>
        <v>0.27696418486297558</v>
      </c>
      <c r="CC96" s="61">
        <f t="shared" si="80"/>
        <v>22.902499914169297</v>
      </c>
      <c r="CD96" s="35">
        <f t="shared" si="81"/>
        <v>1</v>
      </c>
      <c r="CE96" s="76">
        <f t="shared" si="99"/>
        <v>1</v>
      </c>
      <c r="CF96" s="89" t="str">
        <f t="shared" si="116"/>
        <v/>
      </c>
      <c r="CG96" s="168">
        <f t="shared" si="105"/>
        <v>0</v>
      </c>
      <c r="CH96" s="165">
        <f t="shared" si="128"/>
        <v>0</v>
      </c>
      <c r="CI96" s="70" t="str">
        <f t="shared" si="100"/>
        <v/>
      </c>
      <c r="CJ96" s="102" t="str">
        <f t="shared" si="118"/>
        <v/>
      </c>
      <c r="CK96" s="230" t="str">
        <f t="shared" si="94"/>
        <v/>
      </c>
      <c r="CL96" s="85">
        <f t="shared" si="129"/>
        <v>0</v>
      </c>
      <c r="CM96" s="6"/>
      <c r="CN96" s="6"/>
      <c r="CO96" s="6"/>
      <c r="CP96" s="6"/>
      <c r="CQ96" s="6"/>
      <c r="CR96" s="6"/>
      <c r="CS96" s="6"/>
      <c r="CT96" s="6"/>
      <c r="CU96" s="6"/>
    </row>
    <row r="97" spans="1:99" ht="15.6">
      <c r="A97" s="27">
        <v>32967</v>
      </c>
      <c r="B97">
        <v>11.2299995422363</v>
      </c>
      <c r="C97">
        <v>21.219999313354499</v>
      </c>
      <c r="D97">
        <v>1.29999995231628</v>
      </c>
      <c r="E97">
        <v>28.723368942852399</v>
      </c>
      <c r="F97" s="36">
        <f t="shared" si="66"/>
        <v>2.8998664271147123</v>
      </c>
      <c r="G97" s="41">
        <f t="shared" si="82"/>
        <v>24.013351434938841</v>
      </c>
      <c r="H97" s="42">
        <f t="shared" si="83"/>
        <v>0.4802670286987768</v>
      </c>
      <c r="I97" s="61">
        <f t="shared" si="67"/>
        <v>18.722499370574951</v>
      </c>
      <c r="J97" s="35">
        <f t="shared" si="68"/>
        <v>1</v>
      </c>
      <c r="K97" s="89">
        <f t="shared" si="95"/>
        <v>1</v>
      </c>
      <c r="L97" s="89" t="str">
        <f t="shared" si="101"/>
        <v/>
      </c>
      <c r="M97" s="168">
        <f t="shared" si="106"/>
        <v>0.11595135870712953</v>
      </c>
      <c r="N97" s="165">
        <f t="shared" si="120"/>
        <v>0</v>
      </c>
      <c r="O97" s="70" t="str">
        <f t="shared" si="119"/>
        <v/>
      </c>
      <c r="P97" s="102" t="str">
        <f t="shared" si="107"/>
        <v/>
      </c>
      <c r="Q97" s="230" t="str">
        <f t="shared" si="65"/>
        <v/>
      </c>
      <c r="R97" s="85">
        <f t="shared" si="121"/>
        <v>0</v>
      </c>
      <c r="S97" s="27">
        <v>33332</v>
      </c>
      <c r="T97">
        <v>13.8900003433228</v>
      </c>
      <c r="U97">
        <v>34.279998779296903</v>
      </c>
      <c r="V97">
        <v>0</v>
      </c>
      <c r="W97">
        <v>28.723368942852399</v>
      </c>
      <c r="X97" s="36">
        <f t="shared" si="69"/>
        <v>5.0999302888988867</v>
      </c>
      <c r="Y97" s="41">
        <f t="shared" si="84"/>
        <v>0</v>
      </c>
      <c r="Z97" s="42">
        <f t="shared" si="85"/>
        <v>0</v>
      </c>
      <c r="AA97" s="61">
        <f t="shared" si="70"/>
        <v>29.182499170303377</v>
      </c>
      <c r="AB97" s="35" t="str">
        <f t="shared" si="71"/>
        <v xml:space="preserve"> </v>
      </c>
      <c r="AC97" s="76" t="str">
        <f t="shared" si="96"/>
        <v/>
      </c>
      <c r="AD97" s="89" t="str">
        <f t="shared" si="108"/>
        <v/>
      </c>
      <c r="AE97" s="168">
        <f t="shared" si="102"/>
        <v>0</v>
      </c>
      <c r="AF97" s="165">
        <f t="shared" si="122"/>
        <v>0</v>
      </c>
      <c r="AG97" s="70" t="str">
        <f t="shared" si="109"/>
        <v/>
      </c>
      <c r="AH97" s="102" t="str">
        <f t="shared" si="110"/>
        <v/>
      </c>
      <c r="AI97" s="230" t="str">
        <f t="shared" si="72"/>
        <v/>
      </c>
      <c r="AJ97" s="85">
        <f t="shared" si="123"/>
        <v>0</v>
      </c>
      <c r="AK97" s="27">
        <v>33697</v>
      </c>
      <c r="AL97">
        <v>15.829999923706101</v>
      </c>
      <c r="AM97">
        <v>23.610000610351602</v>
      </c>
      <c r="AN97">
        <v>1.3999999761581401</v>
      </c>
      <c r="AO97">
        <v>28.723368942852399</v>
      </c>
      <c r="AP97" s="36">
        <f t="shared" si="73"/>
        <v>2.8219530162624067</v>
      </c>
      <c r="AQ97" s="41">
        <f t="shared" si="86"/>
        <v>2.6522732792773751</v>
      </c>
      <c r="AR97" s="42">
        <f t="shared" si="87"/>
        <v>5.3045465585547499E-2</v>
      </c>
      <c r="AS97" s="61">
        <f t="shared" si="74"/>
        <v>21.665000438690228</v>
      </c>
      <c r="AT97" s="37" t="str">
        <f t="shared" si="88"/>
        <v xml:space="preserve"> </v>
      </c>
      <c r="AU97" s="76" t="str">
        <f t="shared" si="97"/>
        <v/>
      </c>
      <c r="AV97" s="89" t="str">
        <f t="shared" si="111"/>
        <v/>
      </c>
      <c r="AW97" s="168">
        <f t="shared" si="103"/>
        <v>0</v>
      </c>
      <c r="AX97" s="165">
        <f t="shared" si="124"/>
        <v>0</v>
      </c>
      <c r="AY97" s="70" t="str">
        <f t="shared" si="112"/>
        <v/>
      </c>
      <c r="AZ97" s="102" t="str">
        <f t="shared" si="113"/>
        <v/>
      </c>
      <c r="BA97" s="230" t="str">
        <f t="shared" si="75"/>
        <v/>
      </c>
      <c r="BB97" s="85">
        <f t="shared" si="125"/>
        <v>0</v>
      </c>
      <c r="BC97" s="27">
        <v>33332</v>
      </c>
      <c r="BD97">
        <v>11.2600002288818</v>
      </c>
      <c r="BE97">
        <v>33.669998168945298</v>
      </c>
      <c r="BF97">
        <v>0</v>
      </c>
      <c r="BG97">
        <v>28.4888785222184</v>
      </c>
      <c r="BH97" s="110">
        <f t="shared" si="76"/>
        <v>5.0978342186226167</v>
      </c>
      <c r="BI97" s="111">
        <f t="shared" si="89"/>
        <v>0</v>
      </c>
      <c r="BJ97" s="113">
        <f t="shared" si="90"/>
        <v>0</v>
      </c>
      <c r="BK97" s="112">
        <f t="shared" si="77"/>
        <v>28.067498683929422</v>
      </c>
      <c r="BL97" s="35" t="str">
        <f t="shared" si="78"/>
        <v xml:space="preserve"> </v>
      </c>
      <c r="BM97" s="76" t="str">
        <f t="shared" si="98"/>
        <v/>
      </c>
      <c r="BN97" s="89" t="str">
        <f t="shared" si="114"/>
        <v/>
      </c>
      <c r="BO97" s="168">
        <f t="shared" si="104"/>
        <v>0</v>
      </c>
      <c r="BP97" s="165">
        <f t="shared" si="126"/>
        <v>0</v>
      </c>
      <c r="BQ97" s="70" t="str">
        <f t="shared" si="117"/>
        <v/>
      </c>
      <c r="BR97" s="102" t="str">
        <f t="shared" si="115"/>
        <v/>
      </c>
      <c r="BS97" s="230" t="str">
        <f t="shared" si="91"/>
        <v/>
      </c>
      <c r="BT97" s="85">
        <f t="shared" si="127"/>
        <v>0</v>
      </c>
      <c r="BU97" s="27">
        <v>33697</v>
      </c>
      <c r="BV97">
        <v>15.1199998855591</v>
      </c>
      <c r="BW97">
        <v>22.219999313354499</v>
      </c>
      <c r="BX97">
        <v>1.20000004768372</v>
      </c>
      <c r="BY97">
        <v>28.4888785222184</v>
      </c>
      <c r="BZ97" s="34">
        <f t="shared" si="79"/>
        <v>2.5989745120642036</v>
      </c>
      <c r="CA97" s="38">
        <f t="shared" si="92"/>
        <v>12.969029681181137</v>
      </c>
      <c r="CB97" s="40">
        <f t="shared" si="93"/>
        <v>0.25938059362362276</v>
      </c>
      <c r="CC97" s="61">
        <f t="shared" si="80"/>
        <v>20.44499945640565</v>
      </c>
      <c r="CD97" s="35">
        <f t="shared" si="81"/>
        <v>1</v>
      </c>
      <c r="CE97" s="76">
        <f t="shared" si="99"/>
        <v>1</v>
      </c>
      <c r="CF97" s="89" t="str">
        <f t="shared" si="116"/>
        <v/>
      </c>
      <c r="CG97" s="168">
        <f t="shared" si="105"/>
        <v>0.10538854384935123</v>
      </c>
      <c r="CH97" s="165">
        <f t="shared" si="128"/>
        <v>0</v>
      </c>
      <c r="CI97" s="70" t="str">
        <f t="shared" si="100"/>
        <v/>
      </c>
      <c r="CJ97" s="102" t="str">
        <f t="shared" si="118"/>
        <v/>
      </c>
      <c r="CK97" s="230" t="str">
        <f t="shared" si="94"/>
        <v/>
      </c>
      <c r="CL97" s="85">
        <f t="shared" si="129"/>
        <v>0</v>
      </c>
      <c r="CM97" s="6"/>
      <c r="CN97" s="6"/>
      <c r="CO97" s="6"/>
      <c r="CP97" s="6"/>
      <c r="CQ97" s="6"/>
      <c r="CR97" s="6"/>
      <c r="CS97" s="6"/>
      <c r="CT97" s="6"/>
      <c r="CU97" s="6"/>
    </row>
    <row r="98" spans="1:99" ht="15.6">
      <c r="A98" s="27">
        <v>32968</v>
      </c>
      <c r="B98">
        <v>8.1400003433227504</v>
      </c>
      <c r="C98">
        <v>21.040000915527301</v>
      </c>
      <c r="D98">
        <v>0.10000000149011599</v>
      </c>
      <c r="E98">
        <v>28.479503128323799</v>
      </c>
      <c r="F98" s="36">
        <f t="shared" si="66"/>
        <v>3.1102835321490541</v>
      </c>
      <c r="G98" s="41">
        <f t="shared" si="82"/>
        <v>21.625124610709712</v>
      </c>
      <c r="H98" s="42">
        <f t="shared" si="83"/>
        <v>0.43250249221419423</v>
      </c>
      <c r="I98" s="61">
        <f t="shared" si="67"/>
        <v>17.815000772476164</v>
      </c>
      <c r="J98" s="35">
        <f t="shared" si="68"/>
        <v>1</v>
      </c>
      <c r="K98" s="89">
        <f t="shared" si="95"/>
        <v>1</v>
      </c>
      <c r="L98" s="89" t="str">
        <f t="shared" si="101"/>
        <v/>
      </c>
      <c r="M98" s="168">
        <f t="shared" si="106"/>
        <v>0.11267889843206955</v>
      </c>
      <c r="N98" s="165">
        <f t="shared" si="120"/>
        <v>0</v>
      </c>
      <c r="O98" s="70" t="str">
        <f t="shared" si="119"/>
        <v/>
      </c>
      <c r="P98" s="102" t="str">
        <f t="shared" si="107"/>
        <v/>
      </c>
      <c r="Q98" s="230" t="str">
        <f t="shared" si="65"/>
        <v/>
      </c>
      <c r="R98" s="85">
        <f t="shared" si="121"/>
        <v>0</v>
      </c>
      <c r="S98" s="27">
        <v>33333</v>
      </c>
      <c r="T98">
        <v>15.5</v>
      </c>
      <c r="U98">
        <v>32.319999694824197</v>
      </c>
      <c r="V98">
        <v>0</v>
      </c>
      <c r="W98">
        <v>28.479503128323799</v>
      </c>
      <c r="X98" s="36">
        <f t="shared" si="69"/>
        <v>4.5734858500145625</v>
      </c>
      <c r="Y98" s="41">
        <f t="shared" si="84"/>
        <v>0</v>
      </c>
      <c r="Z98" s="42">
        <f t="shared" si="85"/>
        <v>0</v>
      </c>
      <c r="AA98" s="61">
        <f t="shared" si="70"/>
        <v>28.11499977111815</v>
      </c>
      <c r="AB98" s="35" t="str">
        <f t="shared" si="71"/>
        <v xml:space="preserve"> </v>
      </c>
      <c r="AC98" s="76" t="str">
        <f t="shared" si="96"/>
        <v/>
      </c>
      <c r="AD98" s="89" t="str">
        <f t="shared" si="108"/>
        <v/>
      </c>
      <c r="AE98" s="168">
        <f t="shared" si="102"/>
        <v>0</v>
      </c>
      <c r="AF98" s="165">
        <f t="shared" si="122"/>
        <v>0</v>
      </c>
      <c r="AG98" s="70" t="str">
        <f t="shared" si="109"/>
        <v/>
      </c>
      <c r="AH98" s="102" t="str">
        <f t="shared" si="110"/>
        <v/>
      </c>
      <c r="AI98" s="230" t="str">
        <f t="shared" si="72"/>
        <v/>
      </c>
      <c r="AJ98" s="85">
        <f t="shared" si="123"/>
        <v>0</v>
      </c>
      <c r="AK98" s="27">
        <v>33698</v>
      </c>
      <c r="AL98">
        <v>14.939999580383301</v>
      </c>
      <c r="AM98">
        <v>24.420000076293899</v>
      </c>
      <c r="AN98">
        <v>0.10000000149011599</v>
      </c>
      <c r="AO98">
        <v>28.479503128323799</v>
      </c>
      <c r="AP98" s="36">
        <f t="shared" si="73"/>
        <v>3.0853036997959724</v>
      </c>
      <c r="AQ98" s="41">
        <f t="shared" si="86"/>
        <v>0.28403032093071312</v>
      </c>
      <c r="AR98" s="42">
        <f t="shared" si="87"/>
        <v>5.6806064186142625E-3</v>
      </c>
      <c r="AS98" s="61">
        <f t="shared" si="74"/>
        <v>22.049999952316249</v>
      </c>
      <c r="AT98" s="37" t="str">
        <f t="shared" si="88"/>
        <v xml:space="preserve"> </v>
      </c>
      <c r="AU98" s="76" t="str">
        <f t="shared" si="97"/>
        <v/>
      </c>
      <c r="AV98" s="89" t="str">
        <f t="shared" si="111"/>
        <v/>
      </c>
      <c r="AW98" s="168">
        <f t="shared" si="103"/>
        <v>0</v>
      </c>
      <c r="AX98" s="165">
        <f t="shared" si="124"/>
        <v>0</v>
      </c>
      <c r="AY98" s="70" t="str">
        <f t="shared" si="112"/>
        <v/>
      </c>
      <c r="AZ98" s="102" t="str">
        <f t="shared" si="113"/>
        <v/>
      </c>
      <c r="BA98" s="230" t="str">
        <f t="shared" si="75"/>
        <v/>
      </c>
      <c r="BB98" s="85">
        <f t="shared" si="125"/>
        <v>0</v>
      </c>
      <c r="BC98" s="27">
        <v>33333</v>
      </c>
      <c r="BD98">
        <v>12.199999809265099</v>
      </c>
      <c r="BE98">
        <v>33.220001220703097</v>
      </c>
      <c r="BF98">
        <v>0</v>
      </c>
      <c r="BG98">
        <v>28.243350831165401</v>
      </c>
      <c r="BH98" s="110">
        <f t="shared" si="76"/>
        <v>4.9244370656589336</v>
      </c>
      <c r="BI98" s="111">
        <f t="shared" si="89"/>
        <v>0</v>
      </c>
      <c r="BJ98" s="113">
        <f t="shared" si="90"/>
        <v>0</v>
      </c>
      <c r="BK98" s="112">
        <f t="shared" si="77"/>
        <v>27.9650008678436</v>
      </c>
      <c r="BL98" s="35" t="str">
        <f t="shared" si="78"/>
        <v xml:space="preserve"> </v>
      </c>
      <c r="BM98" s="76" t="str">
        <f t="shared" si="98"/>
        <v/>
      </c>
      <c r="BN98" s="89" t="str">
        <f t="shared" si="114"/>
        <v/>
      </c>
      <c r="BO98" s="168">
        <f t="shared" si="104"/>
        <v>0</v>
      </c>
      <c r="BP98" s="165">
        <f t="shared" si="126"/>
        <v>0</v>
      </c>
      <c r="BQ98" s="70" t="str">
        <f t="shared" si="117"/>
        <v/>
      </c>
      <c r="BR98" s="102" t="str">
        <f t="shared" si="115"/>
        <v/>
      </c>
      <c r="BS98" s="230" t="str">
        <f t="shared" si="91"/>
        <v/>
      </c>
      <c r="BT98" s="85">
        <f t="shared" si="127"/>
        <v>0</v>
      </c>
      <c r="BU98" s="27">
        <v>33698</v>
      </c>
      <c r="BV98">
        <v>15.079999923706101</v>
      </c>
      <c r="BW98">
        <v>21.469999313354499</v>
      </c>
      <c r="BX98">
        <v>2.2000000476837198</v>
      </c>
      <c r="BY98">
        <v>28.243350831165401</v>
      </c>
      <c r="BZ98" s="34">
        <f t="shared" si="79"/>
        <v>2.4178798496787501</v>
      </c>
      <c r="CA98" s="38">
        <f t="shared" si="92"/>
        <v>13.234725849121856</v>
      </c>
      <c r="CB98" s="40">
        <f t="shared" si="93"/>
        <v>0.26469451698243712</v>
      </c>
      <c r="CC98" s="61">
        <f t="shared" si="80"/>
        <v>19.872499465942401</v>
      </c>
      <c r="CD98" s="35">
        <f t="shared" si="81"/>
        <v>1</v>
      </c>
      <c r="CE98" s="76">
        <f t="shared" si="99"/>
        <v>1</v>
      </c>
      <c r="CF98" s="89">
        <f t="shared" si="116"/>
        <v>1</v>
      </c>
      <c r="CG98" s="168">
        <f t="shared" si="105"/>
        <v>0.11285154994439911</v>
      </c>
      <c r="CH98" s="165">
        <f t="shared" si="128"/>
        <v>0</v>
      </c>
      <c r="CI98" s="70" t="str">
        <f t="shared" si="100"/>
        <v/>
      </c>
      <c r="CJ98" s="102">
        <f t="shared" si="118"/>
        <v>21.203999519348194</v>
      </c>
      <c r="CK98" s="230" t="str">
        <f t="shared" si="94"/>
        <v/>
      </c>
      <c r="CL98" s="85">
        <f t="shared" si="129"/>
        <v>0</v>
      </c>
      <c r="CM98" s="6"/>
      <c r="CN98" s="6"/>
      <c r="CO98" s="6"/>
      <c r="CP98" s="6"/>
      <c r="CQ98" s="6"/>
      <c r="CR98" s="6"/>
      <c r="CS98" s="6"/>
      <c r="CT98" s="6"/>
      <c r="CU98" s="6"/>
    </row>
    <row r="99" spans="1:99" ht="15.6">
      <c r="A99" s="27">
        <v>32969</v>
      </c>
      <c r="B99">
        <v>9.8599996566772496</v>
      </c>
      <c r="C99">
        <v>23.969999313354499</v>
      </c>
      <c r="D99">
        <v>0</v>
      </c>
      <c r="E99">
        <v>28.236089824396199</v>
      </c>
      <c r="F99" s="36">
        <f t="shared" si="66"/>
        <v>3.4565828528123959</v>
      </c>
      <c r="G99" s="41">
        <f t="shared" si="82"/>
        <v>18.859858328459794</v>
      </c>
      <c r="H99" s="42">
        <f t="shared" si="83"/>
        <v>0.37719716656919589</v>
      </c>
      <c r="I99" s="61">
        <f t="shared" si="67"/>
        <v>20.442499399185188</v>
      </c>
      <c r="J99" s="35">
        <f t="shared" si="68"/>
        <v>1</v>
      </c>
      <c r="K99" s="89">
        <f t="shared" si="95"/>
        <v>1</v>
      </c>
      <c r="L99" s="89" t="str">
        <f t="shared" si="101"/>
        <v/>
      </c>
      <c r="M99" s="168">
        <f t="shared" si="106"/>
        <v>0.10543589375408266</v>
      </c>
      <c r="N99" s="165">
        <f t="shared" si="120"/>
        <v>0</v>
      </c>
      <c r="O99" s="70" t="str">
        <f t="shared" si="119"/>
        <v/>
      </c>
      <c r="P99" s="102" t="str">
        <f t="shared" si="107"/>
        <v/>
      </c>
      <c r="Q99" s="230" t="str">
        <f t="shared" si="65"/>
        <v/>
      </c>
      <c r="R99" s="85">
        <f t="shared" si="121"/>
        <v>0</v>
      </c>
      <c r="S99" s="27">
        <v>33334</v>
      </c>
      <c r="T99">
        <v>18.030000686645501</v>
      </c>
      <c r="U99">
        <v>30.860000610351602</v>
      </c>
      <c r="V99">
        <v>0</v>
      </c>
      <c r="W99">
        <v>28.236089824396199</v>
      </c>
      <c r="X99" s="36">
        <f t="shared" si="69"/>
        <v>4.0110211726567071</v>
      </c>
      <c r="Y99" s="41">
        <f t="shared" si="84"/>
        <v>0</v>
      </c>
      <c r="Z99" s="42">
        <f t="shared" si="85"/>
        <v>0</v>
      </c>
      <c r="AA99" s="61">
        <f t="shared" si="70"/>
        <v>27.652500629425077</v>
      </c>
      <c r="AB99" s="35" t="str">
        <f t="shared" si="71"/>
        <v xml:space="preserve"> </v>
      </c>
      <c r="AC99" s="76" t="str">
        <f t="shared" si="96"/>
        <v/>
      </c>
      <c r="AD99" s="89" t="str">
        <f t="shared" si="108"/>
        <v/>
      </c>
      <c r="AE99" s="168">
        <f t="shared" si="102"/>
        <v>0</v>
      </c>
      <c r="AF99" s="165">
        <f t="shared" si="122"/>
        <v>0</v>
      </c>
      <c r="AG99" s="70" t="str">
        <f t="shared" si="109"/>
        <v/>
      </c>
      <c r="AH99" s="102" t="str">
        <f t="shared" si="110"/>
        <v/>
      </c>
      <c r="AI99" s="230" t="str">
        <f t="shared" si="72"/>
        <v/>
      </c>
      <c r="AJ99" s="85">
        <f t="shared" si="123"/>
        <v>0</v>
      </c>
      <c r="AK99" s="27">
        <v>33699</v>
      </c>
      <c r="AL99">
        <v>15.0200004577637</v>
      </c>
      <c r="AM99">
        <v>26.2299995422363</v>
      </c>
      <c r="AN99">
        <v>0</v>
      </c>
      <c r="AO99">
        <v>28.236089824396199</v>
      </c>
      <c r="AP99" s="36">
        <f t="shared" si="73"/>
        <v>3.4102245080194398</v>
      </c>
      <c r="AQ99" s="41">
        <f t="shared" si="86"/>
        <v>0</v>
      </c>
      <c r="AR99" s="42">
        <f t="shared" si="87"/>
        <v>0</v>
      </c>
      <c r="AS99" s="61">
        <f t="shared" si="74"/>
        <v>23.42749977111815</v>
      </c>
      <c r="AT99" s="37" t="str">
        <f t="shared" si="88"/>
        <v xml:space="preserve"> </v>
      </c>
      <c r="AU99" s="76" t="str">
        <f t="shared" si="97"/>
        <v/>
      </c>
      <c r="AV99" s="89" t="str">
        <f t="shared" si="111"/>
        <v/>
      </c>
      <c r="AW99" s="168">
        <f t="shared" si="103"/>
        <v>0</v>
      </c>
      <c r="AX99" s="165">
        <f t="shared" si="124"/>
        <v>0</v>
      </c>
      <c r="AY99" s="70" t="str">
        <f t="shared" si="112"/>
        <v/>
      </c>
      <c r="AZ99" s="102" t="str">
        <f t="shared" si="113"/>
        <v/>
      </c>
      <c r="BA99" s="230" t="str">
        <f t="shared" si="75"/>
        <v/>
      </c>
      <c r="BB99" s="85">
        <f t="shared" si="125"/>
        <v>0</v>
      </c>
      <c r="BC99" s="27">
        <v>33334</v>
      </c>
      <c r="BD99">
        <v>14.75</v>
      </c>
      <c r="BE99">
        <v>30.7600002288818</v>
      </c>
      <c r="BF99">
        <v>0</v>
      </c>
      <c r="BG99">
        <v>27.9983518879325</v>
      </c>
      <c r="BH99" s="110">
        <f t="shared" si="76"/>
        <v>4.2651498608579708</v>
      </c>
      <c r="BI99" s="111">
        <f t="shared" si="89"/>
        <v>0</v>
      </c>
      <c r="BJ99" s="113">
        <f t="shared" si="90"/>
        <v>0</v>
      </c>
      <c r="BK99" s="112">
        <f t="shared" si="77"/>
        <v>26.757500171661349</v>
      </c>
      <c r="BL99" s="35" t="str">
        <f t="shared" si="78"/>
        <v xml:space="preserve"> </v>
      </c>
      <c r="BM99" s="76" t="str">
        <f t="shared" si="98"/>
        <v/>
      </c>
      <c r="BN99" s="89" t="str">
        <f t="shared" si="114"/>
        <v/>
      </c>
      <c r="BO99" s="168">
        <f t="shared" si="104"/>
        <v>0</v>
      </c>
      <c r="BP99" s="165">
        <f t="shared" si="126"/>
        <v>0</v>
      </c>
      <c r="BQ99" s="70" t="str">
        <f t="shared" si="117"/>
        <v/>
      </c>
      <c r="BR99" s="102" t="str">
        <f t="shared" si="115"/>
        <v/>
      </c>
      <c r="BS99" s="230" t="str">
        <f t="shared" si="91"/>
        <v/>
      </c>
      <c r="BT99" s="85">
        <f t="shared" si="127"/>
        <v>0</v>
      </c>
      <c r="BU99" s="27">
        <v>33699</v>
      </c>
      <c r="BV99">
        <v>13.9899997711182</v>
      </c>
      <c r="BW99">
        <v>23.649999618530298</v>
      </c>
      <c r="BX99">
        <v>0.30000001192092901</v>
      </c>
      <c r="BY99">
        <v>27.9983518879325</v>
      </c>
      <c r="BZ99" s="34">
        <f t="shared" si="79"/>
        <v>2.9915834041018896</v>
      </c>
      <c r="CA99" s="38">
        <f t="shared" si="92"/>
        <v>11.141459137761274</v>
      </c>
      <c r="CB99" s="40">
        <f t="shared" si="93"/>
        <v>0.22282918275522548</v>
      </c>
      <c r="CC99" s="61">
        <f t="shared" si="80"/>
        <v>21.234999656677275</v>
      </c>
      <c r="CD99" s="35">
        <f t="shared" si="81"/>
        <v>1</v>
      </c>
      <c r="CE99" s="76">
        <f t="shared" si="99"/>
        <v>1</v>
      </c>
      <c r="CF99" s="89" t="str">
        <f t="shared" si="116"/>
        <v/>
      </c>
      <c r="CG99" s="168">
        <f t="shared" si="105"/>
        <v>7.5100434762654711E-2</v>
      </c>
      <c r="CH99" s="165">
        <f t="shared" si="128"/>
        <v>0</v>
      </c>
      <c r="CI99" s="70" t="str">
        <f t="shared" si="100"/>
        <v/>
      </c>
      <c r="CJ99" s="102" t="str">
        <f t="shared" si="118"/>
        <v/>
      </c>
      <c r="CK99" s="230" t="str">
        <f t="shared" si="94"/>
        <v/>
      </c>
      <c r="CL99" s="85">
        <f t="shared" si="129"/>
        <v>0</v>
      </c>
      <c r="CM99" s="6"/>
      <c r="CN99" s="6"/>
      <c r="CO99" s="6"/>
      <c r="CP99" s="6"/>
      <c r="CQ99" s="6"/>
      <c r="CR99" s="6"/>
      <c r="CS99" s="6"/>
      <c r="CT99" s="6"/>
      <c r="CU99" s="6"/>
    </row>
    <row r="100" spans="1:99" ht="15.6">
      <c r="A100" s="27">
        <v>32970</v>
      </c>
      <c r="B100">
        <v>12.069999694824199</v>
      </c>
      <c r="C100">
        <v>26.110000610351602</v>
      </c>
      <c r="D100">
        <v>0</v>
      </c>
      <c r="E100">
        <v>27.993227964557999</v>
      </c>
      <c r="F100" s="36">
        <f t="shared" si="66"/>
        <v>3.6325111630387066</v>
      </c>
      <c r="G100" s="41">
        <f t="shared" si="82"/>
        <v>15.953849398028828</v>
      </c>
      <c r="H100" s="42">
        <f t="shared" si="83"/>
        <v>0.31907698796057654</v>
      </c>
      <c r="I100" s="61">
        <f t="shared" si="67"/>
        <v>22.600000381469751</v>
      </c>
      <c r="J100" s="35">
        <f t="shared" si="68"/>
        <v>1</v>
      </c>
      <c r="K100" s="89" t="str">
        <f t="shared" si="95"/>
        <v/>
      </c>
      <c r="L100" s="89" t="str">
        <f t="shared" si="101"/>
        <v/>
      </c>
      <c r="M100" s="168">
        <f t="shared" si="106"/>
        <v>0</v>
      </c>
      <c r="N100" s="165">
        <f t="shared" si="120"/>
        <v>0</v>
      </c>
      <c r="O100" s="70" t="str">
        <f t="shared" si="119"/>
        <v/>
      </c>
      <c r="P100" s="102" t="str">
        <f t="shared" si="107"/>
        <v/>
      </c>
      <c r="Q100" s="230" t="str">
        <f t="shared" si="65"/>
        <v/>
      </c>
      <c r="R100" s="85">
        <f t="shared" si="121"/>
        <v>0</v>
      </c>
      <c r="S100" s="27">
        <v>33335</v>
      </c>
      <c r="T100">
        <v>16.329999923706101</v>
      </c>
      <c r="U100">
        <v>26.7399997711182</v>
      </c>
      <c r="V100">
        <v>0</v>
      </c>
      <c r="W100">
        <v>27.993227964557999</v>
      </c>
      <c r="X100" s="36">
        <f t="shared" si="69"/>
        <v>3.3351797627766193</v>
      </c>
      <c r="Y100" s="41">
        <f t="shared" si="84"/>
        <v>0</v>
      </c>
      <c r="Z100" s="42">
        <f t="shared" si="85"/>
        <v>0</v>
      </c>
      <c r="AA100" s="61">
        <f t="shared" si="70"/>
        <v>24.137499809265176</v>
      </c>
      <c r="AB100" s="35" t="str">
        <f t="shared" si="71"/>
        <v xml:space="preserve"> </v>
      </c>
      <c r="AC100" s="76" t="str">
        <f t="shared" si="96"/>
        <v/>
      </c>
      <c r="AD100" s="89" t="str">
        <f t="shared" si="108"/>
        <v/>
      </c>
      <c r="AE100" s="168">
        <f t="shared" si="102"/>
        <v>0</v>
      </c>
      <c r="AF100" s="165">
        <f t="shared" si="122"/>
        <v>0</v>
      </c>
      <c r="AG100" s="70" t="str">
        <f t="shared" si="109"/>
        <v/>
      </c>
      <c r="AH100" s="102" t="str">
        <f t="shared" si="110"/>
        <v/>
      </c>
      <c r="AI100" s="230" t="str">
        <f t="shared" si="72"/>
        <v/>
      </c>
      <c r="AJ100" s="85">
        <f t="shared" si="123"/>
        <v>0</v>
      </c>
      <c r="AK100" s="27">
        <v>33700</v>
      </c>
      <c r="AL100">
        <v>14.3400001525879</v>
      </c>
      <c r="AM100">
        <v>26.389999389648398</v>
      </c>
      <c r="AN100">
        <v>0.10000000149011599</v>
      </c>
      <c r="AO100">
        <v>27.993227964557999</v>
      </c>
      <c r="AP100" s="36">
        <f t="shared" si="73"/>
        <v>3.4815569719909041</v>
      </c>
      <c r="AQ100" s="41">
        <f t="shared" si="86"/>
        <v>0</v>
      </c>
      <c r="AR100" s="42">
        <f t="shared" si="87"/>
        <v>0</v>
      </c>
      <c r="AS100" s="61">
        <f t="shared" si="74"/>
        <v>23.377499580383272</v>
      </c>
      <c r="AT100" s="37" t="str">
        <f t="shared" si="88"/>
        <v xml:space="preserve"> </v>
      </c>
      <c r="AU100" s="76" t="str">
        <f t="shared" si="97"/>
        <v/>
      </c>
      <c r="AV100" s="89" t="str">
        <f t="shared" si="111"/>
        <v/>
      </c>
      <c r="AW100" s="168">
        <f t="shared" si="103"/>
        <v>0</v>
      </c>
      <c r="AX100" s="165">
        <f t="shared" si="124"/>
        <v>0</v>
      </c>
      <c r="AY100" s="70" t="str">
        <f t="shared" si="112"/>
        <v/>
      </c>
      <c r="AZ100" s="102" t="str">
        <f t="shared" si="113"/>
        <v/>
      </c>
      <c r="BA100" s="230" t="str">
        <f t="shared" si="75"/>
        <v/>
      </c>
      <c r="BB100" s="85">
        <f t="shared" si="125"/>
        <v>0</v>
      </c>
      <c r="BC100" s="27">
        <v>33335</v>
      </c>
      <c r="BD100">
        <v>15.800000190734901</v>
      </c>
      <c r="BE100">
        <v>27.049999237060501</v>
      </c>
      <c r="BF100">
        <v>0</v>
      </c>
      <c r="BG100">
        <v>27.753976600392701</v>
      </c>
      <c r="BH100" s="110">
        <f t="shared" si="76"/>
        <v>3.4278843507147667</v>
      </c>
      <c r="BI100" s="111">
        <f t="shared" si="89"/>
        <v>0</v>
      </c>
      <c r="BJ100" s="113">
        <f t="shared" si="90"/>
        <v>0</v>
      </c>
      <c r="BK100" s="112">
        <f t="shared" si="77"/>
        <v>24.237499475479101</v>
      </c>
      <c r="BL100" s="35" t="str">
        <f t="shared" si="78"/>
        <v xml:space="preserve"> </v>
      </c>
      <c r="BM100" s="76" t="str">
        <f t="shared" si="98"/>
        <v/>
      </c>
      <c r="BN100" s="89" t="str">
        <f t="shared" si="114"/>
        <v/>
      </c>
      <c r="BO100" s="168">
        <f t="shared" si="104"/>
        <v>0</v>
      </c>
      <c r="BP100" s="165">
        <f t="shared" si="126"/>
        <v>0</v>
      </c>
      <c r="BQ100" s="70" t="str">
        <f t="shared" si="117"/>
        <v/>
      </c>
      <c r="BR100" s="102" t="str">
        <f t="shared" si="115"/>
        <v/>
      </c>
      <c r="BS100" s="230" t="str">
        <f t="shared" si="91"/>
        <v/>
      </c>
      <c r="BT100" s="85">
        <f t="shared" si="127"/>
        <v>0</v>
      </c>
      <c r="BU100" s="27">
        <v>33700</v>
      </c>
      <c r="BV100">
        <v>11.8400001525879</v>
      </c>
      <c r="BW100">
        <v>22.649999618530298</v>
      </c>
      <c r="BX100">
        <v>0</v>
      </c>
      <c r="BY100">
        <v>27.753976600392701</v>
      </c>
      <c r="BZ100" s="34">
        <f t="shared" si="79"/>
        <v>3.0021049362524246</v>
      </c>
      <c r="CA100" s="38">
        <f t="shared" si="92"/>
        <v>8.7397751887593333</v>
      </c>
      <c r="CB100" s="40">
        <f t="shared" si="93"/>
        <v>0.17479550377518666</v>
      </c>
      <c r="CC100" s="61">
        <f t="shared" si="80"/>
        <v>19.947499752044699</v>
      </c>
      <c r="CD100" s="35" t="str">
        <f t="shared" si="81"/>
        <v xml:space="preserve"> </v>
      </c>
      <c r="CE100" s="76">
        <f t="shared" si="99"/>
        <v>1</v>
      </c>
      <c r="CF100" s="89" t="str">
        <f t="shared" si="116"/>
        <v/>
      </c>
      <c r="CG100" s="168">
        <f t="shared" si="105"/>
        <v>0.11218964225272095</v>
      </c>
      <c r="CH100" s="165">
        <f t="shared" si="128"/>
        <v>0</v>
      </c>
      <c r="CI100" s="70" t="str">
        <f t="shared" si="100"/>
        <v/>
      </c>
      <c r="CJ100" s="102" t="str">
        <f t="shared" si="118"/>
        <v/>
      </c>
      <c r="CK100" s="230" t="str">
        <f t="shared" si="94"/>
        <v/>
      </c>
      <c r="CL100" s="85">
        <f t="shared" si="129"/>
        <v>0</v>
      </c>
      <c r="CM100" s="6"/>
      <c r="CN100" s="6"/>
      <c r="CO100" s="6"/>
      <c r="CP100" s="6"/>
      <c r="CQ100" s="6"/>
      <c r="CR100" s="6"/>
      <c r="CS100" s="6"/>
      <c r="CT100" s="6"/>
      <c r="CU100" s="6"/>
    </row>
    <row r="101" spans="1:99" ht="15.6">
      <c r="A101" s="27">
        <v>32971</v>
      </c>
      <c r="B101">
        <v>14.2200002670288</v>
      </c>
      <c r="C101">
        <v>28.709999084472699</v>
      </c>
      <c r="D101">
        <v>0</v>
      </c>
      <c r="E101">
        <v>27.751016482297501</v>
      </c>
      <c r="F101" s="36">
        <f t="shared" si="66"/>
        <v>3.8938607837716481</v>
      </c>
      <c r="G101" s="41">
        <f t="shared" si="82"/>
        <v>12.838760771011509</v>
      </c>
      <c r="H101" s="42">
        <f t="shared" si="83"/>
        <v>0.25677521542023019</v>
      </c>
      <c r="I101" s="61">
        <f t="shared" si="67"/>
        <v>25.087499380111723</v>
      </c>
      <c r="J101" s="35">
        <f t="shared" si="68"/>
        <v>1</v>
      </c>
      <c r="K101" s="89" t="str">
        <f t="shared" si="95"/>
        <v/>
      </c>
      <c r="L101" s="89" t="str">
        <f t="shared" si="101"/>
        <v/>
      </c>
      <c r="M101" s="168">
        <f t="shared" si="106"/>
        <v>0</v>
      </c>
      <c r="N101" s="165">
        <f t="shared" si="120"/>
        <v>0</v>
      </c>
      <c r="O101" s="70" t="str">
        <f t="shared" si="119"/>
        <v/>
      </c>
      <c r="P101" s="102" t="str">
        <f t="shared" si="107"/>
        <v/>
      </c>
      <c r="Q101" s="230" t="str">
        <f t="shared" si="65"/>
        <v/>
      </c>
      <c r="R101" s="85">
        <f t="shared" si="121"/>
        <v>0</v>
      </c>
      <c r="S101" s="27">
        <v>33336</v>
      </c>
      <c r="T101">
        <v>13.8900003433228</v>
      </c>
      <c r="U101">
        <v>26.0200004577637</v>
      </c>
      <c r="V101">
        <v>0</v>
      </c>
      <c r="W101">
        <v>27.751016482297501</v>
      </c>
      <c r="X101" s="36">
        <f t="shared" si="69"/>
        <v>3.4256700340830228</v>
      </c>
      <c r="Y101" s="41">
        <f t="shared" si="84"/>
        <v>0</v>
      </c>
      <c r="Z101" s="42">
        <f t="shared" si="85"/>
        <v>0</v>
      </c>
      <c r="AA101" s="61">
        <f t="shared" si="70"/>
        <v>22.987500429153474</v>
      </c>
      <c r="AB101" s="35" t="str">
        <f t="shared" si="71"/>
        <v xml:space="preserve"> </v>
      </c>
      <c r="AC101" s="76" t="str">
        <f t="shared" si="96"/>
        <v/>
      </c>
      <c r="AD101" s="89" t="str">
        <f t="shared" si="108"/>
        <v/>
      </c>
      <c r="AE101" s="168">
        <f t="shared" si="102"/>
        <v>0</v>
      </c>
      <c r="AF101" s="165">
        <f t="shared" si="122"/>
        <v>0</v>
      </c>
      <c r="AG101" s="70" t="str">
        <f t="shared" si="109"/>
        <v/>
      </c>
      <c r="AH101" s="102" t="str">
        <f t="shared" si="110"/>
        <v/>
      </c>
      <c r="AI101" s="230" t="str">
        <f t="shared" si="72"/>
        <v/>
      </c>
      <c r="AJ101" s="85">
        <f t="shared" si="123"/>
        <v>0</v>
      </c>
      <c r="AK101" s="27">
        <v>33701</v>
      </c>
      <c r="AL101">
        <v>16.2700004577637</v>
      </c>
      <c r="AM101">
        <v>21.209999084472699</v>
      </c>
      <c r="AN101">
        <v>1.6000000238418599</v>
      </c>
      <c r="AO101">
        <v>27.751016482297501</v>
      </c>
      <c r="AP101" s="36">
        <f t="shared" si="73"/>
        <v>2.1157902009677199</v>
      </c>
      <c r="AQ101" s="41">
        <f t="shared" si="86"/>
        <v>0</v>
      </c>
      <c r="AR101" s="42">
        <f t="shared" si="87"/>
        <v>0</v>
      </c>
      <c r="AS101" s="61">
        <f t="shared" si="74"/>
        <v>19.974999427795449</v>
      </c>
      <c r="AT101" s="37" t="str">
        <f t="shared" si="88"/>
        <v xml:space="preserve"> </v>
      </c>
      <c r="AU101" s="76" t="str">
        <f t="shared" si="97"/>
        <v/>
      </c>
      <c r="AV101" s="89" t="str">
        <f t="shared" si="111"/>
        <v/>
      </c>
      <c r="AW101" s="168">
        <f t="shared" si="103"/>
        <v>0.11192711468474889</v>
      </c>
      <c r="AX101" s="165">
        <f t="shared" si="124"/>
        <v>0</v>
      </c>
      <c r="AY101" s="70" t="str">
        <f t="shared" si="112"/>
        <v/>
      </c>
      <c r="AZ101" s="102" t="str">
        <f t="shared" si="113"/>
        <v/>
      </c>
      <c r="BA101" s="230" t="str">
        <f t="shared" si="75"/>
        <v/>
      </c>
      <c r="BB101" s="85">
        <f t="shared" si="125"/>
        <v>0</v>
      </c>
      <c r="BC101" s="27">
        <v>33336</v>
      </c>
      <c r="BD101">
        <v>12.4700002670288</v>
      </c>
      <c r="BE101">
        <v>29</v>
      </c>
      <c r="BF101">
        <v>0</v>
      </c>
      <c r="BG101">
        <v>27.5103198764191</v>
      </c>
      <c r="BH101" s="110">
        <f t="shared" si="76"/>
        <v>4.0462170886749194</v>
      </c>
      <c r="BI101" s="111">
        <f t="shared" si="89"/>
        <v>0</v>
      </c>
      <c r="BJ101" s="113">
        <f t="shared" si="90"/>
        <v>0</v>
      </c>
      <c r="BK101" s="112">
        <f t="shared" si="77"/>
        <v>24.867500066757202</v>
      </c>
      <c r="BL101" s="35" t="str">
        <f t="shared" si="78"/>
        <v xml:space="preserve"> </v>
      </c>
      <c r="BM101" s="76" t="str">
        <f t="shared" si="98"/>
        <v/>
      </c>
      <c r="BN101" s="89" t="str">
        <f t="shared" si="114"/>
        <v/>
      </c>
      <c r="BO101" s="168">
        <f t="shared" si="104"/>
        <v>0</v>
      </c>
      <c r="BP101" s="165">
        <f t="shared" si="126"/>
        <v>0</v>
      </c>
      <c r="BQ101" s="70" t="str">
        <f t="shared" si="117"/>
        <v/>
      </c>
      <c r="BR101" s="102" t="str">
        <f t="shared" si="115"/>
        <v/>
      </c>
      <c r="BS101" s="230" t="str">
        <f t="shared" si="91"/>
        <v/>
      </c>
      <c r="BT101" s="85">
        <f t="shared" si="127"/>
        <v>0</v>
      </c>
      <c r="BU101" s="27">
        <v>33701</v>
      </c>
      <c r="BV101">
        <v>13.3900003433228</v>
      </c>
      <c r="BW101">
        <v>17.25</v>
      </c>
      <c r="BX101">
        <v>15</v>
      </c>
      <c r="BY101">
        <v>27.5103198764191</v>
      </c>
      <c r="BZ101" s="34">
        <f t="shared" si="79"/>
        <v>1.6805109832634701</v>
      </c>
      <c r="CA101" s="38">
        <f t="shared" si="92"/>
        <v>22.395366402148554</v>
      </c>
      <c r="CB101" s="40">
        <f t="shared" si="93"/>
        <v>0.44790732804297106</v>
      </c>
      <c r="CC101" s="61">
        <f t="shared" si="80"/>
        <v>16.285000085830699</v>
      </c>
      <c r="CD101" s="35">
        <f t="shared" si="81"/>
        <v>1</v>
      </c>
      <c r="CE101" s="76">
        <f t="shared" si="99"/>
        <v>1</v>
      </c>
      <c r="CF101" s="89" t="str">
        <f t="shared" si="116"/>
        <v/>
      </c>
      <c r="CG101" s="168">
        <f t="shared" si="105"/>
        <v>0.10144674284806925</v>
      </c>
      <c r="CH101" s="165">
        <f t="shared" si="128"/>
        <v>0</v>
      </c>
      <c r="CI101" s="70" t="str">
        <f t="shared" si="100"/>
        <v/>
      </c>
      <c r="CJ101" s="102" t="str">
        <f t="shared" si="118"/>
        <v/>
      </c>
      <c r="CK101" s="230" t="str">
        <f t="shared" si="94"/>
        <v/>
      </c>
      <c r="CL101" s="85">
        <f t="shared" si="129"/>
        <v>0</v>
      </c>
      <c r="CM101" s="6"/>
      <c r="CN101" s="6"/>
      <c r="CO101" s="6"/>
      <c r="CP101" s="6"/>
      <c r="CQ101" s="6"/>
      <c r="CR101" s="6"/>
      <c r="CS101" s="6"/>
      <c r="CT101" s="6"/>
      <c r="CU101" s="6"/>
    </row>
    <row r="102" spans="1:99" ht="15.6">
      <c r="A102" s="27">
        <v>32972</v>
      </c>
      <c r="B102">
        <v>17.2700004577637</v>
      </c>
      <c r="C102">
        <v>28.75</v>
      </c>
      <c r="D102">
        <v>0</v>
      </c>
      <c r="E102">
        <v>27.509554311102999</v>
      </c>
      <c r="F102" s="36">
        <f t="shared" si="66"/>
        <v>3.5709423471917785</v>
      </c>
      <c r="G102" s="41">
        <f t="shared" si="82"/>
        <v>9.9820068932580863</v>
      </c>
      <c r="H102" s="42">
        <f t="shared" si="83"/>
        <v>0.19964013786516172</v>
      </c>
      <c r="I102" s="61">
        <f t="shared" si="67"/>
        <v>25.880000114440925</v>
      </c>
      <c r="J102" s="35" t="str">
        <f t="shared" si="68"/>
        <v xml:space="preserve"> </v>
      </c>
      <c r="K102" s="89" t="str">
        <f t="shared" si="95"/>
        <v/>
      </c>
      <c r="L102" s="89" t="str">
        <f t="shared" si="101"/>
        <v/>
      </c>
      <c r="M102" s="168">
        <f t="shared" si="106"/>
        <v>0</v>
      </c>
      <c r="N102" s="165">
        <f t="shared" si="120"/>
        <v>0</v>
      </c>
      <c r="O102" s="70" t="str">
        <f t="shared" si="119"/>
        <v/>
      </c>
      <c r="P102" s="102" t="str">
        <f t="shared" si="107"/>
        <v/>
      </c>
      <c r="Q102" s="230" t="str">
        <f t="shared" si="65"/>
        <v/>
      </c>
      <c r="R102" s="85">
        <f t="shared" si="121"/>
        <v>0</v>
      </c>
      <c r="S102" s="27">
        <v>33337</v>
      </c>
      <c r="T102">
        <v>14.4700002670288</v>
      </c>
      <c r="U102">
        <v>17.75</v>
      </c>
      <c r="V102">
        <v>2.4000000953674299</v>
      </c>
      <c r="W102">
        <v>27.509554311102999</v>
      </c>
      <c r="X102" s="36">
        <f t="shared" si="69"/>
        <v>1.5860249013129546</v>
      </c>
      <c r="Y102" s="41">
        <f t="shared" si="84"/>
        <v>1.1311801743170662</v>
      </c>
      <c r="Z102" s="42">
        <f t="shared" si="85"/>
        <v>2.2623603486341324E-2</v>
      </c>
      <c r="AA102" s="61">
        <f t="shared" si="70"/>
        <v>16.930000066757199</v>
      </c>
      <c r="AB102" s="35" t="str">
        <f t="shared" si="71"/>
        <v xml:space="preserve"> </v>
      </c>
      <c r="AC102" s="76" t="str">
        <f t="shared" si="96"/>
        <v/>
      </c>
      <c r="AD102" s="89" t="str">
        <f t="shared" si="108"/>
        <v/>
      </c>
      <c r="AE102" s="168">
        <f t="shared" si="102"/>
        <v>0.10680863067997917</v>
      </c>
      <c r="AF102" s="165">
        <f t="shared" si="122"/>
        <v>0</v>
      </c>
      <c r="AG102" s="70" t="str">
        <f t="shared" si="109"/>
        <v/>
      </c>
      <c r="AH102" s="102" t="str">
        <f t="shared" si="110"/>
        <v/>
      </c>
      <c r="AI102" s="230" t="str">
        <f t="shared" si="72"/>
        <v/>
      </c>
      <c r="AJ102" s="85">
        <f t="shared" si="123"/>
        <v>0</v>
      </c>
      <c r="AK102" s="27">
        <v>33702</v>
      </c>
      <c r="AL102">
        <v>16.139999389648398</v>
      </c>
      <c r="AM102">
        <v>25.399999618530298</v>
      </c>
      <c r="AN102">
        <v>1</v>
      </c>
      <c r="AO102">
        <v>27.509554311102999</v>
      </c>
      <c r="AP102" s="36">
        <f t="shared" si="73"/>
        <v>3.0311012104126824</v>
      </c>
      <c r="AQ102" s="41">
        <f t="shared" si="86"/>
        <v>0</v>
      </c>
      <c r="AR102" s="42">
        <f t="shared" si="87"/>
        <v>0</v>
      </c>
      <c r="AS102" s="61">
        <f t="shared" si="74"/>
        <v>23.084999561309822</v>
      </c>
      <c r="AT102" s="37" t="str">
        <f t="shared" si="88"/>
        <v xml:space="preserve"> </v>
      </c>
      <c r="AU102" s="76" t="str">
        <f t="shared" si="97"/>
        <v/>
      </c>
      <c r="AV102" s="89" t="str">
        <f t="shared" si="111"/>
        <v/>
      </c>
      <c r="AW102" s="168">
        <f t="shared" si="103"/>
        <v>0</v>
      </c>
      <c r="AX102" s="165">
        <f t="shared" si="124"/>
        <v>0</v>
      </c>
      <c r="AY102" s="70" t="str">
        <f t="shared" si="112"/>
        <v/>
      </c>
      <c r="AZ102" s="102" t="str">
        <f t="shared" si="113"/>
        <v/>
      </c>
      <c r="BA102" s="230" t="str">
        <f t="shared" si="75"/>
        <v/>
      </c>
      <c r="BB102" s="85">
        <f t="shared" si="125"/>
        <v>0</v>
      </c>
      <c r="BC102" s="27">
        <v>33337</v>
      </c>
      <c r="BD102">
        <v>14.2700004577637</v>
      </c>
      <c r="BE102">
        <v>18.5100002288818</v>
      </c>
      <c r="BF102">
        <v>0.40000000596046398</v>
      </c>
      <c r="BG102">
        <v>27.267476623884601</v>
      </c>
      <c r="BH102" s="110">
        <f t="shared" si="76"/>
        <v>1.8021408157026026</v>
      </c>
      <c r="BI102" s="111">
        <f t="shared" si="89"/>
        <v>0</v>
      </c>
      <c r="BJ102" s="113">
        <f t="shared" si="90"/>
        <v>0</v>
      </c>
      <c r="BK102" s="112">
        <f t="shared" si="77"/>
        <v>17.450000286102274</v>
      </c>
      <c r="BL102" s="35" t="str">
        <f t="shared" si="78"/>
        <v xml:space="preserve"> </v>
      </c>
      <c r="BM102" s="76" t="str">
        <f t="shared" si="98"/>
        <v/>
      </c>
      <c r="BN102" s="89" t="str">
        <f t="shared" si="114"/>
        <v/>
      </c>
      <c r="BO102" s="168">
        <f t="shared" si="104"/>
        <v>0.11050999643086669</v>
      </c>
      <c r="BP102" s="165">
        <f t="shared" si="126"/>
        <v>0</v>
      </c>
      <c r="BQ102" s="70" t="str">
        <f t="shared" si="117"/>
        <v/>
      </c>
      <c r="BR102" s="102" t="str">
        <f t="shared" si="115"/>
        <v/>
      </c>
      <c r="BS102" s="230" t="str">
        <f t="shared" si="91"/>
        <v/>
      </c>
      <c r="BT102" s="85">
        <f t="shared" si="127"/>
        <v>0</v>
      </c>
      <c r="BU102" s="27">
        <v>33702</v>
      </c>
      <c r="BV102">
        <v>13.1499996185303</v>
      </c>
      <c r="BW102">
        <v>20.409999847412099</v>
      </c>
      <c r="BX102">
        <v>5.5999999046325701</v>
      </c>
      <c r="BY102">
        <v>27.267476623884601</v>
      </c>
      <c r="BZ102" s="34">
        <f t="shared" si="79"/>
        <v>2.3850638170202969</v>
      </c>
      <c r="CA102" s="38">
        <f t="shared" si="92"/>
        <v>26.087315253164885</v>
      </c>
      <c r="CB102" s="40">
        <f t="shared" si="93"/>
        <v>0.52174630506329767</v>
      </c>
      <c r="CC102" s="61">
        <f t="shared" si="80"/>
        <v>18.59499979019165</v>
      </c>
      <c r="CD102" s="35">
        <f t="shared" si="81"/>
        <v>1</v>
      </c>
      <c r="CE102" s="76">
        <f t="shared" si="99"/>
        <v>1</v>
      </c>
      <c r="CF102" s="89">
        <f t="shared" si="116"/>
        <v>1</v>
      </c>
      <c r="CG102" s="168">
        <f t="shared" si="105"/>
        <v>0.11571639220173968</v>
      </c>
      <c r="CH102" s="165">
        <f t="shared" si="128"/>
        <v>0</v>
      </c>
      <c r="CI102" s="70" t="str">
        <f t="shared" si="100"/>
        <v/>
      </c>
      <c r="CJ102" s="102">
        <f t="shared" si="118"/>
        <v>20.631998634338476</v>
      </c>
      <c r="CK102" s="230" t="str">
        <f t="shared" si="94"/>
        <v/>
      </c>
      <c r="CL102" s="85">
        <f t="shared" si="129"/>
        <v>0</v>
      </c>
      <c r="CM102" s="6"/>
      <c r="CN102" s="6"/>
      <c r="CO102" s="6"/>
      <c r="CP102" s="6"/>
      <c r="CQ102" s="6"/>
      <c r="CR102" s="6"/>
      <c r="CS102" s="6"/>
      <c r="CT102" s="6"/>
      <c r="CU102" s="6"/>
    </row>
    <row r="103" spans="1:99" ht="15.6">
      <c r="A103" s="27">
        <v>32973</v>
      </c>
      <c r="B103">
        <v>16.950000762939499</v>
      </c>
      <c r="C103">
        <v>24.950000762939499</v>
      </c>
      <c r="D103">
        <v>8.3999996185302699</v>
      </c>
      <c r="E103">
        <v>27.268940384462699</v>
      </c>
      <c r="F103" s="36">
        <f t="shared" si="66"/>
        <v>2.8057354731473363</v>
      </c>
      <c r="G103" s="41">
        <f t="shared" si="82"/>
        <v>16.137418133270486</v>
      </c>
      <c r="H103" s="42">
        <f t="shared" si="83"/>
        <v>0.32274836266540974</v>
      </c>
      <c r="I103" s="61">
        <f t="shared" si="67"/>
        <v>22.950000762939499</v>
      </c>
      <c r="J103" s="35">
        <f t="shared" si="68"/>
        <v>1</v>
      </c>
      <c r="K103" s="89">
        <f t="shared" si="95"/>
        <v>1</v>
      </c>
      <c r="L103" s="89" t="str">
        <f t="shared" si="101"/>
        <v/>
      </c>
      <c r="M103" s="168">
        <f t="shared" si="106"/>
        <v>0</v>
      </c>
      <c r="N103" s="165">
        <f t="shared" si="120"/>
        <v>0</v>
      </c>
      <c r="O103" s="70" t="str">
        <f t="shared" si="119"/>
        <v/>
      </c>
      <c r="P103" s="102" t="str">
        <f t="shared" si="107"/>
        <v/>
      </c>
      <c r="Q103" s="230" t="str">
        <f t="shared" si="65"/>
        <v/>
      </c>
      <c r="R103" s="85">
        <f t="shared" si="121"/>
        <v>0</v>
      </c>
      <c r="S103" s="27">
        <v>33338</v>
      </c>
      <c r="T103">
        <v>11.920000076293899</v>
      </c>
      <c r="U103">
        <v>16.950000762939499</v>
      </c>
      <c r="V103">
        <v>39.299999237060497</v>
      </c>
      <c r="W103">
        <v>27.268940384462699</v>
      </c>
      <c r="X103" s="36">
        <f t="shared" si="69"/>
        <v>1.8507242540133477</v>
      </c>
      <c r="Y103" s="41">
        <f t="shared" si="84"/>
        <v>38.950600008166887</v>
      </c>
      <c r="Z103" s="42">
        <f t="shared" si="85"/>
        <v>0.77901200016333771</v>
      </c>
      <c r="AA103" s="61">
        <f t="shared" si="70"/>
        <v>15.692500591278099</v>
      </c>
      <c r="AB103" s="35">
        <f t="shared" si="71"/>
        <v>1</v>
      </c>
      <c r="AC103" s="76">
        <f t="shared" si="96"/>
        <v>1</v>
      </c>
      <c r="AD103" s="89" t="str">
        <f t="shared" si="108"/>
        <v/>
      </c>
      <c r="AE103" s="168">
        <f t="shared" si="102"/>
        <v>9.5966574209970817E-2</v>
      </c>
      <c r="AF103" s="165">
        <f t="shared" si="122"/>
        <v>0</v>
      </c>
      <c r="AG103" s="70" t="str">
        <f t="shared" si="109"/>
        <v/>
      </c>
      <c r="AH103" s="102" t="str">
        <f t="shared" si="110"/>
        <v/>
      </c>
      <c r="AI103" s="230" t="str">
        <f t="shared" si="72"/>
        <v/>
      </c>
      <c r="AJ103" s="85">
        <f t="shared" si="123"/>
        <v>0</v>
      </c>
      <c r="AK103" s="27">
        <v>33703</v>
      </c>
      <c r="AL103">
        <v>14.2600002288818</v>
      </c>
      <c r="AM103">
        <v>25.7700004577637</v>
      </c>
      <c r="AN103">
        <v>0</v>
      </c>
      <c r="AO103">
        <v>27.268940384462699</v>
      </c>
      <c r="AP103" s="36">
        <f t="shared" si="73"/>
        <v>3.2842165775818826</v>
      </c>
      <c r="AQ103" s="41">
        <f t="shared" si="86"/>
        <v>0</v>
      </c>
      <c r="AR103" s="42">
        <f t="shared" si="87"/>
        <v>0</v>
      </c>
      <c r="AS103" s="61">
        <f t="shared" si="74"/>
        <v>22.892500400543227</v>
      </c>
      <c r="AT103" s="37" t="str">
        <f t="shared" si="88"/>
        <v xml:space="preserve"> </v>
      </c>
      <c r="AU103" s="76" t="str">
        <f t="shared" si="97"/>
        <v/>
      </c>
      <c r="AV103" s="89" t="str">
        <f t="shared" si="111"/>
        <v/>
      </c>
      <c r="AW103" s="168">
        <f t="shared" si="103"/>
        <v>0</v>
      </c>
      <c r="AX103" s="165">
        <f t="shared" si="124"/>
        <v>0</v>
      </c>
      <c r="AY103" s="70" t="str">
        <f t="shared" si="112"/>
        <v/>
      </c>
      <c r="AZ103" s="102" t="str">
        <f t="shared" si="113"/>
        <v/>
      </c>
      <c r="BA103" s="230" t="str">
        <f t="shared" si="75"/>
        <v/>
      </c>
      <c r="BB103" s="85">
        <f t="shared" si="125"/>
        <v>0</v>
      </c>
      <c r="BC103" s="27">
        <v>33338</v>
      </c>
      <c r="BD103">
        <v>10.2399997711182</v>
      </c>
      <c r="BE103">
        <v>14.560000419616699</v>
      </c>
      <c r="BF103">
        <v>25.200000762939499</v>
      </c>
      <c r="BG103">
        <v>27.0255417506622</v>
      </c>
      <c r="BH103" s="110">
        <f t="shared" si="76"/>
        <v>1.5925204227631833</v>
      </c>
      <c r="BI103" s="111">
        <f t="shared" si="89"/>
        <v>23.925984424728952</v>
      </c>
      <c r="BJ103" s="113">
        <f t="shared" si="90"/>
        <v>0.47851968849457904</v>
      </c>
      <c r="BK103" s="112">
        <f t="shared" si="77"/>
        <v>13.480000257492074</v>
      </c>
      <c r="BL103" s="35">
        <f t="shared" si="78"/>
        <v>1</v>
      </c>
      <c r="BM103" s="76">
        <f t="shared" si="98"/>
        <v>1</v>
      </c>
      <c r="BN103" s="89" t="str">
        <f t="shared" si="114"/>
        <v/>
      </c>
      <c r="BO103" s="168">
        <f t="shared" si="104"/>
        <v>7.3046744146219866E-2</v>
      </c>
      <c r="BP103" s="165">
        <f t="shared" si="126"/>
        <v>0</v>
      </c>
      <c r="BQ103" s="70" t="str">
        <f t="shared" si="117"/>
        <v/>
      </c>
      <c r="BR103" s="102" t="str">
        <f t="shared" si="115"/>
        <v/>
      </c>
      <c r="BS103" s="230" t="str">
        <f t="shared" si="91"/>
        <v/>
      </c>
      <c r="BT103" s="85">
        <f t="shared" si="127"/>
        <v>0</v>
      </c>
      <c r="BU103" s="27">
        <v>33703</v>
      </c>
      <c r="BV103">
        <v>15.5900001525879</v>
      </c>
      <c r="BW103">
        <v>23.219999313354499</v>
      </c>
      <c r="BX103">
        <v>0.5</v>
      </c>
      <c r="BY103">
        <v>27.0255417506622</v>
      </c>
      <c r="BZ103" s="34">
        <f t="shared" si="79"/>
        <v>2.607352269572333</v>
      </c>
      <c r="CA103" s="38">
        <f t="shared" si="92"/>
        <v>24.501433437507018</v>
      </c>
      <c r="CB103" s="40">
        <f t="shared" si="93"/>
        <v>0.49002866875014034</v>
      </c>
      <c r="CC103" s="61">
        <f t="shared" si="80"/>
        <v>21.312499523162849</v>
      </c>
      <c r="CD103" s="35">
        <f t="shared" si="81"/>
        <v>1</v>
      </c>
      <c r="CE103" s="76">
        <f t="shared" si="99"/>
        <v>1</v>
      </c>
      <c r="CF103" s="89">
        <f t="shared" si="116"/>
        <v>1</v>
      </c>
      <c r="CG103" s="168">
        <f t="shared" si="105"/>
        <v>6.8077283106398295E-2</v>
      </c>
      <c r="CH103" s="165">
        <f t="shared" si="128"/>
        <v>0</v>
      </c>
      <c r="CI103" s="70" t="str">
        <f t="shared" si="100"/>
        <v/>
      </c>
      <c r="CJ103" s="102">
        <f t="shared" si="118"/>
        <v>18.705998229980533</v>
      </c>
      <c r="CK103" s="230" t="str">
        <f t="shared" si="94"/>
        <v/>
      </c>
      <c r="CL103" s="85">
        <f t="shared" si="129"/>
        <v>0</v>
      </c>
      <c r="CM103" s="6"/>
      <c r="CN103" s="6"/>
      <c r="CO103" s="6"/>
      <c r="CP103" s="6"/>
      <c r="CQ103" s="6"/>
      <c r="CR103" s="6"/>
      <c r="CS103" s="6"/>
      <c r="CT103" s="6"/>
      <c r="CU103" s="6"/>
    </row>
    <row r="104" spans="1:99" ht="15.6">
      <c r="A104" s="27">
        <v>32974</v>
      </c>
      <c r="B104">
        <v>15.8900003433228</v>
      </c>
      <c r="C104">
        <v>23.200000762939499</v>
      </c>
      <c r="D104">
        <v>9.6999998092651403</v>
      </c>
      <c r="E104">
        <v>27.029273635865099</v>
      </c>
      <c r="F104" s="36">
        <f t="shared" si="66"/>
        <v>2.5620482109779354</v>
      </c>
      <c r="G104" s="41">
        <f t="shared" si="82"/>
        <v>23.787779373753278</v>
      </c>
      <c r="H104" s="42">
        <f t="shared" si="83"/>
        <v>0.47575558747506558</v>
      </c>
      <c r="I104" s="61">
        <f t="shared" si="67"/>
        <v>21.372500658035325</v>
      </c>
      <c r="J104" s="35">
        <f t="shared" si="68"/>
        <v>1</v>
      </c>
      <c r="K104" s="89">
        <f t="shared" si="95"/>
        <v>1</v>
      </c>
      <c r="L104" s="89" t="str">
        <f t="shared" si="101"/>
        <v/>
      </c>
      <c r="M104" s="168">
        <f t="shared" si="106"/>
        <v>6.0846217809634201E-2</v>
      </c>
      <c r="N104" s="165">
        <f t="shared" si="120"/>
        <v>0</v>
      </c>
      <c r="O104" s="70" t="str">
        <f t="shared" si="119"/>
        <v/>
      </c>
      <c r="P104" s="102" t="str">
        <f t="shared" si="107"/>
        <v/>
      </c>
      <c r="Q104" s="230" t="str">
        <f t="shared" si="65"/>
        <v/>
      </c>
      <c r="R104" s="85">
        <f t="shared" si="121"/>
        <v>0</v>
      </c>
      <c r="S104" s="27">
        <v>33339</v>
      </c>
      <c r="T104">
        <v>9.2899999618530291</v>
      </c>
      <c r="U104">
        <v>20.209999084472699</v>
      </c>
      <c r="V104">
        <v>12.6000003814697</v>
      </c>
      <c r="W104">
        <v>27.029273635865099</v>
      </c>
      <c r="X104" s="36">
        <f t="shared" si="69"/>
        <v>2.7293448693385431</v>
      </c>
      <c r="Y104" s="41">
        <f t="shared" si="84"/>
        <v>49.367124494165751</v>
      </c>
      <c r="Z104" s="42">
        <f t="shared" si="85"/>
        <v>0.98734248988331497</v>
      </c>
      <c r="AA104" s="61">
        <f t="shared" si="70"/>
        <v>17.479999303817781</v>
      </c>
      <c r="AB104" s="35">
        <f t="shared" si="71"/>
        <v>1</v>
      </c>
      <c r="AC104" s="76">
        <f t="shared" si="96"/>
        <v>1</v>
      </c>
      <c r="AD104" s="89" t="str">
        <f t="shared" si="108"/>
        <v/>
      </c>
      <c r="AE104" s="168">
        <f t="shared" si="102"/>
        <v>0.11070288318379064</v>
      </c>
      <c r="AF104" s="165">
        <f t="shared" si="122"/>
        <v>0</v>
      </c>
      <c r="AG104" s="70" t="str">
        <f t="shared" si="109"/>
        <v/>
      </c>
      <c r="AH104" s="102" t="str">
        <f t="shared" si="110"/>
        <v/>
      </c>
      <c r="AI104" s="230" t="str">
        <f t="shared" si="72"/>
        <v/>
      </c>
      <c r="AJ104" s="85">
        <f t="shared" si="123"/>
        <v>0</v>
      </c>
      <c r="AK104" s="27">
        <v>33704</v>
      </c>
      <c r="AL104">
        <v>14.25</v>
      </c>
      <c r="AM104">
        <v>24.899999618530298</v>
      </c>
      <c r="AN104">
        <v>0</v>
      </c>
      <c r="AO104">
        <v>27.029273635865099</v>
      </c>
      <c r="AP104" s="36">
        <f t="shared" si="73"/>
        <v>3.0949392007024321</v>
      </c>
      <c r="AQ104" s="41">
        <f t="shared" si="86"/>
        <v>0</v>
      </c>
      <c r="AR104" s="42">
        <f t="shared" si="87"/>
        <v>0</v>
      </c>
      <c r="AS104" s="61">
        <f t="shared" si="74"/>
        <v>22.237499713897723</v>
      </c>
      <c r="AT104" s="37" t="str">
        <f t="shared" si="88"/>
        <v xml:space="preserve"> </v>
      </c>
      <c r="AU104" s="76" t="str">
        <f t="shared" si="97"/>
        <v/>
      </c>
      <c r="AV104" s="89" t="str">
        <f t="shared" si="111"/>
        <v/>
      </c>
      <c r="AW104" s="168">
        <f t="shared" si="103"/>
        <v>0</v>
      </c>
      <c r="AX104" s="165">
        <f t="shared" si="124"/>
        <v>0</v>
      </c>
      <c r="AY104" s="70" t="str">
        <f t="shared" si="112"/>
        <v/>
      </c>
      <c r="AZ104" s="102" t="str">
        <f t="shared" si="113"/>
        <v/>
      </c>
      <c r="BA104" s="230" t="str">
        <f t="shared" si="75"/>
        <v/>
      </c>
      <c r="BB104" s="85">
        <f t="shared" si="125"/>
        <v>0</v>
      </c>
      <c r="BC104" s="27">
        <v>33339</v>
      </c>
      <c r="BD104">
        <v>6.6900000572204599</v>
      </c>
      <c r="BE104">
        <v>18.280000686645501</v>
      </c>
      <c r="BF104">
        <v>13.300000190734901</v>
      </c>
      <c r="BG104">
        <v>26.784610164624901</v>
      </c>
      <c r="BH104" s="110">
        <f t="shared" si="76"/>
        <v>2.5924858496637051</v>
      </c>
      <c r="BI104" s="111">
        <f t="shared" si="89"/>
        <v>35.151995935732884</v>
      </c>
      <c r="BJ104" s="113">
        <f t="shared" si="90"/>
        <v>0.70303991871465765</v>
      </c>
      <c r="BK104" s="112">
        <f t="shared" si="77"/>
        <v>15.38250052928924</v>
      </c>
      <c r="BL104" s="35">
        <f t="shared" si="78"/>
        <v>1</v>
      </c>
      <c r="BM104" s="76">
        <f t="shared" si="98"/>
        <v>1</v>
      </c>
      <c r="BN104" s="89" t="str">
        <f t="shared" si="114"/>
        <v/>
      </c>
      <c r="BO104" s="168">
        <f t="shared" si="104"/>
        <v>9.2940607426936786E-2</v>
      </c>
      <c r="BP104" s="165">
        <f t="shared" si="126"/>
        <v>0</v>
      </c>
      <c r="BQ104" s="70" t="str">
        <f t="shared" si="117"/>
        <v/>
      </c>
      <c r="BR104" s="102" t="str">
        <f t="shared" si="115"/>
        <v/>
      </c>
      <c r="BS104" s="230" t="str">
        <f t="shared" si="91"/>
        <v/>
      </c>
      <c r="BT104" s="85">
        <f t="shared" si="127"/>
        <v>0</v>
      </c>
      <c r="BU104" s="27">
        <v>33704</v>
      </c>
      <c r="BV104">
        <v>13.9099998474121</v>
      </c>
      <c r="BW104">
        <v>22.079999923706101</v>
      </c>
      <c r="BX104">
        <v>0</v>
      </c>
      <c r="BY104">
        <v>26.784610164624901</v>
      </c>
      <c r="BZ104" s="34">
        <f t="shared" si="79"/>
        <v>2.5726486444023857</v>
      </c>
      <c r="CA104" s="38">
        <f t="shared" si="92"/>
        <v>22.443314521985108</v>
      </c>
      <c r="CB104" s="40">
        <f t="shared" si="93"/>
        <v>0.44886629043970216</v>
      </c>
      <c r="CC104" s="61">
        <f t="shared" si="80"/>
        <v>20.0374999046326</v>
      </c>
      <c r="CD104" s="35">
        <f t="shared" si="81"/>
        <v>1</v>
      </c>
      <c r="CE104" s="76">
        <f t="shared" si="99"/>
        <v>1</v>
      </c>
      <c r="CF104" s="89">
        <f t="shared" si="116"/>
        <v>1</v>
      </c>
      <c r="CG104" s="168">
        <f t="shared" si="105"/>
        <v>0.11128856223042179</v>
      </c>
      <c r="CH104" s="165">
        <f t="shared" si="128"/>
        <v>0</v>
      </c>
      <c r="CI104" s="70" t="str">
        <f t="shared" si="100"/>
        <v/>
      </c>
      <c r="CJ104" s="102">
        <f t="shared" si="118"/>
        <v>16.153998565673938</v>
      </c>
      <c r="CK104" s="230" t="str">
        <f t="shared" si="94"/>
        <v/>
      </c>
      <c r="CL104" s="85">
        <f t="shared" si="129"/>
        <v>0</v>
      </c>
      <c r="CM104" s="6"/>
      <c r="CN104" s="6"/>
      <c r="CO104" s="6"/>
      <c r="CP104" s="6"/>
      <c r="CQ104" s="6"/>
      <c r="CR104" s="6"/>
      <c r="CS104" s="6"/>
      <c r="CT104" s="6"/>
      <c r="CU104" s="6"/>
    </row>
    <row r="105" spans="1:99" ht="15.6">
      <c r="A105" s="27">
        <v>32975</v>
      </c>
      <c r="B105">
        <v>11.3400001525879</v>
      </c>
      <c r="C105">
        <v>20.430000305175799</v>
      </c>
      <c r="D105">
        <v>0.5</v>
      </c>
      <c r="E105">
        <v>26.7906529987984</v>
      </c>
      <c r="F105" s="36">
        <f t="shared" si="66"/>
        <v>2.5542508750440716</v>
      </c>
      <c r="G105" s="41">
        <f t="shared" si="82"/>
        <v>22.244378673718021</v>
      </c>
      <c r="H105" s="42">
        <f t="shared" si="83"/>
        <v>0.44488757347436042</v>
      </c>
      <c r="I105" s="61">
        <f t="shared" si="67"/>
        <v>18.157500267028823</v>
      </c>
      <c r="J105" s="35">
        <f t="shared" si="68"/>
        <v>1</v>
      </c>
      <c r="K105" s="89">
        <f t="shared" si="95"/>
        <v>1</v>
      </c>
      <c r="L105" s="89">
        <f t="shared" si="101"/>
        <v>1</v>
      </c>
      <c r="M105" s="168">
        <f t="shared" si="106"/>
        <v>0.11431602890246724</v>
      </c>
      <c r="N105" s="165">
        <f t="shared" si="120"/>
        <v>0</v>
      </c>
      <c r="O105" s="70" t="str">
        <f t="shared" si="119"/>
        <v/>
      </c>
      <c r="P105" s="102">
        <f t="shared" si="107"/>
        <v>20.610000610351669</v>
      </c>
      <c r="Q105" s="230">
        <f t="shared" si="65"/>
        <v>32975</v>
      </c>
      <c r="R105" s="85">
        <f t="shared" si="121"/>
        <v>1</v>
      </c>
      <c r="S105" s="27">
        <v>33340</v>
      </c>
      <c r="T105">
        <v>9.5399999618530291</v>
      </c>
      <c r="U105">
        <v>21.680000305175799</v>
      </c>
      <c r="V105">
        <v>0.10000000149011599</v>
      </c>
      <c r="W105">
        <v>26.7906529987984</v>
      </c>
      <c r="X105" s="36">
        <f t="shared" si="69"/>
        <v>2.9277290220386547</v>
      </c>
      <c r="Y105" s="41">
        <f t="shared" si="84"/>
        <v>47.124941278024941</v>
      </c>
      <c r="Z105" s="42">
        <f t="shared" si="85"/>
        <v>0.9424988255604988</v>
      </c>
      <c r="AA105" s="61">
        <f t="shared" si="70"/>
        <v>18.645000219345107</v>
      </c>
      <c r="AB105" s="35">
        <f t="shared" si="71"/>
        <v>1</v>
      </c>
      <c r="AC105" s="76">
        <f t="shared" si="96"/>
        <v>1</v>
      </c>
      <c r="AD105" s="89" t="str">
        <f t="shared" si="108"/>
        <v/>
      </c>
      <c r="AE105" s="168">
        <f t="shared" si="102"/>
        <v>0.11581877235588883</v>
      </c>
      <c r="AF105" s="165">
        <f t="shared" si="122"/>
        <v>0</v>
      </c>
      <c r="AG105" s="70" t="str">
        <f t="shared" si="109"/>
        <v/>
      </c>
      <c r="AH105" s="102" t="str">
        <f t="shared" si="110"/>
        <v/>
      </c>
      <c r="AI105" s="230" t="str">
        <f t="shared" si="72"/>
        <v/>
      </c>
      <c r="AJ105" s="85">
        <f t="shared" si="123"/>
        <v>0</v>
      </c>
      <c r="AK105" s="27">
        <v>33705</v>
      </c>
      <c r="AL105">
        <v>15.2399997711182</v>
      </c>
      <c r="AM105">
        <v>25.5100002288818</v>
      </c>
      <c r="AN105">
        <v>0</v>
      </c>
      <c r="AO105">
        <v>26.7906529987984</v>
      </c>
      <c r="AP105" s="36">
        <f t="shared" si="73"/>
        <v>3.0768712807024809</v>
      </c>
      <c r="AQ105" s="41">
        <f t="shared" si="86"/>
        <v>0</v>
      </c>
      <c r="AR105" s="42">
        <f t="shared" si="87"/>
        <v>0</v>
      </c>
      <c r="AS105" s="61">
        <f t="shared" si="74"/>
        <v>22.9425001144409</v>
      </c>
      <c r="AT105" s="37" t="str">
        <f t="shared" si="88"/>
        <v xml:space="preserve"> </v>
      </c>
      <c r="AU105" s="76" t="str">
        <f t="shared" si="97"/>
        <v/>
      </c>
      <c r="AV105" s="89" t="str">
        <f t="shared" si="111"/>
        <v/>
      </c>
      <c r="AW105" s="168">
        <f t="shared" si="103"/>
        <v>0</v>
      </c>
      <c r="AX105" s="165">
        <f t="shared" si="124"/>
        <v>0</v>
      </c>
      <c r="AY105" s="70" t="str">
        <f t="shared" si="112"/>
        <v/>
      </c>
      <c r="AZ105" s="102" t="str">
        <f t="shared" si="113"/>
        <v/>
      </c>
      <c r="BA105" s="230" t="str">
        <f t="shared" si="75"/>
        <v/>
      </c>
      <c r="BB105" s="85">
        <f t="shared" si="125"/>
        <v>0</v>
      </c>
      <c r="BC105" s="27">
        <v>33340</v>
      </c>
      <c r="BD105">
        <v>9.0799999237060494</v>
      </c>
      <c r="BE105">
        <v>19.9899997711182</v>
      </c>
      <c r="BF105">
        <v>0</v>
      </c>
      <c r="BG105">
        <v>26.544776773645498</v>
      </c>
      <c r="BH105" s="110">
        <f t="shared" si="76"/>
        <v>2.6614975128799832</v>
      </c>
      <c r="BI105" s="111">
        <f t="shared" si="89"/>
        <v>33.022797925428897</v>
      </c>
      <c r="BJ105" s="113">
        <f t="shared" si="90"/>
        <v>0.66045595850857797</v>
      </c>
      <c r="BK105" s="112">
        <f t="shared" si="77"/>
        <v>17.262499809265162</v>
      </c>
      <c r="BL105" s="35">
        <f t="shared" si="78"/>
        <v>1</v>
      </c>
      <c r="BM105" s="76">
        <f t="shared" si="98"/>
        <v>1</v>
      </c>
      <c r="BN105" s="89" t="str">
        <f t="shared" si="114"/>
        <v/>
      </c>
      <c r="BO105" s="168">
        <f t="shared" si="104"/>
        <v>0.10925049053006766</v>
      </c>
      <c r="BP105" s="165">
        <f t="shared" si="126"/>
        <v>0</v>
      </c>
      <c r="BQ105" s="70" t="str">
        <f t="shared" si="117"/>
        <v/>
      </c>
      <c r="BR105" s="102" t="str">
        <f t="shared" si="115"/>
        <v/>
      </c>
      <c r="BS105" s="230" t="str">
        <f t="shared" si="91"/>
        <v/>
      </c>
      <c r="BT105" s="85">
        <f t="shared" si="127"/>
        <v>0</v>
      </c>
      <c r="BU105" s="27">
        <v>33705</v>
      </c>
      <c r="BV105">
        <v>13.4099998474121</v>
      </c>
      <c r="BW105">
        <v>21.420000076293899</v>
      </c>
      <c r="BX105">
        <v>0.20000000298023199</v>
      </c>
      <c r="BY105">
        <v>26.544776773645498</v>
      </c>
      <c r="BZ105" s="34">
        <f t="shared" si="79"/>
        <v>2.4836179253819388</v>
      </c>
      <c r="CA105" s="38">
        <f t="shared" si="92"/>
        <v>20.65642018465979</v>
      </c>
      <c r="CB105" s="40">
        <f t="shared" si="93"/>
        <v>0.41312840369319581</v>
      </c>
      <c r="CC105" s="61">
        <f t="shared" si="80"/>
        <v>19.417500019073451</v>
      </c>
      <c r="CD105" s="35">
        <f t="shared" si="81"/>
        <v>1</v>
      </c>
      <c r="CE105" s="76">
        <f t="shared" si="99"/>
        <v>1</v>
      </c>
      <c r="CF105" s="89">
        <f t="shared" si="116"/>
        <v>1</v>
      </c>
      <c r="CG105" s="168">
        <f t="shared" si="105"/>
        <v>0.11543636349079753</v>
      </c>
      <c r="CH105" s="165">
        <f t="shared" si="128"/>
        <v>0</v>
      </c>
      <c r="CI105" s="70" t="str">
        <f t="shared" si="100"/>
        <v/>
      </c>
      <c r="CJ105" s="102">
        <f t="shared" si="118"/>
        <v>10.535998153686577</v>
      </c>
      <c r="CK105" s="230">
        <f t="shared" si="94"/>
        <v>33705</v>
      </c>
      <c r="CL105" s="85">
        <f t="shared" si="129"/>
        <v>1</v>
      </c>
      <c r="CM105" s="6"/>
      <c r="CN105" s="6"/>
      <c r="CO105" s="6"/>
      <c r="CP105" s="6"/>
      <c r="CQ105" s="6"/>
      <c r="CR105" s="6"/>
      <c r="CS105" s="6"/>
      <c r="CT105" s="6"/>
      <c r="CU105" s="6"/>
    </row>
    <row r="106" spans="1:99" ht="15.6">
      <c r="A106" s="27">
        <v>32976</v>
      </c>
      <c r="B106">
        <v>8.1999998092651403</v>
      </c>
      <c r="C106">
        <v>19.450000762939499</v>
      </c>
      <c r="D106">
        <v>0</v>
      </c>
      <c r="E106">
        <v>26.553177406751001</v>
      </c>
      <c r="F106" s="36">
        <f t="shared" si="66"/>
        <v>2.6441437768992428</v>
      </c>
      <c r="G106" s="41">
        <f t="shared" si="82"/>
        <v>20.129063652198628</v>
      </c>
      <c r="H106" s="42">
        <f t="shared" si="83"/>
        <v>0.40258127304397257</v>
      </c>
      <c r="I106" s="61">
        <f t="shared" si="67"/>
        <v>16.63750052452091</v>
      </c>
      <c r="J106" s="35">
        <f t="shared" si="68"/>
        <v>1</v>
      </c>
      <c r="K106" s="89">
        <f t="shared" si="95"/>
        <v>1</v>
      </c>
      <c r="L106" s="89">
        <f t="shared" si="101"/>
        <v>1</v>
      </c>
      <c r="M106" s="168">
        <f t="shared" si="106"/>
        <v>0.10446862273821875</v>
      </c>
      <c r="N106" s="165">
        <f t="shared" si="120"/>
        <v>0</v>
      </c>
      <c r="O106" s="70" t="str">
        <f t="shared" si="119"/>
        <v/>
      </c>
      <c r="P106" s="102">
        <f t="shared" si="107"/>
        <v>19.466000556945929</v>
      </c>
      <c r="Q106" s="230" t="str">
        <f t="shared" si="65"/>
        <v/>
      </c>
      <c r="R106" s="85">
        <f t="shared" si="121"/>
        <v>1</v>
      </c>
      <c r="S106" s="27">
        <v>33341</v>
      </c>
      <c r="T106">
        <v>11.689999580383301</v>
      </c>
      <c r="U106">
        <v>24.690000534057599</v>
      </c>
      <c r="V106">
        <v>0</v>
      </c>
      <c r="W106">
        <v>26.553177406751001</v>
      </c>
      <c r="X106" s="36">
        <f t="shared" si="69"/>
        <v>3.2346834623239955</v>
      </c>
      <c r="Y106" s="41">
        <f t="shared" si="84"/>
        <v>44.537194508165747</v>
      </c>
      <c r="Z106" s="42">
        <f t="shared" si="85"/>
        <v>0.8907438901633149</v>
      </c>
      <c r="AA106" s="61">
        <f t="shared" si="70"/>
        <v>21.440000295639024</v>
      </c>
      <c r="AB106" s="35">
        <f t="shared" si="71"/>
        <v>1</v>
      </c>
      <c r="AC106" s="76">
        <f t="shared" si="96"/>
        <v>1</v>
      </c>
      <c r="AD106" s="89" t="str">
        <f t="shared" si="108"/>
        <v/>
      </c>
      <c r="AE106" s="168">
        <f t="shared" si="102"/>
        <v>4.8597194769013675E-2</v>
      </c>
      <c r="AF106" s="165">
        <f t="shared" si="122"/>
        <v>0</v>
      </c>
      <c r="AG106" s="70" t="str">
        <f t="shared" si="109"/>
        <v/>
      </c>
      <c r="AH106" s="102" t="str">
        <f t="shared" si="110"/>
        <v/>
      </c>
      <c r="AI106" s="230" t="str">
        <f t="shared" si="72"/>
        <v/>
      </c>
      <c r="AJ106" s="85">
        <f t="shared" si="123"/>
        <v>0</v>
      </c>
      <c r="AK106" s="27">
        <v>33706</v>
      </c>
      <c r="AL106">
        <v>15.039999961853001</v>
      </c>
      <c r="AM106">
        <v>26.379999160766602</v>
      </c>
      <c r="AN106">
        <v>0</v>
      </c>
      <c r="AO106">
        <v>26.553177406751001</v>
      </c>
      <c r="AP106" s="36">
        <f t="shared" si="73"/>
        <v>3.2326469361765309</v>
      </c>
      <c r="AQ106" s="41">
        <f t="shared" si="86"/>
        <v>0</v>
      </c>
      <c r="AR106" s="42">
        <f t="shared" si="87"/>
        <v>0</v>
      </c>
      <c r="AS106" s="61">
        <f t="shared" si="74"/>
        <v>23.544999361038201</v>
      </c>
      <c r="AT106" s="37" t="str">
        <f t="shared" si="88"/>
        <v xml:space="preserve"> </v>
      </c>
      <c r="AU106" s="76" t="str">
        <f t="shared" si="97"/>
        <v/>
      </c>
      <c r="AV106" s="89" t="str">
        <f t="shared" si="111"/>
        <v/>
      </c>
      <c r="AW106" s="168">
        <f t="shared" si="103"/>
        <v>0</v>
      </c>
      <c r="AX106" s="165">
        <f t="shared" si="124"/>
        <v>0</v>
      </c>
      <c r="AY106" s="70" t="str">
        <f t="shared" si="112"/>
        <v/>
      </c>
      <c r="AZ106" s="102" t="str">
        <f t="shared" si="113"/>
        <v/>
      </c>
      <c r="BA106" s="230" t="str">
        <f t="shared" si="75"/>
        <v/>
      </c>
      <c r="BB106" s="85">
        <f t="shared" si="125"/>
        <v>0</v>
      </c>
      <c r="BC106" s="27">
        <v>33341</v>
      </c>
      <c r="BD106">
        <v>9.9600000381469709</v>
      </c>
      <c r="BE106">
        <v>21.350000381469702</v>
      </c>
      <c r="BF106">
        <v>0</v>
      </c>
      <c r="BG106">
        <v>26.3061364855972</v>
      </c>
      <c r="BH106" s="110">
        <f t="shared" si="76"/>
        <v>2.7883143012066114</v>
      </c>
      <c r="BI106" s="111">
        <f t="shared" si="89"/>
        <v>30.792146484463608</v>
      </c>
      <c r="BJ106" s="113">
        <f t="shared" si="90"/>
        <v>0.61584292968927212</v>
      </c>
      <c r="BK106" s="112">
        <f t="shared" si="77"/>
        <v>18.50250029563902</v>
      </c>
      <c r="BL106" s="35">
        <f t="shared" si="78"/>
        <v>1</v>
      </c>
      <c r="BM106" s="76">
        <f t="shared" si="98"/>
        <v>1</v>
      </c>
      <c r="BN106" s="89">
        <f t="shared" si="114"/>
        <v>1</v>
      </c>
      <c r="BO106" s="168">
        <f t="shared" si="104"/>
        <v>0.1154936889033806</v>
      </c>
      <c r="BP106" s="165">
        <f>IF(AND(SUM(BO90:BO106)&gt;1,SUM(BF86:BF90)&gt;$CP$6),1,0)</f>
        <v>0</v>
      </c>
      <c r="BQ106" s="70">
        <f t="shared" si="117"/>
        <v>1</v>
      </c>
      <c r="BR106" s="102">
        <f t="shared" si="115"/>
        <v>29.515999412536541</v>
      </c>
      <c r="BS106" s="230" t="str">
        <f t="shared" si="91"/>
        <v/>
      </c>
      <c r="BT106" s="85">
        <f t="shared" si="127"/>
        <v>0</v>
      </c>
      <c r="BU106" s="27">
        <v>33706</v>
      </c>
      <c r="BV106">
        <v>13.2399997711182</v>
      </c>
      <c r="BW106">
        <v>22.540000915527301</v>
      </c>
      <c r="BX106">
        <v>0</v>
      </c>
      <c r="BY106">
        <v>26.3061364855972</v>
      </c>
      <c r="BZ106" s="34">
        <f t="shared" si="79"/>
        <v>2.6878614207216334</v>
      </c>
      <c r="CA106" s="38">
        <f t="shared" si="92"/>
        <v>18.506131048082484</v>
      </c>
      <c r="CB106" s="40">
        <f t="shared" si="93"/>
        <v>0.37012262096164966</v>
      </c>
      <c r="CC106" s="61">
        <f t="shared" si="80"/>
        <v>20.215000629425028</v>
      </c>
      <c r="CD106" s="35">
        <f t="shared" si="81"/>
        <v>1</v>
      </c>
      <c r="CE106" s="76">
        <f t="shared" si="99"/>
        <v>1</v>
      </c>
      <c r="CF106" s="89">
        <f t="shared" si="116"/>
        <v>1</v>
      </c>
      <c r="CG106" s="168">
        <f t="shared" si="105"/>
        <v>0.10912490311629071</v>
      </c>
      <c r="CH106" s="165">
        <f t="shared" si="128"/>
        <v>0</v>
      </c>
      <c r="CI106" s="70">
        <f t="shared" si="100"/>
        <v>1</v>
      </c>
      <c r="CJ106" s="102">
        <f t="shared" si="118"/>
        <v>8.3859987258911612</v>
      </c>
      <c r="CK106" s="230" t="str">
        <f t="shared" si="94"/>
        <v/>
      </c>
      <c r="CL106" s="85">
        <f t="shared" si="129"/>
        <v>1</v>
      </c>
      <c r="CM106" s="6"/>
      <c r="CN106" s="6"/>
      <c r="CO106" s="6"/>
      <c r="CP106" s="6"/>
      <c r="CQ106" s="6"/>
      <c r="CR106" s="6"/>
      <c r="CS106" s="6"/>
      <c r="CT106" s="6"/>
      <c r="CU106" s="6"/>
    </row>
    <row r="107" spans="1:99" ht="17.25" customHeight="1">
      <c r="A107" s="27">
        <v>32977</v>
      </c>
      <c r="B107">
        <v>8.4200000762939506</v>
      </c>
      <c r="C107">
        <v>22.409999847412099</v>
      </c>
      <c r="D107">
        <v>0</v>
      </c>
      <c r="E107">
        <v>26.316945793211101</v>
      </c>
      <c r="F107" s="36">
        <f t="shared" si="66"/>
        <v>3.0693071250356061</v>
      </c>
      <c r="G107" s="41">
        <f t="shared" si="82"/>
        <v>17.673617952170144</v>
      </c>
      <c r="H107" s="42">
        <f t="shared" si="83"/>
        <v>0.35347235904340285</v>
      </c>
      <c r="I107" s="61">
        <f t="shared" si="67"/>
        <v>18.912499904632561</v>
      </c>
      <c r="J107" s="35">
        <f t="shared" si="68"/>
        <v>1</v>
      </c>
      <c r="K107" s="89">
        <f t="shared" si="95"/>
        <v>1</v>
      </c>
      <c r="L107" s="89">
        <f t="shared" si="101"/>
        <v>1</v>
      </c>
      <c r="M107" s="168">
        <f t="shared" si="106"/>
        <v>0.11613295892709657</v>
      </c>
      <c r="N107" s="165">
        <f t="shared" si="120"/>
        <v>0</v>
      </c>
      <c r="O107" s="70" t="str">
        <f t="shared" si="119"/>
        <v/>
      </c>
      <c r="P107" s="102">
        <f t="shared" si="107"/>
        <v>19.466000556945929</v>
      </c>
      <c r="Q107" s="230" t="str">
        <f t="shared" si="65"/>
        <v/>
      </c>
      <c r="R107" s="85">
        <f t="shared" si="121"/>
        <v>1</v>
      </c>
      <c r="S107" s="27">
        <v>33342</v>
      </c>
      <c r="T107">
        <v>14.0299997329712</v>
      </c>
      <c r="U107">
        <v>27.170000076293899</v>
      </c>
      <c r="V107">
        <v>0</v>
      </c>
      <c r="W107">
        <v>26.316945793211101</v>
      </c>
      <c r="X107" s="36">
        <f t="shared" si="69"/>
        <v>3.4389522776068548</v>
      </c>
      <c r="Y107" s="41">
        <f t="shared" si="84"/>
        <v>41.786032686080262</v>
      </c>
      <c r="Z107" s="42">
        <f t="shared" si="85"/>
        <v>0.8357206537216052</v>
      </c>
      <c r="AA107" s="61">
        <f t="shared" si="70"/>
        <v>23.884999990463225</v>
      </c>
      <c r="AB107" s="35">
        <f t="shared" si="71"/>
        <v>1</v>
      </c>
      <c r="AC107" s="76">
        <f t="shared" si="96"/>
        <v>1</v>
      </c>
      <c r="AD107" s="89" t="str">
        <f t="shared" si="108"/>
        <v/>
      </c>
      <c r="AE107" s="168">
        <f t="shared" si="102"/>
        <v>0</v>
      </c>
      <c r="AF107" s="165">
        <f t="shared" si="122"/>
        <v>0</v>
      </c>
      <c r="AG107" s="70" t="str">
        <f t="shared" si="109"/>
        <v/>
      </c>
      <c r="AH107" s="102" t="str">
        <f t="shared" si="110"/>
        <v/>
      </c>
      <c r="AI107" s="230" t="str">
        <f t="shared" si="72"/>
        <v/>
      </c>
      <c r="AJ107" s="85">
        <f t="shared" si="123"/>
        <v>0</v>
      </c>
      <c r="AK107" s="27">
        <v>33707</v>
      </c>
      <c r="AL107">
        <v>13.789999961853001</v>
      </c>
      <c r="AM107">
        <v>26.5200004577637</v>
      </c>
      <c r="AN107">
        <v>0</v>
      </c>
      <c r="AO107">
        <v>26.316945793211101</v>
      </c>
      <c r="AP107" s="36">
        <f t="shared" si="73"/>
        <v>3.3456495383172475</v>
      </c>
      <c r="AQ107" s="41">
        <f t="shared" si="86"/>
        <v>0</v>
      </c>
      <c r="AR107" s="42">
        <f t="shared" si="87"/>
        <v>0</v>
      </c>
      <c r="AS107" s="61">
        <f t="shared" si="74"/>
        <v>23.337500333786025</v>
      </c>
      <c r="AT107" s="37" t="str">
        <f t="shared" si="88"/>
        <v xml:space="preserve"> </v>
      </c>
      <c r="AU107" s="76" t="str">
        <f t="shared" si="97"/>
        <v/>
      </c>
      <c r="AV107" s="89" t="str">
        <f t="shared" si="111"/>
        <v/>
      </c>
      <c r="AW107" s="168">
        <f t="shared" si="103"/>
        <v>0</v>
      </c>
      <c r="AX107" s="165">
        <f t="shared" si="124"/>
        <v>0</v>
      </c>
      <c r="AY107" s="70" t="str">
        <f t="shared" si="112"/>
        <v/>
      </c>
      <c r="AZ107" s="102" t="str">
        <f t="shared" si="113"/>
        <v/>
      </c>
      <c r="BA107" s="230" t="str">
        <f t="shared" si="75"/>
        <v/>
      </c>
      <c r="BB107" s="85">
        <f t="shared" si="125"/>
        <v>0</v>
      </c>
      <c r="BC107" s="27">
        <v>33342</v>
      </c>
      <c r="BD107">
        <v>11.1099996566772</v>
      </c>
      <c r="BE107">
        <v>23.600000381469702</v>
      </c>
      <c r="BF107">
        <v>0</v>
      </c>
      <c r="BG107">
        <v>26.068784208352799</v>
      </c>
      <c r="BH107" s="110">
        <f t="shared" si="76"/>
        <v>3.0405409931909904</v>
      </c>
      <c r="BI107" s="111">
        <f t="shared" si="89"/>
        <v>28.359713689910816</v>
      </c>
      <c r="BJ107" s="113">
        <f t="shared" si="90"/>
        <v>0.5671942737982163</v>
      </c>
      <c r="BK107" s="112">
        <f t="shared" si="77"/>
        <v>20.477500200271578</v>
      </c>
      <c r="BL107" s="35">
        <f t="shared" si="78"/>
        <v>1</v>
      </c>
      <c r="BM107" s="76">
        <f t="shared" si="98"/>
        <v>1</v>
      </c>
      <c r="BN107" s="89">
        <f t="shared" si="114"/>
        <v>1</v>
      </c>
      <c r="BO107" s="168">
        <f t="shared" si="104"/>
        <v>0.10475775736045539</v>
      </c>
      <c r="BP107" s="165">
        <f t="shared" si="126"/>
        <v>0</v>
      </c>
      <c r="BQ107" s="70">
        <f t="shared" si="117"/>
        <v>1</v>
      </c>
      <c r="BR107" s="102">
        <f t="shared" si="115"/>
        <v>23.444000625610265</v>
      </c>
      <c r="BS107" s="230" t="str">
        <f t="shared" si="91"/>
        <v/>
      </c>
      <c r="BT107" s="85">
        <f t="shared" si="127"/>
        <v>0</v>
      </c>
      <c r="BU107" s="27">
        <v>33707</v>
      </c>
      <c r="BV107">
        <v>10.0100002288818</v>
      </c>
      <c r="BW107">
        <v>23.4899997711182</v>
      </c>
      <c r="BX107">
        <v>0</v>
      </c>
      <c r="BY107">
        <v>26.068784208352799</v>
      </c>
      <c r="BZ107" s="34">
        <f t="shared" si="79"/>
        <v>3.1043845915759603</v>
      </c>
      <c r="CA107" s="38">
        <f t="shared" si="92"/>
        <v>16.022623374821716</v>
      </c>
      <c r="CB107" s="40">
        <f t="shared" si="93"/>
        <v>0.3204524674964343</v>
      </c>
      <c r="CC107" s="61">
        <f t="shared" si="80"/>
        <v>20.1199998855591</v>
      </c>
      <c r="CD107" s="35">
        <f t="shared" si="81"/>
        <v>1</v>
      </c>
      <c r="CE107" s="76" t="str">
        <f t="shared" si="99"/>
        <v/>
      </c>
      <c r="CF107" s="89">
        <f t="shared" si="116"/>
        <v>1</v>
      </c>
      <c r="CG107" s="168">
        <f t="shared" si="105"/>
        <v>0.11035089255515258</v>
      </c>
      <c r="CH107" s="170">
        <f t="shared" si="128"/>
        <v>1</v>
      </c>
      <c r="CI107" s="70">
        <f t="shared" si="100"/>
        <v>1</v>
      </c>
      <c r="CJ107" s="102">
        <f t="shared" si="118"/>
        <v>8.1259990692139219</v>
      </c>
      <c r="CK107" s="230" t="str">
        <f t="shared" si="94"/>
        <v/>
      </c>
      <c r="CL107" s="85">
        <f t="shared" si="129"/>
        <v>1</v>
      </c>
      <c r="CM107" s="6"/>
      <c r="CN107" s="6"/>
      <c r="CO107" s="6"/>
      <c r="CP107" s="58"/>
      <c r="CQ107" s="6"/>
      <c r="CR107" s="6"/>
      <c r="CS107" s="6"/>
      <c r="CT107" s="6"/>
      <c r="CU107" s="6"/>
    </row>
    <row r="108" spans="1:99" ht="17.25" customHeight="1">
      <c r="A108" s="27">
        <v>32978</v>
      </c>
      <c r="B108">
        <v>11.550000190734901</v>
      </c>
      <c r="C108">
        <v>23.639999389648398</v>
      </c>
      <c r="D108">
        <v>0</v>
      </c>
      <c r="E108">
        <v>26.0820570916671</v>
      </c>
      <c r="F108" s="36">
        <f t="shared" si="66"/>
        <v>3.0134128993538192</v>
      </c>
      <c r="G108" s="41">
        <f t="shared" si="82"/>
        <v>15.262887632687088</v>
      </c>
      <c r="H108" s="42">
        <f t="shared" si="83"/>
        <v>0.30525775265374178</v>
      </c>
      <c r="I108" s="61">
        <f t="shared" si="67"/>
        <v>20.617499589920023</v>
      </c>
      <c r="J108" s="35">
        <f t="shared" si="68"/>
        <v>1</v>
      </c>
      <c r="K108" s="89">
        <f t="shared" si="95"/>
        <v>1</v>
      </c>
      <c r="L108" s="89">
        <f t="shared" si="101"/>
        <v>1</v>
      </c>
      <c r="M108" s="168">
        <f t="shared" si="106"/>
        <v>0.10168518418272196</v>
      </c>
      <c r="N108" s="165">
        <f t="shared" si="120"/>
        <v>0</v>
      </c>
      <c r="O108" s="70" t="str">
        <f t="shared" si="119"/>
        <v/>
      </c>
      <c r="P108" s="102">
        <f t="shared" si="107"/>
        <v>20.760000228881946</v>
      </c>
      <c r="Q108" s="230" t="str">
        <f t="shared" si="65"/>
        <v/>
      </c>
      <c r="R108" s="85">
        <f t="shared" si="121"/>
        <v>1</v>
      </c>
      <c r="S108" s="27">
        <v>33343</v>
      </c>
      <c r="T108">
        <v>15.75</v>
      </c>
      <c r="U108">
        <v>29.190000534057599</v>
      </c>
      <c r="V108">
        <v>0</v>
      </c>
      <c r="W108">
        <v>26.0820570916671</v>
      </c>
      <c r="X108" s="36">
        <f t="shared" si="69"/>
        <v>3.6148049501930122</v>
      </c>
      <c r="Y108" s="41">
        <f t="shared" si="84"/>
        <v>38.894188725925851</v>
      </c>
      <c r="Z108" s="42">
        <f t="shared" si="85"/>
        <v>0.77788377451851698</v>
      </c>
      <c r="AA108" s="61">
        <f t="shared" si="70"/>
        <v>25.830000400543199</v>
      </c>
      <c r="AB108" s="35">
        <f t="shared" si="71"/>
        <v>1</v>
      </c>
      <c r="AC108" s="76">
        <f t="shared" si="96"/>
        <v>1</v>
      </c>
      <c r="AD108" s="89">
        <f t="shared" si="108"/>
        <v>1</v>
      </c>
      <c r="AE108" s="168">
        <f t="shared" si="102"/>
        <v>0</v>
      </c>
      <c r="AF108" s="165">
        <f t="shared" si="122"/>
        <v>0</v>
      </c>
      <c r="AG108" s="70" t="str">
        <f t="shared" si="109"/>
        <v/>
      </c>
      <c r="AH108" s="102">
        <f t="shared" si="110"/>
        <v>25.546001243591341</v>
      </c>
      <c r="AI108" s="230" t="str">
        <f t="shared" si="72"/>
        <v/>
      </c>
      <c r="AJ108" s="85">
        <f t="shared" si="123"/>
        <v>0</v>
      </c>
      <c r="AK108" s="27">
        <v>33708</v>
      </c>
      <c r="AL108">
        <v>12.579999923706101</v>
      </c>
      <c r="AM108">
        <v>26.319999694824201</v>
      </c>
      <c r="AN108">
        <v>0</v>
      </c>
      <c r="AO108">
        <v>26.0820570916671</v>
      </c>
      <c r="AP108" s="36">
        <f t="shared" si="73"/>
        <v>3.3808291982431014</v>
      </c>
      <c r="AQ108" s="41">
        <f t="shared" si="86"/>
        <v>0</v>
      </c>
      <c r="AR108" s="42">
        <f t="shared" si="87"/>
        <v>0</v>
      </c>
      <c r="AS108" s="61">
        <f t="shared" si="74"/>
        <v>22.884999752044678</v>
      </c>
      <c r="AT108" s="37" t="str">
        <f t="shared" si="88"/>
        <v xml:space="preserve"> </v>
      </c>
      <c r="AU108" s="76" t="str">
        <f t="shared" si="97"/>
        <v/>
      </c>
      <c r="AV108" s="89" t="str">
        <f t="shared" si="111"/>
        <v/>
      </c>
      <c r="AW108" s="168">
        <f t="shared" si="103"/>
        <v>0</v>
      </c>
      <c r="AX108" s="165">
        <f t="shared" si="124"/>
        <v>0</v>
      </c>
      <c r="AY108" s="70" t="str">
        <f t="shared" si="112"/>
        <v/>
      </c>
      <c r="AZ108" s="102" t="str">
        <f t="shared" si="113"/>
        <v/>
      </c>
      <c r="BA108" s="230" t="str">
        <f t="shared" si="75"/>
        <v/>
      </c>
      <c r="BB108" s="85">
        <f t="shared" si="125"/>
        <v>0</v>
      </c>
      <c r="BC108" s="27">
        <v>33343</v>
      </c>
      <c r="BD108">
        <v>10.0900001525879</v>
      </c>
      <c r="BE108">
        <v>25.309999465942401</v>
      </c>
      <c r="BF108">
        <v>0</v>
      </c>
      <c r="BG108">
        <v>25.8328148497854</v>
      </c>
      <c r="BH108" s="110">
        <f t="shared" si="76"/>
        <v>3.3586840360594494</v>
      </c>
      <c r="BI108" s="111">
        <f t="shared" si="89"/>
        <v>25.672766461063254</v>
      </c>
      <c r="BJ108" s="113">
        <f t="shared" si="90"/>
        <v>0.51345532922126513</v>
      </c>
      <c r="BK108" s="112">
        <f t="shared" si="77"/>
        <v>21.504999637603774</v>
      </c>
      <c r="BL108" s="35">
        <f t="shared" si="78"/>
        <v>1</v>
      </c>
      <c r="BM108" s="76">
        <f t="shared" si="98"/>
        <v>1</v>
      </c>
      <c r="BN108" s="89">
        <f t="shared" si="114"/>
        <v>1</v>
      </c>
      <c r="BO108" s="168">
        <f t="shared" si="104"/>
        <v>0</v>
      </c>
      <c r="BP108" s="165">
        <f t="shared" si="126"/>
        <v>0</v>
      </c>
      <c r="BQ108" s="70">
        <f t="shared" si="117"/>
        <v>1</v>
      </c>
      <c r="BR108" s="102">
        <f t="shared" si="115"/>
        <v>18.275999641418402</v>
      </c>
      <c r="BS108" s="230" t="str">
        <f t="shared" si="91"/>
        <v/>
      </c>
      <c r="BT108" s="85">
        <f t="shared" si="127"/>
        <v>0</v>
      </c>
      <c r="BU108" s="27">
        <v>33708</v>
      </c>
      <c r="BV108">
        <v>11.4799995422363</v>
      </c>
      <c r="BW108">
        <v>23.040000915527301</v>
      </c>
      <c r="BX108">
        <v>0</v>
      </c>
      <c r="BY108">
        <v>25.8328148497854</v>
      </c>
      <c r="BZ108" s="34">
        <f t="shared" si="79"/>
        <v>2.8908418971606706</v>
      </c>
      <c r="CA108" s="38">
        <f t="shared" si="92"/>
        <v>13.709949857093179</v>
      </c>
      <c r="CB108" s="40">
        <f t="shared" si="93"/>
        <v>0.27419899714186358</v>
      </c>
      <c r="CC108" s="61">
        <f t="shared" si="80"/>
        <v>20.150000572204551</v>
      </c>
      <c r="CD108" s="35">
        <f t="shared" si="81"/>
        <v>1</v>
      </c>
      <c r="CE108" s="76" t="str">
        <f t="shared" si="99"/>
        <v/>
      </c>
      <c r="CF108" s="89">
        <f t="shared" si="116"/>
        <v>1</v>
      </c>
      <c r="CG108" s="168">
        <f t="shared" si="105"/>
        <v>0.10998138435338407</v>
      </c>
      <c r="CH108" s="165">
        <f t="shared" si="128"/>
        <v>1</v>
      </c>
      <c r="CI108" s="70" t="str">
        <f t="shared" si="100"/>
        <v/>
      </c>
      <c r="CJ108" s="102">
        <f t="shared" si="118"/>
        <v>8.347999954223642</v>
      </c>
      <c r="CK108" s="230" t="str">
        <f t="shared" si="94"/>
        <v/>
      </c>
      <c r="CL108" s="85">
        <f>IF(AND(AND(AND(SUM(BX95:BX99)&gt;$CP$6)),(CF108=1)),1,0)</f>
        <v>1</v>
      </c>
      <c r="CM108" s="6"/>
      <c r="CN108" s="6"/>
      <c r="CO108" s="6"/>
      <c r="CP108" s="58"/>
      <c r="CQ108" s="6"/>
      <c r="CR108" s="6"/>
      <c r="CS108" s="6"/>
      <c r="CT108" s="6"/>
      <c r="CU108" s="6"/>
    </row>
    <row r="109" spans="1:99" ht="15.6">
      <c r="A109" s="27">
        <v>32979</v>
      </c>
      <c r="B109">
        <v>11.810000419616699</v>
      </c>
      <c r="C109">
        <v>24.370000839233398</v>
      </c>
      <c r="D109">
        <v>0</v>
      </c>
      <c r="E109">
        <v>25.8486065790187</v>
      </c>
      <c r="F109" s="36">
        <f t="shared" si="66"/>
        <v>3.0865063948267903</v>
      </c>
      <c r="G109" s="41">
        <f t="shared" si="82"/>
        <v>12.793682516825655</v>
      </c>
      <c r="H109" s="42">
        <f t="shared" si="83"/>
        <v>0.2558736503365131</v>
      </c>
      <c r="I109" s="61">
        <f t="shared" si="67"/>
        <v>21.230000734329224</v>
      </c>
      <c r="J109" s="35">
        <f t="shared" si="68"/>
        <v>1</v>
      </c>
      <c r="K109" s="89" t="str">
        <f t="shared" si="95"/>
        <v/>
      </c>
      <c r="L109" s="89">
        <f t="shared" si="101"/>
        <v>1</v>
      </c>
      <c r="M109" s="168">
        <f t="shared" si="106"/>
        <v>7.5493181837298501E-2</v>
      </c>
      <c r="N109" s="165">
        <f t="shared" si="120"/>
        <v>0</v>
      </c>
      <c r="O109" s="70" t="str">
        <f t="shared" si="119"/>
        <v/>
      </c>
      <c r="P109" s="102">
        <f t="shared" si="107"/>
        <v>21.390001296997177</v>
      </c>
      <c r="Q109" s="230" t="str">
        <f t="shared" si="65"/>
        <v/>
      </c>
      <c r="R109" s="85">
        <f t="shared" si="121"/>
        <v>0</v>
      </c>
      <c r="S109" s="27">
        <v>33344</v>
      </c>
      <c r="T109">
        <v>15.9799995422363</v>
      </c>
      <c r="U109">
        <v>32.159999847412102</v>
      </c>
      <c r="V109">
        <v>0</v>
      </c>
      <c r="W109">
        <v>25.8486065790187</v>
      </c>
      <c r="X109" s="36">
        <f t="shared" si="69"/>
        <v>4.0868726845932892</v>
      </c>
      <c r="Y109" s="41">
        <f t="shared" si="84"/>
        <v>35.624690578251219</v>
      </c>
      <c r="Z109" s="42">
        <f t="shared" si="85"/>
        <v>0.71249381156502434</v>
      </c>
      <c r="AA109" s="61">
        <f t="shared" si="70"/>
        <v>28.11499977111815</v>
      </c>
      <c r="AB109" s="35">
        <f t="shared" si="71"/>
        <v>1</v>
      </c>
      <c r="AC109" s="76" t="str">
        <f t="shared" si="96"/>
        <v/>
      </c>
      <c r="AD109" s="89" t="str">
        <f t="shared" si="108"/>
        <v/>
      </c>
      <c r="AE109" s="168">
        <f t="shared" si="102"/>
        <v>0</v>
      </c>
      <c r="AF109" s="165">
        <f t="shared" si="122"/>
        <v>0</v>
      </c>
      <c r="AG109" s="70" t="str">
        <f t="shared" si="109"/>
        <v/>
      </c>
      <c r="AH109" s="102" t="str">
        <f t="shared" si="110"/>
        <v/>
      </c>
      <c r="AI109" s="230" t="str">
        <f t="shared" si="72"/>
        <v/>
      </c>
      <c r="AJ109" s="85">
        <f t="shared" si="123"/>
        <v>0</v>
      </c>
      <c r="AK109" s="27">
        <v>33709</v>
      </c>
      <c r="AL109">
        <v>15.2700004577637</v>
      </c>
      <c r="AM109">
        <v>27.600000381469702</v>
      </c>
      <c r="AN109">
        <v>0</v>
      </c>
      <c r="AO109">
        <v>25.8486065790187</v>
      </c>
      <c r="AP109" s="36">
        <f t="shared" si="73"/>
        <v>3.3431363274070756</v>
      </c>
      <c r="AQ109" s="41">
        <f t="shared" si="86"/>
        <v>0</v>
      </c>
      <c r="AR109" s="42">
        <f t="shared" si="87"/>
        <v>0</v>
      </c>
      <c r="AS109" s="61">
        <f t="shared" si="74"/>
        <v>24.517500400543202</v>
      </c>
      <c r="AT109" s="37" t="str">
        <f t="shared" si="88"/>
        <v xml:space="preserve"> </v>
      </c>
      <c r="AU109" s="76" t="str">
        <f t="shared" si="97"/>
        <v/>
      </c>
      <c r="AV109" s="89" t="str">
        <f t="shared" si="111"/>
        <v/>
      </c>
      <c r="AW109" s="168">
        <f t="shared" si="103"/>
        <v>0</v>
      </c>
      <c r="AX109" s="165">
        <f t="shared" si="124"/>
        <v>0</v>
      </c>
      <c r="AY109" s="70" t="str">
        <f t="shared" si="112"/>
        <v/>
      </c>
      <c r="AZ109" s="102" t="str">
        <f t="shared" si="113"/>
        <v/>
      </c>
      <c r="BA109" s="230" t="str">
        <f t="shared" si="75"/>
        <v/>
      </c>
      <c r="BB109" s="85">
        <f t="shared" si="125"/>
        <v>0</v>
      </c>
      <c r="BC109" s="27">
        <v>33344</v>
      </c>
      <c r="BD109">
        <v>10.689999580383301</v>
      </c>
      <c r="BE109">
        <v>29.2700004577637</v>
      </c>
      <c r="BF109">
        <v>0</v>
      </c>
      <c r="BG109">
        <v>25.5983199088951</v>
      </c>
      <c r="BH109" s="110">
        <f t="shared" si="76"/>
        <v>3.9134341707428826</v>
      </c>
      <c r="BI109" s="111">
        <f t="shared" si="89"/>
        <v>22.542019124468947</v>
      </c>
      <c r="BJ109" s="113">
        <f t="shared" si="90"/>
        <v>0.45084038248937897</v>
      </c>
      <c r="BK109" s="112">
        <f t="shared" si="77"/>
        <v>24.6250002384186</v>
      </c>
      <c r="BL109" s="35">
        <f t="shared" si="78"/>
        <v>1</v>
      </c>
      <c r="BM109" s="76" t="str">
        <f t="shared" si="98"/>
        <v/>
      </c>
      <c r="BN109" s="89">
        <f t="shared" si="114"/>
        <v>1</v>
      </c>
      <c r="BO109" s="168">
        <f t="shared" si="104"/>
        <v>0</v>
      </c>
      <c r="BP109" s="165">
        <f t="shared" si="126"/>
        <v>0</v>
      </c>
      <c r="BQ109" s="70" t="str">
        <f t="shared" si="117"/>
        <v/>
      </c>
      <c r="BR109" s="102">
        <f t="shared" si="115"/>
        <v>16.569999694824205</v>
      </c>
      <c r="BS109" s="230" t="str">
        <f t="shared" si="91"/>
        <v/>
      </c>
      <c r="BT109" s="85">
        <f t="shared" si="127"/>
        <v>0</v>
      </c>
      <c r="BU109" s="27">
        <v>33709</v>
      </c>
      <c r="BV109">
        <v>12.3400001525879</v>
      </c>
      <c r="BW109">
        <v>24.209999084472699</v>
      </c>
      <c r="BX109">
        <v>0</v>
      </c>
      <c r="BY109">
        <v>25.5983199088951</v>
      </c>
      <c r="BZ109" s="34">
        <f t="shared" si="79"/>
        <v>2.9867913782981197</v>
      </c>
      <c r="CA109" s="38">
        <f t="shared" si="92"/>
        <v>11.320516754454683</v>
      </c>
      <c r="CB109" s="40">
        <f t="shared" si="93"/>
        <v>0.22641033508909367</v>
      </c>
      <c r="CC109" s="61">
        <f t="shared" si="80"/>
        <v>21.2424993515015</v>
      </c>
      <c r="CD109" s="35">
        <f t="shared" si="81"/>
        <v>1</v>
      </c>
      <c r="CE109" s="76" t="str">
        <f t="shared" si="99"/>
        <v/>
      </c>
      <c r="CF109" s="89">
        <f t="shared" si="116"/>
        <v>1</v>
      </c>
      <c r="CG109" s="168">
        <f t="shared" si="105"/>
        <v>7.4499618390559824E-2</v>
      </c>
      <c r="CH109" s="165">
        <f t="shared" si="128"/>
        <v>1</v>
      </c>
      <c r="CI109" s="70" t="str">
        <f t="shared" si="100"/>
        <v/>
      </c>
      <c r="CJ109" s="102">
        <f t="shared" si="118"/>
        <v>8.3539997100830217</v>
      </c>
      <c r="CK109" s="230" t="str">
        <f t="shared" si="94"/>
        <v/>
      </c>
      <c r="CL109" s="85">
        <f t="shared" si="129"/>
        <v>1</v>
      </c>
      <c r="CM109" s="6"/>
      <c r="CN109" s="6"/>
      <c r="CO109" s="6"/>
      <c r="CP109" s="6"/>
      <c r="CQ109" s="6"/>
      <c r="CR109" s="6"/>
      <c r="CS109" s="6"/>
      <c r="CT109" s="6"/>
      <c r="CU109" s="6"/>
    </row>
    <row r="110" spans="1:99" ht="15.6">
      <c r="A110" s="27">
        <v>32980</v>
      </c>
      <c r="B110">
        <v>12.5200004577637</v>
      </c>
      <c r="C110">
        <v>25.579999923706101</v>
      </c>
      <c r="D110">
        <v>0</v>
      </c>
      <c r="E110">
        <v>25.6166749058115</v>
      </c>
      <c r="F110" s="36">
        <f t="shared" si="66"/>
        <v>3.2025327708550022</v>
      </c>
      <c r="G110" s="41">
        <f t="shared" si="82"/>
        <v>10.231656300141653</v>
      </c>
      <c r="H110" s="42">
        <f t="shared" si="83"/>
        <v>0.20463312600283307</v>
      </c>
      <c r="I110" s="61">
        <f t="shared" si="67"/>
        <v>22.315000057220502</v>
      </c>
      <c r="J110" s="35">
        <f t="shared" si="68"/>
        <v>1</v>
      </c>
      <c r="K110" s="89" t="str">
        <f t="shared" si="95"/>
        <v/>
      </c>
      <c r="L110" s="89">
        <f t="shared" si="101"/>
        <v>1</v>
      </c>
      <c r="M110" s="168">
        <f t="shared" si="106"/>
        <v>0</v>
      </c>
      <c r="N110" s="165">
        <f t="shared" si="120"/>
        <v>0</v>
      </c>
      <c r="O110" s="70" t="str">
        <f t="shared" si="119"/>
        <v/>
      </c>
      <c r="P110" s="102">
        <f t="shared" si="107"/>
        <v>21.162001037597776</v>
      </c>
      <c r="Q110" s="230" t="str">
        <f t="shared" si="65"/>
        <v/>
      </c>
      <c r="R110" s="85">
        <f t="shared" si="121"/>
        <v>0</v>
      </c>
      <c r="S110" s="27">
        <v>33345</v>
      </c>
      <c r="T110">
        <v>14.8599996566772</v>
      </c>
      <c r="U110">
        <v>31.549999237060501</v>
      </c>
      <c r="V110">
        <v>0</v>
      </c>
      <c r="W110">
        <v>25.6166749058115</v>
      </c>
      <c r="X110" s="36">
        <f t="shared" si="69"/>
        <v>4.0285567111037377</v>
      </c>
      <c r="Y110" s="41">
        <f t="shared" si="84"/>
        <v>32.401845209368226</v>
      </c>
      <c r="Z110" s="42">
        <f t="shared" si="85"/>
        <v>0.64803690418736448</v>
      </c>
      <c r="AA110" s="61">
        <f t="shared" si="70"/>
        <v>27.377499341964675</v>
      </c>
      <c r="AB110" s="35">
        <f t="shared" si="71"/>
        <v>1</v>
      </c>
      <c r="AC110" s="76" t="str">
        <f t="shared" si="96"/>
        <v/>
      </c>
      <c r="AD110" s="89" t="str">
        <f t="shared" si="108"/>
        <v/>
      </c>
      <c r="AE110" s="168">
        <f t="shared" si="102"/>
        <v>0</v>
      </c>
      <c r="AF110" s="165">
        <f t="shared" si="122"/>
        <v>0</v>
      </c>
      <c r="AG110" s="70" t="str">
        <f t="shared" si="109"/>
        <v/>
      </c>
      <c r="AH110" s="102" t="str">
        <f t="shared" si="110"/>
        <v/>
      </c>
      <c r="AI110" s="230" t="str">
        <f t="shared" si="72"/>
        <v/>
      </c>
      <c r="AJ110" s="85">
        <f t="shared" si="123"/>
        <v>0</v>
      </c>
      <c r="AK110" s="27">
        <v>33710</v>
      </c>
      <c r="AL110">
        <v>16.100000381469702</v>
      </c>
      <c r="AM110">
        <v>25.870000839233398</v>
      </c>
      <c r="AN110">
        <v>0</v>
      </c>
      <c r="AO110">
        <v>25.6166749058115</v>
      </c>
      <c r="AP110" s="36">
        <f t="shared" si="73"/>
        <v>2.9153829065385737</v>
      </c>
      <c r="AQ110" s="41">
        <f t="shared" si="86"/>
        <v>0</v>
      </c>
      <c r="AR110" s="42">
        <f t="shared" si="87"/>
        <v>0</v>
      </c>
      <c r="AS110" s="61">
        <f t="shared" si="74"/>
        <v>23.427500724792473</v>
      </c>
      <c r="AT110" s="37" t="str">
        <f t="shared" si="88"/>
        <v xml:space="preserve"> </v>
      </c>
      <c r="AU110" s="76" t="str">
        <f t="shared" si="97"/>
        <v/>
      </c>
      <c r="AV110" s="89" t="str">
        <f t="shared" si="111"/>
        <v/>
      </c>
      <c r="AW110" s="168">
        <f t="shared" si="103"/>
        <v>0</v>
      </c>
      <c r="AX110" s="165">
        <f t="shared" si="124"/>
        <v>0</v>
      </c>
      <c r="AY110" s="70" t="str">
        <f t="shared" si="112"/>
        <v/>
      </c>
      <c r="AZ110" s="102" t="str">
        <f t="shared" si="113"/>
        <v/>
      </c>
      <c r="BA110" s="230" t="str">
        <f t="shared" si="75"/>
        <v/>
      </c>
      <c r="BB110" s="85">
        <f t="shared" si="125"/>
        <v>0</v>
      </c>
      <c r="BC110" s="27">
        <v>33345</v>
      </c>
      <c r="BD110">
        <v>11.550000190734901</v>
      </c>
      <c r="BE110">
        <v>30.850000381469702</v>
      </c>
      <c r="BF110">
        <v>0</v>
      </c>
      <c r="BG110">
        <v>25.365377249190999</v>
      </c>
      <c r="BH110" s="110">
        <f t="shared" si="76"/>
        <v>4.0798701808515991</v>
      </c>
      <c r="BI110" s="111">
        <f t="shared" si="89"/>
        <v>19.278122979787668</v>
      </c>
      <c r="BJ110" s="113">
        <f t="shared" si="90"/>
        <v>0.38556245959575336</v>
      </c>
      <c r="BK110" s="112">
        <f t="shared" si="77"/>
        <v>26.025000333786004</v>
      </c>
      <c r="BL110" s="35">
        <f t="shared" si="78"/>
        <v>1</v>
      </c>
      <c r="BM110" s="76" t="str">
        <f t="shared" si="98"/>
        <v/>
      </c>
      <c r="BN110" s="89">
        <f t="shared" si="114"/>
        <v>1</v>
      </c>
      <c r="BO110" s="168">
        <f t="shared" si="104"/>
        <v>0</v>
      </c>
      <c r="BP110" s="165">
        <f t="shared" si="126"/>
        <v>0</v>
      </c>
      <c r="BQ110" s="70" t="str">
        <f t="shared" si="117"/>
        <v/>
      </c>
      <c r="BR110" s="102">
        <f t="shared" si="115"/>
        <v>18.000000381469725</v>
      </c>
      <c r="BS110" s="230" t="str">
        <f t="shared" si="91"/>
        <v/>
      </c>
      <c r="BT110" s="85">
        <f t="shared" si="127"/>
        <v>0</v>
      </c>
      <c r="BU110" s="27">
        <v>33710</v>
      </c>
      <c r="BV110">
        <v>12.6599998474121</v>
      </c>
      <c r="BW110">
        <v>22.530000686645501</v>
      </c>
      <c r="BX110">
        <v>0</v>
      </c>
      <c r="BY110">
        <v>25.365377249190999</v>
      </c>
      <c r="BZ110" s="34">
        <f t="shared" si="79"/>
        <v>2.6479122707280882</v>
      </c>
      <c r="CA110" s="38">
        <f t="shared" si="92"/>
        <v>9.202186937872213</v>
      </c>
      <c r="CB110" s="40">
        <f t="shared" si="93"/>
        <v>0.18404373875744426</v>
      </c>
      <c r="CC110" s="61">
        <f t="shared" si="80"/>
        <v>20.062500476837151</v>
      </c>
      <c r="CD110" s="35" t="str">
        <f t="shared" si="81"/>
        <v xml:space="preserve"> </v>
      </c>
      <c r="CE110" s="76" t="str">
        <f t="shared" si="99"/>
        <v/>
      </c>
      <c r="CF110" s="89">
        <f t="shared" si="116"/>
        <v>1</v>
      </c>
      <c r="CG110" s="168">
        <f t="shared" si="105"/>
        <v>0.11101616930110737</v>
      </c>
      <c r="CH110" s="165">
        <f t="shared" si="128"/>
        <v>1</v>
      </c>
      <c r="CI110" s="70" t="str">
        <f t="shared" si="100"/>
        <v/>
      </c>
      <c r="CJ110" s="102">
        <f t="shared" si="118"/>
        <v>8.4460002899169844</v>
      </c>
      <c r="CK110" s="230" t="str">
        <f t="shared" si="94"/>
        <v/>
      </c>
      <c r="CL110" s="85">
        <f t="shared" si="129"/>
        <v>1</v>
      </c>
      <c r="CM110" s="6"/>
      <c r="CN110" s="6"/>
      <c r="CO110" s="6"/>
      <c r="CP110" s="6"/>
      <c r="CQ110" s="6"/>
      <c r="CR110" s="6"/>
      <c r="CS110" s="6"/>
      <c r="CT110" s="6"/>
      <c r="CU110" s="6"/>
    </row>
    <row r="111" spans="1:99" ht="15.6">
      <c r="A111" s="27">
        <v>32981</v>
      </c>
      <c r="B111">
        <v>14.6400003433228</v>
      </c>
      <c r="C111">
        <v>27.469999313354499</v>
      </c>
      <c r="D111">
        <v>0</v>
      </c>
      <c r="E111">
        <v>25.3863390660024</v>
      </c>
      <c r="F111" s="36">
        <f t="shared" si="66"/>
        <v>3.3168211194883352</v>
      </c>
      <c r="G111" s="41">
        <f t="shared" si="82"/>
        <v>7.5781994045509844</v>
      </c>
      <c r="H111" s="42">
        <f t="shared" si="83"/>
        <v>0.15156398809101967</v>
      </c>
      <c r="I111" s="61">
        <f t="shared" si="67"/>
        <v>24.262499570846575</v>
      </c>
      <c r="J111" s="35" t="str">
        <f t="shared" si="68"/>
        <v xml:space="preserve"> </v>
      </c>
      <c r="K111" s="89" t="str">
        <f t="shared" si="95"/>
        <v/>
      </c>
      <c r="L111" s="89">
        <f t="shared" si="101"/>
        <v>1</v>
      </c>
      <c r="M111" s="168">
        <f t="shared" si="106"/>
        <v>0</v>
      </c>
      <c r="N111" s="165">
        <f t="shared" si="120"/>
        <v>0</v>
      </c>
      <c r="O111" s="70" t="str">
        <f t="shared" si="119"/>
        <v/>
      </c>
      <c r="P111" s="102">
        <f t="shared" si="107"/>
        <v>20.502001190185659</v>
      </c>
      <c r="Q111" s="230" t="str">
        <f t="shared" si="65"/>
        <v/>
      </c>
      <c r="R111" s="85">
        <f t="shared" si="121"/>
        <v>0</v>
      </c>
      <c r="S111" s="27">
        <v>33346</v>
      </c>
      <c r="T111">
        <v>15.1199998855591</v>
      </c>
      <c r="U111">
        <v>33.560001373291001</v>
      </c>
      <c r="V111">
        <v>0</v>
      </c>
      <c r="W111">
        <v>25.3863390660024</v>
      </c>
      <c r="X111" s="36">
        <f t="shared" si="69"/>
        <v>4.3125767935836183</v>
      </c>
      <c r="Y111" s="41">
        <f t="shared" si="84"/>
        <v>28.95178377450133</v>
      </c>
      <c r="Z111" s="42">
        <f t="shared" si="85"/>
        <v>0.57903567549002655</v>
      </c>
      <c r="AA111" s="61">
        <f t="shared" si="70"/>
        <v>28.950001001358025</v>
      </c>
      <c r="AB111" s="35">
        <f t="shared" si="71"/>
        <v>1</v>
      </c>
      <c r="AC111" s="76" t="str">
        <f t="shared" si="96"/>
        <v/>
      </c>
      <c r="AD111" s="89" t="str">
        <f t="shared" si="108"/>
        <v/>
      </c>
      <c r="AE111" s="168">
        <f t="shared" si="102"/>
        <v>0</v>
      </c>
      <c r="AF111" s="165">
        <f t="shared" si="122"/>
        <v>0</v>
      </c>
      <c r="AG111" s="70" t="str">
        <f t="shared" si="109"/>
        <v/>
      </c>
      <c r="AH111" s="102" t="str">
        <f t="shared" si="110"/>
        <v/>
      </c>
      <c r="AI111" s="230" t="str">
        <f t="shared" si="72"/>
        <v/>
      </c>
      <c r="AJ111" s="85">
        <f t="shared" si="123"/>
        <v>0</v>
      </c>
      <c r="AK111" s="27">
        <v>33711</v>
      </c>
      <c r="AL111">
        <v>14.7600002288818</v>
      </c>
      <c r="AM111">
        <v>26.25</v>
      </c>
      <c r="AN111">
        <v>0</v>
      </c>
      <c r="AO111">
        <v>25.3863390660024</v>
      </c>
      <c r="AP111" s="36">
        <f t="shared" si="73"/>
        <v>3.0944060815540579</v>
      </c>
      <c r="AQ111" s="41">
        <f t="shared" si="86"/>
        <v>0</v>
      </c>
      <c r="AR111" s="42">
        <f t="shared" si="87"/>
        <v>0</v>
      </c>
      <c r="AS111" s="61">
        <f t="shared" si="74"/>
        <v>23.377500057220452</v>
      </c>
      <c r="AT111" s="37" t="str">
        <f t="shared" si="88"/>
        <v xml:space="preserve"> </v>
      </c>
      <c r="AU111" s="76" t="str">
        <f t="shared" si="97"/>
        <v/>
      </c>
      <c r="AV111" s="89" t="str">
        <f t="shared" si="111"/>
        <v/>
      </c>
      <c r="AW111" s="168">
        <f t="shared" si="103"/>
        <v>0</v>
      </c>
      <c r="AX111" s="165">
        <f t="shared" si="124"/>
        <v>0</v>
      </c>
      <c r="AY111" s="70" t="str">
        <f t="shared" si="112"/>
        <v/>
      </c>
      <c r="AZ111" s="102" t="str">
        <f t="shared" si="113"/>
        <v/>
      </c>
      <c r="BA111" s="230" t="str">
        <f t="shared" si="75"/>
        <v/>
      </c>
      <c r="BB111" s="85">
        <f t="shared" si="125"/>
        <v>0</v>
      </c>
      <c r="BC111" s="27">
        <v>33346</v>
      </c>
      <c r="BD111">
        <v>11.949999809265099</v>
      </c>
      <c r="BE111">
        <v>30.569999694824201</v>
      </c>
      <c r="BF111">
        <v>0</v>
      </c>
      <c r="BG111">
        <v>25.1340613253094</v>
      </c>
      <c r="BH111" s="110">
        <f t="shared" si="76"/>
        <v>3.9769167075663434</v>
      </c>
      <c r="BI111" s="111">
        <f t="shared" si="89"/>
        <v>16.096589613734594</v>
      </c>
      <c r="BJ111" s="113">
        <f t="shared" si="90"/>
        <v>0.32193179227469187</v>
      </c>
      <c r="BK111" s="112">
        <f t="shared" si="77"/>
        <v>25.914999723434427</v>
      </c>
      <c r="BL111" s="35">
        <f t="shared" si="78"/>
        <v>1</v>
      </c>
      <c r="BM111" s="76" t="str">
        <f t="shared" si="98"/>
        <v/>
      </c>
      <c r="BN111" s="89">
        <f t="shared" si="114"/>
        <v>1</v>
      </c>
      <c r="BO111" s="168">
        <f t="shared" si="104"/>
        <v>0</v>
      </c>
      <c r="BP111" s="165">
        <f t="shared" si="126"/>
        <v>0</v>
      </c>
      <c r="BQ111" s="70" t="str">
        <f t="shared" si="117"/>
        <v/>
      </c>
      <c r="BR111" s="102">
        <f t="shared" si="115"/>
        <v>18.838000106811506</v>
      </c>
      <c r="BS111" s="230" t="str">
        <f t="shared" si="91"/>
        <v/>
      </c>
      <c r="BT111" s="85">
        <f t="shared" si="127"/>
        <v>0</v>
      </c>
      <c r="BU111" s="27">
        <v>33711</v>
      </c>
      <c r="BV111">
        <v>13.3400001525879</v>
      </c>
      <c r="BW111">
        <v>24.600000381469702</v>
      </c>
      <c r="BX111">
        <v>1.20000004768372</v>
      </c>
      <c r="BY111">
        <v>25.1340613253094</v>
      </c>
      <c r="BZ111" s="34">
        <f t="shared" si="79"/>
        <v>2.9113019732599361</v>
      </c>
      <c r="CA111" s="38">
        <f t="shared" si="92"/>
        <v>8.0731454069479831</v>
      </c>
      <c r="CB111" s="40">
        <f t="shared" si="93"/>
        <v>0.16146290813895967</v>
      </c>
      <c r="CC111" s="61">
        <f t="shared" si="80"/>
        <v>21.78500032424925</v>
      </c>
      <c r="CD111" s="35" t="str">
        <f t="shared" si="81"/>
        <v xml:space="preserve"> </v>
      </c>
      <c r="CE111" s="76" t="str">
        <f t="shared" si="99"/>
        <v/>
      </c>
      <c r="CF111" s="89">
        <f t="shared" si="116"/>
        <v>1</v>
      </c>
      <c r="CG111" s="168">
        <f t="shared" si="105"/>
        <v>0</v>
      </c>
      <c r="CH111" s="165">
        <f t="shared" si="128"/>
        <v>1</v>
      </c>
      <c r="CI111" s="70" t="str">
        <f t="shared" si="100"/>
        <v/>
      </c>
      <c r="CJ111" s="102">
        <f t="shared" si="118"/>
        <v>10.674000549316384</v>
      </c>
      <c r="CK111" s="230" t="str">
        <f t="shared" si="94"/>
        <v/>
      </c>
      <c r="CL111" s="85">
        <f t="shared" si="129"/>
        <v>1</v>
      </c>
      <c r="CM111" s="6"/>
      <c r="CN111" s="6"/>
      <c r="CO111" s="6"/>
      <c r="CP111" s="6"/>
      <c r="CQ111" s="6"/>
      <c r="CR111" s="6"/>
      <c r="CS111" s="6"/>
      <c r="CT111" s="6"/>
      <c r="CU111" s="6"/>
    </row>
    <row r="112" spans="1:99" ht="15.6">
      <c r="A112" s="27">
        <v>32982</v>
      </c>
      <c r="B112">
        <v>17.559999465942401</v>
      </c>
      <c r="C112">
        <v>23.469999313354499</v>
      </c>
      <c r="D112">
        <v>0</v>
      </c>
      <c r="E112">
        <v>25.157676053548499</v>
      </c>
      <c r="F112" s="36">
        <f t="shared" si="66"/>
        <v>2.1998589211182615</v>
      </c>
      <c r="G112" s="41">
        <f t="shared" si="82"/>
        <v>5.818312267656375</v>
      </c>
      <c r="H112" s="42">
        <f t="shared" si="83"/>
        <v>0.11636624535312751</v>
      </c>
      <c r="I112" s="61">
        <f t="shared" si="67"/>
        <v>21.992499351501476</v>
      </c>
      <c r="J112" s="35" t="str">
        <f t="shared" si="68"/>
        <v xml:space="preserve"> </v>
      </c>
      <c r="K112" s="89" t="str">
        <f t="shared" si="95"/>
        <v/>
      </c>
      <c r="L112" s="89">
        <f t="shared" si="101"/>
        <v>1</v>
      </c>
      <c r="M112" s="168">
        <f t="shared" si="106"/>
        <v>0</v>
      </c>
      <c r="N112" s="165">
        <f t="shared" si="120"/>
        <v>0</v>
      </c>
      <c r="O112" s="70" t="str">
        <f t="shared" si="119"/>
        <v/>
      </c>
      <c r="P112" s="102">
        <f t="shared" si="107"/>
        <v>17.392000579834097</v>
      </c>
      <c r="Q112" s="230">
        <f t="shared" si="65"/>
        <v>32982</v>
      </c>
      <c r="R112" s="85">
        <f t="shared" si="121"/>
        <v>1</v>
      </c>
      <c r="S112" s="27">
        <v>33347</v>
      </c>
      <c r="T112">
        <v>17.530000686645501</v>
      </c>
      <c r="U112">
        <v>31.200000762939499</v>
      </c>
      <c r="V112">
        <v>0</v>
      </c>
      <c r="W112">
        <v>25.157676053548499</v>
      </c>
      <c r="X112" s="36">
        <f t="shared" si="69"/>
        <v>3.6818716323087086</v>
      </c>
      <c r="Y112" s="41">
        <f t="shared" si="84"/>
        <v>26.006286468654363</v>
      </c>
      <c r="Z112" s="42">
        <f t="shared" si="85"/>
        <v>0.52012572937308721</v>
      </c>
      <c r="AA112" s="61">
        <f t="shared" si="70"/>
        <v>27.782500743865999</v>
      </c>
      <c r="AB112" s="35">
        <f t="shared" si="71"/>
        <v>1</v>
      </c>
      <c r="AC112" s="76" t="str">
        <f t="shared" si="96"/>
        <v/>
      </c>
      <c r="AD112" s="89" t="str">
        <f t="shared" si="108"/>
        <v/>
      </c>
      <c r="AE112" s="168">
        <f t="shared" si="102"/>
        <v>0</v>
      </c>
      <c r="AF112" s="165">
        <f t="shared" si="122"/>
        <v>0</v>
      </c>
      <c r="AG112" s="70" t="str">
        <f t="shared" si="109"/>
        <v/>
      </c>
      <c r="AH112" s="102" t="str">
        <f t="shared" si="110"/>
        <v/>
      </c>
      <c r="AI112" s="230" t="str">
        <f t="shared" si="72"/>
        <v/>
      </c>
      <c r="AJ112" s="85">
        <f t="shared" si="123"/>
        <v>0</v>
      </c>
      <c r="AK112" s="27">
        <v>33712</v>
      </c>
      <c r="AL112">
        <v>16.75</v>
      </c>
      <c r="AM112">
        <v>23.399999618530298</v>
      </c>
      <c r="AN112">
        <v>0</v>
      </c>
      <c r="AO112">
        <v>25.157676053548499</v>
      </c>
      <c r="AP112" s="36">
        <f t="shared" si="73"/>
        <v>2.3067244649273437</v>
      </c>
      <c r="AQ112" s="41">
        <f t="shared" si="86"/>
        <v>0</v>
      </c>
      <c r="AR112" s="42">
        <f t="shared" si="87"/>
        <v>0</v>
      </c>
      <c r="AS112" s="61">
        <f t="shared" si="74"/>
        <v>21.737499713897723</v>
      </c>
      <c r="AT112" s="37" t="str">
        <f t="shared" si="88"/>
        <v xml:space="preserve"> </v>
      </c>
      <c r="AU112" s="76" t="str">
        <f t="shared" si="97"/>
        <v/>
      </c>
      <c r="AV112" s="89" t="str">
        <f t="shared" si="111"/>
        <v/>
      </c>
      <c r="AW112" s="168">
        <f t="shared" si="103"/>
        <v>0</v>
      </c>
      <c r="AX112" s="165">
        <f t="shared" si="124"/>
        <v>0</v>
      </c>
      <c r="AY112" s="70" t="str">
        <f t="shared" si="112"/>
        <v/>
      </c>
      <c r="AZ112" s="102" t="str">
        <f t="shared" si="113"/>
        <v/>
      </c>
      <c r="BA112" s="230" t="str">
        <f t="shared" si="75"/>
        <v/>
      </c>
      <c r="BB112" s="85">
        <f t="shared" si="125"/>
        <v>0</v>
      </c>
      <c r="BC112" s="27">
        <v>33347</v>
      </c>
      <c r="BD112">
        <v>13.439999580383301</v>
      </c>
      <c r="BE112">
        <v>28.629999160766602</v>
      </c>
      <c r="BF112">
        <v>0</v>
      </c>
      <c r="BG112">
        <v>24.904446591886401</v>
      </c>
      <c r="BH112" s="110">
        <f t="shared" si="76"/>
        <v>3.5386762448062465</v>
      </c>
      <c r="BI112" s="111">
        <f t="shared" si="89"/>
        <v>13.265648617889596</v>
      </c>
      <c r="BJ112" s="113">
        <f t="shared" si="90"/>
        <v>0.26531297235779194</v>
      </c>
      <c r="BK112" s="112">
        <f t="shared" si="77"/>
        <v>24.832499265670776</v>
      </c>
      <c r="BL112" s="35">
        <f t="shared" si="78"/>
        <v>1</v>
      </c>
      <c r="BM112" s="76" t="str">
        <f t="shared" si="98"/>
        <v/>
      </c>
      <c r="BN112" s="89">
        <f t="shared" si="114"/>
        <v>1</v>
      </c>
      <c r="BO112" s="168">
        <f t="shared" si="104"/>
        <v>0</v>
      </c>
      <c r="BP112" s="165">
        <f t="shared" si="126"/>
        <v>0</v>
      </c>
      <c r="BQ112" s="70" t="str">
        <f t="shared" si="117"/>
        <v/>
      </c>
      <c r="BR112" s="102">
        <f t="shared" si="115"/>
        <v>23.503999519348127</v>
      </c>
      <c r="BS112" s="230">
        <f t="shared" si="91"/>
        <v>33347</v>
      </c>
      <c r="BT112" s="85">
        <f t="shared" si="127"/>
        <v>1</v>
      </c>
      <c r="BU112" s="27">
        <v>33712</v>
      </c>
      <c r="BV112">
        <v>14.3699998855591</v>
      </c>
      <c r="BW112">
        <v>22.299999237060501</v>
      </c>
      <c r="BX112">
        <v>1.3999999761581401</v>
      </c>
      <c r="BY112">
        <v>24.904446591886401</v>
      </c>
      <c r="BZ112" s="34">
        <f t="shared" si="79"/>
        <v>2.3790483967735474</v>
      </c>
      <c r="CA112" s="38">
        <f t="shared" si="92"/>
        <v>7.5699066656872853</v>
      </c>
      <c r="CB112" s="40">
        <f t="shared" si="93"/>
        <v>0.15139813331374571</v>
      </c>
      <c r="CC112" s="61">
        <f t="shared" si="80"/>
        <v>20.317499399185152</v>
      </c>
      <c r="CD112" s="35" t="str">
        <f t="shared" si="81"/>
        <v xml:space="preserve"> </v>
      </c>
      <c r="CE112" s="76" t="str">
        <f t="shared" si="99"/>
        <v/>
      </c>
      <c r="CF112" s="89">
        <f t="shared" si="116"/>
        <v>1</v>
      </c>
      <c r="CG112" s="168">
        <f t="shared" si="105"/>
        <v>0.10760578591082602</v>
      </c>
      <c r="CH112" s="165">
        <f t="shared" si="128"/>
        <v>1</v>
      </c>
      <c r="CI112" s="70" t="str">
        <f t="shared" si="100"/>
        <v/>
      </c>
      <c r="CJ112" s="102">
        <f t="shared" si="118"/>
        <v>11.728000068664505</v>
      </c>
      <c r="CK112" s="230" t="str">
        <f t="shared" si="94"/>
        <v/>
      </c>
      <c r="CL112" s="85">
        <f t="shared" si="129"/>
        <v>1</v>
      </c>
      <c r="CM112" s="6"/>
      <c r="CN112" s="6"/>
      <c r="CO112" s="6"/>
      <c r="CP112" s="6"/>
      <c r="CQ112" s="6"/>
      <c r="CR112" s="6"/>
      <c r="CS112" s="6"/>
      <c r="CT112" s="6"/>
      <c r="CU112" s="6"/>
    </row>
    <row r="113" spans="1:99" ht="15.6">
      <c r="A113" s="27">
        <v>32983</v>
      </c>
      <c r="B113">
        <v>14.7299995422363</v>
      </c>
      <c r="C113">
        <v>21.459999084472699</v>
      </c>
      <c r="D113">
        <v>38.200000762939503</v>
      </c>
      <c r="E113">
        <v>24.930762862406699</v>
      </c>
      <c r="F113" s="36">
        <f t="shared" si="66"/>
        <v>2.1794092315177931</v>
      </c>
      <c r="G113" s="41">
        <f t="shared" si="82"/>
        <v>42.274785645381641</v>
      </c>
      <c r="H113" s="42">
        <f t="shared" si="83"/>
        <v>0.84549571290763281</v>
      </c>
      <c r="I113" s="61">
        <f t="shared" si="67"/>
        <v>19.777499198913599</v>
      </c>
      <c r="J113" s="35">
        <f t="shared" si="68"/>
        <v>1</v>
      </c>
      <c r="K113" s="89">
        <f t="shared" si="95"/>
        <v>1</v>
      </c>
      <c r="L113" s="89">
        <f t="shared" si="101"/>
        <v>1</v>
      </c>
      <c r="M113" s="168">
        <f t="shared" si="106"/>
        <v>0.1135834892602018</v>
      </c>
      <c r="N113" s="165">
        <f t="shared" si="120"/>
        <v>0</v>
      </c>
      <c r="O113" s="70" t="str">
        <f t="shared" si="119"/>
        <v/>
      </c>
      <c r="P113" s="102">
        <f t="shared" si="107"/>
        <v>14.853999328613378</v>
      </c>
      <c r="Q113" s="230" t="str">
        <f t="shared" si="65"/>
        <v/>
      </c>
      <c r="R113" s="85">
        <f t="shared" si="121"/>
        <v>1</v>
      </c>
      <c r="S113" s="27">
        <v>33348</v>
      </c>
      <c r="T113">
        <v>18.969999313354499</v>
      </c>
      <c r="U113">
        <v>25.840000152587901</v>
      </c>
      <c r="V113">
        <v>0</v>
      </c>
      <c r="W113">
        <v>24.930762862406699</v>
      </c>
      <c r="X113" s="36">
        <f t="shared" si="69"/>
        <v>2.4663560802337861</v>
      </c>
      <c r="Y113" s="41">
        <f t="shared" si="84"/>
        <v>24.033201604467333</v>
      </c>
      <c r="Z113" s="42">
        <f t="shared" si="85"/>
        <v>0.48066403208934666</v>
      </c>
      <c r="AA113" s="61">
        <f t="shared" si="70"/>
        <v>24.122499942779552</v>
      </c>
      <c r="AB113" s="35">
        <f t="shared" si="71"/>
        <v>1</v>
      </c>
      <c r="AC113" s="76" t="str">
        <f t="shared" si="96"/>
        <v/>
      </c>
      <c r="AD113" s="89" t="str">
        <f t="shared" si="108"/>
        <v/>
      </c>
      <c r="AE113" s="168">
        <f t="shared" si="102"/>
        <v>0</v>
      </c>
      <c r="AF113" s="165">
        <f t="shared" si="122"/>
        <v>0</v>
      </c>
      <c r="AG113" s="70" t="str">
        <f t="shared" si="109"/>
        <v/>
      </c>
      <c r="AH113" s="102" t="str">
        <f t="shared" si="110"/>
        <v/>
      </c>
      <c r="AI113" s="230" t="str">
        <f t="shared" si="72"/>
        <v/>
      </c>
      <c r="AJ113" s="85">
        <f t="shared" si="123"/>
        <v>0</v>
      </c>
      <c r="AK113" s="27">
        <v>33713</v>
      </c>
      <c r="AL113">
        <v>15.5299997329712</v>
      </c>
      <c r="AM113">
        <v>20.620000839233398</v>
      </c>
      <c r="AN113">
        <v>5.3000001907348597</v>
      </c>
      <c r="AO113">
        <v>24.930762862406699</v>
      </c>
      <c r="AP113" s="36">
        <f t="shared" si="73"/>
        <v>1.8942974341618017</v>
      </c>
      <c r="AQ113" s="41">
        <f t="shared" si="86"/>
        <v>3.7845622434054182</v>
      </c>
      <c r="AR113" s="42">
        <f t="shared" si="87"/>
        <v>7.5691244868108368E-2</v>
      </c>
      <c r="AS113" s="61">
        <f t="shared" si="74"/>
        <v>19.34750056266785</v>
      </c>
      <c r="AT113" s="37" t="str">
        <f t="shared" si="88"/>
        <v xml:space="preserve"> </v>
      </c>
      <c r="AU113" s="76">
        <f t="shared" si="97"/>
        <v>1</v>
      </c>
      <c r="AV113" s="89" t="str">
        <f t="shared" si="111"/>
        <v/>
      </c>
      <c r="AW113" s="168">
        <f t="shared" si="103"/>
        <v>0.11565098944225438</v>
      </c>
      <c r="AX113" s="165">
        <f t="shared" si="124"/>
        <v>0</v>
      </c>
      <c r="AY113" s="70" t="str">
        <f t="shared" si="112"/>
        <v/>
      </c>
      <c r="AZ113" s="102" t="str">
        <f t="shared" si="113"/>
        <v/>
      </c>
      <c r="BA113" s="230" t="str">
        <f t="shared" si="75"/>
        <v/>
      </c>
      <c r="BB113" s="85">
        <f t="shared" si="125"/>
        <v>0</v>
      </c>
      <c r="BC113" s="27">
        <v>33348</v>
      </c>
      <c r="BD113">
        <v>16.940000534057599</v>
      </c>
      <c r="BE113">
        <v>22.959999084472699</v>
      </c>
      <c r="BF113">
        <v>0</v>
      </c>
      <c r="BG113">
        <v>24.676607503558401</v>
      </c>
      <c r="BH113" s="110">
        <f t="shared" si="76"/>
        <v>2.1456671497656248</v>
      </c>
      <c r="BI113" s="111">
        <f t="shared" si="89"/>
        <v>11.549114898077097</v>
      </c>
      <c r="BJ113" s="113">
        <f t="shared" si="90"/>
        <v>0.23098229796154193</v>
      </c>
      <c r="BK113" s="112">
        <f t="shared" si="77"/>
        <v>21.454999446868925</v>
      </c>
      <c r="BL113" s="35">
        <f t="shared" si="78"/>
        <v>1</v>
      </c>
      <c r="BM113" s="76" t="str">
        <f t="shared" si="98"/>
        <v/>
      </c>
      <c r="BN113" s="89" t="str">
        <f t="shared" si="114"/>
        <v/>
      </c>
      <c r="BO113" s="168">
        <f t="shared" si="104"/>
        <v>4.4551148107803556E-2</v>
      </c>
      <c r="BP113" s="165">
        <f t="shared" si="126"/>
        <v>0</v>
      </c>
      <c r="BQ113" s="70" t="str">
        <f t="shared" si="117"/>
        <v/>
      </c>
      <c r="BR113" s="102" t="str">
        <f t="shared" si="115"/>
        <v/>
      </c>
      <c r="BS113" s="230" t="str">
        <f t="shared" si="91"/>
        <v/>
      </c>
      <c r="BT113" s="85">
        <f t="shared" si="127"/>
        <v>0</v>
      </c>
      <c r="BU113" s="27">
        <v>33713</v>
      </c>
      <c r="BV113">
        <v>12.3500003814697</v>
      </c>
      <c r="BW113">
        <v>18.649999618530298</v>
      </c>
      <c r="BX113">
        <v>1.20000004768372</v>
      </c>
      <c r="BY113">
        <v>24.676607503558401</v>
      </c>
      <c r="BZ113" s="34">
        <f t="shared" si="79"/>
        <v>1.9362511424524853</v>
      </c>
      <c r="CA113" s="38">
        <f t="shared" si="92"/>
        <v>7.2209057994090173</v>
      </c>
      <c r="CB113" s="40">
        <f t="shared" si="93"/>
        <v>0.14441811598818036</v>
      </c>
      <c r="CC113" s="61">
        <f t="shared" si="80"/>
        <v>17.074999809265147</v>
      </c>
      <c r="CD113" s="35" t="str">
        <f t="shared" si="81"/>
        <v xml:space="preserve"> </v>
      </c>
      <c r="CE113" s="76" t="str">
        <f t="shared" si="99"/>
        <v/>
      </c>
      <c r="CF113" s="89">
        <f t="shared" si="116"/>
        <v>1</v>
      </c>
      <c r="CG113" s="168">
        <f t="shared" si="105"/>
        <v>0.10790420430211078</v>
      </c>
      <c r="CH113" s="165">
        <f t="shared" si="128"/>
        <v>1</v>
      </c>
      <c r="CI113" s="70" t="str">
        <f t="shared" si="100"/>
        <v/>
      </c>
      <c r="CJ113" s="102">
        <f t="shared" si="118"/>
        <v>9.8780004501342269</v>
      </c>
      <c r="CK113" s="230" t="str">
        <f t="shared" si="94"/>
        <v/>
      </c>
      <c r="CL113" s="85">
        <f t="shared" si="129"/>
        <v>1</v>
      </c>
      <c r="CM113" s="6"/>
      <c r="CN113" s="6"/>
      <c r="CO113" s="6"/>
      <c r="CP113" s="6"/>
      <c r="CQ113" s="6"/>
      <c r="CR113" s="6"/>
      <c r="CS113" s="6"/>
      <c r="CT113" s="6"/>
      <c r="CU113" s="6"/>
    </row>
    <row r="114" spans="1:99" ht="15.6">
      <c r="A114" s="27">
        <v>32984</v>
      </c>
      <c r="B114">
        <v>13.6499996185303</v>
      </c>
      <c r="C114">
        <v>25.370000839233398</v>
      </c>
      <c r="D114">
        <v>0</v>
      </c>
      <c r="E114">
        <v>24.705676486533999</v>
      </c>
      <c r="F114" s="36">
        <f t="shared" si="66"/>
        <v>2.9624264863369447</v>
      </c>
      <c r="G114" s="41">
        <f t="shared" si="82"/>
        <v>39.904844456312084</v>
      </c>
      <c r="H114" s="42">
        <f t="shared" si="83"/>
        <v>0.79809688912624166</v>
      </c>
      <c r="I114" s="61">
        <f t="shared" si="67"/>
        <v>22.440000534057624</v>
      </c>
      <c r="J114" s="35">
        <f t="shared" si="68"/>
        <v>1</v>
      </c>
      <c r="K114" s="89">
        <f t="shared" si="95"/>
        <v>1</v>
      </c>
      <c r="L114" s="89">
        <f t="shared" si="101"/>
        <v>1</v>
      </c>
      <c r="M114" s="168">
        <f t="shared" si="106"/>
        <v>0</v>
      </c>
      <c r="N114" s="165">
        <f t="shared" si="120"/>
        <v>0</v>
      </c>
      <c r="O114" s="70" t="str">
        <f t="shared" si="119"/>
        <v/>
      </c>
      <c r="P114" s="102">
        <f t="shared" si="107"/>
        <v>15.707999229431218</v>
      </c>
      <c r="Q114" s="230" t="str">
        <f t="shared" si="65"/>
        <v/>
      </c>
      <c r="R114" s="85">
        <f t="shared" si="121"/>
        <v>1</v>
      </c>
      <c r="S114" s="27">
        <v>33349</v>
      </c>
      <c r="T114">
        <v>18.879999160766602</v>
      </c>
      <c r="U114">
        <v>29.610000610351602</v>
      </c>
      <c r="V114">
        <v>3.4000000953674299</v>
      </c>
      <c r="W114">
        <v>24.705676486533999</v>
      </c>
      <c r="X114" s="36">
        <f t="shared" si="69"/>
        <v>3.194278275109089</v>
      </c>
      <c r="Y114" s="41">
        <f t="shared" si="84"/>
        <v>24.877779079747491</v>
      </c>
      <c r="Z114" s="42">
        <f t="shared" si="85"/>
        <v>0.49755558159494984</v>
      </c>
      <c r="AA114" s="61">
        <f t="shared" si="70"/>
        <v>26.927500247955351</v>
      </c>
      <c r="AB114" s="35">
        <f t="shared" si="71"/>
        <v>1</v>
      </c>
      <c r="AC114" s="76" t="str">
        <f t="shared" si="96"/>
        <v/>
      </c>
      <c r="AD114" s="89" t="str">
        <f t="shared" si="108"/>
        <v/>
      </c>
      <c r="AE114" s="168">
        <f t="shared" si="102"/>
        <v>0</v>
      </c>
      <c r="AF114" s="165">
        <f t="shared" si="122"/>
        <v>0</v>
      </c>
      <c r="AG114" s="70" t="str">
        <f t="shared" si="109"/>
        <v/>
      </c>
      <c r="AH114" s="102" t="str">
        <f t="shared" si="110"/>
        <v/>
      </c>
      <c r="AI114" s="230" t="str">
        <f t="shared" si="72"/>
        <v/>
      </c>
      <c r="AJ114" s="85">
        <f t="shared" si="123"/>
        <v>0</v>
      </c>
      <c r="AK114" s="27">
        <v>33714</v>
      </c>
      <c r="AL114">
        <v>8.0299997329711896</v>
      </c>
      <c r="AM114">
        <v>21.139999389648398</v>
      </c>
      <c r="AN114">
        <v>0</v>
      </c>
      <c r="AO114">
        <v>24.705676486533999</v>
      </c>
      <c r="AP114" s="36">
        <f t="shared" si="73"/>
        <v>2.7195918904569734</v>
      </c>
      <c r="AQ114" s="41">
        <f t="shared" si="86"/>
        <v>1.6088887310398396</v>
      </c>
      <c r="AR114" s="42">
        <f t="shared" si="87"/>
        <v>3.2177774620796795E-2</v>
      </c>
      <c r="AS114" s="61">
        <f t="shared" si="74"/>
        <v>17.862499475479098</v>
      </c>
      <c r="AT114" s="37" t="str">
        <f t="shared" si="88"/>
        <v xml:space="preserve"> </v>
      </c>
      <c r="AU114" s="76">
        <f t="shared" si="97"/>
        <v>1</v>
      </c>
      <c r="AV114" s="89" t="str">
        <f t="shared" si="111"/>
        <v/>
      </c>
      <c r="AW114" s="168">
        <f t="shared" si="103"/>
        <v>0.11293065298451552</v>
      </c>
      <c r="AX114" s="165">
        <f t="shared" si="124"/>
        <v>0</v>
      </c>
      <c r="AY114" s="70" t="str">
        <f t="shared" si="112"/>
        <v/>
      </c>
      <c r="AZ114" s="102" t="str">
        <f t="shared" si="113"/>
        <v/>
      </c>
      <c r="BA114" s="230" t="str">
        <f t="shared" si="75"/>
        <v/>
      </c>
      <c r="BB114" s="85">
        <f t="shared" si="125"/>
        <v>0</v>
      </c>
      <c r="BC114" s="27">
        <v>33349</v>
      </c>
      <c r="BD114">
        <v>17.5200004577637</v>
      </c>
      <c r="BE114">
        <v>29.200000762939499</v>
      </c>
      <c r="BF114">
        <v>1.20000004768372</v>
      </c>
      <c r="BG114">
        <v>24.4506185149617</v>
      </c>
      <c r="BH114" s="110">
        <f t="shared" si="76"/>
        <v>3.2288539489014085</v>
      </c>
      <c r="BI114" s="111">
        <f t="shared" si="89"/>
        <v>10.166031786639689</v>
      </c>
      <c r="BJ114" s="113">
        <f t="shared" si="90"/>
        <v>0.20332063573279377</v>
      </c>
      <c r="BK114" s="112">
        <f t="shared" si="77"/>
        <v>26.28000068664555</v>
      </c>
      <c r="BL114" s="35">
        <f t="shared" si="78"/>
        <v>1</v>
      </c>
      <c r="BM114" s="76" t="str">
        <f t="shared" si="98"/>
        <v/>
      </c>
      <c r="BN114" s="89" t="str">
        <f t="shared" si="114"/>
        <v/>
      </c>
      <c r="BO114" s="168">
        <f t="shared" si="104"/>
        <v>0</v>
      </c>
      <c r="BP114" s="165">
        <f t="shared" si="126"/>
        <v>0</v>
      </c>
      <c r="BQ114" s="70" t="str">
        <f t="shared" si="117"/>
        <v/>
      </c>
      <c r="BR114" s="102" t="str">
        <f t="shared" si="115"/>
        <v/>
      </c>
      <c r="BS114" s="230" t="str">
        <f t="shared" si="91"/>
        <v/>
      </c>
      <c r="BT114" s="85">
        <f t="shared" si="127"/>
        <v>0</v>
      </c>
      <c r="BU114" s="27">
        <v>33714</v>
      </c>
      <c r="BV114">
        <v>4.3400001525878897</v>
      </c>
      <c r="BW114">
        <v>18.180000305175799</v>
      </c>
      <c r="BX114">
        <v>0</v>
      </c>
      <c r="BY114">
        <v>24.4506185149617</v>
      </c>
      <c r="BZ114" s="34">
        <f t="shared" si="79"/>
        <v>2.4815056149286221</v>
      </c>
      <c r="CA114" s="38">
        <f t="shared" si="92"/>
        <v>5.2357013074661198</v>
      </c>
      <c r="CB114" s="40">
        <f t="shared" si="93"/>
        <v>0.1047140261493224</v>
      </c>
      <c r="CC114" s="61">
        <f t="shared" si="80"/>
        <v>14.720000267028823</v>
      </c>
      <c r="CD114" s="35" t="str">
        <f t="shared" si="81"/>
        <v xml:space="preserve"> </v>
      </c>
      <c r="CE114" s="76" t="str">
        <f t="shared" si="99"/>
        <v/>
      </c>
      <c r="CF114" s="89">
        <f t="shared" si="116"/>
        <v>1</v>
      </c>
      <c r="CG114" s="168">
        <f t="shared" si="105"/>
        <v>8.6208248676523061E-2</v>
      </c>
      <c r="CH114" s="165">
        <f t="shared" si="128"/>
        <v>1</v>
      </c>
      <c r="CI114" s="70" t="str">
        <f t="shared" si="100"/>
        <v/>
      </c>
      <c r="CJ114" s="102">
        <f t="shared" si="118"/>
        <v>9.0480005264281456</v>
      </c>
      <c r="CK114" s="230" t="str">
        <f t="shared" si="94"/>
        <v/>
      </c>
      <c r="CL114" s="85">
        <f t="shared" si="129"/>
        <v>1</v>
      </c>
      <c r="CM114" s="6"/>
      <c r="CN114" s="6"/>
      <c r="CO114" s="6"/>
      <c r="CP114" s="6"/>
      <c r="CQ114" s="6"/>
      <c r="CR114" s="6"/>
      <c r="CS114" s="6"/>
      <c r="CT114" s="6"/>
      <c r="CU114" s="6"/>
    </row>
    <row r="115" spans="1:99" ht="15.6">
      <c r="A115" s="27">
        <v>32985</v>
      </c>
      <c r="B115">
        <v>14.6000003814697</v>
      </c>
      <c r="C115">
        <v>20.329999923706101</v>
      </c>
      <c r="D115">
        <v>8.1000003814697301</v>
      </c>
      <c r="E115">
        <v>24.4824939198874</v>
      </c>
      <c r="F115" s="36">
        <f t="shared" si="66"/>
        <v>1.9401646644772113</v>
      </c>
      <c r="G115" s="41">
        <f t="shared" si="82"/>
        <v>46.452713106200051</v>
      </c>
      <c r="H115" s="42">
        <f t="shared" si="83"/>
        <v>0.929054262124001</v>
      </c>
      <c r="I115" s="61">
        <f t="shared" si="67"/>
        <v>18.897500038147001</v>
      </c>
      <c r="J115" s="35">
        <f t="shared" si="68"/>
        <v>1</v>
      </c>
      <c r="K115" s="89">
        <f t="shared" si="95"/>
        <v>1</v>
      </c>
      <c r="L115" s="89">
        <f t="shared" si="101"/>
        <v>1</v>
      </c>
      <c r="M115" s="168">
        <f t="shared" si="106"/>
        <v>0.11612643563806854</v>
      </c>
      <c r="N115" s="165">
        <f t="shared" si="120"/>
        <v>0</v>
      </c>
      <c r="O115" s="70" t="str">
        <f t="shared" si="119"/>
        <v/>
      </c>
      <c r="P115" s="102">
        <f t="shared" si="107"/>
        <v>15.707999229431218</v>
      </c>
      <c r="Q115" s="230" t="str">
        <f t="shared" si="65"/>
        <v/>
      </c>
      <c r="R115" s="85">
        <f t="shared" si="121"/>
        <v>1</v>
      </c>
      <c r="S115" s="27">
        <v>33350</v>
      </c>
      <c r="T115">
        <v>16.680000305175799</v>
      </c>
      <c r="U115">
        <v>22.700000762939499</v>
      </c>
      <c r="V115">
        <v>1.1000000238418599</v>
      </c>
      <c r="W115">
        <v>24.4824939198874</v>
      </c>
      <c r="X115" s="36">
        <f t="shared" si="69"/>
        <v>2.1141272093158037</v>
      </c>
      <c r="Y115" s="41">
        <f t="shared" si="84"/>
        <v>24.286477336136709</v>
      </c>
      <c r="Z115" s="42">
        <f t="shared" si="85"/>
        <v>0.48572954672273416</v>
      </c>
      <c r="AA115" s="61">
        <f t="shared" si="70"/>
        <v>21.195000648498574</v>
      </c>
      <c r="AB115" s="35">
        <f t="shared" si="71"/>
        <v>1</v>
      </c>
      <c r="AC115" s="76" t="str">
        <f t="shared" si="96"/>
        <v/>
      </c>
      <c r="AD115" s="89" t="str">
        <f t="shared" si="108"/>
        <v/>
      </c>
      <c r="AE115" s="168">
        <f t="shared" si="102"/>
        <v>7.8085381740965104E-2</v>
      </c>
      <c r="AF115" s="165">
        <f t="shared" si="122"/>
        <v>0</v>
      </c>
      <c r="AG115" s="70" t="str">
        <f t="shared" si="109"/>
        <v/>
      </c>
      <c r="AH115" s="102" t="str">
        <f t="shared" si="110"/>
        <v/>
      </c>
      <c r="AI115" s="230" t="str">
        <f t="shared" si="72"/>
        <v/>
      </c>
      <c r="AJ115" s="85">
        <f t="shared" si="123"/>
        <v>0</v>
      </c>
      <c r="AK115" s="27">
        <v>33715</v>
      </c>
      <c r="AL115">
        <v>10.1099996566772</v>
      </c>
      <c r="AM115">
        <v>23.190000534057599</v>
      </c>
      <c r="AN115">
        <v>0</v>
      </c>
      <c r="AO115">
        <v>24.4824939198874</v>
      </c>
      <c r="AP115" s="36">
        <f t="shared" si="73"/>
        <v>2.8635879153627535</v>
      </c>
      <c r="AQ115" s="41">
        <f t="shared" si="86"/>
        <v>0</v>
      </c>
      <c r="AR115" s="42">
        <f t="shared" si="87"/>
        <v>0</v>
      </c>
      <c r="AS115" s="61">
        <f t="shared" si="74"/>
        <v>19.9200003147125</v>
      </c>
      <c r="AT115" s="37" t="str">
        <f t="shared" si="88"/>
        <v xml:space="preserve"> </v>
      </c>
      <c r="AU115" s="76">
        <f t="shared" si="97"/>
        <v>1</v>
      </c>
      <c r="AV115" s="89" t="str">
        <f t="shared" si="111"/>
        <v/>
      </c>
      <c r="AW115" s="168">
        <f t="shared" si="103"/>
        <v>0.11244135600680275</v>
      </c>
      <c r="AX115" s="165">
        <f t="shared" si="124"/>
        <v>0</v>
      </c>
      <c r="AY115" s="70" t="str">
        <f t="shared" si="112"/>
        <v/>
      </c>
      <c r="AZ115" s="102" t="str">
        <f t="shared" si="113"/>
        <v/>
      </c>
      <c r="BA115" s="230" t="str">
        <f t="shared" si="75"/>
        <v/>
      </c>
      <c r="BB115" s="85">
        <f t="shared" si="125"/>
        <v>0</v>
      </c>
      <c r="BC115" s="27">
        <v>33350</v>
      </c>
      <c r="BD115">
        <v>14.8900003433228</v>
      </c>
      <c r="BE115">
        <v>21.100000381469702</v>
      </c>
      <c r="BF115">
        <v>0.80000001192092896</v>
      </c>
      <c r="BG115">
        <v>24.226554080732399</v>
      </c>
      <c r="BH115" s="110">
        <f t="shared" si="76"/>
        <v>2.0287174737679208</v>
      </c>
      <c r="BI115" s="111">
        <f t="shared" si="89"/>
        <v>9.3430578195462815</v>
      </c>
      <c r="BJ115" s="113">
        <f t="shared" si="90"/>
        <v>0.18686115639092563</v>
      </c>
      <c r="BK115" s="112">
        <f t="shared" si="77"/>
        <v>19.547500371932976</v>
      </c>
      <c r="BL115" s="35" t="str">
        <f t="shared" si="78"/>
        <v xml:space="preserve"> </v>
      </c>
      <c r="BM115" s="76" t="str">
        <f t="shared" si="98"/>
        <v/>
      </c>
      <c r="BN115" s="89" t="str">
        <f t="shared" si="114"/>
        <v/>
      </c>
      <c r="BO115" s="168">
        <f t="shared" si="104"/>
        <v>0.11491992021464204</v>
      </c>
      <c r="BP115" s="165">
        <f t="shared" si="126"/>
        <v>0</v>
      </c>
      <c r="BQ115" s="70" t="str">
        <f t="shared" si="117"/>
        <v/>
      </c>
      <c r="BR115" s="102" t="str">
        <f t="shared" si="115"/>
        <v/>
      </c>
      <c r="BS115" s="230" t="str">
        <f t="shared" si="91"/>
        <v/>
      </c>
      <c r="BT115" s="85">
        <f t="shared" si="127"/>
        <v>0</v>
      </c>
      <c r="BU115" s="27">
        <v>33715</v>
      </c>
      <c r="BV115">
        <v>6.8800001144409197</v>
      </c>
      <c r="BW115">
        <v>19.930000305175799</v>
      </c>
      <c r="BX115">
        <v>0</v>
      </c>
      <c r="BY115">
        <v>24.226554080732399</v>
      </c>
      <c r="BZ115" s="34">
        <f t="shared" si="79"/>
        <v>2.56379234312221</v>
      </c>
      <c r="CA115" s="38">
        <f t="shared" si="92"/>
        <v>3.1846674329683515</v>
      </c>
      <c r="CB115" s="40">
        <f t="shared" si="93"/>
        <v>6.369334865936703E-2</v>
      </c>
      <c r="CC115" s="61">
        <f t="shared" si="80"/>
        <v>16.66750025749208</v>
      </c>
      <c r="CD115" s="35" t="str">
        <f t="shared" si="81"/>
        <v xml:space="preserve"> </v>
      </c>
      <c r="CE115" s="76" t="str">
        <f t="shared" si="99"/>
        <v/>
      </c>
      <c r="CF115" s="89">
        <f t="shared" si="116"/>
        <v>1</v>
      </c>
      <c r="CG115" s="168">
        <f t="shared" si="105"/>
        <v>0.1047160777200155</v>
      </c>
      <c r="CH115" s="165">
        <f t="shared" si="128"/>
        <v>1</v>
      </c>
      <c r="CI115" s="70">
        <f t="shared" si="100"/>
        <v>1</v>
      </c>
      <c r="CJ115" s="102">
        <f t="shared" si="118"/>
        <v>8.7140005111693846</v>
      </c>
      <c r="CK115" s="230" t="str">
        <f t="shared" si="94"/>
        <v/>
      </c>
      <c r="CL115" s="85">
        <f t="shared" si="129"/>
        <v>1</v>
      </c>
      <c r="CM115" s="6"/>
      <c r="CN115" s="6"/>
      <c r="CO115" s="6"/>
      <c r="CP115" s="6"/>
      <c r="CQ115" s="6"/>
      <c r="CR115" s="6"/>
      <c r="CS115" s="6"/>
      <c r="CT115" s="6"/>
      <c r="CU115" s="6"/>
    </row>
    <row r="116" spans="1:99" ht="15.6">
      <c r="A116" s="27">
        <v>32986</v>
      </c>
      <c r="B116">
        <v>14.1599998474121</v>
      </c>
      <c r="C116">
        <v>22.0100002288818</v>
      </c>
      <c r="D116">
        <v>6.4000000953674299</v>
      </c>
      <c r="E116">
        <v>24.261292156423998</v>
      </c>
      <c r="F116" s="36">
        <f t="shared" si="66"/>
        <v>2.2899366569668405</v>
      </c>
      <c r="G116" s="41">
        <f t="shared" si="82"/>
        <v>50</v>
      </c>
      <c r="H116" s="42">
        <f t="shared" si="83"/>
        <v>1</v>
      </c>
      <c r="I116" s="61">
        <f t="shared" si="67"/>
        <v>20.047500133514376</v>
      </c>
      <c r="J116" s="35">
        <f t="shared" si="68"/>
        <v>1</v>
      </c>
      <c r="K116" s="89">
        <f t="shared" si="95"/>
        <v>1</v>
      </c>
      <c r="L116" s="89">
        <f t="shared" si="101"/>
        <v>1</v>
      </c>
      <c r="M116" s="168">
        <f t="shared" si="106"/>
        <v>0.11118079919114097</v>
      </c>
      <c r="N116" s="165">
        <f t="shared" si="120"/>
        <v>0</v>
      </c>
      <c r="O116" s="70" t="str">
        <f t="shared" si="119"/>
        <v/>
      </c>
      <c r="P116" s="102">
        <f t="shared" si="107"/>
        <v>16.545999336242719</v>
      </c>
      <c r="Q116" s="230" t="str">
        <f t="shared" si="65"/>
        <v/>
      </c>
      <c r="R116" s="85">
        <f t="shared" si="121"/>
        <v>1</v>
      </c>
      <c r="S116" s="27">
        <v>33351</v>
      </c>
      <c r="T116">
        <v>13.3999996185303</v>
      </c>
      <c r="U116">
        <v>22.350000381469702</v>
      </c>
      <c r="V116">
        <v>0.20000000298023199</v>
      </c>
      <c r="W116">
        <v>24.261292156423998</v>
      </c>
      <c r="X116" s="36">
        <f t="shared" si="69"/>
        <v>2.4308110241412324</v>
      </c>
      <c r="Y116" s="41">
        <f t="shared" si="84"/>
        <v>22.541828519803957</v>
      </c>
      <c r="Z116" s="42">
        <f t="shared" si="85"/>
        <v>0.45083657039607916</v>
      </c>
      <c r="AA116" s="61">
        <f t="shared" si="70"/>
        <v>20.112500190734853</v>
      </c>
      <c r="AB116" s="35">
        <f t="shared" si="71"/>
        <v>1</v>
      </c>
      <c r="AC116" s="76" t="str">
        <f t="shared" si="96"/>
        <v/>
      </c>
      <c r="AD116" s="89" t="str">
        <f t="shared" si="108"/>
        <v/>
      </c>
      <c r="AE116" s="168">
        <f t="shared" si="102"/>
        <v>0.11044081859596815</v>
      </c>
      <c r="AF116" s="165">
        <f t="shared" si="122"/>
        <v>0</v>
      </c>
      <c r="AG116" s="70" t="str">
        <f t="shared" si="109"/>
        <v/>
      </c>
      <c r="AH116" s="102" t="str">
        <f t="shared" si="110"/>
        <v/>
      </c>
      <c r="AI116" s="230" t="str">
        <f t="shared" si="72"/>
        <v/>
      </c>
      <c r="AJ116" s="85">
        <f t="shared" si="123"/>
        <v>0</v>
      </c>
      <c r="AK116" s="27">
        <v>33716</v>
      </c>
      <c r="AL116">
        <v>10.3999996185303</v>
      </c>
      <c r="AM116">
        <v>24.280000686645501</v>
      </c>
      <c r="AN116">
        <v>0</v>
      </c>
      <c r="AO116">
        <v>24.261292156423998</v>
      </c>
      <c r="AP116" s="36">
        <f t="shared" si="73"/>
        <v>2.9817565925714065</v>
      </c>
      <c r="AQ116" s="41">
        <f t="shared" si="86"/>
        <v>0</v>
      </c>
      <c r="AR116" s="42">
        <f t="shared" si="87"/>
        <v>0</v>
      </c>
      <c r="AS116" s="61">
        <f t="shared" si="74"/>
        <v>20.810000419616699</v>
      </c>
      <c r="AT116" s="37" t="str">
        <f t="shared" si="88"/>
        <v xml:space="preserve"> </v>
      </c>
      <c r="AU116" s="76">
        <f t="shared" si="97"/>
        <v>1</v>
      </c>
      <c r="AV116" s="89" t="str">
        <f t="shared" si="111"/>
        <v/>
      </c>
      <c r="AW116" s="168">
        <f t="shared" si="103"/>
        <v>9.6287121735407932E-2</v>
      </c>
      <c r="AX116" s="165">
        <f t="shared" si="124"/>
        <v>0</v>
      </c>
      <c r="AY116" s="70" t="str">
        <f t="shared" si="112"/>
        <v/>
      </c>
      <c r="AZ116" s="102" t="str">
        <f t="shared" si="113"/>
        <v/>
      </c>
      <c r="BA116" s="230" t="str">
        <f t="shared" si="75"/>
        <v/>
      </c>
      <c r="BB116" s="85">
        <f t="shared" si="125"/>
        <v>0</v>
      </c>
      <c r="BC116" s="27">
        <v>33351</v>
      </c>
      <c r="BD116">
        <v>9.9600000381469709</v>
      </c>
      <c r="BE116">
        <v>21.389999389648398</v>
      </c>
      <c r="BF116">
        <v>0</v>
      </c>
      <c r="BG116">
        <v>24.004488655506901</v>
      </c>
      <c r="BH116" s="110">
        <f t="shared" si="76"/>
        <v>2.5503389021289813</v>
      </c>
      <c r="BI116" s="111">
        <f t="shared" si="89"/>
        <v>7.3027866978430964</v>
      </c>
      <c r="BJ116" s="113">
        <f t="shared" si="90"/>
        <v>0.14605573395686192</v>
      </c>
      <c r="BK116" s="112">
        <f t="shared" si="77"/>
        <v>18.532499551773043</v>
      </c>
      <c r="BL116" s="35" t="str">
        <f t="shared" si="78"/>
        <v xml:space="preserve"> </v>
      </c>
      <c r="BM116" s="76" t="str">
        <f t="shared" si="98"/>
        <v/>
      </c>
      <c r="BN116" s="89" t="str">
        <f t="shared" si="114"/>
        <v/>
      </c>
      <c r="BO116" s="168">
        <f t="shared" si="104"/>
        <v>0.11557054694112508</v>
      </c>
      <c r="BP116" s="165">
        <f t="shared" si="126"/>
        <v>0</v>
      </c>
      <c r="BQ116" s="70" t="str">
        <f t="shared" si="117"/>
        <v/>
      </c>
      <c r="BR116" s="102" t="str">
        <f t="shared" si="115"/>
        <v/>
      </c>
      <c r="BS116" s="230" t="str">
        <f t="shared" si="91"/>
        <v/>
      </c>
      <c r="BT116" s="85">
        <f t="shared" si="127"/>
        <v>0</v>
      </c>
      <c r="BU116" s="27">
        <v>33716</v>
      </c>
      <c r="BV116">
        <v>6.9899997711181596</v>
      </c>
      <c r="BW116">
        <v>21.170000076293899</v>
      </c>
      <c r="BX116">
        <v>0</v>
      </c>
      <c r="BY116">
        <v>24.004488655506901</v>
      </c>
      <c r="BZ116" s="34">
        <f t="shared" si="79"/>
        <v>2.7052701621455064</v>
      </c>
      <c r="CA116" s="38">
        <f t="shared" si="92"/>
        <v>1.0204513032519462</v>
      </c>
      <c r="CB116" s="40">
        <f t="shared" si="93"/>
        <v>2.0409026065038926E-2</v>
      </c>
      <c r="CC116" s="61">
        <f t="shared" si="80"/>
        <v>17.624999999999964</v>
      </c>
      <c r="CD116" s="35" t="str">
        <f t="shared" si="81"/>
        <v xml:space="preserve"> </v>
      </c>
      <c r="CE116" s="76" t="str">
        <f t="shared" si="99"/>
        <v/>
      </c>
      <c r="CF116" s="89">
        <f t="shared" si="116"/>
        <v>1</v>
      </c>
      <c r="CG116" s="168">
        <f t="shared" si="105"/>
        <v>0.1115994968960602</v>
      </c>
      <c r="CH116" s="165">
        <f t="shared" si="128"/>
        <v>1</v>
      </c>
      <c r="CI116" s="70">
        <f t="shared" si="100"/>
        <v>1</v>
      </c>
      <c r="CJ116" s="102">
        <f t="shared" si="118"/>
        <v>7.7420000076293629</v>
      </c>
      <c r="CK116" s="230" t="str">
        <f t="shared" si="94"/>
        <v/>
      </c>
      <c r="CL116" s="85">
        <f t="shared" si="129"/>
        <v>0</v>
      </c>
      <c r="CM116" s="6"/>
      <c r="CN116" s="6"/>
      <c r="CO116" s="6"/>
      <c r="CP116" s="6"/>
      <c r="CQ116" s="6"/>
      <c r="CR116" s="6"/>
      <c r="CS116" s="6"/>
      <c r="CT116" s="6"/>
      <c r="CU116" s="6"/>
    </row>
    <row r="117" spans="1:99" ht="15.6">
      <c r="A117" s="27">
        <v>32987</v>
      </c>
      <c r="B117">
        <v>14.1400003433228</v>
      </c>
      <c r="C117">
        <v>21.139999389648398</v>
      </c>
      <c r="D117">
        <v>6.1999998092651403</v>
      </c>
      <c r="E117">
        <v>24.042148190100601</v>
      </c>
      <c r="F117" s="36">
        <f t="shared" si="66"/>
        <v>2.1163023947082298</v>
      </c>
      <c r="G117" s="41">
        <f t="shared" si="82"/>
        <v>50</v>
      </c>
      <c r="H117" s="42">
        <f t="shared" si="83"/>
        <v>1</v>
      </c>
      <c r="I117" s="61">
        <f t="shared" si="67"/>
        <v>19.389999628066999</v>
      </c>
      <c r="J117" s="35">
        <f t="shared" si="68"/>
        <v>1</v>
      </c>
      <c r="K117" s="89">
        <f t="shared" si="95"/>
        <v>1</v>
      </c>
      <c r="L117" s="89">
        <f t="shared" si="101"/>
        <v>1</v>
      </c>
      <c r="M117" s="168">
        <f t="shared" si="106"/>
        <v>0.11552576371031832</v>
      </c>
      <c r="N117" s="165">
        <f t="shared" si="120"/>
        <v>0</v>
      </c>
      <c r="O117" s="70" t="str">
        <f t="shared" si="119"/>
        <v/>
      </c>
      <c r="P117" s="102">
        <f t="shared" si="107"/>
        <v>16.857999038696317</v>
      </c>
      <c r="Q117" s="230" t="str">
        <f t="shared" si="65"/>
        <v/>
      </c>
      <c r="R117" s="85">
        <f t="shared" si="121"/>
        <v>1</v>
      </c>
      <c r="S117" s="27">
        <v>33352</v>
      </c>
      <c r="T117">
        <v>10.8999996185303</v>
      </c>
      <c r="U117">
        <v>22.190000534057599</v>
      </c>
      <c r="V117">
        <v>0.69999998807907104</v>
      </c>
      <c r="W117">
        <v>24.042148190100601</v>
      </c>
      <c r="X117" s="36">
        <f t="shared" si="69"/>
        <v>2.6046269604134449</v>
      </c>
      <c r="Y117" s="41">
        <f t="shared" si="84"/>
        <v>21.158126939552272</v>
      </c>
      <c r="Z117" s="42">
        <f t="shared" si="85"/>
        <v>0.42316253879104543</v>
      </c>
      <c r="AA117" s="61">
        <f t="shared" si="70"/>
        <v>19.367500305175774</v>
      </c>
      <c r="AB117" s="35">
        <f t="shared" si="71"/>
        <v>1</v>
      </c>
      <c r="AC117" s="76">
        <f t="shared" si="96"/>
        <v>1</v>
      </c>
      <c r="AD117" s="89" t="str">
        <f t="shared" si="108"/>
        <v/>
      </c>
      <c r="AE117" s="168">
        <f t="shared" si="102"/>
        <v>0.11559399036708265</v>
      </c>
      <c r="AF117" s="165">
        <f t="shared" si="122"/>
        <v>0</v>
      </c>
      <c r="AG117" s="70" t="str">
        <f t="shared" si="109"/>
        <v/>
      </c>
      <c r="AH117" s="102" t="str">
        <f t="shared" si="110"/>
        <v/>
      </c>
      <c r="AI117" s="230" t="str">
        <f t="shared" si="72"/>
        <v/>
      </c>
      <c r="AJ117" s="85">
        <f t="shared" si="123"/>
        <v>0</v>
      </c>
      <c r="AK117" s="27">
        <v>33717</v>
      </c>
      <c r="AL117">
        <v>9.3599996566772496</v>
      </c>
      <c r="AM117">
        <v>24.829999923706101</v>
      </c>
      <c r="AN117">
        <v>0</v>
      </c>
      <c r="AO117">
        <v>24.042148190100601</v>
      </c>
      <c r="AP117" s="36">
        <f t="shared" si="73"/>
        <v>3.0977287182994648</v>
      </c>
      <c r="AQ117" s="41">
        <f t="shared" si="86"/>
        <v>0</v>
      </c>
      <c r="AR117" s="42">
        <f t="shared" si="87"/>
        <v>0</v>
      </c>
      <c r="AS117" s="61">
        <f t="shared" si="74"/>
        <v>20.962499856948888</v>
      </c>
      <c r="AT117" s="37" t="str">
        <f t="shared" si="88"/>
        <v xml:space="preserve"> </v>
      </c>
      <c r="AU117" s="76">
        <f t="shared" si="97"/>
        <v>1</v>
      </c>
      <c r="AV117" s="89">
        <f t="shared" si="111"/>
        <v>1</v>
      </c>
      <c r="AW117" s="168">
        <f t="shared" si="103"/>
        <v>9.0657876276159899E-2</v>
      </c>
      <c r="AX117" s="165">
        <f t="shared" si="124"/>
        <v>0</v>
      </c>
      <c r="AY117" s="70" t="str">
        <f t="shared" si="112"/>
        <v/>
      </c>
      <c r="AZ117" s="102">
        <f t="shared" si="113"/>
        <v>20.788001441955572</v>
      </c>
      <c r="BA117" s="230" t="str">
        <f t="shared" si="75"/>
        <v/>
      </c>
      <c r="BB117" s="85">
        <f t="shared" si="125"/>
        <v>0</v>
      </c>
      <c r="BC117" s="27">
        <v>33352</v>
      </c>
      <c r="BD117">
        <v>10.1599998474121</v>
      </c>
      <c r="BE117">
        <v>19.459999084472699</v>
      </c>
      <c r="BF117">
        <v>0</v>
      </c>
      <c r="BG117">
        <v>23.784496693921501</v>
      </c>
      <c r="BH117" s="110">
        <f t="shared" si="76"/>
        <v>2.2204856226229612</v>
      </c>
      <c r="BI117" s="111">
        <f t="shared" si="89"/>
        <v>5.5263981997447278</v>
      </c>
      <c r="BJ117" s="113">
        <f t="shared" si="90"/>
        <v>0.11052796399489456</v>
      </c>
      <c r="BK117" s="112">
        <f t="shared" si="77"/>
        <v>17.134999275207548</v>
      </c>
      <c r="BL117" s="35" t="str">
        <f t="shared" si="78"/>
        <v xml:space="preserve"> </v>
      </c>
      <c r="BM117" s="76" t="str">
        <f t="shared" si="98"/>
        <v/>
      </c>
      <c r="BN117" s="89" t="str">
        <f t="shared" si="114"/>
        <v/>
      </c>
      <c r="BO117" s="168">
        <f t="shared" si="104"/>
        <v>0.10834395475128143</v>
      </c>
      <c r="BP117" s="165">
        <f t="shared" si="126"/>
        <v>0</v>
      </c>
      <c r="BQ117" s="70" t="str">
        <f t="shared" si="117"/>
        <v/>
      </c>
      <c r="BR117" s="102" t="str">
        <f t="shared" si="115"/>
        <v/>
      </c>
      <c r="BS117" s="230" t="str">
        <f t="shared" si="91"/>
        <v/>
      </c>
      <c r="BT117" s="85">
        <f t="shared" si="127"/>
        <v>0</v>
      </c>
      <c r="BU117" s="59">
        <v>33717</v>
      </c>
      <c r="BV117">
        <v>4.8099999427795401</v>
      </c>
      <c r="BW117">
        <v>22.209999084472699</v>
      </c>
      <c r="BX117">
        <v>0</v>
      </c>
      <c r="BY117">
        <v>23.784496693921501</v>
      </c>
      <c r="BZ117" s="34">
        <f t="shared" si="79"/>
        <v>2.9161737186133445</v>
      </c>
      <c r="CA117" s="38">
        <f t="shared" si="92"/>
        <v>0</v>
      </c>
      <c r="CB117" s="40">
        <f t="shared" si="93"/>
        <v>0</v>
      </c>
      <c r="CC117" s="61">
        <f t="shared" si="80"/>
        <v>17.859999299049409</v>
      </c>
      <c r="CD117" s="35" t="str">
        <f t="shared" si="81"/>
        <v xml:space="preserve"> </v>
      </c>
      <c r="CE117" s="76" t="str">
        <f t="shared" si="99"/>
        <v/>
      </c>
      <c r="CF117" s="89">
        <f t="shared" si="116"/>
        <v>1</v>
      </c>
      <c r="CG117" s="168">
        <f t="shared" si="105"/>
        <v>0.11291758941132203</v>
      </c>
      <c r="CH117" s="165">
        <f t="shared" si="128"/>
        <v>1</v>
      </c>
      <c r="CI117" s="70">
        <f t="shared" si="100"/>
        <v>1</v>
      </c>
      <c r="CJ117" s="102">
        <f t="shared" si="118"/>
        <v>6.8460000991820831</v>
      </c>
      <c r="CK117" s="230" t="str">
        <f t="shared" si="94"/>
        <v/>
      </c>
      <c r="CL117" s="85">
        <f t="shared" si="129"/>
        <v>0</v>
      </c>
      <c r="CM117" s="6"/>
      <c r="CN117" s="6"/>
      <c r="CO117" s="6"/>
      <c r="CP117" s="6"/>
      <c r="CQ117" s="6"/>
      <c r="CR117" s="6"/>
      <c r="CS117" s="6"/>
      <c r="CT117" s="6"/>
      <c r="CU117" s="6"/>
    </row>
    <row r="118" spans="1:99" ht="15.6">
      <c r="A118" s="27">
        <v>32988</v>
      </c>
      <c r="B118">
        <v>9.3999996185302699</v>
      </c>
      <c r="C118">
        <v>24.329999923706101</v>
      </c>
      <c r="D118">
        <v>0.5</v>
      </c>
      <c r="E118">
        <v>23.8251390148742</v>
      </c>
      <c r="F118" s="36">
        <f t="shared" si="66"/>
        <v>2.9958378605206804</v>
      </c>
      <c r="G118" s="41">
        <f t="shared" si="82"/>
        <v>48.103329711583456</v>
      </c>
      <c r="H118" s="42">
        <f t="shared" si="83"/>
        <v>0.96206659423166907</v>
      </c>
      <c r="I118" s="61">
        <f t="shared" si="67"/>
        <v>20.597499847412145</v>
      </c>
      <c r="J118" s="35">
        <f t="shared" si="68"/>
        <v>1</v>
      </c>
      <c r="K118" s="89">
        <f t="shared" si="95"/>
        <v>1</v>
      </c>
      <c r="L118" s="89">
        <f t="shared" si="101"/>
        <v>1</v>
      </c>
      <c r="M118" s="168">
        <f t="shared" si="106"/>
        <v>0.10216250423875603</v>
      </c>
      <c r="N118" s="165">
        <f t="shared" si="120"/>
        <v>0</v>
      </c>
      <c r="O118" s="70" t="str">
        <f t="shared" si="119"/>
        <v/>
      </c>
      <c r="P118" s="102">
        <f t="shared" si="107"/>
        <v>16.841999244690015</v>
      </c>
      <c r="Q118" s="230" t="str">
        <f t="shared" si="65"/>
        <v/>
      </c>
      <c r="R118" s="85">
        <f t="shared" si="121"/>
        <v>0</v>
      </c>
      <c r="S118" s="27">
        <v>33353</v>
      </c>
      <c r="T118">
        <v>11.0200004577637</v>
      </c>
      <c r="U118">
        <v>24.0100002288818</v>
      </c>
      <c r="V118">
        <v>0</v>
      </c>
      <c r="W118">
        <v>23.8251390148742</v>
      </c>
      <c r="X118" s="36">
        <f t="shared" si="69"/>
        <v>2.8468263797741082</v>
      </c>
      <c r="Y118" s="41">
        <f t="shared" si="84"/>
        <v>18.880665835732984</v>
      </c>
      <c r="Z118" s="42">
        <f t="shared" si="85"/>
        <v>0.3776133167146597</v>
      </c>
      <c r="AA118" s="61">
        <f t="shared" si="70"/>
        <v>20.762500286102274</v>
      </c>
      <c r="AB118" s="35">
        <f t="shared" si="71"/>
        <v>1</v>
      </c>
      <c r="AC118" s="76">
        <f t="shared" si="96"/>
        <v>1</v>
      </c>
      <c r="AD118" s="89" t="str">
        <f t="shared" si="108"/>
        <v/>
      </c>
      <c r="AE118" s="168">
        <f t="shared" si="102"/>
        <v>9.7769958085176203E-2</v>
      </c>
      <c r="AF118" s="165">
        <f t="shared" si="122"/>
        <v>0</v>
      </c>
      <c r="AG118" s="70" t="str">
        <f t="shared" si="109"/>
        <v/>
      </c>
      <c r="AH118" s="102" t="str">
        <f t="shared" si="110"/>
        <v/>
      </c>
      <c r="AI118" s="230" t="str">
        <f t="shared" si="72"/>
        <v/>
      </c>
      <c r="AJ118" s="85">
        <f t="shared" si="123"/>
        <v>0</v>
      </c>
      <c r="AK118" s="27">
        <v>33718</v>
      </c>
      <c r="AL118">
        <v>10.800000190734901</v>
      </c>
      <c r="AM118">
        <v>26.659999847412099</v>
      </c>
      <c r="AN118">
        <v>0</v>
      </c>
      <c r="AO118">
        <v>23.8251390148742</v>
      </c>
      <c r="AP118" s="36">
        <f t="shared" si="73"/>
        <v>3.253856936362066</v>
      </c>
      <c r="AQ118" s="41">
        <f t="shared" si="86"/>
        <v>0</v>
      </c>
      <c r="AR118" s="42">
        <f t="shared" si="87"/>
        <v>0</v>
      </c>
      <c r="AS118" s="61">
        <f t="shared" si="74"/>
        <v>22.694999933242798</v>
      </c>
      <c r="AT118" s="37" t="str">
        <f t="shared" si="88"/>
        <v xml:space="preserve"> </v>
      </c>
      <c r="AU118" s="76" t="str">
        <f t="shared" si="97"/>
        <v/>
      </c>
      <c r="AV118" s="89">
        <f t="shared" si="111"/>
        <v>1</v>
      </c>
      <c r="AW118" s="168">
        <f t="shared" si="103"/>
        <v>0</v>
      </c>
      <c r="AX118" s="165">
        <f t="shared" si="124"/>
        <v>0</v>
      </c>
      <c r="AY118" s="70" t="str">
        <f t="shared" si="112"/>
        <v/>
      </c>
      <c r="AZ118" s="102">
        <f t="shared" si="113"/>
        <v>20.63600158691407</v>
      </c>
      <c r="BA118" s="230" t="str">
        <f t="shared" si="75"/>
        <v/>
      </c>
      <c r="BB118" s="85">
        <f t="shared" si="125"/>
        <v>0</v>
      </c>
      <c r="BC118" s="27">
        <v>33353</v>
      </c>
      <c r="BD118">
        <v>7.2600002288818404</v>
      </c>
      <c r="BE118">
        <v>20.549999237060501</v>
      </c>
      <c r="BF118">
        <v>0</v>
      </c>
      <c r="BG118">
        <v>23.566652650612301</v>
      </c>
      <c r="BH118" s="110">
        <f t="shared" si="76"/>
        <v>2.5571127671034266</v>
      </c>
      <c r="BI118" s="111">
        <f t="shared" si="89"/>
        <v>3.4807079860619865</v>
      </c>
      <c r="BJ118" s="113">
        <f t="shared" si="90"/>
        <v>6.961415972123973E-2</v>
      </c>
      <c r="BK118" s="112">
        <f t="shared" si="77"/>
        <v>17.227499485015834</v>
      </c>
      <c r="BL118" s="35" t="str">
        <f t="shared" si="78"/>
        <v xml:space="preserve"> </v>
      </c>
      <c r="BM118" s="76" t="str">
        <f t="shared" si="98"/>
        <v/>
      </c>
      <c r="BN118" s="89" t="str">
        <f t="shared" si="114"/>
        <v/>
      </c>
      <c r="BO118" s="168">
        <f t="shared" si="104"/>
        <v>0.1090055201975156</v>
      </c>
      <c r="BP118" s="165">
        <f t="shared" si="126"/>
        <v>0</v>
      </c>
      <c r="BQ118" s="70" t="str">
        <f t="shared" si="117"/>
        <v/>
      </c>
      <c r="BR118" s="102" t="str">
        <f t="shared" si="115"/>
        <v/>
      </c>
      <c r="BS118" s="230" t="str">
        <f t="shared" si="91"/>
        <v/>
      </c>
      <c r="BT118" s="85">
        <f t="shared" si="127"/>
        <v>0</v>
      </c>
      <c r="BU118" s="27">
        <v>33718</v>
      </c>
      <c r="BV118">
        <v>6.8800001144409197</v>
      </c>
      <c r="BW118">
        <v>23.309999465942401</v>
      </c>
      <c r="BX118">
        <v>0</v>
      </c>
      <c r="BY118">
        <v>23.566652650612301</v>
      </c>
      <c r="BZ118" s="34">
        <f t="shared" si="79"/>
        <v>2.9499069259812356</v>
      </c>
      <c r="CA118" s="38">
        <f t="shared" si="92"/>
        <v>0</v>
      </c>
      <c r="CB118" s="40">
        <f t="shared" si="93"/>
        <v>0</v>
      </c>
      <c r="CC118" s="61">
        <f t="shared" si="80"/>
        <v>19.202499628067031</v>
      </c>
      <c r="CD118" s="35" t="str">
        <f t="shared" si="81"/>
        <v xml:space="preserve"> </v>
      </c>
      <c r="CE118" s="76" t="str">
        <f t="shared" si="99"/>
        <v/>
      </c>
      <c r="CF118" s="89">
        <f t="shared" si="116"/>
        <v>1</v>
      </c>
      <c r="CG118" s="168">
        <f t="shared" si="105"/>
        <v>0.11596625403155503</v>
      </c>
      <c r="CH118" s="165">
        <f t="shared" si="128"/>
        <v>0</v>
      </c>
      <c r="CI118" s="70">
        <f t="shared" si="100"/>
        <v>1</v>
      </c>
      <c r="CJ118" s="102">
        <f t="shared" si="118"/>
        <v>6.0879993438720676</v>
      </c>
      <c r="CK118" s="230" t="str">
        <f t="shared" si="94"/>
        <v/>
      </c>
      <c r="CL118" s="85">
        <f t="shared" si="129"/>
        <v>0</v>
      </c>
      <c r="CM118" s="6"/>
      <c r="CN118" s="6"/>
      <c r="CO118" s="6"/>
      <c r="CP118" s="6"/>
      <c r="CQ118" s="6"/>
      <c r="CR118" s="6"/>
      <c r="CS118" s="6"/>
      <c r="CT118" s="6"/>
      <c r="CU118" s="6"/>
    </row>
    <row r="119" spans="1:99" ht="15.6">
      <c r="A119" s="27">
        <v>32989</v>
      </c>
      <c r="B119">
        <v>14.3699998855591</v>
      </c>
      <c r="C119">
        <v>22.659999847412099</v>
      </c>
      <c r="D119">
        <v>0.30000001192092901</v>
      </c>
      <c r="E119">
        <v>23.610341624701999</v>
      </c>
      <c r="F119" s="36">
        <f t="shared" si="66"/>
        <v>2.3175405081159157</v>
      </c>
      <c r="G119" s="41">
        <f t="shared" si="82"/>
        <v>46.54929731701165</v>
      </c>
      <c r="H119" s="42">
        <f t="shared" si="83"/>
        <v>0.93098594634023302</v>
      </c>
      <c r="I119" s="61">
        <f t="shared" si="67"/>
        <v>20.587499856948849</v>
      </c>
      <c r="J119" s="35">
        <f t="shared" si="68"/>
        <v>1</v>
      </c>
      <c r="K119" s="89">
        <f t="shared" si="95"/>
        <v>1</v>
      </c>
      <c r="L119" s="89">
        <f t="shared" si="101"/>
        <v>1</v>
      </c>
      <c r="M119" s="168">
        <f t="shared" si="106"/>
        <v>0.10239606493881996</v>
      </c>
      <c r="N119" s="165">
        <f t="shared" si="120"/>
        <v>0</v>
      </c>
      <c r="O119" s="70" t="str">
        <f t="shared" si="119"/>
        <v/>
      </c>
      <c r="P119" s="102">
        <f t="shared" si="107"/>
        <v>16.327998542785714</v>
      </c>
      <c r="Q119" s="230" t="str">
        <f t="shared" si="65"/>
        <v/>
      </c>
      <c r="R119" s="85">
        <f t="shared" si="121"/>
        <v>0</v>
      </c>
      <c r="S119" s="27">
        <v>33354</v>
      </c>
      <c r="T119">
        <v>11.829999923706101</v>
      </c>
      <c r="U119">
        <v>21.0200004577637</v>
      </c>
      <c r="V119">
        <v>0</v>
      </c>
      <c r="W119">
        <v>23.610341624701999</v>
      </c>
      <c r="X119" s="36">
        <f t="shared" si="69"/>
        <v>2.2996685730284958</v>
      </c>
      <c r="Y119" s="41">
        <f t="shared" si="84"/>
        <v>17.040930977310186</v>
      </c>
      <c r="Z119" s="42">
        <f t="shared" si="85"/>
        <v>0.34081861954620374</v>
      </c>
      <c r="AA119" s="61">
        <f t="shared" si="70"/>
        <v>18.7225003242493</v>
      </c>
      <c r="AB119" s="35">
        <f t="shared" si="71"/>
        <v>1</v>
      </c>
      <c r="AC119" s="76" t="str">
        <f t="shared" si="96"/>
        <v/>
      </c>
      <c r="AD119" s="89" t="str">
        <f t="shared" si="108"/>
        <v/>
      </c>
      <c r="AE119" s="168">
        <f t="shared" si="102"/>
        <v>0.11595136013830858</v>
      </c>
      <c r="AF119" s="165">
        <f t="shared" si="122"/>
        <v>0</v>
      </c>
      <c r="AG119" s="70" t="str">
        <f t="shared" si="109"/>
        <v/>
      </c>
      <c r="AH119" s="102" t="str">
        <f t="shared" si="110"/>
        <v/>
      </c>
      <c r="AI119" s="230" t="str">
        <f t="shared" si="72"/>
        <v/>
      </c>
      <c r="AJ119" s="85">
        <f t="shared" si="123"/>
        <v>0</v>
      </c>
      <c r="AK119" s="27">
        <v>33719</v>
      </c>
      <c r="AL119">
        <v>13.4899997711182</v>
      </c>
      <c r="AM119">
        <v>28.709999084472699</v>
      </c>
      <c r="AN119">
        <v>0</v>
      </c>
      <c r="AO119">
        <v>23.610341624701999</v>
      </c>
      <c r="AP119" s="36">
        <f t="shared" si="73"/>
        <v>3.3637284935836891</v>
      </c>
      <c r="AQ119" s="41">
        <f t="shared" si="86"/>
        <v>0</v>
      </c>
      <c r="AR119" s="42">
        <f t="shared" si="87"/>
        <v>0</v>
      </c>
      <c r="AS119" s="61">
        <f t="shared" si="74"/>
        <v>24.904999256134076</v>
      </c>
      <c r="AT119" s="37" t="str">
        <f t="shared" si="88"/>
        <v xml:space="preserve"> </v>
      </c>
      <c r="AU119" s="76" t="str">
        <f t="shared" si="97"/>
        <v/>
      </c>
      <c r="AV119" s="89" t="str">
        <f t="shared" si="111"/>
        <v/>
      </c>
      <c r="AW119" s="168">
        <f t="shared" si="103"/>
        <v>0</v>
      </c>
      <c r="AX119" s="165">
        <f t="shared" si="124"/>
        <v>0</v>
      </c>
      <c r="AY119" s="70" t="str">
        <f t="shared" si="112"/>
        <v/>
      </c>
      <c r="AZ119" s="102" t="str">
        <f t="shared" si="113"/>
        <v/>
      </c>
      <c r="BA119" s="230" t="str">
        <f t="shared" si="75"/>
        <v/>
      </c>
      <c r="BB119" s="85">
        <f t="shared" si="125"/>
        <v>0</v>
      </c>
      <c r="BC119" s="27">
        <v>33354</v>
      </c>
      <c r="BD119">
        <v>8.6599998474121094</v>
      </c>
      <c r="BE119">
        <v>19.420000076293899</v>
      </c>
      <c r="BF119">
        <v>0</v>
      </c>
      <c r="BG119">
        <v>23.3510309802157</v>
      </c>
      <c r="BH119" s="110">
        <f t="shared" si="76"/>
        <v>2.289533542635239</v>
      </c>
      <c r="BI119" s="111">
        <f t="shared" si="89"/>
        <v>1.6490811519537951</v>
      </c>
      <c r="BJ119" s="113">
        <f t="shared" si="90"/>
        <v>3.2981623039075904E-2</v>
      </c>
      <c r="BK119" s="112">
        <f t="shared" si="77"/>
        <v>16.730000019073451</v>
      </c>
      <c r="BL119" s="35" t="str">
        <f t="shared" si="78"/>
        <v xml:space="preserve"> </v>
      </c>
      <c r="BM119" s="76" t="str">
        <f t="shared" si="98"/>
        <v/>
      </c>
      <c r="BN119" s="89">
        <f t="shared" si="114"/>
        <v>1</v>
      </c>
      <c r="BO119" s="168">
        <f t="shared" si="104"/>
        <v>0.10522632534645485</v>
      </c>
      <c r="BP119" s="165">
        <f t="shared" si="126"/>
        <v>0</v>
      </c>
      <c r="BQ119" s="70" t="str">
        <f t="shared" si="117"/>
        <v/>
      </c>
      <c r="BR119" s="102">
        <f t="shared" si="115"/>
        <v>24.043999862670926</v>
      </c>
      <c r="BS119" s="230" t="str">
        <f t="shared" si="91"/>
        <v/>
      </c>
      <c r="BT119" s="85">
        <f t="shared" si="127"/>
        <v>0</v>
      </c>
      <c r="BU119" s="27">
        <v>33719</v>
      </c>
      <c r="BV119">
        <v>9.3800001144409197</v>
      </c>
      <c r="BW119">
        <v>25.069999694824201</v>
      </c>
      <c r="BX119">
        <v>0</v>
      </c>
      <c r="BY119">
        <v>23.3510309802157</v>
      </c>
      <c r="BZ119" s="34">
        <f t="shared" si="79"/>
        <v>3.0412871042360545</v>
      </c>
      <c r="CA119" s="38">
        <f t="shared" si="92"/>
        <v>0</v>
      </c>
      <c r="CB119" s="40">
        <f t="shared" si="93"/>
        <v>0</v>
      </c>
      <c r="CC119" s="61">
        <f t="shared" si="80"/>
        <v>21.147499799728379</v>
      </c>
      <c r="CD119" s="35" t="str">
        <f t="shared" si="81"/>
        <v xml:space="preserve"> </v>
      </c>
      <c r="CE119" s="76" t="str">
        <f t="shared" si="99"/>
        <v/>
      </c>
      <c r="CF119" s="89">
        <f t="shared" si="116"/>
        <v>1</v>
      </c>
      <c r="CG119" s="168">
        <f t="shared" si="105"/>
        <v>8.1226845752262286E-2</v>
      </c>
      <c r="CH119" s="165">
        <f t="shared" si="128"/>
        <v>0</v>
      </c>
      <c r="CI119" s="70">
        <f t="shared" si="100"/>
        <v>1</v>
      </c>
      <c r="CJ119" s="102">
        <f t="shared" si="118"/>
        <v>6.0119997024535703</v>
      </c>
      <c r="CK119" s="230" t="str">
        <f t="shared" si="94"/>
        <v/>
      </c>
      <c r="CL119" s="85">
        <f t="shared" si="129"/>
        <v>0</v>
      </c>
      <c r="CM119" s="6"/>
      <c r="CN119" s="6"/>
      <c r="CO119" s="6"/>
      <c r="CP119" s="6"/>
      <c r="CQ119" s="6"/>
      <c r="CR119" s="6"/>
      <c r="CS119" s="6"/>
      <c r="CT119" s="6"/>
      <c r="CU119" s="6"/>
    </row>
    <row r="120" spans="1:99" ht="15.6">
      <c r="A120" s="27">
        <v>32990</v>
      </c>
      <c r="B120">
        <v>15.079999923706101</v>
      </c>
      <c r="C120">
        <v>22.120000839233398</v>
      </c>
      <c r="D120">
        <v>8.8000001907348597</v>
      </c>
      <c r="E120">
        <v>23.397833013540701</v>
      </c>
      <c r="F120" s="36">
        <f t="shared" si="66"/>
        <v>2.1214125552342527</v>
      </c>
      <c r="G120" s="41">
        <f t="shared" si="82"/>
        <v>50</v>
      </c>
      <c r="H120" s="42">
        <f t="shared" si="83"/>
        <v>1</v>
      </c>
      <c r="I120" s="61">
        <f t="shared" si="67"/>
        <v>20.360000610351573</v>
      </c>
      <c r="J120" s="35">
        <f t="shared" si="68"/>
        <v>1</v>
      </c>
      <c r="K120" s="89">
        <f t="shared" si="95"/>
        <v>1</v>
      </c>
      <c r="L120" s="89">
        <f t="shared" si="101"/>
        <v>1</v>
      </c>
      <c r="M120" s="168">
        <f t="shared" si="106"/>
        <v>0.10690972682592302</v>
      </c>
      <c r="N120" s="165">
        <f t="shared" si="120"/>
        <v>0</v>
      </c>
      <c r="O120" s="70" t="str">
        <f t="shared" si="119"/>
        <v/>
      </c>
      <c r="P120" s="102">
        <f t="shared" si="107"/>
        <v>14.763998985290574</v>
      </c>
      <c r="Q120" s="230" t="str">
        <f t="shared" si="65"/>
        <v/>
      </c>
      <c r="R120" s="85">
        <f t="shared" si="121"/>
        <v>0</v>
      </c>
      <c r="S120" s="27">
        <v>33355</v>
      </c>
      <c r="T120">
        <v>12</v>
      </c>
      <c r="U120">
        <v>23.389999389648398</v>
      </c>
      <c r="V120">
        <v>0.20000000298023199</v>
      </c>
      <c r="W120">
        <v>23.397833013540701</v>
      </c>
      <c r="X120" s="36">
        <f t="shared" si="69"/>
        <v>2.6312760694862112</v>
      </c>
      <c r="Y120" s="41">
        <f t="shared" si="84"/>
        <v>15.13591012470145</v>
      </c>
      <c r="Z120" s="42">
        <f t="shared" si="85"/>
        <v>0.30271820249402898</v>
      </c>
      <c r="AA120" s="61">
        <f t="shared" si="70"/>
        <v>20.5424995422363</v>
      </c>
      <c r="AB120" s="35">
        <f t="shared" si="71"/>
        <v>1</v>
      </c>
      <c r="AC120" s="76" t="str">
        <f t="shared" si="96"/>
        <v/>
      </c>
      <c r="AD120" s="89" t="str">
        <f t="shared" si="108"/>
        <v/>
      </c>
      <c r="AE120" s="168">
        <f t="shared" si="102"/>
        <v>0.10340678931930673</v>
      </c>
      <c r="AF120" s="165">
        <f t="shared" si="122"/>
        <v>0</v>
      </c>
      <c r="AG120" s="70" t="str">
        <f t="shared" si="109"/>
        <v/>
      </c>
      <c r="AH120" s="102" t="str">
        <f t="shared" si="110"/>
        <v/>
      </c>
      <c r="AI120" s="230" t="str">
        <f t="shared" si="72"/>
        <v/>
      </c>
      <c r="AJ120" s="85">
        <f t="shared" si="123"/>
        <v>0</v>
      </c>
      <c r="AK120" s="27">
        <v>33720</v>
      </c>
      <c r="AL120">
        <v>17.069999694824201</v>
      </c>
      <c r="AM120">
        <v>29.209999084472699</v>
      </c>
      <c r="AN120">
        <v>0.30000001192092901</v>
      </c>
      <c r="AO120">
        <v>23.397833013540701</v>
      </c>
      <c r="AP120" s="36">
        <f t="shared" si="73"/>
        <v>3.1332464271748166</v>
      </c>
      <c r="AQ120" s="41">
        <f t="shared" si="86"/>
        <v>0</v>
      </c>
      <c r="AR120" s="42">
        <f t="shared" si="87"/>
        <v>0</v>
      </c>
      <c r="AS120" s="61">
        <f t="shared" si="74"/>
        <v>26.174999237060575</v>
      </c>
      <c r="AT120" s="37" t="str">
        <f t="shared" si="88"/>
        <v xml:space="preserve"> </v>
      </c>
      <c r="AU120" s="76" t="str">
        <f t="shared" si="97"/>
        <v/>
      </c>
      <c r="AV120" s="89" t="str">
        <f t="shared" si="111"/>
        <v/>
      </c>
      <c r="AW120" s="168">
        <f t="shared" si="103"/>
        <v>0</v>
      </c>
      <c r="AX120" s="165">
        <f t="shared" si="124"/>
        <v>0</v>
      </c>
      <c r="AY120" s="70" t="str">
        <f t="shared" si="112"/>
        <v/>
      </c>
      <c r="AZ120" s="102" t="str">
        <f t="shared" si="113"/>
        <v/>
      </c>
      <c r="BA120" s="230" t="str">
        <f t="shared" si="75"/>
        <v/>
      </c>
      <c r="BB120" s="85">
        <f t="shared" si="125"/>
        <v>0</v>
      </c>
      <c r="BC120" s="27">
        <v>33355</v>
      </c>
      <c r="BD120">
        <v>12.039999961853001</v>
      </c>
      <c r="BE120">
        <v>19.139999389648398</v>
      </c>
      <c r="BF120">
        <v>2.0999999046325701</v>
      </c>
      <c r="BG120">
        <v>23.1377061373678</v>
      </c>
      <c r="BH120" s="110">
        <f t="shared" si="76"/>
        <v>1.9325361399846424</v>
      </c>
      <c r="BI120" s="111">
        <f t="shared" si="89"/>
        <v>2.2030521445986513</v>
      </c>
      <c r="BJ120" s="113">
        <f t="shared" si="90"/>
        <v>4.4061042891973025E-2</v>
      </c>
      <c r="BK120" s="112">
        <f t="shared" si="77"/>
        <v>17.364999532699549</v>
      </c>
      <c r="BL120" s="35" t="str">
        <f t="shared" si="78"/>
        <v xml:space="preserve"> </v>
      </c>
      <c r="BM120" s="76" t="str">
        <f t="shared" si="98"/>
        <v/>
      </c>
      <c r="BN120" s="89">
        <f t="shared" si="114"/>
        <v>1</v>
      </c>
      <c r="BO120" s="168">
        <f t="shared" si="104"/>
        <v>0.10995031029081841</v>
      </c>
      <c r="BP120" s="165">
        <f t="shared" si="126"/>
        <v>0</v>
      </c>
      <c r="BQ120" s="70">
        <f t="shared" si="117"/>
        <v>1</v>
      </c>
      <c r="BR120" s="102">
        <f t="shared" si="115"/>
        <v>18.423999595642123</v>
      </c>
      <c r="BS120" s="230" t="str">
        <f t="shared" si="91"/>
        <v/>
      </c>
      <c r="BT120" s="85">
        <f t="shared" si="127"/>
        <v>0</v>
      </c>
      <c r="BU120" s="27">
        <v>33720</v>
      </c>
      <c r="BV120">
        <v>13.789999961853001</v>
      </c>
      <c r="BW120">
        <v>27.079999923706101</v>
      </c>
      <c r="BX120">
        <v>0</v>
      </c>
      <c r="BY120">
        <v>23.1377061373678</v>
      </c>
      <c r="BZ120" s="34">
        <f t="shared" si="79"/>
        <v>3.0276497740410191</v>
      </c>
      <c r="CA120" s="38">
        <f t="shared" si="92"/>
        <v>0</v>
      </c>
      <c r="CB120" s="40">
        <f t="shared" si="93"/>
        <v>0</v>
      </c>
      <c r="CC120" s="61">
        <f t="shared" si="80"/>
        <v>23.757499933242826</v>
      </c>
      <c r="CD120" s="35" t="str">
        <f t="shared" si="81"/>
        <v xml:space="preserve"> </v>
      </c>
      <c r="CE120" s="76" t="str">
        <f t="shared" si="99"/>
        <v/>
      </c>
      <c r="CF120" s="89">
        <f t="shared" si="116"/>
        <v>1</v>
      </c>
      <c r="CG120" s="168">
        <f t="shared" si="105"/>
        <v>0</v>
      </c>
      <c r="CH120" s="165">
        <f t="shared" si="128"/>
        <v>0</v>
      </c>
      <c r="CI120" s="70" t="str">
        <f t="shared" si="100"/>
        <v/>
      </c>
      <c r="CJ120" s="102">
        <f t="shared" si="118"/>
        <v>8.9679992675781115</v>
      </c>
      <c r="CK120" s="230" t="str">
        <f t="shared" si="94"/>
        <v/>
      </c>
      <c r="CL120" s="85">
        <f t="shared" si="129"/>
        <v>0</v>
      </c>
      <c r="CM120" s="6"/>
      <c r="CN120" s="6"/>
      <c r="CO120" s="6"/>
      <c r="CP120" s="6"/>
      <c r="CQ120" s="6"/>
      <c r="CR120" s="6"/>
      <c r="CS120" s="6"/>
      <c r="CT120" s="6"/>
      <c r="CU120" s="6"/>
    </row>
    <row r="121" spans="1:99" ht="15.6">
      <c r="A121" s="27">
        <v>32991</v>
      </c>
      <c r="B121">
        <v>11.300000190734901</v>
      </c>
      <c r="C121">
        <v>21.100000381469702</v>
      </c>
      <c r="D121">
        <v>3.2000000476837198</v>
      </c>
      <c r="E121">
        <v>23.187690175347502</v>
      </c>
      <c r="F121" s="36">
        <f t="shared" si="66"/>
        <v>2.3169208793063589</v>
      </c>
      <c r="G121" s="41">
        <f t="shared" si="82"/>
        <v>50</v>
      </c>
      <c r="H121" s="42">
        <f t="shared" si="83"/>
        <v>1</v>
      </c>
      <c r="I121" s="61">
        <f t="shared" si="67"/>
        <v>18.650000333786</v>
      </c>
      <c r="J121" s="35">
        <f t="shared" si="68"/>
        <v>1</v>
      </c>
      <c r="K121" s="89">
        <f t="shared" si="95"/>
        <v>1</v>
      </c>
      <c r="L121" s="89">
        <f t="shared" si="101"/>
        <v>1</v>
      </c>
      <c r="M121" s="168">
        <f t="shared" si="106"/>
        <v>0.11582829484706389</v>
      </c>
      <c r="N121" s="165">
        <f t="shared" si="120"/>
        <v>0</v>
      </c>
      <c r="O121" s="70" t="str">
        <f t="shared" si="119"/>
        <v/>
      </c>
      <c r="P121" s="102">
        <f t="shared" si="107"/>
        <v>10.553999328613312</v>
      </c>
      <c r="Q121" s="230" t="str">
        <f t="shared" si="65"/>
        <v/>
      </c>
      <c r="R121" s="85">
        <f t="shared" si="121"/>
        <v>0</v>
      </c>
      <c r="S121" s="27">
        <v>33356</v>
      </c>
      <c r="T121">
        <v>11.180000305175801</v>
      </c>
      <c r="U121">
        <v>23.049999237060501</v>
      </c>
      <c r="V121">
        <v>0</v>
      </c>
      <c r="W121">
        <v>23.187690175347502</v>
      </c>
      <c r="X121" s="36">
        <f t="shared" si="69"/>
        <v>2.6185243932383195</v>
      </c>
      <c r="Y121" s="41">
        <f t="shared" si="84"/>
        <v>13.041090610110794</v>
      </c>
      <c r="Z121" s="42">
        <f t="shared" si="85"/>
        <v>0.2608218122022159</v>
      </c>
      <c r="AA121" s="61">
        <f t="shared" si="70"/>
        <v>20.082499504089327</v>
      </c>
      <c r="AB121" s="35">
        <f t="shared" si="71"/>
        <v>1</v>
      </c>
      <c r="AC121" s="76" t="str">
        <f t="shared" si="96"/>
        <v/>
      </c>
      <c r="AD121" s="89" t="str">
        <f t="shared" si="108"/>
        <v/>
      </c>
      <c r="AE121" s="168">
        <f t="shared" si="102"/>
        <v>0.110791013618523</v>
      </c>
      <c r="AF121" s="165">
        <f t="shared" si="122"/>
        <v>0</v>
      </c>
      <c r="AG121" s="70" t="str">
        <f t="shared" si="109"/>
        <v/>
      </c>
      <c r="AH121" s="102" t="str">
        <f t="shared" si="110"/>
        <v/>
      </c>
      <c r="AI121" s="230" t="str">
        <f t="shared" si="72"/>
        <v/>
      </c>
      <c r="AJ121" s="85">
        <f t="shared" si="123"/>
        <v>0</v>
      </c>
      <c r="AK121" s="27">
        <v>33721</v>
      </c>
      <c r="AL121">
        <v>14.8800001144409</v>
      </c>
      <c r="AM121">
        <v>22.780000686645501</v>
      </c>
      <c r="AN121">
        <v>0.69999998807907104</v>
      </c>
      <c r="AO121">
        <v>23.187690175347502</v>
      </c>
      <c r="AP121" s="36">
        <f t="shared" si="73"/>
        <v>2.2411438100801133</v>
      </c>
      <c r="AQ121" s="41">
        <f t="shared" si="86"/>
        <v>0</v>
      </c>
      <c r="AR121" s="42">
        <f t="shared" si="87"/>
        <v>0</v>
      </c>
      <c r="AS121" s="61">
        <f t="shared" si="74"/>
        <v>20.80500054359435</v>
      </c>
      <c r="AT121" s="37" t="str">
        <f t="shared" si="88"/>
        <v xml:space="preserve"> </v>
      </c>
      <c r="AU121" s="76" t="str">
        <f t="shared" si="97"/>
        <v/>
      </c>
      <c r="AV121" s="89" t="str">
        <f t="shared" si="111"/>
        <v/>
      </c>
      <c r="AW121" s="168">
        <f t="shared" si="103"/>
        <v>9.6448505929807041E-2</v>
      </c>
      <c r="AX121" s="165">
        <f t="shared" si="124"/>
        <v>0</v>
      </c>
      <c r="AY121" s="70" t="str">
        <f t="shared" si="112"/>
        <v/>
      </c>
      <c r="AZ121" s="102" t="str">
        <f t="shared" si="113"/>
        <v/>
      </c>
      <c r="BA121" s="230" t="str">
        <f t="shared" si="75"/>
        <v/>
      </c>
      <c r="BB121" s="85">
        <f t="shared" si="125"/>
        <v>0</v>
      </c>
      <c r="BC121" s="27">
        <v>33356</v>
      </c>
      <c r="BD121">
        <v>10.5</v>
      </c>
      <c r="BE121">
        <v>19.280000686645501</v>
      </c>
      <c r="BF121">
        <v>0</v>
      </c>
      <c r="BG121">
        <v>22.926752576705098</v>
      </c>
      <c r="BH121" s="110">
        <f t="shared" si="76"/>
        <v>2.0848100689166928</v>
      </c>
      <c r="BI121" s="111">
        <f t="shared" si="89"/>
        <v>0.53520408946529696</v>
      </c>
      <c r="BJ121" s="113">
        <f t="shared" si="90"/>
        <v>1.0704081789305939E-2</v>
      </c>
      <c r="BK121" s="112">
        <f t="shared" si="77"/>
        <v>17.085000514984124</v>
      </c>
      <c r="BL121" s="35" t="str">
        <f t="shared" si="78"/>
        <v xml:space="preserve"> </v>
      </c>
      <c r="BM121" s="76" t="str">
        <f t="shared" si="98"/>
        <v/>
      </c>
      <c r="BN121" s="89">
        <f t="shared" si="114"/>
        <v>1</v>
      </c>
      <c r="BO121" s="168">
        <f t="shared" si="104"/>
        <v>0.10797806887451436</v>
      </c>
      <c r="BP121" s="165">
        <f t="shared" si="126"/>
        <v>0</v>
      </c>
      <c r="BQ121" s="70">
        <f t="shared" si="117"/>
        <v>1</v>
      </c>
      <c r="BR121" s="102">
        <f t="shared" si="115"/>
        <v>12.891999816894582</v>
      </c>
      <c r="BS121" s="230" t="str">
        <f t="shared" si="91"/>
        <v/>
      </c>
      <c r="BT121" s="85">
        <f t="shared" si="127"/>
        <v>0</v>
      </c>
      <c r="BU121" s="27">
        <v>33721</v>
      </c>
      <c r="BV121">
        <v>12.7600002288818</v>
      </c>
      <c r="BW121">
        <v>21.2399997711182</v>
      </c>
      <c r="BX121">
        <v>0.10000000149011599</v>
      </c>
      <c r="BY121">
        <v>22.926752576705098</v>
      </c>
      <c r="BZ121" s="34">
        <f t="shared" si="79"/>
        <v>2.1811295124189498</v>
      </c>
      <c r="CA121" s="38">
        <f t="shared" si="92"/>
        <v>0</v>
      </c>
      <c r="CB121" s="40">
        <f t="shared" si="93"/>
        <v>0</v>
      </c>
      <c r="CC121" s="61">
        <f t="shared" si="80"/>
        <v>19.1199998855591</v>
      </c>
      <c r="CD121" s="35" t="str">
        <f t="shared" si="81"/>
        <v xml:space="preserve"> </v>
      </c>
      <c r="CE121" s="76" t="str">
        <f t="shared" si="99"/>
        <v/>
      </c>
      <c r="CF121" s="89">
        <f t="shared" si="116"/>
        <v>1</v>
      </c>
      <c r="CG121" s="168">
        <f t="shared" si="105"/>
        <v>0.11607326850768501</v>
      </c>
      <c r="CH121" s="165">
        <f t="shared" si="128"/>
        <v>0</v>
      </c>
      <c r="CI121" s="70" t="str">
        <f t="shared" si="100"/>
        <v/>
      </c>
      <c r="CJ121" s="102">
        <f t="shared" si="118"/>
        <v>6.8359989166259911</v>
      </c>
      <c r="CK121" s="230" t="str">
        <f t="shared" si="94"/>
        <v/>
      </c>
      <c r="CL121" s="85">
        <f t="shared" si="129"/>
        <v>0</v>
      </c>
      <c r="CM121" s="6"/>
      <c r="CN121" s="6"/>
      <c r="CO121" s="6"/>
      <c r="CP121" s="6"/>
      <c r="CQ121" s="6"/>
      <c r="CR121" s="6"/>
      <c r="CS121" s="6"/>
      <c r="CT121" s="6"/>
      <c r="CU121" s="6"/>
    </row>
    <row r="122" spans="1:99" ht="15.6">
      <c r="A122" s="27">
        <v>32992</v>
      </c>
      <c r="B122">
        <v>8.6499996185302699</v>
      </c>
      <c r="C122">
        <v>21.620000839233398</v>
      </c>
      <c r="D122">
        <v>0</v>
      </c>
      <c r="E122">
        <v>22.979990104079398</v>
      </c>
      <c r="F122" s="36">
        <f t="shared" si="66"/>
        <v>2.5588172408844558</v>
      </c>
      <c r="G122" s="41">
        <f t="shared" si="82"/>
        <v>47.952946207292435</v>
      </c>
      <c r="H122" s="42">
        <f t="shared" si="83"/>
        <v>0.9590589241458487</v>
      </c>
      <c r="I122" s="61">
        <f t="shared" si="67"/>
        <v>18.377500534057617</v>
      </c>
      <c r="J122" s="35">
        <f t="shared" si="68"/>
        <v>1</v>
      </c>
      <c r="K122" s="89">
        <f t="shared" si="95"/>
        <v>1</v>
      </c>
      <c r="L122" s="89">
        <f t="shared" si="101"/>
        <v>1</v>
      </c>
      <c r="M122" s="168">
        <f t="shared" si="106"/>
        <v>0.11512758454916311</v>
      </c>
      <c r="N122" s="165">
        <f t="shared" si="120"/>
        <v>0</v>
      </c>
      <c r="O122" s="70" t="str">
        <f t="shared" si="119"/>
        <v/>
      </c>
      <c r="P122" s="102">
        <f t="shared" si="107"/>
        <v>8.1599998474121325</v>
      </c>
      <c r="Q122" s="230">
        <f t="shared" si="65"/>
        <v>32992</v>
      </c>
      <c r="R122" s="85">
        <f>IF(AND(AND(AND(SUM(D109:D113)&gt;$CP$6)),(L122=1)),1,0)</f>
        <v>1</v>
      </c>
      <c r="S122" s="27">
        <v>33357</v>
      </c>
      <c r="T122">
        <v>10.310000419616699</v>
      </c>
      <c r="U122">
        <v>22.299999237060501</v>
      </c>
      <c r="V122">
        <v>0</v>
      </c>
      <c r="W122">
        <v>22.979990104079398</v>
      </c>
      <c r="X122" s="36">
        <f t="shared" si="69"/>
        <v>2.5476467564011545</v>
      </c>
      <c r="Y122" s="41">
        <f t="shared" si="84"/>
        <v>11.002973204989871</v>
      </c>
      <c r="Z122" s="42">
        <f t="shared" si="85"/>
        <v>0.22005946409979743</v>
      </c>
      <c r="AA122" s="61">
        <f t="shared" si="70"/>
        <v>19.302499532699549</v>
      </c>
      <c r="AB122" s="35">
        <f t="shared" si="71"/>
        <v>1</v>
      </c>
      <c r="AC122" s="76" t="str">
        <f t="shared" si="96"/>
        <v/>
      </c>
      <c r="AD122" s="89">
        <f t="shared" si="108"/>
        <v>1</v>
      </c>
      <c r="AE122" s="168">
        <f t="shared" si="102"/>
        <v>0.11576696355710879</v>
      </c>
      <c r="AF122" s="165">
        <f t="shared" si="122"/>
        <v>0</v>
      </c>
      <c r="AG122" s="70" t="str">
        <f t="shared" si="109"/>
        <v/>
      </c>
      <c r="AH122" s="102">
        <f t="shared" si="110"/>
        <v>17.132000160217242</v>
      </c>
      <c r="AI122" s="230" t="str">
        <f t="shared" si="72"/>
        <v/>
      </c>
      <c r="AJ122" s="85">
        <f t="shared" si="123"/>
        <v>0</v>
      </c>
      <c r="AK122" s="27">
        <v>33722</v>
      </c>
      <c r="AL122">
        <v>13.1300001144409</v>
      </c>
      <c r="AM122">
        <v>21.049999237060501</v>
      </c>
      <c r="AN122">
        <v>9.6999998092651403</v>
      </c>
      <c r="AO122">
        <v>22.979990104079398</v>
      </c>
      <c r="AP122" s="36">
        <f t="shared" si="73"/>
        <v>2.1182397869176808</v>
      </c>
      <c r="AQ122" s="41">
        <f t="shared" si="86"/>
        <v>8.0054079797309949</v>
      </c>
      <c r="AR122" s="42">
        <f t="shared" si="87"/>
        <v>0.16010815959461991</v>
      </c>
      <c r="AS122" s="61">
        <f t="shared" si="74"/>
        <v>19.069999456405601</v>
      </c>
      <c r="AT122" s="37" t="str">
        <f t="shared" si="88"/>
        <v xml:space="preserve"> </v>
      </c>
      <c r="AU122" s="76">
        <f t="shared" si="97"/>
        <v>1</v>
      </c>
      <c r="AV122" s="89">
        <f t="shared" si="111"/>
        <v>1</v>
      </c>
      <c r="AW122" s="168">
        <f t="shared" si="103"/>
        <v>0.11611423100356964</v>
      </c>
      <c r="AX122" s="165">
        <f t="shared" si="124"/>
        <v>0</v>
      </c>
      <c r="AY122" s="70" t="str">
        <f t="shared" si="112"/>
        <v/>
      </c>
      <c r="AZ122" s="102">
        <f t="shared" si="113"/>
        <v>18.951999664306669</v>
      </c>
      <c r="BA122" s="230">
        <f t="shared" si="75"/>
        <v>33722</v>
      </c>
      <c r="BB122" s="85">
        <f t="shared" si="125"/>
        <v>1</v>
      </c>
      <c r="BC122" s="27">
        <v>33357</v>
      </c>
      <c r="BD122">
        <v>8.2100000381469709</v>
      </c>
      <c r="BE122">
        <v>19.4899997711182</v>
      </c>
      <c r="BF122">
        <v>0.10000000149011599</v>
      </c>
      <c r="BG122">
        <v>22.718244752863601</v>
      </c>
      <c r="BH122" s="110">
        <f t="shared" si="76"/>
        <v>2.2670692350542683</v>
      </c>
      <c r="BI122" s="111">
        <f t="shared" si="89"/>
        <v>0</v>
      </c>
      <c r="BJ122" s="113">
        <f t="shared" si="90"/>
        <v>0</v>
      </c>
      <c r="BK122" s="112">
        <f t="shared" si="77"/>
        <v>16.669999837875391</v>
      </c>
      <c r="BL122" s="35" t="str">
        <f t="shared" si="78"/>
        <v xml:space="preserve"> </v>
      </c>
      <c r="BM122" s="76" t="str">
        <f t="shared" si="98"/>
        <v/>
      </c>
      <c r="BN122" s="89">
        <f t="shared" si="114"/>
        <v>1</v>
      </c>
      <c r="BO122" s="168">
        <f t="shared" si="104"/>
        <v>0.10473662217757575</v>
      </c>
      <c r="BP122" s="165">
        <f t="shared" si="126"/>
        <v>0</v>
      </c>
      <c r="BQ122" s="70">
        <f t="shared" si="117"/>
        <v>1</v>
      </c>
      <c r="BR122" s="102">
        <f t="shared" si="115"/>
        <v>8.2260004043579613</v>
      </c>
      <c r="BS122" s="230" t="str">
        <f t="shared" si="91"/>
        <v/>
      </c>
      <c r="BT122" s="85">
        <f t="shared" si="127"/>
        <v>0</v>
      </c>
      <c r="BU122" s="27">
        <v>33722</v>
      </c>
      <c r="BV122">
        <v>11.039999961853001</v>
      </c>
      <c r="BW122">
        <v>18.559999465942401</v>
      </c>
      <c r="BX122">
        <v>1.6000000238418599</v>
      </c>
      <c r="BY122">
        <v>22.718244752863601</v>
      </c>
      <c r="BZ122" s="34">
        <f t="shared" si="79"/>
        <v>1.9066150987996286</v>
      </c>
      <c r="CA122" s="38">
        <f t="shared" si="92"/>
        <v>7.4707944802156812E-2</v>
      </c>
      <c r="CB122" s="40">
        <f t="shared" si="93"/>
        <v>1.4941588960431362E-3</v>
      </c>
      <c r="CC122" s="61">
        <f t="shared" si="80"/>
        <v>16.679999589920051</v>
      </c>
      <c r="CD122" s="35" t="str">
        <f t="shared" si="81"/>
        <v xml:space="preserve"> </v>
      </c>
      <c r="CE122" s="76" t="str">
        <f t="shared" si="99"/>
        <v/>
      </c>
      <c r="CF122" s="89">
        <f t="shared" si="116"/>
        <v>1</v>
      </c>
      <c r="CG122" s="168">
        <f t="shared" si="105"/>
        <v>0.10481869782554781</v>
      </c>
      <c r="CH122" s="165">
        <f t="shared" si="128"/>
        <v>0</v>
      </c>
      <c r="CI122" s="70" t="str">
        <f t="shared" si="100"/>
        <v/>
      </c>
      <c r="CJ122" s="102">
        <f t="shared" si="118"/>
        <v>5.7819993972778692</v>
      </c>
      <c r="CK122" s="230" t="str">
        <f t="shared" si="94"/>
        <v/>
      </c>
      <c r="CL122" s="85">
        <f t="shared" si="129"/>
        <v>0</v>
      </c>
      <c r="CM122" s="6"/>
      <c r="CN122" s="6"/>
      <c r="CO122" s="6"/>
      <c r="CP122" s="6"/>
      <c r="CQ122" s="6"/>
      <c r="CR122" s="6"/>
      <c r="CS122" s="6"/>
      <c r="CT122" s="6"/>
      <c r="CU122" s="6"/>
    </row>
    <row r="123" spans="1:99" ht="15.6">
      <c r="A123" s="27">
        <v>32993</v>
      </c>
      <c r="B123">
        <v>12.949999809265099</v>
      </c>
      <c r="C123">
        <v>23.0100002288818</v>
      </c>
      <c r="D123">
        <v>0.5</v>
      </c>
      <c r="E123">
        <v>22.774809793693201</v>
      </c>
      <c r="F123" s="36">
        <f t="shared" si="66"/>
        <v>2.4263633989568159</v>
      </c>
      <c r="G123" s="41">
        <f t="shared" si="82"/>
        <v>46.511855488126983</v>
      </c>
      <c r="H123" s="42">
        <f t="shared" si="83"/>
        <v>0.9302371097625397</v>
      </c>
      <c r="I123" s="61">
        <f t="shared" si="67"/>
        <v>20.495000123977626</v>
      </c>
      <c r="J123" s="35">
        <f t="shared" si="68"/>
        <v>1</v>
      </c>
      <c r="K123" s="89">
        <f t="shared" si="95"/>
        <v>1</v>
      </c>
      <c r="L123" s="89">
        <f t="shared" si="101"/>
        <v>1</v>
      </c>
      <c r="M123" s="168">
        <f t="shared" si="106"/>
        <v>0.10440607205003941</v>
      </c>
      <c r="N123" s="165">
        <f t="shared" si="120"/>
        <v>0</v>
      </c>
      <c r="O123" s="70" t="str">
        <f t="shared" si="119"/>
        <v/>
      </c>
      <c r="P123" s="102">
        <f t="shared" si="107"/>
        <v>8.7340005874633526</v>
      </c>
      <c r="Q123" s="230" t="str">
        <f t="shared" si="65"/>
        <v/>
      </c>
      <c r="R123" s="85">
        <f t="shared" si="121"/>
        <v>1</v>
      </c>
      <c r="S123" s="27">
        <v>33358</v>
      </c>
      <c r="T123">
        <v>9.3999996185302699</v>
      </c>
      <c r="U123">
        <v>21.9899997711182</v>
      </c>
      <c r="V123">
        <v>0</v>
      </c>
      <c r="W123">
        <v>22.774809793693201</v>
      </c>
      <c r="X123" s="36">
        <f t="shared" si="69"/>
        <v>2.5410274469308605</v>
      </c>
      <c r="Y123" s="41">
        <f t="shared" si="84"/>
        <v>8.9701512474451821</v>
      </c>
      <c r="Z123" s="42">
        <f t="shared" si="85"/>
        <v>0.17940302494890364</v>
      </c>
      <c r="AA123" s="61">
        <f t="shared" si="70"/>
        <v>18.842499732971216</v>
      </c>
      <c r="AB123" s="35" t="str">
        <f t="shared" si="71"/>
        <v xml:space="preserve"> </v>
      </c>
      <c r="AC123" s="76" t="str">
        <f t="shared" si="96"/>
        <v/>
      </c>
      <c r="AD123" s="89">
        <f t="shared" si="108"/>
        <v>1</v>
      </c>
      <c r="AE123" s="168">
        <f t="shared" si="102"/>
        <v>0.11609076221731729</v>
      </c>
      <c r="AF123" s="165">
        <f t="shared" si="122"/>
        <v>0</v>
      </c>
      <c r="AG123" s="70" t="str">
        <f t="shared" si="109"/>
        <v/>
      </c>
      <c r="AH123" s="102">
        <f t="shared" si="110"/>
        <v>13.034000205993602</v>
      </c>
      <c r="AI123" s="230" t="str">
        <f t="shared" si="72"/>
        <v/>
      </c>
      <c r="AJ123" s="85">
        <f t="shared" si="123"/>
        <v>0</v>
      </c>
      <c r="AK123" s="27">
        <v>33723</v>
      </c>
      <c r="AL123">
        <v>13.6300001144409</v>
      </c>
      <c r="AM123">
        <v>23.670000076293899</v>
      </c>
      <c r="AN123">
        <v>0.40000000596046398</v>
      </c>
      <c r="AO123">
        <v>22.774809793693201</v>
      </c>
      <c r="AP123" s="36">
        <f t="shared" si="73"/>
        <v>2.4693400464610478</v>
      </c>
      <c r="AQ123" s="41">
        <f t="shared" si="86"/>
        <v>6.4299359485226208</v>
      </c>
      <c r="AR123" s="42">
        <f t="shared" si="87"/>
        <v>0.12859871897045241</v>
      </c>
      <c r="AS123" s="61">
        <f t="shared" si="74"/>
        <v>21.160000085830649</v>
      </c>
      <c r="AT123" s="37" t="str">
        <f t="shared" si="88"/>
        <v xml:space="preserve"> </v>
      </c>
      <c r="AU123" s="76">
        <f t="shared" si="97"/>
        <v>1</v>
      </c>
      <c r="AV123" s="89">
        <f t="shared" si="111"/>
        <v>1</v>
      </c>
      <c r="AW123" s="168">
        <f t="shared" si="103"/>
        <v>8.0437287599878782E-2</v>
      </c>
      <c r="AX123" s="165">
        <f t="shared" si="124"/>
        <v>0</v>
      </c>
      <c r="AY123" s="70" t="str">
        <f t="shared" si="112"/>
        <v/>
      </c>
      <c r="AZ123" s="102">
        <f t="shared" si="113"/>
        <v>20.401999282836908</v>
      </c>
      <c r="BA123" s="230" t="str">
        <f t="shared" si="75"/>
        <v/>
      </c>
      <c r="BB123" s="85">
        <f t="shared" si="125"/>
        <v>1</v>
      </c>
      <c r="BC123" s="27">
        <v>33358</v>
      </c>
      <c r="BD123">
        <v>7.1900000572204599</v>
      </c>
      <c r="BE123">
        <v>18.629999160766602</v>
      </c>
      <c r="BF123">
        <v>0</v>
      </c>
      <c r="BG123">
        <v>22.512257120479799</v>
      </c>
      <c r="BH123" s="110">
        <f t="shared" si="76"/>
        <v>2.1951974934228295</v>
      </c>
      <c r="BI123" s="111">
        <f t="shared" si="89"/>
        <v>0</v>
      </c>
      <c r="BJ123" s="113">
        <f t="shared" si="90"/>
        <v>0</v>
      </c>
      <c r="BK123" s="112">
        <f t="shared" si="77"/>
        <v>15.769999384880066</v>
      </c>
      <c r="BL123" s="35" t="str">
        <f t="shared" si="78"/>
        <v xml:space="preserve"> </v>
      </c>
      <c r="BM123" s="76" t="str">
        <f t="shared" si="98"/>
        <v/>
      </c>
      <c r="BN123" s="89">
        <f t="shared" si="114"/>
        <v>1</v>
      </c>
      <c r="BO123" s="168">
        <f t="shared" si="104"/>
        <v>9.6707698596727634E-2</v>
      </c>
      <c r="BP123" s="165">
        <f t="shared" si="126"/>
        <v>0</v>
      </c>
      <c r="BQ123" s="70">
        <f t="shared" si="117"/>
        <v>1</v>
      </c>
      <c r="BR123" s="102">
        <f t="shared" si="115"/>
        <v>6.2620008468628212</v>
      </c>
      <c r="BS123" s="230" t="str">
        <f t="shared" si="91"/>
        <v/>
      </c>
      <c r="BT123" s="85">
        <f t="shared" si="127"/>
        <v>0</v>
      </c>
      <c r="BU123" s="27">
        <v>33723</v>
      </c>
      <c r="BV123">
        <v>11.329999923706101</v>
      </c>
      <c r="BW123">
        <v>23.389999389648398</v>
      </c>
      <c r="BX123">
        <v>0.60000002384185802</v>
      </c>
      <c r="BY123">
        <v>22.512257120479799</v>
      </c>
      <c r="BZ123" s="34">
        <f t="shared" si="79"/>
        <v>2.5804966431384555</v>
      </c>
      <c r="CA123" s="38">
        <f t="shared" si="92"/>
        <v>0</v>
      </c>
      <c r="CB123" s="40">
        <f t="shared" si="93"/>
        <v>0</v>
      </c>
      <c r="CC123" s="61">
        <f t="shared" si="80"/>
        <v>20.374999523162824</v>
      </c>
      <c r="CD123" s="35" t="str">
        <f t="shared" si="81"/>
        <v xml:space="preserve"> </v>
      </c>
      <c r="CE123" s="76" t="str">
        <f t="shared" si="99"/>
        <v/>
      </c>
      <c r="CF123" s="89">
        <f t="shared" si="116"/>
        <v>1</v>
      </c>
      <c r="CG123" s="168">
        <f t="shared" si="105"/>
        <v>0.10665414597257207</v>
      </c>
      <c r="CH123" s="165">
        <f t="shared" si="128"/>
        <v>0</v>
      </c>
      <c r="CI123" s="70" t="str">
        <f t="shared" si="100"/>
        <v/>
      </c>
      <c r="CJ123" s="102">
        <f t="shared" si="118"/>
        <v>6.8819990158081286</v>
      </c>
      <c r="CK123" s="230" t="str">
        <f t="shared" si="94"/>
        <v/>
      </c>
      <c r="CL123" s="85">
        <f t="shared" si="129"/>
        <v>0</v>
      </c>
      <c r="CM123" s="6"/>
      <c r="CN123" s="6"/>
      <c r="CO123" s="6"/>
      <c r="CP123" s="6"/>
      <c r="CQ123" s="6"/>
      <c r="CR123" s="6"/>
      <c r="CS123" s="6"/>
      <c r="CT123" s="6"/>
      <c r="CU123" s="6"/>
    </row>
    <row r="124" spans="1:99" ht="15.6">
      <c r="A124" s="27">
        <v>32994</v>
      </c>
      <c r="B124">
        <v>15.1000003814697</v>
      </c>
      <c r="C124">
        <v>22.659999847412099</v>
      </c>
      <c r="D124">
        <v>2.5999999046325701</v>
      </c>
      <c r="E124">
        <v>22.572226238146001</v>
      </c>
      <c r="F124" s="36">
        <f t="shared" si="66"/>
        <v>2.1371074432692616</v>
      </c>
      <c r="G124" s="41">
        <f t="shared" si="82"/>
        <v>47.402169438144142</v>
      </c>
      <c r="H124" s="42">
        <f t="shared" si="83"/>
        <v>0.94804338876288285</v>
      </c>
      <c r="I124" s="61">
        <f t="shared" si="67"/>
        <v>20.769999980926499</v>
      </c>
      <c r="J124" s="35">
        <f t="shared" si="68"/>
        <v>1</v>
      </c>
      <c r="K124" s="89">
        <f t="shared" si="95"/>
        <v>1</v>
      </c>
      <c r="L124" s="89">
        <f t="shared" si="101"/>
        <v>1</v>
      </c>
      <c r="M124" s="168">
        <f t="shared" si="106"/>
        <v>9.7543125548543316E-2</v>
      </c>
      <c r="N124" s="170">
        <f>IF(AND(SUM(M113:M124)&gt;1,SUM(D109:D113)&gt;$CP$6),1,0)</f>
        <v>1</v>
      </c>
      <c r="O124" s="70" t="str">
        <f t="shared" si="119"/>
        <v/>
      </c>
      <c r="P124" s="102">
        <f t="shared" si="107"/>
        <v>7.3980001449584538</v>
      </c>
      <c r="Q124" s="230" t="str">
        <f t="shared" si="65"/>
        <v/>
      </c>
      <c r="R124" s="85">
        <f t="shared" si="121"/>
        <v>1</v>
      </c>
      <c r="S124" s="27">
        <v>33359</v>
      </c>
      <c r="T124">
        <v>8.1499996185302699</v>
      </c>
      <c r="U124">
        <v>22.389999389648398</v>
      </c>
      <c r="V124">
        <v>0</v>
      </c>
      <c r="W124">
        <v>22.572226238146001</v>
      </c>
      <c r="X124" s="36">
        <f t="shared" si="69"/>
        <v>2.6443889011702986</v>
      </c>
      <c r="Y124" s="41">
        <f t="shared" si="84"/>
        <v>6.8546401265089436</v>
      </c>
      <c r="Z124" s="42">
        <f t="shared" si="85"/>
        <v>0.13709280253017886</v>
      </c>
      <c r="AA124" s="61">
        <f t="shared" si="70"/>
        <v>18.829999446868868</v>
      </c>
      <c r="AB124" s="35" t="str">
        <f t="shared" si="71"/>
        <v xml:space="preserve"> </v>
      </c>
      <c r="AC124" s="76" t="str">
        <f t="shared" si="96"/>
        <v/>
      </c>
      <c r="AD124" s="89">
        <f t="shared" si="108"/>
        <v>1</v>
      </c>
      <c r="AE124" s="168">
        <f t="shared" si="102"/>
        <v>0.11608012385873823</v>
      </c>
      <c r="AF124" s="165">
        <f t="shared" si="122"/>
        <v>0</v>
      </c>
      <c r="AG124" s="70" t="str">
        <f t="shared" si="109"/>
        <v/>
      </c>
      <c r="AH124" s="102">
        <f t="shared" si="110"/>
        <v>6.6920000076293205</v>
      </c>
      <c r="AI124" s="230" t="str">
        <f t="shared" si="72"/>
        <v/>
      </c>
      <c r="AJ124" s="85">
        <f t="shared" si="123"/>
        <v>0</v>
      </c>
      <c r="AK124" s="27">
        <v>33724</v>
      </c>
      <c r="AL124">
        <v>10.0100002288818</v>
      </c>
      <c r="AM124">
        <v>22.569999694824201</v>
      </c>
      <c r="AN124">
        <v>0</v>
      </c>
      <c r="AO124">
        <v>22.572226238146001</v>
      </c>
      <c r="AP124" s="36">
        <f t="shared" si="73"/>
        <v>2.5601060584077135</v>
      </c>
      <c r="AQ124" s="41">
        <f t="shared" si="86"/>
        <v>4.3818511017964497</v>
      </c>
      <c r="AR124" s="42">
        <f t="shared" si="87"/>
        <v>8.7637022035928991E-2</v>
      </c>
      <c r="AS124" s="61">
        <f t="shared" si="74"/>
        <v>19.429999828338602</v>
      </c>
      <c r="AT124" s="37" t="str">
        <f t="shared" si="88"/>
        <v xml:space="preserve"> </v>
      </c>
      <c r="AU124" s="76">
        <f t="shared" si="97"/>
        <v>1</v>
      </c>
      <c r="AV124" s="89" t="str">
        <f t="shared" si="111"/>
        <v/>
      </c>
      <c r="AW124" s="168">
        <f t="shared" si="103"/>
        <v>0.11539350775320868</v>
      </c>
      <c r="AX124" s="165">
        <f t="shared" si="124"/>
        <v>0</v>
      </c>
      <c r="AY124" s="70" t="str">
        <f t="shared" si="112"/>
        <v/>
      </c>
      <c r="AZ124" s="102" t="str">
        <f t="shared" si="113"/>
        <v/>
      </c>
      <c r="BA124" s="230" t="str">
        <f t="shared" si="75"/>
        <v/>
      </c>
      <c r="BB124" s="85">
        <f t="shared" si="125"/>
        <v>0</v>
      </c>
      <c r="BC124" s="27">
        <v>33359</v>
      </c>
      <c r="BD124">
        <v>4.4699997901916504</v>
      </c>
      <c r="BE124">
        <v>18.9799995422363</v>
      </c>
      <c r="BF124">
        <v>0</v>
      </c>
      <c r="BG124">
        <v>22.3088641341898</v>
      </c>
      <c r="BH124" s="110">
        <f t="shared" si="76"/>
        <v>2.3553899305585344</v>
      </c>
      <c r="BI124" s="111">
        <f t="shared" si="89"/>
        <v>0</v>
      </c>
      <c r="BJ124" s="113">
        <f t="shared" si="90"/>
        <v>0</v>
      </c>
      <c r="BK124" s="112">
        <f t="shared" si="77"/>
        <v>15.352499604225137</v>
      </c>
      <c r="BL124" s="35" t="str">
        <f t="shared" si="78"/>
        <v xml:space="preserve"> </v>
      </c>
      <c r="BM124" s="76" t="str">
        <f t="shared" si="98"/>
        <v/>
      </c>
      <c r="BN124" s="89">
        <f t="shared" si="114"/>
        <v>1</v>
      </c>
      <c r="BO124" s="168">
        <f t="shared" si="104"/>
        <v>9.2642971217356429E-2</v>
      </c>
      <c r="BP124" s="165">
        <f t="shared" si="126"/>
        <v>0</v>
      </c>
      <c r="BQ124" s="70">
        <f t="shared" si="117"/>
        <v>1</v>
      </c>
      <c r="BR124" s="102">
        <f t="shared" si="115"/>
        <v>0.43800029754638103</v>
      </c>
      <c r="BS124" s="230" t="str">
        <f t="shared" si="91"/>
        <v/>
      </c>
      <c r="BT124" s="85">
        <f t="shared" si="127"/>
        <v>0</v>
      </c>
      <c r="BU124" s="27">
        <v>33724</v>
      </c>
      <c r="BV124">
        <v>7.7399997711181596</v>
      </c>
      <c r="BW124">
        <v>21.170000076293899</v>
      </c>
      <c r="BX124">
        <v>0</v>
      </c>
      <c r="BY124">
        <v>22.3088641341898</v>
      </c>
      <c r="BZ124" s="34">
        <f t="shared" si="79"/>
        <v>2.475564616635944</v>
      </c>
      <c r="CA124" s="38">
        <f t="shared" si="92"/>
        <v>0</v>
      </c>
      <c r="CB124" s="40">
        <f t="shared" si="93"/>
        <v>0</v>
      </c>
      <c r="CC124" s="61">
        <f t="shared" si="80"/>
        <v>17.812499999999964</v>
      </c>
      <c r="CD124" s="35" t="str">
        <f t="shared" si="81"/>
        <v xml:space="preserve"> </v>
      </c>
      <c r="CE124" s="76" t="str">
        <f t="shared" si="99"/>
        <v/>
      </c>
      <c r="CF124" s="89">
        <f t="shared" si="116"/>
        <v>1</v>
      </c>
      <c r="CG124" s="168">
        <f t="shared" si="105"/>
        <v>0.1126654365867325</v>
      </c>
      <c r="CH124" s="165">
        <f t="shared" si="128"/>
        <v>0</v>
      </c>
      <c r="CI124" s="70" t="str">
        <f t="shared" si="100"/>
        <v/>
      </c>
      <c r="CJ124" s="102">
        <f t="shared" si="118"/>
        <v>6.8819990158081286</v>
      </c>
      <c r="CK124" s="230" t="str">
        <f t="shared" si="94"/>
        <v/>
      </c>
      <c r="CL124" s="85">
        <f t="shared" si="129"/>
        <v>0</v>
      </c>
      <c r="CM124" s="6"/>
      <c r="CN124" s="6"/>
      <c r="CO124" s="6"/>
      <c r="CP124" s="6"/>
      <c r="CQ124" s="6"/>
      <c r="CR124" s="6"/>
      <c r="CS124" s="6"/>
      <c r="CT124" s="6"/>
      <c r="CU124" s="6"/>
    </row>
    <row r="125" spans="1:99" ht="15.6">
      <c r="A125" s="59">
        <v>32995</v>
      </c>
      <c r="B125">
        <v>10.4899997711182</v>
      </c>
      <c r="C125">
        <v>24.9899997711182</v>
      </c>
      <c r="D125">
        <v>0.10000000149011599</v>
      </c>
      <c r="E125">
        <v>22.3723164313948</v>
      </c>
      <c r="F125" s="36">
        <f t="shared" si="66"/>
        <v>2.8423275640993215</v>
      </c>
      <c r="G125" s="41">
        <f t="shared" si="82"/>
        <v>45.2283073883548</v>
      </c>
      <c r="H125" s="42">
        <f t="shared" si="83"/>
        <v>0.90456614776709598</v>
      </c>
      <c r="I125" s="61">
        <f t="shared" si="67"/>
        <v>21.3649997711182</v>
      </c>
      <c r="J125" s="35">
        <f t="shared" si="68"/>
        <v>1</v>
      </c>
      <c r="K125" s="89">
        <f t="shared" si="95"/>
        <v>1</v>
      </c>
      <c r="L125" s="89">
        <f t="shared" si="101"/>
        <v>1</v>
      </c>
      <c r="M125" s="168">
        <f t="shared" si="106"/>
        <v>6.1876675076734423E-2</v>
      </c>
      <c r="N125" s="165">
        <f t="shared" si="120"/>
        <v>1</v>
      </c>
      <c r="O125" s="70" t="str">
        <f t="shared" si="119"/>
        <v/>
      </c>
      <c r="P125" s="102">
        <f t="shared" si="107"/>
        <v>9.2899999618530131</v>
      </c>
      <c r="Q125" s="230" t="str">
        <f t="shared" si="65"/>
        <v/>
      </c>
      <c r="R125" s="85">
        <f t="shared" si="121"/>
        <v>1</v>
      </c>
      <c r="S125" s="27">
        <v>33360</v>
      </c>
      <c r="T125">
        <v>11.319999694824199</v>
      </c>
      <c r="U125">
        <v>26.549999237060501</v>
      </c>
      <c r="V125">
        <v>0</v>
      </c>
      <c r="W125">
        <v>22.3723164313948</v>
      </c>
      <c r="X125" s="36">
        <f t="shared" si="69"/>
        <v>3.0109440675723071</v>
      </c>
      <c r="Y125" s="41">
        <f t="shared" si="84"/>
        <v>4.4458848724510975</v>
      </c>
      <c r="Z125" s="42">
        <f t="shared" si="85"/>
        <v>8.8917697449021948E-2</v>
      </c>
      <c r="AA125" s="61">
        <f t="shared" si="70"/>
        <v>22.742499351501426</v>
      </c>
      <c r="AB125" s="35" t="str">
        <f t="shared" si="71"/>
        <v xml:space="preserve"> </v>
      </c>
      <c r="AC125" s="76" t="str">
        <f t="shared" si="96"/>
        <v/>
      </c>
      <c r="AD125" s="89">
        <f t="shared" si="108"/>
        <v>1</v>
      </c>
      <c r="AE125" s="168">
        <f t="shared" si="102"/>
        <v>0</v>
      </c>
      <c r="AF125" s="165">
        <f t="shared" si="122"/>
        <v>0</v>
      </c>
      <c r="AG125" s="70" t="str">
        <f t="shared" si="109"/>
        <v/>
      </c>
      <c r="AH125" s="102">
        <f t="shared" si="110"/>
        <v>7.929998970031602</v>
      </c>
      <c r="AI125" s="230" t="str">
        <f t="shared" si="72"/>
        <v/>
      </c>
      <c r="AJ125" s="85">
        <f t="shared" si="123"/>
        <v>0</v>
      </c>
      <c r="AK125" s="27">
        <v>33725</v>
      </c>
      <c r="AL125">
        <v>10.9700002670288</v>
      </c>
      <c r="AM125">
        <v>22.299999237060501</v>
      </c>
      <c r="AN125">
        <v>0.30000001192092901</v>
      </c>
      <c r="AO125">
        <v>22.3723164313948</v>
      </c>
      <c r="AP125" s="36">
        <f t="shared" si="73"/>
        <v>2.4343763732876029</v>
      </c>
      <c r="AQ125" s="41">
        <f t="shared" si="86"/>
        <v>2.7343500150872959</v>
      </c>
      <c r="AR125" s="42">
        <f t="shared" si="87"/>
        <v>5.4687000301745919E-2</v>
      </c>
      <c r="AS125" s="61">
        <f t="shared" si="74"/>
        <v>19.467499494552577</v>
      </c>
      <c r="AT125" s="37" t="str">
        <f t="shared" si="88"/>
        <v xml:space="preserve"> </v>
      </c>
      <c r="AU125" s="76">
        <f t="shared" si="97"/>
        <v>1</v>
      </c>
      <c r="AV125" s="89" t="str">
        <f t="shared" si="111"/>
        <v/>
      </c>
      <c r="AW125" s="168">
        <f t="shared" si="103"/>
        <v>0.11525644223532498</v>
      </c>
      <c r="AX125" s="165">
        <f t="shared" si="124"/>
        <v>0</v>
      </c>
      <c r="AY125" s="70" t="str">
        <f t="shared" si="112"/>
        <v/>
      </c>
      <c r="AZ125" s="102" t="str">
        <f t="shared" si="113"/>
        <v/>
      </c>
      <c r="BA125" s="230" t="str">
        <f t="shared" si="75"/>
        <v/>
      </c>
      <c r="BB125" s="85">
        <f t="shared" si="125"/>
        <v>0</v>
      </c>
      <c r="BC125" s="27">
        <v>33360</v>
      </c>
      <c r="BD125">
        <v>7.4000000953674299</v>
      </c>
      <c r="BE125">
        <v>23.309999465942401</v>
      </c>
      <c r="BF125">
        <v>0.30000001192092901</v>
      </c>
      <c r="BG125">
        <v>22.108140248630001</v>
      </c>
      <c r="BH125" s="110">
        <f t="shared" si="76"/>
        <v>2.744720166401498</v>
      </c>
      <c r="BI125" s="111">
        <f t="shared" si="89"/>
        <v>0</v>
      </c>
      <c r="BJ125" s="113">
        <f t="shared" si="90"/>
        <v>0</v>
      </c>
      <c r="BK125" s="112">
        <f t="shared" si="77"/>
        <v>19.332499623298659</v>
      </c>
      <c r="BL125" s="35" t="str">
        <f t="shared" si="78"/>
        <v xml:space="preserve"> </v>
      </c>
      <c r="BM125" s="76" t="str">
        <f t="shared" si="98"/>
        <v/>
      </c>
      <c r="BN125" s="89">
        <f t="shared" si="114"/>
        <v>1</v>
      </c>
      <c r="BO125" s="168">
        <f t="shared" si="104"/>
        <v>0.11569152138437562</v>
      </c>
      <c r="BP125" s="165">
        <f t="shared" si="126"/>
        <v>0</v>
      </c>
      <c r="BQ125" s="70">
        <f t="shared" si="117"/>
        <v>1</v>
      </c>
      <c r="BR125" s="102">
        <f t="shared" si="115"/>
        <v>0.26599969863892736</v>
      </c>
      <c r="BS125" s="230" t="str">
        <f t="shared" si="91"/>
        <v/>
      </c>
      <c r="BT125" s="85">
        <f t="shared" si="127"/>
        <v>0</v>
      </c>
      <c r="BU125" s="27">
        <v>33725</v>
      </c>
      <c r="BV125">
        <v>9.3400001525878906</v>
      </c>
      <c r="BW125">
        <v>21.940000534057599</v>
      </c>
      <c r="BX125">
        <v>0.10000000149011599</v>
      </c>
      <c r="BY125">
        <v>22.108140248630001</v>
      </c>
      <c r="BZ125" s="34">
        <f t="shared" si="79"/>
        <v>2.4635734497082464</v>
      </c>
      <c r="CA125" s="38">
        <f t="shared" si="92"/>
        <v>0</v>
      </c>
      <c r="CB125" s="40">
        <f t="shared" si="93"/>
        <v>0</v>
      </c>
      <c r="CC125" s="61">
        <f t="shared" si="80"/>
        <v>18.790000438690171</v>
      </c>
      <c r="CD125" s="35" t="str">
        <f t="shared" si="81"/>
        <v xml:space="preserve"> </v>
      </c>
      <c r="CE125" s="76" t="str">
        <f t="shared" si="99"/>
        <v/>
      </c>
      <c r="CF125" s="89">
        <f t="shared" si="116"/>
        <v>1</v>
      </c>
      <c r="CG125" s="168">
        <f t="shared" si="105"/>
        <v>0.11603992808653869</v>
      </c>
      <c r="CH125" s="165">
        <f t="shared" si="128"/>
        <v>0</v>
      </c>
      <c r="CI125" s="70" t="str">
        <f t="shared" si="100"/>
        <v/>
      </c>
      <c r="CJ125" s="102">
        <f t="shared" si="118"/>
        <v>6.8819990158081286</v>
      </c>
      <c r="CK125" s="230" t="str">
        <f t="shared" si="94"/>
        <v/>
      </c>
      <c r="CL125" s="85">
        <f t="shared" si="129"/>
        <v>0</v>
      </c>
      <c r="CM125" s="6"/>
      <c r="CN125" s="6"/>
      <c r="CO125" s="6"/>
      <c r="CP125" s="6"/>
      <c r="CQ125" s="6"/>
      <c r="CR125" s="6"/>
      <c r="CS125" s="6"/>
      <c r="CT125" s="6"/>
      <c r="CU125" s="6"/>
    </row>
    <row r="126" spans="1:99" ht="15.6">
      <c r="A126" s="27">
        <v>32996</v>
      </c>
      <c r="B126">
        <v>12.789999961853001</v>
      </c>
      <c r="C126">
        <v>21.75</v>
      </c>
      <c r="D126">
        <v>0</v>
      </c>
      <c r="E126">
        <v>22.175157367396601</v>
      </c>
      <c r="F126" s="36">
        <f t="shared" si="66"/>
        <v>2.1853360676172171</v>
      </c>
      <c r="G126" s="41">
        <f t="shared" si="82"/>
        <v>43.480038534261027</v>
      </c>
      <c r="H126" s="42">
        <f t="shared" si="83"/>
        <v>0.86960077068522057</v>
      </c>
      <c r="I126" s="61">
        <f t="shared" si="67"/>
        <v>19.50999999046325</v>
      </c>
      <c r="J126" s="35">
        <f t="shared" si="68"/>
        <v>1</v>
      </c>
      <c r="K126" s="89" t="str">
        <f t="shared" si="95"/>
        <v/>
      </c>
      <c r="L126" s="89">
        <f t="shared" si="101"/>
        <v>1</v>
      </c>
      <c r="M126" s="168">
        <f t="shared" si="106"/>
        <v>0.11508530539559812</v>
      </c>
      <c r="N126" s="165">
        <f t="shared" si="120"/>
        <v>1</v>
      </c>
      <c r="O126" s="70" t="str">
        <f t="shared" si="119"/>
        <v/>
      </c>
      <c r="P126" s="102">
        <f t="shared" si="107"/>
        <v>8.8599998474121122</v>
      </c>
      <c r="Q126" s="230" t="str">
        <f t="shared" si="65"/>
        <v/>
      </c>
      <c r="R126" s="85">
        <f t="shared" si="121"/>
        <v>1</v>
      </c>
      <c r="S126" s="27">
        <v>33361</v>
      </c>
      <c r="T126">
        <v>15.069999694824199</v>
      </c>
      <c r="U126">
        <v>28.440000534057599</v>
      </c>
      <c r="V126">
        <v>0</v>
      </c>
      <c r="W126">
        <v>22.175157367396601</v>
      </c>
      <c r="X126" s="36">
        <f t="shared" si="69"/>
        <v>3.0108947161699726</v>
      </c>
      <c r="Y126" s="41">
        <f t="shared" si="84"/>
        <v>2.0371690995151193</v>
      </c>
      <c r="Z126" s="42">
        <f t="shared" si="85"/>
        <v>4.0743381990302384E-2</v>
      </c>
      <c r="AA126" s="61">
        <f t="shared" si="70"/>
        <v>25.09750032424925</v>
      </c>
      <c r="AB126" s="35" t="str">
        <f t="shared" si="71"/>
        <v xml:space="preserve"> </v>
      </c>
      <c r="AC126" s="76" t="str">
        <f t="shared" si="96"/>
        <v/>
      </c>
      <c r="AD126" s="89">
        <f>IF((AVERAGE(AA117:AA126))&lt;$CP$5,1,"")</f>
        <v>1</v>
      </c>
      <c r="AE126" s="168">
        <f t="shared" si="102"/>
        <v>0</v>
      </c>
      <c r="AF126" s="165">
        <f t="shared" si="122"/>
        <v>0</v>
      </c>
      <c r="AG126" s="70" t="str">
        <f t="shared" si="109"/>
        <v/>
      </c>
      <c r="AH126" s="102">
        <f t="shared" si="110"/>
        <v>11.91799907684312</v>
      </c>
      <c r="AI126" s="230">
        <f t="shared" si="72"/>
        <v>33361</v>
      </c>
      <c r="AJ126" s="85">
        <f t="shared" si="123"/>
        <v>1</v>
      </c>
      <c r="AK126" s="27">
        <v>33726</v>
      </c>
      <c r="AL126">
        <v>12.560000419616699</v>
      </c>
      <c r="AM126">
        <v>22.139999389648398</v>
      </c>
      <c r="AN126">
        <v>2.2999999523162802</v>
      </c>
      <c r="AO126">
        <v>22.175157367396601</v>
      </c>
      <c r="AP126" s="36">
        <f t="shared" si="73"/>
        <v>2.2648347584764488</v>
      </c>
      <c r="AQ126" s="41">
        <f t="shared" si="86"/>
        <v>3.2224821606224174</v>
      </c>
      <c r="AR126" s="42">
        <f t="shared" si="87"/>
        <v>6.4449643212448351E-2</v>
      </c>
      <c r="AS126" s="61">
        <f t="shared" si="74"/>
        <v>19.744999647140475</v>
      </c>
      <c r="AT126" s="37" t="str">
        <f t="shared" si="88"/>
        <v xml:space="preserve"> </v>
      </c>
      <c r="AU126" s="76">
        <f t="shared" si="97"/>
        <v>1</v>
      </c>
      <c r="AV126" s="89">
        <f t="shared" si="111"/>
        <v>1</v>
      </c>
      <c r="AW126" s="168">
        <f t="shared" si="103"/>
        <v>0.11380828707234003</v>
      </c>
      <c r="AX126" s="165">
        <f t="shared" si="124"/>
        <v>0</v>
      </c>
      <c r="AY126" s="70" t="str">
        <f t="shared" si="112"/>
        <v/>
      </c>
      <c r="AZ126" s="102">
        <f t="shared" si="113"/>
        <v>19.531997871398872</v>
      </c>
      <c r="BA126" s="230">
        <f t="shared" si="75"/>
        <v>33726</v>
      </c>
      <c r="BB126" s="85">
        <f t="shared" si="125"/>
        <v>1</v>
      </c>
      <c r="BC126" s="27">
        <v>33361</v>
      </c>
      <c r="BD126">
        <v>11.3900003433228</v>
      </c>
      <c r="BE126">
        <v>27.75</v>
      </c>
      <c r="BF126">
        <v>0</v>
      </c>
      <c r="BG126">
        <v>21.910159918436499</v>
      </c>
      <c r="BH126" s="110">
        <f t="shared" si="76"/>
        <v>3.1090094637011161</v>
      </c>
      <c r="BI126" s="111">
        <f t="shared" si="89"/>
        <v>0</v>
      </c>
      <c r="BJ126" s="113">
        <f t="shared" si="90"/>
        <v>0</v>
      </c>
      <c r="BK126" s="112">
        <f t="shared" si="77"/>
        <v>23.660000085830699</v>
      </c>
      <c r="BL126" s="35" t="str">
        <f t="shared" si="78"/>
        <v xml:space="preserve"> </v>
      </c>
      <c r="BM126" s="76" t="str">
        <f t="shared" si="98"/>
        <v/>
      </c>
      <c r="BN126" s="89">
        <f t="shared" si="114"/>
        <v>1</v>
      </c>
      <c r="BO126" s="168">
        <f t="shared" si="104"/>
        <v>0</v>
      </c>
      <c r="BP126" s="165">
        <f t="shared" si="126"/>
        <v>0</v>
      </c>
      <c r="BQ126" s="70">
        <f t="shared" si="117"/>
        <v>1</v>
      </c>
      <c r="BR126" s="102">
        <f t="shared" si="115"/>
        <v>3.9939997673034866</v>
      </c>
      <c r="BS126" s="230" t="str">
        <f t="shared" si="91"/>
        <v/>
      </c>
      <c r="BT126" s="85">
        <f t="shared" si="127"/>
        <v>0</v>
      </c>
      <c r="BU126" s="27">
        <v>33726</v>
      </c>
      <c r="BV126">
        <v>9.7600002288818395</v>
      </c>
      <c r="BW126">
        <v>21.090000152587901</v>
      </c>
      <c r="BX126">
        <v>0</v>
      </c>
      <c r="BY126">
        <v>21.910159918436499</v>
      </c>
      <c r="BZ126" s="34">
        <f t="shared" si="79"/>
        <v>2.3003146463723176</v>
      </c>
      <c r="CA126" s="38">
        <f t="shared" si="92"/>
        <v>0</v>
      </c>
      <c r="CB126" s="40">
        <f t="shared" si="93"/>
        <v>0</v>
      </c>
      <c r="CC126" s="61">
        <f t="shared" si="80"/>
        <v>18.257500171661384</v>
      </c>
      <c r="CD126" s="35" t="str">
        <f t="shared" si="81"/>
        <v xml:space="preserve"> </v>
      </c>
      <c r="CE126" s="76" t="str">
        <f t="shared" si="99"/>
        <v/>
      </c>
      <c r="CF126" s="89">
        <f t="shared" si="116"/>
        <v>1</v>
      </c>
      <c r="CG126" s="168">
        <f t="shared" si="105"/>
        <v>0.11471013600292368</v>
      </c>
      <c r="CH126" s="165">
        <f t="shared" si="128"/>
        <v>0</v>
      </c>
      <c r="CI126" s="70" t="str">
        <f t="shared" si="100"/>
        <v/>
      </c>
      <c r="CJ126" s="102">
        <f t="shared" si="118"/>
        <v>6.8819990158081286</v>
      </c>
      <c r="CK126" s="230" t="str">
        <f t="shared" si="94"/>
        <v/>
      </c>
      <c r="CL126" s="85">
        <f t="shared" si="129"/>
        <v>0</v>
      </c>
      <c r="CM126" s="6"/>
      <c r="CN126" s="6"/>
      <c r="CO126" s="6"/>
      <c r="CP126" s="6"/>
      <c r="CQ126" s="6"/>
      <c r="CR126" s="6"/>
      <c r="CS126" s="6"/>
      <c r="CT126" s="6"/>
      <c r="CU126" s="6"/>
    </row>
    <row r="127" spans="1:99" ht="15.6">
      <c r="A127" s="27">
        <v>32997</v>
      </c>
      <c r="B127">
        <v>14.9799995422363</v>
      </c>
      <c r="C127">
        <v>20.190000534057599</v>
      </c>
      <c r="D127">
        <v>7.3000001907348597</v>
      </c>
      <c r="E127">
        <v>21.980826040108301</v>
      </c>
      <c r="F127" s="36">
        <f t="shared" si="66"/>
        <v>1.6666479184638925</v>
      </c>
      <c r="G127" s="41">
        <f t="shared" si="82"/>
        <v>49.446720390224776</v>
      </c>
      <c r="H127" s="42">
        <f t="shared" si="83"/>
        <v>0.98893440780449549</v>
      </c>
      <c r="I127" s="61">
        <f t="shared" si="67"/>
        <v>18.887500286102274</v>
      </c>
      <c r="J127" s="35">
        <f t="shared" si="68"/>
        <v>1</v>
      </c>
      <c r="K127" s="89">
        <f t="shared" si="95"/>
        <v>1</v>
      </c>
      <c r="L127" s="89">
        <f t="shared" si="101"/>
        <v>1</v>
      </c>
      <c r="M127" s="168">
        <f t="shared" si="106"/>
        <v>0.11612131616775723</v>
      </c>
      <c r="N127" s="165">
        <f t="shared" si="120"/>
        <v>1</v>
      </c>
      <c r="O127" s="70" t="str">
        <f t="shared" si="119"/>
        <v/>
      </c>
      <c r="P127" s="102">
        <f t="shared" si="107"/>
        <v>8.5480001449585128</v>
      </c>
      <c r="Q127" s="230" t="str">
        <f t="shared" si="65"/>
        <v/>
      </c>
      <c r="R127" s="85">
        <f t="shared" si="121"/>
        <v>1</v>
      </c>
      <c r="S127" s="27">
        <v>33362</v>
      </c>
      <c r="T127">
        <v>15.9099998474121</v>
      </c>
      <c r="U127">
        <v>21.780000686645501</v>
      </c>
      <c r="V127">
        <v>0</v>
      </c>
      <c r="W127">
        <v>21.980826040108301</v>
      </c>
      <c r="X127" s="36">
        <f t="shared" si="69"/>
        <v>1.8320594895342583</v>
      </c>
      <c r="Y127" s="41">
        <f t="shared" si="84"/>
        <v>0.5715215078877125</v>
      </c>
      <c r="Z127" s="42">
        <f t="shared" si="85"/>
        <v>1.1430430157754251E-2</v>
      </c>
      <c r="AA127" s="61">
        <f t="shared" si="70"/>
        <v>20.312500476837151</v>
      </c>
      <c r="AB127" s="35" t="str">
        <f t="shared" si="71"/>
        <v xml:space="preserve"> </v>
      </c>
      <c r="AC127" s="76" t="str">
        <f t="shared" si="96"/>
        <v/>
      </c>
      <c r="AD127" s="89">
        <f t="shared" si="108"/>
        <v>1</v>
      </c>
      <c r="AE127" s="168">
        <f t="shared" si="102"/>
        <v>0.10768499611130694</v>
      </c>
      <c r="AF127" s="165">
        <f t="shared" si="122"/>
        <v>0</v>
      </c>
      <c r="AG127" s="70" t="str">
        <f t="shared" si="109"/>
        <v/>
      </c>
      <c r="AH127" s="102">
        <f t="shared" si="110"/>
        <v>12.673999214172222</v>
      </c>
      <c r="AI127" s="230" t="str">
        <f t="shared" si="72"/>
        <v/>
      </c>
      <c r="AJ127" s="85">
        <f t="shared" si="123"/>
        <v>1</v>
      </c>
      <c r="AK127" s="27">
        <v>33727</v>
      </c>
      <c r="AL127">
        <v>14.310000419616699</v>
      </c>
      <c r="AM127">
        <v>21.670000076293899</v>
      </c>
      <c r="AN127">
        <v>2.2999999523162802</v>
      </c>
      <c r="AO127">
        <v>21.980826040108301</v>
      </c>
      <c r="AP127" s="36">
        <f t="shared" si="73"/>
        <v>2.0035784841759057</v>
      </c>
      <c r="AQ127" s="41">
        <f t="shared" si="86"/>
        <v>3.919619325597973</v>
      </c>
      <c r="AR127" s="42">
        <f t="shared" si="87"/>
        <v>7.8392386511959455E-2</v>
      </c>
      <c r="AS127" s="61">
        <f t="shared" si="74"/>
        <v>19.830000162124598</v>
      </c>
      <c r="AT127" s="37" t="str">
        <f t="shared" si="88"/>
        <v xml:space="preserve"> </v>
      </c>
      <c r="AU127" s="76">
        <f t="shared" si="97"/>
        <v>1</v>
      </c>
      <c r="AV127" s="89">
        <f t="shared" si="111"/>
        <v>1</v>
      </c>
      <c r="AW127" s="168">
        <f t="shared" si="103"/>
        <v>0.11319314565091639</v>
      </c>
      <c r="AX127" s="165">
        <f t="shared" si="124"/>
        <v>0</v>
      </c>
      <c r="AY127" s="70" t="str">
        <f t="shared" si="112"/>
        <v/>
      </c>
      <c r="AZ127" s="102">
        <f t="shared" si="113"/>
        <v>18.625998115539439</v>
      </c>
      <c r="BA127" s="230" t="str">
        <f t="shared" si="75"/>
        <v/>
      </c>
      <c r="BB127" s="85">
        <f t="shared" si="125"/>
        <v>0</v>
      </c>
      <c r="BC127" s="27">
        <v>33362</v>
      </c>
      <c r="BD127">
        <v>15.170000076293899</v>
      </c>
      <c r="BE127">
        <v>19.930000305175799</v>
      </c>
      <c r="BF127">
        <v>0.40000000596046398</v>
      </c>
      <c r="BG127">
        <v>21.714997598245699</v>
      </c>
      <c r="BH127" s="110">
        <f t="shared" si="76"/>
        <v>1.5722240836223169</v>
      </c>
      <c r="BI127" s="111">
        <f t="shared" si="89"/>
        <v>0</v>
      </c>
      <c r="BJ127" s="113">
        <f t="shared" si="90"/>
        <v>0</v>
      </c>
      <c r="BK127" s="112">
        <f t="shared" si="77"/>
        <v>18.740000247955322</v>
      </c>
      <c r="BL127" s="35" t="str">
        <f t="shared" si="78"/>
        <v xml:space="preserve"> </v>
      </c>
      <c r="BM127" s="76" t="str">
        <f t="shared" si="98"/>
        <v/>
      </c>
      <c r="BN127" s="89">
        <f t="shared" si="114"/>
        <v>1</v>
      </c>
      <c r="BO127" s="168">
        <f t="shared" si="104"/>
        <v>0.1159767755492529</v>
      </c>
      <c r="BP127" s="165">
        <f t="shared" si="126"/>
        <v>0</v>
      </c>
      <c r="BQ127" s="70">
        <f t="shared" si="117"/>
        <v>1</v>
      </c>
      <c r="BR127" s="102">
        <f t="shared" si="115"/>
        <v>3.9939997673034866</v>
      </c>
      <c r="BS127" s="230" t="str">
        <f t="shared" si="91"/>
        <v/>
      </c>
      <c r="BT127" s="85">
        <f t="shared" si="127"/>
        <v>0</v>
      </c>
      <c r="BU127" s="27">
        <v>33727</v>
      </c>
      <c r="BV127">
        <v>10.9799995422363</v>
      </c>
      <c r="BW127">
        <v>19.059999465942401</v>
      </c>
      <c r="BX127">
        <v>0</v>
      </c>
      <c r="BY127">
        <v>21.714997598245699</v>
      </c>
      <c r="BZ127" s="34">
        <f t="shared" si="79"/>
        <v>1.9018041283438896</v>
      </c>
      <c r="CA127" s="38">
        <f t="shared" si="92"/>
        <v>0</v>
      </c>
      <c r="CB127" s="40">
        <f t="shared" si="93"/>
        <v>0</v>
      </c>
      <c r="CC127" s="61">
        <f t="shared" si="80"/>
        <v>17.039999485015876</v>
      </c>
      <c r="CD127" s="35" t="str">
        <f t="shared" si="81"/>
        <v xml:space="preserve"> </v>
      </c>
      <c r="CE127" s="76" t="str">
        <f t="shared" si="99"/>
        <v/>
      </c>
      <c r="CF127" s="89">
        <f t="shared" si="116"/>
        <v>1</v>
      </c>
      <c r="CG127" s="168">
        <f t="shared" si="105"/>
        <v>0.10764393678410891</v>
      </c>
      <c r="CH127" s="165">
        <f t="shared" si="128"/>
        <v>0</v>
      </c>
      <c r="CI127" s="70">
        <f t="shared" si="100"/>
        <v>1</v>
      </c>
      <c r="CJ127" s="102">
        <f t="shared" si="118"/>
        <v>6.8819990158081286</v>
      </c>
      <c r="CK127" s="230" t="str">
        <f t="shared" si="94"/>
        <v/>
      </c>
      <c r="CL127" s="85">
        <f t="shared" si="129"/>
        <v>0</v>
      </c>
      <c r="CM127" s="6"/>
      <c r="CN127" s="6"/>
      <c r="CO127" s="6"/>
      <c r="CP127" s="6"/>
      <c r="CQ127" s="6"/>
      <c r="CR127" s="6"/>
      <c r="CS127" s="6"/>
      <c r="CT127" s="6"/>
      <c r="CU127" s="6"/>
    </row>
    <row r="128" spans="1:99" ht="15.6">
      <c r="A128" s="27">
        <v>32998</v>
      </c>
      <c r="B128">
        <v>8.8800001144409197</v>
      </c>
      <c r="C128">
        <v>19.600000381469702</v>
      </c>
      <c r="D128">
        <v>0</v>
      </c>
      <c r="E128">
        <v>21.789399443487</v>
      </c>
      <c r="F128" s="36">
        <f t="shared" si="66"/>
        <v>2.1458379463645483</v>
      </c>
      <c r="G128" s="41">
        <f t="shared" si="82"/>
        <v>47.730050033133139</v>
      </c>
      <c r="H128" s="42">
        <f t="shared" si="83"/>
        <v>0.95460100066266274</v>
      </c>
      <c r="I128" s="61">
        <f t="shared" si="67"/>
        <v>16.920000314712507</v>
      </c>
      <c r="J128" s="35">
        <f t="shared" si="68"/>
        <v>1</v>
      </c>
      <c r="K128" s="89">
        <f t="shared" si="95"/>
        <v>1</v>
      </c>
      <c r="L128" s="89">
        <f t="shared" si="101"/>
        <v>1</v>
      </c>
      <c r="M128" s="168">
        <f t="shared" si="106"/>
        <v>0.10673142514300821</v>
      </c>
      <c r="N128" s="165">
        <f t="shared" si="120"/>
        <v>1</v>
      </c>
      <c r="O128" s="70" t="str">
        <f t="shared" si="119"/>
        <v/>
      </c>
      <c r="P128" s="102">
        <f t="shared" si="107"/>
        <v>7.2700002670287969</v>
      </c>
      <c r="Q128" s="230" t="str">
        <f t="shared" si="65"/>
        <v/>
      </c>
      <c r="R128" s="85">
        <f t="shared" si="121"/>
        <v>1</v>
      </c>
      <c r="S128" s="27">
        <v>33363</v>
      </c>
      <c r="T128">
        <v>14.4099998474121</v>
      </c>
      <c r="U128">
        <v>20.25</v>
      </c>
      <c r="V128">
        <v>4.0999999046325701</v>
      </c>
      <c r="W128">
        <v>21.789399443487</v>
      </c>
      <c r="X128" s="36">
        <f t="shared" si="69"/>
        <v>1.736567185190139</v>
      </c>
      <c r="Y128" s="41">
        <f t="shared" si="84"/>
        <v>3.2822676643681721</v>
      </c>
      <c r="Z128" s="42">
        <f t="shared" si="85"/>
        <v>6.5645353287363442E-2</v>
      </c>
      <c r="AA128" s="61">
        <f t="shared" si="70"/>
        <v>18.789999961853024</v>
      </c>
      <c r="AB128" s="35" t="str">
        <f t="shared" si="71"/>
        <v xml:space="preserve"> </v>
      </c>
      <c r="AC128" s="76" t="str">
        <f t="shared" si="96"/>
        <v/>
      </c>
      <c r="AD128" s="89">
        <f t="shared" si="108"/>
        <v>1</v>
      </c>
      <c r="AE128" s="168">
        <f t="shared" si="102"/>
        <v>0.11603992755207458</v>
      </c>
      <c r="AF128" s="165">
        <f t="shared" si="122"/>
        <v>1</v>
      </c>
      <c r="AG128" s="70" t="str">
        <f t="shared" si="109"/>
        <v/>
      </c>
      <c r="AH128" s="102">
        <f t="shared" si="110"/>
        <v>11.263998985290403</v>
      </c>
      <c r="AI128" s="230" t="str">
        <f t="shared" si="72"/>
        <v/>
      </c>
      <c r="AJ128" s="85">
        <f t="shared" si="123"/>
        <v>0</v>
      </c>
      <c r="AK128" s="27">
        <v>33728</v>
      </c>
      <c r="AL128">
        <v>14.710000038146999</v>
      </c>
      <c r="AM128">
        <v>20.889999389648398</v>
      </c>
      <c r="AN128">
        <v>8.5</v>
      </c>
      <c r="AO128">
        <v>21.789399443487</v>
      </c>
      <c r="AP128" s="36">
        <f t="shared" si="73"/>
        <v>1.8103027924901072</v>
      </c>
      <c r="AQ128" s="41">
        <f t="shared" si="86"/>
        <v>10.971377091605888</v>
      </c>
      <c r="AR128" s="42">
        <f t="shared" si="87"/>
        <v>0.21942754183211777</v>
      </c>
      <c r="AS128" s="61">
        <f t="shared" si="74"/>
        <v>19.34499955177305</v>
      </c>
      <c r="AT128" s="37">
        <f t="shared" si="88"/>
        <v>1</v>
      </c>
      <c r="AU128" s="76">
        <f t="shared" si="97"/>
        <v>1</v>
      </c>
      <c r="AV128" s="89">
        <f t="shared" si="111"/>
        <v>1</v>
      </c>
      <c r="AW128" s="168">
        <f t="shared" si="103"/>
        <v>0.1156578785404714</v>
      </c>
      <c r="AX128" s="165">
        <f t="shared" si="124"/>
        <v>0</v>
      </c>
      <c r="AY128" s="70" t="str">
        <f t="shared" si="112"/>
        <v/>
      </c>
      <c r="AZ128" s="102">
        <f t="shared" si="113"/>
        <v>15.945997810363641</v>
      </c>
      <c r="BA128" s="230" t="str">
        <f t="shared" si="75"/>
        <v/>
      </c>
      <c r="BB128" s="85">
        <f t="shared" si="125"/>
        <v>0</v>
      </c>
      <c r="BC128" s="27">
        <v>33363</v>
      </c>
      <c r="BD128">
        <v>11.800000190734901</v>
      </c>
      <c r="BE128">
        <v>17.409999847412099</v>
      </c>
      <c r="BF128">
        <v>4.5</v>
      </c>
      <c r="BG128">
        <v>21.5227277426938</v>
      </c>
      <c r="BH128" s="110">
        <f t="shared" si="76"/>
        <v>1.5507882687413184</v>
      </c>
      <c r="BI128" s="111">
        <f t="shared" si="89"/>
        <v>3.259369385006945</v>
      </c>
      <c r="BJ128" s="113">
        <f t="shared" si="90"/>
        <v>6.5187387700138905E-2</v>
      </c>
      <c r="BK128" s="112">
        <f t="shared" si="77"/>
        <v>16.007499933242798</v>
      </c>
      <c r="BL128" s="35" t="str">
        <f t="shared" si="78"/>
        <v xml:space="preserve"> </v>
      </c>
      <c r="BM128" s="76">
        <f t="shared" si="98"/>
        <v>1</v>
      </c>
      <c r="BN128" s="89">
        <f t="shared" si="114"/>
        <v>1</v>
      </c>
      <c r="BO128" s="168">
        <f t="shared" si="104"/>
        <v>9.8935731688305759E-2</v>
      </c>
      <c r="BP128" s="165">
        <f t="shared" si="126"/>
        <v>0</v>
      </c>
      <c r="BQ128" s="70">
        <f t="shared" si="117"/>
        <v>1</v>
      </c>
      <c r="BR128" s="102">
        <f t="shared" si="115"/>
        <v>3.9939997673034866</v>
      </c>
      <c r="BS128" s="230" t="str">
        <f t="shared" si="91"/>
        <v/>
      </c>
      <c r="BT128" s="85">
        <f t="shared" si="127"/>
        <v>0</v>
      </c>
      <c r="BU128" s="27">
        <v>33728</v>
      </c>
      <c r="BV128">
        <v>12.1099996566772</v>
      </c>
      <c r="BW128">
        <v>18.590000152587901</v>
      </c>
      <c r="BX128">
        <v>1.20000004768372</v>
      </c>
      <c r="BY128">
        <v>21.5227277426938</v>
      </c>
      <c r="BZ128" s="34">
        <f t="shared" si="79"/>
        <v>1.7050225009760545</v>
      </c>
      <c r="CA128" s="38">
        <f t="shared" si="92"/>
        <v>0</v>
      </c>
      <c r="CB128" s="40">
        <f t="shared" si="93"/>
        <v>0</v>
      </c>
      <c r="CC128" s="61">
        <f t="shared" si="80"/>
        <v>16.970000028610226</v>
      </c>
      <c r="CD128" s="35" t="str">
        <f t="shared" si="81"/>
        <v xml:space="preserve"> </v>
      </c>
      <c r="CE128" s="76" t="str">
        <f t="shared" si="99"/>
        <v/>
      </c>
      <c r="CF128" s="89">
        <f t="shared" si="116"/>
        <v>1</v>
      </c>
      <c r="CG128" s="168">
        <f t="shared" si="105"/>
        <v>0.10711536857783155</v>
      </c>
      <c r="CH128" s="165">
        <f t="shared" si="128"/>
        <v>0</v>
      </c>
      <c r="CI128" s="70">
        <f t="shared" si="100"/>
        <v>1</v>
      </c>
      <c r="CJ128" s="102">
        <f t="shared" si="118"/>
        <v>6.7199993133545037</v>
      </c>
      <c r="CK128" s="230" t="str">
        <f t="shared" si="94"/>
        <v/>
      </c>
      <c r="CL128" s="85">
        <f t="shared" si="129"/>
        <v>0</v>
      </c>
      <c r="CM128" s="6"/>
      <c r="CN128" s="6"/>
      <c r="CO128" s="6"/>
      <c r="CP128" s="6"/>
      <c r="CQ128" s="6"/>
      <c r="CR128" s="6"/>
      <c r="CS128" s="6"/>
      <c r="CT128" s="6"/>
      <c r="CU128" s="6"/>
    </row>
    <row r="129" spans="1:99" ht="15.6">
      <c r="A129" s="27">
        <v>32999</v>
      </c>
      <c r="B129">
        <v>7.3000001907348597</v>
      </c>
      <c r="C129">
        <v>22.120000839233398</v>
      </c>
      <c r="D129">
        <v>0</v>
      </c>
      <c r="E129">
        <v>21.600954571489599</v>
      </c>
      <c r="F129" s="36">
        <f t="shared" si="66"/>
        <v>2.5379074634457313</v>
      </c>
      <c r="G129" s="41">
        <f t="shared" si="82"/>
        <v>45.699724062376553</v>
      </c>
      <c r="H129" s="42">
        <f t="shared" si="83"/>
        <v>0.91399448124753102</v>
      </c>
      <c r="I129" s="61">
        <f t="shared" si="67"/>
        <v>18.415000677108765</v>
      </c>
      <c r="J129" s="35">
        <f t="shared" si="68"/>
        <v>1</v>
      </c>
      <c r="K129" s="89">
        <f t="shared" si="95"/>
        <v>1</v>
      </c>
      <c r="L129" s="89">
        <f t="shared" si="101"/>
        <v>1</v>
      </c>
      <c r="M129" s="168">
        <f t="shared" si="106"/>
        <v>0.1152450056202966</v>
      </c>
      <c r="N129" s="165">
        <f t="shared" si="120"/>
        <v>1</v>
      </c>
      <c r="O129" s="70" t="str">
        <f t="shared" si="119"/>
        <v/>
      </c>
      <c r="P129" s="102">
        <f t="shared" si="107"/>
        <v>6.000000381469718</v>
      </c>
      <c r="Q129" s="230" t="str">
        <f t="shared" si="65"/>
        <v/>
      </c>
      <c r="R129" s="85">
        <f t="shared" si="121"/>
        <v>1</v>
      </c>
      <c r="S129" s="27">
        <v>33364</v>
      </c>
      <c r="T129">
        <v>6.6300001144409197</v>
      </c>
      <c r="U129">
        <v>20.590000152587901</v>
      </c>
      <c r="V129">
        <v>0.40000000596046398</v>
      </c>
      <c r="W129">
        <v>21.600954571489599</v>
      </c>
      <c r="X129" s="36">
        <f t="shared" si="69"/>
        <v>2.3798267575036602</v>
      </c>
      <c r="Y129" s="41">
        <f t="shared" si="84"/>
        <v>1.7784062643257079</v>
      </c>
      <c r="Z129" s="42">
        <f t="shared" si="85"/>
        <v>3.5568125286514159E-2</v>
      </c>
      <c r="AA129" s="61">
        <f t="shared" si="70"/>
        <v>17.100000143051155</v>
      </c>
      <c r="AB129" s="35" t="str">
        <f t="shared" si="71"/>
        <v xml:space="preserve"> </v>
      </c>
      <c r="AC129" s="76" t="str">
        <f t="shared" si="96"/>
        <v/>
      </c>
      <c r="AD129" s="89">
        <f t="shared" si="108"/>
        <v>1</v>
      </c>
      <c r="AE129" s="168">
        <f t="shared" si="102"/>
        <v>0.10808843247241649</v>
      </c>
      <c r="AF129" s="165">
        <f t="shared" si="122"/>
        <v>1</v>
      </c>
      <c r="AG129" s="70" t="str">
        <f t="shared" si="109"/>
        <v/>
      </c>
      <c r="AH129" s="102">
        <f t="shared" si="110"/>
        <v>11.263998985290403</v>
      </c>
      <c r="AI129" s="230" t="str">
        <f t="shared" si="72"/>
        <v/>
      </c>
      <c r="AJ129" s="85">
        <f t="shared" si="123"/>
        <v>0</v>
      </c>
      <c r="AK129" s="27">
        <v>33729</v>
      </c>
      <c r="AL129">
        <v>14.699999809265099</v>
      </c>
      <c r="AM129">
        <v>22.209999084472699</v>
      </c>
      <c r="AN129">
        <v>11.5</v>
      </c>
      <c r="AO129">
        <v>21.600954571489599</v>
      </c>
      <c r="AP129" s="36">
        <f t="shared" si="73"/>
        <v>2.0147564073417823</v>
      </c>
      <c r="AQ129" s="41">
        <f t="shared" si="86"/>
        <v>20.859571965732464</v>
      </c>
      <c r="AR129" s="42">
        <f t="shared" si="87"/>
        <v>0.41719143931464925</v>
      </c>
      <c r="AS129" s="61">
        <f t="shared" si="74"/>
        <v>20.332499265670798</v>
      </c>
      <c r="AT129" s="37">
        <f t="shared" si="88"/>
        <v>1</v>
      </c>
      <c r="AU129" s="76">
        <f t="shared" si="97"/>
        <v>1</v>
      </c>
      <c r="AV129" s="89">
        <f t="shared" si="111"/>
        <v>1</v>
      </c>
      <c r="AW129" s="168">
        <f t="shared" si="103"/>
        <v>0.10736478860416596</v>
      </c>
      <c r="AX129" s="165">
        <f t="shared" si="124"/>
        <v>0</v>
      </c>
      <c r="AY129" s="70" t="str">
        <f t="shared" si="112"/>
        <v/>
      </c>
      <c r="AZ129" s="102">
        <f t="shared" si="113"/>
        <v>12.28799781799302</v>
      </c>
      <c r="BA129" s="230" t="str">
        <f t="shared" si="75"/>
        <v/>
      </c>
      <c r="BB129" s="85">
        <f t="shared" si="125"/>
        <v>0</v>
      </c>
      <c r="BC129" s="27">
        <v>33364</v>
      </c>
      <c r="BD129">
        <v>5.7199997901916504</v>
      </c>
      <c r="BE129">
        <v>17.610000610351602</v>
      </c>
      <c r="BF129">
        <v>0</v>
      </c>
      <c r="BG129">
        <v>21.333424806417099</v>
      </c>
      <c r="BH129" s="110">
        <f t="shared" si="76"/>
        <v>2.0347906050258802</v>
      </c>
      <c r="BI129" s="111">
        <f t="shared" si="89"/>
        <v>1.6315369009862408</v>
      </c>
      <c r="BJ129" s="113">
        <f t="shared" si="90"/>
        <v>3.2630738019724818E-2</v>
      </c>
      <c r="BK129" s="112">
        <f t="shared" si="77"/>
        <v>14.637500405311613</v>
      </c>
      <c r="BL129" s="35" t="str">
        <f t="shared" si="78"/>
        <v xml:space="preserve"> </v>
      </c>
      <c r="BM129" s="76">
        <f t="shared" si="98"/>
        <v>1</v>
      </c>
      <c r="BN129" s="89">
        <f t="shared" si="114"/>
        <v>1</v>
      </c>
      <c r="BO129" s="168">
        <f t="shared" si="104"/>
        <v>8.535011363914638E-2</v>
      </c>
      <c r="BP129" s="165">
        <f t="shared" si="126"/>
        <v>0</v>
      </c>
      <c r="BQ129" s="70">
        <f t="shared" si="117"/>
        <v>1</v>
      </c>
      <c r="BR129" s="102">
        <f t="shared" si="115"/>
        <v>3.9939997673034866</v>
      </c>
      <c r="BS129" s="230" t="str">
        <f t="shared" si="91"/>
        <v/>
      </c>
      <c r="BT129" s="85">
        <f t="shared" si="127"/>
        <v>0</v>
      </c>
      <c r="BU129" s="27">
        <v>33729</v>
      </c>
      <c r="BV129">
        <v>12.300000190734901</v>
      </c>
      <c r="BW129">
        <v>21.170000076293899</v>
      </c>
      <c r="BX129">
        <v>3.9000000953674299</v>
      </c>
      <c r="BY129">
        <v>21.333424806417099</v>
      </c>
      <c r="BZ129" s="34">
        <f t="shared" si="79"/>
        <v>2.0598879744673209</v>
      </c>
      <c r="CA129" s="38">
        <f t="shared" si="92"/>
        <v>2.2520897157935731</v>
      </c>
      <c r="CB129" s="40">
        <f t="shared" si="93"/>
        <v>4.5041794315871464E-2</v>
      </c>
      <c r="CC129" s="61">
        <f t="shared" si="80"/>
        <v>18.95250010490415</v>
      </c>
      <c r="CD129" s="35" t="str">
        <f t="shared" si="81"/>
        <v xml:space="preserve"> </v>
      </c>
      <c r="CE129" s="76">
        <f t="shared" si="99"/>
        <v>1</v>
      </c>
      <c r="CF129" s="89">
        <f t="shared" si="116"/>
        <v>1</v>
      </c>
      <c r="CG129" s="168">
        <f t="shared" si="105"/>
        <v>0.11614347515876378</v>
      </c>
      <c r="CH129" s="165">
        <f t="shared" si="128"/>
        <v>0</v>
      </c>
      <c r="CI129" s="70">
        <f t="shared" si="100"/>
        <v>1</v>
      </c>
      <c r="CJ129" s="102">
        <f t="shared" si="118"/>
        <v>5.0019994735718001</v>
      </c>
      <c r="CK129" s="230" t="str">
        <f t="shared" si="94"/>
        <v/>
      </c>
      <c r="CL129" s="85">
        <f t="shared" si="129"/>
        <v>0</v>
      </c>
      <c r="CM129" s="6"/>
      <c r="CN129" s="6"/>
      <c r="CO129" s="6"/>
      <c r="CP129" s="6"/>
      <c r="CQ129" s="6"/>
      <c r="CR129" s="6"/>
      <c r="CS129" s="6"/>
      <c r="CT129" s="6"/>
      <c r="CU129" s="6"/>
    </row>
    <row r="130" spans="1:99" ht="15.6">
      <c r="A130" s="27">
        <v>33000</v>
      </c>
      <c r="B130">
        <v>9.6400003433227504</v>
      </c>
      <c r="C130">
        <v>21.7600002288818</v>
      </c>
      <c r="D130">
        <v>0</v>
      </c>
      <c r="E130">
        <v>21.4155684180732</v>
      </c>
      <c r="F130" s="36">
        <f t="shared" si="66"/>
        <v>2.3447010413400524</v>
      </c>
      <c r="G130" s="41">
        <f t="shared" si="82"/>
        <v>43.82396322930451</v>
      </c>
      <c r="H130" s="42">
        <f t="shared" si="83"/>
        <v>0.87647926458609016</v>
      </c>
      <c r="I130" s="61">
        <f t="shared" si="67"/>
        <v>18.730000257492037</v>
      </c>
      <c r="J130" s="35">
        <f t="shared" si="68"/>
        <v>1</v>
      </c>
      <c r="K130" s="89">
        <f t="shared" si="95"/>
        <v>1</v>
      </c>
      <c r="L130" s="89">
        <f t="shared" si="101"/>
        <v>1</v>
      </c>
      <c r="M130" s="168">
        <f t="shared" si="106"/>
        <v>0.11596246008048922</v>
      </c>
      <c r="N130" s="165">
        <f t="shared" si="120"/>
        <v>1</v>
      </c>
      <c r="O130" s="70" t="str">
        <f t="shared" si="119"/>
        <v/>
      </c>
      <c r="P130" s="304">
        <f t="shared" si="107"/>
        <v>4.9119998931884599</v>
      </c>
      <c r="Q130" s="230" t="str">
        <f t="shared" si="65"/>
        <v/>
      </c>
      <c r="R130" s="305">
        <f t="shared" si="121"/>
        <v>1</v>
      </c>
      <c r="S130" s="27">
        <v>33365</v>
      </c>
      <c r="T130">
        <v>7.5799999237060502</v>
      </c>
      <c r="U130">
        <v>22.129999160766602</v>
      </c>
      <c r="V130">
        <v>0.10000000149011599</v>
      </c>
      <c r="W130">
        <v>21.4155684180732</v>
      </c>
      <c r="X130" s="36">
        <f t="shared" si="69"/>
        <v>2.5042202609965716</v>
      </c>
      <c r="Y130" s="41">
        <f t="shared" si="84"/>
        <v>0</v>
      </c>
      <c r="Z130" s="42">
        <f t="shared" si="85"/>
        <v>0</v>
      </c>
      <c r="AA130" s="61">
        <f t="shared" si="70"/>
        <v>18.492499351501465</v>
      </c>
      <c r="AB130" s="35" t="str">
        <f t="shared" si="71"/>
        <v xml:space="preserve"> </v>
      </c>
      <c r="AC130" s="76" t="str">
        <f t="shared" si="96"/>
        <v/>
      </c>
      <c r="AD130" s="89">
        <f t="shared" si="108"/>
        <v>1</v>
      </c>
      <c r="AE130" s="168">
        <f t="shared" si="102"/>
        <v>0.1154670983007333</v>
      </c>
      <c r="AF130" s="165">
        <f t="shared" si="122"/>
        <v>0</v>
      </c>
      <c r="AG130" s="70" t="str">
        <f t="shared" si="109"/>
        <v/>
      </c>
      <c r="AH130" s="102">
        <f t="shared" si="110"/>
        <v>10.029999351501363</v>
      </c>
      <c r="AI130" s="230" t="str">
        <f t="shared" si="72"/>
        <v/>
      </c>
      <c r="AJ130" s="85">
        <f t="shared" si="123"/>
        <v>0</v>
      </c>
      <c r="AK130" s="27">
        <v>33730</v>
      </c>
      <c r="AL130">
        <v>14.960000038146999</v>
      </c>
      <c r="AM130">
        <v>19.25</v>
      </c>
      <c r="AN130">
        <v>11.300000190734901</v>
      </c>
      <c r="AO130">
        <v>21.4155684180732</v>
      </c>
      <c r="AP130" s="36">
        <f t="shared" si="73"/>
        <v>1.4534752617490283</v>
      </c>
      <c r="AQ130" s="41">
        <f t="shared" si="86"/>
        <v>30.996791947068139</v>
      </c>
      <c r="AR130" s="42">
        <f t="shared" si="87"/>
        <v>0.61993583894136284</v>
      </c>
      <c r="AS130" s="61">
        <f t="shared" si="74"/>
        <v>18.17750000953675</v>
      </c>
      <c r="AT130" s="37">
        <f t="shared" si="88"/>
        <v>1</v>
      </c>
      <c r="AU130" s="76">
        <f t="shared" si="97"/>
        <v>1</v>
      </c>
      <c r="AV130" s="89">
        <f t="shared" si="111"/>
        <v>1</v>
      </c>
      <c r="AW130" s="168">
        <f t="shared" si="103"/>
        <v>0.11439808721611569</v>
      </c>
      <c r="AX130" s="165">
        <f t="shared" si="124"/>
        <v>0</v>
      </c>
      <c r="AY130" s="70" t="str">
        <f t="shared" si="112"/>
        <v/>
      </c>
      <c r="AZ130" s="102">
        <f t="shared" si="113"/>
        <v>6.5479984283445587</v>
      </c>
      <c r="BA130" s="230" t="str">
        <f t="shared" si="75"/>
        <v/>
      </c>
      <c r="BB130" s="85">
        <f t="shared" si="125"/>
        <v>0</v>
      </c>
      <c r="BC130" s="27">
        <v>33365</v>
      </c>
      <c r="BD130">
        <v>4.28999996185303</v>
      </c>
      <c r="BE130">
        <v>18.209999084472699</v>
      </c>
      <c r="BF130">
        <v>0</v>
      </c>
      <c r="BG130">
        <v>21.1471632440518</v>
      </c>
      <c r="BH130" s="110">
        <f t="shared" si="76"/>
        <v>2.1516895121245612</v>
      </c>
      <c r="BI130" s="111">
        <f t="shared" si="89"/>
        <v>0</v>
      </c>
      <c r="BJ130" s="113">
        <f t="shared" si="90"/>
        <v>0</v>
      </c>
      <c r="BK130" s="112">
        <f t="shared" si="77"/>
        <v>14.729999303817781</v>
      </c>
      <c r="BL130" s="35" t="str">
        <f t="shared" si="78"/>
        <v xml:space="preserve"> </v>
      </c>
      <c r="BM130" s="76" t="str">
        <f t="shared" si="98"/>
        <v/>
      </c>
      <c r="BN130" s="89">
        <f t="shared" si="114"/>
        <v>1</v>
      </c>
      <c r="BO130" s="168">
        <f t="shared" si="104"/>
        <v>8.6312005628577174E-2</v>
      </c>
      <c r="BP130" s="165">
        <f t="shared" si="126"/>
        <v>0</v>
      </c>
      <c r="BQ130" s="70">
        <f t="shared" si="117"/>
        <v>1</v>
      </c>
      <c r="BR130" s="102">
        <f t="shared" si="115"/>
        <v>3.9939997673034866</v>
      </c>
      <c r="BS130" s="230" t="str">
        <f t="shared" si="91"/>
        <v/>
      </c>
      <c r="BT130" s="85">
        <f t="shared" si="127"/>
        <v>0</v>
      </c>
      <c r="BU130" s="27">
        <v>33730</v>
      </c>
      <c r="BV130">
        <v>13.2700004577637</v>
      </c>
      <c r="BW130">
        <v>16.360000610351602</v>
      </c>
      <c r="BX130">
        <v>6.4000000953674299</v>
      </c>
      <c r="BY130">
        <v>21.1471632440518</v>
      </c>
      <c r="BZ130" s="34">
        <f t="shared" si="79"/>
        <v>1.1381788466328264</v>
      </c>
      <c r="CA130" s="38">
        <f t="shared" si="92"/>
        <v>7.7415467338547419</v>
      </c>
      <c r="CB130" s="40">
        <f t="shared" si="93"/>
        <v>0.15483093467709483</v>
      </c>
      <c r="CC130" s="61">
        <f t="shared" si="80"/>
        <v>15.587500572204625</v>
      </c>
      <c r="CD130" s="35" t="str">
        <f t="shared" si="81"/>
        <v xml:space="preserve"> </v>
      </c>
      <c r="CE130" s="76">
        <f t="shared" si="99"/>
        <v>1</v>
      </c>
      <c r="CF130" s="89">
        <f t="shared" si="116"/>
        <v>1</v>
      </c>
      <c r="CG130" s="168">
        <f t="shared" si="105"/>
        <v>9.4952256941888233E-2</v>
      </c>
      <c r="CH130" s="165">
        <f t="shared" si="128"/>
        <v>0</v>
      </c>
      <c r="CI130" s="70">
        <f t="shared" si="100"/>
        <v>1</v>
      </c>
      <c r="CJ130" s="102">
        <f t="shared" si="118"/>
        <v>1.195999526977539</v>
      </c>
      <c r="CK130" s="230" t="str">
        <f t="shared" si="94"/>
        <v/>
      </c>
      <c r="CL130" s="85">
        <f t="shared" si="129"/>
        <v>0</v>
      </c>
      <c r="CM130" s="6"/>
      <c r="CN130" s="6"/>
      <c r="CO130" s="6"/>
      <c r="CP130" s="6"/>
      <c r="CQ130" s="6"/>
      <c r="CR130" s="6"/>
      <c r="CS130" s="6"/>
      <c r="CT130" s="6"/>
      <c r="CU130" s="6"/>
    </row>
    <row r="131" spans="1:99" ht="15.6">
      <c r="A131" s="27">
        <v>33001</v>
      </c>
      <c r="B131">
        <v>13.449999809265099</v>
      </c>
      <c r="C131">
        <v>21.559999465942401</v>
      </c>
      <c r="D131">
        <v>4.0999999046325701</v>
      </c>
      <c r="E131">
        <v>21.233317977194599</v>
      </c>
      <c r="F131" s="36">
        <f t="shared" si="66"/>
        <v>2.0041316400193927</v>
      </c>
      <c r="G131" s="41">
        <f t="shared" si="82"/>
        <v>46.320657821921564</v>
      </c>
      <c r="H131" s="42">
        <f t="shared" si="83"/>
        <v>0.92641315643843125</v>
      </c>
      <c r="I131" s="61">
        <f t="shared" si="67"/>
        <v>19.532499551773075</v>
      </c>
      <c r="J131" s="35">
        <f t="shared" si="68"/>
        <v>1</v>
      </c>
      <c r="K131" s="89">
        <f t="shared" si="95"/>
        <v>1</v>
      </c>
      <c r="L131" s="89">
        <f t="shared" si="101"/>
        <v>1</v>
      </c>
      <c r="M131" s="168">
        <f t="shared" si="106"/>
        <v>0.11498772401490009</v>
      </c>
      <c r="N131" s="165">
        <f t="shared" si="120"/>
        <v>1</v>
      </c>
      <c r="O131" s="70" t="str">
        <f t="shared" si="119"/>
        <v/>
      </c>
      <c r="P131" s="102">
        <f t="shared" si="107"/>
        <v>5.3379995346069196</v>
      </c>
      <c r="Q131" s="230" t="str">
        <f t="shared" ref="Q131:Q194" si="130">IF(R131&gt;R130,A131,"")</f>
        <v/>
      </c>
      <c r="R131" s="85">
        <f t="shared" si="121"/>
        <v>1</v>
      </c>
      <c r="S131" s="27">
        <v>33366</v>
      </c>
      <c r="T131">
        <v>10.3599996566772</v>
      </c>
      <c r="U131">
        <v>21.530000686645501</v>
      </c>
      <c r="V131">
        <v>0</v>
      </c>
      <c r="W131">
        <v>21.233317977194599</v>
      </c>
      <c r="X131" s="36">
        <f t="shared" si="69"/>
        <v>2.2481001596069339</v>
      </c>
      <c r="Y131" s="41">
        <f t="shared" si="84"/>
        <v>0</v>
      </c>
      <c r="Z131" s="42">
        <f t="shared" si="85"/>
        <v>0</v>
      </c>
      <c r="AA131" s="61">
        <f t="shared" si="70"/>
        <v>18.737500429153425</v>
      </c>
      <c r="AB131" s="35" t="str">
        <f t="shared" si="71"/>
        <v xml:space="preserve"> </v>
      </c>
      <c r="AC131" s="76" t="str">
        <f t="shared" si="96"/>
        <v/>
      </c>
      <c r="AD131" s="89">
        <f t="shared" si="108"/>
        <v>1</v>
      </c>
      <c r="AE131" s="168">
        <f t="shared" si="102"/>
        <v>0.11597324901627204</v>
      </c>
      <c r="AF131" s="165">
        <f t="shared" si="122"/>
        <v>0</v>
      </c>
      <c r="AG131" s="70" t="str">
        <f t="shared" si="109"/>
        <v/>
      </c>
      <c r="AH131" s="102">
        <f t="shared" si="110"/>
        <v>9.1639997482299016</v>
      </c>
      <c r="AI131" s="230" t="str">
        <f t="shared" si="72"/>
        <v/>
      </c>
      <c r="AJ131" s="85">
        <f t="shared" si="123"/>
        <v>0</v>
      </c>
      <c r="AK131" s="27">
        <v>33731</v>
      </c>
      <c r="AL131">
        <v>9.4300003051757795</v>
      </c>
      <c r="AM131">
        <v>18.930000305175799</v>
      </c>
      <c r="AN131">
        <v>8.6999998092651403</v>
      </c>
      <c r="AO131">
        <v>21.233317977194599</v>
      </c>
      <c r="AP131" s="36">
        <f t="shared" si="73"/>
        <v>1.964806930604734</v>
      </c>
      <c r="AQ131" s="41">
        <f t="shared" si="86"/>
        <v>38.124946211849498</v>
      </c>
      <c r="AR131" s="42">
        <f t="shared" si="87"/>
        <v>0.76249892423698995</v>
      </c>
      <c r="AS131" s="61">
        <f t="shared" si="74"/>
        <v>16.555000305175795</v>
      </c>
      <c r="AT131" s="37">
        <f t="shared" si="88"/>
        <v>1</v>
      </c>
      <c r="AU131" s="76">
        <f t="shared" si="97"/>
        <v>1</v>
      </c>
      <c r="AV131" s="89">
        <f>IF((AVERAGE(AS122:AS131))&lt;$CP$5,1,"")</f>
        <v>1</v>
      </c>
      <c r="AW131" s="168">
        <f t="shared" si="103"/>
        <v>0.10377987901306213</v>
      </c>
      <c r="AX131" s="165">
        <f t="shared" si="124"/>
        <v>0</v>
      </c>
      <c r="AY131" s="70">
        <f t="shared" si="112"/>
        <v>1</v>
      </c>
      <c r="AZ131" s="102">
        <f t="shared" si="113"/>
        <v>5.1039979934690791</v>
      </c>
      <c r="BA131" s="230">
        <f t="shared" si="75"/>
        <v>33731</v>
      </c>
      <c r="BB131" s="85">
        <f>IF(AND(AND(AND(SUM(AN118:AN122)&gt;$CP$6)),(AV131=1)),1,0)</f>
        <v>1</v>
      </c>
      <c r="BC131" s="27">
        <v>33366</v>
      </c>
      <c r="BD131">
        <v>6.6599998474121103</v>
      </c>
      <c r="BE131">
        <v>17.840000152587901</v>
      </c>
      <c r="BF131">
        <v>0</v>
      </c>
      <c r="BG131">
        <v>20.9640175102342</v>
      </c>
      <c r="BH131" s="110">
        <f t="shared" si="76"/>
        <v>1.9774324169714002</v>
      </c>
      <c r="BI131" s="111">
        <f t="shared" si="89"/>
        <v>0</v>
      </c>
      <c r="BJ131" s="113">
        <f t="shared" si="90"/>
        <v>0</v>
      </c>
      <c r="BK131" s="112">
        <f t="shared" si="77"/>
        <v>15.045000076293952</v>
      </c>
      <c r="BL131" s="35" t="str">
        <f t="shared" si="78"/>
        <v xml:space="preserve"> </v>
      </c>
      <c r="BM131" s="76" t="str">
        <f t="shared" si="98"/>
        <v/>
      </c>
      <c r="BN131" s="89">
        <f t="shared" si="114"/>
        <v>1</v>
      </c>
      <c r="BO131" s="168">
        <f t="shared" si="104"/>
        <v>8.954982572794494E-2</v>
      </c>
      <c r="BP131" s="165">
        <f t="shared" si="126"/>
        <v>0</v>
      </c>
      <c r="BQ131" s="70">
        <f t="shared" si="117"/>
        <v>1</v>
      </c>
      <c r="BR131" s="102">
        <f t="shared" si="115"/>
        <v>3.9939997673034866</v>
      </c>
      <c r="BS131" s="230" t="str">
        <f t="shared" si="91"/>
        <v/>
      </c>
      <c r="BT131" s="85">
        <f t="shared" si="127"/>
        <v>0</v>
      </c>
      <c r="BU131" s="27">
        <v>33731</v>
      </c>
      <c r="BV131">
        <v>6.8600001335143999</v>
      </c>
      <c r="BW131">
        <v>16.549999237060501</v>
      </c>
      <c r="BX131">
        <v>4.0999999046325701</v>
      </c>
      <c r="BY131">
        <v>20.9640175102342</v>
      </c>
      <c r="BZ131" s="34">
        <f t="shared" si="79"/>
        <v>1.8075642705557993</v>
      </c>
      <c r="CA131" s="38">
        <f t="shared" si="92"/>
        <v>10.395495222042673</v>
      </c>
      <c r="CB131" s="40">
        <f t="shared" si="93"/>
        <v>0.20790990444085344</v>
      </c>
      <c r="CC131" s="61">
        <f t="shared" si="80"/>
        <v>14.127499461173976</v>
      </c>
      <c r="CD131" s="35">
        <f t="shared" si="81"/>
        <v>1</v>
      </c>
      <c r="CE131" s="76">
        <f t="shared" si="99"/>
        <v>1</v>
      </c>
      <c r="CF131" s="89">
        <f t="shared" si="116"/>
        <v>1</v>
      </c>
      <c r="CG131" s="168">
        <f t="shared" si="105"/>
        <v>7.9976855806095079E-2</v>
      </c>
      <c r="CH131" s="165">
        <f t="shared" si="128"/>
        <v>0</v>
      </c>
      <c r="CI131" s="70">
        <f t="shared" si="100"/>
        <v>1</v>
      </c>
      <c r="CJ131" s="102">
        <f t="shared" si="118"/>
        <v>1.0999996185302592</v>
      </c>
      <c r="CK131" s="230" t="str">
        <f t="shared" si="94"/>
        <v/>
      </c>
      <c r="CL131" s="85">
        <f t="shared" si="129"/>
        <v>0</v>
      </c>
      <c r="CM131" s="6"/>
      <c r="CN131" s="6"/>
      <c r="CO131" s="6"/>
      <c r="CP131" s="6"/>
      <c r="CQ131" s="6"/>
      <c r="CR131" s="6"/>
      <c r="CS131" s="6"/>
      <c r="CT131" s="6"/>
      <c r="CU131" s="6"/>
    </row>
    <row r="132" spans="1:99" ht="15.6">
      <c r="A132" s="27">
        <v>33002</v>
      </c>
      <c r="B132">
        <v>9.4600000381469709</v>
      </c>
      <c r="C132">
        <v>20.579999923706101</v>
      </c>
      <c r="D132">
        <v>0.30000001192092901</v>
      </c>
      <c r="E132">
        <v>21.054280242810901</v>
      </c>
      <c r="F132" s="36">
        <f t="shared" ref="F132:F195" si="131">0.0023*(AVERAGE(B132:C132)+17.8)*(C132-B132)^0.5*E132/2.45</f>
        <v>2.1631822905705627</v>
      </c>
      <c r="G132" s="41">
        <f t="shared" si="82"/>
        <v>44.890112001386044</v>
      </c>
      <c r="H132" s="42">
        <f t="shared" si="83"/>
        <v>0.89780224002772091</v>
      </c>
      <c r="I132" s="61">
        <f t="shared" ref="I132:I195" si="132">(C132-(C132-B132)/4)</f>
        <v>17.79999995231632</v>
      </c>
      <c r="J132" s="35">
        <f t="shared" ref="J132:J195" si="133">IF(H132&gt;$CP$3,1," ")</f>
        <v>1</v>
      </c>
      <c r="K132" s="89" t="str">
        <f t="shared" si="95"/>
        <v/>
      </c>
      <c r="L132" s="89">
        <f t="shared" si="101"/>
        <v>1</v>
      </c>
      <c r="M132" s="168">
        <f t="shared" si="106"/>
        <v>0.11259784067105061</v>
      </c>
      <c r="N132" s="165">
        <f t="shared" si="120"/>
        <v>1</v>
      </c>
      <c r="O132" s="70">
        <f t="shared" si="119"/>
        <v>1</v>
      </c>
      <c r="P132" s="102">
        <f t="shared" si="107"/>
        <v>5.3379995346069196</v>
      </c>
      <c r="Q132" s="230" t="str">
        <f t="shared" si="130"/>
        <v/>
      </c>
      <c r="R132" s="85">
        <f t="shared" si="121"/>
        <v>1</v>
      </c>
      <c r="S132" s="27">
        <v>33367</v>
      </c>
      <c r="T132">
        <v>11.6300001144409</v>
      </c>
      <c r="U132">
        <v>19.680000305175799</v>
      </c>
      <c r="V132">
        <v>0.10000000149011599</v>
      </c>
      <c r="W132">
        <v>21.054280242810901</v>
      </c>
      <c r="X132" s="36">
        <f t="shared" ref="X132:X195" si="134">0.0023*(AVERAGE(T132:U132)+17.8)*(U132-T132)^0.5*W132/2.45</f>
        <v>1.8761222465618062</v>
      </c>
      <c r="Y132" s="41">
        <f t="shared" si="84"/>
        <v>0</v>
      </c>
      <c r="Z132" s="42">
        <f t="shared" si="85"/>
        <v>0</v>
      </c>
      <c r="AA132" s="61">
        <f t="shared" ref="AA132:AA195" si="135">(U132-(U132-T132)/4)</f>
        <v>17.667500257492073</v>
      </c>
      <c r="AB132" s="35" t="str">
        <f t="shared" ref="AB132:AB195" si="136">IF(Z132&gt;CP$3,1," ")</f>
        <v xml:space="preserve"> </v>
      </c>
      <c r="AC132" s="76" t="str">
        <f t="shared" si="96"/>
        <v/>
      </c>
      <c r="AD132" s="89">
        <f t="shared" si="108"/>
        <v>1</v>
      </c>
      <c r="AE132" s="168">
        <f t="shared" si="102"/>
        <v>0.11185065359871667</v>
      </c>
      <c r="AF132" s="165">
        <f t="shared" si="122"/>
        <v>0</v>
      </c>
      <c r="AG132" s="70" t="str">
        <f t="shared" si="109"/>
        <v/>
      </c>
      <c r="AH132" s="102">
        <f t="shared" si="110"/>
        <v>8.9220001220702621</v>
      </c>
      <c r="AI132" s="230" t="str">
        <f t="shared" ref="AI132:AI195" si="137">IF(AJ132&gt;AJ131,S132,"")</f>
        <v/>
      </c>
      <c r="AJ132" s="85">
        <f t="shared" si="123"/>
        <v>0</v>
      </c>
      <c r="AK132" s="27">
        <v>33732</v>
      </c>
      <c r="AL132">
        <v>10.4700002670288</v>
      </c>
      <c r="AM132">
        <v>19.909999847412099</v>
      </c>
      <c r="AN132">
        <v>0.20000000298023199</v>
      </c>
      <c r="AO132">
        <v>21.054280242810901</v>
      </c>
      <c r="AP132" s="36">
        <f t="shared" ref="AP132:AP195" si="138">0.0023*(AVERAGE(AL132:AM132)+17.8)*(AM132-AL132)^0.5*AO132/2.45</f>
        <v>2.0034128487226663</v>
      </c>
      <c r="AQ132" s="41">
        <f t="shared" si="86"/>
        <v>36.722215935851594</v>
      </c>
      <c r="AR132" s="42">
        <f t="shared" si="87"/>
        <v>0.73444431871703186</v>
      </c>
      <c r="AS132" s="61">
        <f t="shared" ref="AS132:AS195" si="139">(AM132-(AM132-AL132)/4)</f>
        <v>17.549999952316274</v>
      </c>
      <c r="AT132" s="37">
        <f t="shared" si="88"/>
        <v>1</v>
      </c>
      <c r="AU132" s="76">
        <f t="shared" si="97"/>
        <v>1</v>
      </c>
      <c r="AV132" s="89">
        <f t="shared" si="111"/>
        <v>1</v>
      </c>
      <c r="AW132" s="168">
        <f t="shared" si="103"/>
        <v>0.11114324906522999</v>
      </c>
      <c r="AX132" s="165">
        <f t="shared" si="124"/>
        <v>0</v>
      </c>
      <c r="AY132" s="70">
        <f t="shared" si="112"/>
        <v>1</v>
      </c>
      <c r="AZ132" s="102">
        <f t="shared" si="113"/>
        <v>5.0479984283445987</v>
      </c>
      <c r="BA132" s="230" t="str">
        <f t="shared" ref="BA132:BA195" si="140">IF(BB132&gt;BB131,AK132,"")</f>
        <v/>
      </c>
      <c r="BB132" s="85">
        <f t="shared" si="125"/>
        <v>1</v>
      </c>
      <c r="BC132" s="27">
        <v>33367</v>
      </c>
      <c r="BD132">
        <v>8.9799995422363299</v>
      </c>
      <c r="BE132">
        <v>18.430000305175799</v>
      </c>
      <c r="BF132">
        <v>0</v>
      </c>
      <c r="BG132">
        <v>20.784062059600501</v>
      </c>
      <c r="BH132" s="110">
        <f t="shared" ref="BH132:BH195" si="141">0.0023*(AVERAGE(BD132:BE132)+17.8)*(BE132-BD132)^0.5*BG132/2.45</f>
        <v>1.8896770422311051</v>
      </c>
      <c r="BI132" s="111">
        <f t="shared" si="89"/>
        <v>0</v>
      </c>
      <c r="BJ132" s="113">
        <f t="shared" si="90"/>
        <v>0</v>
      </c>
      <c r="BK132" s="112">
        <f t="shared" ref="BK132:BK195" si="142">(BE132-(BE132-BD132)/4)</f>
        <v>16.067500114440932</v>
      </c>
      <c r="BL132" s="35" t="str">
        <f t="shared" ref="BL132:BL195" si="143">IF(BJ132&gt;$CP$3,1," ")</f>
        <v xml:space="preserve"> </v>
      </c>
      <c r="BM132" s="76" t="str">
        <f t="shared" si="98"/>
        <v/>
      </c>
      <c r="BN132" s="89">
        <f t="shared" si="114"/>
        <v>1</v>
      </c>
      <c r="BO132" s="168">
        <f t="shared" si="104"/>
        <v>9.9487543116397459E-2</v>
      </c>
      <c r="BP132" s="165">
        <f t="shared" si="126"/>
        <v>0</v>
      </c>
      <c r="BQ132" s="70">
        <f t="shared" si="117"/>
        <v>1</v>
      </c>
      <c r="BR132" s="102">
        <f t="shared" si="115"/>
        <v>3.9939997673034866</v>
      </c>
      <c r="BS132" s="230" t="str">
        <f t="shared" si="91"/>
        <v/>
      </c>
      <c r="BT132" s="85">
        <f t="shared" si="127"/>
        <v>0</v>
      </c>
      <c r="BU132" s="27">
        <v>33732</v>
      </c>
      <c r="BV132">
        <v>5.4400000572204599</v>
      </c>
      <c r="BW132">
        <v>17.129999160766602</v>
      </c>
      <c r="BX132">
        <v>0</v>
      </c>
      <c r="BY132">
        <v>20.784062059600501</v>
      </c>
      <c r="BZ132" s="34">
        <f t="shared" ref="BZ132:BZ195" si="144">0.0023*(AVERAGE(BV132:BW132)+17.8)*(BW132-BV132)^0.5*BY132/2.45</f>
        <v>1.9402982115776235</v>
      </c>
      <c r="CA132" s="38">
        <f t="shared" si="92"/>
        <v>8.8432566527805747</v>
      </c>
      <c r="CB132" s="40">
        <f t="shared" si="93"/>
        <v>0.1768651330556115</v>
      </c>
      <c r="CC132" s="61">
        <f t="shared" ref="CC132:CC195" si="145">(BW132-(BW132-BV132)/4)</f>
        <v>14.207499384880066</v>
      </c>
      <c r="CD132" s="35" t="str">
        <f t="shared" ref="CD132:CD195" si="146">IF(CB132&gt;$CP$3,1," ")</f>
        <v xml:space="preserve"> </v>
      </c>
      <c r="CE132" s="76">
        <f t="shared" si="99"/>
        <v>1</v>
      </c>
      <c r="CF132" s="89">
        <f t="shared" si="116"/>
        <v>1</v>
      </c>
      <c r="CG132" s="168">
        <f t="shared" si="105"/>
        <v>8.0826280047088736E-2</v>
      </c>
      <c r="CH132" s="165">
        <f t="shared" si="128"/>
        <v>0</v>
      </c>
      <c r="CI132" s="70">
        <f t="shared" si="100"/>
        <v>1</v>
      </c>
      <c r="CJ132" s="102">
        <f t="shared" si="118"/>
        <v>1.0999996185302592</v>
      </c>
      <c r="CK132" s="230" t="str">
        <f t="shared" si="94"/>
        <v/>
      </c>
      <c r="CL132" s="85">
        <f t="shared" si="129"/>
        <v>0</v>
      </c>
      <c r="CM132" s="6"/>
      <c r="CN132" s="6"/>
      <c r="CO132" s="6"/>
      <c r="CP132" s="6"/>
      <c r="CQ132" s="6"/>
      <c r="CR132" s="6"/>
      <c r="CS132" s="6"/>
      <c r="CT132" s="6"/>
      <c r="CU132" s="6"/>
    </row>
    <row r="133" spans="1:99" ht="15.6">
      <c r="A133" s="27">
        <v>33003</v>
      </c>
      <c r="B133">
        <v>8.7899999618530291</v>
      </c>
      <c r="C133">
        <v>21.469999313354499</v>
      </c>
      <c r="D133">
        <v>0</v>
      </c>
      <c r="E133">
        <v>20.878532208879101</v>
      </c>
      <c r="F133" s="36">
        <f t="shared" si="131"/>
        <v>2.2983335520637325</v>
      </c>
      <c r="G133" s="41">
        <f t="shared" ref="G133:G196" si="147">IF((D133+G132-($CP$2*F133))&gt;0,IF((D133+G132-($CP$2*F133))&gt;$CP$1,$CP$1,(D133+G132-($CP$2*F133))),0)</f>
        <v>43.05144515973506</v>
      </c>
      <c r="H133" s="42">
        <f t="shared" ref="H133:H196" si="148">IF(G133/$CP$1&gt;1,1,G133/$CP$1)</f>
        <v>0.86102890319470116</v>
      </c>
      <c r="I133" s="61">
        <f t="shared" si="132"/>
        <v>18.299999475479133</v>
      </c>
      <c r="J133" s="35">
        <f t="shared" si="133"/>
        <v>1</v>
      </c>
      <c r="K133" s="89" t="str">
        <f t="shared" si="95"/>
        <v/>
      </c>
      <c r="L133" s="89">
        <f t="shared" si="101"/>
        <v>1</v>
      </c>
      <c r="M133" s="168">
        <f t="shared" si="106"/>
        <v>0.11486508852549242</v>
      </c>
      <c r="N133" s="165">
        <f t="shared" si="120"/>
        <v>1</v>
      </c>
      <c r="O133" s="70">
        <f t="shared" si="119"/>
        <v>1</v>
      </c>
      <c r="P133" s="102">
        <f t="shared" si="107"/>
        <v>4.1419994354248191</v>
      </c>
      <c r="Q133" s="230" t="str">
        <f t="shared" si="130"/>
        <v/>
      </c>
      <c r="R133" s="85">
        <f t="shared" si="121"/>
        <v>1</v>
      </c>
      <c r="S133" s="27">
        <v>33368</v>
      </c>
      <c r="T133">
        <v>13.050000190734901</v>
      </c>
      <c r="U133">
        <v>20.420000076293899</v>
      </c>
      <c r="V133">
        <v>1.5</v>
      </c>
      <c r="W133">
        <v>20.878532208879101</v>
      </c>
      <c r="X133" s="36">
        <f t="shared" si="134"/>
        <v>1.8376166538420591</v>
      </c>
      <c r="Y133" s="41">
        <f t="shared" ref="Y133:Y196" si="149">IF((V133+Y132-($CP$2*X133))&gt;0,IF((V133+Y132-($CP$2*X133))&gt;$CP$1,$CP$1,(V133+Y132-($CP$2*X133))),0)</f>
        <v>2.9906676926352738E-2</v>
      </c>
      <c r="Z133" s="42">
        <f t="shared" ref="Z133:Z196" si="150">IF(Y133/$CP$1&gt;1,1,Y133/$CP$1)</f>
        <v>5.9813353852705481E-4</v>
      </c>
      <c r="AA133" s="61">
        <f t="shared" si="135"/>
        <v>18.57750010490415</v>
      </c>
      <c r="AB133" s="35" t="str">
        <f t="shared" si="136"/>
        <v xml:space="preserve"> </v>
      </c>
      <c r="AC133" s="76" t="str">
        <f t="shared" si="96"/>
        <v/>
      </c>
      <c r="AD133" s="89">
        <f t="shared" si="108"/>
        <v>1</v>
      </c>
      <c r="AE133" s="168">
        <f t="shared" si="102"/>
        <v>0.11567753082560096</v>
      </c>
      <c r="AF133" s="165">
        <f t="shared" si="122"/>
        <v>0</v>
      </c>
      <c r="AG133" s="70">
        <f t="shared" si="109"/>
        <v>1</v>
      </c>
      <c r="AH133" s="102">
        <f t="shared" si="110"/>
        <v>8.9220001220702621</v>
      </c>
      <c r="AI133" s="230" t="str">
        <f t="shared" si="137"/>
        <v/>
      </c>
      <c r="AJ133" s="85">
        <f t="shared" si="123"/>
        <v>0</v>
      </c>
      <c r="AK133" s="27">
        <v>33733</v>
      </c>
      <c r="AL133">
        <v>11.8699998855591</v>
      </c>
      <c r="AM133">
        <v>18.969999313354499</v>
      </c>
      <c r="AN133">
        <v>0</v>
      </c>
      <c r="AO133">
        <v>20.878532208879101</v>
      </c>
      <c r="AP133" s="36">
        <f t="shared" si="138"/>
        <v>1.7349641099648159</v>
      </c>
      <c r="AQ133" s="41">
        <f t="shared" ref="AQ133:AQ196" si="151">IF((AN133+AQ132-($CP$2*AP133))&gt;0,IF((AN133+AQ132-($CP$2*AP133))&gt;$CP$1,$CP$1,(AN133+AQ132-($CP$2*AP133))),0)</f>
        <v>35.334244647879743</v>
      </c>
      <c r="AR133" s="42">
        <f t="shared" ref="AR133:AR196" si="152">IF(AQ133/$CP$1&gt;1,1,AQ133/$CP$1)</f>
        <v>0.70668489295759485</v>
      </c>
      <c r="AS133" s="61">
        <f t="shared" si="139"/>
        <v>17.19499945640565</v>
      </c>
      <c r="AT133" s="37">
        <f t="shared" ref="AT133:AT196" si="153">IF(AR133&gt;$CP$3,1," ")</f>
        <v>1</v>
      </c>
      <c r="AU133" s="76">
        <f t="shared" si="97"/>
        <v>1</v>
      </c>
      <c r="AV133" s="89">
        <f t="shared" si="111"/>
        <v>1</v>
      </c>
      <c r="AW133" s="168">
        <f t="shared" si="103"/>
        <v>0.10877539103836667</v>
      </c>
      <c r="AX133" s="170">
        <f>IF(AND(SUM(AW122:AW133)&gt;1,SUM(AN118:AN122)&gt;$CP$6),1,0)</f>
        <v>1</v>
      </c>
      <c r="AY133" s="70">
        <f t="shared" si="112"/>
        <v>1</v>
      </c>
      <c r="AZ133" s="102">
        <f t="shared" si="113"/>
        <v>3.3199983596800791</v>
      </c>
      <c r="BA133" s="230" t="str">
        <f t="shared" si="140"/>
        <v/>
      </c>
      <c r="BB133" s="85">
        <f t="shared" si="125"/>
        <v>1</v>
      </c>
      <c r="BC133" s="27">
        <v>33368</v>
      </c>
      <c r="BD133">
        <v>12.0900001525879</v>
      </c>
      <c r="BE133">
        <v>17.4799995422363</v>
      </c>
      <c r="BF133">
        <v>0</v>
      </c>
      <c r="BG133">
        <v>20.607371346787101</v>
      </c>
      <c r="BH133" s="110">
        <f t="shared" si="141"/>
        <v>1.4635124798252184</v>
      </c>
      <c r="BI133" s="111">
        <f t="shared" ref="BI133:BI196" si="154">IF((BF133+BI132-($CP$2*BH133))&gt;0,IF((BF133+BI132-($CP$2*BH133))&gt;$CP$1,$CP$1,(BF133+BI132-($CP$2*BH133))),0)</f>
        <v>0</v>
      </c>
      <c r="BJ133" s="113">
        <f t="shared" ref="BJ133:BJ196" si="155">IF(BI133/$CP$1&gt;1,1,BI133/$CP$1)</f>
        <v>0</v>
      </c>
      <c r="BK133" s="112">
        <f t="shared" si="142"/>
        <v>16.132499694824201</v>
      </c>
      <c r="BL133" s="35" t="str">
        <f t="shared" si="143"/>
        <v xml:space="preserve"> </v>
      </c>
      <c r="BM133" s="76" t="str">
        <f t="shared" si="98"/>
        <v/>
      </c>
      <c r="BN133" s="89">
        <f t="shared" si="114"/>
        <v>1</v>
      </c>
      <c r="BO133" s="168">
        <f t="shared" si="104"/>
        <v>0.10007995238647595</v>
      </c>
      <c r="BP133" s="165">
        <f t="shared" si="126"/>
        <v>0</v>
      </c>
      <c r="BQ133" s="70">
        <f t="shared" si="117"/>
        <v>1</v>
      </c>
      <c r="BR133" s="102">
        <f t="shared" si="115"/>
        <v>3.9939997673034866</v>
      </c>
      <c r="BS133" s="230" t="str">
        <f t="shared" ref="BS133:BS196" si="156">IF(BT133&gt;BT132,BC133,"")</f>
        <v/>
      </c>
      <c r="BT133" s="85">
        <f t="shared" si="127"/>
        <v>0</v>
      </c>
      <c r="BU133" s="27">
        <v>33733</v>
      </c>
      <c r="BV133">
        <v>9.8100004196166992</v>
      </c>
      <c r="BW133">
        <v>15.050000190734901</v>
      </c>
      <c r="BX133">
        <v>0</v>
      </c>
      <c r="BY133">
        <v>20.607371346787101</v>
      </c>
      <c r="BZ133" s="34">
        <f t="shared" si="144"/>
        <v>1.3387150148856117</v>
      </c>
      <c r="CA133" s="38">
        <f t="shared" ref="CA133:CA196" si="157">IF((BX133+CA132-($CP$2*BZ133))&gt;0,IF((BX133+CA132-($CP$2*BZ133))&gt;$CP$1,$CP$1,(BX133+CA132-($CP$2*BZ133))),0)</f>
        <v>7.7722846408720851</v>
      </c>
      <c r="CB133" s="40">
        <f t="shared" ref="CB133:CB196" si="158">IF(CA133/$CP$1&gt;1,1,CA133/$CP$1)</f>
        <v>0.15544569281744169</v>
      </c>
      <c r="CC133" s="61">
        <f t="shared" si="145"/>
        <v>13.740000247955351</v>
      </c>
      <c r="CD133" s="35" t="str">
        <f t="shared" si="146"/>
        <v xml:space="preserve"> </v>
      </c>
      <c r="CE133" s="76">
        <f t="shared" si="99"/>
        <v>1</v>
      </c>
      <c r="CF133" s="89">
        <f t="shared" si="116"/>
        <v>1</v>
      </c>
      <c r="CG133" s="168">
        <f t="shared" si="105"/>
        <v>7.5838449556378917E-2</v>
      </c>
      <c r="CH133" s="165">
        <f t="shared" si="128"/>
        <v>0</v>
      </c>
      <c r="CI133" s="70">
        <f t="shared" si="100"/>
        <v>1</v>
      </c>
      <c r="CJ133" s="102">
        <f t="shared" si="118"/>
        <v>0</v>
      </c>
      <c r="CK133" s="230" t="str">
        <f t="shared" ref="CK133:CK196" si="159">IF(CL133&gt;CL132,BU133,"")</f>
        <v/>
      </c>
      <c r="CL133" s="85">
        <f t="shared" si="129"/>
        <v>0</v>
      </c>
      <c r="CM133" s="6"/>
      <c r="CN133" s="6"/>
      <c r="CO133" s="6"/>
      <c r="CP133" s="6"/>
      <c r="CQ133" s="6"/>
      <c r="CR133" s="6"/>
      <c r="CS133" s="6"/>
      <c r="CT133" s="6"/>
      <c r="CU133" s="6"/>
    </row>
    <row r="134" spans="1:99" ht="15.6">
      <c r="A134" s="27">
        <v>33004</v>
      </c>
      <c r="B134">
        <v>9.0399999618530291</v>
      </c>
      <c r="C134">
        <v>22.579999923706101</v>
      </c>
      <c r="D134">
        <v>0</v>
      </c>
      <c r="E134">
        <v>20.7061508693562</v>
      </c>
      <c r="F134" s="36">
        <f t="shared" si="131"/>
        <v>2.4040249408394296</v>
      </c>
      <c r="G134" s="41">
        <f t="shared" si="147"/>
        <v>41.128225207063515</v>
      </c>
      <c r="H134" s="42">
        <f t="shared" si="148"/>
        <v>0.82256450414127036</v>
      </c>
      <c r="I134" s="61">
        <f t="shared" si="132"/>
        <v>19.194999933242833</v>
      </c>
      <c r="J134" s="35">
        <f t="shared" si="133"/>
        <v>1</v>
      </c>
      <c r="K134" s="89" t="str">
        <f t="shared" ref="K134:K197" si="160">IF((SUM(D130:D134))&gt;$CP$6,1,"")</f>
        <v/>
      </c>
      <c r="L134" s="89">
        <f t="shared" si="101"/>
        <v>1</v>
      </c>
      <c r="M134" s="168">
        <f t="shared" si="106"/>
        <v>0.11597807138574921</v>
      </c>
      <c r="N134" s="165">
        <f t="shared" si="120"/>
        <v>1</v>
      </c>
      <c r="O134" s="70">
        <f t="shared" si="119"/>
        <v>1</v>
      </c>
      <c r="P134" s="102">
        <f t="shared" si="107"/>
        <v>2.8819993972778861</v>
      </c>
      <c r="Q134" s="230" t="str">
        <f t="shared" si="130"/>
        <v/>
      </c>
      <c r="R134" s="85">
        <f t="shared" si="121"/>
        <v>1</v>
      </c>
      <c r="S134" s="27">
        <v>33369</v>
      </c>
      <c r="T134">
        <v>12.8800001144409</v>
      </c>
      <c r="U134">
        <v>22.469999313354499</v>
      </c>
      <c r="V134">
        <v>0</v>
      </c>
      <c r="W134">
        <v>20.7061508693562</v>
      </c>
      <c r="X134" s="36">
        <f t="shared" si="134"/>
        <v>2.1354667405708239</v>
      </c>
      <c r="Y134" s="41">
        <f t="shared" si="149"/>
        <v>0</v>
      </c>
      <c r="Z134" s="42">
        <f t="shared" si="150"/>
        <v>0</v>
      </c>
      <c r="AA134" s="61">
        <f t="shared" si="135"/>
        <v>20.072499513626099</v>
      </c>
      <c r="AB134" s="35" t="str">
        <f t="shared" si="136"/>
        <v xml:space="preserve"> </v>
      </c>
      <c r="AC134" s="76" t="str">
        <f t="shared" ref="AC134:AC197" si="161">IF((SUM(V130:V134))&gt;$CP$6,1,"")</f>
        <v/>
      </c>
      <c r="AD134" s="89">
        <f t="shared" si="108"/>
        <v>1</v>
      </c>
      <c r="AE134" s="168">
        <f t="shared" si="102"/>
        <v>0.11090441355526288</v>
      </c>
      <c r="AF134" s="165">
        <f t="shared" si="122"/>
        <v>0</v>
      </c>
      <c r="AG134" s="70">
        <f t="shared" si="109"/>
        <v>1</v>
      </c>
      <c r="AH134" s="102">
        <f t="shared" si="110"/>
        <v>9.7799997329711399</v>
      </c>
      <c r="AI134" s="230" t="str">
        <f t="shared" si="137"/>
        <v/>
      </c>
      <c r="AJ134" s="85">
        <f t="shared" si="123"/>
        <v>0</v>
      </c>
      <c r="AK134" s="27">
        <v>33734</v>
      </c>
      <c r="AL134">
        <v>7.53999996185303</v>
      </c>
      <c r="AM134">
        <v>19.420000076293899</v>
      </c>
      <c r="AN134">
        <v>0</v>
      </c>
      <c r="AO134">
        <v>20.7061508693562</v>
      </c>
      <c r="AP134" s="36">
        <f t="shared" si="138"/>
        <v>2.0957336794340504</v>
      </c>
      <c r="AQ134" s="41">
        <f t="shared" si="151"/>
        <v>33.6576577043325</v>
      </c>
      <c r="AR134" s="42">
        <f t="shared" si="152"/>
        <v>0.67315315408665</v>
      </c>
      <c r="AS134" s="61">
        <f t="shared" si="139"/>
        <v>16.45000004768368</v>
      </c>
      <c r="AT134" s="37">
        <f t="shared" si="153"/>
        <v>1</v>
      </c>
      <c r="AU134" s="76">
        <f t="shared" ref="AU134:AU197" si="162">IF((SUM(AN130:AN134))&gt;$CP$6,1,"")</f>
        <v>1</v>
      </c>
      <c r="AV134" s="89">
        <f t="shared" si="111"/>
        <v>1</v>
      </c>
      <c r="AW134" s="168">
        <f t="shared" si="103"/>
        <v>0.10288647223089305</v>
      </c>
      <c r="AX134" s="165">
        <f t="shared" si="124"/>
        <v>1</v>
      </c>
      <c r="AY134" s="70">
        <f t="shared" si="112"/>
        <v>1</v>
      </c>
      <c r="AZ134" s="102">
        <f t="shared" si="113"/>
        <v>2.9759984970091979</v>
      </c>
      <c r="BA134" s="230" t="str">
        <f t="shared" si="140"/>
        <v/>
      </c>
      <c r="BB134" s="85">
        <f t="shared" si="125"/>
        <v>1</v>
      </c>
      <c r="BC134" s="27">
        <v>33369</v>
      </c>
      <c r="BD134">
        <v>11.2200002670288</v>
      </c>
      <c r="BE134">
        <v>19.370000839233398</v>
      </c>
      <c r="BF134">
        <v>1.20000004768372</v>
      </c>
      <c r="BG134">
        <v>20.434019826430099</v>
      </c>
      <c r="BH134" s="110">
        <f t="shared" si="141"/>
        <v>1.8124113547872589</v>
      </c>
      <c r="BI134" s="111">
        <f t="shared" si="154"/>
        <v>0</v>
      </c>
      <c r="BJ134" s="113">
        <f t="shared" si="155"/>
        <v>0</v>
      </c>
      <c r="BK134" s="112">
        <f t="shared" si="142"/>
        <v>17.332500696182247</v>
      </c>
      <c r="BL134" s="35" t="str">
        <f t="shared" si="143"/>
        <v xml:space="preserve"> </v>
      </c>
      <c r="BM134" s="76" t="str">
        <f t="shared" ref="BM134:BM197" si="163">IF((SUM(BF130:BF134))&gt;$CP$6,1,"")</f>
        <v/>
      </c>
      <c r="BN134" s="89">
        <f t="shared" si="114"/>
        <v>1</v>
      </c>
      <c r="BO134" s="168">
        <f t="shared" si="104"/>
        <v>0.10973131328071628</v>
      </c>
      <c r="BP134" s="165">
        <f>IF(AND(SUM(BO118:BO134)&gt;1,SUM(BF114:BF118)&gt;$CP$6),1,0)</f>
        <v>0</v>
      </c>
      <c r="BQ134" s="70">
        <f t="shared" si="117"/>
        <v>1</v>
      </c>
      <c r="BR134" s="102">
        <f t="shared" si="115"/>
        <v>3.9939997673034866</v>
      </c>
      <c r="BS134" s="230" t="str">
        <f t="shared" si="156"/>
        <v/>
      </c>
      <c r="BT134" s="85">
        <f t="shared" si="127"/>
        <v>0</v>
      </c>
      <c r="BU134" s="27">
        <v>33734</v>
      </c>
      <c r="BV134">
        <v>5.5599999427795401</v>
      </c>
      <c r="BW134">
        <v>15.6099996566772</v>
      </c>
      <c r="BX134">
        <v>0</v>
      </c>
      <c r="BY134">
        <v>20.434019826430099</v>
      </c>
      <c r="BZ134" s="34">
        <f t="shared" si="144"/>
        <v>1.7261855718146084</v>
      </c>
      <c r="CA134" s="38">
        <f t="shared" si="157"/>
        <v>6.3913361834203979</v>
      </c>
      <c r="CB134" s="40">
        <f t="shared" si="158"/>
        <v>0.12782672366840797</v>
      </c>
      <c r="CC134" s="61">
        <f t="shared" si="145"/>
        <v>13.097499728202784</v>
      </c>
      <c r="CD134" s="35" t="str">
        <f t="shared" si="146"/>
        <v xml:space="preserve"> </v>
      </c>
      <c r="CE134" s="76">
        <f t="shared" si="99"/>
        <v>1</v>
      </c>
      <c r="CF134" s="89">
        <f t="shared" si="116"/>
        <v>1</v>
      </c>
      <c r="CG134" s="168">
        <f t="shared" si="105"/>
        <v>6.8932032531402399E-2</v>
      </c>
      <c r="CH134" s="165">
        <f t="shared" si="128"/>
        <v>0</v>
      </c>
      <c r="CI134" s="70">
        <f t="shared" si="100"/>
        <v>1</v>
      </c>
      <c r="CJ134" s="102">
        <f t="shared" si="118"/>
        <v>0</v>
      </c>
      <c r="CK134" s="230" t="str">
        <f t="shared" si="159"/>
        <v/>
      </c>
      <c r="CL134" s="85">
        <f t="shared" si="129"/>
        <v>0</v>
      </c>
      <c r="CM134" s="6"/>
      <c r="CN134" s="6"/>
      <c r="CO134" s="6"/>
      <c r="CP134" s="6"/>
      <c r="CQ134" s="6"/>
      <c r="CR134" s="6"/>
      <c r="CS134" s="6"/>
      <c r="CT134" s="6"/>
      <c r="CU134" s="6"/>
    </row>
    <row r="135" spans="1:99" ht="15.6">
      <c r="A135" s="27">
        <v>33005</v>
      </c>
      <c r="B135">
        <v>10.289999961853001</v>
      </c>
      <c r="C135">
        <v>21.909999847412099</v>
      </c>
      <c r="D135">
        <v>0.10000000149011599</v>
      </c>
      <c r="E135">
        <v>20.537213218199099</v>
      </c>
      <c r="F135" s="36">
        <f t="shared" si="131"/>
        <v>2.2279529877919164</v>
      </c>
      <c r="G135" s="41">
        <f t="shared" si="147"/>
        <v>39.445862818320101</v>
      </c>
      <c r="H135" s="42">
        <f t="shared" si="148"/>
        <v>0.78891725636640198</v>
      </c>
      <c r="I135" s="61">
        <f t="shared" si="132"/>
        <v>19.004999876022325</v>
      </c>
      <c r="J135" s="35">
        <f t="shared" si="133"/>
        <v>1</v>
      </c>
      <c r="K135" s="89" t="str">
        <f t="shared" si="160"/>
        <v/>
      </c>
      <c r="L135" s="89">
        <f t="shared" si="101"/>
        <v>1</v>
      </c>
      <c r="M135" s="168">
        <f t="shared" si="106"/>
        <v>0.11614172737155662</v>
      </c>
      <c r="N135" s="165">
        <f t="shared" si="120"/>
        <v>1</v>
      </c>
      <c r="O135" s="70" t="str">
        <f t="shared" si="119"/>
        <v/>
      </c>
      <c r="P135" s="102">
        <f t="shared" si="107"/>
        <v>0.99399948120118609</v>
      </c>
      <c r="Q135" s="230" t="str">
        <f t="shared" si="130"/>
        <v/>
      </c>
      <c r="R135" s="85">
        <f t="shared" si="121"/>
        <v>0</v>
      </c>
      <c r="S135" s="27">
        <v>33370</v>
      </c>
      <c r="T135">
        <v>12.3800001144409</v>
      </c>
      <c r="U135">
        <v>23.959999084472699</v>
      </c>
      <c r="V135">
        <v>0</v>
      </c>
      <c r="W135">
        <v>20.537213218199099</v>
      </c>
      <c r="X135" s="36">
        <f t="shared" si="134"/>
        <v>2.3599236740782623</v>
      </c>
      <c r="Y135" s="41">
        <f t="shared" si="149"/>
        <v>0</v>
      </c>
      <c r="Z135" s="42">
        <f t="shared" si="150"/>
        <v>0</v>
      </c>
      <c r="AA135" s="61">
        <f t="shared" si="135"/>
        <v>21.06499934196475</v>
      </c>
      <c r="AB135" s="35" t="str">
        <f t="shared" si="136"/>
        <v xml:space="preserve"> </v>
      </c>
      <c r="AC135" s="76" t="str">
        <f t="shared" si="161"/>
        <v/>
      </c>
      <c r="AD135" s="89">
        <f t="shared" si="108"/>
        <v>1</v>
      </c>
      <c r="AE135" s="168">
        <f t="shared" si="102"/>
        <v>8.5890695648656978E-2</v>
      </c>
      <c r="AF135" s="165">
        <f t="shared" si="122"/>
        <v>0</v>
      </c>
      <c r="AG135" s="70" t="str">
        <f t="shared" si="109"/>
        <v/>
      </c>
      <c r="AH135" s="102">
        <f t="shared" si="110"/>
        <v>8.4379997253418004</v>
      </c>
      <c r="AI135" s="230" t="str">
        <f t="shared" si="137"/>
        <v/>
      </c>
      <c r="AJ135" s="85">
        <f t="shared" si="123"/>
        <v>0</v>
      </c>
      <c r="AK135" s="27">
        <v>33735</v>
      </c>
      <c r="AL135">
        <v>8.4600000381469709</v>
      </c>
      <c r="AM135">
        <v>19.9799995422363</v>
      </c>
      <c r="AN135">
        <v>0</v>
      </c>
      <c r="AO135">
        <v>20.537213218199099</v>
      </c>
      <c r="AP135" s="36">
        <f t="shared" si="138"/>
        <v>2.095322220277398</v>
      </c>
      <c r="AQ135" s="41">
        <f t="shared" si="151"/>
        <v>31.981399928110584</v>
      </c>
      <c r="AR135" s="42">
        <f t="shared" si="152"/>
        <v>0.63962799856221164</v>
      </c>
      <c r="AS135" s="61">
        <f t="shared" si="139"/>
        <v>17.099999666213968</v>
      </c>
      <c r="AT135" s="37">
        <f t="shared" si="153"/>
        <v>1</v>
      </c>
      <c r="AU135" s="76">
        <f t="shared" si="162"/>
        <v>1</v>
      </c>
      <c r="AV135" s="89">
        <f t="shared" si="111"/>
        <v>1</v>
      </c>
      <c r="AW135" s="168">
        <f t="shared" si="103"/>
        <v>0.10808842897206129</v>
      </c>
      <c r="AX135" s="165">
        <f t="shared" si="124"/>
        <v>1</v>
      </c>
      <c r="AY135" s="70">
        <f t="shared" si="112"/>
        <v>1</v>
      </c>
      <c r="AZ135" s="102">
        <f t="shared" si="113"/>
        <v>2.6019989013671365</v>
      </c>
      <c r="BA135" s="230" t="str">
        <f t="shared" si="140"/>
        <v/>
      </c>
      <c r="BB135" s="85">
        <f t="shared" si="125"/>
        <v>1</v>
      </c>
      <c r="BC135" s="27">
        <v>33370</v>
      </c>
      <c r="BD135">
        <v>9.1899995803833008</v>
      </c>
      <c r="BE135">
        <v>20.7299995422363</v>
      </c>
      <c r="BF135">
        <v>0</v>
      </c>
      <c r="BG135">
        <v>20.264081953165899</v>
      </c>
      <c r="BH135" s="110">
        <f t="shared" si="141"/>
        <v>2.1170712566452403</v>
      </c>
      <c r="BI135" s="111">
        <f t="shared" si="154"/>
        <v>0</v>
      </c>
      <c r="BJ135" s="113">
        <f t="shared" si="155"/>
        <v>0</v>
      </c>
      <c r="BK135" s="112">
        <f t="shared" si="142"/>
        <v>17.84499955177305</v>
      </c>
      <c r="BL135" s="35" t="str">
        <f t="shared" si="143"/>
        <v xml:space="preserve"> </v>
      </c>
      <c r="BM135" s="76" t="str">
        <f t="shared" si="163"/>
        <v/>
      </c>
      <c r="BN135" s="89">
        <f t="shared" si="114"/>
        <v>1</v>
      </c>
      <c r="BO135" s="168">
        <f t="shared" si="104"/>
        <v>0.11283877393226341</v>
      </c>
      <c r="BP135" s="165">
        <f>IF(AND(SUM(BO119:BO135)&gt;1,SUM(BF115:BF119)&gt;$CP$6),1,0)</f>
        <v>0</v>
      </c>
      <c r="BQ135" s="70">
        <f t="shared" si="117"/>
        <v>1</v>
      </c>
      <c r="BR135" s="102">
        <f t="shared" si="115"/>
        <v>3.7280000686645591</v>
      </c>
      <c r="BS135" s="230" t="str">
        <f t="shared" si="156"/>
        <v/>
      </c>
      <c r="BT135" s="85">
        <f t="shared" si="127"/>
        <v>0</v>
      </c>
      <c r="BU135" s="27">
        <v>33735</v>
      </c>
      <c r="BV135">
        <v>5.1900000572204599</v>
      </c>
      <c r="BW135">
        <v>15.069999694824199</v>
      </c>
      <c r="BX135">
        <v>0</v>
      </c>
      <c r="BY135">
        <v>20.264081953165899</v>
      </c>
      <c r="BZ135" s="34">
        <f t="shared" si="144"/>
        <v>1.6700831062626833</v>
      </c>
      <c r="CA135" s="38">
        <f t="shared" si="157"/>
        <v>5.0552696984102514</v>
      </c>
      <c r="CB135" s="40">
        <f t="shared" si="158"/>
        <v>0.10110539396820503</v>
      </c>
      <c r="CC135" s="61">
        <f t="shared" si="145"/>
        <v>12.599999785423265</v>
      </c>
      <c r="CD135" s="35" t="str">
        <f t="shared" si="146"/>
        <v xml:space="preserve"> </v>
      </c>
      <c r="CE135" s="76" t="str">
        <f t="shared" ref="CE135:CE198" si="164">IF((SUM(BX131:BX135))&gt;$CP$6,1,"")</f>
        <v/>
      </c>
      <c r="CF135" s="89">
        <f t="shared" si="116"/>
        <v>1</v>
      </c>
      <c r="CG135" s="168">
        <f t="shared" si="105"/>
        <v>6.3592027289485098E-2</v>
      </c>
      <c r="CH135" s="165">
        <f t="shared" si="128"/>
        <v>0</v>
      </c>
      <c r="CI135" s="70">
        <f t="shared" si="100"/>
        <v>1</v>
      </c>
      <c r="CJ135" s="102">
        <f t="shared" si="118"/>
        <v>0</v>
      </c>
      <c r="CK135" s="230" t="str">
        <f t="shared" si="159"/>
        <v/>
      </c>
      <c r="CL135" s="85">
        <f t="shared" si="129"/>
        <v>0</v>
      </c>
      <c r="CM135" s="6"/>
      <c r="CN135" s="6"/>
      <c r="CO135" s="6"/>
      <c r="CP135" s="6"/>
      <c r="CQ135" s="6"/>
      <c r="CR135" s="6"/>
      <c r="CS135" s="6"/>
      <c r="CT135" s="6"/>
      <c r="CU135" s="6"/>
    </row>
    <row r="136" spans="1:99" ht="15.6">
      <c r="A136" s="27">
        <v>33006</v>
      </c>
      <c r="B136">
        <v>11.6199998855591</v>
      </c>
      <c r="C136">
        <v>20.389999389648398</v>
      </c>
      <c r="D136">
        <v>7.0999999046325701</v>
      </c>
      <c r="E136">
        <v>20.371796249364898</v>
      </c>
      <c r="F136" s="36">
        <f t="shared" si="131"/>
        <v>1.9145724071293979</v>
      </c>
      <c r="G136" s="41">
        <f t="shared" si="147"/>
        <v>45.01420479724915</v>
      </c>
      <c r="H136" s="42">
        <f t="shared" si="148"/>
        <v>0.90028409594498304</v>
      </c>
      <c r="I136" s="61">
        <f t="shared" si="132"/>
        <v>18.197499513626074</v>
      </c>
      <c r="J136" s="35">
        <f t="shared" si="133"/>
        <v>1</v>
      </c>
      <c r="K136" s="89">
        <f t="shared" si="160"/>
        <v>1</v>
      </c>
      <c r="L136" s="89">
        <f t="shared" si="101"/>
        <v>1</v>
      </c>
      <c r="M136" s="168">
        <f t="shared" si="106"/>
        <v>0.11447854377582486</v>
      </c>
      <c r="N136" s="165">
        <f t="shared" si="120"/>
        <v>1</v>
      </c>
      <c r="O136" s="70">
        <f t="shared" si="119"/>
        <v>1</v>
      </c>
      <c r="P136" s="102">
        <f t="shared" si="107"/>
        <v>0.58599948883058628</v>
      </c>
      <c r="Q136" s="230">
        <f t="shared" si="130"/>
        <v>33006</v>
      </c>
      <c r="R136" s="85">
        <f t="shared" si="121"/>
        <v>1</v>
      </c>
      <c r="S136" s="27">
        <v>33371</v>
      </c>
      <c r="T136">
        <v>11.6000003814697</v>
      </c>
      <c r="U136">
        <v>23.790000915527301</v>
      </c>
      <c r="V136">
        <v>0</v>
      </c>
      <c r="W136">
        <v>20.371796249364898</v>
      </c>
      <c r="X136" s="36">
        <f t="shared" si="134"/>
        <v>2.3700642874335225</v>
      </c>
      <c r="Y136" s="41">
        <f t="shared" si="149"/>
        <v>0</v>
      </c>
      <c r="Z136" s="42">
        <f t="shared" si="150"/>
        <v>0</v>
      </c>
      <c r="AA136" s="61">
        <f t="shared" si="135"/>
        <v>20.7425007820129</v>
      </c>
      <c r="AB136" s="35" t="str">
        <f t="shared" si="136"/>
        <v xml:space="preserve"> </v>
      </c>
      <c r="AC136" s="76" t="str">
        <f t="shared" si="161"/>
        <v/>
      </c>
      <c r="AD136" s="89">
        <f t="shared" si="108"/>
        <v>1</v>
      </c>
      <c r="AE136" s="168">
        <f t="shared" si="102"/>
        <v>9.8362137728778165E-2</v>
      </c>
      <c r="AF136" s="165">
        <f t="shared" si="122"/>
        <v>0</v>
      </c>
      <c r="AG136" s="70" t="str">
        <f t="shared" si="109"/>
        <v/>
      </c>
      <c r="AH136" s="102">
        <f t="shared" si="110"/>
        <v>4.9540000915527198</v>
      </c>
      <c r="AI136" s="230" t="str">
        <f t="shared" si="137"/>
        <v/>
      </c>
      <c r="AJ136" s="85">
        <f t="shared" si="123"/>
        <v>0</v>
      </c>
      <c r="AK136" s="27">
        <v>33736</v>
      </c>
      <c r="AL136">
        <v>6.25</v>
      </c>
      <c r="AM136">
        <v>19.860000610351602</v>
      </c>
      <c r="AN136">
        <v>0</v>
      </c>
      <c r="AO136">
        <v>20.371796249364898</v>
      </c>
      <c r="AP136" s="36">
        <f t="shared" si="138"/>
        <v>2.1769362083705874</v>
      </c>
      <c r="AQ136" s="41">
        <f t="shared" si="151"/>
        <v>30.239850961414113</v>
      </c>
      <c r="AR136" s="42">
        <f t="shared" si="152"/>
        <v>0.60479701922828222</v>
      </c>
      <c r="AS136" s="61">
        <f t="shared" si="139"/>
        <v>16.4575004577637</v>
      </c>
      <c r="AT136" s="37">
        <f t="shared" si="153"/>
        <v>1</v>
      </c>
      <c r="AU136" s="76" t="str">
        <f t="shared" si="162"/>
        <v/>
      </c>
      <c r="AV136" s="89">
        <f t="shared" si="111"/>
        <v>1</v>
      </c>
      <c r="AW136" s="168">
        <f t="shared" si="103"/>
        <v>0.10295089593705395</v>
      </c>
      <c r="AX136" s="165">
        <f t="shared" si="124"/>
        <v>1</v>
      </c>
      <c r="AY136" s="70">
        <f t="shared" si="112"/>
        <v>1</v>
      </c>
      <c r="AZ136" s="102">
        <f t="shared" si="113"/>
        <v>2.0059991836547568</v>
      </c>
      <c r="BA136" s="230" t="str">
        <f t="shared" si="140"/>
        <v/>
      </c>
      <c r="BB136" s="85">
        <f t="shared" si="125"/>
        <v>1</v>
      </c>
      <c r="BC136" s="27">
        <v>33371</v>
      </c>
      <c r="BD136">
        <v>10.0900001525879</v>
      </c>
      <c r="BE136">
        <v>22.120000839233398</v>
      </c>
      <c r="BF136">
        <v>0</v>
      </c>
      <c r="BG136">
        <v>20.0976321816308</v>
      </c>
      <c r="BH136" s="110">
        <f t="shared" si="141"/>
        <v>2.2187237205398418</v>
      </c>
      <c r="BI136" s="111">
        <f t="shared" si="154"/>
        <v>0</v>
      </c>
      <c r="BJ136" s="113">
        <f t="shared" si="155"/>
        <v>0</v>
      </c>
      <c r="BK136" s="112">
        <f t="shared" si="142"/>
        <v>19.112500667572025</v>
      </c>
      <c r="BL136" s="35" t="str">
        <f t="shared" si="143"/>
        <v xml:space="preserve"> </v>
      </c>
      <c r="BM136" s="76" t="str">
        <f t="shared" si="163"/>
        <v/>
      </c>
      <c r="BN136" s="89">
        <f t="shared" si="114"/>
        <v>1</v>
      </c>
      <c r="BO136" s="168">
        <f t="shared" si="104"/>
        <v>0.11608053768025951</v>
      </c>
      <c r="BP136" s="165">
        <f t="shared" ref="BP136:BP199" si="165">IF(AND(SUM(BO120:BO136)&gt;1,SUM(BF116:BF120)&gt;$CP$6),1,0)</f>
        <v>0</v>
      </c>
      <c r="BQ136" s="70">
        <f t="shared" si="117"/>
        <v>1</v>
      </c>
      <c r="BR136" s="102">
        <f t="shared" si="115"/>
        <v>9.0000534057620027E-2</v>
      </c>
      <c r="BS136" s="230" t="str">
        <f t="shared" si="156"/>
        <v/>
      </c>
      <c r="BT136" s="85">
        <f t="shared" si="127"/>
        <v>0</v>
      </c>
      <c r="BU136" s="27">
        <v>33736</v>
      </c>
      <c r="BV136">
        <v>1.2400000095367401</v>
      </c>
      <c r="BW136">
        <v>17.200000762939499</v>
      </c>
      <c r="BX136">
        <v>0</v>
      </c>
      <c r="BY136">
        <v>20.0976321816308</v>
      </c>
      <c r="BZ136" s="34">
        <f t="shared" si="144"/>
        <v>2.0366127110673404</v>
      </c>
      <c r="CA136" s="38">
        <f t="shared" si="157"/>
        <v>3.4259795295563791</v>
      </c>
      <c r="CB136" s="40">
        <f t="shared" si="158"/>
        <v>6.8519590591127583E-2</v>
      </c>
      <c r="CC136" s="61">
        <f t="shared" si="145"/>
        <v>13.210000574588809</v>
      </c>
      <c r="CD136" s="35" t="str">
        <f t="shared" si="146"/>
        <v xml:space="preserve"> </v>
      </c>
      <c r="CE136" s="76" t="str">
        <f t="shared" si="164"/>
        <v/>
      </c>
      <c r="CF136" s="89">
        <f t="shared" si="116"/>
        <v>1</v>
      </c>
      <c r="CG136" s="168">
        <f t="shared" si="105"/>
        <v>7.014234710007039E-2</v>
      </c>
      <c r="CH136" s="165">
        <f t="shared" si="128"/>
        <v>0</v>
      </c>
      <c r="CI136" s="70">
        <f t="shared" si="100"/>
        <v>1</v>
      </c>
      <c r="CJ136" s="102">
        <f t="shared" si="118"/>
        <v>0</v>
      </c>
      <c r="CK136" s="230" t="str">
        <f t="shared" si="159"/>
        <v/>
      </c>
      <c r="CL136" s="85">
        <f t="shared" si="129"/>
        <v>0</v>
      </c>
      <c r="CM136" s="6"/>
      <c r="CN136" s="6"/>
      <c r="CO136" s="6"/>
      <c r="CP136" s="6"/>
      <c r="CQ136" s="6"/>
      <c r="CR136" s="6"/>
      <c r="CS136" s="6"/>
      <c r="CT136" s="6"/>
      <c r="CU136" s="6"/>
    </row>
    <row r="137" spans="1:99" ht="15.6">
      <c r="A137" s="27">
        <v>33007</v>
      </c>
      <c r="B137">
        <v>9.6899995803833008</v>
      </c>
      <c r="C137">
        <v>20.850000381469702</v>
      </c>
      <c r="D137">
        <v>2.2000000476837198</v>
      </c>
      <c r="E137">
        <v>20.2099769568105</v>
      </c>
      <c r="F137" s="36">
        <f t="shared" si="131"/>
        <v>2.0960125444914772</v>
      </c>
      <c r="G137" s="41">
        <f t="shared" si="147"/>
        <v>45.537394809339688</v>
      </c>
      <c r="H137" s="42">
        <f t="shared" si="148"/>
        <v>0.91074789618679375</v>
      </c>
      <c r="I137" s="61">
        <f t="shared" si="132"/>
        <v>18.060000181198102</v>
      </c>
      <c r="J137" s="35">
        <f t="shared" si="133"/>
        <v>1</v>
      </c>
      <c r="K137" s="89">
        <f t="shared" si="160"/>
        <v>1</v>
      </c>
      <c r="L137" s="89">
        <f t="shared" si="101"/>
        <v>1</v>
      </c>
      <c r="M137" s="168">
        <f t="shared" si="106"/>
        <v>0.11389363762723363</v>
      </c>
      <c r="N137" s="165">
        <f t="shared" si="120"/>
        <v>0</v>
      </c>
      <c r="O137" s="70">
        <f t="shared" si="119"/>
        <v>1</v>
      </c>
      <c r="P137" s="102">
        <f t="shared" si="107"/>
        <v>0.58599948883058628</v>
      </c>
      <c r="Q137" s="230" t="str">
        <f t="shared" si="130"/>
        <v/>
      </c>
      <c r="R137" s="85">
        <f t="shared" si="121"/>
        <v>1</v>
      </c>
      <c r="S137" s="27">
        <v>33372</v>
      </c>
      <c r="T137">
        <v>14.460000038146999</v>
      </c>
      <c r="U137">
        <v>25.149999618530298</v>
      </c>
      <c r="V137">
        <v>0</v>
      </c>
      <c r="W137">
        <v>20.2099769568105</v>
      </c>
      <c r="X137" s="36">
        <f t="shared" si="134"/>
        <v>2.3327167354486833</v>
      </c>
      <c r="Y137" s="41">
        <f t="shared" si="149"/>
        <v>0</v>
      </c>
      <c r="Z137" s="42">
        <f t="shared" si="150"/>
        <v>0</v>
      </c>
      <c r="AA137" s="61">
        <f t="shared" si="135"/>
        <v>22.477499723434473</v>
      </c>
      <c r="AB137" s="35" t="str">
        <f t="shared" si="136"/>
        <v xml:space="preserve"> </v>
      </c>
      <c r="AC137" s="76" t="str">
        <f t="shared" si="161"/>
        <v/>
      </c>
      <c r="AD137" s="89">
        <f t="shared" si="108"/>
        <v>1</v>
      </c>
      <c r="AE137" s="168">
        <f t="shared" si="102"/>
        <v>0</v>
      </c>
      <c r="AF137" s="165">
        <f t="shared" si="122"/>
        <v>0</v>
      </c>
      <c r="AG137" s="70" t="str">
        <f t="shared" si="109"/>
        <v/>
      </c>
      <c r="AH137" s="102">
        <f t="shared" si="110"/>
        <v>6.6859994888305776</v>
      </c>
      <c r="AI137" s="230" t="str">
        <f t="shared" si="137"/>
        <v/>
      </c>
      <c r="AJ137" s="85">
        <f t="shared" si="123"/>
        <v>0</v>
      </c>
      <c r="AK137" s="27">
        <v>33737</v>
      </c>
      <c r="AL137">
        <v>8.3000001907348597</v>
      </c>
      <c r="AM137">
        <v>21.0200004577637</v>
      </c>
      <c r="AN137">
        <v>0.40000000596046398</v>
      </c>
      <c r="AO137">
        <v>20.2099769568105</v>
      </c>
      <c r="AP137" s="36">
        <f t="shared" si="138"/>
        <v>2.1964415469004908</v>
      </c>
      <c r="AQ137" s="41">
        <f t="shared" si="151"/>
        <v>28.882697729854186</v>
      </c>
      <c r="AR137" s="42">
        <f t="shared" si="152"/>
        <v>0.57765395459708369</v>
      </c>
      <c r="AS137" s="61">
        <f t="shared" si="139"/>
        <v>17.840000391006491</v>
      </c>
      <c r="AT137" s="37">
        <f t="shared" si="153"/>
        <v>1</v>
      </c>
      <c r="AU137" s="76" t="str">
        <f t="shared" si="162"/>
        <v/>
      </c>
      <c r="AV137" s="89">
        <f t="shared" si="111"/>
        <v>1</v>
      </c>
      <c r="AW137" s="168">
        <f t="shared" si="103"/>
        <v>0.11281233881815353</v>
      </c>
      <c r="AX137" s="165">
        <f t="shared" si="124"/>
        <v>1</v>
      </c>
      <c r="AY137" s="70">
        <f t="shared" si="112"/>
        <v>1</v>
      </c>
      <c r="AZ137" s="102">
        <f t="shared" si="113"/>
        <v>1.3419990539550781</v>
      </c>
      <c r="BA137" s="230" t="str">
        <f t="shared" si="140"/>
        <v/>
      </c>
      <c r="BB137" s="85">
        <f>IF(AND(AND(AND(SUM(AN124:AN128)&gt;$CP$6)),(AV137=1)),1,0)</f>
        <v>1</v>
      </c>
      <c r="BC137" s="27">
        <v>33372</v>
      </c>
      <c r="BD137">
        <v>11.810000419616699</v>
      </c>
      <c r="BE137">
        <v>22.2299995422363</v>
      </c>
      <c r="BF137">
        <v>0</v>
      </c>
      <c r="BG137">
        <v>19.934744966460801</v>
      </c>
      <c r="BH137" s="110">
        <f t="shared" si="141"/>
        <v>2.1034638047525558</v>
      </c>
      <c r="BI137" s="111">
        <f t="shared" si="154"/>
        <v>0</v>
      </c>
      <c r="BJ137" s="113">
        <f t="shared" si="155"/>
        <v>0</v>
      </c>
      <c r="BK137" s="112">
        <f t="shared" si="142"/>
        <v>19.6249997615814</v>
      </c>
      <c r="BL137" s="35" t="str">
        <f t="shared" si="143"/>
        <v xml:space="preserve"> </v>
      </c>
      <c r="BM137" s="76" t="str">
        <f t="shared" si="163"/>
        <v/>
      </c>
      <c r="BN137" s="89">
        <f t="shared" si="114"/>
        <v>1</v>
      </c>
      <c r="BO137" s="168">
        <f t="shared" si="104"/>
        <v>0.11453350859324841</v>
      </c>
      <c r="BP137" s="165">
        <f t="shared" si="165"/>
        <v>0</v>
      </c>
      <c r="BQ137" s="70">
        <f t="shared" si="117"/>
        <v>1</v>
      </c>
      <c r="BR137" s="102">
        <f t="shared" si="115"/>
        <v>0.59000034332273965</v>
      </c>
      <c r="BS137" s="230">
        <f t="shared" si="156"/>
        <v>33372</v>
      </c>
      <c r="BT137" s="85">
        <f>IF(AND(AND(AND(SUM(BF124:BF128)&gt;$CP$6)),(BN137=1)),1,0)</f>
        <v>1</v>
      </c>
      <c r="BU137" s="27">
        <v>33737</v>
      </c>
      <c r="BV137">
        <v>3.96000003814697</v>
      </c>
      <c r="BW137">
        <v>19.4799995422363</v>
      </c>
      <c r="BX137">
        <v>0.10000000149011599</v>
      </c>
      <c r="BY137">
        <v>19.934744966460801</v>
      </c>
      <c r="BZ137" s="34">
        <f t="shared" si="144"/>
        <v>2.1763795534472812</v>
      </c>
      <c r="CA137" s="38">
        <f t="shared" si="157"/>
        <v>1.7848758882886702</v>
      </c>
      <c r="CB137" s="40">
        <f t="shared" si="158"/>
        <v>3.5697517765773401E-2</v>
      </c>
      <c r="CC137" s="61">
        <f t="shared" si="145"/>
        <v>15.599999666213968</v>
      </c>
      <c r="CD137" s="35" t="str">
        <f t="shared" si="146"/>
        <v xml:space="preserve"> </v>
      </c>
      <c r="CE137" s="76" t="str">
        <f t="shared" si="164"/>
        <v/>
      </c>
      <c r="CF137" s="89">
        <f t="shared" si="116"/>
        <v>1</v>
      </c>
      <c r="CG137" s="168">
        <f t="shared" si="105"/>
        <v>9.5073595124506735E-2</v>
      </c>
      <c r="CH137" s="165">
        <f t="shared" si="128"/>
        <v>0</v>
      </c>
      <c r="CI137" s="70">
        <f t="shared" ref="CI137:CI200" si="166">IF((AVERAGE(BW131:BW137))&lt;$CP$4,1,"")</f>
        <v>1</v>
      </c>
      <c r="CJ137" s="102">
        <f t="shared" si="118"/>
        <v>0</v>
      </c>
      <c r="CK137" s="230" t="str">
        <f t="shared" si="159"/>
        <v/>
      </c>
      <c r="CL137" s="85">
        <f t="shared" si="129"/>
        <v>0</v>
      </c>
      <c r="CM137" s="6"/>
      <c r="CN137" s="6"/>
      <c r="CO137" s="6"/>
      <c r="CP137" s="6"/>
      <c r="CQ137" s="6"/>
      <c r="CR137" s="6"/>
      <c r="CS137" s="6"/>
      <c r="CT137" s="6"/>
      <c r="CU137" s="6"/>
    </row>
    <row r="138" spans="1:99" ht="15.6">
      <c r="A138" s="27">
        <v>33008</v>
      </c>
      <c r="B138">
        <v>12.0299997329712</v>
      </c>
      <c r="C138">
        <v>20.809999465942401</v>
      </c>
      <c r="D138">
        <v>1.3999999761581401</v>
      </c>
      <c r="E138">
        <v>20.051832334493</v>
      </c>
      <c r="F138" s="36">
        <f t="shared" si="131"/>
        <v>1.9087237072501095</v>
      </c>
      <c r="G138" s="41">
        <f t="shared" si="147"/>
        <v>45.410415819697739</v>
      </c>
      <c r="H138" s="42">
        <f t="shared" si="148"/>
        <v>0.90820831639395483</v>
      </c>
      <c r="I138" s="61">
        <f t="shared" si="132"/>
        <v>18.614999532699599</v>
      </c>
      <c r="J138" s="35">
        <f t="shared" si="133"/>
        <v>1</v>
      </c>
      <c r="K138" s="89">
        <f t="shared" si="160"/>
        <v>1</v>
      </c>
      <c r="L138" s="89">
        <f t="shared" si="101"/>
        <v>1</v>
      </c>
      <c r="M138" s="168">
        <f t="shared" si="106"/>
        <v>0.11575889376333939</v>
      </c>
      <c r="N138" s="165">
        <f t="shared" si="120"/>
        <v>1</v>
      </c>
      <c r="O138" s="70">
        <f t="shared" si="119"/>
        <v>1</v>
      </c>
      <c r="P138" s="102">
        <f t="shared" si="107"/>
        <v>0.58599948883058628</v>
      </c>
      <c r="Q138" s="230" t="str">
        <f t="shared" si="130"/>
        <v/>
      </c>
      <c r="R138" s="85">
        <f t="shared" si="121"/>
        <v>1</v>
      </c>
      <c r="S138" s="27">
        <v>33373</v>
      </c>
      <c r="T138">
        <v>14.5900001525879</v>
      </c>
      <c r="U138">
        <v>20.340000152587901</v>
      </c>
      <c r="V138">
        <v>8.3000001907348597</v>
      </c>
      <c r="W138">
        <v>20.051832334493</v>
      </c>
      <c r="X138" s="36">
        <f t="shared" si="134"/>
        <v>1.5918187964504176</v>
      </c>
      <c r="Y138" s="41">
        <f t="shared" si="149"/>
        <v>7.026545153574526</v>
      </c>
      <c r="Z138" s="42">
        <f t="shared" si="150"/>
        <v>0.14053090307149052</v>
      </c>
      <c r="AA138" s="61">
        <f t="shared" si="135"/>
        <v>18.902500152587901</v>
      </c>
      <c r="AB138" s="35" t="str">
        <f t="shared" si="136"/>
        <v xml:space="preserve"> </v>
      </c>
      <c r="AC138" s="76">
        <f t="shared" si="161"/>
        <v>1</v>
      </c>
      <c r="AD138" s="89">
        <f t="shared" si="108"/>
        <v>1</v>
      </c>
      <c r="AE138" s="168">
        <f t="shared" si="102"/>
        <v>0.11612876478226723</v>
      </c>
      <c r="AF138" s="165">
        <f t="shared" si="122"/>
        <v>0</v>
      </c>
      <c r="AG138" s="70" t="str">
        <f t="shared" si="109"/>
        <v/>
      </c>
      <c r="AH138" s="102">
        <f t="shared" si="110"/>
        <v>6.6859994888305776</v>
      </c>
      <c r="AI138" s="230" t="str">
        <f t="shared" si="137"/>
        <v/>
      </c>
      <c r="AJ138" s="85">
        <f t="shared" si="123"/>
        <v>0</v>
      </c>
      <c r="AK138" s="27">
        <v>33738</v>
      </c>
      <c r="AL138">
        <v>9.6899995803833008</v>
      </c>
      <c r="AM138">
        <v>20.780000686645501</v>
      </c>
      <c r="AN138">
        <v>3.2999999523162802</v>
      </c>
      <c r="AO138">
        <v>20.051832334493</v>
      </c>
      <c r="AP138" s="36">
        <f t="shared" si="138"/>
        <v>2.070884720776045</v>
      </c>
      <c r="AQ138" s="41">
        <f t="shared" si="151"/>
        <v>30.525989905549629</v>
      </c>
      <c r="AR138" s="42">
        <f t="shared" si="152"/>
        <v>0.61051979811099255</v>
      </c>
      <c r="AS138" s="61">
        <f t="shared" si="139"/>
        <v>18.007500410079949</v>
      </c>
      <c r="AT138" s="37">
        <f t="shared" si="153"/>
        <v>1</v>
      </c>
      <c r="AU138" s="76" t="str">
        <f t="shared" si="162"/>
        <v/>
      </c>
      <c r="AV138" s="89">
        <f t="shared" si="111"/>
        <v>1</v>
      </c>
      <c r="AW138" s="168">
        <f t="shared" si="103"/>
        <v>0.11365130421873454</v>
      </c>
      <c r="AX138" s="165">
        <f t="shared" si="124"/>
        <v>1</v>
      </c>
      <c r="AY138" s="70">
        <f t="shared" si="112"/>
        <v>1</v>
      </c>
      <c r="AZ138" s="102">
        <f t="shared" si="113"/>
        <v>1.0659994125366381</v>
      </c>
      <c r="BA138" s="230" t="str">
        <f t="shared" si="140"/>
        <v/>
      </c>
      <c r="BB138" s="85">
        <f t="shared" si="125"/>
        <v>1</v>
      </c>
      <c r="BC138" s="59">
        <v>33373</v>
      </c>
      <c r="BD138">
        <v>15.6099996566772</v>
      </c>
      <c r="BE138">
        <v>18.620000839233398</v>
      </c>
      <c r="BF138">
        <v>0.30000001192092901</v>
      </c>
      <c r="BG138">
        <v>19.775494762292499</v>
      </c>
      <c r="BH138" s="110">
        <f t="shared" si="141"/>
        <v>1.124564817061491</v>
      </c>
      <c r="BI138" s="111">
        <f t="shared" si="154"/>
        <v>0</v>
      </c>
      <c r="BJ138" s="113">
        <f t="shared" si="155"/>
        <v>0</v>
      </c>
      <c r="BK138" s="112">
        <f t="shared" si="142"/>
        <v>17.86750054359435</v>
      </c>
      <c r="BL138" s="35" t="str">
        <f t="shared" si="143"/>
        <v xml:space="preserve"> </v>
      </c>
      <c r="BM138" s="76" t="str">
        <f t="shared" si="163"/>
        <v/>
      </c>
      <c r="BN138" s="89">
        <f t="shared" si="114"/>
        <v>1</v>
      </c>
      <c r="BO138" s="168">
        <f t="shared" si="104"/>
        <v>0.11295672060585309</v>
      </c>
      <c r="BP138" s="165">
        <f t="shared" si="165"/>
        <v>0</v>
      </c>
      <c r="BQ138" s="70">
        <f t="shared" si="117"/>
        <v>1</v>
      </c>
      <c r="BR138" s="102">
        <f t="shared" si="115"/>
        <v>0.59000034332273965</v>
      </c>
      <c r="BS138" s="230" t="str">
        <f t="shared" si="156"/>
        <v/>
      </c>
      <c r="BT138" s="85">
        <f t="shared" si="127"/>
        <v>1</v>
      </c>
      <c r="BU138" s="27">
        <v>33738</v>
      </c>
      <c r="BV138">
        <v>10.1300001144409</v>
      </c>
      <c r="BW138">
        <v>18.319999694824201</v>
      </c>
      <c r="BX138">
        <v>1.79999995231628</v>
      </c>
      <c r="BY138">
        <v>19.775494762292499</v>
      </c>
      <c r="BZ138" s="34">
        <f t="shared" si="144"/>
        <v>1.7014538993037829</v>
      </c>
      <c r="CA138" s="38">
        <f t="shared" si="157"/>
        <v>2.2237127211619239</v>
      </c>
      <c r="CB138" s="40">
        <f t="shared" si="158"/>
        <v>4.4474254423238477E-2</v>
      </c>
      <c r="CC138" s="61">
        <f t="shared" si="145"/>
        <v>16.272499799728376</v>
      </c>
      <c r="CD138" s="35" t="str">
        <f t="shared" si="146"/>
        <v xml:space="preserve"> </v>
      </c>
      <c r="CE138" s="76" t="str">
        <f t="shared" si="164"/>
        <v/>
      </c>
      <c r="CF138" s="89">
        <f t="shared" si="116"/>
        <v>1</v>
      </c>
      <c r="CG138" s="168">
        <f t="shared" si="105"/>
        <v>0.10133597325661302</v>
      </c>
      <c r="CH138" s="165">
        <f t="shared" si="128"/>
        <v>0</v>
      </c>
      <c r="CI138" s="70">
        <f t="shared" si="166"/>
        <v>1</v>
      </c>
      <c r="CJ138" s="102">
        <f t="shared" si="118"/>
        <v>0</v>
      </c>
      <c r="CK138" s="230">
        <f t="shared" si="159"/>
        <v>33738</v>
      </c>
      <c r="CL138" s="85">
        <f>IF(AND(AND(AND(SUM(BX125:BX129)&gt;$CP$6)),(CF138=1)),1,0)</f>
        <v>1</v>
      </c>
      <c r="CM138" s="6"/>
      <c r="CN138" s="6"/>
      <c r="CO138" s="6"/>
      <c r="CP138" s="6"/>
      <c r="CQ138" s="6"/>
      <c r="CR138" s="6"/>
      <c r="CS138" s="6"/>
      <c r="CT138" s="6"/>
      <c r="CU138" s="6"/>
    </row>
    <row r="139" spans="1:99" ht="15.6">
      <c r="A139" s="27">
        <v>33009</v>
      </c>
      <c r="B139">
        <v>10.689999580383301</v>
      </c>
      <c r="C139">
        <v>20.9899997711182</v>
      </c>
      <c r="D139">
        <v>0</v>
      </c>
      <c r="E139">
        <v>19.897430734564299</v>
      </c>
      <c r="F139" s="36">
        <f t="shared" si="131"/>
        <v>2.0166631031063371</v>
      </c>
      <c r="G139" s="41">
        <f t="shared" si="147"/>
        <v>43.797085337212671</v>
      </c>
      <c r="H139" s="42">
        <f t="shared" si="148"/>
        <v>0.87594170674425342</v>
      </c>
      <c r="I139" s="61">
        <f t="shared" si="132"/>
        <v>18.414999723434477</v>
      </c>
      <c r="J139" s="35">
        <f t="shared" si="133"/>
        <v>1</v>
      </c>
      <c r="K139" s="89">
        <f t="shared" si="160"/>
        <v>1</v>
      </c>
      <c r="L139" s="89">
        <f t="shared" ref="L139:L202" si="167">IF((AVERAGE(I130:I139))&lt;$CP$5,1,"")</f>
        <v>1</v>
      </c>
      <c r="M139" s="168">
        <f t="shared" si="106"/>
        <v>0.11524500271544774</v>
      </c>
      <c r="N139" s="165">
        <f t="shared" si="120"/>
        <v>1</v>
      </c>
      <c r="O139" s="70">
        <f t="shared" si="119"/>
        <v>1</v>
      </c>
      <c r="P139" s="102">
        <f t="shared" si="107"/>
        <v>0.58599948883058628</v>
      </c>
      <c r="Q139" s="230" t="str">
        <f t="shared" si="130"/>
        <v/>
      </c>
      <c r="R139" s="85">
        <f t="shared" si="121"/>
        <v>1</v>
      </c>
      <c r="S139" s="27">
        <v>33374</v>
      </c>
      <c r="T139">
        <v>11.9799995422363</v>
      </c>
      <c r="U139">
        <v>21.309999465942401</v>
      </c>
      <c r="V139">
        <v>5.3000001907348597</v>
      </c>
      <c r="W139">
        <v>19.897430734564299</v>
      </c>
      <c r="X139" s="36">
        <f t="shared" si="134"/>
        <v>1.9652859806626923</v>
      </c>
      <c r="Y139" s="41">
        <f t="shared" si="149"/>
        <v>10.754316559779232</v>
      </c>
      <c r="Z139" s="42">
        <f t="shared" si="150"/>
        <v>0.21508633119558465</v>
      </c>
      <c r="AA139" s="61">
        <f t="shared" si="135"/>
        <v>18.977499485015876</v>
      </c>
      <c r="AB139" s="35">
        <f t="shared" si="136"/>
        <v>1</v>
      </c>
      <c r="AC139" s="76">
        <f t="shared" si="161"/>
        <v>1</v>
      </c>
      <c r="AD139" s="89">
        <f t="shared" si="108"/>
        <v>1</v>
      </c>
      <c r="AE139" s="168">
        <f t="shared" ref="AE139:AE202" si="168">IF(AND(AA139&lt;21.5,AA139&gt;4.5),0.000318*AA139*(AA139-4.5)*((21.5-AA139)^(1/3.25)),0)</f>
        <v>0.11614487615855219</v>
      </c>
      <c r="AF139" s="165">
        <f t="shared" si="122"/>
        <v>0</v>
      </c>
      <c r="AG139" s="70" t="str">
        <f t="shared" si="109"/>
        <v/>
      </c>
      <c r="AH139" s="102">
        <f t="shared" si="110"/>
        <v>6.6859994888305776</v>
      </c>
      <c r="AI139" s="230" t="str">
        <f t="shared" si="137"/>
        <v/>
      </c>
      <c r="AJ139" s="85">
        <f t="shared" si="123"/>
        <v>0</v>
      </c>
      <c r="AK139" s="27">
        <v>33739</v>
      </c>
      <c r="AL139">
        <v>12.289999961853001</v>
      </c>
      <c r="AM139">
        <v>21.7399997711182</v>
      </c>
      <c r="AN139">
        <v>0</v>
      </c>
      <c r="AO139">
        <v>19.897430734564299</v>
      </c>
      <c r="AP139" s="36">
        <f t="shared" si="138"/>
        <v>1.9991300665235185</v>
      </c>
      <c r="AQ139" s="41">
        <f t="shared" si="151"/>
        <v>28.926685852330813</v>
      </c>
      <c r="AR139" s="42">
        <f t="shared" si="152"/>
        <v>0.57853371704661627</v>
      </c>
      <c r="AS139" s="61">
        <f t="shared" si="139"/>
        <v>19.377499818801901</v>
      </c>
      <c r="AT139" s="37">
        <f t="shared" si="153"/>
        <v>1</v>
      </c>
      <c r="AU139" s="76" t="str">
        <f t="shared" si="162"/>
        <v/>
      </c>
      <c r="AV139" s="89">
        <f t="shared" si="111"/>
        <v>1</v>
      </c>
      <c r="AW139" s="168">
        <f t="shared" ref="AW139:AW202" si="169">IF(AND(AS139&lt;21.5,AS139&gt;4.5),0.000318*AS139*(AS139-4.5)*((21.5-AS139)^(1/3.25)),0)</f>
        <v>0.11556420853391622</v>
      </c>
      <c r="AX139" s="165">
        <f t="shared" si="124"/>
        <v>1</v>
      </c>
      <c r="AY139" s="70">
        <f t="shared" si="112"/>
        <v>1</v>
      </c>
      <c r="AZ139" s="102">
        <f t="shared" si="113"/>
        <v>0.30199985504152094</v>
      </c>
      <c r="BA139" s="230" t="str">
        <f t="shared" si="140"/>
        <v/>
      </c>
      <c r="BB139" s="85">
        <f t="shared" si="125"/>
        <v>1</v>
      </c>
      <c r="BC139" s="27">
        <v>33374</v>
      </c>
      <c r="BD139">
        <v>7.9299998283386204</v>
      </c>
      <c r="BE139">
        <v>19.4799995422363</v>
      </c>
      <c r="BF139">
        <v>0.40000000596046398</v>
      </c>
      <c r="BG139">
        <v>19.6199486897229</v>
      </c>
      <c r="BH139" s="110">
        <f t="shared" si="141"/>
        <v>1.9721052319819004</v>
      </c>
      <c r="BI139" s="111">
        <f t="shared" si="154"/>
        <v>0</v>
      </c>
      <c r="BJ139" s="113">
        <f t="shared" si="155"/>
        <v>0</v>
      </c>
      <c r="BK139" s="112">
        <f t="shared" si="142"/>
        <v>16.592499613761881</v>
      </c>
      <c r="BL139" s="35" t="str">
        <f t="shared" si="143"/>
        <v xml:space="preserve"> </v>
      </c>
      <c r="BM139" s="76" t="str">
        <f t="shared" si="163"/>
        <v/>
      </c>
      <c r="BN139" s="89">
        <f t="shared" si="114"/>
        <v>1</v>
      </c>
      <c r="BO139" s="168">
        <f t="shared" ref="BO139:BO202" si="170">IF(AND(BK139&lt;21.5,BK139&gt;4.5),0.000318*BK139*(BK139-4.5)*((21.5-BK139)^(1/3.25)),0)</f>
        <v>0.10409441562315515</v>
      </c>
      <c r="BP139" s="165">
        <f t="shared" si="165"/>
        <v>0</v>
      </c>
      <c r="BQ139" s="70">
        <f t="shared" si="117"/>
        <v>1</v>
      </c>
      <c r="BR139" s="102">
        <f t="shared" si="115"/>
        <v>0.59000034332273965</v>
      </c>
      <c r="BS139" s="230" t="str">
        <f t="shared" si="156"/>
        <v/>
      </c>
      <c r="BT139" s="85">
        <f t="shared" si="127"/>
        <v>0</v>
      </c>
      <c r="BU139" s="27">
        <v>33739</v>
      </c>
      <c r="BV139">
        <v>11.1300001144409</v>
      </c>
      <c r="BW139">
        <v>18.709999084472699</v>
      </c>
      <c r="BX139">
        <v>0</v>
      </c>
      <c r="BY139">
        <v>19.6199486897229</v>
      </c>
      <c r="BZ139" s="34">
        <f t="shared" si="144"/>
        <v>1.6592334020474464</v>
      </c>
      <c r="CA139" s="38">
        <f t="shared" si="157"/>
        <v>0.89632599952396674</v>
      </c>
      <c r="CB139" s="40">
        <f t="shared" si="158"/>
        <v>1.7926519990479336E-2</v>
      </c>
      <c r="CC139" s="61">
        <f t="shared" si="145"/>
        <v>16.81499934196475</v>
      </c>
      <c r="CD139" s="35" t="str">
        <f t="shared" si="146"/>
        <v xml:space="preserve"> </v>
      </c>
      <c r="CE139" s="76" t="str">
        <f t="shared" si="164"/>
        <v/>
      </c>
      <c r="CF139" s="89">
        <f t="shared" si="116"/>
        <v>1</v>
      </c>
      <c r="CG139" s="168">
        <f t="shared" ref="CG139:CG202" si="171">IF(AND(CC139&lt;21.5,CC139&gt;4.5),0.000318*CC139*(CC139-4.5)*((21.5-CC139)^(1/3.25)),0)</f>
        <v>0.10590843962643828</v>
      </c>
      <c r="CH139" s="165">
        <f t="shared" si="128"/>
        <v>0</v>
      </c>
      <c r="CI139" s="70">
        <f t="shared" si="166"/>
        <v>1</v>
      </c>
      <c r="CJ139" s="102">
        <f t="shared" si="118"/>
        <v>0</v>
      </c>
      <c r="CK139" s="230" t="str">
        <f t="shared" si="159"/>
        <v/>
      </c>
      <c r="CL139" s="85">
        <f t="shared" si="129"/>
        <v>1</v>
      </c>
      <c r="CM139" s="6"/>
      <c r="CN139" s="6"/>
      <c r="CO139" s="6"/>
      <c r="CP139" s="6"/>
      <c r="CQ139" s="6"/>
      <c r="CR139" s="6"/>
      <c r="CS139" s="6"/>
      <c r="CT139" s="6"/>
      <c r="CU139" s="6"/>
    </row>
    <row r="140" spans="1:99" ht="15.6">
      <c r="A140" s="27">
        <v>33010</v>
      </c>
      <c r="B140">
        <v>12.069999694824199</v>
      </c>
      <c r="C140">
        <v>19.200000762939499</v>
      </c>
      <c r="D140">
        <v>1.20000004768372</v>
      </c>
      <c r="E140">
        <v>19.746805941956801</v>
      </c>
      <c r="F140" s="36">
        <f t="shared" si="131"/>
        <v>1.655025683888186</v>
      </c>
      <c r="G140" s="41">
        <f t="shared" si="147"/>
        <v>43.673064837785844</v>
      </c>
      <c r="H140" s="42">
        <f t="shared" si="148"/>
        <v>0.87346129675571693</v>
      </c>
      <c r="I140" s="61">
        <f t="shared" si="132"/>
        <v>17.417500495910673</v>
      </c>
      <c r="J140" s="35">
        <f t="shared" si="133"/>
        <v>1</v>
      </c>
      <c r="K140" s="89">
        <f t="shared" si="160"/>
        <v>1</v>
      </c>
      <c r="L140" s="89">
        <f t="shared" si="167"/>
        <v>1</v>
      </c>
      <c r="M140" s="168">
        <f t="shared" ref="M140:M203" si="172">IF(AND(I140&lt;21.5,I140&gt;4.5),0.000318*I140*(I140-4.5)*((21.5-I140)^(1/3.25)),0)</f>
        <v>0.11029827299630404</v>
      </c>
      <c r="N140" s="165">
        <f t="shared" si="120"/>
        <v>1</v>
      </c>
      <c r="O140" s="70">
        <f t="shared" si="119"/>
        <v>1</v>
      </c>
      <c r="P140" s="102">
        <f t="shared" ref="P140:P203" si="173">IF(L140=1,(AVERAGE(IF(I140&gt;$CP$7,I140-$CP$7,0),IF(I139&gt;$CP$7,I139-$CP$7,0),IF(I138&gt;$CP$7,I138-$CP$7,0),IF(I137&gt;$CP$7,I137-$CP$7,0),IF(I136&gt;$CP$7,I136-$CP$7,0),IF(I135&gt;$CP$7,I135-$CP$7,0),IF(I134&gt;$CP$7,I134-$CP$7,0),IF(I133&gt;$CP$7,I133-$CP$7,0),IF(I132&gt;$CP$7,I132-$CP$7,0),IF(I131&gt;$CP$7,I131-$CP$7,0)))*$CP$8,"")</f>
        <v>0.58599948883058628</v>
      </c>
      <c r="Q140" s="230" t="str">
        <f t="shared" si="130"/>
        <v/>
      </c>
      <c r="R140" s="85">
        <f t="shared" si="121"/>
        <v>1</v>
      </c>
      <c r="S140" s="27">
        <v>33375</v>
      </c>
      <c r="T140">
        <v>6.8299999237060502</v>
      </c>
      <c r="U140">
        <v>20.579999923706101</v>
      </c>
      <c r="V140">
        <v>0.10000000149011599</v>
      </c>
      <c r="W140">
        <v>19.746805941956801</v>
      </c>
      <c r="X140" s="36">
        <f t="shared" si="134"/>
        <v>2.1656558448685246</v>
      </c>
      <c r="Y140" s="41">
        <f t="shared" si="149"/>
        <v>9.1217918853745275</v>
      </c>
      <c r="Z140" s="42">
        <f t="shared" si="150"/>
        <v>0.18243583770749056</v>
      </c>
      <c r="AA140" s="61">
        <f t="shared" si="135"/>
        <v>17.14249992370609</v>
      </c>
      <c r="AB140" s="35" t="str">
        <f t="shared" si="136"/>
        <v xml:space="preserve"> </v>
      </c>
      <c r="AC140" s="76">
        <f t="shared" si="161"/>
        <v>1</v>
      </c>
      <c r="AD140" s="89">
        <f t="shared" ref="AD140:AD203" si="174">IF((AVERAGE(AA131:AA140))&lt;$CP$5,1,"")</f>
        <v>1</v>
      </c>
      <c r="AE140" s="168">
        <f t="shared" si="168"/>
        <v>0.10839834902725137</v>
      </c>
      <c r="AF140" s="165">
        <f t="shared" si="122"/>
        <v>0</v>
      </c>
      <c r="AG140" s="70" t="str">
        <f t="shared" ref="AG140:AG203" si="175">IF((AVERAGE(U134:U140))&lt;$CP$4,1,"")</f>
        <v/>
      </c>
      <c r="AH140" s="102">
        <f t="shared" ref="AH140:AH203" si="176">IF(AD140=1,(AVERAGE(IF(AA140&gt;$CP$7,AA140-$CP$7,0),IF(AA139&gt;$CP$7,AA139-$CP$7,0),IF(AA138&gt;$CP$7,AA138-$CP$7,0),IF(AA137&gt;$CP$7,AA137-$CP$7,0),IF(AA136&gt;$CP$7,AA136-$CP$7,0),IF(AA135&gt;$CP$7,AA135-$CP$7,0),IF(AA134&gt;$CP$7,AA134-$CP$7,0),IF(AA133&gt;$CP$7,AA133-$CP$7,0),IF(AA132&gt;$CP$7,AA132-$CP$7,0),IF(AA131&gt;$CP$7,AA131-$CP$7,0)))*$CP$8,"")</f>
        <v>6.6859994888305776</v>
      </c>
      <c r="AI140" s="230" t="str">
        <f t="shared" si="137"/>
        <v/>
      </c>
      <c r="AJ140" s="85">
        <f t="shared" si="123"/>
        <v>0</v>
      </c>
      <c r="AK140" s="27">
        <v>33740</v>
      </c>
      <c r="AL140">
        <v>9.9899997711181605</v>
      </c>
      <c r="AM140">
        <v>21.090000152587901</v>
      </c>
      <c r="AN140">
        <v>0</v>
      </c>
      <c r="AO140">
        <v>19.746805941956801</v>
      </c>
      <c r="AP140" s="36">
        <f t="shared" si="138"/>
        <v>2.0591391780359949</v>
      </c>
      <c r="AQ140" s="41">
        <f t="shared" si="151"/>
        <v>27.279374509902016</v>
      </c>
      <c r="AR140" s="42">
        <f t="shared" si="152"/>
        <v>0.54558749019804031</v>
      </c>
      <c r="AS140" s="61">
        <f t="shared" si="139"/>
        <v>18.315000057220466</v>
      </c>
      <c r="AT140" s="37">
        <f t="shared" si="153"/>
        <v>1</v>
      </c>
      <c r="AU140" s="76" t="str">
        <f t="shared" si="162"/>
        <v/>
      </c>
      <c r="AV140" s="89">
        <f t="shared" ref="AV140:AV203" si="177">IF((AVERAGE(AS131:AS140))&lt;$CP$5,1,"")</f>
        <v>1</v>
      </c>
      <c r="AW140" s="168">
        <f t="shared" si="169"/>
        <v>0.11491794113386222</v>
      </c>
      <c r="AX140" s="165">
        <f t="shared" si="124"/>
        <v>1</v>
      </c>
      <c r="AY140" s="70">
        <f t="shared" ref="AY140:AY203" si="178">IF((AVERAGE(AM134:AM140))&lt;$CP$4,1,"")</f>
        <v>1</v>
      </c>
      <c r="AZ140" s="102">
        <f t="shared" ref="AZ140:AZ203" si="179">IF(AV140=1,(AVERAGE(IF(AS140&gt;$CP$7,AS140-$CP$7,0),IF(AS139&gt;$CP$7,AS139-$CP$7,0),IF(AS138&gt;$CP$7,AS138-$CP$7,0),IF(AS137&gt;$CP$7,AS137-$CP$7,0),IF(AS136&gt;$CP$7,AS136-$CP$7,0),IF(AS135&gt;$CP$7,AS135-$CP$7,0),IF(AS134&gt;$CP$7,AS134-$CP$7,0),IF(AS133&gt;$CP$7,AS133-$CP$7,0),IF(AS132&gt;$CP$7,AS132-$CP$7,0),IF(AS131&gt;$CP$7,AS131-$CP$7,0)))*$CP$8,"")</f>
        <v>0.30199985504152094</v>
      </c>
      <c r="BA140" s="230" t="str">
        <f t="shared" si="140"/>
        <v/>
      </c>
      <c r="BB140" s="85">
        <f t="shared" si="125"/>
        <v>1</v>
      </c>
      <c r="BC140" s="27">
        <v>33375</v>
      </c>
      <c r="BD140">
        <v>4.53999996185303</v>
      </c>
      <c r="BE140">
        <v>17.719999313354499</v>
      </c>
      <c r="BF140">
        <v>0.10000000149011599</v>
      </c>
      <c r="BG140">
        <v>19.468144533193701</v>
      </c>
      <c r="BH140" s="110">
        <f t="shared" si="141"/>
        <v>1.9195190922482837</v>
      </c>
      <c r="BI140" s="111">
        <f t="shared" si="154"/>
        <v>0</v>
      </c>
      <c r="BJ140" s="113">
        <f t="shared" si="155"/>
        <v>0</v>
      </c>
      <c r="BK140" s="112">
        <f t="shared" si="142"/>
        <v>14.424999475479133</v>
      </c>
      <c r="BL140" s="35" t="str">
        <f t="shared" si="143"/>
        <v xml:space="preserve"> </v>
      </c>
      <c r="BM140" s="76" t="str">
        <f t="shared" si="163"/>
        <v/>
      </c>
      <c r="BN140" s="89">
        <f t="shared" ref="BN140:BN203" si="180">IF((AVERAGE(BK131:BK140))&lt;$CP$5,1,"")</f>
        <v>1</v>
      </c>
      <c r="BO140" s="168">
        <f t="shared" si="170"/>
        <v>8.3124245996966634E-2</v>
      </c>
      <c r="BP140" s="165">
        <f t="shared" si="165"/>
        <v>0</v>
      </c>
      <c r="BQ140" s="70">
        <f t="shared" si="117"/>
        <v>1</v>
      </c>
      <c r="BR140" s="102">
        <f t="shared" ref="BR140:BR203" si="181">IF(BN140=1,(AVERAGE(IF(BK140&gt;$CP$7,BK140-$CP$7,0),IF(BK139&gt;$CP$7,BK139-$CP$7,0),IF(BK138&gt;$CP$7,BK138-$CP$7,0),IF(BK137&gt;$CP$7,BK137-$CP$7,0),IF(BK136&gt;$CP$7,BK136-$CP$7,0),IF(BK135&gt;$CP$7,BK135-$CP$7,0),IF(BK134&gt;$CP$7,BK134-$CP$7,0),IF(BK133&gt;$CP$7,BK133-$CP$7,0),IF(BK132&gt;$CP$7,BK132-$CP$7,0),IF(BK131&gt;$CP$7,BK131-$CP$7,0)))*$CP$8,"")</f>
        <v>0.59000034332273965</v>
      </c>
      <c r="BS140" s="230" t="str">
        <f t="shared" si="156"/>
        <v/>
      </c>
      <c r="BT140" s="85">
        <f t="shared" si="127"/>
        <v>0</v>
      </c>
      <c r="BU140" s="27">
        <v>33740</v>
      </c>
      <c r="BV140">
        <v>10.3800001144409</v>
      </c>
      <c r="BW140">
        <v>17.399999618530298</v>
      </c>
      <c r="BX140">
        <v>0</v>
      </c>
      <c r="BY140">
        <v>19.468144533193701</v>
      </c>
      <c r="BZ140" s="34">
        <f t="shared" si="144"/>
        <v>1.5345360359942293</v>
      </c>
      <c r="CA140" s="38">
        <f t="shared" si="157"/>
        <v>0</v>
      </c>
      <c r="CB140" s="40">
        <f t="shared" si="158"/>
        <v>0</v>
      </c>
      <c r="CC140" s="61">
        <f t="shared" si="145"/>
        <v>15.644999742507949</v>
      </c>
      <c r="CD140" s="35" t="str">
        <f t="shared" si="146"/>
        <v xml:space="preserve"> </v>
      </c>
      <c r="CE140" s="76" t="str">
        <f t="shared" si="164"/>
        <v/>
      </c>
      <c r="CF140" s="89">
        <f t="shared" ref="CF140:CF203" si="182">IF((AVERAGE(CC131:CC140))&lt;$CP$5,1,"")</f>
        <v>1</v>
      </c>
      <c r="CG140" s="168">
        <f t="shared" si="171"/>
        <v>9.5509126219984572E-2</v>
      </c>
      <c r="CH140" s="165">
        <f t="shared" si="128"/>
        <v>1</v>
      </c>
      <c r="CI140" s="70">
        <f t="shared" si="166"/>
        <v>1</v>
      </c>
      <c r="CJ140" s="102">
        <f t="shared" si="118"/>
        <v>0</v>
      </c>
      <c r="CK140" s="230" t="str">
        <f t="shared" si="159"/>
        <v/>
      </c>
      <c r="CL140" s="85">
        <f>IF(AND(AND(AND(SUM(BX127:BX131)&gt;$CP$6)),(CF140=1)),1,0)</f>
        <v>1</v>
      </c>
      <c r="CM140" s="6"/>
      <c r="CN140" s="6"/>
      <c r="CO140" s="6"/>
      <c r="CP140" s="6"/>
      <c r="CQ140" s="6"/>
      <c r="CR140" s="6"/>
      <c r="CS140" s="6"/>
      <c r="CT140" s="6"/>
      <c r="CU140" s="6"/>
    </row>
    <row r="141" spans="1:99" ht="15.6">
      <c r="A141" s="27">
        <v>33011</v>
      </c>
      <c r="B141">
        <v>11.930000305175801</v>
      </c>
      <c r="C141">
        <v>20.350000381469702</v>
      </c>
      <c r="D141">
        <v>12.699999809265099</v>
      </c>
      <c r="E141">
        <v>19.599983099797999</v>
      </c>
      <c r="F141" s="36">
        <f t="shared" si="131"/>
        <v>1.8121132613959752</v>
      </c>
      <c r="G141" s="41">
        <f t="shared" si="147"/>
        <v>50</v>
      </c>
      <c r="H141" s="42">
        <f t="shared" si="148"/>
        <v>1</v>
      </c>
      <c r="I141" s="61">
        <f t="shared" si="132"/>
        <v>18.245000362396226</v>
      </c>
      <c r="J141" s="35">
        <f t="shared" si="133"/>
        <v>1</v>
      </c>
      <c r="K141" s="89">
        <f t="shared" si="160"/>
        <v>1</v>
      </c>
      <c r="L141" s="89">
        <f t="shared" si="167"/>
        <v>1</v>
      </c>
      <c r="M141" s="168">
        <f t="shared" si="172"/>
        <v>0.11466311473688826</v>
      </c>
      <c r="N141" s="165">
        <f t="shared" si="120"/>
        <v>1</v>
      </c>
      <c r="O141" s="70">
        <f t="shared" si="119"/>
        <v>1</v>
      </c>
      <c r="P141" s="102">
        <f t="shared" si="173"/>
        <v>0.15999984741212642</v>
      </c>
      <c r="Q141" s="230" t="str">
        <f t="shared" si="130"/>
        <v/>
      </c>
      <c r="R141" s="85">
        <f t="shared" si="121"/>
        <v>0</v>
      </c>
      <c r="S141" s="27">
        <v>33376</v>
      </c>
      <c r="T141">
        <v>7.6100001335143999</v>
      </c>
      <c r="U141">
        <v>21.100000381469702</v>
      </c>
      <c r="V141">
        <v>0</v>
      </c>
      <c r="W141">
        <v>19.599983099797999</v>
      </c>
      <c r="X141" s="36">
        <f t="shared" si="134"/>
        <v>2.1730611360371479</v>
      </c>
      <c r="Y141" s="41">
        <f t="shared" si="149"/>
        <v>7.3833429765448093</v>
      </c>
      <c r="Z141" s="42">
        <f t="shared" si="150"/>
        <v>0.1476668595308962</v>
      </c>
      <c r="AA141" s="61">
        <f t="shared" si="135"/>
        <v>17.727500319480875</v>
      </c>
      <c r="AB141" s="35" t="str">
        <f t="shared" si="136"/>
        <v xml:space="preserve"> </v>
      </c>
      <c r="AC141" s="76">
        <f t="shared" si="161"/>
        <v>1</v>
      </c>
      <c r="AD141" s="89">
        <f t="shared" si="174"/>
        <v>1</v>
      </c>
      <c r="AE141" s="168">
        <f t="shared" si="168"/>
        <v>0.11219584540829609</v>
      </c>
      <c r="AF141" s="165">
        <f t="shared" si="122"/>
        <v>0</v>
      </c>
      <c r="AG141" s="70" t="str">
        <f t="shared" si="175"/>
        <v/>
      </c>
      <c r="AH141" s="102">
        <f t="shared" si="176"/>
        <v>6.6859994888305776</v>
      </c>
      <c r="AI141" s="230" t="str">
        <f t="shared" si="137"/>
        <v/>
      </c>
      <c r="AJ141" s="85">
        <f t="shared" si="123"/>
        <v>0</v>
      </c>
      <c r="AK141" s="27">
        <v>33741</v>
      </c>
      <c r="AL141">
        <v>6.21000003814697</v>
      </c>
      <c r="AM141">
        <v>20.069999694824201</v>
      </c>
      <c r="AN141">
        <v>0</v>
      </c>
      <c r="AO141">
        <v>19.599983099797999</v>
      </c>
      <c r="AP141" s="36">
        <f t="shared" si="138"/>
        <v>2.1194314075021539</v>
      </c>
      <c r="AQ141" s="41">
        <f t="shared" si="151"/>
        <v>25.583829383900294</v>
      </c>
      <c r="AR141" s="42">
        <f t="shared" si="152"/>
        <v>0.51167658767800583</v>
      </c>
      <c r="AS141" s="61">
        <f t="shared" si="139"/>
        <v>16.604999780654893</v>
      </c>
      <c r="AT141" s="37">
        <f t="shared" si="153"/>
        <v>1</v>
      </c>
      <c r="AU141" s="76" t="str">
        <f t="shared" si="162"/>
        <v/>
      </c>
      <c r="AV141" s="89">
        <f t="shared" si="177"/>
        <v>1</v>
      </c>
      <c r="AW141" s="168">
        <f t="shared" si="169"/>
        <v>0.10419872020703037</v>
      </c>
      <c r="AX141" s="165">
        <f t="shared" si="124"/>
        <v>1</v>
      </c>
      <c r="AY141" s="70">
        <f t="shared" si="178"/>
        <v>1</v>
      </c>
      <c r="AZ141" s="102">
        <f t="shared" si="179"/>
        <v>0.30199985504152094</v>
      </c>
      <c r="BA141" s="230" t="str">
        <f t="shared" si="140"/>
        <v/>
      </c>
      <c r="BB141" s="85">
        <f t="shared" si="125"/>
        <v>1</v>
      </c>
      <c r="BC141" s="27">
        <v>33376</v>
      </c>
      <c r="BD141">
        <v>2.4700000286102299</v>
      </c>
      <c r="BE141">
        <v>18.2700004577637</v>
      </c>
      <c r="BF141">
        <v>0</v>
      </c>
      <c r="BG141">
        <v>19.320112743107401</v>
      </c>
      <c r="BH141" s="110">
        <f t="shared" si="141"/>
        <v>2.0308919034061854</v>
      </c>
      <c r="BI141" s="111">
        <f t="shared" si="154"/>
        <v>0</v>
      </c>
      <c r="BJ141" s="113">
        <f t="shared" si="155"/>
        <v>0</v>
      </c>
      <c r="BK141" s="112">
        <f t="shared" si="142"/>
        <v>14.320000350475333</v>
      </c>
      <c r="BL141" s="35" t="str">
        <f t="shared" si="143"/>
        <v xml:space="preserve"> </v>
      </c>
      <c r="BM141" s="76" t="str">
        <f t="shared" si="163"/>
        <v/>
      </c>
      <c r="BN141" s="89">
        <f t="shared" si="180"/>
        <v>1</v>
      </c>
      <c r="BO141" s="168">
        <f t="shared" si="170"/>
        <v>8.2017126824468545E-2</v>
      </c>
      <c r="BP141" s="165">
        <f t="shared" si="165"/>
        <v>0</v>
      </c>
      <c r="BQ141" s="70">
        <f t="shared" ref="BQ141:BQ204" si="183">IF((AVERAGE(BE135:BE141))&lt;$CP$4,1,"")</f>
        <v>1</v>
      </c>
      <c r="BR141" s="102">
        <f t="shared" si="181"/>
        <v>0.59000034332273965</v>
      </c>
      <c r="BS141" s="230" t="str">
        <f t="shared" si="156"/>
        <v/>
      </c>
      <c r="BT141" s="85">
        <f t="shared" si="127"/>
        <v>0</v>
      </c>
      <c r="BU141" s="27">
        <v>33741</v>
      </c>
      <c r="BV141">
        <v>4.03999996185303</v>
      </c>
      <c r="BW141">
        <v>16.7700004577637</v>
      </c>
      <c r="BX141">
        <v>0</v>
      </c>
      <c r="BY141">
        <v>19.320112743107401</v>
      </c>
      <c r="BZ141" s="34">
        <f t="shared" si="144"/>
        <v>1.8252053187326358</v>
      </c>
      <c r="CA141" s="38">
        <f t="shared" si="157"/>
        <v>0</v>
      </c>
      <c r="CB141" s="40">
        <f t="shared" si="158"/>
        <v>0</v>
      </c>
      <c r="CC141" s="61">
        <f t="shared" si="145"/>
        <v>13.587500333786032</v>
      </c>
      <c r="CD141" s="35" t="str">
        <f t="shared" si="146"/>
        <v xml:space="preserve"> </v>
      </c>
      <c r="CE141" s="76" t="str">
        <f t="shared" si="164"/>
        <v/>
      </c>
      <c r="CF141" s="89">
        <f t="shared" si="182"/>
        <v>1</v>
      </c>
      <c r="CG141" s="168">
        <f t="shared" si="171"/>
        <v>7.4201954420069882E-2</v>
      </c>
      <c r="CH141" s="165">
        <f t="shared" si="128"/>
        <v>1</v>
      </c>
      <c r="CI141" s="70">
        <f t="shared" si="166"/>
        <v>1</v>
      </c>
      <c r="CJ141" s="102">
        <f t="shared" ref="CJ141:CJ204" si="184">IF(CF141=1,(AVERAGE(IF(CC141&gt;$CP$7,CC141-$CP$7,0),IF(CC140&gt;$CP$7,CC140-$CP$7,0),IF(CC139&gt;$CP$7,CC139-$CP$7,0),IF(CC138&gt;$CP$7,CC138-$CP$7,0),IF(CC137&gt;$CP$7,CC137-$CP$7,0),IF(CC136&gt;$CP$7,CC136-$CP$7,0),IF(CC135&gt;$CP$7,CC135-$CP$7,0),IF(CC134&gt;$CP$7,CC134-$CP$7,0),IF(CC133&gt;$CP$7,CC133-$CP$7,0),IF(CC132&gt;$CP$7,CC132-$CP$7,0)))*$CP$8,"")</f>
        <v>0</v>
      </c>
      <c r="CK141" s="230" t="str">
        <f t="shared" si="159"/>
        <v/>
      </c>
      <c r="CL141" s="85">
        <f t="shared" si="129"/>
        <v>1</v>
      </c>
      <c r="CM141" s="6"/>
      <c r="CN141" s="6"/>
      <c r="CO141" s="6"/>
      <c r="CP141" s="6"/>
      <c r="CQ141" s="6"/>
      <c r="CR141" s="6"/>
      <c r="CS141" s="6"/>
      <c r="CT141" s="6"/>
      <c r="CU141" s="6"/>
    </row>
    <row r="142" spans="1:99" ht="15.6">
      <c r="A142" s="27">
        <v>33012</v>
      </c>
      <c r="B142">
        <v>11.6499996185303</v>
      </c>
      <c r="C142">
        <v>21.899999618530298</v>
      </c>
      <c r="D142">
        <v>1.1000000238418599</v>
      </c>
      <c r="E142">
        <v>19.4569873512153</v>
      </c>
      <c r="F142" s="36">
        <f t="shared" si="131"/>
        <v>2.0219083458441993</v>
      </c>
      <c r="G142" s="41">
        <f t="shared" si="147"/>
        <v>49.482473347166497</v>
      </c>
      <c r="H142" s="42">
        <f t="shared" si="148"/>
        <v>0.98964946694332989</v>
      </c>
      <c r="I142" s="61">
        <f t="shared" si="132"/>
        <v>19.337499618530298</v>
      </c>
      <c r="J142" s="35">
        <f t="shared" si="133"/>
        <v>1</v>
      </c>
      <c r="K142" s="89">
        <f t="shared" si="160"/>
        <v>1</v>
      </c>
      <c r="L142" s="89">
        <f t="shared" si="167"/>
        <v>1</v>
      </c>
      <c r="M142" s="168">
        <f t="shared" si="172"/>
        <v>0.11567822147922641</v>
      </c>
      <c r="N142" s="165">
        <f t="shared" si="120"/>
        <v>1</v>
      </c>
      <c r="O142" s="70">
        <f t="shared" si="119"/>
        <v>1</v>
      </c>
      <c r="P142" s="102">
        <f t="shared" si="173"/>
        <v>0.42999954223636505</v>
      </c>
      <c r="Q142" s="230" t="str">
        <f t="shared" si="130"/>
        <v/>
      </c>
      <c r="R142" s="85">
        <f t="shared" si="121"/>
        <v>0</v>
      </c>
      <c r="S142" s="27">
        <v>33377</v>
      </c>
      <c r="T142">
        <v>11.3800001144409</v>
      </c>
      <c r="U142">
        <v>23.809999465942401</v>
      </c>
      <c r="V142">
        <v>0</v>
      </c>
      <c r="W142">
        <v>19.4569873512153</v>
      </c>
      <c r="X142" s="36">
        <f t="shared" si="134"/>
        <v>2.2793699333862842</v>
      </c>
      <c r="Y142" s="41">
        <f t="shared" si="149"/>
        <v>5.5598470298357814</v>
      </c>
      <c r="Z142" s="42">
        <f t="shared" si="150"/>
        <v>0.11119694059671563</v>
      </c>
      <c r="AA142" s="61">
        <f t="shared" si="135"/>
        <v>20.702499628067024</v>
      </c>
      <c r="AB142" s="35" t="str">
        <f t="shared" si="136"/>
        <v xml:space="preserve"> </v>
      </c>
      <c r="AC142" s="76">
        <f t="shared" si="161"/>
        <v>1</v>
      </c>
      <c r="AD142" s="89">
        <f t="shared" si="174"/>
        <v>1</v>
      </c>
      <c r="AE142" s="168">
        <f t="shared" si="168"/>
        <v>9.949363033372205E-2</v>
      </c>
      <c r="AF142" s="165">
        <f t="shared" si="122"/>
        <v>0</v>
      </c>
      <c r="AG142" s="70" t="str">
        <f t="shared" si="175"/>
        <v/>
      </c>
      <c r="AH142" s="102">
        <f t="shared" si="176"/>
        <v>8.0479991912841964</v>
      </c>
      <c r="AI142" s="230" t="str">
        <f t="shared" si="137"/>
        <v/>
      </c>
      <c r="AJ142" s="85">
        <f t="shared" si="123"/>
        <v>0</v>
      </c>
      <c r="AK142" s="27">
        <v>33742</v>
      </c>
      <c r="AL142">
        <v>5.8200001716613796</v>
      </c>
      <c r="AM142">
        <v>18.969999313354499</v>
      </c>
      <c r="AN142">
        <v>0</v>
      </c>
      <c r="AO142">
        <v>19.4569873512153</v>
      </c>
      <c r="AP142" s="36">
        <f t="shared" si="138"/>
        <v>2.0000241544361113</v>
      </c>
      <c r="AQ142" s="41">
        <f t="shared" si="151"/>
        <v>23.983810060351406</v>
      </c>
      <c r="AR142" s="42">
        <f t="shared" si="152"/>
        <v>0.47967620120702814</v>
      </c>
      <c r="AS142" s="61">
        <f t="shared" si="139"/>
        <v>15.68249952793122</v>
      </c>
      <c r="AT142" s="37">
        <f t="shared" si="153"/>
        <v>1</v>
      </c>
      <c r="AU142" s="76" t="str">
        <f t="shared" si="162"/>
        <v/>
      </c>
      <c r="AV142" s="89">
        <f t="shared" si="177"/>
        <v>1</v>
      </c>
      <c r="AW142" s="168">
        <f t="shared" si="169"/>
        <v>9.5870459229777466E-2</v>
      </c>
      <c r="AX142" s="165">
        <f t="shared" si="124"/>
        <v>1</v>
      </c>
      <c r="AY142" s="70">
        <f t="shared" si="178"/>
        <v>1</v>
      </c>
      <c r="AZ142" s="102">
        <f t="shared" si="179"/>
        <v>0.30199985504152094</v>
      </c>
      <c r="BA142" s="230" t="str">
        <f t="shared" si="140"/>
        <v/>
      </c>
      <c r="BB142" s="85">
        <f t="shared" si="125"/>
        <v>1</v>
      </c>
      <c r="BC142" s="27">
        <v>33377</v>
      </c>
      <c r="BD142">
        <v>9.1800003051757795</v>
      </c>
      <c r="BE142">
        <v>23.889999389648398</v>
      </c>
      <c r="BF142">
        <v>0</v>
      </c>
      <c r="BG142">
        <v>19.175883769866399</v>
      </c>
      <c r="BH142" s="110">
        <f t="shared" si="141"/>
        <v>2.370612188313483</v>
      </c>
      <c r="BI142" s="111">
        <f t="shared" si="154"/>
        <v>0</v>
      </c>
      <c r="BJ142" s="113">
        <f t="shared" si="155"/>
        <v>0</v>
      </c>
      <c r="BK142" s="112">
        <f t="shared" si="142"/>
        <v>20.212499618530245</v>
      </c>
      <c r="BL142" s="35" t="str">
        <f t="shared" si="143"/>
        <v xml:space="preserve"> </v>
      </c>
      <c r="BM142" s="76" t="str">
        <f t="shared" si="163"/>
        <v/>
      </c>
      <c r="BN142" s="89">
        <f t="shared" si="180"/>
        <v>1</v>
      </c>
      <c r="BO142" s="168">
        <f t="shared" si="170"/>
        <v>0.10915932595180322</v>
      </c>
      <c r="BP142" s="165">
        <f t="shared" si="165"/>
        <v>0</v>
      </c>
      <c r="BQ142" s="70">
        <f t="shared" si="183"/>
        <v>1</v>
      </c>
      <c r="BR142" s="102">
        <f t="shared" si="181"/>
        <v>1.5600000381469357</v>
      </c>
      <c r="BS142" s="230" t="str">
        <f t="shared" si="156"/>
        <v/>
      </c>
      <c r="BT142" s="85">
        <f t="shared" si="127"/>
        <v>0</v>
      </c>
      <c r="BU142" s="27">
        <v>33742</v>
      </c>
      <c r="BV142">
        <v>4.5700001716613796</v>
      </c>
      <c r="BW142">
        <v>15.3500003814697</v>
      </c>
      <c r="BX142">
        <v>0</v>
      </c>
      <c r="BY142">
        <v>19.175883769866399</v>
      </c>
      <c r="BZ142" s="34">
        <f t="shared" si="144"/>
        <v>1.6407635181656599</v>
      </c>
      <c r="CA142" s="38">
        <f t="shared" si="157"/>
        <v>0</v>
      </c>
      <c r="CB142" s="40">
        <f t="shared" si="158"/>
        <v>0</v>
      </c>
      <c r="CC142" s="61">
        <f t="shared" si="145"/>
        <v>12.65500032901762</v>
      </c>
      <c r="CD142" s="35" t="str">
        <f t="shared" si="146"/>
        <v xml:space="preserve"> </v>
      </c>
      <c r="CE142" s="76" t="str">
        <f t="shared" si="164"/>
        <v/>
      </c>
      <c r="CF142" s="89">
        <f t="shared" si="182"/>
        <v>1</v>
      </c>
      <c r="CG142" s="168">
        <f t="shared" si="171"/>
        <v>6.4180766711480319E-2</v>
      </c>
      <c r="CH142" s="165">
        <f t="shared" si="128"/>
        <v>0</v>
      </c>
      <c r="CI142" s="70">
        <f t="shared" si="166"/>
        <v>1</v>
      </c>
      <c r="CJ142" s="102">
        <f t="shared" si="184"/>
        <v>0</v>
      </c>
      <c r="CK142" s="230" t="str">
        <f t="shared" si="159"/>
        <v/>
      </c>
      <c r="CL142" s="85">
        <f t="shared" si="129"/>
        <v>1</v>
      </c>
      <c r="CM142" s="6"/>
      <c r="CN142" s="6"/>
      <c r="CO142" s="6"/>
      <c r="CP142" s="6"/>
      <c r="CQ142" s="6"/>
      <c r="CR142" s="6"/>
      <c r="CS142" s="6"/>
      <c r="CT142" s="6"/>
      <c r="CU142" s="6"/>
    </row>
    <row r="143" spans="1:99" ht="15.6">
      <c r="A143" s="27">
        <v>33013</v>
      </c>
      <c r="B143">
        <v>11.6199998855591</v>
      </c>
      <c r="C143">
        <v>20.280000686645501</v>
      </c>
      <c r="D143">
        <v>0</v>
      </c>
      <c r="E143">
        <v>19.317843839336</v>
      </c>
      <c r="F143" s="36">
        <f t="shared" si="131"/>
        <v>1.8011635500670553</v>
      </c>
      <c r="G143" s="41">
        <f t="shared" si="147"/>
        <v>48.041542507112851</v>
      </c>
      <c r="H143" s="42">
        <f t="shared" si="148"/>
        <v>0.960830850142257</v>
      </c>
      <c r="I143" s="61">
        <f t="shared" si="132"/>
        <v>18.115000486373901</v>
      </c>
      <c r="J143" s="35">
        <f t="shared" si="133"/>
        <v>1</v>
      </c>
      <c r="K143" s="89">
        <f t="shared" si="160"/>
        <v>1</v>
      </c>
      <c r="L143" s="89">
        <f t="shared" si="167"/>
        <v>1</v>
      </c>
      <c r="M143" s="168">
        <f t="shared" si="172"/>
        <v>0.11413641889848886</v>
      </c>
      <c r="N143" s="165">
        <f t="shared" si="120"/>
        <v>0</v>
      </c>
      <c r="O143" s="70">
        <f t="shared" ref="O143:O206" si="185">IF((AVERAGE(C137:C143))&lt;$CP$4,1,"")</f>
        <v>1</v>
      </c>
      <c r="P143" s="102">
        <f t="shared" si="173"/>
        <v>0.42999954223636505</v>
      </c>
      <c r="Q143" s="230" t="str">
        <f t="shared" si="130"/>
        <v/>
      </c>
      <c r="R143" s="85">
        <f t="shared" si="121"/>
        <v>0</v>
      </c>
      <c r="S143" s="27">
        <v>33378</v>
      </c>
      <c r="T143">
        <v>15.789999961853001</v>
      </c>
      <c r="U143">
        <v>20.930000305175799</v>
      </c>
      <c r="V143">
        <v>2.7999999523162802</v>
      </c>
      <c r="W143">
        <v>19.317843839336</v>
      </c>
      <c r="X143" s="36">
        <f t="shared" si="134"/>
        <v>1.4867241637450532</v>
      </c>
      <c r="Y143" s="41">
        <f t="shared" si="149"/>
        <v>7.1704676511560193</v>
      </c>
      <c r="Z143" s="42">
        <f t="shared" si="150"/>
        <v>0.14340935302312038</v>
      </c>
      <c r="AA143" s="61">
        <f t="shared" si="135"/>
        <v>19.6450002193451</v>
      </c>
      <c r="AB143" s="35" t="str">
        <f t="shared" si="136"/>
        <v xml:space="preserve"> </v>
      </c>
      <c r="AC143" s="76">
        <f t="shared" si="161"/>
        <v>1</v>
      </c>
      <c r="AD143" s="89">
        <f t="shared" si="174"/>
        <v>1</v>
      </c>
      <c r="AE143" s="168">
        <f t="shared" si="168"/>
        <v>0.11442364659270809</v>
      </c>
      <c r="AF143" s="165">
        <f t="shared" si="122"/>
        <v>0</v>
      </c>
      <c r="AG143" s="70" t="str">
        <f t="shared" si="175"/>
        <v/>
      </c>
      <c r="AH143" s="102">
        <f t="shared" si="176"/>
        <v>8.5639993667602763</v>
      </c>
      <c r="AI143" s="230" t="str">
        <f t="shared" si="137"/>
        <v/>
      </c>
      <c r="AJ143" s="85">
        <f t="shared" si="123"/>
        <v>0</v>
      </c>
      <c r="AK143" s="27">
        <v>33743</v>
      </c>
      <c r="AL143">
        <v>6.3000001907348597</v>
      </c>
      <c r="AM143">
        <v>19.559999465942401</v>
      </c>
      <c r="AN143">
        <v>0</v>
      </c>
      <c r="AO143">
        <v>19.317843839336</v>
      </c>
      <c r="AP143" s="36">
        <f t="shared" si="138"/>
        <v>2.0293395089037238</v>
      </c>
      <c r="AQ143" s="41">
        <f t="shared" si="151"/>
        <v>22.360338453228426</v>
      </c>
      <c r="AR143" s="42">
        <f t="shared" si="152"/>
        <v>0.44720676906456852</v>
      </c>
      <c r="AS143" s="61">
        <f t="shared" si="139"/>
        <v>16.244999647140517</v>
      </c>
      <c r="AT143" s="37">
        <f t="shared" si="153"/>
        <v>1</v>
      </c>
      <c r="AU143" s="76" t="str">
        <f t="shared" si="162"/>
        <v/>
      </c>
      <c r="AV143" s="89">
        <f t="shared" si="177"/>
        <v>1</v>
      </c>
      <c r="AW143" s="168">
        <f t="shared" si="169"/>
        <v>0.10109147341458691</v>
      </c>
      <c r="AX143" s="165">
        <f t="shared" si="124"/>
        <v>1</v>
      </c>
      <c r="AY143" s="70">
        <f t="shared" si="178"/>
        <v>1</v>
      </c>
      <c r="AZ143" s="102">
        <f t="shared" si="179"/>
        <v>0.30199985504152094</v>
      </c>
      <c r="BA143" s="230" t="str">
        <f t="shared" si="140"/>
        <v/>
      </c>
      <c r="BB143" s="85">
        <f t="shared" si="125"/>
        <v>1</v>
      </c>
      <c r="BC143" s="27">
        <v>33378</v>
      </c>
      <c r="BD143">
        <v>15.1000003814697</v>
      </c>
      <c r="BE143">
        <v>19.2700004577637</v>
      </c>
      <c r="BF143">
        <v>0</v>
      </c>
      <c r="BG143">
        <v>19.035488063873299</v>
      </c>
      <c r="BH143" s="110">
        <f t="shared" si="141"/>
        <v>1.2766612688842738</v>
      </c>
      <c r="BI143" s="111">
        <f t="shared" si="154"/>
        <v>0</v>
      </c>
      <c r="BJ143" s="113">
        <f t="shared" si="155"/>
        <v>0</v>
      </c>
      <c r="BK143" s="112">
        <f t="shared" si="142"/>
        <v>18.2275004386902</v>
      </c>
      <c r="BL143" s="35" t="str">
        <f t="shared" si="143"/>
        <v xml:space="preserve"> </v>
      </c>
      <c r="BM143" s="76" t="str">
        <f t="shared" si="163"/>
        <v/>
      </c>
      <c r="BN143" s="89">
        <f t="shared" si="180"/>
        <v>1</v>
      </c>
      <c r="BO143" s="168">
        <f t="shared" si="170"/>
        <v>0.11459619427071301</v>
      </c>
      <c r="BP143" s="165">
        <f t="shared" si="165"/>
        <v>0</v>
      </c>
      <c r="BQ143" s="70">
        <f t="shared" si="183"/>
        <v>1</v>
      </c>
      <c r="BR143" s="102">
        <f t="shared" si="181"/>
        <v>1.5600000381469357</v>
      </c>
      <c r="BS143" s="230" t="str">
        <f t="shared" si="156"/>
        <v/>
      </c>
      <c r="BT143" s="85">
        <f t="shared" si="127"/>
        <v>0</v>
      </c>
      <c r="BU143" s="27">
        <v>33743</v>
      </c>
      <c r="BV143">
        <v>2.3299999237060498</v>
      </c>
      <c r="BW143">
        <v>16.809999465942401</v>
      </c>
      <c r="BX143">
        <v>0.30000001192092901</v>
      </c>
      <c r="BY143">
        <v>19.035488063873299</v>
      </c>
      <c r="BZ143" s="34">
        <f t="shared" si="144"/>
        <v>1.8611648196107269</v>
      </c>
      <c r="CA143" s="38">
        <f t="shared" si="157"/>
        <v>0</v>
      </c>
      <c r="CB143" s="40">
        <f t="shared" si="158"/>
        <v>0</v>
      </c>
      <c r="CC143" s="61">
        <f t="shared" si="145"/>
        <v>13.189999580383313</v>
      </c>
      <c r="CD143" s="35" t="str">
        <f t="shared" si="146"/>
        <v xml:space="preserve"> </v>
      </c>
      <c r="CE143" s="76" t="str">
        <f t="shared" si="164"/>
        <v/>
      </c>
      <c r="CF143" s="89">
        <f t="shared" si="182"/>
        <v>1</v>
      </c>
      <c r="CG143" s="168">
        <f t="shared" si="171"/>
        <v>6.9927149503111088E-2</v>
      </c>
      <c r="CH143" s="165">
        <f t="shared" si="128"/>
        <v>0</v>
      </c>
      <c r="CI143" s="70">
        <f t="shared" si="166"/>
        <v>1</v>
      </c>
      <c r="CJ143" s="102">
        <f t="shared" si="184"/>
        <v>0</v>
      </c>
      <c r="CK143" s="230" t="str">
        <f t="shared" si="159"/>
        <v/>
      </c>
      <c r="CL143" s="85">
        <f t="shared" si="129"/>
        <v>1</v>
      </c>
      <c r="CM143" s="6"/>
      <c r="CN143" s="6"/>
      <c r="CO143" s="6"/>
      <c r="CP143" s="6"/>
      <c r="CQ143" s="6"/>
      <c r="CR143" s="6"/>
      <c r="CS143" s="6"/>
      <c r="CT143" s="6"/>
      <c r="CU143" s="6"/>
    </row>
    <row r="144" spans="1:99" ht="15.6">
      <c r="A144" s="27">
        <v>33014</v>
      </c>
      <c r="B144">
        <v>10.6300001144409</v>
      </c>
      <c r="C144">
        <v>21.049999237060501</v>
      </c>
      <c r="D144">
        <v>0</v>
      </c>
      <c r="E144">
        <v>19.182577707287798</v>
      </c>
      <c r="F144" s="36">
        <f t="shared" si="131"/>
        <v>1.9555032494941786</v>
      </c>
      <c r="G144" s="41">
        <f t="shared" si="147"/>
        <v>46.477139907517511</v>
      </c>
      <c r="H144" s="42">
        <f t="shared" si="148"/>
        <v>0.92954279815035024</v>
      </c>
      <c r="I144" s="61">
        <f t="shared" si="132"/>
        <v>18.444999456405601</v>
      </c>
      <c r="J144" s="35">
        <f t="shared" si="133"/>
        <v>1</v>
      </c>
      <c r="K144" s="89">
        <f t="shared" si="160"/>
        <v>1</v>
      </c>
      <c r="L144" s="89">
        <f t="shared" si="167"/>
        <v>1</v>
      </c>
      <c r="M144" s="168">
        <f t="shared" si="172"/>
        <v>0.11533430742797703</v>
      </c>
      <c r="N144" s="165">
        <f t="shared" ref="N144:N207" si="186">IF(AND(SUM(M133:M144)&gt;1,SUM(D129:D133)&gt;$CP$6),1,0)</f>
        <v>0</v>
      </c>
      <c r="O144" s="70">
        <f t="shared" si="185"/>
        <v>1</v>
      </c>
      <c r="P144" s="102">
        <f t="shared" si="173"/>
        <v>0.27399959564209836</v>
      </c>
      <c r="Q144" s="230" t="str">
        <f t="shared" si="130"/>
        <v/>
      </c>
      <c r="R144" s="85">
        <f t="shared" ref="R144:R207" si="187">IF(AND(AND(AND(SUM(D131:D135)&gt;$CP$6)),(L144=1)),1,0)</f>
        <v>0</v>
      </c>
      <c r="S144" s="27">
        <v>33379</v>
      </c>
      <c r="T144">
        <v>15.039999961853001</v>
      </c>
      <c r="U144">
        <v>18.629999160766602</v>
      </c>
      <c r="V144">
        <v>15.8999996185303</v>
      </c>
      <c r="W144">
        <v>19.182577707287798</v>
      </c>
      <c r="X144" s="36">
        <f t="shared" si="134"/>
        <v>1.1817648821078959</v>
      </c>
      <c r="Y144" s="41">
        <f t="shared" si="149"/>
        <v>22.125055364000001</v>
      </c>
      <c r="Z144" s="42">
        <f t="shared" si="150"/>
        <v>0.44250110728000003</v>
      </c>
      <c r="AA144" s="61">
        <f t="shared" si="135"/>
        <v>17.732499361038201</v>
      </c>
      <c r="AB144" s="35">
        <f t="shared" si="136"/>
        <v>1</v>
      </c>
      <c r="AC144" s="76">
        <f t="shared" si="161"/>
        <v>1</v>
      </c>
      <c r="AD144" s="89">
        <f t="shared" si="174"/>
        <v>1</v>
      </c>
      <c r="AE144" s="168">
        <f t="shared" si="168"/>
        <v>0.11222410083931331</v>
      </c>
      <c r="AF144" s="165">
        <f t="shared" ref="AF144:AF207" si="188">IF(AND(SUM(AE133:AE144)&gt;1,SUM(V129:V133)&gt;$CP$6),1,0)</f>
        <v>0</v>
      </c>
      <c r="AG144" s="70">
        <f t="shared" si="175"/>
        <v>1</v>
      </c>
      <c r="AH144" s="102">
        <f t="shared" si="176"/>
        <v>7.7059997558593976</v>
      </c>
      <c r="AI144" s="230" t="str">
        <f t="shared" si="137"/>
        <v/>
      </c>
      <c r="AJ144" s="85">
        <f t="shared" ref="AJ144:AJ207" si="189">IF(AND(AND(AND(SUM(V131:V135)&gt;$CP$6)),(AD144=1)),1,0)</f>
        <v>0</v>
      </c>
      <c r="AK144" s="59">
        <v>33744</v>
      </c>
      <c r="AL144">
        <v>8.2299995422363299</v>
      </c>
      <c r="AM144">
        <v>21.4899997711182</v>
      </c>
      <c r="AN144">
        <v>0</v>
      </c>
      <c r="AO144">
        <v>19.182577707287798</v>
      </c>
      <c r="AP144" s="36">
        <f t="shared" si="138"/>
        <v>2.1416902493974233</v>
      </c>
      <c r="AQ144" s="41">
        <f t="shared" si="151"/>
        <v>20.646986253710487</v>
      </c>
      <c r="AR144" s="42">
        <f t="shared" si="152"/>
        <v>0.41293972507420973</v>
      </c>
      <c r="AS144" s="61">
        <f t="shared" si="139"/>
        <v>18.174999713897733</v>
      </c>
      <c r="AT144" s="37">
        <f t="shared" si="153"/>
        <v>1</v>
      </c>
      <c r="AU144" s="76" t="str">
        <f t="shared" si="162"/>
        <v/>
      </c>
      <c r="AV144" s="89">
        <f t="shared" si="177"/>
        <v>1</v>
      </c>
      <c r="AW144" s="168">
        <f t="shared" si="169"/>
        <v>0.11438791577018076</v>
      </c>
      <c r="AX144" s="165">
        <f t="shared" si="124"/>
        <v>1</v>
      </c>
      <c r="AY144" s="70">
        <f t="shared" si="178"/>
        <v>1</v>
      </c>
      <c r="AZ144" s="102">
        <f t="shared" si="179"/>
        <v>0.30199985504152094</v>
      </c>
      <c r="BA144" s="230" t="str">
        <f t="shared" si="140"/>
        <v/>
      </c>
      <c r="BB144" s="85">
        <f t="shared" si="125"/>
        <v>1</v>
      </c>
      <c r="BC144" s="27">
        <v>33379</v>
      </c>
      <c r="BD144">
        <v>14.6499996185303</v>
      </c>
      <c r="BE144">
        <v>17.100000381469702</v>
      </c>
      <c r="BF144">
        <v>6.5999999046325701</v>
      </c>
      <c r="BG144">
        <v>18.898956075530698</v>
      </c>
      <c r="BH144" s="110">
        <f t="shared" si="141"/>
        <v>0.93516938667153604</v>
      </c>
      <c r="BI144" s="111">
        <f t="shared" si="154"/>
        <v>5.8518643952953413</v>
      </c>
      <c r="BJ144" s="113">
        <f t="shared" si="155"/>
        <v>0.11703728790590683</v>
      </c>
      <c r="BK144" s="112">
        <f t="shared" si="142"/>
        <v>16.487500190734853</v>
      </c>
      <c r="BL144" s="35" t="str">
        <f t="shared" si="143"/>
        <v xml:space="preserve"> </v>
      </c>
      <c r="BM144" s="76">
        <f t="shared" si="163"/>
        <v>1</v>
      </c>
      <c r="BN144" s="89">
        <f t="shared" si="180"/>
        <v>1</v>
      </c>
      <c r="BO144" s="168">
        <f t="shared" si="170"/>
        <v>0.10320765369585971</v>
      </c>
      <c r="BP144" s="170">
        <f>IF(AND(SUM(BO128:BO144)&gt;1,SUM(BF124:BF128)&gt;$CP$6),1,0)</f>
        <v>1</v>
      </c>
      <c r="BQ144" s="70">
        <f t="shared" si="183"/>
        <v>1</v>
      </c>
      <c r="BR144" s="102">
        <f t="shared" si="181"/>
        <v>1.5600000381469357</v>
      </c>
      <c r="BS144" s="230" t="str">
        <f t="shared" si="156"/>
        <v/>
      </c>
      <c r="BT144" s="85">
        <f t="shared" si="127"/>
        <v>0</v>
      </c>
      <c r="BU144" s="27">
        <v>33744</v>
      </c>
      <c r="BV144">
        <v>4.4299998283386204</v>
      </c>
      <c r="BW144">
        <v>18.159999847412099</v>
      </c>
      <c r="BX144">
        <v>0</v>
      </c>
      <c r="BY144">
        <v>18.898956075530698</v>
      </c>
      <c r="BZ144" s="34">
        <f t="shared" si="144"/>
        <v>1.9127279113627988</v>
      </c>
      <c r="CA144" s="38">
        <f t="shared" si="157"/>
        <v>0</v>
      </c>
      <c r="CB144" s="40">
        <f t="shared" si="158"/>
        <v>0</v>
      </c>
      <c r="CC144" s="61">
        <f t="shared" si="145"/>
        <v>14.727499842643729</v>
      </c>
      <c r="CD144" s="35" t="str">
        <f t="shared" si="146"/>
        <v xml:space="preserve"> </v>
      </c>
      <c r="CE144" s="76" t="str">
        <f t="shared" si="164"/>
        <v/>
      </c>
      <c r="CF144" s="89">
        <f t="shared" si="182"/>
        <v>1</v>
      </c>
      <c r="CG144" s="168">
        <f t="shared" si="171"/>
        <v>8.6286074668262422E-2</v>
      </c>
      <c r="CH144" s="165">
        <f t="shared" si="128"/>
        <v>0</v>
      </c>
      <c r="CI144" s="70">
        <f t="shared" si="166"/>
        <v>1</v>
      </c>
      <c r="CJ144" s="102">
        <f t="shared" si="184"/>
        <v>0</v>
      </c>
      <c r="CK144" s="230" t="str">
        <f t="shared" si="159"/>
        <v/>
      </c>
      <c r="CL144" s="85">
        <f t="shared" si="129"/>
        <v>0</v>
      </c>
      <c r="CM144" s="6"/>
      <c r="CN144" s="6"/>
      <c r="CO144" s="6"/>
      <c r="CP144" s="6"/>
      <c r="CQ144" s="6"/>
      <c r="CR144" s="6"/>
      <c r="CS144" s="6"/>
      <c r="CT144" s="6"/>
      <c r="CU144" s="6"/>
    </row>
    <row r="145" spans="1:99" ht="15.6">
      <c r="A145" s="27">
        <v>33015</v>
      </c>
      <c r="B145">
        <v>9.2799997329711896</v>
      </c>
      <c r="C145">
        <v>18.889999389648398</v>
      </c>
      <c r="D145">
        <v>0</v>
      </c>
      <c r="E145">
        <v>19.0512140981978</v>
      </c>
      <c r="F145" s="36">
        <f t="shared" si="131"/>
        <v>1.7677974810978967</v>
      </c>
      <c r="G145" s="41">
        <f t="shared" si="147"/>
        <v>45.062901922639192</v>
      </c>
      <c r="H145" s="42">
        <f t="shared" si="148"/>
        <v>0.90125803845278385</v>
      </c>
      <c r="I145" s="61">
        <f t="shared" si="132"/>
        <v>16.487499475479098</v>
      </c>
      <c r="J145" s="35">
        <f t="shared" si="133"/>
        <v>1</v>
      </c>
      <c r="K145" s="89">
        <f t="shared" si="160"/>
        <v>1</v>
      </c>
      <c r="L145" s="89">
        <f t="shared" si="167"/>
        <v>1</v>
      </c>
      <c r="M145" s="168">
        <f t="shared" si="172"/>
        <v>0.10320764759189847</v>
      </c>
      <c r="N145" s="165">
        <f t="shared" si="186"/>
        <v>0</v>
      </c>
      <c r="O145" s="70">
        <f t="shared" si="185"/>
        <v>1</v>
      </c>
      <c r="P145" s="102">
        <f t="shared" si="173"/>
        <v>0.26999969482423863</v>
      </c>
      <c r="Q145" s="230">
        <f t="shared" si="130"/>
        <v>33015</v>
      </c>
      <c r="R145" s="85">
        <f t="shared" si="187"/>
        <v>1</v>
      </c>
      <c r="S145" s="27">
        <v>33380</v>
      </c>
      <c r="T145">
        <v>12.3500003814697</v>
      </c>
      <c r="U145">
        <v>21.049999237060501</v>
      </c>
      <c r="V145">
        <v>26.899999618530298</v>
      </c>
      <c r="W145">
        <v>19.0512140981978</v>
      </c>
      <c r="X145" s="36">
        <f t="shared" si="134"/>
        <v>1.8199652667357646</v>
      </c>
      <c r="Y145" s="41">
        <f t="shared" si="149"/>
        <v>47.569082769141687</v>
      </c>
      <c r="Z145" s="42">
        <f t="shared" si="150"/>
        <v>0.9513816553828337</v>
      </c>
      <c r="AA145" s="61">
        <f t="shared" si="135"/>
        <v>18.874999523162799</v>
      </c>
      <c r="AB145" s="35">
        <f t="shared" si="136"/>
        <v>1</v>
      </c>
      <c r="AC145" s="76">
        <f t="shared" si="161"/>
        <v>1</v>
      </c>
      <c r="AD145" s="89">
        <f t="shared" si="174"/>
        <v>1</v>
      </c>
      <c r="AE145" s="168">
        <f t="shared" si="168"/>
        <v>0.11611405619371086</v>
      </c>
      <c r="AF145" s="165">
        <f t="shared" si="188"/>
        <v>0</v>
      </c>
      <c r="AG145" s="70">
        <f t="shared" si="175"/>
        <v>1</v>
      </c>
      <c r="AH145" s="102">
        <f t="shared" si="176"/>
        <v>6.054000282287598</v>
      </c>
      <c r="AI145" s="230" t="str">
        <f t="shared" si="137"/>
        <v/>
      </c>
      <c r="AJ145" s="85">
        <f t="shared" si="189"/>
        <v>0</v>
      </c>
      <c r="AK145" s="27">
        <v>33745</v>
      </c>
      <c r="AL145">
        <v>9.0699996948242205</v>
      </c>
      <c r="AM145">
        <v>16.9799995422363</v>
      </c>
      <c r="AN145">
        <v>1.79999995231628</v>
      </c>
      <c r="AO145">
        <v>19.0512140981978</v>
      </c>
      <c r="AP145" s="36">
        <f t="shared" si="138"/>
        <v>1.5505141243259797</v>
      </c>
      <c r="AQ145" s="41">
        <f t="shared" si="151"/>
        <v>21.206574906565983</v>
      </c>
      <c r="AR145" s="42">
        <f t="shared" si="152"/>
        <v>0.42413149813131967</v>
      </c>
      <c r="AS145" s="61">
        <f t="shared" si="139"/>
        <v>15.002499580383279</v>
      </c>
      <c r="AT145" s="37">
        <f t="shared" si="153"/>
        <v>1</v>
      </c>
      <c r="AU145" s="76" t="str">
        <f t="shared" si="162"/>
        <v/>
      </c>
      <c r="AV145" s="89">
        <f t="shared" si="177"/>
        <v>1</v>
      </c>
      <c r="AW145" s="168">
        <f t="shared" si="169"/>
        <v>8.9116722485500843E-2</v>
      </c>
      <c r="AX145" s="165">
        <f t="shared" ref="AX145:AX208" si="190">IF(AND(SUM(AW134:AW145)&gt;1,SUM(AN130:AN134)&gt;$CP$6),1,0)</f>
        <v>1</v>
      </c>
      <c r="AY145" s="70">
        <f t="shared" si="178"/>
        <v>1</v>
      </c>
      <c r="AZ145" s="102">
        <f t="shared" si="179"/>
        <v>0.30199985504152094</v>
      </c>
      <c r="BA145" s="230" t="str">
        <f t="shared" si="140"/>
        <v/>
      </c>
      <c r="BB145" s="85">
        <f t="shared" ref="BB145:BB208" si="191">IF(AND(AND(AND(SUM(AN132:AN136)&gt;$CP$6)),(AV145=1)),1,0)</f>
        <v>0</v>
      </c>
      <c r="BC145" s="27">
        <v>33380</v>
      </c>
      <c r="BD145">
        <v>11.960000038146999</v>
      </c>
      <c r="BE145">
        <v>18.309999465942401</v>
      </c>
      <c r="BF145">
        <v>5.5999999046325701</v>
      </c>
      <c r="BG145">
        <v>18.766318255241099</v>
      </c>
      <c r="BH145" s="110">
        <f t="shared" si="141"/>
        <v>1.4621278061620571</v>
      </c>
      <c r="BI145" s="111">
        <f t="shared" si="154"/>
        <v>10.282162054998267</v>
      </c>
      <c r="BJ145" s="113">
        <f t="shared" si="155"/>
        <v>0.20564324109996535</v>
      </c>
      <c r="BK145" s="112">
        <f t="shared" si="142"/>
        <v>16.722499608993552</v>
      </c>
      <c r="BL145" s="35">
        <f t="shared" si="143"/>
        <v>1</v>
      </c>
      <c r="BM145" s="76">
        <f t="shared" si="163"/>
        <v>1</v>
      </c>
      <c r="BN145" s="89">
        <f t="shared" si="180"/>
        <v>1</v>
      </c>
      <c r="BO145" s="168">
        <f t="shared" si="170"/>
        <v>0.10516547479219594</v>
      </c>
      <c r="BP145" s="165">
        <f t="shared" si="165"/>
        <v>1</v>
      </c>
      <c r="BQ145" s="70">
        <f t="shared" si="183"/>
        <v>1</v>
      </c>
      <c r="BR145" s="102">
        <f t="shared" si="181"/>
        <v>1.5600000381469357</v>
      </c>
      <c r="BS145" s="230" t="str">
        <f t="shared" si="156"/>
        <v/>
      </c>
      <c r="BT145" s="85">
        <f t="shared" ref="BT145:BT208" si="192">IF(AND(AND(AND(SUM(BF132:BF136)&gt;$CP$6)),(BN145=1)),1,0)</f>
        <v>0</v>
      </c>
      <c r="BU145" s="27">
        <v>33745</v>
      </c>
      <c r="BV145">
        <v>5.3899998664856001</v>
      </c>
      <c r="BW145">
        <v>14.199999809265099</v>
      </c>
      <c r="BX145">
        <v>0</v>
      </c>
      <c r="BY145">
        <v>18.766318255241099</v>
      </c>
      <c r="BZ145" s="34">
        <f t="shared" si="144"/>
        <v>1.4429762314065342</v>
      </c>
      <c r="CA145" s="38">
        <f t="shared" si="157"/>
        <v>0</v>
      </c>
      <c r="CB145" s="40">
        <f t="shared" si="158"/>
        <v>0</v>
      </c>
      <c r="CC145" s="61">
        <f t="shared" si="145"/>
        <v>11.997499823570225</v>
      </c>
      <c r="CD145" s="35" t="str">
        <f t="shared" si="146"/>
        <v xml:space="preserve"> </v>
      </c>
      <c r="CE145" s="76" t="str">
        <f t="shared" si="164"/>
        <v/>
      </c>
      <c r="CF145" s="89">
        <f t="shared" si="182"/>
        <v>1</v>
      </c>
      <c r="CG145" s="168">
        <f t="shared" si="171"/>
        <v>5.7188345491336647E-2</v>
      </c>
      <c r="CH145" s="165">
        <f t="shared" ref="CH145:CH208" si="193">IF(AND(SUM(CG134:CG145)&gt;1,SUM(BX130:BX134)&gt;$CP$6),1,0)</f>
        <v>0</v>
      </c>
      <c r="CI145" s="70">
        <f t="shared" si="166"/>
        <v>1</v>
      </c>
      <c r="CJ145" s="102">
        <f t="shared" si="184"/>
        <v>0</v>
      </c>
      <c r="CK145" s="230" t="str">
        <f t="shared" si="159"/>
        <v/>
      </c>
      <c r="CL145" s="85">
        <f t="shared" ref="CL145:CL208" si="194">IF(AND(AND(AND(SUM(BX132:BX136)&gt;$CP$6)),(CF145=1)),1,0)</f>
        <v>0</v>
      </c>
      <c r="CM145" s="6"/>
      <c r="CN145" s="6"/>
      <c r="CO145" s="6"/>
      <c r="CP145" s="6"/>
      <c r="CQ145" s="6"/>
      <c r="CR145" s="6"/>
      <c r="CS145" s="6"/>
      <c r="CT145" s="6"/>
      <c r="CU145" s="6"/>
    </row>
    <row r="146" spans="1:99" ht="15.6">
      <c r="A146" s="27">
        <v>33016</v>
      </c>
      <c r="B146">
        <v>7.3800001144409197</v>
      </c>
      <c r="C146">
        <v>20.190000534057599</v>
      </c>
      <c r="D146">
        <v>0</v>
      </c>
      <c r="E146">
        <v>18.923778155193599</v>
      </c>
      <c r="F146" s="36">
        <f t="shared" si="131"/>
        <v>2.0082836726902671</v>
      </c>
      <c r="G146" s="41">
        <f t="shared" si="147"/>
        <v>43.456274984486981</v>
      </c>
      <c r="H146" s="42">
        <f t="shared" si="148"/>
        <v>0.86912549968973962</v>
      </c>
      <c r="I146" s="61">
        <f t="shared" si="132"/>
        <v>16.987500429153428</v>
      </c>
      <c r="J146" s="35">
        <f t="shared" si="133"/>
        <v>1</v>
      </c>
      <c r="K146" s="89" t="str">
        <f t="shared" si="160"/>
        <v/>
      </c>
      <c r="L146" s="89">
        <f t="shared" si="167"/>
        <v>1</v>
      </c>
      <c r="M146" s="168">
        <f t="shared" si="172"/>
        <v>0.10724850504566441</v>
      </c>
      <c r="N146" s="165">
        <f t="shared" si="186"/>
        <v>0</v>
      </c>
      <c r="O146" s="70">
        <f t="shared" si="185"/>
        <v>1</v>
      </c>
      <c r="P146" s="102">
        <f t="shared" si="173"/>
        <v>0.26999969482423863</v>
      </c>
      <c r="Q146" s="230" t="str">
        <f t="shared" si="130"/>
        <v/>
      </c>
      <c r="R146" s="85">
        <f t="shared" si="187"/>
        <v>1</v>
      </c>
      <c r="S146" s="27">
        <v>33381</v>
      </c>
      <c r="T146">
        <v>13.2299995422363</v>
      </c>
      <c r="U146">
        <v>17.940000534057599</v>
      </c>
      <c r="V146">
        <v>10.699999809265099</v>
      </c>
      <c r="W146">
        <v>18.923778155193599</v>
      </c>
      <c r="X146" s="36">
        <f t="shared" si="134"/>
        <v>1.2871568733719925</v>
      </c>
      <c r="Y146" s="41">
        <f t="shared" si="149"/>
        <v>50</v>
      </c>
      <c r="Z146" s="42">
        <f t="shared" si="150"/>
        <v>1</v>
      </c>
      <c r="AA146" s="61">
        <f t="shared" si="135"/>
        <v>16.762500286102274</v>
      </c>
      <c r="AB146" s="35">
        <f t="shared" si="136"/>
        <v>1</v>
      </c>
      <c r="AC146" s="76">
        <f t="shared" si="161"/>
        <v>1</v>
      </c>
      <c r="AD146" s="89">
        <f t="shared" si="174"/>
        <v>1</v>
      </c>
      <c r="AE146" s="168">
        <f t="shared" si="168"/>
        <v>0.10548877281851869</v>
      </c>
      <c r="AF146" s="165">
        <f t="shared" si="188"/>
        <v>0</v>
      </c>
      <c r="AG146" s="70">
        <f t="shared" si="175"/>
        <v>1</v>
      </c>
      <c r="AH146" s="102">
        <f t="shared" si="176"/>
        <v>4.659999656677277</v>
      </c>
      <c r="AI146" s="230" t="str">
        <f t="shared" si="137"/>
        <v/>
      </c>
      <c r="AJ146" s="85">
        <f t="shared" si="189"/>
        <v>0</v>
      </c>
      <c r="AK146" s="27">
        <v>33746</v>
      </c>
      <c r="AL146">
        <v>8.3999996185302699</v>
      </c>
      <c r="AM146">
        <v>19.649999618530298</v>
      </c>
      <c r="AN146">
        <v>5.0999999046325701</v>
      </c>
      <c r="AO146">
        <v>18.923778155193599</v>
      </c>
      <c r="AP146" s="36">
        <f t="shared" si="138"/>
        <v>1.8963315391072968</v>
      </c>
      <c r="AQ146" s="41">
        <f t="shared" si="151"/>
        <v>24.789509579912714</v>
      </c>
      <c r="AR146" s="42">
        <f t="shared" si="152"/>
        <v>0.49579019159825427</v>
      </c>
      <c r="AS146" s="61">
        <f t="shared" si="139"/>
        <v>16.837499618530291</v>
      </c>
      <c r="AT146" s="37">
        <f t="shared" si="153"/>
        <v>1</v>
      </c>
      <c r="AU146" s="76">
        <f t="shared" si="162"/>
        <v>1</v>
      </c>
      <c r="AV146" s="89">
        <f t="shared" si="177"/>
        <v>1</v>
      </c>
      <c r="AW146" s="168">
        <f t="shared" si="169"/>
        <v>0.10608665534809399</v>
      </c>
      <c r="AX146" s="165">
        <f t="shared" si="190"/>
        <v>1</v>
      </c>
      <c r="AY146" s="70">
        <f t="shared" si="178"/>
        <v>1</v>
      </c>
      <c r="AZ146" s="102">
        <f t="shared" si="179"/>
        <v>0.30199985504152094</v>
      </c>
      <c r="BA146" s="230" t="str">
        <f t="shared" si="140"/>
        <v/>
      </c>
      <c r="BB146" s="85">
        <f t="shared" si="191"/>
        <v>0</v>
      </c>
      <c r="BC146" s="27">
        <v>33381</v>
      </c>
      <c r="BD146">
        <v>11.1000003814697</v>
      </c>
      <c r="BE146">
        <v>16.100000381469702</v>
      </c>
      <c r="BF146">
        <v>1.70000004768372</v>
      </c>
      <c r="BG146">
        <v>18.637605053407</v>
      </c>
      <c r="BH146" s="110">
        <f t="shared" si="141"/>
        <v>1.2284755339788607</v>
      </c>
      <c r="BI146" s="111">
        <f t="shared" si="154"/>
        <v>10.999381675498897</v>
      </c>
      <c r="BJ146" s="113">
        <f t="shared" si="155"/>
        <v>0.21998763350997794</v>
      </c>
      <c r="BK146" s="112">
        <f t="shared" si="142"/>
        <v>14.850000381469702</v>
      </c>
      <c r="BL146" s="35">
        <f t="shared" si="143"/>
        <v>1</v>
      </c>
      <c r="BM146" s="76">
        <f t="shared" si="163"/>
        <v>1</v>
      </c>
      <c r="BN146" s="89">
        <f t="shared" si="180"/>
        <v>1</v>
      </c>
      <c r="BO146" s="168">
        <f t="shared" si="170"/>
        <v>8.7552758492379271E-2</v>
      </c>
      <c r="BP146" s="165">
        <f t="shared" si="165"/>
        <v>0</v>
      </c>
      <c r="BQ146" s="70">
        <f t="shared" si="183"/>
        <v>1</v>
      </c>
      <c r="BR146" s="102">
        <f t="shared" si="181"/>
        <v>1.4699995040893157</v>
      </c>
      <c r="BS146" s="230" t="str">
        <f t="shared" si="156"/>
        <v/>
      </c>
      <c r="BT146" s="85">
        <f t="shared" si="192"/>
        <v>0</v>
      </c>
      <c r="BU146" s="27">
        <v>33746</v>
      </c>
      <c r="BV146">
        <v>5.8299999237060502</v>
      </c>
      <c r="BW146">
        <v>17.159999847412099</v>
      </c>
      <c r="BX146">
        <v>1.5</v>
      </c>
      <c r="BY146">
        <v>18.637605053407</v>
      </c>
      <c r="BZ146" s="34">
        <f t="shared" si="144"/>
        <v>1.7252828695422038</v>
      </c>
      <c r="CA146" s="38">
        <f t="shared" si="157"/>
        <v>0.1197737043662368</v>
      </c>
      <c r="CB146" s="40">
        <f t="shared" si="158"/>
        <v>2.3954740873247359E-3</v>
      </c>
      <c r="CC146" s="61">
        <f t="shared" si="145"/>
        <v>14.327499866485587</v>
      </c>
      <c r="CD146" s="35" t="str">
        <f t="shared" si="146"/>
        <v xml:space="preserve"> </v>
      </c>
      <c r="CE146" s="76" t="str">
        <f t="shared" si="164"/>
        <v/>
      </c>
      <c r="CF146" s="89">
        <f t="shared" si="182"/>
        <v>1</v>
      </c>
      <c r="CG146" s="168">
        <f t="shared" si="171"/>
        <v>8.2096346520510136E-2</v>
      </c>
      <c r="CH146" s="165">
        <f t="shared" si="193"/>
        <v>0</v>
      </c>
      <c r="CI146" s="70">
        <f t="shared" si="166"/>
        <v>1</v>
      </c>
      <c r="CJ146" s="102">
        <f t="shared" si="184"/>
        <v>0</v>
      </c>
      <c r="CK146" s="230" t="str">
        <f t="shared" si="159"/>
        <v/>
      </c>
      <c r="CL146" s="85">
        <f t="shared" si="194"/>
        <v>0</v>
      </c>
      <c r="CM146" s="6"/>
      <c r="CN146" s="6"/>
      <c r="CO146" s="6"/>
      <c r="CP146" s="6"/>
      <c r="CQ146" s="6"/>
      <c r="CR146" s="6"/>
      <c r="CS146" s="6"/>
      <c r="CT146" s="6"/>
      <c r="CU146" s="6"/>
    </row>
    <row r="147" spans="1:99" ht="15.6">
      <c r="A147" s="27">
        <v>33017</v>
      </c>
      <c r="B147">
        <v>7.3800001144409197</v>
      </c>
      <c r="C147">
        <v>19.469999313354499</v>
      </c>
      <c r="D147">
        <v>0</v>
      </c>
      <c r="E147">
        <v>18.8002950214027</v>
      </c>
      <c r="F147" s="36">
        <f t="shared" si="131"/>
        <v>1.916205115368907</v>
      </c>
      <c r="G147" s="41">
        <f t="shared" si="147"/>
        <v>41.923310892191857</v>
      </c>
      <c r="H147" s="42">
        <f t="shared" si="148"/>
        <v>0.83846621784383712</v>
      </c>
      <c r="I147" s="61">
        <f t="shared" si="132"/>
        <v>16.447499513626106</v>
      </c>
      <c r="J147" s="35">
        <f t="shared" si="133"/>
        <v>1</v>
      </c>
      <c r="K147" s="89" t="str">
        <f t="shared" si="160"/>
        <v/>
      </c>
      <c r="L147" s="89">
        <f t="shared" si="167"/>
        <v>1</v>
      </c>
      <c r="M147" s="168">
        <f t="shared" si="172"/>
        <v>0.10286497392571821</v>
      </c>
      <c r="N147" s="165">
        <f t="shared" si="186"/>
        <v>1</v>
      </c>
      <c r="O147" s="70">
        <f t="shared" si="185"/>
        <v>1</v>
      </c>
      <c r="P147" s="102">
        <f t="shared" si="173"/>
        <v>0.26999969482423863</v>
      </c>
      <c r="Q147" s="230" t="str">
        <f t="shared" si="130"/>
        <v/>
      </c>
      <c r="R147" s="85">
        <f t="shared" si="187"/>
        <v>1</v>
      </c>
      <c r="S147" s="27">
        <v>33382</v>
      </c>
      <c r="T147">
        <v>5.8800001144409197</v>
      </c>
      <c r="U147">
        <v>18.4799995422363</v>
      </c>
      <c r="V147">
        <v>2.5</v>
      </c>
      <c r="W147">
        <v>18.8002950214027</v>
      </c>
      <c r="X147" s="36">
        <f t="shared" si="134"/>
        <v>1.8782063512742071</v>
      </c>
      <c r="Y147" s="41">
        <f t="shared" si="149"/>
        <v>50</v>
      </c>
      <c r="Z147" s="42">
        <f t="shared" si="150"/>
        <v>1</v>
      </c>
      <c r="AA147" s="61">
        <f t="shared" si="135"/>
        <v>15.329999685287454</v>
      </c>
      <c r="AB147" s="35">
        <f t="shared" si="136"/>
        <v>1</v>
      </c>
      <c r="AC147" s="76">
        <f t="shared" si="161"/>
        <v>1</v>
      </c>
      <c r="AD147" s="89">
        <f t="shared" si="174"/>
        <v>1</v>
      </c>
      <c r="AE147" s="168">
        <f t="shared" si="168"/>
        <v>9.24192378248508E-2</v>
      </c>
      <c r="AF147" s="165">
        <f t="shared" si="188"/>
        <v>0</v>
      </c>
      <c r="AG147" s="70">
        <f t="shared" si="175"/>
        <v>1</v>
      </c>
      <c r="AH147" s="102">
        <f t="shared" si="176"/>
        <v>1.8779998779296989</v>
      </c>
      <c r="AI147" s="230">
        <f t="shared" si="137"/>
        <v>33382</v>
      </c>
      <c r="AJ147" s="85">
        <f>IF(AND(AND(AND(SUM(V134:V138)&gt;$CP$6)),(AD147=1)),1,0)</f>
        <v>1</v>
      </c>
      <c r="AK147" s="27">
        <v>33747</v>
      </c>
      <c r="AL147">
        <v>10.4899997711182</v>
      </c>
      <c r="AM147">
        <v>16.940000534057599</v>
      </c>
      <c r="AN147">
        <v>12.8999996185303</v>
      </c>
      <c r="AO147">
        <v>18.8002950214027</v>
      </c>
      <c r="AP147" s="36">
        <f t="shared" si="138"/>
        <v>1.412614346576152</v>
      </c>
      <c r="AQ147" s="41">
        <f t="shared" si="151"/>
        <v>36.559417721182093</v>
      </c>
      <c r="AR147" s="42">
        <f t="shared" si="152"/>
        <v>0.73118835442364183</v>
      </c>
      <c r="AS147" s="61">
        <f t="shared" si="139"/>
        <v>15.32750034332275</v>
      </c>
      <c r="AT147" s="37">
        <f t="shared" si="153"/>
        <v>1</v>
      </c>
      <c r="AU147" s="76">
        <f t="shared" si="162"/>
        <v>1</v>
      </c>
      <c r="AV147" s="89">
        <f t="shared" si="177"/>
        <v>1</v>
      </c>
      <c r="AW147" s="168">
        <f t="shared" si="169"/>
        <v>9.2394358148033887E-2</v>
      </c>
      <c r="AX147" s="165">
        <f t="shared" si="190"/>
        <v>0</v>
      </c>
      <c r="AY147" s="70">
        <f t="shared" si="178"/>
        <v>1</v>
      </c>
      <c r="AZ147" s="102">
        <f t="shared" si="179"/>
        <v>0.30199985504152094</v>
      </c>
      <c r="BA147" s="230" t="str">
        <f t="shared" si="140"/>
        <v/>
      </c>
      <c r="BB147" s="85">
        <f t="shared" si="191"/>
        <v>0</v>
      </c>
      <c r="BC147" s="27">
        <v>33382</v>
      </c>
      <c r="BD147">
        <v>3.2599999904632599</v>
      </c>
      <c r="BE147">
        <v>15.1599998474121</v>
      </c>
      <c r="BF147">
        <v>1.29999995231628</v>
      </c>
      <c r="BG147">
        <v>18.512846920430899</v>
      </c>
      <c r="BH147" s="110">
        <f t="shared" si="141"/>
        <v>1.619321278328945</v>
      </c>
      <c r="BI147" s="111">
        <f t="shared" si="154"/>
        <v>11.003924605152022</v>
      </c>
      <c r="BJ147" s="113">
        <f t="shared" si="155"/>
        <v>0.22007849210304045</v>
      </c>
      <c r="BK147" s="112">
        <f t="shared" si="142"/>
        <v>12.184999883174891</v>
      </c>
      <c r="BL147" s="35">
        <f t="shared" si="143"/>
        <v>1</v>
      </c>
      <c r="BM147" s="76">
        <f t="shared" si="163"/>
        <v>1</v>
      </c>
      <c r="BN147" s="89">
        <f t="shared" si="180"/>
        <v>1</v>
      </c>
      <c r="BO147" s="168">
        <f t="shared" si="170"/>
        <v>5.9170689058791845E-2</v>
      </c>
      <c r="BP147" s="165">
        <f t="shared" si="165"/>
        <v>0</v>
      </c>
      <c r="BQ147" s="70">
        <f t="shared" si="183"/>
        <v>1</v>
      </c>
      <c r="BR147" s="102">
        <f t="shared" si="181"/>
        <v>0.96999969482419601</v>
      </c>
      <c r="BS147" s="230" t="str">
        <f t="shared" si="156"/>
        <v/>
      </c>
      <c r="BT147" s="85">
        <f t="shared" si="192"/>
        <v>0</v>
      </c>
      <c r="BU147" s="27">
        <v>33747</v>
      </c>
      <c r="BV147">
        <v>7.8699998855590803</v>
      </c>
      <c r="BW147">
        <v>13.5200004577637</v>
      </c>
      <c r="BX147">
        <v>6.1999998092651403</v>
      </c>
      <c r="BY147">
        <v>18.512846920430899</v>
      </c>
      <c r="BZ147" s="34">
        <f t="shared" si="144"/>
        <v>1.1771393331005651</v>
      </c>
      <c r="CA147" s="38">
        <f t="shared" si="157"/>
        <v>5.3780620471509248</v>
      </c>
      <c r="CB147" s="40">
        <f t="shared" si="158"/>
        <v>0.1075612409430185</v>
      </c>
      <c r="CC147" s="61">
        <f t="shared" si="145"/>
        <v>12.107500314712546</v>
      </c>
      <c r="CD147" s="35" t="str">
        <f t="shared" si="146"/>
        <v xml:space="preserve"> </v>
      </c>
      <c r="CE147" s="76">
        <f t="shared" si="164"/>
        <v>1</v>
      </c>
      <c r="CF147" s="89">
        <f t="shared" si="182"/>
        <v>1</v>
      </c>
      <c r="CG147" s="168">
        <f t="shared" si="171"/>
        <v>5.8350002228466646E-2</v>
      </c>
      <c r="CH147" s="165">
        <f t="shared" si="193"/>
        <v>0</v>
      </c>
      <c r="CI147" s="70">
        <f t="shared" si="166"/>
        <v>1</v>
      </c>
      <c r="CJ147" s="102">
        <f t="shared" si="184"/>
        <v>0</v>
      </c>
      <c r="CK147" s="230" t="str">
        <f t="shared" si="159"/>
        <v/>
      </c>
      <c r="CL147" s="85">
        <f t="shared" si="194"/>
        <v>0</v>
      </c>
      <c r="CM147" s="6"/>
      <c r="CN147" s="6"/>
      <c r="CO147" s="6"/>
      <c r="CP147" s="6"/>
      <c r="CQ147" s="6"/>
      <c r="CR147" s="6"/>
      <c r="CS147" s="6"/>
      <c r="CT147" s="6"/>
      <c r="CU147" s="6"/>
    </row>
    <row r="148" spans="1:99" ht="15.6">
      <c r="A148" s="27">
        <v>33018</v>
      </c>
      <c r="B148">
        <v>10.8699998855591</v>
      </c>
      <c r="C148">
        <v>22.0100002288818</v>
      </c>
      <c r="D148">
        <v>0</v>
      </c>
      <c r="E148">
        <v>18.6807898399523</v>
      </c>
      <c r="F148" s="36">
        <f t="shared" si="131"/>
        <v>2.0041644075628353</v>
      </c>
      <c r="G148" s="41">
        <f t="shared" si="147"/>
        <v>40.319979366141588</v>
      </c>
      <c r="H148" s="42">
        <f t="shared" si="148"/>
        <v>0.80639958732283179</v>
      </c>
      <c r="I148" s="61">
        <f t="shared" si="132"/>
        <v>19.225000143051126</v>
      </c>
      <c r="J148" s="35">
        <f t="shared" si="133"/>
        <v>1</v>
      </c>
      <c r="K148" s="89" t="str">
        <f t="shared" si="160"/>
        <v/>
      </c>
      <c r="L148" s="89">
        <f t="shared" si="167"/>
        <v>1</v>
      </c>
      <c r="M148" s="168">
        <f t="shared" si="172"/>
        <v>0.11592822918905188</v>
      </c>
      <c r="N148" s="165">
        <f t="shared" si="186"/>
        <v>1</v>
      </c>
      <c r="O148" s="70">
        <f t="shared" si="185"/>
        <v>1</v>
      </c>
      <c r="P148" s="102">
        <f t="shared" si="173"/>
        <v>0.44999980926513955</v>
      </c>
      <c r="Q148" s="230" t="str">
        <f t="shared" si="130"/>
        <v/>
      </c>
      <c r="R148" s="85">
        <f t="shared" si="187"/>
        <v>1</v>
      </c>
      <c r="S148" s="27">
        <v>33383</v>
      </c>
      <c r="T148">
        <v>5.3699998855590803</v>
      </c>
      <c r="U148">
        <v>18.200000762939499</v>
      </c>
      <c r="V148">
        <v>0</v>
      </c>
      <c r="W148">
        <v>18.6807898399523</v>
      </c>
      <c r="X148" s="36">
        <f t="shared" si="134"/>
        <v>1.8584116003114635</v>
      </c>
      <c r="Y148" s="41">
        <f t="shared" si="149"/>
        <v>48.513270719750828</v>
      </c>
      <c r="Z148" s="42">
        <f t="shared" si="150"/>
        <v>0.97026541439501657</v>
      </c>
      <c r="AA148" s="61">
        <f t="shared" si="135"/>
        <v>14.992500543594394</v>
      </c>
      <c r="AB148" s="35">
        <f t="shared" si="136"/>
        <v>1</v>
      </c>
      <c r="AC148" s="76">
        <f t="shared" si="161"/>
        <v>1</v>
      </c>
      <c r="AD148" s="89">
        <f t="shared" si="174"/>
        <v>1</v>
      </c>
      <c r="AE148" s="168">
        <f t="shared" si="168"/>
        <v>8.901464570882564E-2</v>
      </c>
      <c r="AF148" s="165">
        <f t="shared" si="188"/>
        <v>0</v>
      </c>
      <c r="AG148" s="70">
        <f t="shared" si="175"/>
        <v>1</v>
      </c>
      <c r="AH148" s="102">
        <f t="shared" si="176"/>
        <v>1.8779998779296989</v>
      </c>
      <c r="AI148" s="230" t="str">
        <f t="shared" si="137"/>
        <v/>
      </c>
      <c r="AJ148" s="85">
        <f>IF(AND(AND(AND(SUM(V135:V139)&gt;$CP$6)),(AD148=1)),1,0)</f>
        <v>1</v>
      </c>
      <c r="AK148" s="27">
        <v>33748</v>
      </c>
      <c r="AL148">
        <v>11.0299997329712</v>
      </c>
      <c r="AM148">
        <v>17.799999237060501</v>
      </c>
      <c r="AN148">
        <v>13.6000003814697</v>
      </c>
      <c r="AO148">
        <v>18.6807898399523</v>
      </c>
      <c r="AP148" s="36">
        <f t="shared" si="138"/>
        <v>1.4699732559547356</v>
      </c>
      <c r="AQ148" s="41">
        <f t="shared" si="151"/>
        <v>48.983439497888</v>
      </c>
      <c r="AR148" s="42">
        <f t="shared" si="152"/>
        <v>0.97966878995775997</v>
      </c>
      <c r="AS148" s="61">
        <f t="shared" si="139"/>
        <v>16.107499361038176</v>
      </c>
      <c r="AT148" s="37">
        <f t="shared" si="153"/>
        <v>1</v>
      </c>
      <c r="AU148" s="76">
        <f t="shared" si="162"/>
        <v>1</v>
      </c>
      <c r="AV148" s="89">
        <f t="shared" si="177"/>
        <v>1</v>
      </c>
      <c r="AW148" s="168">
        <f t="shared" si="169"/>
        <v>9.9852772559660699E-2</v>
      </c>
      <c r="AX148" s="165">
        <f t="shared" si="190"/>
        <v>0</v>
      </c>
      <c r="AY148" s="70">
        <f t="shared" si="178"/>
        <v>1</v>
      </c>
      <c r="AZ148" s="102">
        <f t="shared" si="179"/>
        <v>0.30199985504152094</v>
      </c>
      <c r="BA148" s="230" t="str">
        <f t="shared" si="140"/>
        <v/>
      </c>
      <c r="BB148" s="85">
        <f t="shared" si="191"/>
        <v>0</v>
      </c>
      <c r="BC148" s="27">
        <v>33383</v>
      </c>
      <c r="BD148">
        <v>2.71000003814697</v>
      </c>
      <c r="BE148">
        <v>15.689999580383301</v>
      </c>
      <c r="BF148">
        <v>0</v>
      </c>
      <c r="BG148">
        <v>18.392074306715401</v>
      </c>
      <c r="BH148" s="110">
        <f t="shared" si="141"/>
        <v>1.6795524245439222</v>
      </c>
      <c r="BI148" s="111">
        <f t="shared" si="154"/>
        <v>9.6602826655168847</v>
      </c>
      <c r="BJ148" s="113">
        <f t="shared" si="155"/>
        <v>0.1932056533103377</v>
      </c>
      <c r="BK148" s="112">
        <f t="shared" si="142"/>
        <v>12.444999694824219</v>
      </c>
      <c r="BL148" s="35" t="str">
        <f t="shared" si="143"/>
        <v xml:space="preserve"> </v>
      </c>
      <c r="BM148" s="76">
        <f t="shared" si="163"/>
        <v>1</v>
      </c>
      <c r="BN148" s="89">
        <f t="shared" si="180"/>
        <v>1</v>
      </c>
      <c r="BO148" s="168">
        <f t="shared" si="170"/>
        <v>6.1935994649897089E-2</v>
      </c>
      <c r="BP148" s="165">
        <f t="shared" si="165"/>
        <v>0</v>
      </c>
      <c r="BQ148" s="70">
        <f t="shared" si="183"/>
        <v>1</v>
      </c>
      <c r="BR148" s="102">
        <f t="shared" si="181"/>
        <v>0.96999969482419601</v>
      </c>
      <c r="BS148" s="230" t="str">
        <f t="shared" si="156"/>
        <v/>
      </c>
      <c r="BT148" s="85">
        <f t="shared" si="192"/>
        <v>0</v>
      </c>
      <c r="BU148" s="27">
        <v>33748</v>
      </c>
      <c r="BV148">
        <v>9.2799997329711896</v>
      </c>
      <c r="BW148">
        <v>15.050000190734901</v>
      </c>
      <c r="BX148">
        <v>9.8000001907348597</v>
      </c>
      <c r="BY148">
        <v>18.392074306715401</v>
      </c>
      <c r="BZ148" s="34">
        <f t="shared" si="144"/>
        <v>1.2427811854454154</v>
      </c>
      <c r="CA148" s="38">
        <f t="shared" si="157"/>
        <v>14.183837289529452</v>
      </c>
      <c r="CB148" s="40">
        <f t="shared" si="158"/>
        <v>0.28367674579058905</v>
      </c>
      <c r="CC148" s="61">
        <f t="shared" si="145"/>
        <v>13.607500076293974</v>
      </c>
      <c r="CD148" s="35">
        <f t="shared" si="146"/>
        <v>1</v>
      </c>
      <c r="CE148" s="76">
        <f t="shared" si="164"/>
        <v>1</v>
      </c>
      <c r="CF148" s="89">
        <f t="shared" si="182"/>
        <v>1</v>
      </c>
      <c r="CG148" s="168">
        <f t="shared" si="171"/>
        <v>7.4416745949626814E-2</v>
      </c>
      <c r="CH148" s="165">
        <f t="shared" si="193"/>
        <v>0</v>
      </c>
      <c r="CI148" s="70">
        <f t="shared" si="166"/>
        <v>1</v>
      </c>
      <c r="CJ148" s="102">
        <f t="shared" si="184"/>
        <v>0</v>
      </c>
      <c r="CK148" s="230" t="str">
        <f t="shared" si="159"/>
        <v/>
      </c>
      <c r="CL148" s="85">
        <f t="shared" si="194"/>
        <v>0</v>
      </c>
      <c r="CM148" s="6"/>
      <c r="CN148" s="6"/>
      <c r="CO148" s="6"/>
      <c r="CP148" s="6"/>
      <c r="CQ148" s="6"/>
      <c r="CR148" s="6"/>
      <c r="CS148" s="6"/>
      <c r="CT148" s="6"/>
      <c r="CU148" s="6"/>
    </row>
    <row r="149" spans="1:99" ht="15.6">
      <c r="A149" s="27">
        <v>33019</v>
      </c>
      <c r="B149">
        <v>12.430000305175801</v>
      </c>
      <c r="C149">
        <v>19.569999694824201</v>
      </c>
      <c r="D149">
        <v>1.3999999761581401</v>
      </c>
      <c r="E149">
        <v>18.565287753970001</v>
      </c>
      <c r="F149" s="36">
        <f t="shared" si="131"/>
        <v>1.5740887834118131</v>
      </c>
      <c r="G149" s="41">
        <f t="shared" si="147"/>
        <v>40.46070831557028</v>
      </c>
      <c r="H149" s="42">
        <f t="shared" si="148"/>
        <v>0.80921416631140564</v>
      </c>
      <c r="I149" s="61">
        <f t="shared" si="132"/>
        <v>17.784999847412102</v>
      </c>
      <c r="J149" s="35">
        <f t="shared" si="133"/>
        <v>1</v>
      </c>
      <c r="K149" s="89" t="str">
        <f t="shared" si="160"/>
        <v/>
      </c>
      <c r="L149" s="89">
        <f t="shared" si="167"/>
        <v>1</v>
      </c>
      <c r="M149" s="168">
        <f t="shared" si="172"/>
        <v>0.11251605302667186</v>
      </c>
      <c r="N149" s="165">
        <f t="shared" si="186"/>
        <v>1</v>
      </c>
      <c r="O149" s="70">
        <f t="shared" si="185"/>
        <v>1</v>
      </c>
      <c r="P149" s="102">
        <f t="shared" si="173"/>
        <v>0.44999980926513955</v>
      </c>
      <c r="Q149" s="230" t="str">
        <f t="shared" si="130"/>
        <v/>
      </c>
      <c r="R149" s="85">
        <f t="shared" si="187"/>
        <v>1</v>
      </c>
      <c r="S149" s="27">
        <v>33384</v>
      </c>
      <c r="T149">
        <v>6.03999996185303</v>
      </c>
      <c r="U149">
        <v>20.280000686645501</v>
      </c>
      <c r="V149">
        <v>0</v>
      </c>
      <c r="W149">
        <v>18.565287753970001</v>
      </c>
      <c r="X149" s="36">
        <f t="shared" si="134"/>
        <v>2.0361951511211323</v>
      </c>
      <c r="Y149" s="41">
        <f t="shared" si="149"/>
        <v>46.884314598853919</v>
      </c>
      <c r="Z149" s="42">
        <f t="shared" si="150"/>
        <v>0.93768629197707842</v>
      </c>
      <c r="AA149" s="61">
        <f t="shared" si="135"/>
        <v>16.720000505447384</v>
      </c>
      <c r="AB149" s="35">
        <f t="shared" si="136"/>
        <v>1</v>
      </c>
      <c r="AC149" s="76">
        <f t="shared" si="161"/>
        <v>1</v>
      </c>
      <c r="AD149" s="89">
        <f t="shared" si="174"/>
        <v>1</v>
      </c>
      <c r="AE149" s="168">
        <f t="shared" si="168"/>
        <v>0.10514517626047132</v>
      </c>
      <c r="AF149" s="170">
        <f>IF(AND(SUM(AE138:AE149)&gt;1,SUM(V134:V138)&gt;$CP$6),1,0)</f>
        <v>1</v>
      </c>
      <c r="AG149" s="70">
        <f t="shared" si="175"/>
        <v>1</v>
      </c>
      <c r="AH149" s="102">
        <f t="shared" si="176"/>
        <v>1.8779998779296989</v>
      </c>
      <c r="AI149" s="230" t="str">
        <f t="shared" si="137"/>
        <v/>
      </c>
      <c r="AJ149" s="85">
        <f t="shared" si="189"/>
        <v>1</v>
      </c>
      <c r="AK149" s="27">
        <v>33749</v>
      </c>
      <c r="AL149">
        <v>7.9200000762939498</v>
      </c>
      <c r="AM149">
        <v>18.430000305175799</v>
      </c>
      <c r="AN149">
        <v>0.60000002384185802</v>
      </c>
      <c r="AO149">
        <v>18.565287753970001</v>
      </c>
      <c r="AP149" s="36">
        <f t="shared" si="138"/>
        <v>1.7501534043484301</v>
      </c>
      <c r="AQ149" s="41">
        <f t="shared" si="151"/>
        <v>48.183316798251113</v>
      </c>
      <c r="AR149" s="42">
        <f t="shared" si="152"/>
        <v>0.96366633596502227</v>
      </c>
      <c r="AS149" s="61">
        <f t="shared" si="139"/>
        <v>15.802500247955336</v>
      </c>
      <c r="AT149" s="37">
        <f t="shared" si="153"/>
        <v>1</v>
      </c>
      <c r="AU149" s="76">
        <f t="shared" si="162"/>
        <v>1</v>
      </c>
      <c r="AV149" s="89">
        <f t="shared" si="177"/>
        <v>1</v>
      </c>
      <c r="AW149" s="168">
        <f t="shared" si="169"/>
        <v>9.7016522108501063E-2</v>
      </c>
      <c r="AX149" s="165">
        <f t="shared" si="190"/>
        <v>0</v>
      </c>
      <c r="AY149" s="70">
        <f t="shared" si="178"/>
        <v>1</v>
      </c>
      <c r="AZ149" s="102">
        <f t="shared" si="179"/>
        <v>0</v>
      </c>
      <c r="BA149" s="230" t="str">
        <f t="shared" si="140"/>
        <v/>
      </c>
      <c r="BB149" s="85">
        <f t="shared" si="191"/>
        <v>0</v>
      </c>
      <c r="BC149" s="27">
        <v>33384</v>
      </c>
      <c r="BD149">
        <v>2.5599999427795401</v>
      </c>
      <c r="BE149">
        <v>17.299999237060501</v>
      </c>
      <c r="BF149">
        <v>0</v>
      </c>
      <c r="BG149">
        <v>18.275317662662999</v>
      </c>
      <c r="BH149" s="110">
        <f t="shared" si="141"/>
        <v>1.8265235698027265</v>
      </c>
      <c r="BI149" s="111">
        <f t="shared" si="154"/>
        <v>8.1990638096747031</v>
      </c>
      <c r="BJ149" s="113">
        <f t="shared" si="155"/>
        <v>0.16398127619349406</v>
      </c>
      <c r="BK149" s="112">
        <f t="shared" si="142"/>
        <v>13.61499941349026</v>
      </c>
      <c r="BL149" s="35" t="str">
        <f t="shared" si="143"/>
        <v xml:space="preserve"> </v>
      </c>
      <c r="BM149" s="76">
        <f t="shared" si="163"/>
        <v>1</v>
      </c>
      <c r="BN149" s="89">
        <f t="shared" si="180"/>
        <v>1</v>
      </c>
      <c r="BO149" s="168">
        <f t="shared" si="170"/>
        <v>7.4497274767514401E-2</v>
      </c>
      <c r="BP149" s="165">
        <f t="shared" si="165"/>
        <v>0</v>
      </c>
      <c r="BQ149" s="70">
        <f t="shared" si="183"/>
        <v>1</v>
      </c>
      <c r="BR149" s="102">
        <f t="shared" si="181"/>
        <v>0.96999969482419601</v>
      </c>
      <c r="BS149" s="230" t="str">
        <f t="shared" si="156"/>
        <v/>
      </c>
      <c r="BT149" s="85">
        <f t="shared" si="192"/>
        <v>0</v>
      </c>
      <c r="BU149" s="27">
        <v>33749</v>
      </c>
      <c r="BV149">
        <v>7.2600002288818404</v>
      </c>
      <c r="BW149">
        <v>15.539999961853001</v>
      </c>
      <c r="BX149">
        <v>1.29999995231628</v>
      </c>
      <c r="BY149">
        <v>18.275317662662999</v>
      </c>
      <c r="BZ149" s="34">
        <f t="shared" si="144"/>
        <v>1.4415333707660796</v>
      </c>
      <c r="CA149" s="38">
        <f t="shared" si="157"/>
        <v>14.330610545232869</v>
      </c>
      <c r="CB149" s="40">
        <f t="shared" si="158"/>
        <v>0.28661221090465738</v>
      </c>
      <c r="CC149" s="61">
        <f t="shared" si="145"/>
        <v>13.470000028610212</v>
      </c>
      <c r="CD149" s="35">
        <f t="shared" si="146"/>
        <v>1</v>
      </c>
      <c r="CE149" s="76">
        <f t="shared" si="164"/>
        <v>1</v>
      </c>
      <c r="CF149" s="89">
        <f t="shared" si="182"/>
        <v>1</v>
      </c>
      <c r="CG149" s="168">
        <f t="shared" si="171"/>
        <v>7.293923004098142E-2</v>
      </c>
      <c r="CH149" s="165">
        <f t="shared" si="193"/>
        <v>0</v>
      </c>
      <c r="CI149" s="70">
        <f t="shared" si="166"/>
        <v>1</v>
      </c>
      <c r="CJ149" s="102">
        <f t="shared" si="184"/>
        <v>0</v>
      </c>
      <c r="CK149" s="230" t="str">
        <f t="shared" si="159"/>
        <v/>
      </c>
      <c r="CL149" s="85">
        <f t="shared" si="194"/>
        <v>0</v>
      </c>
      <c r="CM149" s="6"/>
      <c r="CN149" s="6"/>
      <c r="CO149" s="6"/>
      <c r="CP149" s="6"/>
      <c r="CQ149" s="6"/>
      <c r="CR149" s="6"/>
      <c r="CS149" s="6"/>
      <c r="CT149" s="6"/>
      <c r="CU149" s="6"/>
    </row>
    <row r="150" spans="1:99" ht="15.6">
      <c r="A150" s="27">
        <v>33020</v>
      </c>
      <c r="B150">
        <v>14.1099996566772</v>
      </c>
      <c r="C150">
        <v>19.2700004577637</v>
      </c>
      <c r="D150">
        <v>5.8000001907348597</v>
      </c>
      <c r="E150">
        <v>18.4538139065831</v>
      </c>
      <c r="F150" s="36">
        <f t="shared" si="131"/>
        <v>1.3572691190365451</v>
      </c>
      <c r="G150" s="41">
        <f t="shared" si="147"/>
        <v>45.174893211075897</v>
      </c>
      <c r="H150" s="42">
        <f t="shared" si="148"/>
        <v>0.9034978642215179</v>
      </c>
      <c r="I150" s="61">
        <f t="shared" si="132"/>
        <v>17.980000257492076</v>
      </c>
      <c r="J150" s="35">
        <f t="shared" si="133"/>
        <v>1</v>
      </c>
      <c r="K150" s="89">
        <f t="shared" si="160"/>
        <v>1</v>
      </c>
      <c r="L150" s="89">
        <f t="shared" si="167"/>
        <v>1</v>
      </c>
      <c r="M150" s="168">
        <f t="shared" si="172"/>
        <v>0.113520338565107</v>
      </c>
      <c r="N150" s="165">
        <f t="shared" si="186"/>
        <v>1</v>
      </c>
      <c r="O150" s="70">
        <f t="shared" si="185"/>
        <v>1</v>
      </c>
      <c r="P150" s="102">
        <f t="shared" si="173"/>
        <v>0.44999980926513955</v>
      </c>
      <c r="Q150" s="230" t="str">
        <f t="shared" si="130"/>
        <v/>
      </c>
      <c r="R150" s="85">
        <f t="shared" si="187"/>
        <v>1</v>
      </c>
      <c r="S150" s="27">
        <v>33385</v>
      </c>
      <c r="T150">
        <v>6.3299999237060502</v>
      </c>
      <c r="U150">
        <v>20.090000152587901</v>
      </c>
      <c r="V150">
        <v>0</v>
      </c>
      <c r="W150">
        <v>18.4538139065831</v>
      </c>
      <c r="X150" s="36">
        <f t="shared" si="134"/>
        <v>1.9927777968846712</v>
      </c>
      <c r="Y150" s="41">
        <f t="shared" si="149"/>
        <v>45.290092361346183</v>
      </c>
      <c r="Z150" s="42">
        <f t="shared" si="150"/>
        <v>0.9058018472269237</v>
      </c>
      <c r="AA150" s="61">
        <f t="shared" si="135"/>
        <v>16.650000095367439</v>
      </c>
      <c r="AB150" s="35">
        <f t="shared" si="136"/>
        <v>1</v>
      </c>
      <c r="AC150" s="76">
        <f t="shared" si="161"/>
        <v>1</v>
      </c>
      <c r="AD150" s="89">
        <f t="shared" si="174"/>
        <v>1</v>
      </c>
      <c r="AE150" s="168">
        <f t="shared" si="168"/>
        <v>0.10457192362991148</v>
      </c>
      <c r="AF150" s="165">
        <f t="shared" si="188"/>
        <v>1</v>
      </c>
      <c r="AG150" s="70">
        <f t="shared" si="175"/>
        <v>1</v>
      </c>
      <c r="AH150" s="102">
        <f t="shared" si="176"/>
        <v>1.8779998779296989</v>
      </c>
      <c r="AI150" s="230" t="str">
        <f t="shared" si="137"/>
        <v/>
      </c>
      <c r="AJ150" s="85">
        <f t="shared" si="189"/>
        <v>1</v>
      </c>
      <c r="AK150" s="27">
        <v>33750</v>
      </c>
      <c r="AL150">
        <v>8.2399997711181605</v>
      </c>
      <c r="AM150">
        <v>18.440000534057599</v>
      </c>
      <c r="AN150">
        <v>0</v>
      </c>
      <c r="AO150">
        <v>18.4538139065831</v>
      </c>
      <c r="AP150" s="36">
        <f t="shared" si="138"/>
        <v>1.7229259050607499</v>
      </c>
      <c r="AQ150" s="41">
        <f t="shared" si="151"/>
        <v>46.804976074202514</v>
      </c>
      <c r="AR150" s="42">
        <f t="shared" si="152"/>
        <v>0.93609952148405029</v>
      </c>
      <c r="AS150" s="61">
        <f t="shared" si="139"/>
        <v>15.89000034332274</v>
      </c>
      <c r="AT150" s="37">
        <f t="shared" si="153"/>
        <v>1</v>
      </c>
      <c r="AU150" s="76">
        <f t="shared" si="162"/>
        <v>1</v>
      </c>
      <c r="AV150" s="89">
        <f t="shared" si="177"/>
        <v>1</v>
      </c>
      <c r="AW150" s="168">
        <f t="shared" si="169"/>
        <v>9.7841897524551469E-2</v>
      </c>
      <c r="AX150" s="165">
        <f t="shared" si="190"/>
        <v>0</v>
      </c>
      <c r="AY150" s="70">
        <f t="shared" si="178"/>
        <v>1</v>
      </c>
      <c r="AZ150" s="102">
        <f t="shared" si="179"/>
        <v>0</v>
      </c>
      <c r="BA150" s="230" t="str">
        <f t="shared" si="140"/>
        <v/>
      </c>
      <c r="BB150" s="85">
        <f t="shared" si="191"/>
        <v>0</v>
      </c>
      <c r="BC150" s="27">
        <v>33385</v>
      </c>
      <c r="BD150">
        <v>2.3299999237060498</v>
      </c>
      <c r="BE150">
        <v>18.9899997711182</v>
      </c>
      <c r="BF150">
        <v>0</v>
      </c>
      <c r="BG150">
        <v>18.162607438676201</v>
      </c>
      <c r="BH150" s="110">
        <f t="shared" si="141"/>
        <v>1.9806709774048852</v>
      </c>
      <c r="BI150" s="111">
        <f t="shared" si="154"/>
        <v>6.6145270277507944</v>
      </c>
      <c r="BJ150" s="113">
        <f t="shared" si="155"/>
        <v>0.13229054055501588</v>
      </c>
      <c r="BK150" s="112">
        <f t="shared" si="142"/>
        <v>14.824999809265162</v>
      </c>
      <c r="BL150" s="35" t="str">
        <f t="shared" si="143"/>
        <v xml:space="preserve"> </v>
      </c>
      <c r="BM150" s="76" t="str">
        <f t="shared" si="163"/>
        <v/>
      </c>
      <c r="BN150" s="89">
        <f t="shared" si="180"/>
        <v>1</v>
      </c>
      <c r="BO150" s="168">
        <f t="shared" si="170"/>
        <v>8.7294963236970724E-2</v>
      </c>
      <c r="BP150" s="165">
        <f t="shared" si="165"/>
        <v>0</v>
      </c>
      <c r="BQ150" s="70">
        <f t="shared" si="183"/>
        <v>1</v>
      </c>
      <c r="BR150" s="102">
        <f t="shared" si="181"/>
        <v>0.96999969482419601</v>
      </c>
      <c r="BS150" s="230" t="str">
        <f t="shared" si="156"/>
        <v/>
      </c>
      <c r="BT150" s="85">
        <f t="shared" si="192"/>
        <v>0</v>
      </c>
      <c r="BU150" s="27">
        <v>33750</v>
      </c>
      <c r="BV150">
        <v>8.7299995422363299</v>
      </c>
      <c r="BW150">
        <v>14.430000305175801</v>
      </c>
      <c r="BX150">
        <v>0</v>
      </c>
      <c r="BY150">
        <v>18.162607438676201</v>
      </c>
      <c r="BZ150" s="34">
        <f t="shared" si="144"/>
        <v>1.1959945350732448</v>
      </c>
      <c r="CA150" s="38">
        <f t="shared" si="157"/>
        <v>13.373814917174272</v>
      </c>
      <c r="CB150" s="40">
        <f t="shared" si="158"/>
        <v>0.26747629834348546</v>
      </c>
      <c r="CC150" s="61">
        <f t="shared" si="145"/>
        <v>13.005000114440932</v>
      </c>
      <c r="CD150" s="35">
        <f t="shared" si="146"/>
        <v>1</v>
      </c>
      <c r="CE150" s="76">
        <f t="shared" si="164"/>
        <v>1</v>
      </c>
      <c r="CF150" s="89">
        <f t="shared" si="182"/>
        <v>1</v>
      </c>
      <c r="CG150" s="168">
        <f t="shared" si="171"/>
        <v>6.7937291398625463E-2</v>
      </c>
      <c r="CH150" s="165">
        <f t="shared" si="193"/>
        <v>0</v>
      </c>
      <c r="CI150" s="70">
        <f t="shared" si="166"/>
        <v>1</v>
      </c>
      <c r="CJ150" s="102">
        <f t="shared" si="184"/>
        <v>0</v>
      </c>
      <c r="CK150" s="230" t="str">
        <f t="shared" si="159"/>
        <v/>
      </c>
      <c r="CL150" s="85">
        <f t="shared" si="194"/>
        <v>0</v>
      </c>
      <c r="CM150" s="6"/>
      <c r="CN150" s="6"/>
      <c r="CO150" s="6"/>
      <c r="CP150" s="6"/>
      <c r="CQ150" s="6"/>
      <c r="CR150" s="6"/>
      <c r="CS150" s="6"/>
      <c r="CT150" s="6"/>
      <c r="CU150" s="6"/>
    </row>
    <row r="151" spans="1:99" ht="15.6">
      <c r="A151" s="27">
        <v>33021</v>
      </c>
      <c r="B151">
        <v>11.0299997329712</v>
      </c>
      <c r="C151">
        <v>15.2799997329712</v>
      </c>
      <c r="D151">
        <v>17.200000762939499</v>
      </c>
      <c r="E151">
        <v>18.346393440919201</v>
      </c>
      <c r="F151" s="36">
        <f t="shared" si="131"/>
        <v>1.0991013063591015</v>
      </c>
      <c r="G151" s="41">
        <f t="shared" si="147"/>
        <v>50</v>
      </c>
      <c r="H151" s="42">
        <f t="shared" si="148"/>
        <v>1</v>
      </c>
      <c r="I151" s="61">
        <f t="shared" si="132"/>
        <v>14.2174997329712</v>
      </c>
      <c r="J151" s="35">
        <f t="shared" si="133"/>
        <v>1</v>
      </c>
      <c r="K151" s="89">
        <f t="shared" si="160"/>
        <v>1</v>
      </c>
      <c r="L151" s="89">
        <f t="shared" si="167"/>
        <v>1</v>
      </c>
      <c r="M151" s="168">
        <f t="shared" si="172"/>
        <v>8.0932315500926319E-2</v>
      </c>
      <c r="N151" s="165">
        <f t="shared" si="186"/>
        <v>1</v>
      </c>
      <c r="O151" s="70">
        <f t="shared" si="185"/>
        <v>1</v>
      </c>
      <c r="P151" s="102">
        <f t="shared" si="173"/>
        <v>0.44999980926513955</v>
      </c>
      <c r="Q151" s="230" t="str">
        <f t="shared" si="130"/>
        <v/>
      </c>
      <c r="R151" s="85">
        <f t="shared" si="187"/>
        <v>1</v>
      </c>
      <c r="S151" s="27">
        <v>33386</v>
      </c>
      <c r="T151">
        <v>8.9799995422363299</v>
      </c>
      <c r="U151">
        <v>16.860000610351602</v>
      </c>
      <c r="V151">
        <v>17.700000762939499</v>
      </c>
      <c r="W151">
        <v>18.346393440919201</v>
      </c>
      <c r="X151" s="36">
        <f t="shared" si="134"/>
        <v>1.4852405747353605</v>
      </c>
      <c r="Y151" s="41">
        <f t="shared" si="149"/>
        <v>50</v>
      </c>
      <c r="Z151" s="42">
        <f t="shared" si="150"/>
        <v>1</v>
      </c>
      <c r="AA151" s="61">
        <f t="shared" si="135"/>
        <v>14.890000343322784</v>
      </c>
      <c r="AB151" s="35">
        <f t="shared" si="136"/>
        <v>1</v>
      </c>
      <c r="AC151" s="76">
        <f t="shared" si="161"/>
        <v>1</v>
      </c>
      <c r="AD151" s="89">
        <f t="shared" si="174"/>
        <v>1</v>
      </c>
      <c r="AE151" s="168">
        <f t="shared" si="168"/>
        <v>8.7964423862864308E-2</v>
      </c>
      <c r="AF151" s="165">
        <f t="shared" si="188"/>
        <v>1</v>
      </c>
      <c r="AG151" s="70">
        <f t="shared" si="175"/>
        <v>1</v>
      </c>
      <c r="AH151" s="102">
        <f t="shared" si="176"/>
        <v>1.8779998779296989</v>
      </c>
      <c r="AI151" s="230" t="str">
        <f t="shared" si="137"/>
        <v/>
      </c>
      <c r="AJ151" s="85">
        <f t="shared" si="189"/>
        <v>1</v>
      </c>
      <c r="AK151" s="27">
        <v>33751</v>
      </c>
      <c r="AL151">
        <v>11.2799997329712</v>
      </c>
      <c r="AM151">
        <v>19.930000305175799</v>
      </c>
      <c r="AN151">
        <v>0</v>
      </c>
      <c r="AO151">
        <v>18.346393440919201</v>
      </c>
      <c r="AP151" s="36">
        <f t="shared" si="138"/>
        <v>1.6921232737331406</v>
      </c>
      <c r="AQ151" s="41">
        <f t="shared" si="151"/>
        <v>45.451277455216001</v>
      </c>
      <c r="AR151" s="42">
        <f t="shared" si="152"/>
        <v>0.90902554910431999</v>
      </c>
      <c r="AS151" s="61">
        <f t="shared" si="139"/>
        <v>17.767500162124648</v>
      </c>
      <c r="AT151" s="37">
        <f t="shared" si="153"/>
        <v>1</v>
      </c>
      <c r="AU151" s="76">
        <f t="shared" si="162"/>
        <v>1</v>
      </c>
      <c r="AV151" s="89">
        <f t="shared" si="177"/>
        <v>1</v>
      </c>
      <c r="AW151" s="168">
        <f t="shared" si="169"/>
        <v>0.11241971691881766</v>
      </c>
      <c r="AX151" s="165">
        <f t="shared" si="190"/>
        <v>0</v>
      </c>
      <c r="AY151" s="70">
        <f t="shared" si="178"/>
        <v>1</v>
      </c>
      <c r="AZ151" s="102">
        <f t="shared" si="179"/>
        <v>0</v>
      </c>
      <c r="BA151" s="230" t="str">
        <f t="shared" si="140"/>
        <v/>
      </c>
      <c r="BB151" s="85">
        <f t="shared" si="191"/>
        <v>0</v>
      </c>
      <c r="BC151" s="27">
        <v>33386</v>
      </c>
      <c r="BD151">
        <v>6.0300002098083496</v>
      </c>
      <c r="BE151">
        <v>13.1400003433228</v>
      </c>
      <c r="BF151">
        <v>2.2999999523162802</v>
      </c>
      <c r="BG151">
        <v>18.053974085157499</v>
      </c>
      <c r="BH151" s="110">
        <f t="shared" si="141"/>
        <v>1.2376051858257984</v>
      </c>
      <c r="BI151" s="111">
        <f t="shared" si="154"/>
        <v>7.9244428314064361</v>
      </c>
      <c r="BJ151" s="113">
        <f t="shared" si="155"/>
        <v>0.15848885662812873</v>
      </c>
      <c r="BK151" s="112">
        <f t="shared" si="142"/>
        <v>11.362500309944188</v>
      </c>
      <c r="BL151" s="35" t="str">
        <f t="shared" si="143"/>
        <v xml:space="preserve"> </v>
      </c>
      <c r="BM151" s="76" t="str">
        <f t="shared" si="163"/>
        <v/>
      </c>
      <c r="BN151" s="89">
        <f t="shared" si="180"/>
        <v>1</v>
      </c>
      <c r="BO151" s="168">
        <f t="shared" si="170"/>
        <v>5.0570889311672043E-2</v>
      </c>
      <c r="BP151" s="165">
        <f t="shared" si="165"/>
        <v>0</v>
      </c>
      <c r="BQ151" s="70">
        <f t="shared" si="183"/>
        <v>1</v>
      </c>
      <c r="BR151" s="102">
        <f t="shared" si="181"/>
        <v>0.96999969482419601</v>
      </c>
      <c r="BS151" s="230" t="str">
        <f t="shared" si="156"/>
        <v/>
      </c>
      <c r="BT151" s="85">
        <f t="shared" si="192"/>
        <v>0</v>
      </c>
      <c r="BU151" s="27">
        <v>33751</v>
      </c>
      <c r="BV151">
        <v>10.560000419616699</v>
      </c>
      <c r="BW151">
        <v>17.5100002288818</v>
      </c>
      <c r="BX151">
        <v>0</v>
      </c>
      <c r="BY151">
        <v>18.053974085157499</v>
      </c>
      <c r="BZ151" s="34">
        <f t="shared" si="144"/>
        <v>1.4224330069007494</v>
      </c>
      <c r="CA151" s="38">
        <f t="shared" si="157"/>
        <v>12.235868511653672</v>
      </c>
      <c r="CB151" s="40">
        <f t="shared" si="158"/>
        <v>0.24471737023307344</v>
      </c>
      <c r="CC151" s="61">
        <f t="shared" si="145"/>
        <v>15.772500276565525</v>
      </c>
      <c r="CD151" s="35">
        <f t="shared" si="146"/>
        <v>1</v>
      </c>
      <c r="CE151" s="76">
        <f t="shared" si="164"/>
        <v>1</v>
      </c>
      <c r="CF151" s="89">
        <f t="shared" si="182"/>
        <v>1</v>
      </c>
      <c r="CG151" s="168">
        <f t="shared" si="171"/>
        <v>9.6731504367566973E-2</v>
      </c>
      <c r="CH151" s="165">
        <f t="shared" si="193"/>
        <v>0</v>
      </c>
      <c r="CI151" s="70">
        <f t="shared" si="166"/>
        <v>1</v>
      </c>
      <c r="CJ151" s="102">
        <f t="shared" si="184"/>
        <v>0</v>
      </c>
      <c r="CK151" s="230" t="str">
        <f t="shared" si="159"/>
        <v/>
      </c>
      <c r="CL151" s="85">
        <f t="shared" si="194"/>
        <v>0</v>
      </c>
      <c r="CM151" s="6"/>
      <c r="CN151" s="6"/>
      <c r="CO151" s="6"/>
      <c r="CP151" s="6"/>
      <c r="CQ151" s="6"/>
      <c r="CR151" s="6"/>
      <c r="CS151" s="6"/>
      <c r="CT151" s="6"/>
      <c r="CU151" s="6"/>
    </row>
    <row r="152" spans="1:99" ht="15.6">
      <c r="A152" s="27">
        <v>33022</v>
      </c>
      <c r="B152">
        <v>6.8000001907348597</v>
      </c>
      <c r="C152">
        <v>17.309999465942401</v>
      </c>
      <c r="D152">
        <v>8.1000003814697301</v>
      </c>
      <c r="E152">
        <v>18.243051500105601</v>
      </c>
      <c r="F152" s="36">
        <f t="shared" si="131"/>
        <v>1.6575920374627842</v>
      </c>
      <c r="G152" s="41">
        <f t="shared" si="147"/>
        <v>50</v>
      </c>
      <c r="H152" s="42">
        <f t="shared" si="148"/>
        <v>1</v>
      </c>
      <c r="I152" s="61">
        <f t="shared" si="132"/>
        <v>14.682499647140515</v>
      </c>
      <c r="J152" s="35">
        <f t="shared" si="133"/>
        <v>1</v>
      </c>
      <c r="K152" s="89">
        <f t="shared" si="160"/>
        <v>1</v>
      </c>
      <c r="L152" s="89">
        <f t="shared" si="167"/>
        <v>1</v>
      </c>
      <c r="M152" s="168">
        <f t="shared" si="172"/>
        <v>8.5818629521833292E-2</v>
      </c>
      <c r="N152" s="165">
        <f t="shared" si="186"/>
        <v>1</v>
      </c>
      <c r="O152" s="70">
        <f t="shared" si="185"/>
        <v>1</v>
      </c>
      <c r="P152" s="102">
        <f t="shared" si="173"/>
        <v>0.18000011444090092</v>
      </c>
      <c r="Q152" s="230" t="str">
        <f t="shared" si="130"/>
        <v/>
      </c>
      <c r="R152" s="85">
        <f t="shared" si="187"/>
        <v>1</v>
      </c>
      <c r="S152" s="59">
        <v>33387</v>
      </c>
      <c r="T152">
        <v>11.1499996185303</v>
      </c>
      <c r="U152">
        <v>17.670000076293899</v>
      </c>
      <c r="V152">
        <v>23.5</v>
      </c>
      <c r="W152">
        <v>18.243051500105601</v>
      </c>
      <c r="X152" s="36">
        <f t="shared" si="134"/>
        <v>1.4085548770039746</v>
      </c>
      <c r="Y152" s="41">
        <f t="shared" si="149"/>
        <v>50</v>
      </c>
      <c r="Z152" s="42">
        <f t="shared" si="150"/>
        <v>1</v>
      </c>
      <c r="AA152" s="61">
        <f t="shared" si="135"/>
        <v>16.039999961852999</v>
      </c>
      <c r="AB152" s="35">
        <f t="shared" si="136"/>
        <v>1</v>
      </c>
      <c r="AC152" s="76">
        <f t="shared" si="161"/>
        <v>1</v>
      </c>
      <c r="AD152" s="89">
        <f t="shared" si="174"/>
        <v>1</v>
      </c>
      <c r="AE152" s="168">
        <f t="shared" si="168"/>
        <v>9.9235210819800024E-2</v>
      </c>
      <c r="AF152" s="165">
        <f t="shared" si="188"/>
        <v>1</v>
      </c>
      <c r="AG152" s="70">
        <f t="shared" si="175"/>
        <v>1</v>
      </c>
      <c r="AH152" s="102">
        <f t="shared" si="176"/>
        <v>0.5160001754760799</v>
      </c>
      <c r="AI152" s="230" t="str">
        <f t="shared" si="137"/>
        <v/>
      </c>
      <c r="AJ152" s="85">
        <f t="shared" si="189"/>
        <v>1</v>
      </c>
      <c r="AK152" s="27">
        <v>33752</v>
      </c>
      <c r="AL152">
        <v>13.4700002670288</v>
      </c>
      <c r="AM152">
        <v>22.120000839233398</v>
      </c>
      <c r="AN152">
        <v>1.29999995231628</v>
      </c>
      <c r="AO152">
        <v>18.243051500105601</v>
      </c>
      <c r="AP152" s="36">
        <f t="shared" si="138"/>
        <v>1.7929009936761742</v>
      </c>
      <c r="AQ152" s="41">
        <f t="shared" si="151"/>
        <v>45.316956612591341</v>
      </c>
      <c r="AR152" s="42">
        <f t="shared" si="152"/>
        <v>0.90633913225182683</v>
      </c>
      <c r="AS152" s="61">
        <f t="shared" si="139"/>
        <v>19.957500696182247</v>
      </c>
      <c r="AT152" s="37">
        <f t="shared" si="153"/>
        <v>1</v>
      </c>
      <c r="AU152" s="76">
        <f t="shared" si="162"/>
        <v>1</v>
      </c>
      <c r="AV152" s="89">
        <f t="shared" si="177"/>
        <v>1</v>
      </c>
      <c r="AW152" s="168">
        <f t="shared" si="169"/>
        <v>0.11209543463976934</v>
      </c>
      <c r="AX152" s="165">
        <f t="shared" si="190"/>
        <v>0</v>
      </c>
      <c r="AY152" s="70">
        <f t="shared" si="178"/>
        <v>1</v>
      </c>
      <c r="AZ152" s="102">
        <f t="shared" si="179"/>
        <v>0.76600055694579794</v>
      </c>
      <c r="BA152" s="230" t="str">
        <f t="shared" si="140"/>
        <v/>
      </c>
      <c r="BB152" s="85">
        <f t="shared" si="191"/>
        <v>0</v>
      </c>
      <c r="BC152" s="27">
        <v>33387</v>
      </c>
      <c r="BD152">
        <v>8</v>
      </c>
      <c r="BE152">
        <v>14.039999961853001</v>
      </c>
      <c r="BF152">
        <v>5.9000000953674299</v>
      </c>
      <c r="BG152">
        <v>17.949448052509599</v>
      </c>
      <c r="BH152" s="110">
        <f t="shared" si="141"/>
        <v>1.1935078898038585</v>
      </c>
      <c r="BI152" s="111">
        <f t="shared" si="154"/>
        <v>12.86963661493078</v>
      </c>
      <c r="BJ152" s="113">
        <f t="shared" si="155"/>
        <v>0.25739273229861559</v>
      </c>
      <c r="BK152" s="112">
        <f t="shared" si="142"/>
        <v>12.529999971389751</v>
      </c>
      <c r="BL152" s="35">
        <f t="shared" si="143"/>
        <v>1</v>
      </c>
      <c r="BM152" s="76">
        <f t="shared" si="163"/>
        <v>1</v>
      </c>
      <c r="BN152" s="89">
        <f t="shared" si="180"/>
        <v>1</v>
      </c>
      <c r="BO152" s="168">
        <f t="shared" si="170"/>
        <v>6.2843539807501569E-2</v>
      </c>
      <c r="BP152" s="165">
        <f t="shared" si="165"/>
        <v>0</v>
      </c>
      <c r="BQ152" s="70">
        <f t="shared" si="183"/>
        <v>1</v>
      </c>
      <c r="BR152" s="102">
        <f t="shared" si="181"/>
        <v>0</v>
      </c>
      <c r="BS152" s="230" t="str">
        <f t="shared" si="156"/>
        <v/>
      </c>
      <c r="BT152" s="85">
        <f t="shared" si="192"/>
        <v>0</v>
      </c>
      <c r="BU152" s="27">
        <v>33752</v>
      </c>
      <c r="BV152">
        <v>11.7799997329712</v>
      </c>
      <c r="BW152">
        <v>21.7399997711182</v>
      </c>
      <c r="BX152">
        <v>0</v>
      </c>
      <c r="BY152">
        <v>17.949448052509599</v>
      </c>
      <c r="BZ152" s="34">
        <f t="shared" si="144"/>
        <v>1.8378761877323311</v>
      </c>
      <c r="CA152" s="38">
        <f t="shared" si="157"/>
        <v>10.765567561467808</v>
      </c>
      <c r="CB152" s="40">
        <f t="shared" si="158"/>
        <v>0.21531135122935616</v>
      </c>
      <c r="CC152" s="61">
        <f t="shared" si="145"/>
        <v>19.249999761581449</v>
      </c>
      <c r="CD152" s="35">
        <f t="shared" si="146"/>
        <v>1</v>
      </c>
      <c r="CE152" s="76">
        <f t="shared" si="164"/>
        <v>1</v>
      </c>
      <c r="CF152" s="89">
        <f t="shared" si="182"/>
        <v>1</v>
      </c>
      <c r="CG152" s="168">
        <f t="shared" si="171"/>
        <v>0.11588139845713524</v>
      </c>
      <c r="CH152" s="165">
        <f t="shared" si="193"/>
        <v>0</v>
      </c>
      <c r="CI152" s="70">
        <f t="shared" si="166"/>
        <v>1</v>
      </c>
      <c r="CJ152" s="102">
        <f t="shared" si="184"/>
        <v>0.19999980926515945</v>
      </c>
      <c r="CK152" s="230" t="str">
        <f t="shared" si="159"/>
        <v/>
      </c>
      <c r="CL152" s="85">
        <f t="shared" si="194"/>
        <v>0</v>
      </c>
      <c r="CM152" s="6"/>
      <c r="CN152" s="6"/>
      <c r="CO152" s="6"/>
      <c r="CP152" s="6"/>
      <c r="CQ152" s="6"/>
      <c r="CR152" s="6"/>
      <c r="CS152" s="6"/>
      <c r="CT152" s="6"/>
      <c r="CU152" s="6"/>
    </row>
    <row r="153" spans="1:99" ht="15.6">
      <c r="A153" s="27">
        <v>33023</v>
      </c>
      <c r="B153">
        <v>7.0900001525878897</v>
      </c>
      <c r="C153">
        <v>17.649999618530298</v>
      </c>
      <c r="D153">
        <v>0.10000000149011599</v>
      </c>
      <c r="E153">
        <v>18.1438132272697</v>
      </c>
      <c r="F153" s="36">
        <f t="shared" si="131"/>
        <v>1.6699273395108949</v>
      </c>
      <c r="G153" s="41">
        <f t="shared" si="147"/>
        <v>48.764058129881398</v>
      </c>
      <c r="H153" s="42">
        <f t="shared" si="148"/>
        <v>0.97528116259762798</v>
      </c>
      <c r="I153" s="61">
        <f t="shared" si="132"/>
        <v>15.009999752044695</v>
      </c>
      <c r="J153" s="35">
        <f t="shared" si="133"/>
        <v>1</v>
      </c>
      <c r="K153" s="89">
        <f t="shared" si="160"/>
        <v>1</v>
      </c>
      <c r="L153" s="89">
        <f t="shared" si="167"/>
        <v>1</v>
      </c>
      <c r="M153" s="168">
        <f t="shared" si="172"/>
        <v>8.9193244288579804E-2</v>
      </c>
      <c r="N153" s="165">
        <f t="shared" si="186"/>
        <v>1</v>
      </c>
      <c r="O153" s="70">
        <f t="shared" si="185"/>
        <v>1</v>
      </c>
      <c r="P153" s="102">
        <f t="shared" si="173"/>
        <v>0.18000011444090092</v>
      </c>
      <c r="Q153" s="230" t="str">
        <f t="shared" si="130"/>
        <v/>
      </c>
      <c r="R153" s="85">
        <f t="shared" si="187"/>
        <v>1</v>
      </c>
      <c r="S153" s="27">
        <v>33388</v>
      </c>
      <c r="T153">
        <v>11.7200002670288</v>
      </c>
      <c r="U153">
        <v>18.7399997711182</v>
      </c>
      <c r="V153">
        <v>17.5</v>
      </c>
      <c r="W153">
        <v>18.1438132272697</v>
      </c>
      <c r="X153" s="36">
        <f t="shared" si="134"/>
        <v>1.4906216782358741</v>
      </c>
      <c r="Y153" s="41">
        <f t="shared" si="149"/>
        <v>50</v>
      </c>
      <c r="Z153" s="42">
        <f t="shared" si="150"/>
        <v>1</v>
      </c>
      <c r="AA153" s="61">
        <f t="shared" si="135"/>
        <v>16.98499989509585</v>
      </c>
      <c r="AB153" s="35">
        <f t="shared" si="136"/>
        <v>1</v>
      </c>
      <c r="AC153" s="76">
        <f t="shared" si="161"/>
        <v>1</v>
      </c>
      <c r="AD153" s="89">
        <f t="shared" si="174"/>
        <v>1</v>
      </c>
      <c r="AE153" s="168">
        <f t="shared" si="168"/>
        <v>0.1072295219757021</v>
      </c>
      <c r="AF153" s="165">
        <f t="shared" si="188"/>
        <v>1</v>
      </c>
      <c r="AG153" s="70">
        <f t="shared" si="175"/>
        <v>1</v>
      </c>
      <c r="AH153" s="102">
        <f t="shared" si="176"/>
        <v>0</v>
      </c>
      <c r="AI153" s="230" t="str">
        <f t="shared" si="137"/>
        <v/>
      </c>
      <c r="AJ153" s="85">
        <f>IF(AND(AND(AND(SUM(V140:V144)&gt;$CP$6)),(AD153=1)),1,0)</f>
        <v>1</v>
      </c>
      <c r="AK153" s="27">
        <v>33753</v>
      </c>
      <c r="AL153">
        <v>13.3800001144409</v>
      </c>
      <c r="AM153">
        <v>19.7299995422363</v>
      </c>
      <c r="AN153">
        <v>12.699999809265099</v>
      </c>
      <c r="AO153">
        <v>18.1438132272697</v>
      </c>
      <c r="AP153" s="36">
        <f t="shared" si="138"/>
        <v>1.4745758334017496</v>
      </c>
      <c r="AQ153" s="41">
        <f t="shared" si="151"/>
        <v>50</v>
      </c>
      <c r="AR153" s="42">
        <f t="shared" si="152"/>
        <v>1</v>
      </c>
      <c r="AS153" s="61">
        <f t="shared" si="139"/>
        <v>18.142499685287451</v>
      </c>
      <c r="AT153" s="37">
        <f t="shared" si="153"/>
        <v>1</v>
      </c>
      <c r="AU153" s="76">
        <f t="shared" si="162"/>
        <v>1</v>
      </c>
      <c r="AV153" s="89">
        <f t="shared" si="177"/>
        <v>1</v>
      </c>
      <c r="AW153" s="168">
        <f t="shared" si="169"/>
        <v>0.11425344204171317</v>
      </c>
      <c r="AX153" s="165">
        <f t="shared" si="190"/>
        <v>0</v>
      </c>
      <c r="AY153" s="70">
        <f t="shared" si="178"/>
        <v>1</v>
      </c>
      <c r="AZ153" s="102">
        <f t="shared" si="179"/>
        <v>0.76600055694579794</v>
      </c>
      <c r="BA153" s="230" t="str">
        <f t="shared" si="140"/>
        <v/>
      </c>
      <c r="BB153" s="85">
        <f t="shared" si="191"/>
        <v>0</v>
      </c>
      <c r="BC153" s="27">
        <v>33388</v>
      </c>
      <c r="BD153">
        <v>9.5699996948242205</v>
      </c>
      <c r="BE153">
        <v>15.9899997711182</v>
      </c>
      <c r="BF153">
        <v>5.5</v>
      </c>
      <c r="BG153">
        <v>17.849059791134898</v>
      </c>
      <c r="BH153" s="110">
        <f t="shared" si="141"/>
        <v>1.2983210243817527</v>
      </c>
      <c r="BI153" s="111">
        <f t="shared" si="154"/>
        <v>17.330979795425378</v>
      </c>
      <c r="BJ153" s="113">
        <f t="shared" si="155"/>
        <v>0.34661959590850755</v>
      </c>
      <c r="BK153" s="112">
        <f t="shared" si="142"/>
        <v>14.384999752044704</v>
      </c>
      <c r="BL153" s="35">
        <f t="shared" si="143"/>
        <v>1</v>
      </c>
      <c r="BM153" s="76">
        <f t="shared" si="163"/>
        <v>1</v>
      </c>
      <c r="BN153" s="89">
        <f t="shared" si="180"/>
        <v>1</v>
      </c>
      <c r="BO153" s="168">
        <f t="shared" si="170"/>
        <v>8.2703008652228724E-2</v>
      </c>
      <c r="BP153" s="165">
        <f t="shared" si="165"/>
        <v>0</v>
      </c>
      <c r="BQ153" s="70">
        <f t="shared" si="183"/>
        <v>1</v>
      </c>
      <c r="BR153" s="102">
        <f t="shared" si="181"/>
        <v>0</v>
      </c>
      <c r="BS153" s="230">
        <f t="shared" si="156"/>
        <v>33388</v>
      </c>
      <c r="BT153" s="85">
        <f t="shared" si="192"/>
        <v>1</v>
      </c>
      <c r="BU153" s="27">
        <v>33753</v>
      </c>
      <c r="BV153">
        <v>11.2799997329712</v>
      </c>
      <c r="BW153">
        <v>17.059999465942401</v>
      </c>
      <c r="BX153">
        <v>6.9000000953674299</v>
      </c>
      <c r="BY153">
        <v>17.849059791134898</v>
      </c>
      <c r="BZ153" s="34">
        <f t="shared" si="144"/>
        <v>1.2879044269558317</v>
      </c>
      <c r="CA153" s="38">
        <f t="shared" si="157"/>
        <v>16.63524411527057</v>
      </c>
      <c r="CB153" s="40">
        <f t="shared" si="158"/>
        <v>0.3327048823054114</v>
      </c>
      <c r="CC153" s="61">
        <f t="shared" si="145"/>
        <v>15.614999532699601</v>
      </c>
      <c r="CD153" s="35">
        <f t="shared" si="146"/>
        <v>1</v>
      </c>
      <c r="CE153" s="76">
        <f t="shared" si="164"/>
        <v>1</v>
      </c>
      <c r="CF153" s="89">
        <f t="shared" si="182"/>
        <v>1</v>
      </c>
      <c r="CG153" s="168">
        <f t="shared" si="171"/>
        <v>9.5219001229872813E-2</v>
      </c>
      <c r="CH153" s="165">
        <f t="shared" si="193"/>
        <v>0</v>
      </c>
      <c r="CI153" s="70">
        <f t="shared" si="166"/>
        <v>1</v>
      </c>
      <c r="CJ153" s="102">
        <f t="shared" si="184"/>
        <v>0.19999980926515945</v>
      </c>
      <c r="CK153" s="230" t="str">
        <f t="shared" si="159"/>
        <v/>
      </c>
      <c r="CL153" s="85">
        <f t="shared" si="194"/>
        <v>0</v>
      </c>
      <c r="CM153" s="6"/>
      <c r="CN153" s="6"/>
      <c r="CO153" s="6"/>
      <c r="CP153" s="6"/>
      <c r="CQ153" s="6"/>
      <c r="CR153" s="6"/>
      <c r="CS153" s="6"/>
      <c r="CT153" s="6"/>
      <c r="CU153" s="6"/>
    </row>
    <row r="154" spans="1:99" ht="15.6">
      <c r="A154" s="27">
        <v>33024</v>
      </c>
      <c r="B154">
        <v>6.4200000762939498</v>
      </c>
      <c r="C154">
        <v>19.5100002288818</v>
      </c>
      <c r="D154">
        <v>0</v>
      </c>
      <c r="E154">
        <v>18.048703765538999</v>
      </c>
      <c r="F154" s="36">
        <f t="shared" si="131"/>
        <v>1.885968852558418</v>
      </c>
      <c r="G154" s="41">
        <f t="shared" si="147"/>
        <v>47.255283047834666</v>
      </c>
      <c r="H154" s="42">
        <f t="shared" si="148"/>
        <v>0.94510566095669335</v>
      </c>
      <c r="I154" s="61">
        <f t="shared" si="132"/>
        <v>16.237500190734838</v>
      </c>
      <c r="J154" s="35">
        <f t="shared" si="133"/>
        <v>1</v>
      </c>
      <c r="K154" s="89">
        <f t="shared" si="160"/>
        <v>1</v>
      </c>
      <c r="L154" s="89">
        <f t="shared" si="167"/>
        <v>1</v>
      </c>
      <c r="M154" s="168">
        <f t="shared" si="172"/>
        <v>0.10102460496778991</v>
      </c>
      <c r="N154" s="165">
        <f t="shared" si="186"/>
        <v>1</v>
      </c>
      <c r="O154" s="70">
        <f t="shared" si="185"/>
        <v>1</v>
      </c>
      <c r="P154" s="102">
        <f t="shared" si="173"/>
        <v>0.18000011444090092</v>
      </c>
      <c r="Q154" s="230" t="str">
        <f t="shared" si="130"/>
        <v/>
      </c>
      <c r="R154" s="85">
        <f t="shared" si="187"/>
        <v>1</v>
      </c>
      <c r="S154" s="27">
        <v>33389</v>
      </c>
      <c r="T154">
        <v>11.2299995422363</v>
      </c>
      <c r="U154">
        <v>18.700000762939499</v>
      </c>
      <c r="V154">
        <v>13.800000190734901</v>
      </c>
      <c r="W154">
        <v>18.048703765538999</v>
      </c>
      <c r="X154" s="36">
        <f t="shared" si="134"/>
        <v>1.5173238323147837</v>
      </c>
      <c r="Y154" s="41">
        <f t="shared" si="149"/>
        <v>50</v>
      </c>
      <c r="Z154" s="42">
        <f t="shared" si="150"/>
        <v>1</v>
      </c>
      <c r="AA154" s="61">
        <f t="shared" si="135"/>
        <v>16.8325004577637</v>
      </c>
      <c r="AB154" s="35">
        <f t="shared" si="136"/>
        <v>1</v>
      </c>
      <c r="AC154" s="76">
        <f t="shared" si="161"/>
        <v>1</v>
      </c>
      <c r="AD154" s="89">
        <f t="shared" si="174"/>
        <v>1</v>
      </c>
      <c r="AE154" s="168">
        <f t="shared" si="168"/>
        <v>0.10604714540140325</v>
      </c>
      <c r="AF154" s="165">
        <f t="shared" si="188"/>
        <v>1</v>
      </c>
      <c r="AG154" s="70">
        <f t="shared" si="175"/>
        <v>1</v>
      </c>
      <c r="AH154" s="102">
        <f t="shared" si="176"/>
        <v>0</v>
      </c>
      <c r="AI154" s="230" t="str">
        <f t="shared" si="137"/>
        <v/>
      </c>
      <c r="AJ154" s="85">
        <f t="shared" si="189"/>
        <v>1</v>
      </c>
      <c r="AK154" s="27">
        <v>33754</v>
      </c>
      <c r="AL154">
        <v>11.6400003433228</v>
      </c>
      <c r="AM154">
        <v>19.389999389648398</v>
      </c>
      <c r="AN154">
        <v>5.4000000953674299</v>
      </c>
      <c r="AO154">
        <v>18.048703765538999</v>
      </c>
      <c r="AP154" s="36">
        <f t="shared" si="138"/>
        <v>1.5714421902293143</v>
      </c>
      <c r="AQ154" s="41">
        <f t="shared" si="151"/>
        <v>50</v>
      </c>
      <c r="AR154" s="42">
        <f t="shared" si="152"/>
        <v>1</v>
      </c>
      <c r="AS154" s="61">
        <f t="shared" si="139"/>
        <v>17.452499628066999</v>
      </c>
      <c r="AT154" s="37">
        <f t="shared" si="153"/>
        <v>1</v>
      </c>
      <c r="AU154" s="76">
        <f t="shared" si="162"/>
        <v>1</v>
      </c>
      <c r="AV154" s="89">
        <f t="shared" si="177"/>
        <v>1</v>
      </c>
      <c r="AW154" s="168">
        <f t="shared" si="169"/>
        <v>0.11052616048474741</v>
      </c>
      <c r="AX154" s="165">
        <f t="shared" si="190"/>
        <v>0</v>
      </c>
      <c r="AY154" s="70">
        <f t="shared" si="178"/>
        <v>1</v>
      </c>
      <c r="AZ154" s="102">
        <f t="shared" si="179"/>
        <v>0.76600055694579794</v>
      </c>
      <c r="BA154" s="230" t="str">
        <f t="shared" si="140"/>
        <v/>
      </c>
      <c r="BB154" s="85">
        <f t="shared" si="191"/>
        <v>0</v>
      </c>
      <c r="BC154" s="27">
        <v>33389</v>
      </c>
      <c r="BD154">
        <v>9.1800003051757795</v>
      </c>
      <c r="BE154">
        <v>15.920000076293899</v>
      </c>
      <c r="BF154">
        <v>2.7000000476837198</v>
      </c>
      <c r="BG154">
        <v>17.7528397514359</v>
      </c>
      <c r="BH154" s="110">
        <f t="shared" si="141"/>
        <v>1.3131617485449967</v>
      </c>
      <c r="BI154" s="111">
        <f t="shared" si="154"/>
        <v>18.980450444273099</v>
      </c>
      <c r="BJ154" s="113">
        <f t="shared" si="155"/>
        <v>0.37960900888546201</v>
      </c>
      <c r="BK154" s="112">
        <f t="shared" si="142"/>
        <v>14.235000133514369</v>
      </c>
      <c r="BL154" s="35">
        <f t="shared" si="143"/>
        <v>1</v>
      </c>
      <c r="BM154" s="76">
        <f t="shared" si="163"/>
        <v>1</v>
      </c>
      <c r="BN154" s="89">
        <f t="shared" si="180"/>
        <v>1</v>
      </c>
      <c r="BO154" s="168">
        <f t="shared" si="170"/>
        <v>8.1117793693447807E-2</v>
      </c>
      <c r="BP154" s="165">
        <f t="shared" si="165"/>
        <v>0</v>
      </c>
      <c r="BQ154" s="70">
        <f t="shared" si="183"/>
        <v>1</v>
      </c>
      <c r="BR154" s="102">
        <f t="shared" si="181"/>
        <v>0</v>
      </c>
      <c r="BS154" s="230" t="str">
        <f t="shared" si="156"/>
        <v/>
      </c>
      <c r="BT154" s="85">
        <f t="shared" si="192"/>
        <v>1</v>
      </c>
      <c r="BU154" s="27">
        <v>33754</v>
      </c>
      <c r="BV154">
        <v>8.4200000762939506</v>
      </c>
      <c r="BW154">
        <v>17.180000305175799</v>
      </c>
      <c r="BX154">
        <v>1.3999999761581401</v>
      </c>
      <c r="BY154">
        <v>17.7528397514359</v>
      </c>
      <c r="BZ154" s="34">
        <f t="shared" si="144"/>
        <v>1.5093955750174504</v>
      </c>
      <c r="CA154" s="38">
        <f t="shared" si="157"/>
        <v>16.827727631414749</v>
      </c>
      <c r="CB154" s="40">
        <f t="shared" si="158"/>
        <v>0.33655455262829498</v>
      </c>
      <c r="CC154" s="61">
        <f t="shared" si="145"/>
        <v>14.990000247955336</v>
      </c>
      <c r="CD154" s="35">
        <f t="shared" si="146"/>
        <v>1</v>
      </c>
      <c r="CE154" s="76">
        <f t="shared" si="164"/>
        <v>1</v>
      </c>
      <c r="CF154" s="89">
        <f t="shared" si="182"/>
        <v>1</v>
      </c>
      <c r="CG154" s="168">
        <f t="shared" si="171"/>
        <v>8.8989110396930041E-2</v>
      </c>
      <c r="CH154" s="165">
        <f t="shared" si="193"/>
        <v>0</v>
      </c>
      <c r="CI154" s="70">
        <f t="shared" si="166"/>
        <v>1</v>
      </c>
      <c r="CJ154" s="102">
        <f t="shared" si="184"/>
        <v>0.19999980926515945</v>
      </c>
      <c r="CK154" s="230" t="str">
        <f t="shared" si="159"/>
        <v/>
      </c>
      <c r="CL154" s="85">
        <f t="shared" si="194"/>
        <v>0</v>
      </c>
      <c r="CM154" s="6"/>
      <c r="CN154" s="6"/>
      <c r="CO154" s="6"/>
      <c r="CP154" s="6"/>
      <c r="CQ154" s="6"/>
      <c r="CR154" s="6"/>
      <c r="CS154" s="6"/>
      <c r="CT154" s="6"/>
      <c r="CU154" s="6"/>
    </row>
    <row r="155" spans="1:99" ht="15.6">
      <c r="A155" s="27">
        <v>33025</v>
      </c>
      <c r="B155">
        <v>6.7399997711181596</v>
      </c>
      <c r="C155">
        <v>19.639999389648398</v>
      </c>
      <c r="D155">
        <v>0</v>
      </c>
      <c r="E155">
        <v>17.957748258040802</v>
      </c>
      <c r="F155" s="36">
        <f t="shared" si="131"/>
        <v>1.8764199850949448</v>
      </c>
      <c r="G155" s="41">
        <f t="shared" si="147"/>
        <v>45.754147059758708</v>
      </c>
      <c r="H155" s="42">
        <f t="shared" si="148"/>
        <v>0.91508294119517419</v>
      </c>
      <c r="I155" s="61">
        <f t="shared" si="132"/>
        <v>16.414999485015841</v>
      </c>
      <c r="J155" s="35">
        <f t="shared" si="133"/>
        <v>1</v>
      </c>
      <c r="K155" s="89">
        <f t="shared" si="160"/>
        <v>1</v>
      </c>
      <c r="L155" s="89">
        <f t="shared" si="167"/>
        <v>1</v>
      </c>
      <c r="M155" s="168">
        <f t="shared" si="172"/>
        <v>0.10258463780039288</v>
      </c>
      <c r="N155" s="165">
        <f t="shared" si="186"/>
        <v>1</v>
      </c>
      <c r="O155" s="70">
        <f t="shared" si="185"/>
        <v>1</v>
      </c>
      <c r="P155" s="102">
        <f t="shared" si="173"/>
        <v>0.18000011444090092</v>
      </c>
      <c r="Q155" s="230" t="str">
        <f t="shared" si="130"/>
        <v/>
      </c>
      <c r="R155" s="85">
        <f t="shared" si="187"/>
        <v>0</v>
      </c>
      <c r="S155" s="27">
        <v>33390</v>
      </c>
      <c r="T155">
        <v>9.7299995422363299</v>
      </c>
      <c r="U155">
        <v>17.559999465942401</v>
      </c>
      <c r="V155">
        <v>3.0999999046325701</v>
      </c>
      <c r="W155">
        <v>17.957748258040802</v>
      </c>
      <c r="X155" s="36">
        <f t="shared" si="134"/>
        <v>1.4833584224480849</v>
      </c>
      <c r="Y155" s="41">
        <f t="shared" si="149"/>
        <v>50</v>
      </c>
      <c r="Z155" s="42">
        <f t="shared" si="150"/>
        <v>1</v>
      </c>
      <c r="AA155" s="61">
        <f t="shared" si="135"/>
        <v>15.602499485015883</v>
      </c>
      <c r="AB155" s="35">
        <f t="shared" si="136"/>
        <v>1</v>
      </c>
      <c r="AC155" s="76">
        <f t="shared" si="161"/>
        <v>1</v>
      </c>
      <c r="AD155" s="89">
        <f t="shared" si="174"/>
        <v>1</v>
      </c>
      <c r="AE155" s="168">
        <f t="shared" si="168"/>
        <v>9.509784381295934E-2</v>
      </c>
      <c r="AF155" s="165">
        <f t="shared" si="188"/>
        <v>1</v>
      </c>
      <c r="AG155" s="70">
        <f t="shared" si="175"/>
        <v>1</v>
      </c>
      <c r="AH155" s="102">
        <f t="shared" si="176"/>
        <v>0</v>
      </c>
      <c r="AI155" s="230" t="str">
        <f t="shared" si="137"/>
        <v/>
      </c>
      <c r="AJ155" s="85">
        <f t="shared" si="189"/>
        <v>1</v>
      </c>
      <c r="AK155" s="27">
        <v>33755</v>
      </c>
      <c r="AL155">
        <v>9.2799997329711896</v>
      </c>
      <c r="AM155">
        <v>19.350000381469702</v>
      </c>
      <c r="AN155">
        <v>0.80000001192092896</v>
      </c>
      <c r="AO155">
        <v>17.957748258040802</v>
      </c>
      <c r="AP155" s="36">
        <f t="shared" si="138"/>
        <v>1.7180520106893757</v>
      </c>
      <c r="AQ155" s="41">
        <f t="shared" si="151"/>
        <v>49.425558403369429</v>
      </c>
      <c r="AR155" s="42">
        <f t="shared" si="152"/>
        <v>0.98851116806738859</v>
      </c>
      <c r="AS155" s="61">
        <f t="shared" si="139"/>
        <v>16.832500219345075</v>
      </c>
      <c r="AT155" s="37">
        <f t="shared" si="153"/>
        <v>1</v>
      </c>
      <c r="AU155" s="76">
        <f t="shared" si="162"/>
        <v>1</v>
      </c>
      <c r="AV155" s="89">
        <f t="shared" si="177"/>
        <v>1</v>
      </c>
      <c r="AW155" s="168">
        <f t="shared" si="169"/>
        <v>0.10604714351592477</v>
      </c>
      <c r="AX155" s="165">
        <f t="shared" si="190"/>
        <v>0</v>
      </c>
      <c r="AY155" s="70">
        <f t="shared" si="178"/>
        <v>1</v>
      </c>
      <c r="AZ155" s="102">
        <f t="shared" si="179"/>
        <v>0.76600055694579794</v>
      </c>
      <c r="BA155" s="230">
        <f t="shared" si="140"/>
        <v>33755</v>
      </c>
      <c r="BB155" s="85">
        <f t="shared" si="191"/>
        <v>1</v>
      </c>
      <c r="BC155" s="27">
        <v>33390</v>
      </c>
      <c r="BD155">
        <v>6.6700000762939498</v>
      </c>
      <c r="BE155">
        <v>16.25</v>
      </c>
      <c r="BF155">
        <v>1.20000004768372</v>
      </c>
      <c r="BG155">
        <v>17.660818383815201</v>
      </c>
      <c r="BH155" s="110">
        <f t="shared" si="141"/>
        <v>1.5015149175692739</v>
      </c>
      <c r="BI155" s="111">
        <f t="shared" si="154"/>
        <v>18.9792385579014</v>
      </c>
      <c r="BJ155" s="113">
        <f t="shared" si="155"/>
        <v>0.37958477115802802</v>
      </c>
      <c r="BK155" s="112">
        <f t="shared" si="142"/>
        <v>13.855000019073486</v>
      </c>
      <c r="BL155" s="35">
        <f t="shared" si="143"/>
        <v>1</v>
      </c>
      <c r="BM155" s="76">
        <f t="shared" si="163"/>
        <v>1</v>
      </c>
      <c r="BN155" s="89">
        <f t="shared" si="180"/>
        <v>1</v>
      </c>
      <c r="BO155" s="168">
        <f t="shared" si="170"/>
        <v>7.7070096269885549E-2</v>
      </c>
      <c r="BP155" s="165">
        <f t="shared" si="165"/>
        <v>0</v>
      </c>
      <c r="BQ155" s="70">
        <f t="shared" si="183"/>
        <v>1</v>
      </c>
      <c r="BR155" s="102">
        <f t="shared" si="181"/>
        <v>0</v>
      </c>
      <c r="BS155" s="230" t="str">
        <f t="shared" si="156"/>
        <v/>
      </c>
      <c r="BT155" s="85">
        <f t="shared" si="192"/>
        <v>1</v>
      </c>
      <c r="BU155" s="27">
        <v>33755</v>
      </c>
      <c r="BV155">
        <v>7.2199997901916504</v>
      </c>
      <c r="BW155">
        <v>16.639999389648398</v>
      </c>
      <c r="BX155">
        <v>0.40000000596046398</v>
      </c>
      <c r="BY155">
        <v>17.660818383815201</v>
      </c>
      <c r="BZ155" s="34">
        <f t="shared" si="144"/>
        <v>1.5128397304107062</v>
      </c>
      <c r="CA155" s="38">
        <f t="shared" si="157"/>
        <v>16.017455853046648</v>
      </c>
      <c r="CB155" s="40">
        <f t="shared" si="158"/>
        <v>0.32034911706093294</v>
      </c>
      <c r="CC155" s="61">
        <f t="shared" si="145"/>
        <v>14.284999489784212</v>
      </c>
      <c r="CD155" s="35">
        <f t="shared" si="146"/>
        <v>1</v>
      </c>
      <c r="CE155" s="76">
        <f t="shared" si="164"/>
        <v>1</v>
      </c>
      <c r="CF155" s="89">
        <f t="shared" si="182"/>
        <v>1</v>
      </c>
      <c r="CG155" s="168">
        <f t="shared" si="171"/>
        <v>8.1647122713828152E-2</v>
      </c>
      <c r="CH155" s="165">
        <f t="shared" si="193"/>
        <v>0</v>
      </c>
      <c r="CI155" s="70">
        <f t="shared" si="166"/>
        <v>1</v>
      </c>
      <c r="CJ155" s="102">
        <f t="shared" si="184"/>
        <v>0.19999980926515945</v>
      </c>
      <c r="CK155" s="230" t="str">
        <f t="shared" si="159"/>
        <v/>
      </c>
      <c r="CL155" s="85">
        <f t="shared" si="194"/>
        <v>0</v>
      </c>
      <c r="CM155" s="6"/>
      <c r="CN155" s="6"/>
      <c r="CO155" s="6"/>
      <c r="CP155" s="6"/>
      <c r="CQ155" s="6"/>
      <c r="CR155" s="6"/>
      <c r="CS155" s="6"/>
      <c r="CT155" s="6"/>
      <c r="CU155" s="6"/>
    </row>
    <row r="156" spans="1:99" ht="15.6">
      <c r="A156" s="27">
        <v>33026</v>
      </c>
      <c r="B156">
        <v>5.7699999809265101</v>
      </c>
      <c r="C156">
        <v>19.9799995422363</v>
      </c>
      <c r="D156">
        <v>0</v>
      </c>
      <c r="E156">
        <v>17.870971847902702</v>
      </c>
      <c r="F156" s="36">
        <f t="shared" si="131"/>
        <v>1.9399544042940653</v>
      </c>
      <c r="G156" s="41">
        <f t="shared" si="147"/>
        <v>44.202183536323453</v>
      </c>
      <c r="H156" s="42">
        <f t="shared" si="148"/>
        <v>0.88404367072646906</v>
      </c>
      <c r="I156" s="61">
        <f t="shared" si="132"/>
        <v>16.427499651908853</v>
      </c>
      <c r="J156" s="35">
        <f t="shared" si="133"/>
        <v>1</v>
      </c>
      <c r="K156" s="89">
        <f t="shared" si="160"/>
        <v>1</v>
      </c>
      <c r="L156" s="89">
        <f t="shared" si="167"/>
        <v>1</v>
      </c>
      <c r="M156" s="168">
        <f t="shared" si="172"/>
        <v>0.10269266160703619</v>
      </c>
      <c r="N156" s="165">
        <f t="shared" si="186"/>
        <v>1</v>
      </c>
      <c r="O156" s="70">
        <f t="shared" si="185"/>
        <v>1</v>
      </c>
      <c r="P156" s="102">
        <f t="shared" si="173"/>
        <v>0.18000011444090092</v>
      </c>
      <c r="Q156" s="230" t="str">
        <f t="shared" si="130"/>
        <v/>
      </c>
      <c r="R156" s="85">
        <f t="shared" si="187"/>
        <v>0</v>
      </c>
      <c r="S156" s="27">
        <v>33391</v>
      </c>
      <c r="T156">
        <v>8.5200004577636701</v>
      </c>
      <c r="U156">
        <v>20</v>
      </c>
      <c r="V156">
        <v>0.30000001192092901</v>
      </c>
      <c r="W156">
        <v>17.870971847902702</v>
      </c>
      <c r="X156" s="36">
        <f t="shared" si="134"/>
        <v>1.8224028202259497</v>
      </c>
      <c r="Y156" s="41">
        <f t="shared" si="149"/>
        <v>48.842077755740171</v>
      </c>
      <c r="Z156" s="42">
        <f t="shared" si="150"/>
        <v>0.97684155511480342</v>
      </c>
      <c r="AA156" s="61">
        <f t="shared" si="135"/>
        <v>17.130000114440918</v>
      </c>
      <c r="AB156" s="35">
        <f t="shared" si="136"/>
        <v>1</v>
      </c>
      <c r="AC156" s="76">
        <f t="shared" si="161"/>
        <v>1</v>
      </c>
      <c r="AD156" s="89">
        <f t="shared" si="174"/>
        <v>1</v>
      </c>
      <c r="AE156" s="168">
        <f t="shared" si="168"/>
        <v>0.10830762889307219</v>
      </c>
      <c r="AF156" s="165">
        <f t="shared" si="188"/>
        <v>1</v>
      </c>
      <c r="AG156" s="70">
        <f t="shared" si="175"/>
        <v>1</v>
      </c>
      <c r="AH156" s="102">
        <f t="shared" si="176"/>
        <v>0</v>
      </c>
      <c r="AI156" s="230" t="str">
        <f t="shared" si="137"/>
        <v/>
      </c>
      <c r="AJ156" s="85">
        <f t="shared" si="189"/>
        <v>1</v>
      </c>
      <c r="AK156" s="27">
        <v>33756</v>
      </c>
      <c r="AL156">
        <v>7.5100002288818404</v>
      </c>
      <c r="AM156">
        <v>16.569999694824201</v>
      </c>
      <c r="AN156">
        <v>0.30000001192092901</v>
      </c>
      <c r="AO156">
        <v>17.870971847902702</v>
      </c>
      <c r="AP156" s="36">
        <f t="shared" si="138"/>
        <v>1.5068597295156325</v>
      </c>
      <c r="AQ156" s="41">
        <f t="shared" si="151"/>
        <v>48.520070631677854</v>
      </c>
      <c r="AR156" s="42">
        <f t="shared" si="152"/>
        <v>0.97040141263355706</v>
      </c>
      <c r="AS156" s="61">
        <f t="shared" si="139"/>
        <v>14.304999828338611</v>
      </c>
      <c r="AT156" s="37">
        <f t="shared" si="153"/>
        <v>1</v>
      </c>
      <c r="AU156" s="76">
        <f t="shared" si="162"/>
        <v>1</v>
      </c>
      <c r="AV156" s="89">
        <f t="shared" si="177"/>
        <v>1</v>
      </c>
      <c r="AW156" s="168">
        <f t="shared" si="169"/>
        <v>8.1858607879809156E-2</v>
      </c>
      <c r="AX156" s="165">
        <f t="shared" si="190"/>
        <v>0</v>
      </c>
      <c r="AY156" s="70">
        <f t="shared" si="178"/>
        <v>1</v>
      </c>
      <c r="AZ156" s="102">
        <f t="shared" si="179"/>
        <v>0.76600055694579794</v>
      </c>
      <c r="BA156" s="230" t="str">
        <f t="shared" si="140"/>
        <v/>
      </c>
      <c r="BB156" s="85">
        <f t="shared" si="191"/>
        <v>1</v>
      </c>
      <c r="BC156" s="27">
        <v>33391</v>
      </c>
      <c r="BD156">
        <v>5.7600002288818404</v>
      </c>
      <c r="BE156">
        <v>15.920000076293899</v>
      </c>
      <c r="BF156">
        <v>0.10000000149011599</v>
      </c>
      <c r="BG156">
        <v>17.573026138675299</v>
      </c>
      <c r="BH156" s="110">
        <f t="shared" si="141"/>
        <v>1.5060111017461943</v>
      </c>
      <c r="BI156" s="111">
        <f t="shared" si="154"/>
        <v>17.874429677994559</v>
      </c>
      <c r="BJ156" s="113">
        <f t="shared" si="155"/>
        <v>0.35748859355989121</v>
      </c>
      <c r="BK156" s="112">
        <f t="shared" si="142"/>
        <v>13.380000114440884</v>
      </c>
      <c r="BL156" s="35">
        <f t="shared" si="143"/>
        <v>1</v>
      </c>
      <c r="BM156" s="76">
        <f t="shared" si="163"/>
        <v>1</v>
      </c>
      <c r="BN156" s="89">
        <f t="shared" si="180"/>
        <v>1</v>
      </c>
      <c r="BO156" s="168">
        <f t="shared" si="170"/>
        <v>7.1971341914307679E-2</v>
      </c>
      <c r="BP156" s="165">
        <f t="shared" si="165"/>
        <v>0</v>
      </c>
      <c r="BQ156" s="70">
        <f t="shared" si="183"/>
        <v>1</v>
      </c>
      <c r="BR156" s="102">
        <f t="shared" si="181"/>
        <v>0</v>
      </c>
      <c r="BS156" s="230" t="str">
        <f t="shared" si="156"/>
        <v/>
      </c>
      <c r="BT156" s="85">
        <f>IF(AND(AND(AND(SUM(BF143:BF147)&gt;$CP$6)),(BN156=1)),1,0)</f>
        <v>1</v>
      </c>
      <c r="BU156" s="27">
        <v>33756</v>
      </c>
      <c r="BV156">
        <v>4.7600002288818404</v>
      </c>
      <c r="BW156">
        <v>13.1199998855591</v>
      </c>
      <c r="BX156">
        <v>0</v>
      </c>
      <c r="BY156">
        <v>17.573026138675299</v>
      </c>
      <c r="BZ156" s="34">
        <f t="shared" si="144"/>
        <v>1.2754776129653582</v>
      </c>
      <c r="CA156" s="38">
        <f t="shared" si="157"/>
        <v>14.997073762674361</v>
      </c>
      <c r="CB156" s="40">
        <f t="shared" si="158"/>
        <v>0.29994147525348724</v>
      </c>
      <c r="CC156" s="61">
        <f t="shared" si="145"/>
        <v>11.029999971389785</v>
      </c>
      <c r="CD156" s="35">
        <f t="shared" si="146"/>
        <v>1</v>
      </c>
      <c r="CE156" s="76">
        <f t="shared" si="164"/>
        <v>1</v>
      </c>
      <c r="CF156" s="89">
        <f t="shared" si="182"/>
        <v>1</v>
      </c>
      <c r="CG156" s="168">
        <f t="shared" si="171"/>
        <v>4.7178655398675953E-2</v>
      </c>
      <c r="CH156" s="165">
        <f t="shared" si="193"/>
        <v>0</v>
      </c>
      <c r="CI156" s="70">
        <f t="shared" si="166"/>
        <v>1</v>
      </c>
      <c r="CJ156" s="102">
        <f t="shared" si="184"/>
        <v>0.19999980926515945</v>
      </c>
      <c r="CK156" s="230">
        <f t="shared" si="159"/>
        <v>33756</v>
      </c>
      <c r="CL156" s="85">
        <f t="shared" si="194"/>
        <v>1</v>
      </c>
      <c r="CM156" s="6"/>
      <c r="CN156" s="6"/>
      <c r="CO156" s="6"/>
      <c r="CP156" s="6"/>
      <c r="CQ156" s="6"/>
      <c r="CR156" s="6"/>
      <c r="CS156" s="6"/>
      <c r="CT156" s="6"/>
      <c r="CU156" s="6"/>
    </row>
    <row r="157" spans="1:99" ht="15.6">
      <c r="A157" s="27">
        <v>33027</v>
      </c>
      <c r="B157">
        <v>6.0300002098083496</v>
      </c>
      <c r="C157">
        <v>19.430000305175799</v>
      </c>
      <c r="D157">
        <v>0</v>
      </c>
      <c r="E157">
        <v>17.788399678251999</v>
      </c>
      <c r="F157" s="36">
        <f t="shared" si="131"/>
        <v>1.8662844571174313</v>
      </c>
      <c r="G157" s="41">
        <f t="shared" si="147"/>
        <v>42.70915597062951</v>
      </c>
      <c r="H157" s="42">
        <f t="shared" si="148"/>
        <v>0.85418311941259017</v>
      </c>
      <c r="I157" s="61">
        <f t="shared" si="132"/>
        <v>16.080000281333938</v>
      </c>
      <c r="J157" s="35">
        <f t="shared" si="133"/>
        <v>1</v>
      </c>
      <c r="K157" s="89" t="str">
        <f t="shared" si="160"/>
        <v/>
      </c>
      <c r="L157" s="89">
        <f t="shared" si="167"/>
        <v>1</v>
      </c>
      <c r="M157" s="168">
        <f t="shared" si="172"/>
        <v>9.9601910605284255E-2</v>
      </c>
      <c r="N157" s="165">
        <f t="shared" si="186"/>
        <v>0</v>
      </c>
      <c r="O157" s="70">
        <f t="shared" si="185"/>
        <v>1</v>
      </c>
      <c r="P157" s="102">
        <f t="shared" si="173"/>
        <v>0.18000011444090092</v>
      </c>
      <c r="Q157" s="230" t="str">
        <f t="shared" si="130"/>
        <v/>
      </c>
      <c r="R157" s="85">
        <f t="shared" si="187"/>
        <v>0</v>
      </c>
      <c r="S157" s="27">
        <v>33392</v>
      </c>
      <c r="T157">
        <v>11.6599998474121</v>
      </c>
      <c r="U157">
        <v>19.149999618530298</v>
      </c>
      <c r="V157">
        <v>1.29999995231628</v>
      </c>
      <c r="W157">
        <v>17.788399678251999</v>
      </c>
      <c r="X157" s="36">
        <f t="shared" si="134"/>
        <v>1.5175500164999456</v>
      </c>
      <c r="Y157" s="41">
        <f t="shared" si="149"/>
        <v>48.928037694856492</v>
      </c>
      <c r="Z157" s="42">
        <f t="shared" si="150"/>
        <v>0.97856075389712982</v>
      </c>
      <c r="AA157" s="61">
        <f t="shared" si="135"/>
        <v>17.27749967575075</v>
      </c>
      <c r="AB157" s="35">
        <f t="shared" si="136"/>
        <v>1</v>
      </c>
      <c r="AC157" s="76">
        <f t="shared" si="161"/>
        <v>1</v>
      </c>
      <c r="AD157" s="89">
        <f t="shared" si="174"/>
        <v>1</v>
      </c>
      <c r="AE157" s="168">
        <f t="shared" si="168"/>
        <v>0.10935455411219067</v>
      </c>
      <c r="AF157" s="165">
        <f t="shared" si="188"/>
        <v>1</v>
      </c>
      <c r="AG157" s="70">
        <f t="shared" si="175"/>
        <v>1</v>
      </c>
      <c r="AH157" s="102">
        <f t="shared" si="176"/>
        <v>0</v>
      </c>
      <c r="AI157" s="230" t="str">
        <f t="shared" si="137"/>
        <v/>
      </c>
      <c r="AJ157" s="85">
        <f t="shared" si="189"/>
        <v>1</v>
      </c>
      <c r="AK157" s="27">
        <v>33757</v>
      </c>
      <c r="AL157">
        <v>3.9900000095367401</v>
      </c>
      <c r="AM157">
        <v>16.879999160766602</v>
      </c>
      <c r="AN157">
        <v>0.10000000149011599</v>
      </c>
      <c r="AO157">
        <v>17.788399678251999</v>
      </c>
      <c r="AP157" s="36">
        <f t="shared" si="138"/>
        <v>1.6928281042285349</v>
      </c>
      <c r="AQ157" s="41">
        <f t="shared" si="151"/>
        <v>47.265808149785144</v>
      </c>
      <c r="AR157" s="42">
        <f t="shared" si="152"/>
        <v>0.94531616299570287</v>
      </c>
      <c r="AS157" s="61">
        <f t="shared" si="139"/>
        <v>13.657499372959137</v>
      </c>
      <c r="AT157" s="37">
        <f t="shared" si="153"/>
        <v>1</v>
      </c>
      <c r="AU157" s="76">
        <f t="shared" si="162"/>
        <v>1</v>
      </c>
      <c r="AV157" s="89">
        <f t="shared" si="177"/>
        <v>1</v>
      </c>
      <c r="AW157" s="168">
        <f t="shared" si="169"/>
        <v>7.4953513437680377E-2</v>
      </c>
      <c r="AX157" s="165">
        <f t="shared" si="190"/>
        <v>1</v>
      </c>
      <c r="AY157" s="70">
        <f t="shared" si="178"/>
        <v>1</v>
      </c>
      <c r="AZ157" s="102">
        <f t="shared" si="179"/>
        <v>0.76600055694579794</v>
      </c>
      <c r="BA157" s="230" t="str">
        <f t="shared" si="140"/>
        <v/>
      </c>
      <c r="BB157" s="85">
        <f t="shared" si="191"/>
        <v>1</v>
      </c>
      <c r="BC157" s="27">
        <v>33392</v>
      </c>
      <c r="BD157">
        <v>8.1300001144409197</v>
      </c>
      <c r="BE157">
        <v>15.3999996185303</v>
      </c>
      <c r="BF157">
        <v>0</v>
      </c>
      <c r="BG157">
        <v>17.489493466418701</v>
      </c>
      <c r="BH157" s="110">
        <f t="shared" si="141"/>
        <v>1.3088324537194509</v>
      </c>
      <c r="BI157" s="111">
        <f t="shared" si="154"/>
        <v>16.827363715018997</v>
      </c>
      <c r="BJ157" s="113">
        <f t="shared" si="155"/>
        <v>0.33654727430037995</v>
      </c>
      <c r="BK157" s="112">
        <f t="shared" si="142"/>
        <v>13.582499742507956</v>
      </c>
      <c r="BL157" s="35">
        <f t="shared" si="143"/>
        <v>1</v>
      </c>
      <c r="BM157" s="76">
        <f t="shared" si="163"/>
        <v>1</v>
      </c>
      <c r="BN157" s="89">
        <f t="shared" si="180"/>
        <v>1</v>
      </c>
      <c r="BO157" s="168">
        <f t="shared" si="170"/>
        <v>7.4148242493729768E-2</v>
      </c>
      <c r="BP157" s="165">
        <f t="shared" si="165"/>
        <v>0</v>
      </c>
      <c r="BQ157" s="70">
        <f t="shared" si="183"/>
        <v>1</v>
      </c>
      <c r="BR157" s="102">
        <f t="shared" si="181"/>
        <v>0</v>
      </c>
      <c r="BS157" s="230" t="str">
        <f t="shared" si="156"/>
        <v/>
      </c>
      <c r="BT157" s="85">
        <f t="shared" si="192"/>
        <v>1</v>
      </c>
      <c r="BU157" s="27">
        <v>33757</v>
      </c>
      <c r="BV157">
        <v>0.5</v>
      </c>
      <c r="BW157">
        <v>13.4799995422363</v>
      </c>
      <c r="BX157">
        <v>0</v>
      </c>
      <c r="BY157">
        <v>17.489493466418701</v>
      </c>
      <c r="BZ157" s="34">
        <f t="shared" si="144"/>
        <v>1.4664013255638917</v>
      </c>
      <c r="CA157" s="38">
        <f t="shared" si="157"/>
        <v>13.823952702223249</v>
      </c>
      <c r="CB157" s="40">
        <f t="shared" si="158"/>
        <v>0.27647905404446499</v>
      </c>
      <c r="CC157" s="61">
        <f t="shared" si="145"/>
        <v>10.234999656677225</v>
      </c>
      <c r="CD157" s="35">
        <f t="shared" si="146"/>
        <v>1</v>
      </c>
      <c r="CE157" s="76">
        <f t="shared" si="164"/>
        <v>1</v>
      </c>
      <c r="CF157" s="89">
        <f t="shared" si="182"/>
        <v>1</v>
      </c>
      <c r="CG157" s="168">
        <f t="shared" si="171"/>
        <v>3.932402391195701E-2</v>
      </c>
      <c r="CH157" s="165">
        <f t="shared" si="193"/>
        <v>0</v>
      </c>
      <c r="CI157" s="70">
        <f t="shared" si="166"/>
        <v>1</v>
      </c>
      <c r="CJ157" s="102">
        <f t="shared" si="184"/>
        <v>0.19999980926515945</v>
      </c>
      <c r="CK157" s="230" t="str">
        <f t="shared" si="159"/>
        <v/>
      </c>
      <c r="CL157" s="85">
        <f t="shared" si="194"/>
        <v>1</v>
      </c>
      <c r="CM157" s="6"/>
      <c r="CN157" s="6"/>
      <c r="CO157" s="6"/>
      <c r="CP157" s="6"/>
      <c r="CQ157" s="6"/>
      <c r="CR157" s="6"/>
      <c r="CS157" s="6"/>
      <c r="CT157" s="6"/>
      <c r="CU157" s="6"/>
    </row>
    <row r="158" spans="1:99" ht="15.6">
      <c r="A158" s="27">
        <v>33028</v>
      </c>
      <c r="B158">
        <v>6.8000001907348597</v>
      </c>
      <c r="C158">
        <v>20.280000686645501</v>
      </c>
      <c r="D158">
        <v>0</v>
      </c>
      <c r="E158">
        <v>17.710056892216201</v>
      </c>
      <c r="F158" s="36">
        <f t="shared" si="131"/>
        <v>1.9130470895038429</v>
      </c>
      <c r="G158" s="41">
        <f t="shared" si="147"/>
        <v>41.178718299026436</v>
      </c>
      <c r="H158" s="42">
        <f t="shared" si="148"/>
        <v>0.82357436598052869</v>
      </c>
      <c r="I158" s="61">
        <f t="shared" si="132"/>
        <v>16.91000056266784</v>
      </c>
      <c r="J158" s="35">
        <f t="shared" si="133"/>
        <v>1</v>
      </c>
      <c r="K158" s="89" t="str">
        <f t="shared" si="160"/>
        <v/>
      </c>
      <c r="L158" s="89">
        <f t="shared" si="167"/>
        <v>1</v>
      </c>
      <c r="M158" s="168">
        <f t="shared" si="172"/>
        <v>0.10665401258509583</v>
      </c>
      <c r="N158" s="165">
        <f t="shared" si="186"/>
        <v>0</v>
      </c>
      <c r="O158" s="70">
        <f t="shared" si="185"/>
        <v>1</v>
      </c>
      <c r="P158" s="102">
        <f t="shared" si="173"/>
        <v>0</v>
      </c>
      <c r="Q158" s="230" t="str">
        <f t="shared" si="130"/>
        <v/>
      </c>
      <c r="R158" s="85">
        <f t="shared" si="187"/>
        <v>0</v>
      </c>
      <c r="S158" s="27">
        <v>33393</v>
      </c>
      <c r="T158">
        <v>14.0100002288818</v>
      </c>
      <c r="U158">
        <v>19.829999923706101</v>
      </c>
      <c r="V158">
        <v>20</v>
      </c>
      <c r="W158">
        <v>17.710056892216201</v>
      </c>
      <c r="X158" s="36">
        <f t="shared" si="134"/>
        <v>1.3925888268495452</v>
      </c>
      <c r="Y158" s="41">
        <f t="shared" si="149"/>
        <v>50</v>
      </c>
      <c r="Z158" s="42">
        <f t="shared" si="150"/>
        <v>1</v>
      </c>
      <c r="AA158" s="61">
        <f t="shared" si="135"/>
        <v>18.375000000000025</v>
      </c>
      <c r="AB158" s="35">
        <f t="shared" si="136"/>
        <v>1</v>
      </c>
      <c r="AC158" s="76">
        <f t="shared" si="161"/>
        <v>1</v>
      </c>
      <c r="AD158" s="89">
        <f t="shared" si="174"/>
        <v>1</v>
      </c>
      <c r="AE158" s="168">
        <f t="shared" si="168"/>
        <v>0.11511952916111663</v>
      </c>
      <c r="AF158" s="165">
        <f t="shared" si="188"/>
        <v>1</v>
      </c>
      <c r="AG158" s="70">
        <f t="shared" si="175"/>
        <v>1</v>
      </c>
      <c r="AH158" s="102">
        <f t="shared" si="176"/>
        <v>0</v>
      </c>
      <c r="AI158" s="230" t="str">
        <f t="shared" si="137"/>
        <v/>
      </c>
      <c r="AJ158" s="85">
        <f t="shared" si="189"/>
        <v>1</v>
      </c>
      <c r="AK158" s="27">
        <v>33758</v>
      </c>
      <c r="AL158">
        <v>6.9699997901916504</v>
      </c>
      <c r="AM158">
        <v>17.379999160766602</v>
      </c>
      <c r="AN158">
        <v>1.5</v>
      </c>
      <c r="AO158">
        <v>17.710056892216201</v>
      </c>
      <c r="AP158" s="36">
        <f t="shared" si="138"/>
        <v>1.6079266887067005</v>
      </c>
      <c r="AQ158" s="41">
        <f t="shared" si="151"/>
        <v>47.479466798819786</v>
      </c>
      <c r="AR158" s="42">
        <f t="shared" si="152"/>
        <v>0.94958933597639572</v>
      </c>
      <c r="AS158" s="61">
        <f t="shared" si="139"/>
        <v>14.777499318122864</v>
      </c>
      <c r="AT158" s="37">
        <f t="shared" si="153"/>
        <v>1</v>
      </c>
      <c r="AU158" s="76">
        <f t="shared" si="162"/>
        <v>1</v>
      </c>
      <c r="AV158" s="89">
        <f t="shared" si="177"/>
        <v>1</v>
      </c>
      <c r="AW158" s="168">
        <f t="shared" si="169"/>
        <v>8.680413286874368E-2</v>
      </c>
      <c r="AX158" s="165">
        <f t="shared" si="190"/>
        <v>1</v>
      </c>
      <c r="AY158" s="70">
        <f t="shared" si="178"/>
        <v>1</v>
      </c>
      <c r="AZ158" s="102">
        <f t="shared" si="179"/>
        <v>0.76600055694579794</v>
      </c>
      <c r="BA158" s="230" t="str">
        <f t="shared" si="140"/>
        <v/>
      </c>
      <c r="BB158" s="85">
        <f t="shared" si="191"/>
        <v>1</v>
      </c>
      <c r="BC158" s="27">
        <v>33393</v>
      </c>
      <c r="BD158">
        <v>10.6199998855591</v>
      </c>
      <c r="BE158">
        <v>16.670000076293899</v>
      </c>
      <c r="BF158">
        <v>15.800000190734901</v>
      </c>
      <c r="BG158">
        <v>17.410250817447999</v>
      </c>
      <c r="BH158" s="110">
        <f t="shared" si="141"/>
        <v>1.2641426163647407</v>
      </c>
      <c r="BI158" s="111">
        <f t="shared" si="154"/>
        <v>31.616049812662105</v>
      </c>
      <c r="BJ158" s="113">
        <f t="shared" si="155"/>
        <v>0.63232099625324212</v>
      </c>
      <c r="BK158" s="112">
        <f t="shared" si="142"/>
        <v>15.157500028610199</v>
      </c>
      <c r="BL158" s="35">
        <f t="shared" si="143"/>
        <v>1</v>
      </c>
      <c r="BM158" s="76">
        <f t="shared" si="163"/>
        <v>1</v>
      </c>
      <c r="BN158" s="89">
        <f t="shared" si="180"/>
        <v>1</v>
      </c>
      <c r="BO158" s="168">
        <f t="shared" si="170"/>
        <v>9.0690003110194567E-2</v>
      </c>
      <c r="BP158" s="165">
        <f t="shared" si="165"/>
        <v>0</v>
      </c>
      <c r="BQ158" s="70">
        <f t="shared" si="183"/>
        <v>1</v>
      </c>
      <c r="BR158" s="102">
        <f t="shared" si="181"/>
        <v>0</v>
      </c>
      <c r="BS158" s="230" t="str">
        <f t="shared" si="156"/>
        <v/>
      </c>
      <c r="BT158" s="85">
        <f t="shared" si="192"/>
        <v>1</v>
      </c>
      <c r="BU158" s="27">
        <v>33758</v>
      </c>
      <c r="BV158">
        <v>3.9400000572204599</v>
      </c>
      <c r="BW158">
        <v>14.1199998855591</v>
      </c>
      <c r="BX158">
        <v>0.10000000149011599</v>
      </c>
      <c r="BY158">
        <v>17.410250817447999</v>
      </c>
      <c r="BZ158" s="34">
        <f t="shared" si="144"/>
        <v>1.3991405287824248</v>
      </c>
      <c r="CA158" s="38">
        <f t="shared" si="157"/>
        <v>12.804640280687424</v>
      </c>
      <c r="CB158" s="40">
        <f t="shared" si="158"/>
        <v>0.25609280561374848</v>
      </c>
      <c r="CC158" s="61">
        <f t="shared" si="145"/>
        <v>11.57499992847444</v>
      </c>
      <c r="CD158" s="35">
        <f t="shared" si="146"/>
        <v>1</v>
      </c>
      <c r="CE158" s="76" t="str">
        <f t="shared" si="164"/>
        <v/>
      </c>
      <c r="CF158" s="89">
        <f t="shared" si="182"/>
        <v>1</v>
      </c>
      <c r="CG158" s="168">
        <f t="shared" si="171"/>
        <v>5.2766813688659993E-2</v>
      </c>
      <c r="CH158" s="165">
        <f t="shared" si="193"/>
        <v>0</v>
      </c>
      <c r="CI158" s="70">
        <f t="shared" si="166"/>
        <v>1</v>
      </c>
      <c r="CJ158" s="102">
        <f t="shared" si="184"/>
        <v>0.19999980926515945</v>
      </c>
      <c r="CK158" s="230" t="str">
        <f t="shared" si="159"/>
        <v/>
      </c>
      <c r="CL158" s="85">
        <f t="shared" si="194"/>
        <v>1</v>
      </c>
      <c r="CM158" s="6"/>
      <c r="CN158" s="6"/>
      <c r="CO158" s="6"/>
      <c r="CP158" s="6"/>
      <c r="CQ158" s="6"/>
      <c r="CR158" s="6"/>
      <c r="CS158" s="6"/>
      <c r="CT158" s="6"/>
      <c r="CU158" s="6"/>
    </row>
    <row r="159" spans="1:99" ht="15.6">
      <c r="A159" s="27">
        <v>33029</v>
      </c>
      <c r="B159">
        <v>8.5900001525878906</v>
      </c>
      <c r="C159">
        <v>22.100000381469702</v>
      </c>
      <c r="D159">
        <v>0</v>
      </c>
      <c r="E159">
        <v>17.635968632922701</v>
      </c>
      <c r="F159" s="36">
        <f t="shared" si="131"/>
        <v>2.0170040693877205</v>
      </c>
      <c r="G159" s="41">
        <f t="shared" si="147"/>
        <v>39.565115043516258</v>
      </c>
      <c r="H159" s="42">
        <f t="shared" si="148"/>
        <v>0.79130230087032516</v>
      </c>
      <c r="I159" s="61">
        <f t="shared" si="132"/>
        <v>18.72250032424925</v>
      </c>
      <c r="J159" s="35">
        <f t="shared" si="133"/>
        <v>1</v>
      </c>
      <c r="K159" s="89" t="str">
        <f t="shared" si="160"/>
        <v/>
      </c>
      <c r="L159" s="89">
        <f t="shared" si="167"/>
        <v>1</v>
      </c>
      <c r="M159" s="168">
        <f t="shared" si="172"/>
        <v>0.11595136013830849</v>
      </c>
      <c r="N159" s="165">
        <f t="shared" si="186"/>
        <v>0</v>
      </c>
      <c r="O159" s="70">
        <f t="shared" si="185"/>
        <v>1</v>
      </c>
      <c r="P159" s="102">
        <f t="shared" si="173"/>
        <v>0</v>
      </c>
      <c r="Q159" s="230">
        <f t="shared" si="130"/>
        <v>33029</v>
      </c>
      <c r="R159" s="85">
        <f t="shared" si="187"/>
        <v>1</v>
      </c>
      <c r="S159" s="27">
        <v>33394</v>
      </c>
      <c r="T159">
        <v>9.0200004577636701</v>
      </c>
      <c r="U159">
        <v>18.540000915527301</v>
      </c>
      <c r="V159">
        <v>7.8000001907348597</v>
      </c>
      <c r="W159">
        <v>17.635968632922701</v>
      </c>
      <c r="X159" s="36">
        <f t="shared" si="134"/>
        <v>1.6132129109840359</v>
      </c>
      <c r="Y159" s="41">
        <f t="shared" si="149"/>
        <v>50</v>
      </c>
      <c r="Z159" s="42">
        <f t="shared" si="150"/>
        <v>1</v>
      </c>
      <c r="AA159" s="61">
        <f t="shared" si="135"/>
        <v>16.160000801086394</v>
      </c>
      <c r="AB159" s="35">
        <f t="shared" si="136"/>
        <v>1</v>
      </c>
      <c r="AC159" s="76">
        <f t="shared" si="161"/>
        <v>1</v>
      </c>
      <c r="AD159" s="89">
        <f t="shared" si="174"/>
        <v>1</v>
      </c>
      <c r="AE159" s="168">
        <f t="shared" si="168"/>
        <v>0.10032886668487193</v>
      </c>
      <c r="AF159" s="165">
        <f t="shared" si="188"/>
        <v>1</v>
      </c>
      <c r="AG159" s="70">
        <f t="shared" si="175"/>
        <v>1</v>
      </c>
      <c r="AH159" s="102">
        <f t="shared" si="176"/>
        <v>0</v>
      </c>
      <c r="AI159" s="230" t="str">
        <f t="shared" si="137"/>
        <v/>
      </c>
      <c r="AJ159" s="85">
        <f t="shared" si="189"/>
        <v>1</v>
      </c>
      <c r="AK159" s="27">
        <v>33759</v>
      </c>
      <c r="AL159">
        <v>10.3599996566772</v>
      </c>
      <c r="AM159">
        <v>18.719999313354499</v>
      </c>
      <c r="AN159">
        <v>0.40000000596046398</v>
      </c>
      <c r="AO159">
        <v>17.635968632922701</v>
      </c>
      <c r="AP159" s="36">
        <f t="shared" si="138"/>
        <v>1.5481185261978769</v>
      </c>
      <c r="AQ159" s="41">
        <f t="shared" si="151"/>
        <v>46.640971983821949</v>
      </c>
      <c r="AR159" s="42">
        <f t="shared" si="152"/>
        <v>0.93281943967643899</v>
      </c>
      <c r="AS159" s="61">
        <f t="shared" si="139"/>
        <v>16.629999399185174</v>
      </c>
      <c r="AT159" s="37">
        <f t="shared" si="153"/>
        <v>1</v>
      </c>
      <c r="AU159" s="76" t="str">
        <f t="shared" si="162"/>
        <v/>
      </c>
      <c r="AV159" s="89">
        <f t="shared" si="177"/>
        <v>1</v>
      </c>
      <c r="AW159" s="168">
        <f t="shared" si="169"/>
        <v>0.10440649634690095</v>
      </c>
      <c r="AX159" s="165">
        <f t="shared" si="190"/>
        <v>1</v>
      </c>
      <c r="AY159" s="70">
        <f t="shared" si="178"/>
        <v>1</v>
      </c>
      <c r="AZ159" s="102">
        <f t="shared" si="179"/>
        <v>0.76600055694579794</v>
      </c>
      <c r="BA159" s="230" t="str">
        <f t="shared" si="140"/>
        <v/>
      </c>
      <c r="BB159" s="85">
        <f t="shared" si="191"/>
        <v>1</v>
      </c>
      <c r="BC159" s="27">
        <v>33394</v>
      </c>
      <c r="BD159">
        <v>6.21000003814697</v>
      </c>
      <c r="BE159">
        <v>15.5</v>
      </c>
      <c r="BF159">
        <v>1</v>
      </c>
      <c r="BG159">
        <v>17.335328642165699</v>
      </c>
      <c r="BH159" s="110">
        <f t="shared" si="141"/>
        <v>1.4213534900997005</v>
      </c>
      <c r="BI159" s="111">
        <f t="shared" si="154"/>
        <v>31.478967020582346</v>
      </c>
      <c r="BJ159" s="113">
        <f t="shared" si="155"/>
        <v>0.62957934041164687</v>
      </c>
      <c r="BK159" s="112">
        <f t="shared" si="142"/>
        <v>13.177500009536743</v>
      </c>
      <c r="BL159" s="35">
        <f t="shared" si="143"/>
        <v>1</v>
      </c>
      <c r="BM159" s="76">
        <f t="shared" si="163"/>
        <v>1</v>
      </c>
      <c r="BN159" s="89">
        <f t="shared" si="180"/>
        <v>1</v>
      </c>
      <c r="BO159" s="168">
        <f t="shared" si="170"/>
        <v>6.9792665392681377E-2</v>
      </c>
      <c r="BP159" s="165">
        <f t="shared" si="165"/>
        <v>0</v>
      </c>
      <c r="BQ159" s="70">
        <f t="shared" si="183"/>
        <v>1</v>
      </c>
      <c r="BR159" s="102">
        <f t="shared" si="181"/>
        <v>0</v>
      </c>
      <c r="BS159" s="230" t="str">
        <f t="shared" si="156"/>
        <v/>
      </c>
      <c r="BT159" s="85">
        <f t="shared" si="192"/>
        <v>0</v>
      </c>
      <c r="BU159" s="27">
        <v>33759</v>
      </c>
      <c r="BV159">
        <v>6.8699998855590803</v>
      </c>
      <c r="BW159">
        <v>16.389999389648398</v>
      </c>
      <c r="BX159">
        <v>0</v>
      </c>
      <c r="BY159">
        <v>17.335328642165699</v>
      </c>
      <c r="BZ159" s="34">
        <f t="shared" si="144"/>
        <v>1.4777553852570267</v>
      </c>
      <c r="CA159" s="38">
        <f t="shared" si="157"/>
        <v>11.622435972481803</v>
      </c>
      <c r="CB159" s="40">
        <f t="shared" si="158"/>
        <v>0.23244871944963605</v>
      </c>
      <c r="CC159" s="61">
        <f t="shared" si="145"/>
        <v>14.009999513626068</v>
      </c>
      <c r="CD159" s="35">
        <f t="shared" si="146"/>
        <v>1</v>
      </c>
      <c r="CE159" s="76" t="str">
        <f t="shared" si="164"/>
        <v/>
      </c>
      <c r="CF159" s="89">
        <f t="shared" si="182"/>
        <v>1</v>
      </c>
      <c r="CG159" s="168">
        <f t="shared" si="171"/>
        <v>7.8725798106046699E-2</v>
      </c>
      <c r="CH159" s="165">
        <f t="shared" si="193"/>
        <v>0</v>
      </c>
      <c r="CI159" s="70">
        <f t="shared" si="166"/>
        <v>1</v>
      </c>
      <c r="CJ159" s="102">
        <f t="shared" si="184"/>
        <v>0.19999980926515945</v>
      </c>
      <c r="CK159" s="230" t="str">
        <f t="shared" si="159"/>
        <v/>
      </c>
      <c r="CL159" s="85">
        <f t="shared" si="194"/>
        <v>1</v>
      </c>
      <c r="CM159" s="6"/>
      <c r="CN159" s="6"/>
      <c r="CO159" s="6"/>
      <c r="CP159" s="6"/>
      <c r="CQ159" s="6"/>
      <c r="CR159" s="6"/>
      <c r="CS159" s="6"/>
      <c r="CT159" s="6"/>
      <c r="CU159" s="6"/>
    </row>
    <row r="160" spans="1:99" ht="15.6">
      <c r="A160" s="27">
        <v>33030</v>
      </c>
      <c r="B160">
        <v>11.710000038146999</v>
      </c>
      <c r="C160">
        <v>18.4899997711182</v>
      </c>
      <c r="D160">
        <v>13.300000190734901</v>
      </c>
      <c r="E160">
        <v>17.566160043498801</v>
      </c>
      <c r="F160" s="36">
        <f t="shared" si="131"/>
        <v>1.4126979728504534</v>
      </c>
      <c r="G160" s="41">
        <f t="shared" si="147"/>
        <v>50</v>
      </c>
      <c r="H160" s="42">
        <f t="shared" si="148"/>
        <v>1</v>
      </c>
      <c r="I160" s="61">
        <f t="shared" si="132"/>
        <v>16.794999837875398</v>
      </c>
      <c r="J160" s="35">
        <f t="shared" si="133"/>
        <v>1</v>
      </c>
      <c r="K160" s="89">
        <f t="shared" si="160"/>
        <v>1</v>
      </c>
      <c r="L160" s="89">
        <f t="shared" si="167"/>
        <v>1</v>
      </c>
      <c r="M160" s="168">
        <f t="shared" si="172"/>
        <v>0.10574919738431648</v>
      </c>
      <c r="N160" s="165">
        <f t="shared" si="186"/>
        <v>0</v>
      </c>
      <c r="O160" s="70">
        <f t="shared" si="185"/>
        <v>1</v>
      </c>
      <c r="P160" s="102">
        <f t="shared" si="173"/>
        <v>0</v>
      </c>
      <c r="Q160" s="230" t="str">
        <f t="shared" si="130"/>
        <v/>
      </c>
      <c r="R160" s="85">
        <f t="shared" si="187"/>
        <v>1</v>
      </c>
      <c r="S160" s="27">
        <v>33395</v>
      </c>
      <c r="T160">
        <v>8.25</v>
      </c>
      <c r="U160">
        <v>19.159999847412099</v>
      </c>
      <c r="V160">
        <v>1</v>
      </c>
      <c r="W160">
        <v>17.566160043498801</v>
      </c>
      <c r="X160" s="36">
        <f t="shared" si="134"/>
        <v>1.7160519933005551</v>
      </c>
      <c r="Y160" s="41">
        <f t="shared" si="149"/>
        <v>49.627158405359559</v>
      </c>
      <c r="Z160" s="42">
        <f t="shared" si="150"/>
        <v>0.99254316810719123</v>
      </c>
      <c r="AA160" s="61">
        <f t="shared" si="135"/>
        <v>16.432499885559075</v>
      </c>
      <c r="AB160" s="35">
        <f t="shared" si="136"/>
        <v>1</v>
      </c>
      <c r="AC160" s="76">
        <f t="shared" si="161"/>
        <v>1</v>
      </c>
      <c r="AD160" s="89">
        <f t="shared" si="174"/>
        <v>1</v>
      </c>
      <c r="AE160" s="168">
        <f t="shared" si="168"/>
        <v>0.10273580244591515</v>
      </c>
      <c r="AF160" s="165">
        <f t="shared" si="188"/>
        <v>1</v>
      </c>
      <c r="AG160" s="70">
        <f t="shared" si="175"/>
        <v>1</v>
      </c>
      <c r="AH160" s="102">
        <f t="shared" si="176"/>
        <v>0</v>
      </c>
      <c r="AI160" s="230" t="str">
        <f t="shared" si="137"/>
        <v/>
      </c>
      <c r="AJ160" s="85">
        <f t="shared" si="189"/>
        <v>1</v>
      </c>
      <c r="AK160" s="27">
        <v>33760</v>
      </c>
      <c r="AL160">
        <v>6.1300001144409197</v>
      </c>
      <c r="AM160">
        <v>16.670000076293899</v>
      </c>
      <c r="AN160">
        <v>0.30000001192092901</v>
      </c>
      <c r="AO160">
        <v>17.566160043498801</v>
      </c>
      <c r="AP160" s="36">
        <f t="shared" si="138"/>
        <v>1.563297899734756</v>
      </c>
      <c r="AQ160" s="41">
        <f t="shared" si="151"/>
        <v>45.690333675955074</v>
      </c>
      <c r="AR160" s="42">
        <f t="shared" si="152"/>
        <v>0.9138066735191015</v>
      </c>
      <c r="AS160" s="61">
        <f t="shared" si="139"/>
        <v>14.035000085830655</v>
      </c>
      <c r="AT160" s="37">
        <f t="shared" si="153"/>
        <v>1</v>
      </c>
      <c r="AU160" s="76" t="str">
        <f t="shared" si="162"/>
        <v/>
      </c>
      <c r="AV160" s="89">
        <f t="shared" si="177"/>
        <v>1</v>
      </c>
      <c r="AW160" s="168">
        <f t="shared" si="169"/>
        <v>7.8992306850592067E-2</v>
      </c>
      <c r="AX160" s="165">
        <f t="shared" si="190"/>
        <v>1</v>
      </c>
      <c r="AY160" s="70">
        <f t="shared" si="178"/>
        <v>1</v>
      </c>
      <c r="AZ160" s="102">
        <f t="shared" si="179"/>
        <v>0.76600055694579794</v>
      </c>
      <c r="BA160" s="230" t="str">
        <f t="shared" si="140"/>
        <v/>
      </c>
      <c r="BB160" s="85">
        <f t="shared" si="191"/>
        <v>1</v>
      </c>
      <c r="BC160" s="27">
        <v>33395</v>
      </c>
      <c r="BD160">
        <v>6.5999999046325701</v>
      </c>
      <c r="BE160">
        <v>17.0100002288818</v>
      </c>
      <c r="BF160">
        <v>0.10000000149011599</v>
      </c>
      <c r="BG160">
        <v>17.2647573909743</v>
      </c>
      <c r="BH160" s="110">
        <f t="shared" si="141"/>
        <v>1.5481486894846541</v>
      </c>
      <c r="BI160" s="111">
        <f t="shared" si="154"/>
        <v>30.34044807048474</v>
      </c>
      <c r="BJ160" s="113">
        <f t="shared" si="155"/>
        <v>0.60680896140969476</v>
      </c>
      <c r="BK160" s="112">
        <f t="shared" si="142"/>
        <v>14.407500147819492</v>
      </c>
      <c r="BL160" s="35">
        <f t="shared" si="143"/>
        <v>1</v>
      </c>
      <c r="BM160" s="76">
        <f t="shared" si="163"/>
        <v>1</v>
      </c>
      <c r="BN160" s="89">
        <f t="shared" si="180"/>
        <v>1</v>
      </c>
      <c r="BO160" s="168">
        <f t="shared" si="170"/>
        <v>8.2940042024159708E-2</v>
      </c>
      <c r="BP160" s="165">
        <f t="shared" si="165"/>
        <v>1</v>
      </c>
      <c r="BQ160" s="70">
        <f t="shared" si="183"/>
        <v>1</v>
      </c>
      <c r="BR160" s="102">
        <f t="shared" si="181"/>
        <v>0</v>
      </c>
      <c r="BS160" s="230" t="str">
        <f t="shared" si="156"/>
        <v/>
      </c>
      <c r="BT160" s="85">
        <f t="shared" si="192"/>
        <v>0</v>
      </c>
      <c r="BU160" s="27">
        <v>33760</v>
      </c>
      <c r="BV160">
        <v>1.58000004291534</v>
      </c>
      <c r="BW160">
        <v>13.550000190734901</v>
      </c>
      <c r="BX160">
        <v>0</v>
      </c>
      <c r="BY160">
        <v>17.2647573909743</v>
      </c>
      <c r="BZ160" s="34">
        <f t="shared" si="144"/>
        <v>1.4223424705935792</v>
      </c>
      <c r="CA160" s="38">
        <f t="shared" si="157"/>
        <v>10.48456199600694</v>
      </c>
      <c r="CB160" s="40">
        <f t="shared" si="158"/>
        <v>0.2096912399201388</v>
      </c>
      <c r="CC160" s="61">
        <f t="shared" si="145"/>
        <v>10.55750015378001</v>
      </c>
      <c r="CD160" s="35">
        <f t="shared" si="146"/>
        <v>1</v>
      </c>
      <c r="CE160" s="76" t="str">
        <f t="shared" si="164"/>
        <v/>
      </c>
      <c r="CF160" s="89">
        <f t="shared" si="182"/>
        <v>1</v>
      </c>
      <c r="CG160" s="168">
        <f t="shared" si="171"/>
        <v>4.246291645300556E-2</v>
      </c>
      <c r="CH160" s="165">
        <f t="shared" si="193"/>
        <v>0</v>
      </c>
      <c r="CI160" s="70">
        <f t="shared" si="166"/>
        <v>1</v>
      </c>
      <c r="CJ160" s="102">
        <f t="shared" si="184"/>
        <v>0.19999980926515945</v>
      </c>
      <c r="CK160" s="230" t="str">
        <f t="shared" si="159"/>
        <v/>
      </c>
      <c r="CL160" s="85">
        <f t="shared" si="194"/>
        <v>1</v>
      </c>
      <c r="CM160" s="6"/>
      <c r="CN160" s="6"/>
      <c r="CO160" s="6"/>
      <c r="CP160" s="6"/>
      <c r="CQ160" s="6"/>
      <c r="CR160" s="6"/>
      <c r="CS160" s="6"/>
      <c r="CT160" s="6"/>
      <c r="CU160" s="6"/>
    </row>
    <row r="161" spans="1:99" ht="15.6">
      <c r="A161" s="27">
        <v>33031</v>
      </c>
      <c r="B161">
        <v>7.1300001144409197</v>
      </c>
      <c r="C161">
        <v>17.930000305175799</v>
      </c>
      <c r="D161">
        <v>0.10000000149011599</v>
      </c>
      <c r="E161">
        <v>17.500656267072099</v>
      </c>
      <c r="F161" s="36">
        <f t="shared" si="131"/>
        <v>1.6375719149859898</v>
      </c>
      <c r="G161" s="41">
        <f t="shared" si="147"/>
        <v>48.789942469501327</v>
      </c>
      <c r="H161" s="42">
        <f t="shared" si="148"/>
        <v>0.97579884939002648</v>
      </c>
      <c r="I161" s="61">
        <f t="shared" si="132"/>
        <v>15.23000025749208</v>
      </c>
      <c r="J161" s="35">
        <f t="shared" si="133"/>
        <v>1</v>
      </c>
      <c r="K161" s="89">
        <f t="shared" si="160"/>
        <v>1</v>
      </c>
      <c r="L161" s="89">
        <f t="shared" si="167"/>
        <v>1</v>
      </c>
      <c r="M161" s="168">
        <f t="shared" si="172"/>
        <v>9.1419711632516554E-2</v>
      </c>
      <c r="N161" s="165">
        <f t="shared" si="186"/>
        <v>1</v>
      </c>
      <c r="O161" s="70">
        <f t="shared" si="185"/>
        <v>1</v>
      </c>
      <c r="P161" s="102">
        <f t="shared" si="173"/>
        <v>0</v>
      </c>
      <c r="Q161" s="230" t="str">
        <f t="shared" si="130"/>
        <v/>
      </c>
      <c r="R161" s="85">
        <f t="shared" si="187"/>
        <v>1</v>
      </c>
      <c r="S161" s="27">
        <v>33396</v>
      </c>
      <c r="T161">
        <v>7.5700001716613796</v>
      </c>
      <c r="U161">
        <v>20.409999847412099</v>
      </c>
      <c r="V161">
        <v>0.10000000149011599</v>
      </c>
      <c r="W161">
        <v>17.500656267072099</v>
      </c>
      <c r="X161" s="36">
        <f t="shared" si="134"/>
        <v>1.871496938159144</v>
      </c>
      <c r="Y161" s="41">
        <f t="shared" si="149"/>
        <v>48.229960856322357</v>
      </c>
      <c r="Z161" s="42">
        <f t="shared" si="150"/>
        <v>0.96459921712644714</v>
      </c>
      <c r="AA161" s="61">
        <f t="shared" si="135"/>
        <v>17.199999928474419</v>
      </c>
      <c r="AB161" s="35">
        <f t="shared" si="136"/>
        <v>1</v>
      </c>
      <c r="AC161" s="76">
        <f t="shared" si="161"/>
        <v>1</v>
      </c>
      <c r="AD161" s="89">
        <f t="shared" si="174"/>
        <v>1</v>
      </c>
      <c r="AE161" s="168">
        <f t="shared" si="168"/>
        <v>0.10881096371440187</v>
      </c>
      <c r="AF161" s="165">
        <f t="shared" si="188"/>
        <v>1</v>
      </c>
      <c r="AG161" s="70">
        <f t="shared" si="175"/>
        <v>1</v>
      </c>
      <c r="AH161" s="102">
        <f t="shared" si="176"/>
        <v>0</v>
      </c>
      <c r="AI161" s="230" t="str">
        <f t="shared" si="137"/>
        <v/>
      </c>
      <c r="AJ161" s="85">
        <f t="shared" si="189"/>
        <v>1</v>
      </c>
      <c r="AK161" s="27">
        <v>33761</v>
      </c>
      <c r="AL161">
        <v>4.9499998092651403</v>
      </c>
      <c r="AM161">
        <v>16.569999694824201</v>
      </c>
      <c r="AN161">
        <v>0</v>
      </c>
      <c r="AO161">
        <v>17.500656267072099</v>
      </c>
      <c r="AP161" s="36">
        <f t="shared" si="138"/>
        <v>1.5994745997703037</v>
      </c>
      <c r="AQ161" s="41">
        <f t="shared" si="151"/>
        <v>44.41075399613883</v>
      </c>
      <c r="AR161" s="42">
        <f t="shared" si="152"/>
        <v>0.8882150799227766</v>
      </c>
      <c r="AS161" s="61">
        <f t="shared" si="139"/>
        <v>13.664999723434436</v>
      </c>
      <c r="AT161" s="37">
        <f t="shared" si="153"/>
        <v>1</v>
      </c>
      <c r="AU161" s="76" t="str">
        <f t="shared" si="162"/>
        <v/>
      </c>
      <c r="AV161" s="89">
        <f t="shared" si="177"/>
        <v>1</v>
      </c>
      <c r="AW161" s="168">
        <f t="shared" si="169"/>
        <v>7.5034005617440905E-2</v>
      </c>
      <c r="AX161" s="165">
        <f t="shared" si="190"/>
        <v>1</v>
      </c>
      <c r="AY161" s="70">
        <f t="shared" si="178"/>
        <v>1</v>
      </c>
      <c r="AZ161" s="102">
        <f t="shared" si="179"/>
        <v>0.76600055694579794</v>
      </c>
      <c r="BA161" s="230" t="str">
        <f t="shared" si="140"/>
        <v/>
      </c>
      <c r="BB161" s="85">
        <f t="shared" si="191"/>
        <v>1</v>
      </c>
      <c r="BC161" s="27">
        <v>33396</v>
      </c>
      <c r="BD161">
        <v>4.8000001907348597</v>
      </c>
      <c r="BE161">
        <v>17.200000762939499</v>
      </c>
      <c r="BF161">
        <v>0</v>
      </c>
      <c r="BG161">
        <v>17.198567514276402</v>
      </c>
      <c r="BH161" s="110">
        <f t="shared" si="141"/>
        <v>1.6374097602602518</v>
      </c>
      <c r="BI161" s="111">
        <f t="shared" si="154"/>
        <v>29.030520262276539</v>
      </c>
      <c r="BJ161" s="113">
        <f t="shared" si="155"/>
        <v>0.58061040524553076</v>
      </c>
      <c r="BK161" s="112">
        <f t="shared" si="142"/>
        <v>14.100000619888339</v>
      </c>
      <c r="BL161" s="35">
        <f t="shared" si="143"/>
        <v>1</v>
      </c>
      <c r="BM161" s="76">
        <f t="shared" si="163"/>
        <v>1</v>
      </c>
      <c r="BN161" s="89">
        <f t="shared" si="180"/>
        <v>1</v>
      </c>
      <c r="BO161" s="168">
        <f t="shared" si="170"/>
        <v>7.9684419908813031E-2</v>
      </c>
      <c r="BP161" s="165">
        <f t="shared" si="165"/>
        <v>1</v>
      </c>
      <c r="BQ161" s="70">
        <f t="shared" si="183"/>
        <v>1</v>
      </c>
      <c r="BR161" s="102">
        <f t="shared" si="181"/>
        <v>0</v>
      </c>
      <c r="BS161" s="230">
        <f t="shared" si="156"/>
        <v>33396</v>
      </c>
      <c r="BT161" s="85">
        <f t="shared" si="192"/>
        <v>1</v>
      </c>
      <c r="BU161" s="27">
        <v>33761</v>
      </c>
      <c r="BV161">
        <v>3.0799999237060498</v>
      </c>
      <c r="BW161">
        <v>13.8900003433228</v>
      </c>
      <c r="BX161">
        <v>0</v>
      </c>
      <c r="BY161">
        <v>17.198567514276402</v>
      </c>
      <c r="BZ161" s="34">
        <f t="shared" si="144"/>
        <v>1.3953233636051563</v>
      </c>
      <c r="CA161" s="38">
        <f t="shared" si="157"/>
        <v>9.3683033051228151</v>
      </c>
      <c r="CB161" s="40">
        <f t="shared" si="158"/>
        <v>0.18736606610245629</v>
      </c>
      <c r="CC161" s="61">
        <f t="shared" si="145"/>
        <v>11.187500238418613</v>
      </c>
      <c r="CD161" s="35" t="str">
        <f t="shared" si="146"/>
        <v xml:space="preserve"> </v>
      </c>
      <c r="CE161" s="76" t="str">
        <f t="shared" si="164"/>
        <v/>
      </c>
      <c r="CF161" s="89">
        <f t="shared" si="182"/>
        <v>1</v>
      </c>
      <c r="CG161" s="168">
        <f t="shared" si="171"/>
        <v>4.8778482003199737E-2</v>
      </c>
      <c r="CH161" s="165">
        <f t="shared" si="193"/>
        <v>0</v>
      </c>
      <c r="CI161" s="70">
        <f t="shared" si="166"/>
        <v>1</v>
      </c>
      <c r="CJ161" s="102">
        <f t="shared" si="184"/>
        <v>0.19999980926515945</v>
      </c>
      <c r="CK161" s="230" t="str">
        <f t="shared" si="159"/>
        <v/>
      </c>
      <c r="CL161" s="85">
        <f t="shared" si="194"/>
        <v>1</v>
      </c>
      <c r="CM161" s="6"/>
      <c r="CN161" s="6"/>
      <c r="CO161" s="6"/>
      <c r="CP161" s="6"/>
      <c r="CQ161" s="6"/>
      <c r="CR161" s="6"/>
      <c r="CS161" s="6"/>
      <c r="CT161" s="6"/>
      <c r="CU161" s="6"/>
    </row>
    <row r="162" spans="1:99" ht="15.6">
      <c r="A162" s="27">
        <v>33032</v>
      </c>
      <c r="B162">
        <v>10.920000076293899</v>
      </c>
      <c r="C162">
        <v>16.319999694824201</v>
      </c>
      <c r="D162">
        <v>15.300000190734901</v>
      </c>
      <c r="E162">
        <v>17.43948244677</v>
      </c>
      <c r="F162" s="36">
        <f t="shared" si="131"/>
        <v>1.1953590874902211</v>
      </c>
      <c r="G162" s="41">
        <f t="shared" si="147"/>
        <v>50</v>
      </c>
      <c r="H162" s="42">
        <f t="shared" si="148"/>
        <v>1</v>
      </c>
      <c r="I162" s="61">
        <f t="shared" si="132"/>
        <v>14.969999790191626</v>
      </c>
      <c r="J162" s="35">
        <f t="shared" si="133"/>
        <v>1</v>
      </c>
      <c r="K162" s="89">
        <f t="shared" si="160"/>
        <v>1</v>
      </c>
      <c r="L162" s="89">
        <f t="shared" si="167"/>
        <v>1</v>
      </c>
      <c r="M162" s="168">
        <f t="shared" si="172"/>
        <v>8.8784695351074042E-2</v>
      </c>
      <c r="N162" s="165">
        <f t="shared" si="186"/>
        <v>1</v>
      </c>
      <c r="O162" s="70">
        <f t="shared" si="185"/>
        <v>1</v>
      </c>
      <c r="P162" s="102">
        <f t="shared" si="173"/>
        <v>0</v>
      </c>
      <c r="Q162" s="230" t="str">
        <f t="shared" si="130"/>
        <v/>
      </c>
      <c r="R162" s="85">
        <f t="shared" si="187"/>
        <v>1</v>
      </c>
      <c r="S162" s="27">
        <v>33397</v>
      </c>
      <c r="T162">
        <v>9.6199998855590803</v>
      </c>
      <c r="U162">
        <v>19.649999618530298</v>
      </c>
      <c r="V162">
        <v>0</v>
      </c>
      <c r="W162">
        <v>17.43948244677</v>
      </c>
      <c r="X162" s="36">
        <f t="shared" si="134"/>
        <v>1.6817432898168867</v>
      </c>
      <c r="Y162" s="41">
        <f t="shared" si="149"/>
        <v>46.884566224468848</v>
      </c>
      <c r="Z162" s="42">
        <f t="shared" si="150"/>
        <v>0.93769132448937698</v>
      </c>
      <c r="AA162" s="61">
        <f t="shared" si="135"/>
        <v>17.142499685287493</v>
      </c>
      <c r="AB162" s="35">
        <f t="shared" si="136"/>
        <v>1</v>
      </c>
      <c r="AC162" s="76">
        <f t="shared" si="161"/>
        <v>1</v>
      </c>
      <c r="AD162" s="89">
        <f t="shared" si="174"/>
        <v>1</v>
      </c>
      <c r="AE162" s="168">
        <f t="shared" si="168"/>
        <v>0.10839834730032469</v>
      </c>
      <c r="AF162" s="165">
        <f t="shared" si="188"/>
        <v>1</v>
      </c>
      <c r="AG162" s="70">
        <f t="shared" si="175"/>
        <v>1</v>
      </c>
      <c r="AH162" s="102">
        <f t="shared" si="176"/>
        <v>0</v>
      </c>
      <c r="AI162" s="230" t="str">
        <f t="shared" si="137"/>
        <v/>
      </c>
      <c r="AJ162" s="85">
        <f t="shared" si="189"/>
        <v>1</v>
      </c>
      <c r="AK162" s="27">
        <v>33762</v>
      </c>
      <c r="AL162">
        <v>5.4099998474121103</v>
      </c>
      <c r="AM162">
        <v>17.659999847412099</v>
      </c>
      <c r="AN162">
        <v>0</v>
      </c>
      <c r="AO162">
        <v>17.43948244677</v>
      </c>
      <c r="AP162" s="36">
        <f t="shared" si="138"/>
        <v>1.6809294204348155</v>
      </c>
      <c r="AQ162" s="41">
        <f t="shared" si="151"/>
        <v>43.066010459790974</v>
      </c>
      <c r="AR162" s="42">
        <f t="shared" si="152"/>
        <v>0.86132020919581942</v>
      </c>
      <c r="AS162" s="61">
        <f t="shared" si="139"/>
        <v>14.597499847412102</v>
      </c>
      <c r="AT162" s="37">
        <f t="shared" si="153"/>
        <v>1</v>
      </c>
      <c r="AU162" s="76" t="str">
        <f t="shared" si="162"/>
        <v/>
      </c>
      <c r="AV162" s="89">
        <f t="shared" si="177"/>
        <v>1</v>
      </c>
      <c r="AW162" s="168">
        <f t="shared" si="169"/>
        <v>8.4932767905033374E-2</v>
      </c>
      <c r="AX162" s="165">
        <f t="shared" si="190"/>
        <v>1</v>
      </c>
      <c r="AY162" s="70">
        <f t="shared" si="178"/>
        <v>1</v>
      </c>
      <c r="AZ162" s="102">
        <f t="shared" si="179"/>
        <v>0</v>
      </c>
      <c r="BA162" s="230" t="str">
        <f t="shared" si="140"/>
        <v/>
      </c>
      <c r="BB162" s="85">
        <f t="shared" si="191"/>
        <v>1</v>
      </c>
      <c r="BC162" s="27">
        <v>33397</v>
      </c>
      <c r="BD162">
        <v>7.0199999809265101</v>
      </c>
      <c r="BE162">
        <v>14.939999580383301</v>
      </c>
      <c r="BF162">
        <v>0</v>
      </c>
      <c r="BG162">
        <v>17.1367894624744</v>
      </c>
      <c r="BH162" s="110">
        <f t="shared" si="141"/>
        <v>1.3030004896254976</v>
      </c>
      <c r="BI162" s="111">
        <f t="shared" si="154"/>
        <v>27.988119870576142</v>
      </c>
      <c r="BJ162" s="113">
        <f t="shared" si="155"/>
        <v>0.55976239741152289</v>
      </c>
      <c r="BK162" s="112">
        <f t="shared" si="142"/>
        <v>12.959999680519104</v>
      </c>
      <c r="BL162" s="35">
        <f t="shared" si="143"/>
        <v>1</v>
      </c>
      <c r="BM162" s="76">
        <f t="shared" si="163"/>
        <v>1</v>
      </c>
      <c r="BN162" s="89">
        <f t="shared" si="180"/>
        <v>1</v>
      </c>
      <c r="BO162" s="168">
        <f t="shared" si="170"/>
        <v>6.7453561367741097E-2</v>
      </c>
      <c r="BP162" s="165">
        <f t="shared" si="165"/>
        <v>1</v>
      </c>
      <c r="BQ162" s="70">
        <f t="shared" si="183"/>
        <v>1</v>
      </c>
      <c r="BR162" s="102">
        <f t="shared" si="181"/>
        <v>0</v>
      </c>
      <c r="BS162" s="230" t="str">
        <f t="shared" si="156"/>
        <v/>
      </c>
      <c r="BT162" s="85">
        <f t="shared" si="192"/>
        <v>1</v>
      </c>
      <c r="BU162" s="27">
        <v>33762</v>
      </c>
      <c r="BV162">
        <v>4.0500001907348597</v>
      </c>
      <c r="BW162">
        <v>14.8699998855591</v>
      </c>
      <c r="BX162">
        <v>0</v>
      </c>
      <c r="BY162">
        <v>17.1367894624744</v>
      </c>
      <c r="BZ162" s="34">
        <f t="shared" si="144"/>
        <v>1.4425493824104703</v>
      </c>
      <c r="CA162" s="38">
        <f t="shared" si="157"/>
        <v>8.2142637991944394</v>
      </c>
      <c r="CB162" s="40">
        <f t="shared" si="158"/>
        <v>0.16428527598388878</v>
      </c>
      <c r="CC162" s="61">
        <f t="shared" si="145"/>
        <v>12.16499996185304</v>
      </c>
      <c r="CD162" s="35" t="str">
        <f t="shared" si="146"/>
        <v xml:space="preserve"> </v>
      </c>
      <c r="CE162" s="76" t="str">
        <f t="shared" si="164"/>
        <v/>
      </c>
      <c r="CF162" s="89">
        <f t="shared" si="182"/>
        <v>1</v>
      </c>
      <c r="CG162" s="168">
        <f t="shared" si="171"/>
        <v>5.8958727824952012E-2</v>
      </c>
      <c r="CH162" s="165">
        <f t="shared" si="193"/>
        <v>0</v>
      </c>
      <c r="CI162" s="70">
        <f t="shared" si="166"/>
        <v>1</v>
      </c>
      <c r="CJ162" s="102">
        <f t="shared" si="184"/>
        <v>0</v>
      </c>
      <c r="CK162" s="230" t="str">
        <f t="shared" si="159"/>
        <v/>
      </c>
      <c r="CL162" s="85">
        <f t="shared" si="194"/>
        <v>1</v>
      </c>
      <c r="CM162" s="6"/>
      <c r="CN162" s="6"/>
      <c r="CO162" s="6"/>
      <c r="CP162" s="6"/>
      <c r="CQ162" s="6"/>
      <c r="CR162" s="6"/>
      <c r="CS162" s="6"/>
      <c r="CT162" s="6"/>
      <c r="CU162" s="6"/>
    </row>
    <row r="163" spans="1:99" ht="15.6">
      <c r="A163" s="27">
        <v>33033</v>
      </c>
      <c r="B163">
        <v>9.3100004196166992</v>
      </c>
      <c r="C163">
        <v>18.2600002288818</v>
      </c>
      <c r="D163">
        <v>6</v>
      </c>
      <c r="E163">
        <v>17.382663725719802</v>
      </c>
      <c r="F163" s="36">
        <f t="shared" si="131"/>
        <v>1.5419506665092073</v>
      </c>
      <c r="G163" s="41">
        <f t="shared" si="147"/>
        <v>50</v>
      </c>
      <c r="H163" s="42">
        <f t="shared" si="148"/>
        <v>1</v>
      </c>
      <c r="I163" s="61">
        <f t="shared" si="132"/>
        <v>16.022500276565523</v>
      </c>
      <c r="J163" s="35">
        <f t="shared" si="133"/>
        <v>1</v>
      </c>
      <c r="K163" s="89">
        <f t="shared" si="160"/>
        <v>1</v>
      </c>
      <c r="L163" s="89">
        <f t="shared" si="167"/>
        <v>1</v>
      </c>
      <c r="M163" s="168">
        <f t="shared" si="172"/>
        <v>9.9074125369013263E-2</v>
      </c>
      <c r="N163" s="165">
        <f t="shared" si="186"/>
        <v>1</v>
      </c>
      <c r="O163" s="70">
        <f t="shared" si="185"/>
        <v>1</v>
      </c>
      <c r="P163" s="102">
        <f t="shared" si="173"/>
        <v>0</v>
      </c>
      <c r="Q163" s="230" t="str">
        <f t="shared" si="130"/>
        <v/>
      </c>
      <c r="R163" s="85">
        <f t="shared" si="187"/>
        <v>1</v>
      </c>
      <c r="S163" s="27">
        <v>33398</v>
      </c>
      <c r="T163">
        <v>11.539999961853001</v>
      </c>
      <c r="U163">
        <v>20.780000686645501</v>
      </c>
      <c r="V163">
        <v>0.69999998807907104</v>
      </c>
      <c r="W163">
        <v>17.382663725719802</v>
      </c>
      <c r="X163" s="36">
        <f t="shared" si="134"/>
        <v>1.6845417096023485</v>
      </c>
      <c r="Y163" s="41">
        <f t="shared" si="149"/>
        <v>46.23693284486604</v>
      </c>
      <c r="Z163" s="42">
        <f t="shared" si="150"/>
        <v>0.92473865689732082</v>
      </c>
      <c r="AA163" s="61">
        <f t="shared" si="135"/>
        <v>18.470000505447377</v>
      </c>
      <c r="AB163" s="35">
        <f t="shared" si="136"/>
        <v>1</v>
      </c>
      <c r="AC163" s="76">
        <f t="shared" si="161"/>
        <v>1</v>
      </c>
      <c r="AD163" s="89">
        <f t="shared" si="174"/>
        <v>1</v>
      </c>
      <c r="AE163" s="168">
        <f t="shared" si="168"/>
        <v>0.1154055301057252</v>
      </c>
      <c r="AF163" s="165">
        <f t="shared" si="188"/>
        <v>1</v>
      </c>
      <c r="AG163" s="70">
        <f t="shared" si="175"/>
        <v>1</v>
      </c>
      <c r="AH163" s="102">
        <f t="shared" si="176"/>
        <v>0</v>
      </c>
      <c r="AI163" s="230" t="str">
        <f t="shared" si="137"/>
        <v/>
      </c>
      <c r="AJ163" s="85">
        <f t="shared" si="189"/>
        <v>1</v>
      </c>
      <c r="AK163" s="27">
        <v>33763</v>
      </c>
      <c r="AL163">
        <v>6.0599999427795401</v>
      </c>
      <c r="AM163">
        <v>19.0200004577637</v>
      </c>
      <c r="AN163">
        <v>0</v>
      </c>
      <c r="AO163">
        <v>17.382663725719802</v>
      </c>
      <c r="AP163" s="36">
        <f t="shared" si="138"/>
        <v>1.7823630448875687</v>
      </c>
      <c r="AQ163" s="41">
        <f t="shared" si="151"/>
        <v>41.640120023880918</v>
      </c>
      <c r="AR163" s="42">
        <f t="shared" si="152"/>
        <v>0.83280240047761833</v>
      </c>
      <c r="AS163" s="61">
        <f t="shared" si="139"/>
        <v>15.78000032901766</v>
      </c>
      <c r="AT163" s="37">
        <f t="shared" si="153"/>
        <v>1</v>
      </c>
      <c r="AU163" s="76" t="str">
        <f t="shared" si="162"/>
        <v/>
      </c>
      <c r="AV163" s="89">
        <f t="shared" si="177"/>
        <v>1</v>
      </c>
      <c r="AW163" s="168">
        <f t="shared" si="169"/>
        <v>9.6802854635120117E-2</v>
      </c>
      <c r="AX163" s="165">
        <f t="shared" si="190"/>
        <v>1</v>
      </c>
      <c r="AY163" s="70">
        <f t="shared" si="178"/>
        <v>1</v>
      </c>
      <c r="AZ163" s="102">
        <f t="shared" si="179"/>
        <v>0</v>
      </c>
      <c r="BA163" s="230" t="str">
        <f t="shared" si="140"/>
        <v/>
      </c>
      <c r="BB163" s="85">
        <f t="shared" si="191"/>
        <v>1</v>
      </c>
      <c r="BC163" s="27">
        <v>33398</v>
      </c>
      <c r="BD163">
        <v>7.9299998283386204</v>
      </c>
      <c r="BE163">
        <v>17.309999465942401</v>
      </c>
      <c r="BF163">
        <v>0.30000001192092901</v>
      </c>
      <c r="BG163">
        <v>17.079453685971</v>
      </c>
      <c r="BH163" s="110">
        <f t="shared" si="141"/>
        <v>1.4938133697619578</v>
      </c>
      <c r="BI163" s="111">
        <f t="shared" si="154"/>
        <v>27.093069186687504</v>
      </c>
      <c r="BJ163" s="113">
        <f t="shared" si="155"/>
        <v>0.54186138373375003</v>
      </c>
      <c r="BK163" s="112">
        <f t="shared" si="142"/>
        <v>14.964999556541455</v>
      </c>
      <c r="BL163" s="35">
        <f t="shared" si="143"/>
        <v>1</v>
      </c>
      <c r="BM163" s="76" t="str">
        <f t="shared" si="163"/>
        <v/>
      </c>
      <c r="BN163" s="89">
        <f t="shared" si="180"/>
        <v>1</v>
      </c>
      <c r="BO163" s="168">
        <f t="shared" si="170"/>
        <v>8.8733548422046213E-2</v>
      </c>
      <c r="BP163" s="165">
        <f t="shared" si="165"/>
        <v>1</v>
      </c>
      <c r="BQ163" s="70">
        <f t="shared" si="183"/>
        <v>1</v>
      </c>
      <c r="BR163" s="102">
        <f t="shared" si="181"/>
        <v>0</v>
      </c>
      <c r="BS163" s="230" t="str">
        <f t="shared" si="156"/>
        <v/>
      </c>
      <c r="BT163" s="85">
        <f t="shared" si="192"/>
        <v>1</v>
      </c>
      <c r="BU163" s="27">
        <v>33763</v>
      </c>
      <c r="BV163">
        <v>2.2599999904632599</v>
      </c>
      <c r="BW163">
        <v>15.3500003814697</v>
      </c>
      <c r="BX163">
        <v>0</v>
      </c>
      <c r="BY163">
        <v>17.079453685971</v>
      </c>
      <c r="BZ163" s="34">
        <f t="shared" si="144"/>
        <v>1.5433656235237632</v>
      </c>
      <c r="CA163" s="38">
        <f t="shared" si="157"/>
        <v>6.9795713003754285</v>
      </c>
      <c r="CB163" s="40">
        <f t="shared" si="158"/>
        <v>0.13959142600750857</v>
      </c>
      <c r="CC163" s="61">
        <f t="shared" si="145"/>
        <v>12.07750028371809</v>
      </c>
      <c r="CD163" s="35" t="str">
        <f t="shared" si="146"/>
        <v xml:space="preserve"> </v>
      </c>
      <c r="CE163" s="76" t="str">
        <f t="shared" si="164"/>
        <v/>
      </c>
      <c r="CF163" s="89">
        <f t="shared" si="182"/>
        <v>1</v>
      </c>
      <c r="CG163" s="168">
        <f t="shared" si="171"/>
        <v>5.8032805082759993E-2</v>
      </c>
      <c r="CH163" s="165">
        <f t="shared" si="193"/>
        <v>0</v>
      </c>
      <c r="CI163" s="70">
        <f t="shared" si="166"/>
        <v>1</v>
      </c>
      <c r="CJ163" s="102">
        <f t="shared" si="184"/>
        <v>0</v>
      </c>
      <c r="CK163" s="230" t="str">
        <f t="shared" si="159"/>
        <v/>
      </c>
      <c r="CL163" s="85">
        <f t="shared" si="194"/>
        <v>1</v>
      </c>
      <c r="CM163" s="6"/>
      <c r="CN163" s="6"/>
      <c r="CO163" s="6"/>
      <c r="CP163" s="6"/>
      <c r="CQ163" s="6"/>
      <c r="CR163" s="6"/>
      <c r="CS163" s="6"/>
      <c r="CT163" s="6"/>
      <c r="CU163" s="6"/>
    </row>
    <row r="164" spans="1:99" ht="15.6">
      <c r="A164" s="27">
        <v>33034</v>
      </c>
      <c r="B164">
        <v>11.819999694824199</v>
      </c>
      <c r="C164">
        <v>17.75</v>
      </c>
      <c r="D164">
        <v>3.9000000953674299</v>
      </c>
      <c r="E164">
        <v>17.3302252470491</v>
      </c>
      <c r="F164" s="36">
        <f t="shared" si="131"/>
        <v>1.2909548106712831</v>
      </c>
      <c r="G164" s="41">
        <f t="shared" si="147"/>
        <v>50</v>
      </c>
      <c r="H164" s="42">
        <f t="shared" si="148"/>
        <v>1</v>
      </c>
      <c r="I164" s="61">
        <f t="shared" si="132"/>
        <v>16.267499923706051</v>
      </c>
      <c r="J164" s="35">
        <f t="shared" si="133"/>
        <v>1</v>
      </c>
      <c r="K164" s="89">
        <f t="shared" si="160"/>
        <v>1</v>
      </c>
      <c r="L164" s="89">
        <f t="shared" si="167"/>
        <v>1</v>
      </c>
      <c r="M164" s="168">
        <f t="shared" si="172"/>
        <v>0.10129160276762761</v>
      </c>
      <c r="N164" s="165">
        <f t="shared" si="186"/>
        <v>1</v>
      </c>
      <c r="O164" s="70">
        <f t="shared" si="185"/>
        <v>1</v>
      </c>
      <c r="P164" s="102">
        <f t="shared" si="173"/>
        <v>0</v>
      </c>
      <c r="Q164" s="230" t="str">
        <f t="shared" si="130"/>
        <v/>
      </c>
      <c r="R164" s="85">
        <f t="shared" si="187"/>
        <v>1</v>
      </c>
      <c r="S164" s="27">
        <v>33399</v>
      </c>
      <c r="T164">
        <v>12.9099998474121</v>
      </c>
      <c r="U164">
        <v>18.680000305175799</v>
      </c>
      <c r="V164">
        <v>2.9000000953674299</v>
      </c>
      <c r="W164">
        <v>17.3302252470491</v>
      </c>
      <c r="X164" s="36">
        <f t="shared" si="134"/>
        <v>1.3128905710141225</v>
      </c>
      <c r="Y164" s="41">
        <f t="shared" si="149"/>
        <v>48.086620483422173</v>
      </c>
      <c r="Z164" s="42">
        <f t="shared" si="150"/>
        <v>0.96173240966844342</v>
      </c>
      <c r="AA164" s="61">
        <f t="shared" si="135"/>
        <v>17.237500190734874</v>
      </c>
      <c r="AB164" s="35">
        <f t="shared" si="136"/>
        <v>1</v>
      </c>
      <c r="AC164" s="76" t="str">
        <f t="shared" si="161"/>
        <v/>
      </c>
      <c r="AD164" s="89">
        <f t="shared" si="174"/>
        <v>1</v>
      </c>
      <c r="AE164" s="168">
        <f t="shared" si="168"/>
        <v>0.1090758212027399</v>
      </c>
      <c r="AF164" s="165">
        <f t="shared" si="188"/>
        <v>1</v>
      </c>
      <c r="AG164" s="70">
        <f t="shared" si="175"/>
        <v>1</v>
      </c>
      <c r="AH164" s="102">
        <f t="shared" si="176"/>
        <v>0</v>
      </c>
      <c r="AI164" s="230" t="str">
        <f t="shared" si="137"/>
        <v/>
      </c>
      <c r="AJ164" s="85">
        <f t="shared" si="189"/>
        <v>1</v>
      </c>
      <c r="AK164" s="27">
        <v>33764</v>
      </c>
      <c r="AL164">
        <v>8.0399999618530291</v>
      </c>
      <c r="AM164">
        <v>18.7600002288818</v>
      </c>
      <c r="AN164">
        <v>0</v>
      </c>
      <c r="AO164">
        <v>17.3302252470491</v>
      </c>
      <c r="AP164" s="36">
        <f t="shared" si="138"/>
        <v>1.6619499949546885</v>
      </c>
      <c r="AQ164" s="41">
        <f t="shared" si="151"/>
        <v>40.31056002791717</v>
      </c>
      <c r="AR164" s="42">
        <f t="shared" si="152"/>
        <v>0.80621120055834339</v>
      </c>
      <c r="AS164" s="61">
        <f t="shared" si="139"/>
        <v>16.080000162124609</v>
      </c>
      <c r="AT164" s="37">
        <f t="shared" si="153"/>
        <v>1</v>
      </c>
      <c r="AU164" s="76" t="str">
        <f t="shared" si="162"/>
        <v/>
      </c>
      <c r="AV164" s="89">
        <f t="shared" si="177"/>
        <v>1</v>
      </c>
      <c r="AW164" s="168">
        <f t="shared" si="169"/>
        <v>9.9601909515595485E-2</v>
      </c>
      <c r="AX164" s="165">
        <f t="shared" si="190"/>
        <v>1</v>
      </c>
      <c r="AY164" s="70">
        <f t="shared" si="178"/>
        <v>1</v>
      </c>
      <c r="AZ164" s="102">
        <f t="shared" si="179"/>
        <v>0</v>
      </c>
      <c r="BA164" s="230" t="str">
        <f t="shared" si="140"/>
        <v/>
      </c>
      <c r="BB164" s="85">
        <f t="shared" si="191"/>
        <v>1</v>
      </c>
      <c r="BC164" s="27">
        <v>33399</v>
      </c>
      <c r="BD164">
        <v>9.8699998855590803</v>
      </c>
      <c r="BE164">
        <v>15.4899997711182</v>
      </c>
      <c r="BF164">
        <v>1.70000004768372</v>
      </c>
      <c r="BG164">
        <v>17.026590635168599</v>
      </c>
      <c r="BH164" s="110">
        <f t="shared" si="141"/>
        <v>1.1549749361137336</v>
      </c>
      <c r="BI164" s="111">
        <f t="shared" si="154"/>
        <v>27.869089285480236</v>
      </c>
      <c r="BJ164" s="113">
        <f t="shared" si="155"/>
        <v>0.55738178570960473</v>
      </c>
      <c r="BK164" s="112">
        <f t="shared" si="142"/>
        <v>14.08499979972842</v>
      </c>
      <c r="BL164" s="35">
        <f t="shared" si="143"/>
        <v>1</v>
      </c>
      <c r="BM164" s="76" t="str">
        <f t="shared" si="163"/>
        <v/>
      </c>
      <c r="BN164" s="89">
        <f t="shared" si="180"/>
        <v>1</v>
      </c>
      <c r="BO164" s="168">
        <f t="shared" si="170"/>
        <v>7.952480012199302E-2</v>
      </c>
      <c r="BP164" s="165">
        <f t="shared" si="165"/>
        <v>1</v>
      </c>
      <c r="BQ164" s="70">
        <f t="shared" si="183"/>
        <v>1</v>
      </c>
      <c r="BR164" s="102">
        <f t="shared" si="181"/>
        <v>0</v>
      </c>
      <c r="BS164" s="230" t="str">
        <f t="shared" si="156"/>
        <v/>
      </c>
      <c r="BT164" s="85">
        <f t="shared" si="192"/>
        <v>1</v>
      </c>
      <c r="BU164" s="27">
        <v>33764</v>
      </c>
      <c r="BV164">
        <v>2.1700000762939502</v>
      </c>
      <c r="BW164">
        <v>15.939999580383301</v>
      </c>
      <c r="BX164">
        <v>0</v>
      </c>
      <c r="BY164">
        <v>17.026590635168599</v>
      </c>
      <c r="BZ164" s="34">
        <f t="shared" si="144"/>
        <v>1.5928745097520991</v>
      </c>
      <c r="CA164" s="38">
        <f t="shared" si="157"/>
        <v>5.7052716925737492</v>
      </c>
      <c r="CB164" s="40">
        <f t="shared" si="158"/>
        <v>0.11410543385147498</v>
      </c>
      <c r="CC164" s="61">
        <f t="shared" si="145"/>
        <v>12.497499704360964</v>
      </c>
      <c r="CD164" s="35" t="str">
        <f t="shared" si="146"/>
        <v xml:space="preserve"> </v>
      </c>
      <c r="CE164" s="76" t="str">
        <f t="shared" si="164"/>
        <v/>
      </c>
      <c r="CF164" s="89">
        <f t="shared" si="182"/>
        <v>1</v>
      </c>
      <c r="CG164" s="168">
        <f t="shared" si="171"/>
        <v>6.2496354645106264E-2</v>
      </c>
      <c r="CH164" s="165">
        <f t="shared" si="193"/>
        <v>0</v>
      </c>
      <c r="CI164" s="70">
        <f t="shared" si="166"/>
        <v>1</v>
      </c>
      <c r="CJ164" s="102">
        <f t="shared" si="184"/>
        <v>0</v>
      </c>
      <c r="CK164" s="230" t="str">
        <f t="shared" si="159"/>
        <v/>
      </c>
      <c r="CL164" s="85">
        <f t="shared" si="194"/>
        <v>1</v>
      </c>
      <c r="CM164" s="6"/>
      <c r="CN164" s="6"/>
      <c r="CO164" s="6"/>
      <c r="CP164" s="6"/>
      <c r="CQ164" s="6"/>
      <c r="CR164" s="6"/>
      <c r="CS164" s="6"/>
      <c r="CT164" s="6"/>
      <c r="CU164" s="6"/>
    </row>
    <row r="165" spans="1:99" ht="15.6">
      <c r="A165" s="27">
        <v>33035</v>
      </c>
      <c r="B165">
        <v>9.3599996566772496</v>
      </c>
      <c r="C165">
        <v>17.469999313354499</v>
      </c>
      <c r="D165">
        <v>13.6000003814697</v>
      </c>
      <c r="E165">
        <v>17.282192153885099</v>
      </c>
      <c r="F165" s="36">
        <f t="shared" si="131"/>
        <v>1.4422293561291748</v>
      </c>
      <c r="G165" s="41">
        <f t="shared" si="147"/>
        <v>50</v>
      </c>
      <c r="H165" s="42">
        <f t="shared" si="148"/>
        <v>1</v>
      </c>
      <c r="I165" s="61">
        <f t="shared" si="132"/>
        <v>15.442499399185188</v>
      </c>
      <c r="J165" s="35">
        <f t="shared" si="133"/>
        <v>1</v>
      </c>
      <c r="K165" s="89">
        <f t="shared" si="160"/>
        <v>1</v>
      </c>
      <c r="L165" s="89">
        <f t="shared" si="167"/>
        <v>1</v>
      </c>
      <c r="M165" s="168">
        <f t="shared" si="172"/>
        <v>9.3533444113536188E-2</v>
      </c>
      <c r="N165" s="165">
        <f t="shared" si="186"/>
        <v>1</v>
      </c>
      <c r="O165" s="70">
        <f t="shared" si="185"/>
        <v>1</v>
      </c>
      <c r="P165" s="102">
        <f t="shared" si="173"/>
        <v>0</v>
      </c>
      <c r="Q165" s="230" t="str">
        <f t="shared" si="130"/>
        <v/>
      </c>
      <c r="R165" s="85">
        <f t="shared" si="187"/>
        <v>1</v>
      </c>
      <c r="S165" s="27">
        <v>33400</v>
      </c>
      <c r="T165">
        <v>8.0299997329711896</v>
      </c>
      <c r="U165">
        <v>18.5200004577637</v>
      </c>
      <c r="V165">
        <v>8.5</v>
      </c>
      <c r="W165">
        <v>17.282192153885099</v>
      </c>
      <c r="X165" s="36">
        <f t="shared" si="134"/>
        <v>1.6328995861805078</v>
      </c>
      <c r="Y165" s="41">
        <f t="shared" si="149"/>
        <v>50</v>
      </c>
      <c r="Z165" s="42">
        <f t="shared" si="150"/>
        <v>1</v>
      </c>
      <c r="AA165" s="61">
        <f t="shared" si="135"/>
        <v>15.897500276565573</v>
      </c>
      <c r="AB165" s="35">
        <f t="shared" si="136"/>
        <v>1</v>
      </c>
      <c r="AC165" s="76">
        <f t="shared" si="161"/>
        <v>1</v>
      </c>
      <c r="AD165" s="89">
        <f t="shared" si="174"/>
        <v>1</v>
      </c>
      <c r="AE165" s="168">
        <f t="shared" si="168"/>
        <v>9.7912222604690999E-2</v>
      </c>
      <c r="AF165" s="165">
        <f t="shared" si="188"/>
        <v>1</v>
      </c>
      <c r="AG165" s="70">
        <f t="shared" si="175"/>
        <v>1</v>
      </c>
      <c r="AH165" s="102">
        <f t="shared" si="176"/>
        <v>0</v>
      </c>
      <c r="AI165" s="230" t="str">
        <f t="shared" si="137"/>
        <v/>
      </c>
      <c r="AJ165" s="85">
        <f t="shared" si="189"/>
        <v>1</v>
      </c>
      <c r="AK165" s="27">
        <v>33765</v>
      </c>
      <c r="AL165">
        <v>10.319999694824199</v>
      </c>
      <c r="AM165">
        <v>20.379999160766602</v>
      </c>
      <c r="AN165">
        <v>0.40000000596046398</v>
      </c>
      <c r="AO165">
        <v>17.282192153885099</v>
      </c>
      <c r="AP165" s="36">
        <f t="shared" si="138"/>
        <v>1.7058588199720586</v>
      </c>
      <c r="AQ165" s="41">
        <f t="shared" si="151"/>
        <v>39.345872977899987</v>
      </c>
      <c r="AR165" s="42">
        <f t="shared" si="152"/>
        <v>0.78691745955799974</v>
      </c>
      <c r="AS165" s="61">
        <f t="shared" si="139"/>
        <v>17.864999294281002</v>
      </c>
      <c r="AT165" s="37">
        <f t="shared" si="153"/>
        <v>1</v>
      </c>
      <c r="AU165" s="76" t="str">
        <f t="shared" si="162"/>
        <v/>
      </c>
      <c r="AV165" s="89">
        <f t="shared" si="177"/>
        <v>1</v>
      </c>
      <c r="AW165" s="168">
        <f t="shared" si="169"/>
        <v>0.11294369362058101</v>
      </c>
      <c r="AX165" s="165">
        <f t="shared" si="190"/>
        <v>1</v>
      </c>
      <c r="AY165" s="70">
        <f t="shared" si="178"/>
        <v>1</v>
      </c>
      <c r="AZ165" s="102">
        <f t="shared" si="179"/>
        <v>0</v>
      </c>
      <c r="BA165" s="230" t="str">
        <f t="shared" si="140"/>
        <v/>
      </c>
      <c r="BB165" s="85">
        <f t="shared" si="191"/>
        <v>1</v>
      </c>
      <c r="BC165" s="27">
        <v>33400</v>
      </c>
      <c r="BD165">
        <v>4.1900000572204599</v>
      </c>
      <c r="BE165">
        <v>16.2600002288818</v>
      </c>
      <c r="BF165">
        <v>2.7000000476837198</v>
      </c>
      <c r="BG165">
        <v>16.978230760469799</v>
      </c>
      <c r="BH165" s="110">
        <f t="shared" si="141"/>
        <v>1.551863238077394</v>
      </c>
      <c r="BI165" s="111">
        <f t="shared" si="154"/>
        <v>29.32759874270204</v>
      </c>
      <c r="BJ165" s="113">
        <f t="shared" si="155"/>
        <v>0.58655197485404076</v>
      </c>
      <c r="BK165" s="112">
        <f t="shared" si="142"/>
        <v>13.242500185966465</v>
      </c>
      <c r="BL165" s="35">
        <f t="shared" si="143"/>
        <v>1</v>
      </c>
      <c r="BM165" s="76" t="str">
        <f t="shared" si="163"/>
        <v/>
      </c>
      <c r="BN165" s="89">
        <f t="shared" si="180"/>
        <v>1</v>
      </c>
      <c r="BO165" s="168">
        <f t="shared" si="170"/>
        <v>7.0492028966691059E-2</v>
      </c>
      <c r="BP165" s="165">
        <f t="shared" si="165"/>
        <v>1</v>
      </c>
      <c r="BQ165" s="70">
        <f t="shared" si="183"/>
        <v>1</v>
      </c>
      <c r="BR165" s="102">
        <f t="shared" si="181"/>
        <v>0</v>
      </c>
      <c r="BS165" s="230" t="str">
        <f t="shared" si="156"/>
        <v/>
      </c>
      <c r="BT165" s="85">
        <f t="shared" si="192"/>
        <v>1</v>
      </c>
      <c r="BU165" s="27">
        <v>33765</v>
      </c>
      <c r="BV165">
        <v>5.8800001144409197</v>
      </c>
      <c r="BW165">
        <v>15.699999809265099</v>
      </c>
      <c r="BX165">
        <v>0</v>
      </c>
      <c r="BY165">
        <v>16.978230760469799</v>
      </c>
      <c r="BZ165" s="34">
        <f t="shared" si="144"/>
        <v>1.4279864141891239</v>
      </c>
      <c r="CA165" s="38">
        <f t="shared" si="157"/>
        <v>4.56288256122245</v>
      </c>
      <c r="CB165" s="40">
        <f t="shared" si="158"/>
        <v>9.1257651224448996E-2</v>
      </c>
      <c r="CC165" s="61">
        <f t="shared" si="145"/>
        <v>13.244999885559054</v>
      </c>
      <c r="CD165" s="35" t="str">
        <f t="shared" si="146"/>
        <v xml:space="preserve"> </v>
      </c>
      <c r="CE165" s="76" t="str">
        <f t="shared" si="164"/>
        <v/>
      </c>
      <c r="CF165" s="89">
        <f t="shared" si="182"/>
        <v>1</v>
      </c>
      <c r="CG165" s="168">
        <f t="shared" si="171"/>
        <v>7.0518924792534438E-2</v>
      </c>
      <c r="CH165" s="165">
        <f t="shared" si="193"/>
        <v>0</v>
      </c>
      <c r="CI165" s="70">
        <f t="shared" si="166"/>
        <v>1</v>
      </c>
      <c r="CJ165" s="102">
        <f t="shared" si="184"/>
        <v>0</v>
      </c>
      <c r="CK165" s="230" t="str">
        <f t="shared" si="159"/>
        <v/>
      </c>
      <c r="CL165" s="85">
        <f t="shared" si="194"/>
        <v>1</v>
      </c>
      <c r="CM165" s="6"/>
      <c r="CN165" s="6"/>
      <c r="CO165" s="6"/>
      <c r="CP165" s="6"/>
      <c r="CQ165" s="6"/>
      <c r="CR165" s="6"/>
      <c r="CS165" s="6"/>
      <c r="CT165" s="6"/>
      <c r="CU165" s="6"/>
    </row>
    <row r="166" spans="1:99" ht="15.6">
      <c r="A166" s="27">
        <v>33036</v>
      </c>
      <c r="B166">
        <v>9.1300001144409197</v>
      </c>
      <c r="C166">
        <v>16.389999389648398</v>
      </c>
      <c r="D166">
        <v>1.6000000238418599</v>
      </c>
      <c r="E166">
        <v>17.238589589355499</v>
      </c>
      <c r="F166" s="36">
        <f t="shared" si="131"/>
        <v>1.3325549195212918</v>
      </c>
      <c r="G166" s="41">
        <f t="shared" si="147"/>
        <v>50</v>
      </c>
      <c r="H166" s="42">
        <f t="shared" si="148"/>
        <v>1</v>
      </c>
      <c r="I166" s="61">
        <f t="shared" si="132"/>
        <v>14.574999570846529</v>
      </c>
      <c r="J166" s="35">
        <f t="shared" si="133"/>
        <v>1</v>
      </c>
      <c r="K166" s="89">
        <f t="shared" si="160"/>
        <v>1</v>
      </c>
      <c r="L166" s="89">
        <f t="shared" si="167"/>
        <v>1</v>
      </c>
      <c r="M166" s="168">
        <f t="shared" si="172"/>
        <v>8.4697660803186331E-2</v>
      </c>
      <c r="N166" s="165">
        <f t="shared" si="186"/>
        <v>1</v>
      </c>
      <c r="O166" s="70">
        <f t="shared" si="185"/>
        <v>1</v>
      </c>
      <c r="P166" s="102">
        <f t="shared" si="173"/>
        <v>0</v>
      </c>
      <c r="Q166" s="230" t="str">
        <f t="shared" si="130"/>
        <v/>
      </c>
      <c r="R166" s="85">
        <f t="shared" si="187"/>
        <v>0</v>
      </c>
      <c r="S166" s="27">
        <v>33401</v>
      </c>
      <c r="T166">
        <v>10.2399997711182</v>
      </c>
      <c r="U166">
        <v>18.709999084472699</v>
      </c>
      <c r="V166">
        <v>4.4000000953674299</v>
      </c>
      <c r="W166">
        <v>17.238589589355499</v>
      </c>
      <c r="X166" s="36">
        <f t="shared" si="134"/>
        <v>1.5200973877968289</v>
      </c>
      <c r="Y166" s="41">
        <f t="shared" si="149"/>
        <v>50</v>
      </c>
      <c r="Z166" s="42">
        <f t="shared" si="150"/>
        <v>1</v>
      </c>
      <c r="AA166" s="61">
        <f t="shared" si="135"/>
        <v>16.592499256134076</v>
      </c>
      <c r="AB166" s="35">
        <f t="shared" si="136"/>
        <v>1</v>
      </c>
      <c r="AC166" s="76">
        <f t="shared" si="161"/>
        <v>1</v>
      </c>
      <c r="AD166" s="89">
        <f t="shared" si="174"/>
        <v>1</v>
      </c>
      <c r="AE166" s="168">
        <f t="shared" si="168"/>
        <v>0.10409441263509897</v>
      </c>
      <c r="AF166" s="165">
        <f t="shared" si="188"/>
        <v>1</v>
      </c>
      <c r="AG166" s="70">
        <f t="shared" si="175"/>
        <v>1</v>
      </c>
      <c r="AH166" s="102">
        <f t="shared" si="176"/>
        <v>0</v>
      </c>
      <c r="AI166" s="230" t="str">
        <f t="shared" si="137"/>
        <v/>
      </c>
      <c r="AJ166" s="85">
        <f t="shared" si="189"/>
        <v>1</v>
      </c>
      <c r="AK166" s="27">
        <v>33766</v>
      </c>
      <c r="AL166">
        <v>14.329999923706101</v>
      </c>
      <c r="AM166">
        <v>20.4899997711182</v>
      </c>
      <c r="AN166">
        <v>9.8999996185302699</v>
      </c>
      <c r="AO166">
        <v>17.238589589355499</v>
      </c>
      <c r="AP166" s="36">
        <f t="shared" si="138"/>
        <v>1.4142293816617053</v>
      </c>
      <c r="AQ166" s="41">
        <f t="shared" si="151"/>
        <v>48.114489091100893</v>
      </c>
      <c r="AR166" s="42">
        <f t="shared" si="152"/>
        <v>0.96228978182201785</v>
      </c>
      <c r="AS166" s="61">
        <f t="shared" si="139"/>
        <v>18.949999809265176</v>
      </c>
      <c r="AT166" s="37">
        <f t="shared" si="153"/>
        <v>1</v>
      </c>
      <c r="AU166" s="76">
        <f t="shared" si="162"/>
        <v>1</v>
      </c>
      <c r="AV166" s="89">
        <f t="shared" si="177"/>
        <v>1</v>
      </c>
      <c r="AW166" s="168">
        <f t="shared" si="169"/>
        <v>0.11614311440432537</v>
      </c>
      <c r="AX166" s="165">
        <f t="shared" si="190"/>
        <v>1</v>
      </c>
      <c r="AY166" s="70">
        <f t="shared" si="178"/>
        <v>1</v>
      </c>
      <c r="AZ166" s="102">
        <f t="shared" si="179"/>
        <v>0</v>
      </c>
      <c r="BA166" s="230" t="str">
        <f t="shared" si="140"/>
        <v/>
      </c>
      <c r="BB166" s="85">
        <f t="shared" si="191"/>
        <v>1</v>
      </c>
      <c r="BC166" s="27">
        <v>33401</v>
      </c>
      <c r="BD166">
        <v>7.9400000572204599</v>
      </c>
      <c r="BE166">
        <v>14.8599996566772</v>
      </c>
      <c r="BF166">
        <v>0.20000000298023199</v>
      </c>
      <c r="BG166">
        <v>16.934404512277101</v>
      </c>
      <c r="BH166" s="110">
        <f t="shared" si="141"/>
        <v>1.2211459268048241</v>
      </c>
      <c r="BI166" s="111">
        <f t="shared" si="154"/>
        <v>28.550682004238414</v>
      </c>
      <c r="BJ166" s="113">
        <f t="shared" si="155"/>
        <v>0.57101364008476829</v>
      </c>
      <c r="BK166" s="112">
        <f t="shared" si="142"/>
        <v>13.129999756813016</v>
      </c>
      <c r="BL166" s="35">
        <f t="shared" si="143"/>
        <v>1</v>
      </c>
      <c r="BM166" s="76" t="str">
        <f t="shared" si="163"/>
        <v/>
      </c>
      <c r="BN166" s="89">
        <f t="shared" si="180"/>
        <v>1</v>
      </c>
      <c r="BO166" s="168">
        <f t="shared" si="170"/>
        <v>6.9281638627354203E-2</v>
      </c>
      <c r="BP166" s="165">
        <f t="shared" si="165"/>
        <v>0</v>
      </c>
      <c r="BQ166" s="70">
        <f t="shared" si="183"/>
        <v>1</v>
      </c>
      <c r="BR166" s="102">
        <f t="shared" si="181"/>
        <v>0</v>
      </c>
      <c r="BS166" s="230" t="str">
        <f t="shared" si="156"/>
        <v/>
      </c>
      <c r="BT166" s="85">
        <f t="shared" si="192"/>
        <v>1</v>
      </c>
      <c r="BU166" s="27">
        <v>33766</v>
      </c>
      <c r="BV166">
        <v>10.6400003433228</v>
      </c>
      <c r="BW166">
        <v>18.4899997711182</v>
      </c>
      <c r="BX166">
        <v>1</v>
      </c>
      <c r="BY166">
        <v>16.934404512277101</v>
      </c>
      <c r="BZ166" s="34">
        <f t="shared" si="144"/>
        <v>1.44159114464669</v>
      </c>
      <c r="CA166" s="38">
        <f t="shared" si="157"/>
        <v>4.4096096455050979</v>
      </c>
      <c r="CB166" s="40">
        <f t="shared" si="158"/>
        <v>8.8192192910101955E-2</v>
      </c>
      <c r="CC166" s="61">
        <f t="shared" si="145"/>
        <v>16.527499914169351</v>
      </c>
      <c r="CD166" s="35" t="str">
        <f t="shared" si="146"/>
        <v xml:space="preserve"> </v>
      </c>
      <c r="CE166" s="76" t="str">
        <f t="shared" si="164"/>
        <v/>
      </c>
      <c r="CF166" s="89">
        <f t="shared" si="182"/>
        <v>1</v>
      </c>
      <c r="CG166" s="168">
        <f t="shared" si="171"/>
        <v>0.10354767537480608</v>
      </c>
      <c r="CH166" s="165">
        <f t="shared" si="193"/>
        <v>0</v>
      </c>
      <c r="CI166" s="70">
        <f t="shared" si="166"/>
        <v>1</v>
      </c>
      <c r="CJ166" s="102">
        <f t="shared" si="184"/>
        <v>0</v>
      </c>
      <c r="CK166" s="230" t="str">
        <f t="shared" si="159"/>
        <v/>
      </c>
      <c r="CL166" s="85">
        <f t="shared" si="194"/>
        <v>1</v>
      </c>
      <c r="CM166" s="6"/>
      <c r="CN166" s="6"/>
      <c r="CO166" s="6"/>
      <c r="CP166" s="6"/>
      <c r="CQ166" s="6"/>
      <c r="CR166" s="6"/>
      <c r="CS166" s="6"/>
      <c r="CT166" s="6"/>
      <c r="CU166" s="6"/>
    </row>
    <row r="167" spans="1:99" ht="15.6">
      <c r="A167" s="27">
        <v>33037</v>
      </c>
      <c r="B167">
        <v>11.1400003433228</v>
      </c>
      <c r="C167">
        <v>17.840000152587901</v>
      </c>
      <c r="D167">
        <v>8.8999996185302699</v>
      </c>
      <c r="E167">
        <v>17.1994426965875</v>
      </c>
      <c r="F167" s="36">
        <f t="shared" si="131"/>
        <v>1.3495269757859667</v>
      </c>
      <c r="G167" s="41">
        <f t="shared" si="147"/>
        <v>50</v>
      </c>
      <c r="H167" s="42">
        <f t="shared" si="148"/>
        <v>1</v>
      </c>
      <c r="I167" s="61">
        <f t="shared" si="132"/>
        <v>16.165000200271628</v>
      </c>
      <c r="J167" s="35">
        <f t="shared" si="133"/>
        <v>1</v>
      </c>
      <c r="K167" s="89">
        <f t="shared" si="160"/>
        <v>1</v>
      </c>
      <c r="L167" s="89">
        <f t="shared" si="167"/>
        <v>1</v>
      </c>
      <c r="M167" s="168">
        <f t="shared" si="172"/>
        <v>0.10037400397203655</v>
      </c>
      <c r="N167" s="165">
        <f t="shared" si="186"/>
        <v>1</v>
      </c>
      <c r="O167" s="70">
        <f t="shared" si="185"/>
        <v>1</v>
      </c>
      <c r="P167" s="102">
        <f t="shared" si="173"/>
        <v>0</v>
      </c>
      <c r="Q167" s="230" t="str">
        <f t="shared" si="130"/>
        <v/>
      </c>
      <c r="R167" s="85">
        <f t="shared" si="187"/>
        <v>0</v>
      </c>
      <c r="S167" s="27">
        <v>33402</v>
      </c>
      <c r="T167">
        <v>9.9200000762939506</v>
      </c>
      <c r="U167">
        <v>18.129999160766602</v>
      </c>
      <c r="V167">
        <v>5.0999999046325701</v>
      </c>
      <c r="W167">
        <v>17.1994426965875</v>
      </c>
      <c r="X167" s="36">
        <f t="shared" si="134"/>
        <v>1.4723670439918162</v>
      </c>
      <c r="Y167" s="41">
        <f t="shared" si="149"/>
        <v>50</v>
      </c>
      <c r="Z167" s="42">
        <f t="shared" si="150"/>
        <v>1</v>
      </c>
      <c r="AA167" s="61">
        <f t="shared" si="135"/>
        <v>16.077499389648438</v>
      </c>
      <c r="AB167" s="35">
        <f t="shared" si="136"/>
        <v>1</v>
      </c>
      <c r="AC167" s="76">
        <f t="shared" si="161"/>
        <v>1</v>
      </c>
      <c r="AD167" s="89">
        <f t="shared" si="174"/>
        <v>1</v>
      </c>
      <c r="AE167" s="168">
        <f t="shared" si="168"/>
        <v>9.9579045867580207E-2</v>
      </c>
      <c r="AF167" s="165">
        <f t="shared" si="188"/>
        <v>1</v>
      </c>
      <c r="AG167" s="70">
        <f t="shared" si="175"/>
        <v>1</v>
      </c>
      <c r="AH167" s="102">
        <f t="shared" si="176"/>
        <v>0</v>
      </c>
      <c r="AI167" s="230" t="str">
        <f t="shared" si="137"/>
        <v/>
      </c>
      <c r="AJ167" s="85">
        <f t="shared" si="189"/>
        <v>1</v>
      </c>
      <c r="AK167" s="27">
        <v>33767</v>
      </c>
      <c r="AL167">
        <v>15.210000038146999</v>
      </c>
      <c r="AM167">
        <v>19.430000305175799</v>
      </c>
      <c r="AN167">
        <v>35.099998474121101</v>
      </c>
      <c r="AO167">
        <v>17.1994426965875</v>
      </c>
      <c r="AP167" s="36">
        <f t="shared" si="138"/>
        <v>1.1648952521373146</v>
      </c>
      <c r="AQ167" s="41">
        <f t="shared" si="151"/>
        <v>50</v>
      </c>
      <c r="AR167" s="42">
        <f t="shared" si="152"/>
        <v>1</v>
      </c>
      <c r="AS167" s="61">
        <f t="shared" si="139"/>
        <v>18.3750002384186</v>
      </c>
      <c r="AT167" s="37">
        <f t="shared" si="153"/>
        <v>1</v>
      </c>
      <c r="AU167" s="76">
        <f t="shared" si="162"/>
        <v>1</v>
      </c>
      <c r="AV167" s="89">
        <f t="shared" si="177"/>
        <v>1</v>
      </c>
      <c r="AW167" s="168">
        <f t="shared" si="169"/>
        <v>0.11511952993050885</v>
      </c>
      <c r="AX167" s="165">
        <f t="shared" si="190"/>
        <v>1</v>
      </c>
      <c r="AY167" s="70">
        <f t="shared" si="178"/>
        <v>1</v>
      </c>
      <c r="AZ167" s="102">
        <f t="shared" si="179"/>
        <v>0</v>
      </c>
      <c r="BA167" s="230" t="str">
        <f t="shared" si="140"/>
        <v/>
      </c>
      <c r="BB167" s="85">
        <f t="shared" si="191"/>
        <v>1</v>
      </c>
      <c r="BC167" s="27">
        <v>33402</v>
      </c>
      <c r="BD167">
        <v>8.5699996948242205</v>
      </c>
      <c r="BE167">
        <v>15.25</v>
      </c>
      <c r="BF167">
        <v>4</v>
      </c>
      <c r="BG167">
        <v>16.8951423409931</v>
      </c>
      <c r="BH167" s="110">
        <f t="shared" si="141"/>
        <v>1.2179080398815016</v>
      </c>
      <c r="BI167" s="111">
        <f t="shared" si="154"/>
        <v>31.57635557233321</v>
      </c>
      <c r="BJ167" s="113">
        <f t="shared" si="155"/>
        <v>0.63152711144666418</v>
      </c>
      <c r="BK167" s="112">
        <f t="shared" si="142"/>
        <v>13.579999923706055</v>
      </c>
      <c r="BL167" s="35">
        <f t="shared" si="143"/>
        <v>1</v>
      </c>
      <c r="BM167" s="76">
        <f t="shared" si="163"/>
        <v>1</v>
      </c>
      <c r="BN167" s="89">
        <f t="shared" si="180"/>
        <v>1</v>
      </c>
      <c r="BO167" s="168">
        <f t="shared" si="170"/>
        <v>7.4121390630768086E-2</v>
      </c>
      <c r="BP167" s="165">
        <f t="shared" si="165"/>
        <v>0</v>
      </c>
      <c r="BQ167" s="70">
        <f t="shared" si="183"/>
        <v>1</v>
      </c>
      <c r="BR167" s="102">
        <f t="shared" si="181"/>
        <v>0</v>
      </c>
      <c r="BS167" s="230" t="str">
        <f t="shared" si="156"/>
        <v/>
      </c>
      <c r="BT167" s="85">
        <f t="shared" si="192"/>
        <v>1</v>
      </c>
      <c r="BU167" s="27">
        <v>33767</v>
      </c>
      <c r="BV167">
        <v>13.2399997711182</v>
      </c>
      <c r="BW167">
        <v>17.0200004577637</v>
      </c>
      <c r="BX167">
        <v>12.8999996185303</v>
      </c>
      <c r="BY167">
        <v>16.8951423409931</v>
      </c>
      <c r="BZ167" s="34">
        <f t="shared" si="144"/>
        <v>1.0154563933665546</v>
      </c>
      <c r="CA167" s="38">
        <f t="shared" si="157"/>
        <v>16.497244149342155</v>
      </c>
      <c r="CB167" s="40">
        <f t="shared" si="158"/>
        <v>0.3299448829868431</v>
      </c>
      <c r="CC167" s="61">
        <f t="shared" si="145"/>
        <v>16.075000286102323</v>
      </c>
      <c r="CD167" s="35">
        <f t="shared" si="146"/>
        <v>1</v>
      </c>
      <c r="CE167" s="76">
        <f t="shared" si="164"/>
        <v>1</v>
      </c>
      <c r="CF167" s="89">
        <f t="shared" si="182"/>
        <v>1</v>
      </c>
      <c r="CG167" s="168">
        <f t="shared" si="171"/>
        <v>9.9556189165672535E-2</v>
      </c>
      <c r="CH167" s="165">
        <f t="shared" si="193"/>
        <v>0</v>
      </c>
      <c r="CI167" s="70">
        <f t="shared" si="166"/>
        <v>1</v>
      </c>
      <c r="CJ167" s="102">
        <f t="shared" si="184"/>
        <v>0</v>
      </c>
      <c r="CK167" s="230" t="str">
        <f t="shared" si="159"/>
        <v/>
      </c>
      <c r="CL167" s="85">
        <f t="shared" si="194"/>
        <v>0</v>
      </c>
      <c r="CM167" s="6"/>
      <c r="CN167" s="6"/>
      <c r="CO167" s="6"/>
      <c r="CP167" s="6"/>
      <c r="CQ167" s="6"/>
      <c r="CR167" s="6"/>
      <c r="CS167" s="6"/>
      <c r="CT167" s="6"/>
      <c r="CU167" s="6"/>
    </row>
    <row r="168" spans="1:99" ht="15.6">
      <c r="A168" s="27">
        <v>33038</v>
      </c>
      <c r="B168">
        <v>8.0399999618530291</v>
      </c>
      <c r="C168">
        <v>15.550000190734901</v>
      </c>
      <c r="D168">
        <v>12.6000003814697</v>
      </c>
      <c r="E168">
        <v>17.164776618708601</v>
      </c>
      <c r="F168" s="36">
        <f t="shared" si="131"/>
        <v>1.3068875723309863</v>
      </c>
      <c r="G168" s="41">
        <f t="shared" si="147"/>
        <v>50</v>
      </c>
      <c r="H168" s="42">
        <f t="shared" si="148"/>
        <v>1</v>
      </c>
      <c r="I168" s="61">
        <f t="shared" si="132"/>
        <v>13.672500133514433</v>
      </c>
      <c r="J168" s="35">
        <f t="shared" si="133"/>
        <v>1</v>
      </c>
      <c r="K168" s="89">
        <f t="shared" si="160"/>
        <v>1</v>
      </c>
      <c r="L168" s="89">
        <f t="shared" si="167"/>
        <v>1</v>
      </c>
      <c r="M168" s="168">
        <f t="shared" si="172"/>
        <v>7.5114490761471031E-2</v>
      </c>
      <c r="N168" s="165">
        <f t="shared" si="186"/>
        <v>0</v>
      </c>
      <c r="O168" s="70">
        <f t="shared" si="185"/>
        <v>1</v>
      </c>
      <c r="P168" s="102">
        <f t="shared" si="173"/>
        <v>0</v>
      </c>
      <c r="Q168" s="230" t="str">
        <f t="shared" si="130"/>
        <v/>
      </c>
      <c r="R168" s="85">
        <f t="shared" si="187"/>
        <v>0</v>
      </c>
      <c r="S168" s="27">
        <v>33403</v>
      </c>
      <c r="T168">
        <v>9.4099998474121094</v>
      </c>
      <c r="U168">
        <v>14.710000038146999</v>
      </c>
      <c r="V168">
        <v>25.200000762939499</v>
      </c>
      <c r="W168">
        <v>17.164776618708601</v>
      </c>
      <c r="X168" s="36">
        <f t="shared" si="134"/>
        <v>1.1077140206711298</v>
      </c>
      <c r="Y168" s="41">
        <f t="shared" si="149"/>
        <v>50</v>
      </c>
      <c r="Z168" s="42">
        <f t="shared" si="150"/>
        <v>1</v>
      </c>
      <c r="AA168" s="61">
        <f t="shared" si="135"/>
        <v>13.384999990463276</v>
      </c>
      <c r="AB168" s="35">
        <f t="shared" si="136"/>
        <v>1</v>
      </c>
      <c r="AC168" s="76">
        <f t="shared" si="161"/>
        <v>1</v>
      </c>
      <c r="AD168" s="89">
        <f t="shared" si="174"/>
        <v>1</v>
      </c>
      <c r="AE168" s="168">
        <f t="shared" si="168"/>
        <v>7.2025123460008486E-2</v>
      </c>
      <c r="AF168" s="165">
        <f t="shared" si="188"/>
        <v>1</v>
      </c>
      <c r="AG168" s="70">
        <f t="shared" si="175"/>
        <v>1</v>
      </c>
      <c r="AH168" s="102">
        <f t="shared" si="176"/>
        <v>0</v>
      </c>
      <c r="AI168" s="230" t="str">
        <f t="shared" si="137"/>
        <v/>
      </c>
      <c r="AJ168" s="85">
        <f t="shared" si="189"/>
        <v>1</v>
      </c>
      <c r="AK168" s="27">
        <v>33768</v>
      </c>
      <c r="AL168">
        <v>12.180000305175801</v>
      </c>
      <c r="AM168">
        <v>20.559999465942401</v>
      </c>
      <c r="AN168">
        <v>29.200000762939499</v>
      </c>
      <c r="AO168">
        <v>17.164776618708601</v>
      </c>
      <c r="AP168" s="36">
        <f t="shared" si="138"/>
        <v>1.5939212934731084</v>
      </c>
      <c r="AQ168" s="41">
        <f t="shared" si="151"/>
        <v>50</v>
      </c>
      <c r="AR168" s="42">
        <f t="shared" si="152"/>
        <v>1</v>
      </c>
      <c r="AS168" s="61">
        <f t="shared" si="139"/>
        <v>18.46499967575075</v>
      </c>
      <c r="AT168" s="37">
        <f t="shared" si="153"/>
        <v>1</v>
      </c>
      <c r="AU168" s="76">
        <f t="shared" si="162"/>
        <v>1</v>
      </c>
      <c r="AV168" s="89">
        <f t="shared" si="177"/>
        <v>1</v>
      </c>
      <c r="AW168" s="168">
        <f t="shared" si="169"/>
        <v>0.11539151896026215</v>
      </c>
      <c r="AX168" s="165">
        <f t="shared" si="190"/>
        <v>1</v>
      </c>
      <c r="AY168" s="70">
        <f t="shared" si="178"/>
        <v>1</v>
      </c>
      <c r="AZ168" s="102">
        <f t="shared" si="179"/>
        <v>0</v>
      </c>
      <c r="BA168" s="230" t="str">
        <f t="shared" si="140"/>
        <v/>
      </c>
      <c r="BB168" s="85">
        <f t="shared" si="191"/>
        <v>0</v>
      </c>
      <c r="BC168" s="27">
        <v>33403</v>
      </c>
      <c r="BD168">
        <v>7.7800002098083496</v>
      </c>
      <c r="BE168">
        <v>11.5900001525879</v>
      </c>
      <c r="BF168">
        <v>5</v>
      </c>
      <c r="BG168">
        <v>16.860474697020202</v>
      </c>
      <c r="BH168" s="110">
        <f t="shared" si="141"/>
        <v>0.84916048841827385</v>
      </c>
      <c r="BI168" s="111">
        <f t="shared" si="154"/>
        <v>35.897027181598595</v>
      </c>
      <c r="BJ168" s="113">
        <f t="shared" si="155"/>
        <v>0.71794054363197191</v>
      </c>
      <c r="BK168" s="112">
        <f t="shared" si="142"/>
        <v>10.637500166893012</v>
      </c>
      <c r="BL168" s="35">
        <f t="shared" si="143"/>
        <v>1</v>
      </c>
      <c r="BM168" s="76">
        <f t="shared" si="163"/>
        <v>1</v>
      </c>
      <c r="BN168" s="89">
        <f t="shared" si="180"/>
        <v>1</v>
      </c>
      <c r="BO168" s="168">
        <f t="shared" si="170"/>
        <v>4.3251964942344956E-2</v>
      </c>
      <c r="BP168" s="165">
        <f t="shared" si="165"/>
        <v>1</v>
      </c>
      <c r="BQ168" s="70">
        <f t="shared" si="183"/>
        <v>1</v>
      </c>
      <c r="BR168" s="102">
        <f t="shared" si="181"/>
        <v>0</v>
      </c>
      <c r="BS168" s="230" t="str">
        <f t="shared" si="156"/>
        <v/>
      </c>
      <c r="BT168" s="85">
        <f t="shared" si="192"/>
        <v>1</v>
      </c>
      <c r="BU168" s="27">
        <v>33768</v>
      </c>
      <c r="BV168">
        <v>12.800000190734901</v>
      </c>
      <c r="BW168">
        <v>18.280000686645501</v>
      </c>
      <c r="BX168">
        <v>2.5</v>
      </c>
      <c r="BY168">
        <v>16.860474697020202</v>
      </c>
      <c r="BZ168" s="34">
        <f t="shared" si="144"/>
        <v>1.2353426895453623</v>
      </c>
      <c r="CA168" s="38">
        <f t="shared" si="157"/>
        <v>18.008969997705865</v>
      </c>
      <c r="CB168" s="40">
        <f t="shared" si="158"/>
        <v>0.3601793999541173</v>
      </c>
      <c r="CC168" s="61">
        <f t="shared" si="145"/>
        <v>16.91000056266785</v>
      </c>
      <c r="CD168" s="35">
        <f t="shared" si="146"/>
        <v>1</v>
      </c>
      <c r="CE168" s="76">
        <f t="shared" si="164"/>
        <v>1</v>
      </c>
      <c r="CF168" s="89">
        <f t="shared" si="182"/>
        <v>1</v>
      </c>
      <c r="CG168" s="168">
        <f t="shared" si="171"/>
        <v>0.10665401258509591</v>
      </c>
      <c r="CH168" s="165">
        <f t="shared" si="193"/>
        <v>0</v>
      </c>
      <c r="CI168" s="70">
        <f t="shared" si="166"/>
        <v>1</v>
      </c>
      <c r="CJ168" s="102">
        <f t="shared" si="184"/>
        <v>0</v>
      </c>
      <c r="CK168" s="230" t="str">
        <f t="shared" si="159"/>
        <v/>
      </c>
      <c r="CL168" s="85">
        <f t="shared" si="194"/>
        <v>0</v>
      </c>
      <c r="CM168" s="6"/>
      <c r="CN168" s="6"/>
      <c r="CO168" s="6"/>
      <c r="CP168" s="6"/>
      <c r="CQ168" s="6"/>
      <c r="CR168" s="6"/>
      <c r="CS168" s="6"/>
      <c r="CT168" s="6"/>
      <c r="CU168" s="6"/>
    </row>
    <row r="169" spans="1:99" ht="15.6">
      <c r="A169" s="27">
        <v>33039</v>
      </c>
      <c r="B169">
        <v>7.7399997711181596</v>
      </c>
      <c r="C169">
        <v>16.120000839233398</v>
      </c>
      <c r="D169">
        <v>0.5</v>
      </c>
      <c r="E169">
        <v>17.134616498846199</v>
      </c>
      <c r="F169" s="36">
        <f t="shared" si="131"/>
        <v>1.3843729058773777</v>
      </c>
      <c r="G169" s="41">
        <f t="shared" si="147"/>
        <v>49.392501675298099</v>
      </c>
      <c r="H169" s="42">
        <f t="shared" si="148"/>
        <v>0.98785003350596201</v>
      </c>
      <c r="I169" s="61">
        <f t="shared" si="132"/>
        <v>14.02500057220459</v>
      </c>
      <c r="J169" s="35">
        <f t="shared" si="133"/>
        <v>1</v>
      </c>
      <c r="K169" s="89">
        <f t="shared" si="160"/>
        <v>1</v>
      </c>
      <c r="L169" s="89">
        <f t="shared" si="167"/>
        <v>1</v>
      </c>
      <c r="M169" s="168">
        <f t="shared" si="172"/>
        <v>7.8885730775151888E-2</v>
      </c>
      <c r="N169" s="165">
        <f t="shared" si="186"/>
        <v>0</v>
      </c>
      <c r="O169" s="70">
        <f t="shared" si="185"/>
        <v>1</v>
      </c>
      <c r="P169" s="102">
        <f t="shared" si="173"/>
        <v>0</v>
      </c>
      <c r="Q169" s="230">
        <f t="shared" si="130"/>
        <v>33039</v>
      </c>
      <c r="R169" s="85">
        <f t="shared" si="187"/>
        <v>1</v>
      </c>
      <c r="S169" s="27">
        <v>33404</v>
      </c>
      <c r="T169">
        <v>9.0200004577636701</v>
      </c>
      <c r="U169">
        <v>18.2399997711182</v>
      </c>
      <c r="V169">
        <v>16.799999237060501</v>
      </c>
      <c r="W169">
        <v>17.134616498846199</v>
      </c>
      <c r="X169" s="36">
        <f t="shared" si="134"/>
        <v>1.5351328573478531</v>
      </c>
      <c r="Y169" s="41">
        <f t="shared" si="149"/>
        <v>50</v>
      </c>
      <c r="Z169" s="42">
        <f t="shared" si="150"/>
        <v>1</v>
      </c>
      <c r="AA169" s="61">
        <f t="shared" si="135"/>
        <v>15.934999942779568</v>
      </c>
      <c r="AB169" s="35">
        <f t="shared" si="136"/>
        <v>1</v>
      </c>
      <c r="AC169" s="76">
        <f t="shared" si="161"/>
        <v>1</v>
      </c>
      <c r="AD169" s="89">
        <f t="shared" si="174"/>
        <v>1</v>
      </c>
      <c r="AE169" s="168">
        <f t="shared" si="168"/>
        <v>9.8262826523766097E-2</v>
      </c>
      <c r="AF169" s="165">
        <f t="shared" si="188"/>
        <v>1</v>
      </c>
      <c r="AG169" s="70">
        <f t="shared" si="175"/>
        <v>1</v>
      </c>
      <c r="AH169" s="102">
        <f t="shared" si="176"/>
        <v>0</v>
      </c>
      <c r="AI169" s="230" t="str">
        <f t="shared" si="137"/>
        <v/>
      </c>
      <c r="AJ169" s="85">
        <f t="shared" si="189"/>
        <v>1</v>
      </c>
      <c r="AK169" s="27">
        <v>33769</v>
      </c>
      <c r="AL169">
        <v>13.920000076293899</v>
      </c>
      <c r="AM169">
        <v>19.639999389648398</v>
      </c>
      <c r="AN169">
        <v>3.0999999046325701</v>
      </c>
      <c r="AO169">
        <v>17.134616498846199</v>
      </c>
      <c r="AP169" s="36">
        <f t="shared" si="138"/>
        <v>1.3303291708901552</v>
      </c>
      <c r="AQ169" s="41">
        <f t="shared" si="151"/>
        <v>50</v>
      </c>
      <c r="AR169" s="42">
        <f t="shared" si="152"/>
        <v>1</v>
      </c>
      <c r="AS169" s="61">
        <f t="shared" si="139"/>
        <v>18.209999561309772</v>
      </c>
      <c r="AT169" s="37">
        <f t="shared" si="153"/>
        <v>1</v>
      </c>
      <c r="AU169" s="76">
        <f t="shared" si="162"/>
        <v>1</v>
      </c>
      <c r="AV169" s="89">
        <f t="shared" si="177"/>
        <v>1</v>
      </c>
      <c r="AW169" s="168">
        <f t="shared" si="169"/>
        <v>0.11452800967486185</v>
      </c>
      <c r="AX169" s="165">
        <f t="shared" si="190"/>
        <v>1</v>
      </c>
      <c r="AY169" s="70">
        <f t="shared" si="178"/>
        <v>1</v>
      </c>
      <c r="AZ169" s="102">
        <f t="shared" si="179"/>
        <v>0</v>
      </c>
      <c r="BA169" s="230" t="str">
        <f t="shared" si="140"/>
        <v/>
      </c>
      <c r="BB169" s="85">
        <f t="shared" si="191"/>
        <v>0</v>
      </c>
      <c r="BC169" s="27">
        <v>33404</v>
      </c>
      <c r="BD169">
        <v>7.28999996185303</v>
      </c>
      <c r="BE169">
        <v>14.670000076293899</v>
      </c>
      <c r="BF169">
        <v>1.3999999761581401</v>
      </c>
      <c r="BG169">
        <v>16.830432030760999</v>
      </c>
      <c r="BH169" s="110">
        <f t="shared" si="141"/>
        <v>1.2353100938844235</v>
      </c>
      <c r="BI169" s="111">
        <f t="shared" si="154"/>
        <v>36.308779082649195</v>
      </c>
      <c r="BJ169" s="113">
        <f t="shared" si="155"/>
        <v>0.7261755816529839</v>
      </c>
      <c r="BK169" s="112">
        <f t="shared" si="142"/>
        <v>12.825000047683682</v>
      </c>
      <c r="BL169" s="35">
        <f t="shared" si="143"/>
        <v>1</v>
      </c>
      <c r="BM169" s="76">
        <f t="shared" si="163"/>
        <v>1</v>
      </c>
      <c r="BN169" s="89">
        <f t="shared" si="180"/>
        <v>1</v>
      </c>
      <c r="BO169" s="168">
        <f t="shared" si="170"/>
        <v>6.6003511583686766E-2</v>
      </c>
      <c r="BP169" s="165">
        <f t="shared" si="165"/>
        <v>1</v>
      </c>
      <c r="BQ169" s="70">
        <f t="shared" si="183"/>
        <v>1</v>
      </c>
      <c r="BR169" s="102">
        <f t="shared" si="181"/>
        <v>0</v>
      </c>
      <c r="BS169" s="230" t="str">
        <f t="shared" si="156"/>
        <v/>
      </c>
      <c r="BT169" s="85">
        <f t="shared" si="192"/>
        <v>1</v>
      </c>
      <c r="BU169" s="27">
        <v>33769</v>
      </c>
      <c r="BV169">
        <v>11.829999923706101</v>
      </c>
      <c r="BW169">
        <v>17.4899997711182</v>
      </c>
      <c r="BX169">
        <v>0.20000000298023199</v>
      </c>
      <c r="BY169">
        <v>16.830432030760999</v>
      </c>
      <c r="BZ169" s="34">
        <f t="shared" si="144"/>
        <v>1.220151446553605</v>
      </c>
      <c r="CA169" s="38">
        <f t="shared" si="157"/>
        <v>17.232848843443215</v>
      </c>
      <c r="CB169" s="40">
        <f t="shared" si="158"/>
        <v>0.34465697686886432</v>
      </c>
      <c r="CC169" s="61">
        <f t="shared" si="145"/>
        <v>16.074999809265176</v>
      </c>
      <c r="CD169" s="35">
        <f t="shared" si="146"/>
        <v>1</v>
      </c>
      <c r="CE169" s="76">
        <f t="shared" si="164"/>
        <v>1</v>
      </c>
      <c r="CF169" s="89">
        <f t="shared" si="182"/>
        <v>1</v>
      </c>
      <c r="CG169" s="168">
        <f t="shared" si="171"/>
        <v>9.9556184803746728E-2</v>
      </c>
      <c r="CH169" s="165">
        <f t="shared" si="193"/>
        <v>0</v>
      </c>
      <c r="CI169" s="70">
        <f t="shared" si="166"/>
        <v>1</v>
      </c>
      <c r="CJ169" s="102">
        <f t="shared" si="184"/>
        <v>0</v>
      </c>
      <c r="CK169" s="230" t="str">
        <f t="shared" si="159"/>
        <v/>
      </c>
      <c r="CL169" s="85">
        <f t="shared" si="194"/>
        <v>0</v>
      </c>
      <c r="CM169" s="6"/>
      <c r="CN169" s="6"/>
      <c r="CO169" s="6"/>
      <c r="CP169" s="6"/>
      <c r="CQ169" s="6"/>
      <c r="CR169" s="6"/>
      <c r="CS169" s="6"/>
      <c r="CT169" s="6"/>
      <c r="CU169" s="6"/>
    </row>
    <row r="170" spans="1:99" ht="15.6">
      <c r="A170" s="27">
        <v>33040</v>
      </c>
      <c r="B170">
        <v>5.4299998283386204</v>
      </c>
      <c r="C170">
        <v>17.040000915527301</v>
      </c>
      <c r="D170">
        <v>0</v>
      </c>
      <c r="E170">
        <v>17.108980363123599</v>
      </c>
      <c r="F170" s="36">
        <f t="shared" si="131"/>
        <v>1.5889998112939989</v>
      </c>
      <c r="G170" s="41">
        <f t="shared" si="147"/>
        <v>48.121301826262901</v>
      </c>
      <c r="H170" s="42">
        <f t="shared" si="148"/>
        <v>0.96242603652525804</v>
      </c>
      <c r="I170" s="61">
        <f t="shared" si="132"/>
        <v>14.137500643730132</v>
      </c>
      <c r="J170" s="35">
        <f t="shared" si="133"/>
        <v>1</v>
      </c>
      <c r="K170" s="89">
        <f t="shared" si="160"/>
        <v>1</v>
      </c>
      <c r="L170" s="89">
        <f t="shared" si="167"/>
        <v>1</v>
      </c>
      <c r="M170" s="168">
        <f t="shared" si="172"/>
        <v>8.0083156723625398E-2</v>
      </c>
      <c r="N170" s="165">
        <f t="shared" si="186"/>
        <v>0</v>
      </c>
      <c r="O170" s="70">
        <f t="shared" si="185"/>
        <v>1</v>
      </c>
      <c r="P170" s="102">
        <f t="shared" si="173"/>
        <v>0</v>
      </c>
      <c r="Q170" s="230" t="str">
        <f t="shared" si="130"/>
        <v/>
      </c>
      <c r="R170" s="85">
        <f t="shared" si="187"/>
        <v>1</v>
      </c>
      <c r="S170" s="27">
        <v>33405</v>
      </c>
      <c r="T170">
        <v>9.3599996566772496</v>
      </c>
      <c r="U170">
        <v>17.2399997711182</v>
      </c>
      <c r="V170">
        <v>19.399999618530298</v>
      </c>
      <c r="W170">
        <v>17.108980363123599</v>
      </c>
      <c r="X170" s="36">
        <f t="shared" si="134"/>
        <v>1.4021981068606613</v>
      </c>
      <c r="Y170" s="41">
        <f t="shared" si="149"/>
        <v>50</v>
      </c>
      <c r="Z170" s="42">
        <f t="shared" si="150"/>
        <v>1</v>
      </c>
      <c r="AA170" s="61">
        <f t="shared" si="135"/>
        <v>15.269999742507963</v>
      </c>
      <c r="AB170" s="35">
        <f t="shared" si="136"/>
        <v>1</v>
      </c>
      <c r="AC170" s="76">
        <f t="shared" si="161"/>
        <v>1</v>
      </c>
      <c r="AD170" s="89">
        <f t="shared" si="174"/>
        <v>1</v>
      </c>
      <c r="AE170" s="168">
        <f t="shared" si="168"/>
        <v>9.1820511695818799E-2</v>
      </c>
      <c r="AF170" s="165">
        <f t="shared" si="188"/>
        <v>1</v>
      </c>
      <c r="AG170" s="70">
        <f t="shared" si="175"/>
        <v>1</v>
      </c>
      <c r="AH170" s="102">
        <f t="shared" si="176"/>
        <v>0</v>
      </c>
      <c r="AI170" s="230" t="str">
        <f t="shared" si="137"/>
        <v/>
      </c>
      <c r="AJ170" s="85">
        <f t="shared" si="189"/>
        <v>1</v>
      </c>
      <c r="AK170" s="27">
        <v>33770</v>
      </c>
      <c r="AL170">
        <v>12.8900003433228</v>
      </c>
      <c r="AM170">
        <v>18.909999847412099</v>
      </c>
      <c r="AN170">
        <v>14.199999809265099</v>
      </c>
      <c r="AO170">
        <v>17.108980363123599</v>
      </c>
      <c r="AP170" s="36">
        <f t="shared" si="138"/>
        <v>1.3280487253369073</v>
      </c>
      <c r="AQ170" s="41">
        <f t="shared" si="151"/>
        <v>50</v>
      </c>
      <c r="AR170" s="42">
        <f t="shared" si="152"/>
        <v>1</v>
      </c>
      <c r="AS170" s="61">
        <f t="shared" si="139"/>
        <v>17.404999971389774</v>
      </c>
      <c r="AT170" s="37">
        <f t="shared" si="153"/>
        <v>1</v>
      </c>
      <c r="AU170" s="76">
        <f t="shared" si="162"/>
        <v>1</v>
      </c>
      <c r="AV170" s="89">
        <f t="shared" si="177"/>
        <v>1</v>
      </c>
      <c r="AW170" s="168">
        <f t="shared" si="169"/>
        <v>0.11021608313971468</v>
      </c>
      <c r="AX170" s="165">
        <f t="shared" si="190"/>
        <v>0</v>
      </c>
      <c r="AY170" s="70">
        <f t="shared" si="178"/>
        <v>1</v>
      </c>
      <c r="AZ170" s="102">
        <f t="shared" si="179"/>
        <v>0</v>
      </c>
      <c r="BA170" s="230" t="str">
        <f t="shared" si="140"/>
        <v/>
      </c>
      <c r="BB170" s="85">
        <f t="shared" si="191"/>
        <v>0</v>
      </c>
      <c r="BC170" s="27">
        <v>33405</v>
      </c>
      <c r="BD170">
        <v>8.6099996566772496</v>
      </c>
      <c r="BE170">
        <v>14.1599998474121</v>
      </c>
      <c r="BF170">
        <v>0.89999997615814198</v>
      </c>
      <c r="BG170">
        <v>16.805035798416299</v>
      </c>
      <c r="BH170" s="110">
        <f t="shared" si="141"/>
        <v>1.0846943714558375</v>
      </c>
      <c r="BI170" s="111">
        <f t="shared" si="154"/>
        <v>36.341023561642665</v>
      </c>
      <c r="BJ170" s="113">
        <f t="shared" si="155"/>
        <v>0.72682047123285332</v>
      </c>
      <c r="BK170" s="112">
        <f t="shared" si="142"/>
        <v>12.772499799728388</v>
      </c>
      <c r="BL170" s="35">
        <f t="shared" si="143"/>
        <v>1</v>
      </c>
      <c r="BM170" s="76">
        <f t="shared" si="163"/>
        <v>1</v>
      </c>
      <c r="BN170" s="89">
        <f t="shared" si="180"/>
        <v>1</v>
      </c>
      <c r="BO170" s="168">
        <f t="shared" si="170"/>
        <v>6.5440161799275767E-2</v>
      </c>
      <c r="BP170" s="165">
        <f t="shared" si="165"/>
        <v>1</v>
      </c>
      <c r="BQ170" s="70">
        <f t="shared" si="183"/>
        <v>1</v>
      </c>
      <c r="BR170" s="102">
        <f t="shared" si="181"/>
        <v>0</v>
      </c>
      <c r="BS170" s="230" t="str">
        <f t="shared" si="156"/>
        <v/>
      </c>
      <c r="BT170" s="85">
        <f t="shared" si="192"/>
        <v>1</v>
      </c>
      <c r="BU170" s="27">
        <v>33770</v>
      </c>
      <c r="BV170">
        <v>10.3500003814697</v>
      </c>
      <c r="BW170">
        <v>16.030000686645501</v>
      </c>
      <c r="BX170">
        <v>10.1000003814697</v>
      </c>
      <c r="BY170">
        <v>16.805035798416299</v>
      </c>
      <c r="BZ170" s="34">
        <f t="shared" si="144"/>
        <v>1.1651905583708986</v>
      </c>
      <c r="CA170" s="38">
        <f t="shared" si="157"/>
        <v>26.400696778216194</v>
      </c>
      <c r="CB170" s="40">
        <f t="shared" si="158"/>
        <v>0.52801393556432386</v>
      </c>
      <c r="CC170" s="61">
        <f t="shared" si="145"/>
        <v>14.61000061035155</v>
      </c>
      <c r="CD170" s="35">
        <f t="shared" si="146"/>
        <v>1</v>
      </c>
      <c r="CE170" s="76">
        <f t="shared" si="164"/>
        <v>1</v>
      </c>
      <c r="CF170" s="89">
        <f t="shared" si="182"/>
        <v>1</v>
      </c>
      <c r="CG170" s="168">
        <f t="shared" si="171"/>
        <v>8.5063281152381987E-2</v>
      </c>
      <c r="CH170" s="165">
        <f t="shared" si="193"/>
        <v>0</v>
      </c>
      <c r="CI170" s="70">
        <f t="shared" si="166"/>
        <v>1</v>
      </c>
      <c r="CJ170" s="102">
        <f t="shared" si="184"/>
        <v>0</v>
      </c>
      <c r="CK170" s="230" t="str">
        <f t="shared" si="159"/>
        <v/>
      </c>
      <c r="CL170" s="85">
        <f t="shared" si="194"/>
        <v>0</v>
      </c>
      <c r="CM170" s="6"/>
      <c r="CN170" s="6"/>
      <c r="CO170" s="6"/>
      <c r="CP170" s="6"/>
      <c r="CQ170" s="6"/>
      <c r="CR170" s="6"/>
      <c r="CS170" s="6"/>
      <c r="CT170" s="6"/>
      <c r="CU170" s="6"/>
    </row>
    <row r="171" spans="1:99" ht="15.6">
      <c r="A171" s="27">
        <v>33041</v>
      </c>
      <c r="B171">
        <v>4.5999999046325701</v>
      </c>
      <c r="C171">
        <v>17.629999160766602</v>
      </c>
      <c r="D171">
        <v>0</v>
      </c>
      <c r="E171">
        <v>17.087857769647201</v>
      </c>
      <c r="F171" s="36">
        <f t="shared" si="131"/>
        <v>1.6743442585735053</v>
      </c>
      <c r="G171" s="41">
        <f t="shared" si="147"/>
        <v>46.781826419404098</v>
      </c>
      <c r="H171" s="42">
        <f t="shared" si="148"/>
        <v>0.93563652838808198</v>
      </c>
      <c r="I171" s="61">
        <f t="shared" si="132"/>
        <v>14.372499346733093</v>
      </c>
      <c r="J171" s="35">
        <f t="shared" si="133"/>
        <v>1</v>
      </c>
      <c r="K171" s="89">
        <f t="shared" si="160"/>
        <v>1</v>
      </c>
      <c r="L171" s="89">
        <f t="shared" si="167"/>
        <v>1</v>
      </c>
      <c r="M171" s="168">
        <f t="shared" si="172"/>
        <v>8.2571232446180073E-2</v>
      </c>
      <c r="N171" s="165">
        <f t="shared" si="186"/>
        <v>1</v>
      </c>
      <c r="O171" s="70">
        <f t="shared" si="185"/>
        <v>1</v>
      </c>
      <c r="P171" s="102">
        <f t="shared" si="173"/>
        <v>0</v>
      </c>
      <c r="Q171" s="230" t="str">
        <f t="shared" si="130"/>
        <v/>
      </c>
      <c r="R171" s="85">
        <f t="shared" si="187"/>
        <v>1</v>
      </c>
      <c r="S171" s="27">
        <v>33406</v>
      </c>
      <c r="T171">
        <v>9.7100000381469709</v>
      </c>
      <c r="U171">
        <v>17.549999237060501</v>
      </c>
      <c r="V171">
        <v>7</v>
      </c>
      <c r="W171">
        <v>17.087857769647201</v>
      </c>
      <c r="X171" s="36">
        <f t="shared" si="134"/>
        <v>1.411730369094661</v>
      </c>
      <c r="Y171" s="41">
        <f t="shared" si="149"/>
        <v>50</v>
      </c>
      <c r="Z171" s="42">
        <f t="shared" si="150"/>
        <v>1</v>
      </c>
      <c r="AA171" s="61">
        <f t="shared" si="135"/>
        <v>15.589999437332118</v>
      </c>
      <c r="AB171" s="35">
        <f t="shared" si="136"/>
        <v>1</v>
      </c>
      <c r="AC171" s="76">
        <f t="shared" si="161"/>
        <v>1</v>
      </c>
      <c r="AD171" s="89">
        <f t="shared" si="174"/>
        <v>1</v>
      </c>
      <c r="AE171" s="168">
        <f t="shared" si="168"/>
        <v>9.4976527917218528E-2</v>
      </c>
      <c r="AF171" s="165">
        <f t="shared" si="188"/>
        <v>1</v>
      </c>
      <c r="AG171" s="70">
        <f t="shared" si="175"/>
        <v>1</v>
      </c>
      <c r="AH171" s="102">
        <f t="shared" si="176"/>
        <v>0</v>
      </c>
      <c r="AI171" s="230" t="str">
        <f t="shared" si="137"/>
        <v/>
      </c>
      <c r="AJ171" s="85">
        <f t="shared" si="189"/>
        <v>1</v>
      </c>
      <c r="AK171" s="27">
        <v>33771</v>
      </c>
      <c r="AL171">
        <v>9.0600004196166992</v>
      </c>
      <c r="AM171">
        <v>17.5</v>
      </c>
      <c r="AN171">
        <v>11.300000190734901</v>
      </c>
      <c r="AO171">
        <v>17.087857769647201</v>
      </c>
      <c r="AP171" s="36">
        <f t="shared" si="138"/>
        <v>1.4484436286663696</v>
      </c>
      <c r="AQ171" s="41">
        <f t="shared" si="151"/>
        <v>50</v>
      </c>
      <c r="AR171" s="42">
        <f t="shared" si="152"/>
        <v>1</v>
      </c>
      <c r="AS171" s="61">
        <f t="shared" si="139"/>
        <v>15.390000104904175</v>
      </c>
      <c r="AT171" s="37">
        <f t="shared" si="153"/>
        <v>1</v>
      </c>
      <c r="AU171" s="76">
        <f t="shared" si="162"/>
        <v>1</v>
      </c>
      <c r="AV171" s="89">
        <f t="shared" si="177"/>
        <v>1</v>
      </c>
      <c r="AW171" s="168">
        <f t="shared" si="169"/>
        <v>9.3014886046024176E-2</v>
      </c>
      <c r="AX171" s="165">
        <f t="shared" si="190"/>
        <v>0</v>
      </c>
      <c r="AY171" s="70">
        <f t="shared" si="178"/>
        <v>1</v>
      </c>
      <c r="AZ171" s="102">
        <f t="shared" si="179"/>
        <v>0</v>
      </c>
      <c r="BA171" s="230" t="str">
        <f t="shared" si="140"/>
        <v/>
      </c>
      <c r="BB171" s="85">
        <f t="shared" si="191"/>
        <v>0</v>
      </c>
      <c r="BC171" s="27">
        <v>33406</v>
      </c>
      <c r="BD171">
        <v>9.6800003051757795</v>
      </c>
      <c r="BE171">
        <v>15.170000076293899</v>
      </c>
      <c r="BF171">
        <v>1</v>
      </c>
      <c r="BG171">
        <v>16.784271479379999</v>
      </c>
      <c r="BH171" s="110">
        <f t="shared" si="141"/>
        <v>1.1158780184686825</v>
      </c>
      <c r="BI171" s="111">
        <f t="shared" si="154"/>
        <v>36.44832114686772</v>
      </c>
      <c r="BJ171" s="113">
        <f t="shared" si="155"/>
        <v>0.72896642293735436</v>
      </c>
      <c r="BK171" s="112">
        <f t="shared" si="142"/>
        <v>13.797500133514369</v>
      </c>
      <c r="BL171" s="35">
        <f t="shared" si="143"/>
        <v>1</v>
      </c>
      <c r="BM171" s="76">
        <f t="shared" si="163"/>
        <v>1</v>
      </c>
      <c r="BN171" s="89">
        <f t="shared" si="180"/>
        <v>1</v>
      </c>
      <c r="BO171" s="168">
        <f t="shared" si="170"/>
        <v>7.6454574190499947E-2</v>
      </c>
      <c r="BP171" s="165">
        <f t="shared" si="165"/>
        <v>1</v>
      </c>
      <c r="BQ171" s="70">
        <f t="shared" si="183"/>
        <v>1</v>
      </c>
      <c r="BR171" s="102">
        <f t="shared" si="181"/>
        <v>0</v>
      </c>
      <c r="BS171" s="230" t="str">
        <f t="shared" si="156"/>
        <v/>
      </c>
      <c r="BT171" s="85">
        <f t="shared" si="192"/>
        <v>1</v>
      </c>
      <c r="BU171" s="27">
        <v>33771</v>
      </c>
      <c r="BV171">
        <v>4.5100002288818404</v>
      </c>
      <c r="BW171">
        <v>13.789999961853001</v>
      </c>
      <c r="BX171">
        <v>11.6000003814697</v>
      </c>
      <c r="BY171">
        <v>16.784271479379999</v>
      </c>
      <c r="BZ171" s="34">
        <f t="shared" si="144"/>
        <v>1.2935910437081932</v>
      </c>
      <c r="CA171" s="38">
        <f t="shared" si="157"/>
        <v>36.965824324719335</v>
      </c>
      <c r="CB171" s="40">
        <f t="shared" si="158"/>
        <v>0.73931648649438675</v>
      </c>
      <c r="CC171" s="61">
        <f t="shared" si="145"/>
        <v>11.470000028610212</v>
      </c>
      <c r="CD171" s="35">
        <f t="shared" si="146"/>
        <v>1</v>
      </c>
      <c r="CE171" s="76">
        <f t="shared" si="164"/>
        <v>1</v>
      </c>
      <c r="CF171" s="89">
        <f t="shared" si="182"/>
        <v>1</v>
      </c>
      <c r="CG171" s="168">
        <f t="shared" si="171"/>
        <v>5.167921560436977E-2</v>
      </c>
      <c r="CH171" s="165">
        <f t="shared" si="193"/>
        <v>0</v>
      </c>
      <c r="CI171" s="70">
        <f t="shared" si="166"/>
        <v>1</v>
      </c>
      <c r="CJ171" s="102">
        <f t="shared" si="184"/>
        <v>0</v>
      </c>
      <c r="CK171" s="230" t="str">
        <f t="shared" si="159"/>
        <v/>
      </c>
      <c r="CL171" s="85">
        <f t="shared" si="194"/>
        <v>0</v>
      </c>
      <c r="CM171" s="6"/>
      <c r="CN171" s="6"/>
      <c r="CO171" s="6"/>
      <c r="CP171" s="6"/>
      <c r="CQ171" s="6"/>
      <c r="CR171" s="6"/>
      <c r="CS171" s="6"/>
      <c r="CT171" s="6"/>
      <c r="CU171" s="6"/>
    </row>
    <row r="172" spans="1:99" ht="15.6">
      <c r="A172" s="27">
        <v>33042</v>
      </c>
      <c r="B172">
        <v>5.6399998664856001</v>
      </c>
      <c r="C172">
        <v>17.950000762939499</v>
      </c>
      <c r="D172">
        <v>0</v>
      </c>
      <c r="E172">
        <v>17.071231159519499</v>
      </c>
      <c r="F172" s="36">
        <f t="shared" si="131"/>
        <v>1.6640791760946003</v>
      </c>
      <c r="G172" s="41">
        <f t="shared" si="147"/>
        <v>45.450563078528418</v>
      </c>
      <c r="H172" s="42">
        <f t="shared" si="148"/>
        <v>0.90901126157056833</v>
      </c>
      <c r="I172" s="61">
        <f t="shared" si="132"/>
        <v>14.872500538826024</v>
      </c>
      <c r="J172" s="35">
        <f t="shared" si="133"/>
        <v>1</v>
      </c>
      <c r="K172" s="89">
        <f t="shared" si="160"/>
        <v>1</v>
      </c>
      <c r="L172" s="89">
        <f t="shared" si="167"/>
        <v>1</v>
      </c>
      <c r="M172" s="168">
        <f t="shared" si="172"/>
        <v>8.7784444311120507E-2</v>
      </c>
      <c r="N172" s="165">
        <f t="shared" si="186"/>
        <v>1</v>
      </c>
      <c r="O172" s="70">
        <f t="shared" si="185"/>
        <v>1</v>
      </c>
      <c r="P172" s="102">
        <f t="shared" si="173"/>
        <v>0</v>
      </c>
      <c r="Q172" s="230" t="str">
        <f t="shared" si="130"/>
        <v/>
      </c>
      <c r="R172" s="85">
        <f t="shared" si="187"/>
        <v>1</v>
      </c>
      <c r="S172" s="27">
        <v>33407</v>
      </c>
      <c r="T172">
        <v>7.3000001907348597</v>
      </c>
      <c r="U172">
        <v>16.9899997711182</v>
      </c>
      <c r="V172">
        <v>0.10000000149011599</v>
      </c>
      <c r="W172">
        <v>17.071231159519499</v>
      </c>
      <c r="X172" s="36">
        <f t="shared" si="134"/>
        <v>1.4938699491306093</v>
      </c>
      <c r="Y172" s="41">
        <f t="shared" si="149"/>
        <v>48.904904042185628</v>
      </c>
      <c r="Z172" s="42">
        <f t="shared" si="150"/>
        <v>0.97809808084371253</v>
      </c>
      <c r="AA172" s="61">
        <f t="shared" si="135"/>
        <v>14.567499876022364</v>
      </c>
      <c r="AB172" s="35">
        <f t="shared" si="136"/>
        <v>1</v>
      </c>
      <c r="AC172" s="76">
        <f t="shared" si="161"/>
        <v>1</v>
      </c>
      <c r="AD172" s="89">
        <f t="shared" si="174"/>
        <v>1</v>
      </c>
      <c r="AE172" s="168">
        <f t="shared" si="168"/>
        <v>8.4619240991546621E-2</v>
      </c>
      <c r="AF172" s="165">
        <f t="shared" si="188"/>
        <v>1</v>
      </c>
      <c r="AG172" s="70">
        <f t="shared" si="175"/>
        <v>1</v>
      </c>
      <c r="AH172" s="102">
        <f t="shared" si="176"/>
        <v>0</v>
      </c>
      <c r="AI172" s="230" t="str">
        <f t="shared" si="137"/>
        <v/>
      </c>
      <c r="AJ172" s="85">
        <f t="shared" si="189"/>
        <v>1</v>
      </c>
      <c r="AK172" s="27">
        <v>33772</v>
      </c>
      <c r="AL172">
        <v>10.920000076293899</v>
      </c>
      <c r="AM172">
        <v>17.389999389648398</v>
      </c>
      <c r="AN172">
        <v>6.4000000953674299</v>
      </c>
      <c r="AO172">
        <v>17.071231159519499</v>
      </c>
      <c r="AP172" s="36">
        <f t="shared" si="138"/>
        <v>1.3026193653464806</v>
      </c>
      <c r="AQ172" s="41">
        <f t="shared" si="151"/>
        <v>50</v>
      </c>
      <c r="AR172" s="42">
        <f t="shared" si="152"/>
        <v>1</v>
      </c>
      <c r="AS172" s="61">
        <f t="shared" si="139"/>
        <v>15.772499561309774</v>
      </c>
      <c r="AT172" s="37">
        <f t="shared" si="153"/>
        <v>1</v>
      </c>
      <c r="AU172" s="76">
        <f t="shared" si="162"/>
        <v>1</v>
      </c>
      <c r="AV172" s="89">
        <f t="shared" si="177"/>
        <v>1</v>
      </c>
      <c r="AW172" s="168">
        <f t="shared" si="169"/>
        <v>9.6731497560111374E-2</v>
      </c>
      <c r="AX172" s="165">
        <f t="shared" si="190"/>
        <v>0</v>
      </c>
      <c r="AY172" s="70">
        <f t="shared" si="178"/>
        <v>1</v>
      </c>
      <c r="AZ172" s="102">
        <f t="shared" si="179"/>
        <v>0</v>
      </c>
      <c r="BA172" s="230" t="str">
        <f t="shared" si="140"/>
        <v/>
      </c>
      <c r="BB172" s="85">
        <f t="shared" si="191"/>
        <v>0</v>
      </c>
      <c r="BC172" s="27">
        <v>33407</v>
      </c>
      <c r="BD172">
        <v>8.3699998855590803</v>
      </c>
      <c r="BE172">
        <v>13.210000038146999</v>
      </c>
      <c r="BF172">
        <v>1.70000004768372</v>
      </c>
      <c r="BG172">
        <v>16.768115558844599</v>
      </c>
      <c r="BH172" s="110">
        <f t="shared" si="141"/>
        <v>0.99010864472151305</v>
      </c>
      <c r="BI172" s="111">
        <f t="shared" si="154"/>
        <v>37.356234278774231</v>
      </c>
      <c r="BJ172" s="113">
        <f t="shared" si="155"/>
        <v>0.74712468557548462</v>
      </c>
      <c r="BK172" s="112">
        <f t="shared" si="142"/>
        <v>12.00000000000002</v>
      </c>
      <c r="BL172" s="35">
        <f t="shared" si="143"/>
        <v>1</v>
      </c>
      <c r="BM172" s="76">
        <f t="shared" si="163"/>
        <v>1</v>
      </c>
      <c r="BN172" s="89">
        <f t="shared" si="180"/>
        <v>1</v>
      </c>
      <c r="BO172" s="168">
        <f t="shared" si="170"/>
        <v>5.7214704837766736E-2</v>
      </c>
      <c r="BP172" s="165">
        <f t="shared" si="165"/>
        <v>1</v>
      </c>
      <c r="BQ172" s="70">
        <f t="shared" si="183"/>
        <v>1</v>
      </c>
      <c r="BR172" s="102">
        <f t="shared" si="181"/>
        <v>0</v>
      </c>
      <c r="BS172" s="230" t="str">
        <f t="shared" si="156"/>
        <v/>
      </c>
      <c r="BT172" s="85">
        <f t="shared" si="192"/>
        <v>0</v>
      </c>
      <c r="BU172" s="27">
        <v>33772</v>
      </c>
      <c r="BV172">
        <v>6.53999996185303</v>
      </c>
      <c r="BW172">
        <v>13.75</v>
      </c>
      <c r="BX172">
        <v>3.4000000953674299</v>
      </c>
      <c r="BY172">
        <v>16.768115558844599</v>
      </c>
      <c r="BZ172" s="34">
        <f t="shared" si="144"/>
        <v>1.1811845483349996</v>
      </c>
      <c r="CA172" s="38">
        <f t="shared" si="157"/>
        <v>39.420876781418769</v>
      </c>
      <c r="CB172" s="40">
        <f t="shared" si="158"/>
        <v>0.78841753562837535</v>
      </c>
      <c r="CC172" s="61">
        <f t="shared" si="145"/>
        <v>11.947499990463257</v>
      </c>
      <c r="CD172" s="35">
        <f t="shared" si="146"/>
        <v>1</v>
      </c>
      <c r="CE172" s="76">
        <f t="shared" si="164"/>
        <v>1</v>
      </c>
      <c r="CF172" s="89">
        <f t="shared" si="182"/>
        <v>1</v>
      </c>
      <c r="CG172" s="168">
        <f t="shared" si="171"/>
        <v>5.6661640733696034E-2</v>
      </c>
      <c r="CH172" s="165">
        <f t="shared" si="193"/>
        <v>0</v>
      </c>
      <c r="CI172" s="70">
        <f t="shared" si="166"/>
        <v>1</v>
      </c>
      <c r="CJ172" s="102">
        <f t="shared" si="184"/>
        <v>0</v>
      </c>
      <c r="CK172" s="230" t="str">
        <f t="shared" si="159"/>
        <v/>
      </c>
      <c r="CL172" s="85">
        <f t="shared" si="194"/>
        <v>0</v>
      </c>
      <c r="CM172" s="6"/>
      <c r="CN172" s="6"/>
      <c r="CO172" s="6"/>
      <c r="CP172" s="6"/>
      <c r="CQ172" s="6"/>
      <c r="CR172" s="6"/>
      <c r="CS172" s="6"/>
      <c r="CT172" s="6"/>
      <c r="CU172" s="6"/>
    </row>
    <row r="173" spans="1:99" ht="15.6">
      <c r="A173" s="27">
        <v>33043</v>
      </c>
      <c r="B173">
        <v>5.6100001335143999</v>
      </c>
      <c r="C173">
        <v>18.850000381469702</v>
      </c>
      <c r="D173">
        <v>0</v>
      </c>
      <c r="E173">
        <v>17.059082973842798</v>
      </c>
      <c r="F173" s="36">
        <f t="shared" si="131"/>
        <v>1.7499142420722018</v>
      </c>
      <c r="G173" s="41">
        <f t="shared" si="147"/>
        <v>44.050631684870659</v>
      </c>
      <c r="H173" s="42">
        <f t="shared" si="148"/>
        <v>0.88101263369741323</v>
      </c>
      <c r="I173" s="61">
        <f t="shared" si="132"/>
        <v>15.540000319480876</v>
      </c>
      <c r="J173" s="35">
        <f t="shared" si="133"/>
        <v>1</v>
      </c>
      <c r="K173" s="89" t="str">
        <f t="shared" si="160"/>
        <v/>
      </c>
      <c r="L173" s="89">
        <f t="shared" si="167"/>
        <v>1</v>
      </c>
      <c r="M173" s="168">
        <f t="shared" si="172"/>
        <v>9.4489713649579546E-2</v>
      </c>
      <c r="N173" s="165">
        <f t="shared" si="186"/>
        <v>1</v>
      </c>
      <c r="O173" s="70">
        <f t="shared" si="185"/>
        <v>1</v>
      </c>
      <c r="P173" s="102">
        <f t="shared" si="173"/>
        <v>0</v>
      </c>
      <c r="Q173" s="230" t="str">
        <f t="shared" si="130"/>
        <v/>
      </c>
      <c r="R173" s="85">
        <f t="shared" si="187"/>
        <v>1</v>
      </c>
      <c r="S173" s="27">
        <v>33408</v>
      </c>
      <c r="T173">
        <v>9.5699996948242205</v>
      </c>
      <c r="U173">
        <v>18.780000686645501</v>
      </c>
      <c r="V173">
        <v>0</v>
      </c>
      <c r="W173">
        <v>17.059082973842798</v>
      </c>
      <c r="X173" s="36">
        <f t="shared" si="134"/>
        <v>1.5540243785342682</v>
      </c>
      <c r="Y173" s="41">
        <f t="shared" si="149"/>
        <v>47.661684539358212</v>
      </c>
      <c r="Z173" s="42">
        <f t="shared" si="150"/>
        <v>0.95323369078716425</v>
      </c>
      <c r="AA173" s="61">
        <f t="shared" si="135"/>
        <v>16.477500438690182</v>
      </c>
      <c r="AB173" s="35">
        <f t="shared" si="136"/>
        <v>1</v>
      </c>
      <c r="AC173" s="76">
        <f t="shared" si="161"/>
        <v>1</v>
      </c>
      <c r="AD173" s="89">
        <f t="shared" si="174"/>
        <v>1</v>
      </c>
      <c r="AE173" s="168">
        <f t="shared" si="168"/>
        <v>0.10312223359724829</v>
      </c>
      <c r="AF173" s="165">
        <f t="shared" si="188"/>
        <v>1</v>
      </c>
      <c r="AG173" s="70">
        <f t="shared" si="175"/>
        <v>1</v>
      </c>
      <c r="AH173" s="102">
        <f t="shared" si="176"/>
        <v>0</v>
      </c>
      <c r="AI173" s="230" t="str">
        <f t="shared" si="137"/>
        <v/>
      </c>
      <c r="AJ173" s="85">
        <f t="shared" si="189"/>
        <v>0</v>
      </c>
      <c r="AK173" s="27">
        <v>33773</v>
      </c>
      <c r="AL173">
        <v>7.8200001716613796</v>
      </c>
      <c r="AM173">
        <v>18.899999618530298</v>
      </c>
      <c r="AN173">
        <v>14.199999809265099</v>
      </c>
      <c r="AO173">
        <v>17.059082973842798</v>
      </c>
      <c r="AP173" s="36">
        <f t="shared" si="138"/>
        <v>1.6610578199512565</v>
      </c>
      <c r="AQ173" s="41">
        <f t="shared" si="151"/>
        <v>50</v>
      </c>
      <c r="AR173" s="42">
        <f t="shared" si="152"/>
        <v>1</v>
      </c>
      <c r="AS173" s="61">
        <f t="shared" si="139"/>
        <v>16.129999756813071</v>
      </c>
      <c r="AT173" s="37">
        <f t="shared" si="153"/>
        <v>1</v>
      </c>
      <c r="AU173" s="76">
        <f t="shared" si="162"/>
        <v>1</v>
      </c>
      <c r="AV173" s="89">
        <f t="shared" si="177"/>
        <v>1</v>
      </c>
      <c r="AW173" s="168">
        <f t="shared" si="169"/>
        <v>0.10005727363821346</v>
      </c>
      <c r="AX173" s="165">
        <f t="shared" si="190"/>
        <v>0</v>
      </c>
      <c r="AY173" s="70">
        <f t="shared" si="178"/>
        <v>1</v>
      </c>
      <c r="AZ173" s="102">
        <f t="shared" si="179"/>
        <v>0</v>
      </c>
      <c r="BA173" s="230" t="str">
        <f t="shared" si="140"/>
        <v/>
      </c>
      <c r="BB173" s="85">
        <f t="shared" si="191"/>
        <v>0</v>
      </c>
      <c r="BC173" s="27">
        <v>33408</v>
      </c>
      <c r="BD173">
        <v>6.8899998664856001</v>
      </c>
      <c r="BE173">
        <v>15.789999961853001</v>
      </c>
      <c r="BF173">
        <v>0</v>
      </c>
      <c r="BG173">
        <v>16.756544522001999</v>
      </c>
      <c r="BH173" s="110">
        <f t="shared" si="141"/>
        <v>1.3675108105718494</v>
      </c>
      <c r="BI173" s="111">
        <f t="shared" si="154"/>
        <v>36.262225630316749</v>
      </c>
      <c r="BJ173" s="113">
        <f t="shared" si="155"/>
        <v>0.72524451260633493</v>
      </c>
      <c r="BK173" s="112">
        <f t="shared" si="142"/>
        <v>13.564999938011152</v>
      </c>
      <c r="BL173" s="35">
        <f t="shared" si="143"/>
        <v>1</v>
      </c>
      <c r="BM173" s="76" t="str">
        <f t="shared" si="163"/>
        <v/>
      </c>
      <c r="BN173" s="89">
        <f t="shared" si="180"/>
        <v>1</v>
      </c>
      <c r="BO173" s="168">
        <f t="shared" si="170"/>
        <v>7.3960253954135483E-2</v>
      </c>
      <c r="BP173" s="165">
        <f t="shared" si="165"/>
        <v>1</v>
      </c>
      <c r="BQ173" s="70">
        <f t="shared" si="183"/>
        <v>1</v>
      </c>
      <c r="BR173" s="102">
        <f t="shared" si="181"/>
        <v>0</v>
      </c>
      <c r="BS173" s="230" t="str">
        <f t="shared" si="156"/>
        <v/>
      </c>
      <c r="BT173" s="85">
        <f t="shared" si="192"/>
        <v>0</v>
      </c>
      <c r="BU173" s="27">
        <v>33773</v>
      </c>
      <c r="BV173">
        <v>3.4700000286102299</v>
      </c>
      <c r="BW173">
        <v>15.430000305175801</v>
      </c>
      <c r="BX173">
        <v>8.8000001907348597</v>
      </c>
      <c r="BY173">
        <v>16.756544522001999</v>
      </c>
      <c r="BZ173" s="34">
        <f t="shared" si="144"/>
        <v>1.4824440815340612</v>
      </c>
      <c r="CA173" s="38">
        <f t="shared" si="157"/>
        <v>47.034921706926383</v>
      </c>
      <c r="CB173" s="40">
        <f t="shared" si="158"/>
        <v>0.94069843413852761</v>
      </c>
      <c r="CC173" s="61">
        <f t="shared" si="145"/>
        <v>12.440000236034408</v>
      </c>
      <c r="CD173" s="35">
        <f t="shared" si="146"/>
        <v>1</v>
      </c>
      <c r="CE173" s="76">
        <f t="shared" si="164"/>
        <v>1</v>
      </c>
      <c r="CF173" s="89">
        <f t="shared" si="182"/>
        <v>1</v>
      </c>
      <c r="CG173" s="168">
        <f t="shared" si="171"/>
        <v>6.188266440903304E-2</v>
      </c>
      <c r="CH173" s="165">
        <f t="shared" si="193"/>
        <v>0</v>
      </c>
      <c r="CI173" s="70">
        <f t="shared" si="166"/>
        <v>1</v>
      </c>
      <c r="CJ173" s="102">
        <f t="shared" si="184"/>
        <v>0</v>
      </c>
      <c r="CK173" s="230" t="str">
        <f t="shared" si="159"/>
        <v/>
      </c>
      <c r="CL173" s="85">
        <f t="shared" si="194"/>
        <v>0</v>
      </c>
      <c r="CM173" s="6"/>
      <c r="CN173" s="6"/>
      <c r="CO173" s="6"/>
      <c r="CP173" s="6"/>
      <c r="CQ173" s="6"/>
      <c r="CR173" s="6"/>
      <c r="CS173" s="6"/>
      <c r="CT173" s="6"/>
      <c r="CU173" s="6"/>
    </row>
    <row r="174" spans="1:99" ht="15.6">
      <c r="A174" s="27">
        <v>33044</v>
      </c>
      <c r="B174">
        <v>5.8499999046325701</v>
      </c>
      <c r="C174">
        <v>19.079999923706101</v>
      </c>
      <c r="D174">
        <v>0</v>
      </c>
      <c r="E174">
        <v>17.0513956537194</v>
      </c>
      <c r="F174" s="36">
        <f t="shared" si="131"/>
        <v>1.7621476002472745</v>
      </c>
      <c r="G174" s="41">
        <f t="shared" si="147"/>
        <v>42.640913604672839</v>
      </c>
      <c r="H174" s="42">
        <f t="shared" si="148"/>
        <v>0.85281827209345673</v>
      </c>
      <c r="I174" s="61">
        <f t="shared" si="132"/>
        <v>15.772499918937719</v>
      </c>
      <c r="J174" s="35">
        <f t="shared" si="133"/>
        <v>1</v>
      </c>
      <c r="K174" s="89" t="str">
        <f t="shared" si="160"/>
        <v/>
      </c>
      <c r="L174" s="89">
        <f t="shared" si="167"/>
        <v>1</v>
      </c>
      <c r="M174" s="168">
        <f t="shared" si="172"/>
        <v>9.6731500963839909E-2</v>
      </c>
      <c r="N174" s="165">
        <f t="shared" si="186"/>
        <v>1</v>
      </c>
      <c r="O174" s="70">
        <f t="shared" si="185"/>
        <v>1</v>
      </c>
      <c r="P174" s="102">
        <f t="shared" si="173"/>
        <v>0</v>
      </c>
      <c r="Q174" s="230" t="str">
        <f t="shared" si="130"/>
        <v/>
      </c>
      <c r="R174" s="85">
        <f t="shared" si="187"/>
        <v>1</v>
      </c>
      <c r="S174" s="27">
        <v>33409</v>
      </c>
      <c r="T174">
        <v>12.4700002670288</v>
      </c>
      <c r="U174">
        <v>20.0100002288818</v>
      </c>
      <c r="V174">
        <v>0.20000000298023199</v>
      </c>
      <c r="W174">
        <v>17.0513956537194</v>
      </c>
      <c r="X174" s="36">
        <f t="shared" si="134"/>
        <v>1.4962250096595189</v>
      </c>
      <c r="Y174" s="41">
        <f t="shared" si="149"/>
        <v>46.664704534610827</v>
      </c>
      <c r="Z174" s="42">
        <f t="shared" si="150"/>
        <v>0.93329409069221658</v>
      </c>
      <c r="AA174" s="61">
        <f t="shared" si="135"/>
        <v>18.125000238418551</v>
      </c>
      <c r="AB174" s="35">
        <f t="shared" si="136"/>
        <v>1</v>
      </c>
      <c r="AC174" s="76">
        <f t="shared" si="161"/>
        <v>1</v>
      </c>
      <c r="AD174" s="89">
        <f t="shared" si="174"/>
        <v>1</v>
      </c>
      <c r="AE174" s="168">
        <f t="shared" si="168"/>
        <v>0.11417931353775437</v>
      </c>
      <c r="AF174" s="165">
        <f t="shared" si="188"/>
        <v>1</v>
      </c>
      <c r="AG174" s="70">
        <f t="shared" si="175"/>
        <v>1</v>
      </c>
      <c r="AH174" s="102">
        <f t="shared" si="176"/>
        <v>0</v>
      </c>
      <c r="AI174" s="230">
        <f t="shared" si="137"/>
        <v>33409</v>
      </c>
      <c r="AJ174" s="85">
        <f t="shared" si="189"/>
        <v>1</v>
      </c>
      <c r="AK174" s="27">
        <v>33774</v>
      </c>
      <c r="AL174">
        <v>10.689999580383301</v>
      </c>
      <c r="AM174">
        <v>20.620000839233398</v>
      </c>
      <c r="AN174">
        <v>0.20000000298023199</v>
      </c>
      <c r="AO174">
        <v>17.0513956537194</v>
      </c>
      <c r="AP174" s="36">
        <f t="shared" si="138"/>
        <v>1.6875528085320344</v>
      </c>
      <c r="AQ174" s="41">
        <f t="shared" si="151"/>
        <v>48.849957756154602</v>
      </c>
      <c r="AR174" s="42">
        <f t="shared" si="152"/>
        <v>0.97699915512309199</v>
      </c>
      <c r="AS174" s="61">
        <f t="shared" si="139"/>
        <v>18.137500524520874</v>
      </c>
      <c r="AT174" s="37">
        <f t="shared" si="153"/>
        <v>1</v>
      </c>
      <c r="AU174" s="76">
        <f t="shared" si="162"/>
        <v>1</v>
      </c>
      <c r="AV174" s="89">
        <f t="shared" si="177"/>
        <v>1</v>
      </c>
      <c r="AW174" s="168">
        <f t="shared" si="169"/>
        <v>0.11423238748624072</v>
      </c>
      <c r="AX174" s="165">
        <f t="shared" si="190"/>
        <v>0</v>
      </c>
      <c r="AY174" s="70">
        <f t="shared" si="178"/>
        <v>1</v>
      </c>
      <c r="AZ174" s="102">
        <f t="shared" si="179"/>
        <v>0</v>
      </c>
      <c r="BA174" s="230" t="str">
        <f t="shared" si="140"/>
        <v/>
      </c>
      <c r="BB174" s="85">
        <f t="shared" si="191"/>
        <v>0</v>
      </c>
      <c r="BC174" s="27">
        <v>33409</v>
      </c>
      <c r="BD174">
        <v>9.3299999237060494</v>
      </c>
      <c r="BE174">
        <v>17.819999694824201</v>
      </c>
      <c r="BF174">
        <v>0</v>
      </c>
      <c r="BG174">
        <v>16.7495348540448</v>
      </c>
      <c r="BH174" s="110">
        <f t="shared" si="141"/>
        <v>1.4374808695029064</v>
      </c>
      <c r="BI174" s="111">
        <f t="shared" si="154"/>
        <v>35.112240934714421</v>
      </c>
      <c r="BJ174" s="113">
        <f t="shared" si="155"/>
        <v>0.70224481869428845</v>
      </c>
      <c r="BK174" s="112">
        <f t="shared" si="142"/>
        <v>15.697499752044664</v>
      </c>
      <c r="BL174" s="35">
        <f t="shared" si="143"/>
        <v>1</v>
      </c>
      <c r="BM174" s="76" t="str">
        <f t="shared" si="163"/>
        <v/>
      </c>
      <c r="BN174" s="89">
        <f t="shared" si="180"/>
        <v>1</v>
      </c>
      <c r="BO174" s="168">
        <f t="shared" si="170"/>
        <v>9.6014578448681984E-2</v>
      </c>
      <c r="BP174" s="165">
        <f t="shared" si="165"/>
        <v>1</v>
      </c>
      <c r="BQ174" s="70">
        <f t="shared" si="183"/>
        <v>1</v>
      </c>
      <c r="BR174" s="102">
        <f t="shared" si="181"/>
        <v>0</v>
      </c>
      <c r="BS174" s="230" t="str">
        <f t="shared" si="156"/>
        <v/>
      </c>
      <c r="BT174" s="85">
        <f t="shared" si="192"/>
        <v>0</v>
      </c>
      <c r="BU174" s="27">
        <v>33774</v>
      </c>
      <c r="BV174">
        <v>6.5599999427795401</v>
      </c>
      <c r="BW174">
        <v>17.040000915527301</v>
      </c>
      <c r="BX174">
        <v>0</v>
      </c>
      <c r="BY174">
        <v>16.7495348540448</v>
      </c>
      <c r="BZ174" s="34">
        <f t="shared" si="144"/>
        <v>1.5067350164667765</v>
      </c>
      <c r="CA174" s="38">
        <f t="shared" si="157"/>
        <v>45.829533693752964</v>
      </c>
      <c r="CB174" s="40">
        <f t="shared" si="158"/>
        <v>0.91659067387505933</v>
      </c>
      <c r="CC174" s="61">
        <f t="shared" si="145"/>
        <v>14.420000672340361</v>
      </c>
      <c r="CD174" s="35">
        <f t="shared" si="146"/>
        <v>1</v>
      </c>
      <c r="CE174" s="76">
        <f t="shared" si="164"/>
        <v>1</v>
      </c>
      <c r="CF174" s="89">
        <f t="shared" si="182"/>
        <v>1</v>
      </c>
      <c r="CG174" s="168">
        <f t="shared" si="171"/>
        <v>8.3071639961767876E-2</v>
      </c>
      <c r="CH174" s="165">
        <f t="shared" si="193"/>
        <v>0</v>
      </c>
      <c r="CI174" s="70">
        <f t="shared" si="166"/>
        <v>1</v>
      </c>
      <c r="CJ174" s="102">
        <f t="shared" si="184"/>
        <v>0</v>
      </c>
      <c r="CK174" s="230" t="str">
        <f t="shared" si="159"/>
        <v/>
      </c>
      <c r="CL174" s="85">
        <f t="shared" si="194"/>
        <v>0</v>
      </c>
      <c r="CM174" s="6"/>
      <c r="CN174" s="6"/>
      <c r="CO174" s="6"/>
      <c r="CP174" s="6"/>
      <c r="CQ174" s="6"/>
      <c r="CR174" s="6"/>
      <c r="CS174" s="6"/>
      <c r="CT174" s="6"/>
      <c r="CU174" s="6"/>
    </row>
    <row r="175" spans="1:99" ht="15.6">
      <c r="A175" s="27">
        <v>33045</v>
      </c>
      <c r="B175">
        <v>4.7800002098083496</v>
      </c>
      <c r="C175">
        <v>18.719999313354499</v>
      </c>
      <c r="D175">
        <v>0</v>
      </c>
      <c r="E175">
        <v>17.048151640251699</v>
      </c>
      <c r="F175" s="36">
        <f t="shared" si="131"/>
        <v>1.765744678111612</v>
      </c>
      <c r="G175" s="41">
        <f t="shared" si="147"/>
        <v>41.228317862183552</v>
      </c>
      <c r="H175" s="42">
        <f t="shared" si="148"/>
        <v>0.824566357243671</v>
      </c>
      <c r="I175" s="61">
        <f t="shared" si="132"/>
        <v>15.234999537467962</v>
      </c>
      <c r="J175" s="35">
        <f t="shared" si="133"/>
        <v>1</v>
      </c>
      <c r="K175" s="89" t="str">
        <f t="shared" si="160"/>
        <v/>
      </c>
      <c r="L175" s="89">
        <f t="shared" si="167"/>
        <v>1</v>
      </c>
      <c r="M175" s="168">
        <f t="shared" si="172"/>
        <v>9.1469875928626695E-2</v>
      </c>
      <c r="N175" s="165">
        <f t="shared" si="186"/>
        <v>1</v>
      </c>
      <c r="O175" s="70">
        <f t="shared" si="185"/>
        <v>1</v>
      </c>
      <c r="P175" s="102">
        <f t="shared" si="173"/>
        <v>0</v>
      </c>
      <c r="Q175" s="230" t="str">
        <f t="shared" si="130"/>
        <v/>
      </c>
      <c r="R175" s="85">
        <f t="shared" si="187"/>
        <v>1</v>
      </c>
      <c r="S175" s="27">
        <v>33410</v>
      </c>
      <c r="T175">
        <v>11.819999694824199</v>
      </c>
      <c r="U175">
        <v>20.0100002288818</v>
      </c>
      <c r="V175">
        <v>0</v>
      </c>
      <c r="W175">
        <v>17.048151640251699</v>
      </c>
      <c r="X175" s="36">
        <f t="shared" si="134"/>
        <v>1.5442022464298757</v>
      </c>
      <c r="Y175" s="41">
        <f t="shared" si="149"/>
        <v>45.429342737466925</v>
      </c>
      <c r="Z175" s="42">
        <f t="shared" si="150"/>
        <v>0.90858685474933853</v>
      </c>
      <c r="AA175" s="61">
        <f t="shared" si="135"/>
        <v>17.9625000953674</v>
      </c>
      <c r="AB175" s="35">
        <f t="shared" si="136"/>
        <v>1</v>
      </c>
      <c r="AC175" s="76">
        <f t="shared" si="161"/>
        <v>1</v>
      </c>
      <c r="AD175" s="89">
        <f t="shared" si="174"/>
        <v>1</v>
      </c>
      <c r="AE175" s="168">
        <f t="shared" si="168"/>
        <v>0.11343557993034667</v>
      </c>
      <c r="AF175" s="165">
        <f t="shared" si="188"/>
        <v>0</v>
      </c>
      <c r="AG175" s="70">
        <f t="shared" si="175"/>
        <v>1</v>
      </c>
      <c r="AH175" s="102">
        <f t="shared" si="176"/>
        <v>0</v>
      </c>
      <c r="AI175" s="230" t="str">
        <f t="shared" si="137"/>
        <v/>
      </c>
      <c r="AJ175" s="85">
        <f t="shared" si="189"/>
        <v>1</v>
      </c>
      <c r="AK175" s="27">
        <v>33775</v>
      </c>
      <c r="AL175">
        <v>12.8699998855591</v>
      </c>
      <c r="AM175">
        <v>20.139999389648398</v>
      </c>
      <c r="AN175">
        <v>1.79999995231628</v>
      </c>
      <c r="AO175">
        <v>17.048151640251699</v>
      </c>
      <c r="AP175" s="36">
        <f t="shared" si="138"/>
        <v>1.4803474537911028</v>
      </c>
      <c r="AQ175" s="41">
        <f t="shared" si="151"/>
        <v>49.465679745437996</v>
      </c>
      <c r="AR175" s="42">
        <f t="shared" si="152"/>
        <v>0.98931359490875992</v>
      </c>
      <c r="AS175" s="61">
        <f t="shared" si="139"/>
        <v>18.322499513626074</v>
      </c>
      <c r="AT175" s="37">
        <f t="shared" si="153"/>
        <v>1</v>
      </c>
      <c r="AU175" s="76">
        <f t="shared" si="162"/>
        <v>1</v>
      </c>
      <c r="AV175" s="89">
        <f t="shared" si="177"/>
        <v>1</v>
      </c>
      <c r="AW175" s="168">
        <f t="shared" si="169"/>
        <v>0.11494400017647299</v>
      </c>
      <c r="AX175" s="165">
        <f t="shared" si="190"/>
        <v>0</v>
      </c>
      <c r="AY175" s="70">
        <f t="shared" si="178"/>
        <v>1</v>
      </c>
      <c r="AZ175" s="102">
        <f t="shared" si="179"/>
        <v>0</v>
      </c>
      <c r="BA175" s="230">
        <f t="shared" si="140"/>
        <v>33775</v>
      </c>
      <c r="BB175" s="85">
        <f t="shared" si="191"/>
        <v>1</v>
      </c>
      <c r="BC175" s="27">
        <v>33410</v>
      </c>
      <c r="BD175">
        <v>7.7800002098083496</v>
      </c>
      <c r="BE175">
        <v>16.360000610351602</v>
      </c>
      <c r="BF175">
        <v>0</v>
      </c>
      <c r="BG175">
        <v>16.7470630401649</v>
      </c>
      <c r="BH175" s="110">
        <f t="shared" si="141"/>
        <v>1.3755592111487489</v>
      </c>
      <c r="BI175" s="111">
        <f t="shared" si="154"/>
        <v>34.011793565795422</v>
      </c>
      <c r="BJ175" s="113">
        <f t="shared" si="155"/>
        <v>0.68023587131590846</v>
      </c>
      <c r="BK175" s="112">
        <f t="shared" si="142"/>
        <v>14.215000510215788</v>
      </c>
      <c r="BL175" s="35">
        <f t="shared" si="143"/>
        <v>1</v>
      </c>
      <c r="BM175" s="76" t="str">
        <f t="shared" si="163"/>
        <v/>
      </c>
      <c r="BN175" s="89">
        <f t="shared" si="180"/>
        <v>1</v>
      </c>
      <c r="BO175" s="168">
        <f t="shared" si="170"/>
        <v>8.09058189569766E-2</v>
      </c>
      <c r="BP175" s="165">
        <f t="shared" si="165"/>
        <v>1</v>
      </c>
      <c r="BQ175" s="70">
        <f t="shared" si="183"/>
        <v>1</v>
      </c>
      <c r="BR175" s="102">
        <f t="shared" si="181"/>
        <v>0</v>
      </c>
      <c r="BS175" s="230" t="str">
        <f t="shared" si="156"/>
        <v/>
      </c>
      <c r="BT175" s="85">
        <f t="shared" si="192"/>
        <v>0</v>
      </c>
      <c r="BU175" s="27">
        <v>33775</v>
      </c>
      <c r="BV175">
        <v>10.7799997329712</v>
      </c>
      <c r="BW175">
        <v>17.639999389648398</v>
      </c>
      <c r="BX175">
        <v>0.80000001192092896</v>
      </c>
      <c r="BY175">
        <v>16.7470630401649</v>
      </c>
      <c r="BZ175" s="34">
        <f t="shared" si="144"/>
        <v>1.3180992774095923</v>
      </c>
      <c r="CA175" s="38">
        <f t="shared" si="157"/>
        <v>45.575054283746219</v>
      </c>
      <c r="CB175" s="40">
        <f t="shared" si="158"/>
        <v>0.91150108567492438</v>
      </c>
      <c r="CC175" s="61">
        <f t="shared" si="145"/>
        <v>15.924999475479099</v>
      </c>
      <c r="CD175" s="35">
        <f t="shared" si="146"/>
        <v>1</v>
      </c>
      <c r="CE175" s="76">
        <f t="shared" si="164"/>
        <v>1</v>
      </c>
      <c r="CF175" s="89">
        <f t="shared" si="182"/>
        <v>1</v>
      </c>
      <c r="CG175" s="168">
        <f t="shared" si="171"/>
        <v>9.8169494509099148E-2</v>
      </c>
      <c r="CH175" s="165">
        <f t="shared" si="193"/>
        <v>0</v>
      </c>
      <c r="CI175" s="70">
        <f t="shared" si="166"/>
        <v>1</v>
      </c>
      <c r="CJ175" s="102">
        <f t="shared" si="184"/>
        <v>0</v>
      </c>
      <c r="CK175" s="230" t="str">
        <f t="shared" si="159"/>
        <v/>
      </c>
      <c r="CL175" s="85">
        <f t="shared" si="194"/>
        <v>0</v>
      </c>
      <c r="CM175" s="6"/>
      <c r="CN175" s="6"/>
      <c r="CO175" s="6"/>
      <c r="CP175" s="6"/>
      <c r="CQ175" s="6"/>
      <c r="CR175" s="6"/>
      <c r="CS175" s="6"/>
      <c r="CT175" s="6"/>
      <c r="CU175" s="6"/>
    </row>
    <row r="176" spans="1:99" ht="15.6">
      <c r="A176" s="27">
        <v>33046</v>
      </c>
      <c r="B176">
        <v>2.6400001049041699</v>
      </c>
      <c r="C176">
        <v>18.5</v>
      </c>
      <c r="D176">
        <v>0</v>
      </c>
      <c r="E176">
        <v>17.049333374541899</v>
      </c>
      <c r="F176" s="36">
        <f t="shared" si="131"/>
        <v>1.808339967761593</v>
      </c>
      <c r="G176" s="41">
        <f t="shared" si="147"/>
        <v>39.781645887974278</v>
      </c>
      <c r="H176" s="42">
        <f t="shared" si="148"/>
        <v>0.79563291775948553</v>
      </c>
      <c r="I176" s="61">
        <f t="shared" si="132"/>
        <v>14.535000026226042</v>
      </c>
      <c r="J176" s="35">
        <f t="shared" si="133"/>
        <v>1</v>
      </c>
      <c r="K176" s="89" t="str">
        <f t="shared" si="160"/>
        <v/>
      </c>
      <c r="L176" s="89">
        <f t="shared" si="167"/>
        <v>1</v>
      </c>
      <c r="M176" s="168">
        <f t="shared" si="172"/>
        <v>8.4279098052404425E-2</v>
      </c>
      <c r="N176" s="165">
        <f t="shared" si="186"/>
        <v>1</v>
      </c>
      <c r="O176" s="70">
        <f t="shared" si="185"/>
        <v>1</v>
      </c>
      <c r="P176" s="102">
        <f t="shared" si="173"/>
        <v>0</v>
      </c>
      <c r="Q176" s="230" t="str">
        <f t="shared" si="130"/>
        <v/>
      </c>
      <c r="R176" s="85">
        <f t="shared" si="187"/>
        <v>1</v>
      </c>
      <c r="S176" s="27">
        <v>33411</v>
      </c>
      <c r="T176">
        <v>13.310000419616699</v>
      </c>
      <c r="U176">
        <v>21.190000534057599</v>
      </c>
      <c r="V176">
        <v>1.8999999761581401</v>
      </c>
      <c r="W176">
        <v>17.049333374541899</v>
      </c>
      <c r="X176" s="36">
        <f t="shared" si="134"/>
        <v>1.5747814651668883</v>
      </c>
      <c r="Y176" s="41">
        <f t="shared" si="149"/>
        <v>46.069517541491557</v>
      </c>
      <c r="Z176" s="42">
        <f t="shared" si="150"/>
        <v>0.92139035082983112</v>
      </c>
      <c r="AA176" s="61">
        <f t="shared" si="135"/>
        <v>19.220000505447373</v>
      </c>
      <c r="AB176" s="35">
        <f t="shared" si="136"/>
        <v>1</v>
      </c>
      <c r="AC176" s="76" t="str">
        <f t="shared" si="161"/>
        <v/>
      </c>
      <c r="AD176" s="89">
        <f t="shared" si="174"/>
        <v>1</v>
      </c>
      <c r="AE176" s="168">
        <f t="shared" si="168"/>
        <v>0.11593701355657089</v>
      </c>
      <c r="AF176" s="165">
        <f t="shared" si="188"/>
        <v>1</v>
      </c>
      <c r="AG176" s="70">
        <f t="shared" si="175"/>
        <v>1</v>
      </c>
      <c r="AH176" s="102">
        <f t="shared" si="176"/>
        <v>0.17600040435789879</v>
      </c>
      <c r="AI176" s="230" t="str">
        <f t="shared" si="137"/>
        <v/>
      </c>
      <c r="AJ176" s="85">
        <f t="shared" si="189"/>
        <v>1</v>
      </c>
      <c r="AK176" s="27">
        <v>33776</v>
      </c>
      <c r="AL176">
        <v>11.7799997329712</v>
      </c>
      <c r="AM176">
        <v>17.090000152587901</v>
      </c>
      <c r="AN176">
        <v>15.8999996185303</v>
      </c>
      <c r="AO176">
        <v>17.049333374541899</v>
      </c>
      <c r="AP176" s="36">
        <f t="shared" si="138"/>
        <v>1.1888966572199062</v>
      </c>
      <c r="AQ176" s="41">
        <f t="shared" si="151"/>
        <v>50</v>
      </c>
      <c r="AR176" s="42">
        <f t="shared" si="152"/>
        <v>1</v>
      </c>
      <c r="AS176" s="61">
        <f t="shared" si="139"/>
        <v>15.762500047683726</v>
      </c>
      <c r="AT176" s="37">
        <f t="shared" si="153"/>
        <v>1</v>
      </c>
      <c r="AU176" s="76">
        <f t="shared" si="162"/>
        <v>1</v>
      </c>
      <c r="AV176" s="89">
        <f t="shared" si="177"/>
        <v>1</v>
      </c>
      <c r="AW176" s="168">
        <f t="shared" si="169"/>
        <v>9.6636271124999853E-2</v>
      </c>
      <c r="AX176" s="165">
        <f t="shared" si="190"/>
        <v>0</v>
      </c>
      <c r="AY176" s="70">
        <f t="shared" si="178"/>
        <v>1</v>
      </c>
      <c r="AZ176" s="102">
        <f t="shared" si="179"/>
        <v>0</v>
      </c>
      <c r="BA176" s="230" t="str">
        <f t="shared" si="140"/>
        <v/>
      </c>
      <c r="BB176" s="85">
        <f t="shared" si="191"/>
        <v>1</v>
      </c>
      <c r="BC176" s="27">
        <v>33411</v>
      </c>
      <c r="BD176">
        <v>10.6000003814697</v>
      </c>
      <c r="BE176">
        <v>18.370000839233398</v>
      </c>
      <c r="BF176">
        <v>0</v>
      </c>
      <c r="BG176">
        <v>16.749105565554899</v>
      </c>
      <c r="BH176" s="110">
        <f t="shared" si="141"/>
        <v>1.41502688908379</v>
      </c>
      <c r="BI176" s="111">
        <f t="shared" si="154"/>
        <v>32.879772054528388</v>
      </c>
      <c r="BJ176" s="113">
        <f t="shared" si="155"/>
        <v>0.65759544109056778</v>
      </c>
      <c r="BK176" s="112">
        <f t="shared" si="142"/>
        <v>16.427500724792473</v>
      </c>
      <c r="BL176" s="35">
        <f t="shared" si="143"/>
        <v>1</v>
      </c>
      <c r="BM176" s="76" t="str">
        <f t="shared" si="163"/>
        <v/>
      </c>
      <c r="BN176" s="89">
        <f t="shared" si="180"/>
        <v>1</v>
      </c>
      <c r="BO176" s="168">
        <f t="shared" si="170"/>
        <v>0.10269267086793116</v>
      </c>
      <c r="BP176" s="165">
        <f t="shared" si="165"/>
        <v>1</v>
      </c>
      <c r="BQ176" s="70">
        <f t="shared" si="183"/>
        <v>1</v>
      </c>
      <c r="BR176" s="102">
        <f t="shared" si="181"/>
        <v>0</v>
      </c>
      <c r="BS176" s="230">
        <f t="shared" si="156"/>
        <v>33411</v>
      </c>
      <c r="BT176" s="85">
        <f t="shared" si="192"/>
        <v>1</v>
      </c>
      <c r="BU176" s="27">
        <v>33776</v>
      </c>
      <c r="BV176">
        <v>9.1300001144409197</v>
      </c>
      <c r="BW176">
        <v>14.0200004577637</v>
      </c>
      <c r="BX176">
        <v>11.1000003814697</v>
      </c>
      <c r="BY176">
        <v>16.749105565554899</v>
      </c>
      <c r="BZ176" s="34">
        <f t="shared" si="144"/>
        <v>1.0213761107453914</v>
      </c>
      <c r="CA176" s="38">
        <f t="shared" si="157"/>
        <v>50</v>
      </c>
      <c r="CB176" s="40">
        <f t="shared" si="158"/>
        <v>1</v>
      </c>
      <c r="CC176" s="61">
        <f t="shared" si="145"/>
        <v>12.797500371933005</v>
      </c>
      <c r="CD176" s="35">
        <f t="shared" si="146"/>
        <v>1</v>
      </c>
      <c r="CE176" s="76">
        <f t="shared" si="164"/>
        <v>1</v>
      </c>
      <c r="CF176" s="89">
        <f t="shared" si="182"/>
        <v>1</v>
      </c>
      <c r="CG176" s="168">
        <f t="shared" si="171"/>
        <v>6.5708383965554645E-2</v>
      </c>
      <c r="CH176" s="165">
        <f t="shared" si="193"/>
        <v>0</v>
      </c>
      <c r="CI176" s="70">
        <f t="shared" si="166"/>
        <v>1</v>
      </c>
      <c r="CJ176" s="102">
        <f t="shared" si="184"/>
        <v>0</v>
      </c>
      <c r="CK176" s="230">
        <f t="shared" si="159"/>
        <v>33776</v>
      </c>
      <c r="CL176" s="85">
        <f t="shared" si="194"/>
        <v>1</v>
      </c>
      <c r="CM176" s="6"/>
      <c r="CN176" s="6"/>
      <c r="CO176" s="6"/>
      <c r="CP176" s="6"/>
      <c r="CQ176" s="6"/>
      <c r="CR176" s="6"/>
      <c r="CS176" s="6"/>
      <c r="CT176" s="6"/>
      <c r="CU176" s="6"/>
    </row>
    <row r="177" spans="1:99" ht="15.6">
      <c r="A177" s="27">
        <v>33047</v>
      </c>
      <c r="B177">
        <v>5.0700001716613796</v>
      </c>
      <c r="C177">
        <v>16.540000915527301</v>
      </c>
      <c r="D177">
        <v>1.79999995231628</v>
      </c>
      <c r="E177">
        <v>17.0549232976925</v>
      </c>
      <c r="F177" s="36">
        <f t="shared" si="131"/>
        <v>1.5510835987231435</v>
      </c>
      <c r="G177" s="41">
        <f t="shared" si="147"/>
        <v>40.34077896131204</v>
      </c>
      <c r="H177" s="42">
        <f t="shared" si="148"/>
        <v>0.80681557922624081</v>
      </c>
      <c r="I177" s="61">
        <f t="shared" si="132"/>
        <v>13.67250072956082</v>
      </c>
      <c r="J177" s="35">
        <f t="shared" si="133"/>
        <v>1</v>
      </c>
      <c r="K177" s="89" t="str">
        <f t="shared" si="160"/>
        <v/>
      </c>
      <c r="L177" s="89">
        <f t="shared" si="167"/>
        <v>1</v>
      </c>
      <c r="M177" s="168">
        <f t="shared" si="172"/>
        <v>7.5114497157196425E-2</v>
      </c>
      <c r="N177" s="165">
        <f t="shared" si="186"/>
        <v>1</v>
      </c>
      <c r="O177" s="70">
        <f t="shared" si="185"/>
        <v>1</v>
      </c>
      <c r="P177" s="102">
        <f t="shared" si="173"/>
        <v>0</v>
      </c>
      <c r="Q177" s="230" t="str">
        <f t="shared" si="130"/>
        <v/>
      </c>
      <c r="R177" s="85">
        <f t="shared" si="187"/>
        <v>1</v>
      </c>
      <c r="S177" s="27">
        <v>33412</v>
      </c>
      <c r="T177">
        <v>15.1000003814697</v>
      </c>
      <c r="U177">
        <v>18.4899997711182</v>
      </c>
      <c r="V177">
        <v>45.5</v>
      </c>
      <c r="W177">
        <v>17.0549232976925</v>
      </c>
      <c r="X177" s="36">
        <f t="shared" si="134"/>
        <v>1.0198226847830991</v>
      </c>
      <c r="Y177" s="41">
        <f t="shared" si="149"/>
        <v>50</v>
      </c>
      <c r="Z177" s="42">
        <f t="shared" si="150"/>
        <v>1</v>
      </c>
      <c r="AA177" s="61">
        <f t="shared" si="135"/>
        <v>17.642499923706076</v>
      </c>
      <c r="AB177" s="35">
        <f t="shared" si="136"/>
        <v>1</v>
      </c>
      <c r="AC177" s="76">
        <f t="shared" si="161"/>
        <v>1</v>
      </c>
      <c r="AD177" s="89">
        <f t="shared" si="174"/>
        <v>1</v>
      </c>
      <c r="AE177" s="168">
        <f t="shared" si="168"/>
        <v>0.11170357074263644</v>
      </c>
      <c r="AF177" s="165">
        <f t="shared" si="188"/>
        <v>1</v>
      </c>
      <c r="AG177" s="70">
        <f t="shared" si="175"/>
        <v>1</v>
      </c>
      <c r="AH177" s="102">
        <f t="shared" si="176"/>
        <v>0.17600040435789879</v>
      </c>
      <c r="AI177" s="230" t="str">
        <f t="shared" si="137"/>
        <v/>
      </c>
      <c r="AJ177" s="85">
        <f t="shared" si="189"/>
        <v>1</v>
      </c>
      <c r="AK177" s="27">
        <v>33777</v>
      </c>
      <c r="AL177">
        <v>7.0500001907348597</v>
      </c>
      <c r="AM177">
        <v>18.5</v>
      </c>
      <c r="AN177">
        <v>1</v>
      </c>
      <c r="AO177">
        <v>17.0549232976925</v>
      </c>
      <c r="AP177" s="36">
        <f t="shared" si="138"/>
        <v>1.6564591454364037</v>
      </c>
      <c r="AQ177" s="41">
        <f t="shared" si="151"/>
        <v>49.674832683650877</v>
      </c>
      <c r="AR177" s="42">
        <f t="shared" si="152"/>
        <v>0.99349665367301754</v>
      </c>
      <c r="AS177" s="61">
        <f t="shared" si="139"/>
        <v>15.637500047683716</v>
      </c>
      <c r="AT177" s="37">
        <f t="shared" si="153"/>
        <v>1</v>
      </c>
      <c r="AU177" s="76">
        <f t="shared" si="162"/>
        <v>1</v>
      </c>
      <c r="AV177" s="89">
        <f t="shared" si="177"/>
        <v>1</v>
      </c>
      <c r="AW177" s="168">
        <f t="shared" si="169"/>
        <v>9.5436685555800371E-2</v>
      </c>
      <c r="AX177" s="165">
        <f t="shared" si="190"/>
        <v>1</v>
      </c>
      <c r="AY177" s="70">
        <f t="shared" si="178"/>
        <v>1</v>
      </c>
      <c r="AZ177" s="102">
        <f t="shared" si="179"/>
        <v>0</v>
      </c>
      <c r="BA177" s="230" t="str">
        <f t="shared" si="140"/>
        <v/>
      </c>
      <c r="BB177" s="85">
        <f t="shared" si="191"/>
        <v>1</v>
      </c>
      <c r="BC177" s="27">
        <v>33412</v>
      </c>
      <c r="BD177">
        <v>13.1300001144409</v>
      </c>
      <c r="BE177">
        <v>16.7600002288818</v>
      </c>
      <c r="BF177">
        <v>19.600000381469702</v>
      </c>
      <c r="BG177">
        <v>16.755638915406799</v>
      </c>
      <c r="BH177" s="110">
        <f t="shared" si="141"/>
        <v>0.98134352384056134</v>
      </c>
      <c r="BI177" s="111">
        <f t="shared" si="154"/>
        <v>50</v>
      </c>
      <c r="BJ177" s="113">
        <f t="shared" si="155"/>
        <v>1</v>
      </c>
      <c r="BK177" s="112">
        <f t="shared" si="142"/>
        <v>15.852500200271574</v>
      </c>
      <c r="BL177" s="35">
        <f t="shared" si="143"/>
        <v>1</v>
      </c>
      <c r="BM177" s="76">
        <f t="shared" si="163"/>
        <v>1</v>
      </c>
      <c r="BN177" s="89">
        <f t="shared" si="180"/>
        <v>1</v>
      </c>
      <c r="BO177" s="168">
        <f t="shared" si="170"/>
        <v>9.7489261881764266E-2</v>
      </c>
      <c r="BP177" s="165">
        <f t="shared" si="165"/>
        <v>1</v>
      </c>
      <c r="BQ177" s="70">
        <f t="shared" si="183"/>
        <v>1</v>
      </c>
      <c r="BR177" s="102">
        <f t="shared" si="181"/>
        <v>0</v>
      </c>
      <c r="BS177" s="230" t="str">
        <f t="shared" si="156"/>
        <v/>
      </c>
      <c r="BT177" s="85">
        <f t="shared" si="192"/>
        <v>1</v>
      </c>
      <c r="BU177" s="27">
        <v>33777</v>
      </c>
      <c r="BV177">
        <v>2.5499999523162802</v>
      </c>
      <c r="BW177">
        <v>14.689999580383301</v>
      </c>
      <c r="BX177">
        <v>1</v>
      </c>
      <c r="BY177">
        <v>16.755638915406799</v>
      </c>
      <c r="BZ177" s="34">
        <f t="shared" si="144"/>
        <v>1.4479877593304211</v>
      </c>
      <c r="CA177" s="38">
        <f t="shared" si="157"/>
        <v>49.841609792535664</v>
      </c>
      <c r="CB177" s="40">
        <f t="shared" si="158"/>
        <v>0.99683219585071325</v>
      </c>
      <c r="CC177" s="61">
        <f t="shared" si="145"/>
        <v>11.654999673366547</v>
      </c>
      <c r="CD177" s="35">
        <f t="shared" si="146"/>
        <v>1</v>
      </c>
      <c r="CE177" s="76">
        <f t="shared" si="164"/>
        <v>1</v>
      </c>
      <c r="CF177" s="89">
        <f t="shared" si="182"/>
        <v>1</v>
      </c>
      <c r="CG177" s="168">
        <f t="shared" si="171"/>
        <v>5.3598649293348857E-2</v>
      </c>
      <c r="CH177" s="165">
        <f t="shared" si="193"/>
        <v>0</v>
      </c>
      <c r="CI177" s="70">
        <f t="shared" si="166"/>
        <v>1</v>
      </c>
      <c r="CJ177" s="102">
        <f t="shared" si="184"/>
        <v>0</v>
      </c>
      <c r="CK177" s="230" t="str">
        <f t="shared" si="159"/>
        <v/>
      </c>
      <c r="CL177" s="85">
        <f t="shared" si="194"/>
        <v>1</v>
      </c>
      <c r="CM177" s="6"/>
      <c r="CN177" s="6"/>
      <c r="CO177" s="6"/>
      <c r="CP177" s="6"/>
      <c r="CQ177" s="6"/>
      <c r="CR177" s="6"/>
      <c r="CS177" s="6"/>
      <c r="CT177" s="6"/>
      <c r="CU177" s="6"/>
    </row>
    <row r="178" spans="1:99" ht="15.6">
      <c r="A178" s="27">
        <v>33048</v>
      </c>
      <c r="B178">
        <v>2.4300000667571999</v>
      </c>
      <c r="C178">
        <v>15.3699998855591</v>
      </c>
      <c r="D178">
        <v>0.10000000149011599</v>
      </c>
      <c r="E178">
        <v>17.064903850805699</v>
      </c>
      <c r="F178" s="36">
        <f t="shared" si="131"/>
        <v>1.5386647109572114</v>
      </c>
      <c r="G178" s="41">
        <f t="shared" si="147"/>
        <v>39.209847194036385</v>
      </c>
      <c r="H178" s="42">
        <f t="shared" si="148"/>
        <v>0.78419694388072769</v>
      </c>
      <c r="I178" s="61">
        <f t="shared" si="132"/>
        <v>12.134999930858624</v>
      </c>
      <c r="J178" s="35">
        <f t="shared" si="133"/>
        <v>1</v>
      </c>
      <c r="K178" s="89" t="str">
        <f t="shared" si="160"/>
        <v/>
      </c>
      <c r="L178" s="89">
        <f t="shared" si="167"/>
        <v>1</v>
      </c>
      <c r="M178" s="168">
        <f t="shared" si="172"/>
        <v>5.8641005432984464E-2</v>
      </c>
      <c r="N178" s="165">
        <f t="shared" si="186"/>
        <v>1</v>
      </c>
      <c r="O178" s="70">
        <f t="shared" si="185"/>
        <v>1</v>
      </c>
      <c r="P178" s="102">
        <f t="shared" si="173"/>
        <v>0</v>
      </c>
      <c r="Q178" s="230" t="str">
        <f t="shared" si="130"/>
        <v/>
      </c>
      <c r="R178" s="85">
        <f t="shared" si="187"/>
        <v>1</v>
      </c>
      <c r="S178" s="27">
        <v>33413</v>
      </c>
      <c r="T178">
        <v>14.550000190734901</v>
      </c>
      <c r="U178">
        <v>18.190000534057599</v>
      </c>
      <c r="V178">
        <v>1.70000004768372</v>
      </c>
      <c r="W178">
        <v>17.064903850805699</v>
      </c>
      <c r="X178" s="36">
        <f t="shared" si="134"/>
        <v>1.0443866049468928</v>
      </c>
      <c r="Y178" s="41">
        <f t="shared" si="149"/>
        <v>50</v>
      </c>
      <c r="Z178" s="42">
        <f t="shared" si="150"/>
        <v>1</v>
      </c>
      <c r="AA178" s="61">
        <f t="shared" si="135"/>
        <v>17.280000448226925</v>
      </c>
      <c r="AB178" s="35">
        <f t="shared" si="136"/>
        <v>1</v>
      </c>
      <c r="AC178" s="76">
        <f t="shared" si="161"/>
        <v>1</v>
      </c>
      <c r="AD178" s="89">
        <f t="shared" si="174"/>
        <v>1</v>
      </c>
      <c r="AE178" s="168">
        <f t="shared" si="168"/>
        <v>0.10937184928206954</v>
      </c>
      <c r="AF178" s="165">
        <f t="shared" si="188"/>
        <v>1</v>
      </c>
      <c r="AG178" s="70">
        <f t="shared" si="175"/>
        <v>1</v>
      </c>
      <c r="AH178" s="102">
        <f t="shared" si="176"/>
        <v>0.17600040435789879</v>
      </c>
      <c r="AI178" s="230" t="str">
        <f t="shared" si="137"/>
        <v/>
      </c>
      <c r="AJ178" s="85">
        <f t="shared" si="189"/>
        <v>1</v>
      </c>
      <c r="AK178" s="27">
        <v>33778</v>
      </c>
      <c r="AL178">
        <v>7.28999996185303</v>
      </c>
      <c r="AM178">
        <v>19.840000152587901</v>
      </c>
      <c r="AN178">
        <v>1.1000000238418599</v>
      </c>
      <c r="AO178">
        <v>17.064903850805699</v>
      </c>
      <c r="AP178" s="36">
        <f t="shared" si="138"/>
        <v>1.7800522738566784</v>
      </c>
      <c r="AQ178" s="41">
        <f t="shared" si="151"/>
        <v>49.350790888407388</v>
      </c>
      <c r="AR178" s="42">
        <f t="shared" si="152"/>
        <v>0.98701581776814773</v>
      </c>
      <c r="AS178" s="61">
        <f t="shared" si="139"/>
        <v>16.702500104904182</v>
      </c>
      <c r="AT178" s="37">
        <f t="shared" si="153"/>
        <v>1</v>
      </c>
      <c r="AU178" s="76">
        <f t="shared" si="162"/>
        <v>1</v>
      </c>
      <c r="AV178" s="89">
        <f t="shared" si="177"/>
        <v>1</v>
      </c>
      <c r="AW178" s="168">
        <f t="shared" si="169"/>
        <v>0.10500270618877874</v>
      </c>
      <c r="AX178" s="165">
        <f t="shared" si="190"/>
        <v>1</v>
      </c>
      <c r="AY178" s="70">
        <f t="shared" si="178"/>
        <v>1</v>
      </c>
      <c r="AZ178" s="102">
        <f t="shared" si="179"/>
        <v>0</v>
      </c>
      <c r="BA178" s="230" t="str">
        <f t="shared" si="140"/>
        <v/>
      </c>
      <c r="BB178" s="85">
        <f t="shared" si="191"/>
        <v>1</v>
      </c>
      <c r="BC178" s="27">
        <v>33413</v>
      </c>
      <c r="BD178">
        <v>11.0299997329712</v>
      </c>
      <c r="BE178">
        <v>15.289999961853001</v>
      </c>
      <c r="BF178">
        <v>2.4000000953674299</v>
      </c>
      <c r="BG178">
        <v>16.766639574912901</v>
      </c>
      <c r="BH178" s="110">
        <f t="shared" si="141"/>
        <v>1.0058044235826948</v>
      </c>
      <c r="BI178" s="111">
        <f t="shared" si="154"/>
        <v>50</v>
      </c>
      <c r="BJ178" s="113">
        <f t="shared" si="155"/>
        <v>1</v>
      </c>
      <c r="BK178" s="112">
        <f t="shared" si="142"/>
        <v>14.224999904632551</v>
      </c>
      <c r="BL178" s="35">
        <f t="shared" si="143"/>
        <v>1</v>
      </c>
      <c r="BM178" s="76">
        <f t="shared" si="163"/>
        <v>1</v>
      </c>
      <c r="BN178" s="89">
        <f t="shared" si="180"/>
        <v>1</v>
      </c>
      <c r="BO178" s="168">
        <f t="shared" si="170"/>
        <v>8.1011818963940982E-2</v>
      </c>
      <c r="BP178" s="165">
        <f t="shared" si="165"/>
        <v>1</v>
      </c>
      <c r="BQ178" s="70">
        <f t="shared" si="183"/>
        <v>1</v>
      </c>
      <c r="BR178" s="102">
        <f t="shared" si="181"/>
        <v>0</v>
      </c>
      <c r="BS178" s="230" t="str">
        <f t="shared" si="156"/>
        <v/>
      </c>
      <c r="BT178" s="85">
        <f t="shared" si="192"/>
        <v>1</v>
      </c>
      <c r="BU178" s="27">
        <v>33778</v>
      </c>
      <c r="BV178">
        <v>3.3800001144409202</v>
      </c>
      <c r="BW178">
        <v>16.079999923706101</v>
      </c>
      <c r="BX178">
        <v>0</v>
      </c>
      <c r="BY178">
        <v>16.766639574912901</v>
      </c>
      <c r="BZ178" s="34">
        <f t="shared" si="144"/>
        <v>1.5442437388491292</v>
      </c>
      <c r="CA178" s="38">
        <f t="shared" si="157"/>
        <v>48.60621480145636</v>
      </c>
      <c r="CB178" s="40">
        <f t="shared" si="158"/>
        <v>0.9721242960291272</v>
      </c>
      <c r="CC178" s="61">
        <f t="shared" si="145"/>
        <v>12.904999971389806</v>
      </c>
      <c r="CD178" s="35">
        <f t="shared" si="146"/>
        <v>1</v>
      </c>
      <c r="CE178" s="76">
        <f t="shared" si="164"/>
        <v>1</v>
      </c>
      <c r="CF178" s="89">
        <f t="shared" si="182"/>
        <v>1</v>
      </c>
      <c r="CG178" s="168">
        <f t="shared" si="171"/>
        <v>6.6862577721095731E-2</v>
      </c>
      <c r="CH178" s="165">
        <f t="shared" si="193"/>
        <v>0</v>
      </c>
      <c r="CI178" s="70">
        <f t="shared" si="166"/>
        <v>1</v>
      </c>
      <c r="CJ178" s="102">
        <f t="shared" si="184"/>
        <v>0</v>
      </c>
      <c r="CK178" s="230" t="str">
        <f t="shared" si="159"/>
        <v/>
      </c>
      <c r="CL178" s="85">
        <f t="shared" si="194"/>
        <v>1</v>
      </c>
      <c r="CM178" s="6"/>
      <c r="CN178" s="6"/>
      <c r="CO178" s="6"/>
      <c r="CP178" s="6"/>
      <c r="CQ178" s="6"/>
      <c r="CR178" s="6"/>
      <c r="CS178" s="6"/>
      <c r="CT178" s="6"/>
      <c r="CU178" s="6"/>
    </row>
    <row r="179" spans="1:99" ht="15.6">
      <c r="A179" s="27">
        <v>33049</v>
      </c>
      <c r="B179">
        <v>3.0499999523162802</v>
      </c>
      <c r="C179">
        <v>16.159999847412099</v>
      </c>
      <c r="D179">
        <v>0.10000000149011599</v>
      </c>
      <c r="E179">
        <v>17.079257474984001</v>
      </c>
      <c r="F179" s="36">
        <f t="shared" si="131"/>
        <v>1.5909696182765471</v>
      </c>
      <c r="G179" s="41">
        <f t="shared" si="147"/>
        <v>38.037071500905263</v>
      </c>
      <c r="H179" s="42">
        <f t="shared" si="148"/>
        <v>0.76074143001810524</v>
      </c>
      <c r="I179" s="61">
        <f t="shared" si="132"/>
        <v>12.882499873638144</v>
      </c>
      <c r="J179" s="35">
        <f t="shared" si="133"/>
        <v>1</v>
      </c>
      <c r="K179" s="89" t="str">
        <f t="shared" si="160"/>
        <v/>
      </c>
      <c r="L179" s="89">
        <f t="shared" si="167"/>
        <v>1</v>
      </c>
      <c r="M179" s="168">
        <f t="shared" si="172"/>
        <v>6.6620893450651433E-2</v>
      </c>
      <c r="N179" s="165">
        <f t="shared" si="186"/>
        <v>0</v>
      </c>
      <c r="O179" s="70">
        <f t="shared" si="185"/>
        <v>1</v>
      </c>
      <c r="P179" s="102">
        <f t="shared" si="173"/>
        <v>0</v>
      </c>
      <c r="Q179" s="230" t="str">
        <f t="shared" si="130"/>
        <v/>
      </c>
      <c r="R179" s="85">
        <f t="shared" si="187"/>
        <v>1</v>
      </c>
      <c r="S179" s="27">
        <v>33414</v>
      </c>
      <c r="T179">
        <v>12.210000038146999</v>
      </c>
      <c r="U179">
        <v>17.319999694824201</v>
      </c>
      <c r="V179">
        <v>22.799999237060501</v>
      </c>
      <c r="W179">
        <v>17.079257474984001</v>
      </c>
      <c r="X179" s="36">
        <f t="shared" si="134"/>
        <v>1.1802995826581371</v>
      </c>
      <c r="Y179" s="41">
        <f t="shared" si="149"/>
        <v>50</v>
      </c>
      <c r="Z179" s="42">
        <f t="shared" si="150"/>
        <v>1</v>
      </c>
      <c r="AA179" s="61">
        <f t="shared" si="135"/>
        <v>16.0424997806549</v>
      </c>
      <c r="AB179" s="35">
        <f t="shared" si="136"/>
        <v>1</v>
      </c>
      <c r="AC179" s="76">
        <f t="shared" si="161"/>
        <v>1</v>
      </c>
      <c r="AD179" s="89">
        <f t="shared" si="174"/>
        <v>1</v>
      </c>
      <c r="AE179" s="168">
        <f t="shared" si="168"/>
        <v>9.9258189281919568E-2</v>
      </c>
      <c r="AF179" s="165">
        <f t="shared" si="188"/>
        <v>1</v>
      </c>
      <c r="AG179" s="70">
        <f t="shared" si="175"/>
        <v>1</v>
      </c>
      <c r="AH179" s="102">
        <f t="shared" si="176"/>
        <v>0.17600040435789879</v>
      </c>
      <c r="AI179" s="230" t="str">
        <f t="shared" si="137"/>
        <v/>
      </c>
      <c r="AJ179" s="85">
        <f t="shared" si="189"/>
        <v>1</v>
      </c>
      <c r="AK179" s="27">
        <v>33779</v>
      </c>
      <c r="AL179">
        <v>10.8900003433228</v>
      </c>
      <c r="AM179">
        <v>19.360000610351602</v>
      </c>
      <c r="AN179">
        <v>15.8999996185303</v>
      </c>
      <c r="AO179">
        <v>17.079257474984001</v>
      </c>
      <c r="AP179" s="36">
        <f t="shared" si="138"/>
        <v>1.536378564554264</v>
      </c>
      <c r="AQ179" s="41">
        <f t="shared" si="151"/>
        <v>50</v>
      </c>
      <c r="AR179" s="42">
        <f t="shared" si="152"/>
        <v>1</v>
      </c>
      <c r="AS179" s="61">
        <f t="shared" si="139"/>
        <v>17.242500543594403</v>
      </c>
      <c r="AT179" s="37">
        <f t="shared" si="153"/>
        <v>1</v>
      </c>
      <c r="AU179" s="76">
        <f t="shared" si="162"/>
        <v>1</v>
      </c>
      <c r="AV179" s="89">
        <f t="shared" si="177"/>
        <v>1</v>
      </c>
      <c r="AW179" s="168">
        <f t="shared" si="169"/>
        <v>0.10911088045283095</v>
      </c>
      <c r="AX179" s="165">
        <f t="shared" si="190"/>
        <v>1</v>
      </c>
      <c r="AY179" s="70">
        <f t="shared" si="178"/>
        <v>1</v>
      </c>
      <c r="AZ179" s="102">
        <f t="shared" si="179"/>
        <v>0</v>
      </c>
      <c r="BA179" s="230" t="str">
        <f t="shared" si="140"/>
        <v/>
      </c>
      <c r="BB179" s="85">
        <f t="shared" si="191"/>
        <v>1</v>
      </c>
      <c r="BC179" s="27">
        <v>33414</v>
      </c>
      <c r="BD179">
        <v>8.6099996566772496</v>
      </c>
      <c r="BE179">
        <v>13.189999580383301</v>
      </c>
      <c r="BF179">
        <v>2.2000000476837198</v>
      </c>
      <c r="BG179">
        <v>16.782084029265501</v>
      </c>
      <c r="BH179" s="110">
        <f t="shared" si="141"/>
        <v>0.96765884192501028</v>
      </c>
      <c r="BI179" s="111">
        <f t="shared" si="154"/>
        <v>50</v>
      </c>
      <c r="BJ179" s="113">
        <f t="shared" si="155"/>
        <v>1</v>
      </c>
      <c r="BK179" s="112">
        <f t="shared" si="142"/>
        <v>12.044999599456787</v>
      </c>
      <c r="BL179" s="35">
        <f t="shared" si="143"/>
        <v>1</v>
      </c>
      <c r="BM179" s="76">
        <f t="shared" si="163"/>
        <v>1</v>
      </c>
      <c r="BN179" s="89">
        <f t="shared" si="180"/>
        <v>1</v>
      </c>
      <c r="BO179" s="168">
        <f t="shared" si="170"/>
        <v>5.7689488092567326E-2</v>
      </c>
      <c r="BP179" s="165">
        <f t="shared" si="165"/>
        <v>0</v>
      </c>
      <c r="BQ179" s="70">
        <f t="shared" si="183"/>
        <v>1</v>
      </c>
      <c r="BR179" s="102">
        <f t="shared" si="181"/>
        <v>0</v>
      </c>
      <c r="BS179" s="230" t="str">
        <f t="shared" si="156"/>
        <v/>
      </c>
      <c r="BT179" s="85">
        <f t="shared" si="192"/>
        <v>1</v>
      </c>
      <c r="BU179" s="27">
        <v>33779</v>
      </c>
      <c r="BV179">
        <v>7.25</v>
      </c>
      <c r="BW179">
        <v>15.789999961853001</v>
      </c>
      <c r="BX179">
        <v>7.4000000953674299</v>
      </c>
      <c r="BY179">
        <v>16.782084029265501</v>
      </c>
      <c r="BZ179" s="34">
        <f t="shared" si="144"/>
        <v>1.3498967229064334</v>
      </c>
      <c r="CA179" s="38">
        <f t="shared" si="157"/>
        <v>50</v>
      </c>
      <c r="CB179" s="40">
        <f t="shared" si="158"/>
        <v>1</v>
      </c>
      <c r="CC179" s="61">
        <f t="shared" si="145"/>
        <v>13.654999971389751</v>
      </c>
      <c r="CD179" s="35">
        <f t="shared" si="146"/>
        <v>1</v>
      </c>
      <c r="CE179" s="76">
        <f t="shared" si="164"/>
        <v>1</v>
      </c>
      <c r="CF179" s="89">
        <f t="shared" si="182"/>
        <v>1</v>
      </c>
      <c r="CG179" s="168">
        <f t="shared" si="171"/>
        <v>7.4926688706809103E-2</v>
      </c>
      <c r="CH179" s="165">
        <f t="shared" si="193"/>
        <v>0</v>
      </c>
      <c r="CI179" s="70">
        <f t="shared" si="166"/>
        <v>1</v>
      </c>
      <c r="CJ179" s="102">
        <f t="shared" si="184"/>
        <v>0</v>
      </c>
      <c r="CK179" s="230" t="str">
        <f t="shared" si="159"/>
        <v/>
      </c>
      <c r="CL179" s="85">
        <f t="shared" si="194"/>
        <v>1</v>
      </c>
      <c r="CM179" s="6"/>
      <c r="CN179" s="6"/>
      <c r="CO179" s="6"/>
      <c r="CP179" s="6"/>
      <c r="CQ179" s="6"/>
      <c r="CR179" s="6"/>
      <c r="CS179" s="6"/>
      <c r="CT179" s="6"/>
      <c r="CU179" s="6"/>
    </row>
    <row r="180" spans="1:99" ht="15.6">
      <c r="A180" s="27">
        <v>33050</v>
      </c>
      <c r="B180">
        <v>3.3099999427795401</v>
      </c>
      <c r="C180">
        <v>15.3800001144409</v>
      </c>
      <c r="D180">
        <v>0</v>
      </c>
      <c r="E180">
        <v>17.0979666113296</v>
      </c>
      <c r="F180" s="36">
        <f t="shared" si="131"/>
        <v>1.5137344711364191</v>
      </c>
      <c r="G180" s="41">
        <f t="shared" si="147"/>
        <v>36.82608392399613</v>
      </c>
      <c r="H180" s="42">
        <f t="shared" si="148"/>
        <v>0.73652167847992256</v>
      </c>
      <c r="I180" s="61">
        <f t="shared" si="132"/>
        <v>12.36250007152556</v>
      </c>
      <c r="J180" s="35">
        <f t="shared" si="133"/>
        <v>1</v>
      </c>
      <c r="K180" s="89" t="str">
        <f t="shared" si="160"/>
        <v/>
      </c>
      <c r="L180" s="89">
        <f t="shared" si="167"/>
        <v>1</v>
      </c>
      <c r="M180" s="168">
        <f t="shared" si="172"/>
        <v>6.1056694035890861E-2</v>
      </c>
      <c r="N180" s="165">
        <f t="shared" si="186"/>
        <v>0</v>
      </c>
      <c r="O180" s="70">
        <f t="shared" si="185"/>
        <v>1</v>
      </c>
      <c r="P180" s="102">
        <f t="shared" si="173"/>
        <v>0</v>
      </c>
      <c r="Q180" s="230" t="str">
        <f t="shared" si="130"/>
        <v/>
      </c>
      <c r="R180" s="85">
        <f t="shared" si="187"/>
        <v>1</v>
      </c>
      <c r="S180" s="27">
        <v>33415</v>
      </c>
      <c r="T180">
        <v>10.6499996185303</v>
      </c>
      <c r="U180">
        <v>18.870000839233398</v>
      </c>
      <c r="V180">
        <v>2.7999999523162802</v>
      </c>
      <c r="W180">
        <v>17.0979666113296</v>
      </c>
      <c r="X180" s="36">
        <f t="shared" si="134"/>
        <v>1.4983958329830203</v>
      </c>
      <c r="Y180" s="41">
        <f t="shared" si="149"/>
        <v>50</v>
      </c>
      <c r="Z180" s="42">
        <f t="shared" si="150"/>
        <v>1</v>
      </c>
      <c r="AA180" s="61">
        <f t="shared" si="135"/>
        <v>16.815000534057624</v>
      </c>
      <c r="AB180" s="35">
        <f t="shared" si="136"/>
        <v>1</v>
      </c>
      <c r="AC180" s="76">
        <f t="shared" si="161"/>
        <v>1</v>
      </c>
      <c r="AD180" s="89">
        <f t="shared" si="174"/>
        <v>1</v>
      </c>
      <c r="AE180" s="168">
        <f t="shared" si="168"/>
        <v>0.10590844909494217</v>
      </c>
      <c r="AF180" s="165">
        <f t="shared" si="188"/>
        <v>1</v>
      </c>
      <c r="AG180" s="70">
        <f t="shared" si="175"/>
        <v>1</v>
      </c>
      <c r="AH180" s="102">
        <f t="shared" si="176"/>
        <v>0.17600040435789879</v>
      </c>
      <c r="AI180" s="230" t="str">
        <f t="shared" si="137"/>
        <v/>
      </c>
      <c r="AJ180" s="85">
        <f t="shared" si="189"/>
        <v>1</v>
      </c>
      <c r="AK180" s="27">
        <v>33780</v>
      </c>
      <c r="AL180">
        <v>8.6899995803833008</v>
      </c>
      <c r="AM180">
        <v>19.059999465942401</v>
      </c>
      <c r="AN180">
        <v>0.69999998807907104</v>
      </c>
      <c r="AO180">
        <v>17.0979666113296</v>
      </c>
      <c r="AP180" s="36">
        <f t="shared" si="138"/>
        <v>1.6372394821043548</v>
      </c>
      <c r="AQ180" s="41">
        <f t="shared" si="151"/>
        <v>49.390208402395587</v>
      </c>
      <c r="AR180" s="42">
        <f t="shared" si="152"/>
        <v>0.98780416804791171</v>
      </c>
      <c r="AS180" s="61">
        <f t="shared" si="139"/>
        <v>16.467499494552627</v>
      </c>
      <c r="AT180" s="37">
        <f t="shared" si="153"/>
        <v>1</v>
      </c>
      <c r="AU180" s="76">
        <f t="shared" si="162"/>
        <v>1</v>
      </c>
      <c r="AV180" s="89">
        <f t="shared" si="177"/>
        <v>1</v>
      </c>
      <c r="AW180" s="168">
        <f t="shared" si="169"/>
        <v>0.10303663854264046</v>
      </c>
      <c r="AX180" s="165">
        <f t="shared" si="190"/>
        <v>1</v>
      </c>
      <c r="AY180" s="70">
        <f t="shared" si="178"/>
        <v>1</v>
      </c>
      <c r="AZ180" s="102">
        <f t="shared" si="179"/>
        <v>0</v>
      </c>
      <c r="BA180" s="230" t="str">
        <f t="shared" si="140"/>
        <v/>
      </c>
      <c r="BB180" s="85">
        <f t="shared" si="191"/>
        <v>1</v>
      </c>
      <c r="BC180" s="27">
        <v>33415</v>
      </c>
      <c r="BD180">
        <v>6.8899998664856001</v>
      </c>
      <c r="BE180">
        <v>15.8999996185303</v>
      </c>
      <c r="BF180">
        <v>0.5</v>
      </c>
      <c r="BG180">
        <v>16.801948763656799</v>
      </c>
      <c r="BH180" s="110">
        <f t="shared" si="141"/>
        <v>1.3822680601058011</v>
      </c>
      <c r="BI180" s="111">
        <f t="shared" si="154"/>
        <v>49.394185551915356</v>
      </c>
      <c r="BJ180" s="113">
        <f t="shared" si="155"/>
        <v>0.98788371103830708</v>
      </c>
      <c r="BK180" s="112">
        <f t="shared" si="142"/>
        <v>13.647499680519125</v>
      </c>
      <c r="BL180" s="35">
        <f t="shared" si="143"/>
        <v>1</v>
      </c>
      <c r="BM180" s="76">
        <f t="shared" si="163"/>
        <v>1</v>
      </c>
      <c r="BN180" s="89">
        <f t="shared" si="180"/>
        <v>1</v>
      </c>
      <c r="BO180" s="168">
        <f t="shared" si="170"/>
        <v>7.4846187156560107E-2</v>
      </c>
      <c r="BP180" s="165">
        <f t="shared" si="165"/>
        <v>0</v>
      </c>
      <c r="BQ180" s="70">
        <f t="shared" si="183"/>
        <v>1</v>
      </c>
      <c r="BR180" s="102">
        <f t="shared" si="181"/>
        <v>0</v>
      </c>
      <c r="BS180" s="230" t="str">
        <f t="shared" si="156"/>
        <v/>
      </c>
      <c r="BT180" s="85">
        <f t="shared" si="192"/>
        <v>1</v>
      </c>
      <c r="BU180" s="27">
        <v>33780</v>
      </c>
      <c r="BV180">
        <v>5.4899997711181596</v>
      </c>
      <c r="BW180">
        <v>16.9799995422363</v>
      </c>
      <c r="BX180">
        <v>0.10000000149011599</v>
      </c>
      <c r="BY180">
        <v>16.801948763656799</v>
      </c>
      <c r="BZ180" s="34">
        <f t="shared" si="144"/>
        <v>1.5523986018661406</v>
      </c>
      <c r="CA180" s="38">
        <f t="shared" si="157"/>
        <v>48.858081119997202</v>
      </c>
      <c r="CB180" s="40">
        <f t="shared" si="158"/>
        <v>0.97716162239994409</v>
      </c>
      <c r="CC180" s="61">
        <f t="shared" si="145"/>
        <v>14.107499599456766</v>
      </c>
      <c r="CD180" s="35">
        <f t="shared" si="146"/>
        <v>1</v>
      </c>
      <c r="CE180" s="76">
        <f t="shared" si="164"/>
        <v>1</v>
      </c>
      <c r="CF180" s="89">
        <f t="shared" si="182"/>
        <v>1</v>
      </c>
      <c r="CG180" s="168">
        <f t="shared" si="171"/>
        <v>7.9764189955871298E-2</v>
      </c>
      <c r="CH180" s="165">
        <f t="shared" si="193"/>
        <v>0</v>
      </c>
      <c r="CI180" s="70">
        <f t="shared" si="166"/>
        <v>1</v>
      </c>
      <c r="CJ180" s="102">
        <f t="shared" si="184"/>
        <v>0</v>
      </c>
      <c r="CK180" s="230" t="str">
        <f t="shared" si="159"/>
        <v/>
      </c>
      <c r="CL180" s="85">
        <f t="shared" si="194"/>
        <v>1</v>
      </c>
      <c r="CM180" s="6"/>
      <c r="CN180" s="6"/>
      <c r="CO180" s="6"/>
      <c r="CP180" s="6"/>
      <c r="CQ180" s="6"/>
      <c r="CR180" s="6"/>
      <c r="CS180" s="6"/>
      <c r="CT180" s="6"/>
      <c r="CU180" s="6"/>
    </row>
    <row r="181" spans="1:99" ht="15.6">
      <c r="A181" s="27">
        <v>33051</v>
      </c>
      <c r="B181">
        <v>2.6900000572204599</v>
      </c>
      <c r="C181">
        <v>14.5900001525879</v>
      </c>
      <c r="D181">
        <v>0</v>
      </c>
      <c r="E181">
        <v>17.1210137009449</v>
      </c>
      <c r="F181" s="36">
        <f t="shared" si="131"/>
        <v>1.4659736406967601</v>
      </c>
      <c r="G181" s="41">
        <f t="shared" si="147"/>
        <v>35.653305011438725</v>
      </c>
      <c r="H181" s="42">
        <f t="shared" si="148"/>
        <v>0.71306610022877448</v>
      </c>
      <c r="I181" s="61">
        <f t="shared" si="132"/>
        <v>11.61500012874604</v>
      </c>
      <c r="J181" s="35">
        <f t="shared" si="133"/>
        <v>1</v>
      </c>
      <c r="K181" s="89" t="str">
        <f t="shared" si="160"/>
        <v/>
      </c>
      <c r="L181" s="89">
        <f t="shared" si="167"/>
        <v>1</v>
      </c>
      <c r="M181" s="168">
        <f t="shared" si="172"/>
        <v>5.3182398302071714E-2</v>
      </c>
      <c r="N181" s="165">
        <f t="shared" si="186"/>
        <v>0</v>
      </c>
      <c r="O181" s="70">
        <f t="shared" si="185"/>
        <v>1</v>
      </c>
      <c r="P181" s="102">
        <f t="shared" si="173"/>
        <v>0</v>
      </c>
      <c r="Q181" s="230" t="str">
        <f t="shared" si="130"/>
        <v/>
      </c>
      <c r="R181" s="85">
        <f t="shared" si="187"/>
        <v>1</v>
      </c>
      <c r="S181" s="27">
        <v>33416</v>
      </c>
      <c r="T181">
        <v>10.180000305175801</v>
      </c>
      <c r="U181">
        <v>14.3800001144409</v>
      </c>
      <c r="V181">
        <v>15</v>
      </c>
      <c r="W181">
        <v>17.1210137009449</v>
      </c>
      <c r="X181" s="36">
        <f t="shared" si="134"/>
        <v>0.99081756428773016</v>
      </c>
      <c r="Y181" s="41">
        <f t="shared" si="149"/>
        <v>50</v>
      </c>
      <c r="Z181" s="42">
        <f t="shared" si="150"/>
        <v>1</v>
      </c>
      <c r="AA181" s="61">
        <f t="shared" si="135"/>
        <v>13.330000162124625</v>
      </c>
      <c r="AB181" s="35">
        <f t="shared" si="136"/>
        <v>1</v>
      </c>
      <c r="AC181" s="76">
        <f t="shared" si="161"/>
        <v>1</v>
      </c>
      <c r="AD181" s="89">
        <f t="shared" si="174"/>
        <v>1</v>
      </c>
      <c r="AE181" s="168">
        <f t="shared" si="168"/>
        <v>7.1433461128900991E-2</v>
      </c>
      <c r="AF181" s="165">
        <f t="shared" si="188"/>
        <v>1</v>
      </c>
      <c r="AG181" s="70">
        <f t="shared" si="175"/>
        <v>1</v>
      </c>
      <c r="AH181" s="102">
        <f t="shared" si="176"/>
        <v>0.17600040435789879</v>
      </c>
      <c r="AI181" s="230" t="str">
        <f t="shared" si="137"/>
        <v/>
      </c>
      <c r="AJ181" s="85">
        <f t="shared" si="189"/>
        <v>1</v>
      </c>
      <c r="AK181" s="27">
        <v>33781</v>
      </c>
      <c r="AL181">
        <v>11.939999580383301</v>
      </c>
      <c r="AM181">
        <v>18.2299995422363</v>
      </c>
      <c r="AN181">
        <v>7.4000000953674299</v>
      </c>
      <c r="AO181">
        <v>17.1210137009449</v>
      </c>
      <c r="AP181" s="36">
        <f t="shared" si="138"/>
        <v>1.3256057775972083</v>
      </c>
      <c r="AQ181" s="41">
        <f t="shared" si="151"/>
        <v>50</v>
      </c>
      <c r="AR181" s="42">
        <f t="shared" si="152"/>
        <v>1</v>
      </c>
      <c r="AS181" s="61">
        <f t="shared" si="139"/>
        <v>16.65749955177305</v>
      </c>
      <c r="AT181" s="37">
        <f t="shared" si="153"/>
        <v>1</v>
      </c>
      <c r="AU181" s="76">
        <f t="shared" si="162"/>
        <v>1</v>
      </c>
      <c r="AV181" s="89">
        <f t="shared" si="177"/>
        <v>1</v>
      </c>
      <c r="AW181" s="168">
        <f t="shared" si="169"/>
        <v>0.1046337667748697</v>
      </c>
      <c r="AX181" s="165">
        <f t="shared" si="190"/>
        <v>1</v>
      </c>
      <c r="AY181" s="70">
        <f t="shared" si="178"/>
        <v>1</v>
      </c>
      <c r="AZ181" s="102">
        <f t="shared" si="179"/>
        <v>0</v>
      </c>
      <c r="BA181" s="230" t="str">
        <f t="shared" si="140"/>
        <v/>
      </c>
      <c r="BB181" s="85">
        <f t="shared" si="191"/>
        <v>1</v>
      </c>
      <c r="BC181" s="27">
        <v>33416</v>
      </c>
      <c r="BD181">
        <v>7.8699998855590803</v>
      </c>
      <c r="BE181">
        <v>10.3699998855591</v>
      </c>
      <c r="BF181">
        <v>7.8000001907348597</v>
      </c>
      <c r="BG181">
        <v>16.826210263279101</v>
      </c>
      <c r="BH181" s="110">
        <f t="shared" si="141"/>
        <v>0.6723464580382027</v>
      </c>
      <c r="BI181" s="111">
        <f t="shared" si="154"/>
        <v>50</v>
      </c>
      <c r="BJ181" s="113">
        <f t="shared" si="155"/>
        <v>1</v>
      </c>
      <c r="BK181" s="112">
        <f t="shared" si="142"/>
        <v>9.7449998855590945</v>
      </c>
      <c r="BL181" s="35">
        <f t="shared" si="143"/>
        <v>1</v>
      </c>
      <c r="BM181" s="76">
        <f t="shared" si="163"/>
        <v>1</v>
      </c>
      <c r="BN181" s="89">
        <f t="shared" si="180"/>
        <v>1</v>
      </c>
      <c r="BO181" s="168">
        <f t="shared" si="170"/>
        <v>3.4693947305357742E-2</v>
      </c>
      <c r="BP181" s="165">
        <f t="shared" si="165"/>
        <v>0</v>
      </c>
      <c r="BQ181" s="70">
        <f t="shared" si="183"/>
        <v>1</v>
      </c>
      <c r="BR181" s="102">
        <f t="shared" si="181"/>
        <v>0</v>
      </c>
      <c r="BS181" s="230" t="str">
        <f t="shared" si="156"/>
        <v/>
      </c>
      <c r="BT181" s="85">
        <f t="shared" si="192"/>
        <v>1</v>
      </c>
      <c r="BU181" s="27">
        <v>33781</v>
      </c>
      <c r="BV181">
        <v>9.1400003433227504</v>
      </c>
      <c r="BW181">
        <v>16.100000381469702</v>
      </c>
      <c r="BX181">
        <v>6.4000000953674299</v>
      </c>
      <c r="BY181">
        <v>16.826210263279101</v>
      </c>
      <c r="BZ181" s="34">
        <f t="shared" si="144"/>
        <v>1.2676865985473118</v>
      </c>
      <c r="CA181" s="38">
        <f t="shared" si="157"/>
        <v>50</v>
      </c>
      <c r="CB181" s="40">
        <f t="shared" si="158"/>
        <v>1</v>
      </c>
      <c r="CC181" s="61">
        <f t="shared" si="145"/>
        <v>14.360000371932964</v>
      </c>
      <c r="CD181" s="35">
        <f t="shared" si="146"/>
        <v>1</v>
      </c>
      <c r="CE181" s="76">
        <f t="shared" si="164"/>
        <v>1</v>
      </c>
      <c r="CF181" s="89">
        <f t="shared" si="182"/>
        <v>1</v>
      </c>
      <c r="CG181" s="168">
        <f t="shared" si="171"/>
        <v>8.2439408744099552E-2</v>
      </c>
      <c r="CH181" s="165">
        <f t="shared" si="193"/>
        <v>0</v>
      </c>
      <c r="CI181" s="70">
        <f t="shared" si="166"/>
        <v>1</v>
      </c>
      <c r="CJ181" s="102">
        <f t="shared" si="184"/>
        <v>0</v>
      </c>
      <c r="CK181" s="230" t="str">
        <f t="shared" si="159"/>
        <v/>
      </c>
      <c r="CL181" s="85">
        <f t="shared" si="194"/>
        <v>1</v>
      </c>
      <c r="CM181" s="6"/>
      <c r="CN181" s="6"/>
      <c r="CO181" s="6"/>
      <c r="CP181" s="6"/>
      <c r="CQ181" s="6"/>
      <c r="CR181" s="6"/>
      <c r="CS181" s="6"/>
      <c r="CT181" s="6"/>
      <c r="CU181" s="6"/>
    </row>
    <row r="182" spans="1:99" ht="15.6">
      <c r="A182" s="27">
        <v>33052</v>
      </c>
      <c r="B182">
        <v>2.1199998855590798</v>
      </c>
      <c r="C182">
        <v>16.350000381469702</v>
      </c>
      <c r="D182">
        <v>0</v>
      </c>
      <c r="E182">
        <v>17.148381184932202</v>
      </c>
      <c r="F182" s="36">
        <f t="shared" si="131"/>
        <v>1.6417752866963029</v>
      </c>
      <c r="G182" s="41">
        <f t="shared" si="147"/>
        <v>34.339884782081683</v>
      </c>
      <c r="H182" s="42">
        <f t="shared" si="148"/>
        <v>0.68679769564163362</v>
      </c>
      <c r="I182" s="61">
        <f t="shared" si="132"/>
        <v>12.792500257492046</v>
      </c>
      <c r="J182" s="35">
        <f t="shared" si="133"/>
        <v>1</v>
      </c>
      <c r="K182" s="89" t="str">
        <f t="shared" si="160"/>
        <v/>
      </c>
      <c r="L182" s="89">
        <f t="shared" si="167"/>
        <v>1</v>
      </c>
      <c r="M182" s="168">
        <f t="shared" si="172"/>
        <v>6.5654732907838784E-2</v>
      </c>
      <c r="N182" s="165">
        <f t="shared" si="186"/>
        <v>0</v>
      </c>
      <c r="O182" s="70">
        <f t="shared" si="185"/>
        <v>1</v>
      </c>
      <c r="P182" s="102">
        <f t="shared" si="173"/>
        <v>0</v>
      </c>
      <c r="Q182" s="230" t="str">
        <f t="shared" si="130"/>
        <v/>
      </c>
      <c r="R182" s="85">
        <f t="shared" si="187"/>
        <v>0</v>
      </c>
      <c r="S182" s="27">
        <v>33417</v>
      </c>
      <c r="T182">
        <v>9.1099996566772496</v>
      </c>
      <c r="U182">
        <v>16.139999389648398</v>
      </c>
      <c r="V182">
        <v>9.3000001907348597</v>
      </c>
      <c r="W182">
        <v>17.148381184932202</v>
      </c>
      <c r="X182" s="36">
        <f t="shared" si="134"/>
        <v>1.2986529749118036</v>
      </c>
      <c r="Y182" s="41">
        <f t="shared" si="149"/>
        <v>50</v>
      </c>
      <c r="Z182" s="42">
        <f t="shared" si="150"/>
        <v>1</v>
      </c>
      <c r="AA182" s="61">
        <f t="shared" si="135"/>
        <v>14.382499456405611</v>
      </c>
      <c r="AB182" s="35">
        <f t="shared" si="136"/>
        <v>1</v>
      </c>
      <c r="AC182" s="76">
        <f t="shared" si="161"/>
        <v>1</v>
      </c>
      <c r="AD182" s="89">
        <f t="shared" si="174"/>
        <v>1</v>
      </c>
      <c r="AE182" s="168">
        <f t="shared" si="168"/>
        <v>8.2676656194783302E-2</v>
      </c>
      <c r="AF182" s="165">
        <f t="shared" si="188"/>
        <v>1</v>
      </c>
      <c r="AG182" s="70">
        <f t="shared" si="175"/>
        <v>1</v>
      </c>
      <c r="AH182" s="102">
        <f t="shared" si="176"/>
        <v>0.17600040435789879</v>
      </c>
      <c r="AI182" s="230" t="str">
        <f t="shared" si="137"/>
        <v/>
      </c>
      <c r="AJ182" s="85">
        <f t="shared" si="189"/>
        <v>1</v>
      </c>
      <c r="AK182" s="27">
        <v>33782</v>
      </c>
      <c r="AL182">
        <v>11.6499996185303</v>
      </c>
      <c r="AM182">
        <v>18.180000305175799</v>
      </c>
      <c r="AN182">
        <v>8.5</v>
      </c>
      <c r="AO182">
        <v>17.148381184932202</v>
      </c>
      <c r="AP182" s="36">
        <f t="shared" si="138"/>
        <v>1.3458244623012992</v>
      </c>
      <c r="AQ182" s="41">
        <f t="shared" si="151"/>
        <v>50</v>
      </c>
      <c r="AR182" s="42">
        <f t="shared" si="152"/>
        <v>1</v>
      </c>
      <c r="AS182" s="61">
        <f t="shared" si="139"/>
        <v>16.547500133514426</v>
      </c>
      <c r="AT182" s="37">
        <f t="shared" si="153"/>
        <v>1</v>
      </c>
      <c r="AU182" s="76">
        <f t="shared" si="162"/>
        <v>1</v>
      </c>
      <c r="AV182" s="89">
        <f t="shared" si="177"/>
        <v>1</v>
      </c>
      <c r="AW182" s="168">
        <f t="shared" si="169"/>
        <v>0.10371667808677103</v>
      </c>
      <c r="AX182" s="165">
        <f t="shared" si="190"/>
        <v>1</v>
      </c>
      <c r="AY182" s="70">
        <f t="shared" si="178"/>
        <v>1</v>
      </c>
      <c r="AZ182" s="102">
        <f t="shared" si="179"/>
        <v>0</v>
      </c>
      <c r="BA182" s="230" t="str">
        <f t="shared" si="140"/>
        <v/>
      </c>
      <c r="BB182" s="85">
        <f t="shared" si="191"/>
        <v>1</v>
      </c>
      <c r="BC182" s="27">
        <v>33417</v>
      </c>
      <c r="BD182">
        <v>5.3400001525878897</v>
      </c>
      <c r="BE182">
        <v>12.7399997711182</v>
      </c>
      <c r="BF182">
        <v>3</v>
      </c>
      <c r="BG182">
        <v>16.854845013324599</v>
      </c>
      <c r="BH182" s="110">
        <f t="shared" si="141"/>
        <v>1.1552736678381292</v>
      </c>
      <c r="BI182" s="111">
        <f t="shared" si="154"/>
        <v>50</v>
      </c>
      <c r="BJ182" s="113">
        <f t="shared" si="155"/>
        <v>1</v>
      </c>
      <c r="BK182" s="112">
        <f t="shared" si="142"/>
        <v>10.889999866485622</v>
      </c>
      <c r="BL182" s="35">
        <f t="shared" si="143"/>
        <v>1</v>
      </c>
      <c r="BM182" s="76">
        <f t="shared" si="163"/>
        <v>1</v>
      </c>
      <c r="BN182" s="89">
        <f t="shared" si="180"/>
        <v>1</v>
      </c>
      <c r="BO182" s="168">
        <f t="shared" si="170"/>
        <v>4.5767857091366215E-2</v>
      </c>
      <c r="BP182" s="165">
        <f t="shared" si="165"/>
        <v>0</v>
      </c>
      <c r="BQ182" s="70">
        <f t="shared" si="183"/>
        <v>1</v>
      </c>
      <c r="BR182" s="102">
        <f t="shared" si="181"/>
        <v>0</v>
      </c>
      <c r="BS182" s="230" t="str">
        <f t="shared" si="156"/>
        <v/>
      </c>
      <c r="BT182" s="85">
        <f t="shared" si="192"/>
        <v>0</v>
      </c>
      <c r="BU182" s="27">
        <v>33782</v>
      </c>
      <c r="BV182">
        <v>9.3100004196166992</v>
      </c>
      <c r="BW182">
        <v>14.050000190734901</v>
      </c>
      <c r="BX182">
        <v>1.79999995231628</v>
      </c>
      <c r="BY182">
        <v>16.854845013324599</v>
      </c>
      <c r="BZ182" s="34">
        <f t="shared" si="144"/>
        <v>1.015554322671324</v>
      </c>
      <c r="CA182" s="38">
        <f t="shared" si="157"/>
        <v>50</v>
      </c>
      <c r="CB182" s="40">
        <f t="shared" si="158"/>
        <v>1</v>
      </c>
      <c r="CC182" s="61">
        <f t="shared" si="145"/>
        <v>12.865000247955351</v>
      </c>
      <c r="CD182" s="35">
        <f t="shared" si="146"/>
        <v>1</v>
      </c>
      <c r="CE182" s="76">
        <f t="shared" si="164"/>
        <v>1</v>
      </c>
      <c r="CF182" s="89">
        <f t="shared" si="182"/>
        <v>1</v>
      </c>
      <c r="CG182" s="168">
        <f t="shared" si="171"/>
        <v>6.6432958537432973E-2</v>
      </c>
      <c r="CH182" s="165">
        <f t="shared" si="193"/>
        <v>0</v>
      </c>
      <c r="CI182" s="70">
        <f t="shared" si="166"/>
        <v>1</v>
      </c>
      <c r="CJ182" s="102">
        <f t="shared" si="184"/>
        <v>0</v>
      </c>
      <c r="CK182" s="230" t="str">
        <f t="shared" si="159"/>
        <v/>
      </c>
      <c r="CL182" s="85">
        <f t="shared" si="194"/>
        <v>1</v>
      </c>
      <c r="CM182" s="6"/>
      <c r="CN182" s="6"/>
      <c r="CO182" s="6"/>
      <c r="CP182" s="6"/>
      <c r="CQ182" s="6"/>
      <c r="CR182" s="6"/>
      <c r="CS182" s="6"/>
      <c r="CT182" s="6"/>
      <c r="CU182" s="6"/>
    </row>
    <row r="183" spans="1:99" ht="15.6">
      <c r="A183" s="27">
        <v>33053</v>
      </c>
      <c r="B183">
        <v>5.2699999809265101</v>
      </c>
      <c r="C183">
        <v>16.350000381469702</v>
      </c>
      <c r="D183">
        <v>0</v>
      </c>
      <c r="E183">
        <v>17.180051504394001</v>
      </c>
      <c r="F183" s="36">
        <f t="shared" si="131"/>
        <v>1.5359389778981993</v>
      </c>
      <c r="G183" s="41">
        <f t="shared" si="147"/>
        <v>33.111133599763122</v>
      </c>
      <c r="H183" s="42">
        <f t="shared" si="148"/>
        <v>0.66222267199526241</v>
      </c>
      <c r="I183" s="61">
        <f t="shared" si="132"/>
        <v>13.580000281333904</v>
      </c>
      <c r="J183" s="35">
        <f t="shared" si="133"/>
        <v>1</v>
      </c>
      <c r="K183" s="89" t="str">
        <f t="shared" si="160"/>
        <v/>
      </c>
      <c r="L183" s="89">
        <f t="shared" si="167"/>
        <v>1</v>
      </c>
      <c r="M183" s="168">
        <f t="shared" si="172"/>
        <v>7.4121394472284441E-2</v>
      </c>
      <c r="N183" s="165">
        <f t="shared" si="186"/>
        <v>0</v>
      </c>
      <c r="O183" s="70">
        <f t="shared" si="185"/>
        <v>1</v>
      </c>
      <c r="P183" s="102">
        <f t="shared" si="173"/>
        <v>0</v>
      </c>
      <c r="Q183" s="230" t="str">
        <f t="shared" si="130"/>
        <v/>
      </c>
      <c r="R183" s="85">
        <f t="shared" si="187"/>
        <v>0</v>
      </c>
      <c r="S183" s="27">
        <v>33418</v>
      </c>
      <c r="T183">
        <v>9.1300001144409197</v>
      </c>
      <c r="U183">
        <v>18.2700004577637</v>
      </c>
      <c r="V183">
        <v>0.30000001192092901</v>
      </c>
      <c r="W183">
        <v>17.180051504394001</v>
      </c>
      <c r="X183" s="36">
        <f t="shared" si="134"/>
        <v>1.5359245313826495</v>
      </c>
      <c r="Y183" s="41">
        <f t="shared" si="149"/>
        <v>49.071260386814807</v>
      </c>
      <c r="Z183" s="42">
        <f t="shared" si="150"/>
        <v>0.98142520773629616</v>
      </c>
      <c r="AA183" s="61">
        <f t="shared" si="135"/>
        <v>15.985000371933005</v>
      </c>
      <c r="AB183" s="35">
        <f t="shared" si="136"/>
        <v>1</v>
      </c>
      <c r="AC183" s="76">
        <f t="shared" si="161"/>
        <v>1</v>
      </c>
      <c r="AD183" s="89">
        <f t="shared" si="174"/>
        <v>1</v>
      </c>
      <c r="AE183" s="168">
        <f t="shared" si="168"/>
        <v>9.8727610651220224E-2</v>
      </c>
      <c r="AF183" s="165">
        <f t="shared" si="188"/>
        <v>1</v>
      </c>
      <c r="AG183" s="70">
        <f t="shared" si="175"/>
        <v>1</v>
      </c>
      <c r="AH183" s="102">
        <f t="shared" si="176"/>
        <v>0.17600040435789879</v>
      </c>
      <c r="AI183" s="230" t="str">
        <f t="shared" si="137"/>
        <v/>
      </c>
      <c r="AJ183" s="85">
        <f t="shared" si="189"/>
        <v>1</v>
      </c>
      <c r="AK183" s="27">
        <v>33783</v>
      </c>
      <c r="AL183">
        <v>12.060000419616699</v>
      </c>
      <c r="AM183">
        <v>15.9700002670288</v>
      </c>
      <c r="AN183">
        <v>28.200000762939499</v>
      </c>
      <c r="AO183">
        <v>17.180051504394001</v>
      </c>
      <c r="AP183" s="36">
        <f t="shared" si="138"/>
        <v>1.0146272349558232</v>
      </c>
      <c r="AQ183" s="41">
        <f t="shared" si="151"/>
        <v>50</v>
      </c>
      <c r="AR183" s="42">
        <f t="shared" si="152"/>
        <v>1</v>
      </c>
      <c r="AS183" s="61">
        <f t="shared" si="139"/>
        <v>14.992500305175774</v>
      </c>
      <c r="AT183" s="37">
        <f t="shared" si="153"/>
        <v>1</v>
      </c>
      <c r="AU183" s="76">
        <f t="shared" si="162"/>
        <v>1</v>
      </c>
      <c r="AV183" s="89">
        <f t="shared" si="177"/>
        <v>1</v>
      </c>
      <c r="AW183" s="168">
        <f t="shared" si="169"/>
        <v>8.9014643274078528E-2</v>
      </c>
      <c r="AX183" s="165">
        <f t="shared" si="190"/>
        <v>1</v>
      </c>
      <c r="AY183" s="70">
        <f t="shared" si="178"/>
        <v>1</v>
      </c>
      <c r="AZ183" s="102">
        <f t="shared" si="179"/>
        <v>0</v>
      </c>
      <c r="BA183" s="230" t="str">
        <f t="shared" si="140"/>
        <v/>
      </c>
      <c r="BB183" s="85">
        <f t="shared" si="191"/>
        <v>1</v>
      </c>
      <c r="BC183" s="27">
        <v>33418</v>
      </c>
      <c r="BD183">
        <v>4.5900001525878897</v>
      </c>
      <c r="BE183">
        <v>15.069999694824199</v>
      </c>
      <c r="BF183">
        <v>0.10000000149011599</v>
      </c>
      <c r="BG183">
        <v>16.887829498985599</v>
      </c>
      <c r="BH183" s="110">
        <f t="shared" si="141"/>
        <v>1.4180681501162631</v>
      </c>
      <c r="BI183" s="111">
        <f t="shared" si="154"/>
        <v>48.965545481397108</v>
      </c>
      <c r="BJ183" s="113">
        <f t="shared" si="155"/>
        <v>0.97931090962794221</v>
      </c>
      <c r="BK183" s="112">
        <f t="shared" si="142"/>
        <v>12.449999809265123</v>
      </c>
      <c r="BL183" s="35">
        <f t="shared" si="143"/>
        <v>1</v>
      </c>
      <c r="BM183" s="76">
        <f t="shared" si="163"/>
        <v>1</v>
      </c>
      <c r="BN183" s="89">
        <f t="shared" si="180"/>
        <v>1</v>
      </c>
      <c r="BO183" s="168">
        <f t="shared" si="170"/>
        <v>6.1989337481556772E-2</v>
      </c>
      <c r="BP183" s="165">
        <f t="shared" si="165"/>
        <v>1</v>
      </c>
      <c r="BQ183" s="70">
        <f t="shared" si="183"/>
        <v>1</v>
      </c>
      <c r="BR183" s="102">
        <f t="shared" si="181"/>
        <v>0</v>
      </c>
      <c r="BS183" s="230" t="str">
        <f t="shared" si="156"/>
        <v/>
      </c>
      <c r="BT183" s="85">
        <f t="shared" si="192"/>
        <v>0</v>
      </c>
      <c r="BU183" s="27">
        <v>33783</v>
      </c>
      <c r="BV183">
        <v>10.0299997329712</v>
      </c>
      <c r="BW183">
        <v>13.0100002288818</v>
      </c>
      <c r="BX183">
        <v>24.600000381469702</v>
      </c>
      <c r="BY183">
        <v>16.887829498985599</v>
      </c>
      <c r="BZ183" s="34">
        <f t="shared" si="144"/>
        <v>0.80243104230516515</v>
      </c>
      <c r="CA183" s="38">
        <f t="shared" si="157"/>
        <v>50</v>
      </c>
      <c r="CB183" s="40">
        <f t="shared" si="158"/>
        <v>1</v>
      </c>
      <c r="CC183" s="61">
        <f t="shared" si="145"/>
        <v>12.26500010490415</v>
      </c>
      <c r="CD183" s="35">
        <f t="shared" si="146"/>
        <v>1</v>
      </c>
      <c r="CE183" s="76">
        <f t="shared" si="164"/>
        <v>1</v>
      </c>
      <c r="CF183" s="89">
        <f t="shared" si="182"/>
        <v>1</v>
      </c>
      <c r="CG183" s="168">
        <f t="shared" si="171"/>
        <v>6.0019676221811445E-2</v>
      </c>
      <c r="CH183" s="165">
        <f t="shared" si="193"/>
        <v>0</v>
      </c>
      <c r="CI183" s="70">
        <f t="shared" si="166"/>
        <v>1</v>
      </c>
      <c r="CJ183" s="102">
        <f t="shared" si="184"/>
        <v>0</v>
      </c>
      <c r="CK183" s="230" t="str">
        <f t="shared" si="159"/>
        <v/>
      </c>
      <c r="CL183" s="85">
        <f t="shared" si="194"/>
        <v>1</v>
      </c>
      <c r="CM183" s="6"/>
      <c r="CN183" s="6"/>
      <c r="CO183" s="6"/>
      <c r="CP183" s="6"/>
      <c r="CQ183" s="6"/>
      <c r="CR183" s="6"/>
      <c r="CS183" s="6"/>
      <c r="CT183" s="6"/>
      <c r="CU183" s="6"/>
    </row>
    <row r="184" spans="1:99" ht="15.6">
      <c r="A184" s="27">
        <v>33054</v>
      </c>
      <c r="B184">
        <v>1.20000004768372</v>
      </c>
      <c r="C184">
        <v>13.4700002670288</v>
      </c>
      <c r="D184">
        <v>2.5</v>
      </c>
      <c r="E184">
        <v>17.2160071004324</v>
      </c>
      <c r="F184" s="36">
        <f t="shared" si="131"/>
        <v>1.4229687489931129</v>
      </c>
      <c r="G184" s="41">
        <f t="shared" si="147"/>
        <v>34.472758600568632</v>
      </c>
      <c r="H184" s="42">
        <f t="shared" si="148"/>
        <v>0.68945517201137263</v>
      </c>
      <c r="I184" s="61">
        <f t="shared" si="132"/>
        <v>10.40250021219253</v>
      </c>
      <c r="J184" s="35">
        <f t="shared" si="133"/>
        <v>1</v>
      </c>
      <c r="K184" s="89" t="str">
        <f t="shared" si="160"/>
        <v/>
      </c>
      <c r="L184" s="89">
        <f t="shared" si="167"/>
        <v>1</v>
      </c>
      <c r="M184" s="168">
        <f t="shared" si="172"/>
        <v>4.0945728433815012E-2</v>
      </c>
      <c r="N184" s="165">
        <f t="shared" si="186"/>
        <v>0</v>
      </c>
      <c r="O184" s="70">
        <f t="shared" si="185"/>
        <v>1</v>
      </c>
      <c r="P184" s="102">
        <f t="shared" si="173"/>
        <v>0</v>
      </c>
      <c r="Q184" s="230" t="str">
        <f t="shared" si="130"/>
        <v/>
      </c>
      <c r="R184" s="85">
        <f t="shared" si="187"/>
        <v>0</v>
      </c>
      <c r="S184" s="27">
        <v>33419</v>
      </c>
      <c r="T184">
        <v>10.6000003814697</v>
      </c>
      <c r="U184">
        <v>20.280000686645501</v>
      </c>
      <c r="V184">
        <v>1</v>
      </c>
      <c r="W184">
        <v>17.2160071004324</v>
      </c>
      <c r="X184" s="36">
        <f t="shared" si="134"/>
        <v>1.6714480863415795</v>
      </c>
      <c r="Y184" s="41">
        <f t="shared" si="149"/>
        <v>48.73410191774154</v>
      </c>
      <c r="Z184" s="42">
        <f t="shared" si="150"/>
        <v>0.9746820383548308</v>
      </c>
      <c r="AA184" s="61">
        <f t="shared" si="135"/>
        <v>17.860000610351552</v>
      </c>
      <c r="AB184" s="35">
        <f t="shared" si="136"/>
        <v>1</v>
      </c>
      <c r="AC184" s="76">
        <f t="shared" si="161"/>
        <v>1</v>
      </c>
      <c r="AD184" s="89">
        <f t="shared" si="174"/>
        <v>1</v>
      </c>
      <c r="AE184" s="168">
        <f t="shared" si="168"/>
        <v>0.1129175962684735</v>
      </c>
      <c r="AF184" s="165">
        <f t="shared" si="188"/>
        <v>1</v>
      </c>
      <c r="AG184" s="70">
        <f t="shared" si="175"/>
        <v>1</v>
      </c>
      <c r="AH184" s="102">
        <f t="shared" si="176"/>
        <v>0.17600040435789879</v>
      </c>
      <c r="AI184" s="230" t="str">
        <f t="shared" si="137"/>
        <v/>
      </c>
      <c r="AJ184" s="85">
        <f t="shared" si="189"/>
        <v>1</v>
      </c>
      <c r="AK184" s="27">
        <v>33784</v>
      </c>
      <c r="AL184">
        <v>8.3500003814697301</v>
      </c>
      <c r="AM184">
        <v>16.370000839233398</v>
      </c>
      <c r="AN184">
        <v>10.199999809265099</v>
      </c>
      <c r="AO184">
        <v>17.2160071004324</v>
      </c>
      <c r="AP184" s="36">
        <f t="shared" si="138"/>
        <v>1.3804247182449338</v>
      </c>
      <c r="AQ184" s="41">
        <f t="shared" si="151"/>
        <v>50</v>
      </c>
      <c r="AR184" s="42">
        <f t="shared" si="152"/>
        <v>1</v>
      </c>
      <c r="AS184" s="61">
        <f t="shared" si="139"/>
        <v>14.36500072479248</v>
      </c>
      <c r="AT184" s="37">
        <f t="shared" si="153"/>
        <v>1</v>
      </c>
      <c r="AU184" s="76">
        <f t="shared" si="162"/>
        <v>1</v>
      </c>
      <c r="AV184" s="89">
        <f t="shared" si="177"/>
        <v>1</v>
      </c>
      <c r="AW184" s="168">
        <f t="shared" si="169"/>
        <v>8.2492153729293249E-2</v>
      </c>
      <c r="AX184" s="165">
        <f t="shared" si="190"/>
        <v>1</v>
      </c>
      <c r="AY184" s="70">
        <f t="shared" si="178"/>
        <v>1</v>
      </c>
      <c r="AZ184" s="102">
        <f t="shared" si="179"/>
        <v>0</v>
      </c>
      <c r="BA184" s="230" t="str">
        <f t="shared" si="140"/>
        <v/>
      </c>
      <c r="BB184" s="85">
        <f t="shared" si="191"/>
        <v>1</v>
      </c>
      <c r="BC184" s="27">
        <v>33419</v>
      </c>
      <c r="BD184">
        <v>7.4899997711181596</v>
      </c>
      <c r="BE184">
        <v>17.2299995422363</v>
      </c>
      <c r="BF184">
        <v>0</v>
      </c>
      <c r="BG184">
        <v>16.925140205454401</v>
      </c>
      <c r="BH184" s="110">
        <f t="shared" si="141"/>
        <v>1.4955634132855291</v>
      </c>
      <c r="BI184" s="111">
        <f t="shared" si="154"/>
        <v>47.769094750768687</v>
      </c>
      <c r="BJ184" s="113">
        <f t="shared" si="155"/>
        <v>0.95538189501537374</v>
      </c>
      <c r="BK184" s="112">
        <f t="shared" si="142"/>
        <v>14.794999599456766</v>
      </c>
      <c r="BL184" s="35">
        <f t="shared" si="143"/>
        <v>1</v>
      </c>
      <c r="BM184" s="76">
        <f t="shared" si="163"/>
        <v>1</v>
      </c>
      <c r="BN184" s="89">
        <f t="shared" si="180"/>
        <v>1</v>
      </c>
      <c r="BO184" s="168">
        <f t="shared" si="170"/>
        <v>8.6985120239371244E-2</v>
      </c>
      <c r="BP184" s="165">
        <f t="shared" si="165"/>
        <v>1</v>
      </c>
      <c r="BQ184" s="70">
        <f t="shared" si="183"/>
        <v>1</v>
      </c>
      <c r="BR184" s="102">
        <f t="shared" si="181"/>
        <v>0</v>
      </c>
      <c r="BS184" s="230" t="str">
        <f t="shared" si="156"/>
        <v/>
      </c>
      <c r="BT184" s="85">
        <f t="shared" si="192"/>
        <v>0</v>
      </c>
      <c r="BU184" s="27">
        <v>33784</v>
      </c>
      <c r="BV184">
        <v>3.96000003814697</v>
      </c>
      <c r="BW184">
        <v>13.3599996566772</v>
      </c>
      <c r="BX184">
        <v>4.0999999046325701</v>
      </c>
      <c r="BY184">
        <v>16.925140205454401</v>
      </c>
      <c r="BZ184" s="34">
        <f t="shared" si="144"/>
        <v>1.2889847581766112</v>
      </c>
      <c r="CA184" s="38">
        <f t="shared" si="157"/>
        <v>50</v>
      </c>
      <c r="CB184" s="40">
        <f t="shared" si="158"/>
        <v>1</v>
      </c>
      <c r="CC184" s="61">
        <f t="shared" si="145"/>
        <v>11.009999752044642</v>
      </c>
      <c r="CD184" s="35">
        <f t="shared" si="146"/>
        <v>1</v>
      </c>
      <c r="CE184" s="76">
        <f t="shared" si="164"/>
        <v>1</v>
      </c>
      <c r="CF184" s="89">
        <f t="shared" si="182"/>
        <v>1</v>
      </c>
      <c r="CG184" s="168">
        <f t="shared" si="171"/>
        <v>4.6976447384046133E-2</v>
      </c>
      <c r="CH184" s="165">
        <f t="shared" si="193"/>
        <v>0</v>
      </c>
      <c r="CI184" s="70">
        <f t="shared" si="166"/>
        <v>1</v>
      </c>
      <c r="CJ184" s="102">
        <f t="shared" si="184"/>
        <v>0</v>
      </c>
      <c r="CK184" s="230" t="str">
        <f t="shared" si="159"/>
        <v/>
      </c>
      <c r="CL184" s="85">
        <f t="shared" si="194"/>
        <v>1</v>
      </c>
      <c r="CM184" s="6"/>
      <c r="CN184" s="6"/>
      <c r="CO184" s="6"/>
      <c r="CP184" s="6"/>
      <c r="CQ184" s="6"/>
      <c r="CR184" s="6"/>
      <c r="CS184" s="6"/>
      <c r="CT184" s="6"/>
      <c r="CU184" s="6"/>
    </row>
    <row r="185" spans="1:99" ht="15.6">
      <c r="A185" s="27">
        <v>33055</v>
      </c>
      <c r="B185">
        <v>1.5299999713897701</v>
      </c>
      <c r="C185">
        <v>15.6400003433228</v>
      </c>
      <c r="D185">
        <v>0</v>
      </c>
      <c r="E185">
        <v>17.25623041415</v>
      </c>
      <c r="F185" s="36">
        <f t="shared" si="131"/>
        <v>1.6055664939265926</v>
      </c>
      <c r="G185" s="41">
        <f t="shared" si="147"/>
        <v>33.188305405427357</v>
      </c>
      <c r="H185" s="42">
        <f t="shared" si="148"/>
        <v>0.66376610810854719</v>
      </c>
      <c r="I185" s="61">
        <f t="shared" si="132"/>
        <v>12.112500250339544</v>
      </c>
      <c r="J185" s="35">
        <f t="shared" si="133"/>
        <v>1</v>
      </c>
      <c r="K185" s="89" t="str">
        <f t="shared" si="160"/>
        <v/>
      </c>
      <c r="L185" s="89">
        <f t="shared" si="167"/>
        <v>1</v>
      </c>
      <c r="M185" s="168">
        <f t="shared" si="172"/>
        <v>5.8402894792184364E-2</v>
      </c>
      <c r="N185" s="165">
        <f t="shared" si="186"/>
        <v>0</v>
      </c>
      <c r="O185" s="70">
        <f t="shared" si="185"/>
        <v>1</v>
      </c>
      <c r="P185" s="102">
        <f t="shared" si="173"/>
        <v>0</v>
      </c>
      <c r="Q185" s="230" t="str">
        <f t="shared" si="130"/>
        <v/>
      </c>
      <c r="R185" s="85">
        <f t="shared" si="187"/>
        <v>0</v>
      </c>
      <c r="S185" s="27">
        <v>33420</v>
      </c>
      <c r="T185">
        <v>8.7799997329711896</v>
      </c>
      <c r="U185">
        <v>22</v>
      </c>
      <c r="V185">
        <v>0.30000001192092901</v>
      </c>
      <c r="W185">
        <v>17.25623041415</v>
      </c>
      <c r="X185" s="36">
        <f t="shared" si="134"/>
        <v>1.9549275425417496</v>
      </c>
      <c r="Y185" s="41">
        <f t="shared" si="149"/>
        <v>47.470159895629067</v>
      </c>
      <c r="Z185" s="42">
        <f t="shared" si="150"/>
        <v>0.94940319791258132</v>
      </c>
      <c r="AA185" s="61">
        <f t="shared" si="135"/>
        <v>18.694999933242798</v>
      </c>
      <c r="AB185" s="35">
        <f t="shared" si="136"/>
        <v>1</v>
      </c>
      <c r="AC185" s="76">
        <f t="shared" si="161"/>
        <v>1</v>
      </c>
      <c r="AD185" s="89">
        <f t="shared" si="174"/>
        <v>1</v>
      </c>
      <c r="AE185" s="168">
        <f t="shared" si="168"/>
        <v>0.11590801892605924</v>
      </c>
      <c r="AF185" s="165">
        <f t="shared" si="188"/>
        <v>1</v>
      </c>
      <c r="AG185" s="70">
        <f t="shared" si="175"/>
        <v>1</v>
      </c>
      <c r="AH185" s="102">
        <f t="shared" si="176"/>
        <v>0.17600040435789879</v>
      </c>
      <c r="AI185" s="230" t="str">
        <f t="shared" si="137"/>
        <v/>
      </c>
      <c r="AJ185" s="85">
        <f t="shared" si="189"/>
        <v>0</v>
      </c>
      <c r="AK185" s="27">
        <v>33785</v>
      </c>
      <c r="AL185">
        <v>10.0200004577637</v>
      </c>
      <c r="AM185">
        <v>16.459999084472699</v>
      </c>
      <c r="AN185">
        <v>7.6999998092651403</v>
      </c>
      <c r="AO185">
        <v>17.25623041415</v>
      </c>
      <c r="AP185" s="36">
        <f t="shared" si="138"/>
        <v>1.2760634794482315</v>
      </c>
      <c r="AQ185" s="41">
        <f t="shared" si="151"/>
        <v>50</v>
      </c>
      <c r="AR185" s="42">
        <f t="shared" si="152"/>
        <v>1</v>
      </c>
      <c r="AS185" s="61">
        <f t="shared" si="139"/>
        <v>14.849999427795449</v>
      </c>
      <c r="AT185" s="37">
        <f t="shared" si="153"/>
        <v>1</v>
      </c>
      <c r="AU185" s="76">
        <f t="shared" si="162"/>
        <v>1</v>
      </c>
      <c r="AV185" s="89">
        <f t="shared" si="177"/>
        <v>1</v>
      </c>
      <c r="AW185" s="168">
        <f t="shared" si="169"/>
        <v>8.7552748665731345E-2</v>
      </c>
      <c r="AX185" s="165">
        <f t="shared" si="190"/>
        <v>1</v>
      </c>
      <c r="AY185" s="70">
        <f t="shared" si="178"/>
        <v>1</v>
      </c>
      <c r="AZ185" s="102">
        <f t="shared" si="179"/>
        <v>0</v>
      </c>
      <c r="BA185" s="230" t="str">
        <f t="shared" si="140"/>
        <v/>
      </c>
      <c r="BB185" s="85">
        <f t="shared" si="191"/>
        <v>1</v>
      </c>
      <c r="BC185" s="27">
        <v>33420</v>
      </c>
      <c r="BD185">
        <v>6.5500001907348597</v>
      </c>
      <c r="BE185">
        <v>19.860000610351602</v>
      </c>
      <c r="BF185">
        <v>0.20000000298023199</v>
      </c>
      <c r="BG185">
        <v>16.9667536179231</v>
      </c>
      <c r="BH185" s="110">
        <f t="shared" si="141"/>
        <v>1.8016950311844584</v>
      </c>
      <c r="BI185" s="111">
        <f t="shared" si="154"/>
        <v>46.527738728801353</v>
      </c>
      <c r="BJ185" s="113">
        <f t="shared" si="155"/>
        <v>0.93055477457602709</v>
      </c>
      <c r="BK185" s="112">
        <f t="shared" si="142"/>
        <v>16.532500505447416</v>
      </c>
      <c r="BL185" s="35">
        <f t="shared" si="143"/>
        <v>1</v>
      </c>
      <c r="BM185" s="76">
        <f t="shared" si="163"/>
        <v>1</v>
      </c>
      <c r="BN185" s="89">
        <f t="shared" si="180"/>
        <v>1</v>
      </c>
      <c r="BO185" s="168">
        <f t="shared" si="170"/>
        <v>0.10358999428404111</v>
      </c>
      <c r="BP185" s="165">
        <f t="shared" si="165"/>
        <v>1</v>
      </c>
      <c r="BQ185" s="70">
        <f t="shared" si="183"/>
        <v>1</v>
      </c>
      <c r="BR185" s="102">
        <f t="shared" si="181"/>
        <v>0</v>
      </c>
      <c r="BS185" s="230" t="str">
        <f t="shared" si="156"/>
        <v/>
      </c>
      <c r="BT185" s="85">
        <f t="shared" si="192"/>
        <v>0</v>
      </c>
      <c r="BU185" s="27">
        <v>33785</v>
      </c>
      <c r="BV185">
        <v>6.03999996185303</v>
      </c>
      <c r="BW185">
        <v>13.1400003433228</v>
      </c>
      <c r="BX185">
        <v>8.1999998092651403</v>
      </c>
      <c r="BY185">
        <v>16.9667536179231</v>
      </c>
      <c r="BZ185" s="34">
        <f t="shared" si="144"/>
        <v>1.1624699246009143</v>
      </c>
      <c r="CA185" s="38">
        <f t="shared" si="157"/>
        <v>50</v>
      </c>
      <c r="CB185" s="40">
        <f t="shared" si="158"/>
        <v>1</v>
      </c>
      <c r="CC185" s="61">
        <f t="shared" si="145"/>
        <v>11.365000247955358</v>
      </c>
      <c r="CD185" s="35">
        <f t="shared" si="146"/>
        <v>1</v>
      </c>
      <c r="CE185" s="76">
        <f t="shared" si="164"/>
        <v>1</v>
      </c>
      <c r="CF185" s="89">
        <f t="shared" si="182"/>
        <v>1</v>
      </c>
      <c r="CG185" s="168">
        <f t="shared" si="171"/>
        <v>5.0596602469265277E-2</v>
      </c>
      <c r="CH185" s="165">
        <f t="shared" si="193"/>
        <v>0</v>
      </c>
      <c r="CI185" s="70">
        <f t="shared" si="166"/>
        <v>1</v>
      </c>
      <c r="CJ185" s="102">
        <f t="shared" si="184"/>
        <v>0</v>
      </c>
      <c r="CK185" s="230" t="str">
        <f t="shared" si="159"/>
        <v/>
      </c>
      <c r="CL185" s="85">
        <f t="shared" si="194"/>
        <v>1</v>
      </c>
      <c r="CM185" s="6"/>
      <c r="CN185" s="6"/>
      <c r="CO185" s="6"/>
      <c r="CP185" s="6"/>
      <c r="CQ185" s="6"/>
      <c r="CR185" s="6"/>
      <c r="CS185" s="6"/>
      <c r="CT185" s="6"/>
      <c r="CU185" s="6"/>
    </row>
    <row r="186" spans="1:99" ht="15.6">
      <c r="A186" s="27">
        <v>33056</v>
      </c>
      <c r="B186">
        <v>1.8600000143051101</v>
      </c>
      <c r="C186">
        <v>16.200000762939499</v>
      </c>
      <c r="D186">
        <v>0</v>
      </c>
      <c r="E186">
        <v>17.3007038866489</v>
      </c>
      <c r="F186" s="36">
        <f t="shared" si="131"/>
        <v>1.6501399950081448</v>
      </c>
      <c r="G186" s="41">
        <f t="shared" si="147"/>
        <v>31.86819340942084</v>
      </c>
      <c r="H186" s="42">
        <f t="shared" si="148"/>
        <v>0.63736386818841684</v>
      </c>
      <c r="I186" s="61">
        <f t="shared" si="132"/>
        <v>12.615000575780902</v>
      </c>
      <c r="J186" s="35">
        <f t="shared" si="133"/>
        <v>1</v>
      </c>
      <c r="K186" s="89" t="str">
        <f t="shared" si="160"/>
        <v/>
      </c>
      <c r="L186" s="89">
        <f t="shared" si="167"/>
        <v>1</v>
      </c>
      <c r="M186" s="168">
        <f t="shared" si="172"/>
        <v>6.3752546321955261E-2</v>
      </c>
      <c r="N186" s="165">
        <f t="shared" si="186"/>
        <v>0</v>
      </c>
      <c r="O186" s="70">
        <f t="shared" si="185"/>
        <v>1</v>
      </c>
      <c r="P186" s="102">
        <f t="shared" si="173"/>
        <v>0</v>
      </c>
      <c r="Q186" s="230" t="str">
        <f t="shared" si="130"/>
        <v/>
      </c>
      <c r="R186" s="85">
        <f t="shared" si="187"/>
        <v>0</v>
      </c>
      <c r="S186" s="27">
        <v>33421</v>
      </c>
      <c r="T186">
        <v>12.6599998474121</v>
      </c>
      <c r="U186">
        <v>19.629999160766602</v>
      </c>
      <c r="V186">
        <v>31</v>
      </c>
      <c r="W186">
        <v>17.3007038866489</v>
      </c>
      <c r="X186" s="36">
        <f t="shared" si="134"/>
        <v>1.4555183965180463</v>
      </c>
      <c r="Y186" s="41">
        <f t="shared" si="149"/>
        <v>50</v>
      </c>
      <c r="Z186" s="42">
        <f t="shared" si="150"/>
        <v>1</v>
      </c>
      <c r="AA186" s="61">
        <f t="shared" si="135"/>
        <v>17.887499332427975</v>
      </c>
      <c r="AB186" s="35">
        <f t="shared" si="136"/>
        <v>1</v>
      </c>
      <c r="AC186" s="76">
        <f t="shared" si="161"/>
        <v>1</v>
      </c>
      <c r="AD186" s="89">
        <f t="shared" si="174"/>
        <v>1</v>
      </c>
      <c r="AE186" s="168">
        <f t="shared" si="168"/>
        <v>0.11306011524483586</v>
      </c>
      <c r="AF186" s="165">
        <f t="shared" si="188"/>
        <v>1</v>
      </c>
      <c r="AG186" s="70">
        <f t="shared" si="175"/>
        <v>1</v>
      </c>
      <c r="AH186" s="102">
        <f t="shared" si="176"/>
        <v>0</v>
      </c>
      <c r="AI186" s="230">
        <f t="shared" si="137"/>
        <v>33421</v>
      </c>
      <c r="AJ186" s="85">
        <f t="shared" si="189"/>
        <v>1</v>
      </c>
      <c r="AK186" s="27">
        <v>33786</v>
      </c>
      <c r="AL186">
        <v>11.710000038146999</v>
      </c>
      <c r="AM186">
        <v>17.959999084472699</v>
      </c>
      <c r="AN186">
        <v>9.3000001907348597</v>
      </c>
      <c r="AO186">
        <v>17.3007038866489</v>
      </c>
      <c r="AP186" s="36">
        <f t="shared" si="138"/>
        <v>1.3251013954615711</v>
      </c>
      <c r="AQ186" s="41">
        <f t="shared" si="151"/>
        <v>50</v>
      </c>
      <c r="AR186" s="42">
        <f t="shared" si="152"/>
        <v>1</v>
      </c>
      <c r="AS186" s="61">
        <f t="shared" si="139"/>
        <v>16.397499322891274</v>
      </c>
      <c r="AT186" s="37">
        <f t="shared" si="153"/>
        <v>1</v>
      </c>
      <c r="AU186" s="76">
        <f t="shared" si="162"/>
        <v>1</v>
      </c>
      <c r="AV186" s="89">
        <f t="shared" si="177"/>
        <v>1</v>
      </c>
      <c r="AW186" s="168">
        <f t="shared" si="169"/>
        <v>0.1024329869265756</v>
      </c>
      <c r="AX186" s="165">
        <f t="shared" si="190"/>
        <v>1</v>
      </c>
      <c r="AY186" s="70">
        <f t="shared" si="178"/>
        <v>1</v>
      </c>
      <c r="AZ186" s="102">
        <f t="shared" si="179"/>
        <v>0</v>
      </c>
      <c r="BA186" s="230" t="str">
        <f t="shared" si="140"/>
        <v/>
      </c>
      <c r="BB186" s="85">
        <f t="shared" si="191"/>
        <v>1</v>
      </c>
      <c r="BC186" s="27">
        <v>33421</v>
      </c>
      <c r="BD186">
        <v>10.079999923706101</v>
      </c>
      <c r="BE186">
        <v>16.690000534057599</v>
      </c>
      <c r="BF186">
        <v>15.699999809265099</v>
      </c>
      <c r="BG186">
        <v>17.012646221583999</v>
      </c>
      <c r="BH186" s="110">
        <f t="shared" si="141"/>
        <v>1.2805015955648578</v>
      </c>
      <c r="BI186" s="111">
        <f t="shared" si="154"/>
        <v>50</v>
      </c>
      <c r="BJ186" s="113">
        <f t="shared" si="155"/>
        <v>1</v>
      </c>
      <c r="BK186" s="112">
        <f t="shared" si="142"/>
        <v>15.037500381469725</v>
      </c>
      <c r="BL186" s="35">
        <f t="shared" si="143"/>
        <v>1</v>
      </c>
      <c r="BM186" s="76">
        <f t="shared" si="163"/>
        <v>1</v>
      </c>
      <c r="BN186" s="89">
        <f t="shared" si="180"/>
        <v>1</v>
      </c>
      <c r="BO186" s="168">
        <f t="shared" si="170"/>
        <v>8.9473491303814975E-2</v>
      </c>
      <c r="BP186" s="165">
        <f t="shared" si="165"/>
        <v>1</v>
      </c>
      <c r="BQ186" s="70">
        <f t="shared" si="183"/>
        <v>1</v>
      </c>
      <c r="BR186" s="102">
        <f t="shared" si="181"/>
        <v>0</v>
      </c>
      <c r="BS186" s="230">
        <f t="shared" si="156"/>
        <v>33421</v>
      </c>
      <c r="BT186" s="85">
        <f t="shared" si="192"/>
        <v>1</v>
      </c>
      <c r="BU186" s="27">
        <v>33786</v>
      </c>
      <c r="BV186">
        <v>8.6499996185302699</v>
      </c>
      <c r="BW186">
        <v>15.3400001525879</v>
      </c>
      <c r="BX186">
        <v>1.29999995231628</v>
      </c>
      <c r="BY186">
        <v>17.012646221583999</v>
      </c>
      <c r="BZ186" s="34">
        <f t="shared" si="144"/>
        <v>1.2308073665615853</v>
      </c>
      <c r="CA186" s="38">
        <f t="shared" si="157"/>
        <v>50</v>
      </c>
      <c r="CB186" s="40">
        <f t="shared" si="158"/>
        <v>1</v>
      </c>
      <c r="CC186" s="61">
        <f t="shared" si="145"/>
        <v>13.667500019073492</v>
      </c>
      <c r="CD186" s="35">
        <f t="shared" si="146"/>
        <v>1</v>
      </c>
      <c r="CE186" s="76">
        <f t="shared" si="164"/>
        <v>1</v>
      </c>
      <c r="CF186" s="89">
        <f t="shared" si="182"/>
        <v>1</v>
      </c>
      <c r="CG186" s="168">
        <f t="shared" si="171"/>
        <v>7.5060836564327549E-2</v>
      </c>
      <c r="CH186" s="165">
        <f t="shared" si="193"/>
        <v>0</v>
      </c>
      <c r="CI186" s="70">
        <f t="shared" si="166"/>
        <v>1</v>
      </c>
      <c r="CJ186" s="102">
        <f t="shared" si="184"/>
        <v>0</v>
      </c>
      <c r="CK186" s="230" t="str">
        <f t="shared" si="159"/>
        <v/>
      </c>
      <c r="CL186" s="85">
        <f t="shared" si="194"/>
        <v>1</v>
      </c>
      <c r="CM186" s="6"/>
      <c r="CN186" s="6"/>
      <c r="CO186" s="6"/>
      <c r="CP186" s="6"/>
      <c r="CQ186" s="6"/>
      <c r="CR186" s="6"/>
      <c r="CS186" s="6"/>
      <c r="CT186" s="6"/>
      <c r="CU186" s="6"/>
    </row>
    <row r="187" spans="1:99" ht="15.6">
      <c r="A187" s="27">
        <v>33057</v>
      </c>
      <c r="B187">
        <v>1.9099999666214</v>
      </c>
      <c r="C187">
        <v>17.030000686645501</v>
      </c>
      <c r="D187">
        <v>0</v>
      </c>
      <c r="E187">
        <v>17.349409959031501</v>
      </c>
      <c r="F187" s="36">
        <f t="shared" si="131"/>
        <v>1.7270603354268903</v>
      </c>
      <c r="G187" s="41">
        <f t="shared" si="147"/>
        <v>30.486545141079329</v>
      </c>
      <c r="H187" s="42">
        <f t="shared" si="148"/>
        <v>0.6097309028215866</v>
      </c>
      <c r="I187" s="61">
        <f t="shared" si="132"/>
        <v>13.250000506639475</v>
      </c>
      <c r="J187" s="35">
        <f t="shared" si="133"/>
        <v>1</v>
      </c>
      <c r="K187" s="89" t="str">
        <f t="shared" si="160"/>
        <v/>
      </c>
      <c r="L187" s="89">
        <f t="shared" si="167"/>
        <v>1</v>
      </c>
      <c r="M187" s="168">
        <f t="shared" si="172"/>
        <v>7.057272957106156E-2</v>
      </c>
      <c r="N187" s="165">
        <f t="shared" si="186"/>
        <v>0</v>
      </c>
      <c r="O187" s="70">
        <f t="shared" si="185"/>
        <v>1</v>
      </c>
      <c r="P187" s="102">
        <f t="shared" si="173"/>
        <v>0</v>
      </c>
      <c r="Q187" s="230" t="str">
        <f t="shared" si="130"/>
        <v/>
      </c>
      <c r="R187" s="85">
        <f t="shared" si="187"/>
        <v>0</v>
      </c>
      <c r="S187" s="27">
        <v>33422</v>
      </c>
      <c r="T187">
        <v>11.800000190734901</v>
      </c>
      <c r="U187">
        <v>16.090000152587901</v>
      </c>
      <c r="V187">
        <v>20.399999618530298</v>
      </c>
      <c r="W187">
        <v>17.349409959031501</v>
      </c>
      <c r="X187" s="36">
        <f t="shared" si="134"/>
        <v>1.0709037489223421</v>
      </c>
      <c r="Y187" s="41">
        <f t="shared" si="149"/>
        <v>50</v>
      </c>
      <c r="Z187" s="42">
        <f t="shared" si="150"/>
        <v>1</v>
      </c>
      <c r="AA187" s="61">
        <f t="shared" si="135"/>
        <v>15.017500162124652</v>
      </c>
      <c r="AB187" s="35">
        <f t="shared" si="136"/>
        <v>1</v>
      </c>
      <c r="AC187" s="76">
        <f t="shared" si="161"/>
        <v>1</v>
      </c>
      <c r="AD187" s="89">
        <f t="shared" si="174"/>
        <v>1</v>
      </c>
      <c r="AE187" s="168">
        <f t="shared" si="168"/>
        <v>8.9269729795430672E-2</v>
      </c>
      <c r="AF187" s="165">
        <f t="shared" si="188"/>
        <v>0</v>
      </c>
      <c r="AG187" s="70">
        <f t="shared" si="175"/>
        <v>1</v>
      </c>
      <c r="AH187" s="102">
        <f t="shared" si="176"/>
        <v>0</v>
      </c>
      <c r="AI187" s="230" t="str">
        <f t="shared" si="137"/>
        <v/>
      </c>
      <c r="AJ187" s="85">
        <f t="shared" si="189"/>
        <v>1</v>
      </c>
      <c r="AK187" s="27">
        <v>33787</v>
      </c>
      <c r="AL187">
        <v>10.930000305175801</v>
      </c>
      <c r="AM187">
        <v>17.120000839233398</v>
      </c>
      <c r="AN187">
        <v>10.8999996185303</v>
      </c>
      <c r="AO187">
        <v>17.349409959031501</v>
      </c>
      <c r="AP187" s="36">
        <f t="shared" si="138"/>
        <v>1.2896154407645306</v>
      </c>
      <c r="AQ187" s="41">
        <f t="shared" si="151"/>
        <v>50</v>
      </c>
      <c r="AR187" s="42">
        <f t="shared" si="152"/>
        <v>1</v>
      </c>
      <c r="AS187" s="61">
        <f t="shared" si="139"/>
        <v>15.572500705718999</v>
      </c>
      <c r="AT187" s="37">
        <f t="shared" si="153"/>
        <v>1</v>
      </c>
      <c r="AU187" s="76">
        <f t="shared" si="162"/>
        <v>1</v>
      </c>
      <c r="AV187" s="89">
        <f t="shared" si="177"/>
        <v>1</v>
      </c>
      <c r="AW187" s="168">
        <f t="shared" si="169"/>
        <v>9.4806434664701442E-2</v>
      </c>
      <c r="AX187" s="165">
        <f t="shared" si="190"/>
        <v>1</v>
      </c>
      <c r="AY187" s="70">
        <f t="shared" si="178"/>
        <v>1</v>
      </c>
      <c r="AZ187" s="102">
        <f t="shared" si="179"/>
        <v>0</v>
      </c>
      <c r="BA187" s="230" t="str">
        <f t="shared" si="140"/>
        <v/>
      </c>
      <c r="BB187" s="85">
        <f t="shared" si="191"/>
        <v>1</v>
      </c>
      <c r="BC187" s="27">
        <v>33422</v>
      </c>
      <c r="BD187">
        <v>10.8400001525879</v>
      </c>
      <c r="BE187">
        <v>12.680000305175801</v>
      </c>
      <c r="BF187">
        <v>14.699999809265099</v>
      </c>
      <c r="BG187">
        <v>17.062794501629501</v>
      </c>
      <c r="BH187" s="110">
        <f t="shared" si="141"/>
        <v>0.64228129532558387</v>
      </c>
      <c r="BI187" s="111">
        <f t="shared" si="154"/>
        <v>50</v>
      </c>
      <c r="BJ187" s="113">
        <f t="shared" si="155"/>
        <v>1</v>
      </c>
      <c r="BK187" s="112">
        <f t="shared" si="142"/>
        <v>12.220000267028826</v>
      </c>
      <c r="BL187" s="35">
        <f t="shared" si="143"/>
        <v>1</v>
      </c>
      <c r="BM187" s="76">
        <f t="shared" si="163"/>
        <v>1</v>
      </c>
      <c r="BN187" s="89">
        <f t="shared" si="180"/>
        <v>1</v>
      </c>
      <c r="BO187" s="168">
        <f t="shared" si="170"/>
        <v>5.9541903770199939E-2</v>
      </c>
      <c r="BP187" s="165">
        <f t="shared" si="165"/>
        <v>1</v>
      </c>
      <c r="BQ187" s="70">
        <f t="shared" si="183"/>
        <v>1</v>
      </c>
      <c r="BR187" s="102">
        <f t="shared" si="181"/>
        <v>0</v>
      </c>
      <c r="BS187" s="230" t="str">
        <f t="shared" si="156"/>
        <v/>
      </c>
      <c r="BT187" s="85">
        <f t="shared" si="192"/>
        <v>1</v>
      </c>
      <c r="BU187" s="27">
        <v>33787</v>
      </c>
      <c r="BV187">
        <v>7.6300001144409197</v>
      </c>
      <c r="BW187">
        <v>14.319999694824199</v>
      </c>
      <c r="BX187">
        <v>3.0999999046325701</v>
      </c>
      <c r="BY187">
        <v>17.062794501629501</v>
      </c>
      <c r="BZ187" s="34">
        <f t="shared" si="144"/>
        <v>1.1921757622957025</v>
      </c>
      <c r="CA187" s="38">
        <f t="shared" si="157"/>
        <v>50</v>
      </c>
      <c r="CB187" s="40">
        <f t="shared" si="158"/>
        <v>1</v>
      </c>
      <c r="CC187" s="61">
        <f t="shared" si="145"/>
        <v>12.647499799728379</v>
      </c>
      <c r="CD187" s="35">
        <f t="shared" si="146"/>
        <v>1</v>
      </c>
      <c r="CE187" s="76">
        <f t="shared" si="164"/>
        <v>1</v>
      </c>
      <c r="CF187" s="89">
        <f t="shared" si="182"/>
        <v>1</v>
      </c>
      <c r="CG187" s="168">
        <f t="shared" si="171"/>
        <v>6.4100448155777826E-2</v>
      </c>
      <c r="CH187" s="165">
        <f t="shared" si="193"/>
        <v>0</v>
      </c>
      <c r="CI187" s="70">
        <f t="shared" si="166"/>
        <v>1</v>
      </c>
      <c r="CJ187" s="102">
        <f t="shared" si="184"/>
        <v>0</v>
      </c>
      <c r="CK187" s="230" t="str">
        <f t="shared" si="159"/>
        <v/>
      </c>
      <c r="CL187" s="85">
        <f t="shared" si="194"/>
        <v>1</v>
      </c>
      <c r="CM187" s="6"/>
      <c r="CN187" s="6"/>
      <c r="CO187" s="6"/>
      <c r="CP187" s="6"/>
      <c r="CQ187" s="6"/>
      <c r="CR187" s="6"/>
      <c r="CS187" s="6"/>
      <c r="CT187" s="6"/>
      <c r="CU187" s="6"/>
    </row>
    <row r="188" spans="1:99" ht="15.6">
      <c r="A188" s="27">
        <v>33058</v>
      </c>
      <c r="B188">
        <v>3.71000003814697</v>
      </c>
      <c r="C188">
        <v>17.030000686645501</v>
      </c>
      <c r="D188">
        <v>0</v>
      </c>
      <c r="E188">
        <v>17.402331072400301</v>
      </c>
      <c r="F188" s="36">
        <f t="shared" si="131"/>
        <v>1.6796088484013487</v>
      </c>
      <c r="G188" s="41">
        <f t="shared" si="147"/>
        <v>29.14285806235825</v>
      </c>
      <c r="H188" s="42">
        <f t="shared" si="148"/>
        <v>0.58285716124716502</v>
      </c>
      <c r="I188" s="61">
        <f t="shared" si="132"/>
        <v>13.700000524520867</v>
      </c>
      <c r="J188" s="35">
        <f t="shared" si="133"/>
        <v>1</v>
      </c>
      <c r="K188" s="89" t="str">
        <f t="shared" si="160"/>
        <v/>
      </c>
      <c r="L188" s="89">
        <f t="shared" si="167"/>
        <v>1</v>
      </c>
      <c r="M188" s="168">
        <f t="shared" si="172"/>
        <v>7.5409523032281905E-2</v>
      </c>
      <c r="N188" s="165">
        <f t="shared" si="186"/>
        <v>0</v>
      </c>
      <c r="O188" s="70">
        <f t="shared" si="185"/>
        <v>1</v>
      </c>
      <c r="P188" s="102">
        <f t="shared" si="173"/>
        <v>0</v>
      </c>
      <c r="Q188" s="230" t="str">
        <f t="shared" si="130"/>
        <v/>
      </c>
      <c r="R188" s="85">
        <f t="shared" si="187"/>
        <v>0</v>
      </c>
      <c r="S188" s="27">
        <v>33423</v>
      </c>
      <c r="T188">
        <v>6.9099998474121103</v>
      </c>
      <c r="U188">
        <v>16.579999923706101</v>
      </c>
      <c r="V188">
        <v>5.5</v>
      </c>
      <c r="W188">
        <v>17.402331072400301</v>
      </c>
      <c r="X188" s="36">
        <f t="shared" si="134"/>
        <v>1.5009506378332693</v>
      </c>
      <c r="Y188" s="41">
        <f t="shared" si="149"/>
        <v>50</v>
      </c>
      <c r="Z188" s="42">
        <f t="shared" si="150"/>
        <v>1</v>
      </c>
      <c r="AA188" s="61">
        <f t="shared" si="135"/>
        <v>14.162499904632604</v>
      </c>
      <c r="AB188" s="35">
        <f t="shared" si="136"/>
        <v>1</v>
      </c>
      <c r="AC188" s="76">
        <f t="shared" si="161"/>
        <v>1</v>
      </c>
      <c r="AD188" s="89">
        <f t="shared" si="174"/>
        <v>1</v>
      </c>
      <c r="AE188" s="168">
        <f t="shared" si="168"/>
        <v>8.034873450504898E-2</v>
      </c>
      <c r="AF188" s="165">
        <f t="shared" si="188"/>
        <v>1</v>
      </c>
      <c r="AG188" s="70">
        <f t="shared" si="175"/>
        <v>1</v>
      </c>
      <c r="AH188" s="102">
        <f t="shared" si="176"/>
        <v>0</v>
      </c>
      <c r="AI188" s="230" t="str">
        <f t="shared" si="137"/>
        <v/>
      </c>
      <c r="AJ188" s="85">
        <f t="shared" si="189"/>
        <v>1</v>
      </c>
      <c r="AK188" s="27">
        <v>33788</v>
      </c>
      <c r="AL188">
        <v>10.6499996185303</v>
      </c>
      <c r="AM188">
        <v>16.200000762939499</v>
      </c>
      <c r="AN188">
        <v>6.8000001907348597</v>
      </c>
      <c r="AO188">
        <v>17.402331072400301</v>
      </c>
      <c r="AP188" s="36">
        <f t="shared" si="138"/>
        <v>1.2017611614600516</v>
      </c>
      <c r="AQ188" s="41">
        <f t="shared" si="151"/>
        <v>50</v>
      </c>
      <c r="AR188" s="42">
        <f t="shared" si="152"/>
        <v>1</v>
      </c>
      <c r="AS188" s="61">
        <f t="shared" si="139"/>
        <v>14.812500476837199</v>
      </c>
      <c r="AT188" s="37">
        <f t="shared" si="153"/>
        <v>1</v>
      </c>
      <c r="AU188" s="76">
        <f t="shared" si="162"/>
        <v>1</v>
      </c>
      <c r="AV188" s="89">
        <f t="shared" si="177"/>
        <v>1</v>
      </c>
      <c r="AW188" s="168">
        <f t="shared" si="169"/>
        <v>8.7165934583704668E-2</v>
      </c>
      <c r="AX188" s="165">
        <f t="shared" si="190"/>
        <v>1</v>
      </c>
      <c r="AY188" s="70">
        <f t="shared" si="178"/>
        <v>1</v>
      </c>
      <c r="AZ188" s="102">
        <f t="shared" si="179"/>
        <v>0</v>
      </c>
      <c r="BA188" s="230" t="str">
        <f t="shared" si="140"/>
        <v/>
      </c>
      <c r="BB188" s="85">
        <f t="shared" si="191"/>
        <v>1</v>
      </c>
      <c r="BC188" s="27">
        <v>33423</v>
      </c>
      <c r="BD188">
        <v>1.7799999713897701</v>
      </c>
      <c r="BE188">
        <v>12.430000305175801</v>
      </c>
      <c r="BF188">
        <v>4.0999999046325701</v>
      </c>
      <c r="BG188">
        <v>17.117174943251602</v>
      </c>
      <c r="BH188" s="110">
        <f t="shared" si="141"/>
        <v>1.3060361564160954</v>
      </c>
      <c r="BI188" s="111">
        <f t="shared" si="154"/>
        <v>50</v>
      </c>
      <c r="BJ188" s="113">
        <f t="shared" si="155"/>
        <v>1</v>
      </c>
      <c r="BK188" s="112">
        <f t="shared" si="142"/>
        <v>9.7675002217292928</v>
      </c>
      <c r="BL188" s="35">
        <f t="shared" si="143"/>
        <v>1</v>
      </c>
      <c r="BM188" s="76">
        <f t="shared" si="163"/>
        <v>1</v>
      </c>
      <c r="BN188" s="89">
        <f t="shared" si="180"/>
        <v>1</v>
      </c>
      <c r="BO188" s="168">
        <f t="shared" si="170"/>
        <v>3.4902646598241577E-2</v>
      </c>
      <c r="BP188" s="165">
        <f t="shared" si="165"/>
        <v>1</v>
      </c>
      <c r="BQ188" s="70">
        <f t="shared" si="183"/>
        <v>1</v>
      </c>
      <c r="BR188" s="102">
        <f t="shared" si="181"/>
        <v>0</v>
      </c>
      <c r="BS188" s="230" t="str">
        <f t="shared" si="156"/>
        <v/>
      </c>
      <c r="BT188" s="85">
        <f t="shared" si="192"/>
        <v>1</v>
      </c>
      <c r="BU188" s="27">
        <v>33788</v>
      </c>
      <c r="BV188">
        <v>8.8000001907348597</v>
      </c>
      <c r="BW188">
        <v>13.579999923706101</v>
      </c>
      <c r="BX188">
        <v>1.29999995231628</v>
      </c>
      <c r="BY188">
        <v>17.117174943251602</v>
      </c>
      <c r="BZ188" s="34">
        <f t="shared" si="144"/>
        <v>1.018488180415716</v>
      </c>
      <c r="CA188" s="38">
        <f t="shared" si="157"/>
        <v>50</v>
      </c>
      <c r="CB188" s="40">
        <f t="shared" si="158"/>
        <v>1</v>
      </c>
      <c r="CC188" s="61">
        <f t="shared" si="145"/>
        <v>12.384999990463291</v>
      </c>
      <c r="CD188" s="35">
        <f t="shared" si="146"/>
        <v>1</v>
      </c>
      <c r="CE188" s="76">
        <f t="shared" si="164"/>
        <v>1</v>
      </c>
      <c r="CF188" s="89">
        <f t="shared" si="182"/>
        <v>1</v>
      </c>
      <c r="CG188" s="168">
        <f t="shared" si="171"/>
        <v>6.129634420404801E-2</v>
      </c>
      <c r="CH188" s="165">
        <f t="shared" si="193"/>
        <v>0</v>
      </c>
      <c r="CI188" s="70">
        <f t="shared" si="166"/>
        <v>1</v>
      </c>
      <c r="CJ188" s="102">
        <f t="shared" si="184"/>
        <v>0</v>
      </c>
      <c r="CK188" s="230" t="str">
        <f t="shared" si="159"/>
        <v/>
      </c>
      <c r="CL188" s="85">
        <f t="shared" si="194"/>
        <v>1</v>
      </c>
      <c r="CM188" s="6"/>
      <c r="CN188" s="6"/>
      <c r="CO188" s="6"/>
      <c r="CP188" s="6"/>
      <c r="CQ188" s="6"/>
      <c r="CR188" s="6"/>
      <c r="CS188" s="6"/>
      <c r="CT188" s="6"/>
      <c r="CU188" s="6"/>
    </row>
    <row r="189" spans="1:99" ht="15.6">
      <c r="A189" s="27">
        <v>33059</v>
      </c>
      <c r="B189">
        <v>5.9099998474121103</v>
      </c>
      <c r="C189">
        <v>15.189999580383301</v>
      </c>
      <c r="D189">
        <v>0</v>
      </c>
      <c r="E189">
        <v>17.459449667857498</v>
      </c>
      <c r="F189" s="36">
        <f t="shared" si="131"/>
        <v>1.4155308628214314</v>
      </c>
      <c r="G189" s="41">
        <f t="shared" si="147"/>
        <v>28.010433372101105</v>
      </c>
      <c r="H189" s="42">
        <f t="shared" si="148"/>
        <v>0.56020866744202213</v>
      </c>
      <c r="I189" s="61">
        <f t="shared" si="132"/>
        <v>12.869999647140503</v>
      </c>
      <c r="J189" s="35">
        <f t="shared" si="133"/>
        <v>1</v>
      </c>
      <c r="K189" s="89" t="str">
        <f t="shared" si="160"/>
        <v/>
      </c>
      <c r="L189" s="89">
        <f t="shared" si="167"/>
        <v>1</v>
      </c>
      <c r="M189" s="168">
        <f t="shared" si="172"/>
        <v>6.6486645525354202E-2</v>
      </c>
      <c r="N189" s="165">
        <f t="shared" si="186"/>
        <v>0</v>
      </c>
      <c r="O189" s="70">
        <f t="shared" si="185"/>
        <v>1</v>
      </c>
      <c r="P189" s="102">
        <f t="shared" si="173"/>
        <v>0</v>
      </c>
      <c r="Q189" s="230" t="str">
        <f t="shared" si="130"/>
        <v/>
      </c>
      <c r="R189" s="85">
        <f t="shared" si="187"/>
        <v>0</v>
      </c>
      <c r="S189" s="27">
        <v>33424</v>
      </c>
      <c r="T189">
        <v>8.9499998092651403</v>
      </c>
      <c r="U189">
        <v>16.2399997711182</v>
      </c>
      <c r="V189">
        <v>5.0999999046325701</v>
      </c>
      <c r="W189">
        <v>17.459449667857498</v>
      </c>
      <c r="X189" s="36">
        <f t="shared" si="134"/>
        <v>1.34511126482211</v>
      </c>
      <c r="Y189" s="41">
        <f t="shared" si="149"/>
        <v>50</v>
      </c>
      <c r="Z189" s="42">
        <f t="shared" si="150"/>
        <v>1</v>
      </c>
      <c r="AA189" s="61">
        <f t="shared" si="135"/>
        <v>14.417499780654936</v>
      </c>
      <c r="AB189" s="35">
        <f t="shared" si="136"/>
        <v>1</v>
      </c>
      <c r="AC189" s="76">
        <f t="shared" si="161"/>
        <v>1</v>
      </c>
      <c r="AD189" s="89">
        <f t="shared" si="174"/>
        <v>1</v>
      </c>
      <c r="AE189" s="168">
        <f t="shared" si="168"/>
        <v>8.3045317319136017E-2</v>
      </c>
      <c r="AF189" s="165">
        <f t="shared" si="188"/>
        <v>1</v>
      </c>
      <c r="AG189" s="70">
        <f t="shared" si="175"/>
        <v>1</v>
      </c>
      <c r="AH189" s="102">
        <f t="shared" si="176"/>
        <v>0</v>
      </c>
      <c r="AI189" s="230" t="str">
        <f t="shared" si="137"/>
        <v/>
      </c>
      <c r="AJ189" s="85">
        <f t="shared" si="189"/>
        <v>1</v>
      </c>
      <c r="AK189" s="27">
        <v>33789</v>
      </c>
      <c r="AL189">
        <v>7.4499998092651403</v>
      </c>
      <c r="AM189">
        <v>17.629999160766602</v>
      </c>
      <c r="AN189">
        <v>1.5</v>
      </c>
      <c r="AO189">
        <v>17.459449667857498</v>
      </c>
      <c r="AP189" s="36">
        <f t="shared" si="138"/>
        <v>1.586652229329039</v>
      </c>
      <c r="AQ189" s="41">
        <f t="shared" si="151"/>
        <v>50</v>
      </c>
      <c r="AR189" s="42">
        <f t="shared" si="152"/>
        <v>1</v>
      </c>
      <c r="AS189" s="61">
        <f t="shared" si="139"/>
        <v>15.084999322891235</v>
      </c>
      <c r="AT189" s="37">
        <f t="shared" si="153"/>
        <v>1</v>
      </c>
      <c r="AU189" s="76">
        <f t="shared" si="162"/>
        <v>1</v>
      </c>
      <c r="AV189" s="89">
        <f t="shared" si="177"/>
        <v>1</v>
      </c>
      <c r="AW189" s="168">
        <f t="shared" si="169"/>
        <v>8.9956275733935095E-2</v>
      </c>
      <c r="AX189" s="165">
        <f t="shared" si="190"/>
        <v>1</v>
      </c>
      <c r="AY189" s="70">
        <f t="shared" si="178"/>
        <v>1</v>
      </c>
      <c r="AZ189" s="102">
        <f t="shared" si="179"/>
        <v>0</v>
      </c>
      <c r="BA189" s="230" t="str">
        <f t="shared" si="140"/>
        <v/>
      </c>
      <c r="BB189" s="85">
        <f t="shared" si="191"/>
        <v>1</v>
      </c>
      <c r="BC189" s="27">
        <v>33424</v>
      </c>
      <c r="BD189">
        <v>6.5799999237060502</v>
      </c>
      <c r="BE189">
        <v>12.449999809265099</v>
      </c>
      <c r="BF189">
        <v>0</v>
      </c>
      <c r="BG189">
        <v>17.1757640316427</v>
      </c>
      <c r="BH189" s="110">
        <f t="shared" si="141"/>
        <v>1.0670826673524541</v>
      </c>
      <c r="BI189" s="111">
        <f t="shared" si="154"/>
        <v>49.146333866118034</v>
      </c>
      <c r="BJ189" s="113">
        <f t="shared" si="155"/>
        <v>0.98292667732236072</v>
      </c>
      <c r="BK189" s="112">
        <f t="shared" si="142"/>
        <v>10.982499837875338</v>
      </c>
      <c r="BL189" s="35">
        <f t="shared" si="143"/>
        <v>1</v>
      </c>
      <c r="BM189" s="76">
        <f t="shared" si="163"/>
        <v>1</v>
      </c>
      <c r="BN189" s="89">
        <f t="shared" si="180"/>
        <v>1</v>
      </c>
      <c r="BO189" s="168">
        <f t="shared" si="170"/>
        <v>4.6698772373860629E-2</v>
      </c>
      <c r="BP189" s="165">
        <f t="shared" si="165"/>
        <v>0</v>
      </c>
      <c r="BQ189" s="70">
        <f t="shared" si="183"/>
        <v>1</v>
      </c>
      <c r="BR189" s="102">
        <f t="shared" si="181"/>
        <v>0</v>
      </c>
      <c r="BS189" s="230" t="str">
        <f t="shared" si="156"/>
        <v/>
      </c>
      <c r="BT189" s="85">
        <f t="shared" si="192"/>
        <v>1</v>
      </c>
      <c r="BU189" s="27">
        <v>33789</v>
      </c>
      <c r="BV189">
        <v>4.5599999427795401</v>
      </c>
      <c r="BW189">
        <v>15.199999809265099</v>
      </c>
      <c r="BX189">
        <v>0.30000001192092901</v>
      </c>
      <c r="BY189">
        <v>17.1757640316427</v>
      </c>
      <c r="BZ189" s="34">
        <f t="shared" si="144"/>
        <v>1.4558435667324019</v>
      </c>
      <c r="CA189" s="38">
        <f t="shared" si="157"/>
        <v>49.135325158535011</v>
      </c>
      <c r="CB189" s="40">
        <f t="shared" si="158"/>
        <v>0.98270650317070019</v>
      </c>
      <c r="CC189" s="61">
        <f t="shared" si="145"/>
        <v>12.539999842643709</v>
      </c>
      <c r="CD189" s="35">
        <f t="shared" si="146"/>
        <v>1</v>
      </c>
      <c r="CE189" s="76">
        <f t="shared" si="164"/>
        <v>1</v>
      </c>
      <c r="CF189" s="89">
        <f t="shared" si="182"/>
        <v>1</v>
      </c>
      <c r="CG189" s="168">
        <f t="shared" si="171"/>
        <v>6.2950407059155944E-2</v>
      </c>
      <c r="CH189" s="165">
        <f t="shared" si="193"/>
        <v>0</v>
      </c>
      <c r="CI189" s="70">
        <f t="shared" si="166"/>
        <v>1</v>
      </c>
      <c r="CJ189" s="102">
        <f t="shared" si="184"/>
        <v>0</v>
      </c>
      <c r="CK189" s="230" t="str">
        <f t="shared" si="159"/>
        <v/>
      </c>
      <c r="CL189" s="85">
        <f t="shared" si="194"/>
        <v>1</v>
      </c>
      <c r="CM189" s="6"/>
      <c r="CN189" s="6"/>
      <c r="CO189" s="6"/>
      <c r="CP189" s="6"/>
      <c r="CQ189" s="6"/>
      <c r="CR189" s="6"/>
      <c r="CS189" s="6"/>
      <c r="CT189" s="6"/>
      <c r="CU189" s="6"/>
    </row>
    <row r="190" spans="1:99" ht="15.6">
      <c r="A190" s="27">
        <v>33060</v>
      </c>
      <c r="B190">
        <v>5.3000001907348597</v>
      </c>
      <c r="C190">
        <v>17.889999389648398</v>
      </c>
      <c r="D190">
        <v>0</v>
      </c>
      <c r="E190">
        <v>17.520748186505401</v>
      </c>
      <c r="F190" s="36">
        <f t="shared" si="131"/>
        <v>1.7155394609269403</v>
      </c>
      <c r="G190" s="41">
        <f t="shared" si="147"/>
        <v>26.63800180335955</v>
      </c>
      <c r="H190" s="42">
        <f t="shared" si="148"/>
        <v>0.53276003606719102</v>
      </c>
      <c r="I190" s="61">
        <f t="shared" si="132"/>
        <v>14.742499589920014</v>
      </c>
      <c r="J190" s="35">
        <f t="shared" si="133"/>
        <v>1</v>
      </c>
      <c r="K190" s="89" t="str">
        <f t="shared" si="160"/>
        <v/>
      </c>
      <c r="L190" s="89">
        <f t="shared" si="167"/>
        <v>1</v>
      </c>
      <c r="M190" s="168">
        <f t="shared" si="172"/>
        <v>8.6441639161980652E-2</v>
      </c>
      <c r="N190" s="165">
        <f t="shared" si="186"/>
        <v>0</v>
      </c>
      <c r="O190" s="70">
        <f t="shared" si="185"/>
        <v>1</v>
      </c>
      <c r="P190" s="102">
        <f t="shared" si="173"/>
        <v>0</v>
      </c>
      <c r="Q190" s="230" t="str">
        <f t="shared" si="130"/>
        <v/>
      </c>
      <c r="R190" s="85">
        <f t="shared" si="187"/>
        <v>0</v>
      </c>
      <c r="S190" s="27">
        <v>33425</v>
      </c>
      <c r="T190">
        <v>6.2399997711181596</v>
      </c>
      <c r="U190">
        <v>14.8599996566772</v>
      </c>
      <c r="V190">
        <v>6</v>
      </c>
      <c r="W190">
        <v>17.520748186505401</v>
      </c>
      <c r="X190" s="36">
        <f t="shared" si="134"/>
        <v>1.3690556074140787</v>
      </c>
      <c r="Y190" s="41">
        <f t="shared" si="149"/>
        <v>50</v>
      </c>
      <c r="Z190" s="42">
        <f t="shared" si="150"/>
        <v>1</v>
      </c>
      <c r="AA190" s="61">
        <f t="shared" si="135"/>
        <v>12.70499968528744</v>
      </c>
      <c r="AB190" s="35">
        <f t="shared" si="136"/>
        <v>1</v>
      </c>
      <c r="AC190" s="76">
        <f t="shared" si="161"/>
        <v>1</v>
      </c>
      <c r="AD190" s="89">
        <f t="shared" si="174"/>
        <v>1</v>
      </c>
      <c r="AE190" s="168">
        <f t="shared" si="168"/>
        <v>6.4716415985026282E-2</v>
      </c>
      <c r="AF190" s="165">
        <f t="shared" si="188"/>
        <v>1</v>
      </c>
      <c r="AG190" s="70">
        <f t="shared" si="175"/>
        <v>1</v>
      </c>
      <c r="AH190" s="102">
        <f t="shared" si="176"/>
        <v>0</v>
      </c>
      <c r="AI190" s="230" t="str">
        <f t="shared" si="137"/>
        <v/>
      </c>
      <c r="AJ190" s="85">
        <f t="shared" si="189"/>
        <v>1</v>
      </c>
      <c r="AK190" s="27">
        <v>33790</v>
      </c>
      <c r="AL190">
        <v>11.6499996185303</v>
      </c>
      <c r="AM190">
        <v>16.930000305175799</v>
      </c>
      <c r="AN190">
        <v>7.1999998092651403</v>
      </c>
      <c r="AO190">
        <v>17.520748186505401</v>
      </c>
      <c r="AP190" s="36">
        <f t="shared" si="138"/>
        <v>1.2128332804300541</v>
      </c>
      <c r="AQ190" s="41">
        <f t="shared" si="151"/>
        <v>50</v>
      </c>
      <c r="AR190" s="42">
        <f t="shared" si="152"/>
        <v>1</v>
      </c>
      <c r="AS190" s="61">
        <f t="shared" si="139"/>
        <v>15.610000133514424</v>
      </c>
      <c r="AT190" s="37">
        <f t="shared" si="153"/>
        <v>1</v>
      </c>
      <c r="AU190" s="76">
        <f t="shared" si="162"/>
        <v>1</v>
      </c>
      <c r="AV190" s="89">
        <f t="shared" si="177"/>
        <v>1</v>
      </c>
      <c r="AW190" s="168">
        <f t="shared" si="169"/>
        <v>9.5170563364179117E-2</v>
      </c>
      <c r="AX190" s="165">
        <f t="shared" si="190"/>
        <v>1</v>
      </c>
      <c r="AY190" s="70">
        <f t="shared" si="178"/>
        <v>1</v>
      </c>
      <c r="AZ190" s="102">
        <f t="shared" si="179"/>
        <v>0</v>
      </c>
      <c r="BA190" s="230" t="str">
        <f t="shared" si="140"/>
        <v/>
      </c>
      <c r="BB190" s="85">
        <f t="shared" si="191"/>
        <v>1</v>
      </c>
      <c r="BC190" s="27">
        <v>33425</v>
      </c>
      <c r="BD190">
        <v>3.7300000190734899</v>
      </c>
      <c r="BE190">
        <v>11.0900001525879</v>
      </c>
      <c r="BF190">
        <v>1.29999995231628</v>
      </c>
      <c r="BG190">
        <v>17.238538251995099</v>
      </c>
      <c r="BH190" s="110">
        <f t="shared" si="141"/>
        <v>1.1068122235493316</v>
      </c>
      <c r="BI190" s="111">
        <f t="shared" si="154"/>
        <v>49.560884039594846</v>
      </c>
      <c r="BJ190" s="113">
        <f t="shared" si="155"/>
        <v>0.99121768079189687</v>
      </c>
      <c r="BK190" s="112">
        <f t="shared" si="142"/>
        <v>9.2500001192092967</v>
      </c>
      <c r="BL190" s="35">
        <f t="shared" si="143"/>
        <v>1</v>
      </c>
      <c r="BM190" s="76">
        <f t="shared" si="163"/>
        <v>1</v>
      </c>
      <c r="BN190" s="89">
        <f t="shared" si="180"/>
        <v>1</v>
      </c>
      <c r="BO190" s="168">
        <f t="shared" si="170"/>
        <v>3.0204634289248643E-2</v>
      </c>
      <c r="BP190" s="165">
        <f t="shared" si="165"/>
        <v>0</v>
      </c>
      <c r="BQ190" s="70">
        <f t="shared" si="183"/>
        <v>1</v>
      </c>
      <c r="BR190" s="102">
        <f t="shared" si="181"/>
        <v>0</v>
      </c>
      <c r="BS190" s="230" t="str">
        <f t="shared" si="156"/>
        <v/>
      </c>
      <c r="BT190" s="85">
        <f t="shared" si="192"/>
        <v>1</v>
      </c>
      <c r="BU190" s="27">
        <v>33790</v>
      </c>
      <c r="BV190">
        <v>8.5900001525878906</v>
      </c>
      <c r="BW190">
        <v>13.949999809265099</v>
      </c>
      <c r="BX190">
        <v>1.29999995231628</v>
      </c>
      <c r="BY190">
        <v>17.238538251995099</v>
      </c>
      <c r="BZ190" s="34">
        <f t="shared" si="144"/>
        <v>1.0891547778797892</v>
      </c>
      <c r="CA190" s="38">
        <f t="shared" si="157"/>
        <v>49.564001288547459</v>
      </c>
      <c r="CB190" s="40">
        <f t="shared" si="158"/>
        <v>0.9912800257709492</v>
      </c>
      <c r="CC190" s="61">
        <f t="shared" si="145"/>
        <v>12.609999895095797</v>
      </c>
      <c r="CD190" s="35">
        <f t="shared" si="146"/>
        <v>1</v>
      </c>
      <c r="CE190" s="76">
        <f t="shared" si="164"/>
        <v>1</v>
      </c>
      <c r="CF190" s="89">
        <f t="shared" si="182"/>
        <v>1</v>
      </c>
      <c r="CG190" s="168">
        <f t="shared" si="171"/>
        <v>6.3699030984406088E-2</v>
      </c>
      <c r="CH190" s="165">
        <f t="shared" si="193"/>
        <v>0</v>
      </c>
      <c r="CI190" s="70">
        <f t="shared" si="166"/>
        <v>1</v>
      </c>
      <c r="CJ190" s="102">
        <f t="shared" si="184"/>
        <v>0</v>
      </c>
      <c r="CK190" s="230" t="str">
        <f t="shared" si="159"/>
        <v/>
      </c>
      <c r="CL190" s="85">
        <f t="shared" si="194"/>
        <v>1</v>
      </c>
      <c r="CM190" s="6"/>
      <c r="CN190" s="6"/>
      <c r="CO190" s="6"/>
      <c r="CP190" s="6"/>
      <c r="CQ190" s="6"/>
      <c r="CR190" s="6"/>
      <c r="CS190" s="6"/>
      <c r="CT190" s="6"/>
      <c r="CU190" s="6"/>
    </row>
    <row r="191" spans="1:99" ht="15.6">
      <c r="A191" s="27">
        <v>33061</v>
      </c>
      <c r="B191">
        <v>6.7300000190734899</v>
      </c>
      <c r="C191">
        <v>19.459999084472699</v>
      </c>
      <c r="D191">
        <v>0</v>
      </c>
      <c r="E191">
        <v>17.5862090694465</v>
      </c>
      <c r="F191" s="36">
        <f t="shared" si="131"/>
        <v>1.819853225061218</v>
      </c>
      <c r="G191" s="41">
        <f t="shared" si="147"/>
        <v>25.182119223310576</v>
      </c>
      <c r="H191" s="42">
        <f t="shared" si="148"/>
        <v>0.50364238446621146</v>
      </c>
      <c r="I191" s="61">
        <f t="shared" si="132"/>
        <v>16.277499318122896</v>
      </c>
      <c r="J191" s="35">
        <f t="shared" si="133"/>
        <v>1</v>
      </c>
      <c r="K191" s="89" t="str">
        <f t="shared" si="160"/>
        <v/>
      </c>
      <c r="L191" s="89">
        <f t="shared" si="167"/>
        <v>1</v>
      </c>
      <c r="M191" s="168">
        <f t="shared" si="172"/>
        <v>0.10138030361789255</v>
      </c>
      <c r="N191" s="165">
        <f t="shared" si="186"/>
        <v>0</v>
      </c>
      <c r="O191" s="70">
        <f t="shared" si="185"/>
        <v>1</v>
      </c>
      <c r="P191" s="102">
        <f t="shared" si="173"/>
        <v>0</v>
      </c>
      <c r="Q191" s="230" t="str">
        <f t="shared" si="130"/>
        <v/>
      </c>
      <c r="R191" s="85">
        <f t="shared" si="187"/>
        <v>0</v>
      </c>
      <c r="S191" s="27">
        <v>33426</v>
      </c>
      <c r="T191">
        <v>2.5199999809265101</v>
      </c>
      <c r="U191">
        <v>13.430000305175801</v>
      </c>
      <c r="V191">
        <v>0</v>
      </c>
      <c r="W191">
        <v>17.5862090694465</v>
      </c>
      <c r="X191" s="36">
        <f t="shared" si="134"/>
        <v>1.4055459290557022</v>
      </c>
      <c r="Y191" s="41">
        <f t="shared" si="149"/>
        <v>48.875563256755441</v>
      </c>
      <c r="Z191" s="42">
        <f t="shared" si="150"/>
        <v>0.97751126513510878</v>
      </c>
      <c r="AA191" s="61">
        <f t="shared" si="135"/>
        <v>10.702500224113479</v>
      </c>
      <c r="AB191" s="35">
        <f t="shared" si="136"/>
        <v>1</v>
      </c>
      <c r="AC191" s="76">
        <f t="shared" si="161"/>
        <v>1</v>
      </c>
      <c r="AD191" s="89">
        <f t="shared" si="174"/>
        <v>1</v>
      </c>
      <c r="AE191" s="168">
        <f t="shared" si="168"/>
        <v>4.3895980611290804E-2</v>
      </c>
      <c r="AF191" s="165">
        <f t="shared" si="188"/>
        <v>1</v>
      </c>
      <c r="AG191" s="70">
        <f t="shared" si="175"/>
        <v>1</v>
      </c>
      <c r="AH191" s="102">
        <f t="shared" si="176"/>
        <v>0</v>
      </c>
      <c r="AI191" s="230" t="str">
        <f t="shared" si="137"/>
        <v/>
      </c>
      <c r="AJ191" s="85">
        <f t="shared" si="189"/>
        <v>1</v>
      </c>
      <c r="AK191" s="27">
        <v>33791</v>
      </c>
      <c r="AL191">
        <v>9.5</v>
      </c>
      <c r="AM191">
        <v>17.2399997711182</v>
      </c>
      <c r="AN191">
        <v>0.20000000298023199</v>
      </c>
      <c r="AO191">
        <v>17.5862090694465</v>
      </c>
      <c r="AP191" s="36">
        <f t="shared" si="138"/>
        <v>1.4316645063402531</v>
      </c>
      <c r="AQ191" s="41">
        <f t="shared" si="151"/>
        <v>49.054668397908031</v>
      </c>
      <c r="AR191" s="42">
        <f t="shared" si="152"/>
        <v>0.9810933679581606</v>
      </c>
      <c r="AS191" s="61">
        <f t="shared" si="139"/>
        <v>15.30499982833865</v>
      </c>
      <c r="AT191" s="37">
        <f t="shared" si="153"/>
        <v>1</v>
      </c>
      <c r="AU191" s="76">
        <f t="shared" si="162"/>
        <v>1</v>
      </c>
      <c r="AV191" s="89">
        <f t="shared" si="177"/>
        <v>1</v>
      </c>
      <c r="AW191" s="168">
        <f t="shared" si="169"/>
        <v>9.2170137579807646E-2</v>
      </c>
      <c r="AX191" s="165">
        <f t="shared" si="190"/>
        <v>1</v>
      </c>
      <c r="AY191" s="70">
        <f t="shared" si="178"/>
        <v>1</v>
      </c>
      <c r="AZ191" s="102">
        <f t="shared" si="179"/>
        <v>0</v>
      </c>
      <c r="BA191" s="230" t="str">
        <f t="shared" si="140"/>
        <v/>
      </c>
      <c r="BB191" s="85">
        <f t="shared" si="191"/>
        <v>1</v>
      </c>
      <c r="BC191" s="27">
        <v>33426</v>
      </c>
      <c r="BD191">
        <v>0.44999998807907099</v>
      </c>
      <c r="BE191">
        <v>10.189999580383301</v>
      </c>
      <c r="BF191">
        <v>0.10000000149011599</v>
      </c>
      <c r="BG191">
        <v>17.305474089500901</v>
      </c>
      <c r="BH191" s="110">
        <f t="shared" si="141"/>
        <v>1.1722292344669847</v>
      </c>
      <c r="BI191" s="111">
        <f t="shared" si="154"/>
        <v>48.723100653511374</v>
      </c>
      <c r="BJ191" s="113">
        <f t="shared" si="155"/>
        <v>0.97446201307022751</v>
      </c>
      <c r="BK191" s="112">
        <f t="shared" si="142"/>
        <v>7.7549996823072433</v>
      </c>
      <c r="BL191" s="35">
        <f t="shared" si="143"/>
        <v>1</v>
      </c>
      <c r="BM191" s="76">
        <f t="shared" si="163"/>
        <v>1</v>
      </c>
      <c r="BN191" s="89">
        <f t="shared" si="180"/>
        <v>1</v>
      </c>
      <c r="BO191" s="168">
        <f t="shared" si="170"/>
        <v>1.7978698141763307E-2</v>
      </c>
      <c r="BP191" s="165">
        <f t="shared" si="165"/>
        <v>0</v>
      </c>
      <c r="BQ191" s="70">
        <f t="shared" si="183"/>
        <v>1</v>
      </c>
      <c r="BR191" s="102">
        <f t="shared" si="181"/>
        <v>0</v>
      </c>
      <c r="BS191" s="230" t="str">
        <f t="shared" si="156"/>
        <v/>
      </c>
      <c r="BT191" s="85">
        <f t="shared" si="192"/>
        <v>1</v>
      </c>
      <c r="BU191" s="27">
        <v>33791</v>
      </c>
      <c r="BV191">
        <v>3.4900000095367401</v>
      </c>
      <c r="BW191">
        <v>14.180000305175801</v>
      </c>
      <c r="BX191">
        <v>0</v>
      </c>
      <c r="BY191">
        <v>17.305474089500901</v>
      </c>
      <c r="BZ191" s="34">
        <f t="shared" si="144"/>
        <v>1.4147731706688083</v>
      </c>
      <c r="CA191" s="38">
        <f t="shared" si="157"/>
        <v>48.432182752012409</v>
      </c>
      <c r="CB191" s="40">
        <f t="shared" si="158"/>
        <v>0.96864365504024819</v>
      </c>
      <c r="CC191" s="61">
        <f t="shared" si="145"/>
        <v>11.507500231266036</v>
      </c>
      <c r="CD191" s="35">
        <f t="shared" si="146"/>
        <v>1</v>
      </c>
      <c r="CE191" s="76">
        <f t="shared" si="164"/>
        <v>1</v>
      </c>
      <c r="CF191" s="89">
        <f t="shared" si="182"/>
        <v>1</v>
      </c>
      <c r="CG191" s="168">
        <f t="shared" si="171"/>
        <v>5.2067086685670491E-2</v>
      </c>
      <c r="CH191" s="165">
        <f t="shared" si="193"/>
        <v>0</v>
      </c>
      <c r="CI191" s="70">
        <f t="shared" si="166"/>
        <v>1</v>
      </c>
      <c r="CJ191" s="102">
        <f t="shared" si="184"/>
        <v>0</v>
      </c>
      <c r="CK191" s="230" t="str">
        <f t="shared" si="159"/>
        <v/>
      </c>
      <c r="CL191" s="85">
        <f t="shared" si="194"/>
        <v>1</v>
      </c>
      <c r="CM191" s="6"/>
      <c r="CN191" s="6"/>
      <c r="CO191" s="6"/>
      <c r="CP191" s="6"/>
      <c r="CQ191" s="6"/>
      <c r="CR191" s="6"/>
      <c r="CS191" s="6"/>
      <c r="CT191" s="6"/>
      <c r="CU191" s="6"/>
    </row>
    <row r="192" spans="1:99" ht="15.6">
      <c r="A192" s="27">
        <v>33062</v>
      </c>
      <c r="B192">
        <v>6.6399998664856001</v>
      </c>
      <c r="C192">
        <v>19.219999313354499</v>
      </c>
      <c r="D192">
        <v>0</v>
      </c>
      <c r="E192">
        <v>17.655814757782998</v>
      </c>
      <c r="F192" s="36">
        <f t="shared" si="131"/>
        <v>1.8065599612527032</v>
      </c>
      <c r="G192" s="41">
        <f t="shared" si="147"/>
        <v>23.736871254308411</v>
      </c>
      <c r="H192" s="42">
        <f t="shared" si="148"/>
        <v>0.47473742508616823</v>
      </c>
      <c r="I192" s="61">
        <f t="shared" si="132"/>
        <v>16.074999451637275</v>
      </c>
      <c r="J192" s="35">
        <f t="shared" si="133"/>
        <v>1</v>
      </c>
      <c r="K192" s="89" t="str">
        <f t="shared" si="160"/>
        <v/>
      </c>
      <c r="L192" s="89">
        <f t="shared" si="167"/>
        <v>1</v>
      </c>
      <c r="M192" s="168">
        <f t="shared" si="172"/>
        <v>9.9556181532301821E-2</v>
      </c>
      <c r="N192" s="165">
        <f t="shared" si="186"/>
        <v>0</v>
      </c>
      <c r="O192" s="70">
        <f t="shared" si="185"/>
        <v>1</v>
      </c>
      <c r="P192" s="102">
        <f t="shared" si="173"/>
        <v>0</v>
      </c>
      <c r="Q192" s="230" t="str">
        <f t="shared" si="130"/>
        <v/>
      </c>
      <c r="R192" s="85">
        <f t="shared" si="187"/>
        <v>0</v>
      </c>
      <c r="S192" s="27">
        <v>33427</v>
      </c>
      <c r="T192">
        <v>2.8399999141693102</v>
      </c>
      <c r="U192">
        <v>15.5299997329712</v>
      </c>
      <c r="V192">
        <v>0</v>
      </c>
      <c r="W192">
        <v>17.655814757782998</v>
      </c>
      <c r="X192" s="36">
        <f t="shared" si="134"/>
        <v>1.5933190284088299</v>
      </c>
      <c r="Y192" s="41">
        <f t="shared" si="149"/>
        <v>47.600908034028379</v>
      </c>
      <c r="Z192" s="42">
        <f t="shared" si="150"/>
        <v>0.95201816068056755</v>
      </c>
      <c r="AA192" s="61">
        <f t="shared" si="135"/>
        <v>12.357499778270729</v>
      </c>
      <c r="AB192" s="35">
        <f t="shared" si="136"/>
        <v>1</v>
      </c>
      <c r="AC192" s="76">
        <f t="shared" si="161"/>
        <v>1</v>
      </c>
      <c r="AD192" s="89">
        <f t="shared" si="174"/>
        <v>1</v>
      </c>
      <c r="AE192" s="168">
        <f t="shared" si="168"/>
        <v>6.1003451865936149E-2</v>
      </c>
      <c r="AF192" s="165">
        <f t="shared" si="188"/>
        <v>1</v>
      </c>
      <c r="AG192" s="70">
        <f t="shared" si="175"/>
        <v>1</v>
      </c>
      <c r="AH192" s="102">
        <f t="shared" si="176"/>
        <v>0</v>
      </c>
      <c r="AI192" s="230" t="str">
        <f t="shared" si="137"/>
        <v/>
      </c>
      <c r="AJ192" s="85">
        <f t="shared" si="189"/>
        <v>1</v>
      </c>
      <c r="AK192" s="27">
        <v>33792</v>
      </c>
      <c r="AL192">
        <v>9.75</v>
      </c>
      <c r="AM192">
        <v>17.2299995422363</v>
      </c>
      <c r="AN192">
        <v>0</v>
      </c>
      <c r="AO192">
        <v>17.655814757782998</v>
      </c>
      <c r="AP192" s="36">
        <f t="shared" si="138"/>
        <v>1.4184233137723721</v>
      </c>
      <c r="AQ192" s="41">
        <f t="shared" si="151"/>
        <v>47.919929746890134</v>
      </c>
      <c r="AR192" s="42">
        <f t="shared" si="152"/>
        <v>0.95839859493780266</v>
      </c>
      <c r="AS192" s="61">
        <f t="shared" si="139"/>
        <v>15.359999656677225</v>
      </c>
      <c r="AT192" s="37">
        <f t="shared" si="153"/>
        <v>1</v>
      </c>
      <c r="AU192" s="76">
        <f t="shared" si="162"/>
        <v>1</v>
      </c>
      <c r="AV192" s="89">
        <f t="shared" si="177"/>
        <v>1</v>
      </c>
      <c r="AW192" s="168">
        <f t="shared" si="169"/>
        <v>9.271745238642555E-2</v>
      </c>
      <c r="AX192" s="165">
        <f t="shared" si="190"/>
        <v>1</v>
      </c>
      <c r="AY192" s="70">
        <f t="shared" si="178"/>
        <v>1</v>
      </c>
      <c r="AZ192" s="102">
        <f t="shared" si="179"/>
        <v>0</v>
      </c>
      <c r="BA192" s="230" t="str">
        <f t="shared" si="140"/>
        <v/>
      </c>
      <c r="BB192" s="85">
        <f t="shared" si="191"/>
        <v>1</v>
      </c>
      <c r="BC192" s="27">
        <v>33427</v>
      </c>
      <c r="BD192">
        <v>0.109999999403954</v>
      </c>
      <c r="BE192">
        <v>11.310000419616699</v>
      </c>
      <c r="BF192">
        <v>0.10000000149011599</v>
      </c>
      <c r="BG192">
        <v>17.376548029352499</v>
      </c>
      <c r="BH192" s="110">
        <f t="shared" si="141"/>
        <v>1.2834735090098151</v>
      </c>
      <c r="BI192" s="111">
        <f t="shared" si="154"/>
        <v>47.796321847793635</v>
      </c>
      <c r="BJ192" s="113">
        <f t="shared" si="155"/>
        <v>0.95592643695587265</v>
      </c>
      <c r="BK192" s="112">
        <f t="shared" si="142"/>
        <v>8.5100003145635128</v>
      </c>
      <c r="BL192" s="35">
        <f t="shared" si="143"/>
        <v>1</v>
      </c>
      <c r="BM192" s="76">
        <f t="shared" si="163"/>
        <v>1</v>
      </c>
      <c r="BN192" s="89">
        <f t="shared" si="180"/>
        <v>1</v>
      </c>
      <c r="BO192" s="168">
        <f t="shared" si="170"/>
        <v>2.3886365264018914E-2</v>
      </c>
      <c r="BP192" s="165">
        <f t="shared" si="165"/>
        <v>0</v>
      </c>
      <c r="BQ192" s="70">
        <f t="shared" si="183"/>
        <v>1</v>
      </c>
      <c r="BR192" s="102">
        <f t="shared" si="181"/>
        <v>0</v>
      </c>
      <c r="BS192" s="230" t="str">
        <f t="shared" si="156"/>
        <v/>
      </c>
      <c r="BT192" s="85">
        <f t="shared" si="192"/>
        <v>1</v>
      </c>
      <c r="BU192" s="27">
        <v>33792</v>
      </c>
      <c r="BV192">
        <v>5.5999999046325701</v>
      </c>
      <c r="BW192">
        <v>15.4899997711182</v>
      </c>
      <c r="BX192">
        <v>0</v>
      </c>
      <c r="BY192">
        <v>17.376548029352499</v>
      </c>
      <c r="BZ192" s="34">
        <f t="shared" si="144"/>
        <v>1.4541186964720918</v>
      </c>
      <c r="CA192" s="38">
        <f t="shared" si="157"/>
        <v>47.268887794834733</v>
      </c>
      <c r="CB192" s="40">
        <f t="shared" si="158"/>
        <v>0.9453777558966947</v>
      </c>
      <c r="CC192" s="61">
        <f t="shared" si="145"/>
        <v>13.017499804496792</v>
      </c>
      <c r="CD192" s="35">
        <f t="shared" si="146"/>
        <v>1</v>
      </c>
      <c r="CE192" s="76" t="str">
        <f t="shared" si="164"/>
        <v/>
      </c>
      <c r="CF192" s="89">
        <f t="shared" si="182"/>
        <v>1</v>
      </c>
      <c r="CG192" s="168">
        <f t="shared" si="171"/>
        <v>6.8071682803170427E-2</v>
      </c>
      <c r="CH192" s="165">
        <f t="shared" si="193"/>
        <v>0</v>
      </c>
      <c r="CI192" s="70">
        <f t="shared" si="166"/>
        <v>1</v>
      </c>
      <c r="CJ192" s="102">
        <f t="shared" si="184"/>
        <v>0</v>
      </c>
      <c r="CK192" s="230" t="str">
        <f t="shared" si="159"/>
        <v/>
      </c>
      <c r="CL192" s="85">
        <f t="shared" si="194"/>
        <v>1</v>
      </c>
      <c r="CM192" s="6"/>
      <c r="CN192" s="6"/>
      <c r="CO192" s="6"/>
      <c r="CP192" s="6"/>
      <c r="CQ192" s="6"/>
      <c r="CR192" s="6"/>
      <c r="CS192" s="6"/>
      <c r="CT192" s="6"/>
      <c r="CU192" s="6"/>
    </row>
    <row r="193" spans="1:99" ht="15.6">
      <c r="A193" s="27">
        <v>33063</v>
      </c>
      <c r="B193">
        <v>8.0200004577636701</v>
      </c>
      <c r="C193">
        <v>20.329999923706101</v>
      </c>
      <c r="D193">
        <v>0.10000000149011599</v>
      </c>
      <c r="E193">
        <v>17.729547692617199</v>
      </c>
      <c r="F193" s="36">
        <f t="shared" si="131"/>
        <v>1.8672350058326341</v>
      </c>
      <c r="G193" s="41">
        <f t="shared" si="147"/>
        <v>22.34308325113242</v>
      </c>
      <c r="H193" s="42">
        <f t="shared" si="148"/>
        <v>0.4468616650226484</v>
      </c>
      <c r="I193" s="61">
        <f t="shared" si="132"/>
        <v>17.252500057220495</v>
      </c>
      <c r="J193" s="35">
        <f t="shared" si="133"/>
        <v>1</v>
      </c>
      <c r="K193" s="89" t="str">
        <f t="shared" si="160"/>
        <v/>
      </c>
      <c r="L193" s="89">
        <f t="shared" si="167"/>
        <v>1</v>
      </c>
      <c r="M193" s="168">
        <f t="shared" si="172"/>
        <v>0.10918080734585722</v>
      </c>
      <c r="N193" s="165">
        <f t="shared" si="186"/>
        <v>0</v>
      </c>
      <c r="O193" s="70">
        <f t="shared" si="185"/>
        <v>1</v>
      </c>
      <c r="P193" s="102">
        <f t="shared" si="173"/>
        <v>0</v>
      </c>
      <c r="Q193" s="230" t="str">
        <f t="shared" si="130"/>
        <v/>
      </c>
      <c r="R193" s="85">
        <f t="shared" si="187"/>
        <v>0</v>
      </c>
      <c r="S193" s="27">
        <v>33428</v>
      </c>
      <c r="T193">
        <v>6.6300001144409197</v>
      </c>
      <c r="U193">
        <v>16.209999084472699</v>
      </c>
      <c r="V193">
        <v>2.0999999046325701</v>
      </c>
      <c r="W193">
        <v>17.729547692617199</v>
      </c>
      <c r="X193" s="36">
        <f t="shared" si="134"/>
        <v>1.5052975151611123</v>
      </c>
      <c r="Y193" s="41">
        <f t="shared" si="149"/>
        <v>48.496669926532057</v>
      </c>
      <c r="Z193" s="42">
        <f t="shared" si="150"/>
        <v>0.96993339853064109</v>
      </c>
      <c r="AA193" s="61">
        <f t="shared" si="135"/>
        <v>13.814999341964754</v>
      </c>
      <c r="AB193" s="35">
        <f t="shared" si="136"/>
        <v>1</v>
      </c>
      <c r="AC193" s="76">
        <f t="shared" si="161"/>
        <v>1</v>
      </c>
      <c r="AD193" s="89">
        <f t="shared" si="174"/>
        <v>1</v>
      </c>
      <c r="AE193" s="168">
        <f t="shared" si="168"/>
        <v>7.6641965760056371E-2</v>
      </c>
      <c r="AF193" s="165">
        <f t="shared" si="188"/>
        <v>1</v>
      </c>
      <c r="AG193" s="70">
        <f t="shared" si="175"/>
        <v>1</v>
      </c>
      <c r="AH193" s="102">
        <f t="shared" si="176"/>
        <v>0</v>
      </c>
      <c r="AI193" s="230" t="str">
        <f t="shared" si="137"/>
        <v/>
      </c>
      <c r="AJ193" s="85">
        <f t="shared" si="189"/>
        <v>1</v>
      </c>
      <c r="AK193" s="27">
        <v>33793</v>
      </c>
      <c r="AL193">
        <v>7.9899997711181596</v>
      </c>
      <c r="AM193">
        <v>18.639999389648398</v>
      </c>
      <c r="AN193">
        <v>0.80000001192092896</v>
      </c>
      <c r="AO193">
        <v>17.729547692617199</v>
      </c>
      <c r="AP193" s="36">
        <f t="shared" si="138"/>
        <v>1.6900673175472531</v>
      </c>
      <c r="AQ193" s="41">
        <f t="shared" si="151"/>
        <v>47.367875904773257</v>
      </c>
      <c r="AR193" s="42">
        <f t="shared" si="152"/>
        <v>0.94735751809546509</v>
      </c>
      <c r="AS193" s="61">
        <f t="shared" si="139"/>
        <v>15.977499485015839</v>
      </c>
      <c r="AT193" s="37">
        <f t="shared" si="153"/>
        <v>1</v>
      </c>
      <c r="AU193" s="76">
        <f t="shared" si="162"/>
        <v>1</v>
      </c>
      <c r="AV193" s="89">
        <f t="shared" si="177"/>
        <v>1</v>
      </c>
      <c r="AW193" s="168">
        <f t="shared" si="169"/>
        <v>9.8658084767931434E-2</v>
      </c>
      <c r="AX193" s="165">
        <f t="shared" si="190"/>
        <v>1</v>
      </c>
      <c r="AY193" s="70">
        <f t="shared" si="178"/>
        <v>1</v>
      </c>
      <c r="AZ193" s="102">
        <f t="shared" si="179"/>
        <v>0</v>
      </c>
      <c r="BA193" s="230" t="str">
        <f t="shared" si="140"/>
        <v/>
      </c>
      <c r="BB193" s="85">
        <f t="shared" si="191"/>
        <v>1</v>
      </c>
      <c r="BC193" s="27">
        <v>33428</v>
      </c>
      <c r="BD193">
        <v>4.8299999237060502</v>
      </c>
      <c r="BE193">
        <v>13.439999580383301</v>
      </c>
      <c r="BF193">
        <v>2.0999999046325701</v>
      </c>
      <c r="BG193">
        <v>17.451736556742102</v>
      </c>
      <c r="BH193" s="110">
        <f t="shared" si="141"/>
        <v>1.2948484554020407</v>
      </c>
      <c r="BI193" s="111">
        <f t="shared" si="154"/>
        <v>48.860442988104573</v>
      </c>
      <c r="BJ193" s="113">
        <f t="shared" si="155"/>
        <v>0.97720885976209149</v>
      </c>
      <c r="BK193" s="112">
        <f t="shared" si="142"/>
        <v>11.287499666213989</v>
      </c>
      <c r="BL193" s="35">
        <f t="shared" si="143"/>
        <v>1</v>
      </c>
      <c r="BM193" s="76" t="str">
        <f t="shared" si="163"/>
        <v/>
      </c>
      <c r="BN193" s="89">
        <f t="shared" si="180"/>
        <v>1</v>
      </c>
      <c r="BO193" s="168">
        <f t="shared" si="170"/>
        <v>4.9800863297286287E-2</v>
      </c>
      <c r="BP193" s="165">
        <f t="shared" si="165"/>
        <v>0</v>
      </c>
      <c r="BQ193" s="70">
        <f t="shared" si="183"/>
        <v>1</v>
      </c>
      <c r="BR193" s="102">
        <f t="shared" si="181"/>
        <v>0</v>
      </c>
      <c r="BS193" s="230" t="str">
        <f t="shared" si="156"/>
        <v/>
      </c>
      <c r="BT193" s="85">
        <f t="shared" si="192"/>
        <v>1</v>
      </c>
      <c r="BU193" s="27">
        <v>33793</v>
      </c>
      <c r="BV193">
        <v>4.7399997711181596</v>
      </c>
      <c r="BW193">
        <v>15.6400003433228</v>
      </c>
      <c r="BX193">
        <v>0.10000000149011599</v>
      </c>
      <c r="BY193">
        <v>17.451736556742102</v>
      </c>
      <c r="BZ193" s="34">
        <f t="shared" si="144"/>
        <v>1.5139675260489291</v>
      </c>
      <c r="CA193" s="38">
        <f t="shared" si="157"/>
        <v>46.157713775485703</v>
      </c>
      <c r="CB193" s="40">
        <f t="shared" si="158"/>
        <v>0.92315427550971407</v>
      </c>
      <c r="CC193" s="61">
        <f t="shared" si="145"/>
        <v>12.91500020027164</v>
      </c>
      <c r="CD193" s="35">
        <f t="shared" si="146"/>
        <v>1</v>
      </c>
      <c r="CE193" s="76" t="str">
        <f t="shared" si="164"/>
        <v/>
      </c>
      <c r="CF193" s="89">
        <f t="shared" si="182"/>
        <v>1</v>
      </c>
      <c r="CG193" s="168">
        <f t="shared" si="171"/>
        <v>6.6970011312436031E-2</v>
      </c>
      <c r="CH193" s="165">
        <f t="shared" si="193"/>
        <v>0</v>
      </c>
      <c r="CI193" s="70">
        <f t="shared" si="166"/>
        <v>1</v>
      </c>
      <c r="CJ193" s="102">
        <f t="shared" si="184"/>
        <v>0</v>
      </c>
      <c r="CK193" s="230" t="str">
        <f t="shared" si="159"/>
        <v/>
      </c>
      <c r="CL193" s="85">
        <f t="shared" si="194"/>
        <v>1</v>
      </c>
      <c r="CM193" s="6"/>
      <c r="CN193" s="6"/>
      <c r="CO193" s="6"/>
      <c r="CP193" s="6"/>
      <c r="CQ193" s="6"/>
      <c r="CR193" s="6"/>
      <c r="CS193" s="6"/>
      <c r="CT193" s="6"/>
      <c r="CU193" s="6"/>
    </row>
    <row r="194" spans="1:99" ht="15.6">
      <c r="A194" s="27">
        <v>33064</v>
      </c>
      <c r="B194">
        <v>11.310000419616699</v>
      </c>
      <c r="C194">
        <v>16.840000152587901</v>
      </c>
      <c r="D194">
        <v>14.8999996185303</v>
      </c>
      <c r="E194">
        <v>17.807390315051698</v>
      </c>
      <c r="F194" s="36">
        <f t="shared" si="131"/>
        <v>1.2530684118222626</v>
      </c>
      <c r="G194" s="41">
        <f t="shared" si="147"/>
        <v>36.240628140204912</v>
      </c>
      <c r="H194" s="42">
        <f t="shared" si="148"/>
        <v>0.72481256280409823</v>
      </c>
      <c r="I194" s="61">
        <f t="shared" si="132"/>
        <v>15.4575002193451</v>
      </c>
      <c r="J194" s="35">
        <f t="shared" si="133"/>
        <v>1</v>
      </c>
      <c r="K194" s="89">
        <f t="shared" si="160"/>
        <v>1</v>
      </c>
      <c r="L194" s="89">
        <f t="shared" si="167"/>
        <v>1</v>
      </c>
      <c r="M194" s="168">
        <f t="shared" si="172"/>
        <v>9.3681151675810981E-2</v>
      </c>
      <c r="N194" s="165">
        <f t="shared" si="186"/>
        <v>0</v>
      </c>
      <c r="O194" s="70">
        <f t="shared" si="185"/>
        <v>1</v>
      </c>
      <c r="P194" s="102">
        <f t="shared" si="173"/>
        <v>0</v>
      </c>
      <c r="Q194" s="230" t="str">
        <f t="shared" si="130"/>
        <v/>
      </c>
      <c r="R194" s="85">
        <f t="shared" si="187"/>
        <v>0</v>
      </c>
      <c r="S194" s="27">
        <v>33429</v>
      </c>
      <c r="T194">
        <v>7.6900000572204599</v>
      </c>
      <c r="U194">
        <v>18.610000610351602</v>
      </c>
      <c r="V194">
        <v>2.7000000476837198</v>
      </c>
      <c r="W194">
        <v>17.807390315051698</v>
      </c>
      <c r="X194" s="36">
        <f t="shared" si="134"/>
        <v>1.7097555330529903</v>
      </c>
      <c r="Y194" s="41">
        <f t="shared" si="149"/>
        <v>49.82886554777339</v>
      </c>
      <c r="Z194" s="42">
        <f t="shared" si="150"/>
        <v>0.99657731095546775</v>
      </c>
      <c r="AA194" s="61">
        <f t="shared" si="135"/>
        <v>15.880000472068815</v>
      </c>
      <c r="AB194" s="35">
        <f t="shared" si="136"/>
        <v>1</v>
      </c>
      <c r="AC194" s="76">
        <f t="shared" si="161"/>
        <v>1</v>
      </c>
      <c r="AD194" s="89">
        <f t="shared" si="174"/>
        <v>1</v>
      </c>
      <c r="AE194" s="168">
        <f t="shared" si="168"/>
        <v>9.7748026283517919E-2</v>
      </c>
      <c r="AF194" s="165">
        <f t="shared" si="188"/>
        <v>1</v>
      </c>
      <c r="AG194" s="70">
        <f t="shared" si="175"/>
        <v>1</v>
      </c>
      <c r="AH194" s="102">
        <f t="shared" si="176"/>
        <v>0</v>
      </c>
      <c r="AI194" s="230" t="str">
        <f t="shared" si="137"/>
        <v/>
      </c>
      <c r="AJ194" s="85">
        <f t="shared" si="189"/>
        <v>1</v>
      </c>
      <c r="AK194" s="27">
        <v>33794</v>
      </c>
      <c r="AL194">
        <v>7.8000001907348597</v>
      </c>
      <c r="AM194">
        <v>16.299999237060501</v>
      </c>
      <c r="AN194">
        <v>1.70000004768372</v>
      </c>
      <c r="AO194">
        <v>17.807390315051698</v>
      </c>
      <c r="AP194" s="36">
        <f t="shared" si="138"/>
        <v>1.4548418967195043</v>
      </c>
      <c r="AQ194" s="41">
        <f t="shared" si="151"/>
        <v>47.904002435081374</v>
      </c>
      <c r="AR194" s="42">
        <f t="shared" si="152"/>
        <v>0.95808004870162744</v>
      </c>
      <c r="AS194" s="61">
        <f t="shared" si="139"/>
        <v>14.17499947547909</v>
      </c>
      <c r="AT194" s="37">
        <f t="shared" si="153"/>
        <v>1</v>
      </c>
      <c r="AU194" s="76">
        <f t="shared" si="162"/>
        <v>1</v>
      </c>
      <c r="AV194" s="89">
        <f t="shared" si="177"/>
        <v>1</v>
      </c>
      <c r="AW194" s="168">
        <f t="shared" si="169"/>
        <v>8.0481448887716175E-2</v>
      </c>
      <c r="AX194" s="165">
        <f t="shared" si="190"/>
        <v>1</v>
      </c>
      <c r="AY194" s="70">
        <f t="shared" si="178"/>
        <v>1</v>
      </c>
      <c r="AZ194" s="102">
        <f t="shared" si="179"/>
        <v>0</v>
      </c>
      <c r="BA194" s="230" t="str">
        <f t="shared" si="140"/>
        <v/>
      </c>
      <c r="BB194" s="85">
        <f t="shared" si="191"/>
        <v>1</v>
      </c>
      <c r="BC194" s="27">
        <v>33429</v>
      </c>
      <c r="BD194">
        <v>4.1900000572204599</v>
      </c>
      <c r="BE194">
        <v>15.6400003433228</v>
      </c>
      <c r="BF194">
        <v>2</v>
      </c>
      <c r="BG194">
        <v>17.531016156861799</v>
      </c>
      <c r="BH194" s="110">
        <f t="shared" si="141"/>
        <v>1.5434283616778921</v>
      </c>
      <c r="BI194" s="111">
        <f t="shared" si="154"/>
        <v>49.625700298762261</v>
      </c>
      <c r="BJ194" s="113">
        <f t="shared" si="155"/>
        <v>0.99251400597524519</v>
      </c>
      <c r="BK194" s="112">
        <f t="shared" si="142"/>
        <v>12.777500271797216</v>
      </c>
      <c r="BL194" s="35">
        <f t="shared" si="143"/>
        <v>1</v>
      </c>
      <c r="BM194" s="76">
        <f t="shared" si="163"/>
        <v>1</v>
      </c>
      <c r="BN194" s="89">
        <f t="shared" si="180"/>
        <v>1</v>
      </c>
      <c r="BO194" s="168">
        <f t="shared" si="170"/>
        <v>6.549380337541974E-2</v>
      </c>
      <c r="BP194" s="165">
        <f t="shared" si="165"/>
        <v>0</v>
      </c>
      <c r="BQ194" s="70">
        <f t="shared" si="183"/>
        <v>1</v>
      </c>
      <c r="BR194" s="102">
        <f t="shared" si="181"/>
        <v>0</v>
      </c>
      <c r="BS194" s="230" t="str">
        <f t="shared" si="156"/>
        <v/>
      </c>
      <c r="BT194" s="85">
        <f t="shared" si="192"/>
        <v>1</v>
      </c>
      <c r="BU194" s="27">
        <v>33794</v>
      </c>
      <c r="BV194">
        <v>4.0799999237060502</v>
      </c>
      <c r="BW194">
        <v>13.810000419616699</v>
      </c>
      <c r="BX194">
        <v>0</v>
      </c>
      <c r="BY194">
        <v>17.531016156861799</v>
      </c>
      <c r="BZ194" s="34">
        <f t="shared" si="144"/>
        <v>1.3729915925737655</v>
      </c>
      <c r="CA194" s="38">
        <f t="shared" si="157"/>
        <v>45.05932050142669</v>
      </c>
      <c r="CB194" s="40">
        <f t="shared" si="158"/>
        <v>0.90118641002853384</v>
      </c>
      <c r="CC194" s="61">
        <f t="shared" si="145"/>
        <v>11.377500295639038</v>
      </c>
      <c r="CD194" s="35">
        <f t="shared" si="146"/>
        <v>1</v>
      </c>
      <c r="CE194" s="76" t="str">
        <f t="shared" si="164"/>
        <v/>
      </c>
      <c r="CF194" s="89">
        <f t="shared" si="182"/>
        <v>1</v>
      </c>
      <c r="CG194" s="168">
        <f t="shared" si="171"/>
        <v>5.0725216331047707E-2</v>
      </c>
      <c r="CH194" s="165">
        <f t="shared" si="193"/>
        <v>0</v>
      </c>
      <c r="CI194" s="70">
        <f t="shared" si="166"/>
        <v>1</v>
      </c>
      <c r="CJ194" s="102">
        <f t="shared" si="184"/>
        <v>0</v>
      </c>
      <c r="CK194" s="230" t="str">
        <f t="shared" si="159"/>
        <v/>
      </c>
      <c r="CL194" s="85">
        <f t="shared" si="194"/>
        <v>1</v>
      </c>
      <c r="CM194" s="6"/>
      <c r="CN194" s="6"/>
      <c r="CO194" s="6"/>
      <c r="CP194" s="6"/>
      <c r="CQ194" s="6"/>
      <c r="CR194" s="6"/>
      <c r="CS194" s="6"/>
      <c r="CT194" s="6"/>
      <c r="CU194" s="6"/>
    </row>
    <row r="195" spans="1:99" ht="15.6">
      <c r="A195" s="27">
        <v>33065</v>
      </c>
      <c r="B195">
        <v>8.9099998474121094</v>
      </c>
      <c r="C195">
        <v>17.899999618530298</v>
      </c>
      <c r="D195">
        <v>7.8000001907348597</v>
      </c>
      <c r="E195">
        <v>17.889325066188501</v>
      </c>
      <c r="F195" s="36">
        <f t="shared" si="131"/>
        <v>1.5713022445346223</v>
      </c>
      <c r="G195" s="41">
        <f t="shared" si="147"/>
        <v>42.783586535312068</v>
      </c>
      <c r="H195" s="42">
        <f t="shared" si="148"/>
        <v>0.85567173070624136</v>
      </c>
      <c r="I195" s="61">
        <f t="shared" si="132"/>
        <v>15.65249967575075</v>
      </c>
      <c r="J195" s="35">
        <f t="shared" si="133"/>
        <v>1</v>
      </c>
      <c r="K195" s="89">
        <f t="shared" si="160"/>
        <v>1</v>
      </c>
      <c r="L195" s="89">
        <f t="shared" si="167"/>
        <v>1</v>
      </c>
      <c r="M195" s="168">
        <f t="shared" si="172"/>
        <v>9.5581510671606085E-2</v>
      </c>
      <c r="N195" s="165">
        <f t="shared" si="186"/>
        <v>0</v>
      </c>
      <c r="O195" s="70">
        <f t="shared" si="185"/>
        <v>1</v>
      </c>
      <c r="P195" s="102">
        <f t="shared" si="173"/>
        <v>0</v>
      </c>
      <c r="Q195" s="230" t="str">
        <f t="shared" ref="Q195:Q258" si="195">IF(R195&gt;R194,A195,"")</f>
        <v/>
      </c>
      <c r="R195" s="85">
        <f t="shared" si="187"/>
        <v>0</v>
      </c>
      <c r="S195" s="27">
        <v>33430</v>
      </c>
      <c r="T195">
        <v>6.5599999427795401</v>
      </c>
      <c r="U195">
        <v>19.549999237060501</v>
      </c>
      <c r="V195">
        <v>0</v>
      </c>
      <c r="W195">
        <v>17.889325066188501</v>
      </c>
      <c r="X195" s="36">
        <f t="shared" si="134"/>
        <v>1.8676083890435484</v>
      </c>
      <c r="Y195" s="41">
        <f t="shared" si="149"/>
        <v>48.334778836538554</v>
      </c>
      <c r="Z195" s="42">
        <f t="shared" si="150"/>
        <v>0.96669557673077111</v>
      </c>
      <c r="AA195" s="61">
        <f t="shared" si="135"/>
        <v>16.30249941349026</v>
      </c>
      <c r="AB195" s="35">
        <f t="shared" si="136"/>
        <v>1</v>
      </c>
      <c r="AC195" s="76" t="str">
        <f t="shared" si="161"/>
        <v/>
      </c>
      <c r="AD195" s="89">
        <f t="shared" si="174"/>
        <v>1</v>
      </c>
      <c r="AE195" s="168">
        <f t="shared" si="168"/>
        <v>0.1016014197649366</v>
      </c>
      <c r="AF195" s="165">
        <f t="shared" si="188"/>
        <v>1</v>
      </c>
      <c r="AG195" s="70">
        <f t="shared" si="175"/>
        <v>1</v>
      </c>
      <c r="AH195" s="102">
        <f t="shared" si="176"/>
        <v>0</v>
      </c>
      <c r="AI195" s="230" t="str">
        <f t="shared" si="137"/>
        <v/>
      </c>
      <c r="AJ195" s="85">
        <f t="shared" si="189"/>
        <v>1</v>
      </c>
      <c r="AK195" s="27">
        <v>33795</v>
      </c>
      <c r="AL195">
        <v>11.6000003814697</v>
      </c>
      <c r="AM195">
        <v>18.540000915527301</v>
      </c>
      <c r="AN195">
        <v>11.3999996185303</v>
      </c>
      <c r="AO195">
        <v>17.889325066188501</v>
      </c>
      <c r="AP195" s="36">
        <f t="shared" si="138"/>
        <v>1.4542369389478704</v>
      </c>
      <c r="AQ195" s="41">
        <f t="shared" si="151"/>
        <v>50</v>
      </c>
      <c r="AR195" s="42">
        <f t="shared" si="152"/>
        <v>1</v>
      </c>
      <c r="AS195" s="61">
        <f t="shared" si="139"/>
        <v>16.8050007820129</v>
      </c>
      <c r="AT195" s="37">
        <f t="shared" si="153"/>
        <v>1</v>
      </c>
      <c r="AU195" s="76">
        <f t="shared" si="162"/>
        <v>1</v>
      </c>
      <c r="AV195" s="89">
        <f t="shared" si="177"/>
        <v>1</v>
      </c>
      <c r="AW195" s="168">
        <f t="shared" si="169"/>
        <v>0.10582892558495946</v>
      </c>
      <c r="AX195" s="165">
        <f t="shared" si="190"/>
        <v>1</v>
      </c>
      <c r="AY195" s="70">
        <f t="shared" si="178"/>
        <v>1</v>
      </c>
      <c r="AZ195" s="102">
        <f t="shared" si="179"/>
        <v>0</v>
      </c>
      <c r="BA195" s="230" t="str">
        <f t="shared" si="140"/>
        <v/>
      </c>
      <c r="BB195" s="85">
        <f t="shared" si="191"/>
        <v>1</v>
      </c>
      <c r="BC195" s="27">
        <v>33430</v>
      </c>
      <c r="BD195">
        <v>3.5499999523162802</v>
      </c>
      <c r="BE195">
        <v>16.7299995422363</v>
      </c>
      <c r="BF195">
        <v>0</v>
      </c>
      <c r="BG195">
        <v>17.6143633149041</v>
      </c>
      <c r="BH195" s="110">
        <f t="shared" si="141"/>
        <v>1.677307920392022</v>
      </c>
      <c r="BI195" s="111">
        <f t="shared" si="154"/>
        <v>48.283853962448646</v>
      </c>
      <c r="BJ195" s="113">
        <f t="shared" si="155"/>
        <v>0.96567707924897295</v>
      </c>
      <c r="BK195" s="112">
        <f t="shared" si="142"/>
        <v>13.434999644756296</v>
      </c>
      <c r="BL195" s="35">
        <f t="shared" si="143"/>
        <v>1</v>
      </c>
      <c r="BM195" s="76" t="str">
        <f t="shared" si="163"/>
        <v/>
      </c>
      <c r="BN195" s="89">
        <f t="shared" si="180"/>
        <v>1</v>
      </c>
      <c r="BO195" s="168">
        <f t="shared" si="170"/>
        <v>7.2562880770701568E-2</v>
      </c>
      <c r="BP195" s="165">
        <f t="shared" si="165"/>
        <v>0</v>
      </c>
      <c r="BQ195" s="70">
        <f t="shared" si="183"/>
        <v>1</v>
      </c>
      <c r="BR195" s="102">
        <f t="shared" si="181"/>
        <v>0</v>
      </c>
      <c r="BS195" s="230" t="str">
        <f t="shared" si="156"/>
        <v/>
      </c>
      <c r="BT195" s="85">
        <f t="shared" si="192"/>
        <v>1</v>
      </c>
      <c r="BU195" s="27">
        <v>33795</v>
      </c>
      <c r="BV195">
        <v>8.8400001525878906</v>
      </c>
      <c r="BW195">
        <v>16.4899997711182</v>
      </c>
      <c r="BX195">
        <v>13.3999996185303</v>
      </c>
      <c r="BY195">
        <v>17.6143633149041</v>
      </c>
      <c r="BZ195" s="34">
        <f t="shared" si="144"/>
        <v>1.3933511815154374</v>
      </c>
      <c r="CA195" s="38">
        <f t="shared" si="157"/>
        <v>50</v>
      </c>
      <c r="CB195" s="40">
        <f t="shared" si="158"/>
        <v>1</v>
      </c>
      <c r="CC195" s="61">
        <f t="shared" si="145"/>
        <v>14.577499866485622</v>
      </c>
      <c r="CD195" s="35">
        <f t="shared" si="146"/>
        <v>1</v>
      </c>
      <c r="CE195" s="76">
        <f t="shared" si="164"/>
        <v>1</v>
      </c>
      <c r="CF195" s="89">
        <f t="shared" si="182"/>
        <v>1</v>
      </c>
      <c r="CG195" s="168">
        <f t="shared" si="171"/>
        <v>8.4723798827437052E-2</v>
      </c>
      <c r="CH195" s="165">
        <f t="shared" si="193"/>
        <v>0</v>
      </c>
      <c r="CI195" s="70">
        <f t="shared" si="166"/>
        <v>1</v>
      </c>
      <c r="CJ195" s="102">
        <f t="shared" si="184"/>
        <v>0</v>
      </c>
      <c r="CK195" s="230" t="str">
        <f t="shared" si="159"/>
        <v/>
      </c>
      <c r="CL195" s="85">
        <f t="shared" si="194"/>
        <v>1</v>
      </c>
      <c r="CM195" s="6"/>
      <c r="CN195" s="6"/>
      <c r="CO195" s="6"/>
      <c r="CP195" s="6"/>
      <c r="CQ195" s="6"/>
      <c r="CR195" s="6"/>
      <c r="CS195" s="6"/>
      <c r="CT195" s="6"/>
      <c r="CU195" s="6"/>
    </row>
    <row r="196" spans="1:99" ht="15.6">
      <c r="A196" s="27">
        <v>33066</v>
      </c>
      <c r="B196">
        <v>10.3999996185303</v>
      </c>
      <c r="C196">
        <v>16.7700004577637</v>
      </c>
      <c r="D196">
        <v>16.700000762939499</v>
      </c>
      <c r="E196">
        <v>17.9753343871302</v>
      </c>
      <c r="F196" s="36">
        <f t="shared" ref="F196:F259" si="196">0.0023*(AVERAGE(B196:C196)+17.8)*(C196-B196)^0.5*E196/2.45</f>
        <v>1.3366897199959873</v>
      </c>
      <c r="G196" s="41">
        <f t="shared" si="147"/>
        <v>50</v>
      </c>
      <c r="H196" s="42">
        <f t="shared" si="148"/>
        <v>1</v>
      </c>
      <c r="I196" s="61">
        <f t="shared" ref="I196:I259" si="197">(C196-(C196-B196)/4)</f>
        <v>15.177500247955351</v>
      </c>
      <c r="J196" s="35">
        <f t="shared" ref="J196:J259" si="198">IF(H196&gt;$CP$3,1," ")</f>
        <v>1</v>
      </c>
      <c r="K196" s="89">
        <f t="shared" si="160"/>
        <v>1</v>
      </c>
      <c r="L196" s="89">
        <f t="shared" si="167"/>
        <v>1</v>
      </c>
      <c r="M196" s="168">
        <f t="shared" si="172"/>
        <v>9.0891712972076238E-2</v>
      </c>
      <c r="N196" s="165">
        <f t="shared" si="186"/>
        <v>0</v>
      </c>
      <c r="O196" s="70">
        <f t="shared" si="185"/>
        <v>1</v>
      </c>
      <c r="P196" s="102">
        <f t="shared" si="173"/>
        <v>0</v>
      </c>
      <c r="Q196" s="230" t="str">
        <f t="shared" si="195"/>
        <v/>
      </c>
      <c r="R196" s="85">
        <f t="shared" si="187"/>
        <v>0</v>
      </c>
      <c r="S196" s="27">
        <v>33431</v>
      </c>
      <c r="T196">
        <v>6.9699997901916504</v>
      </c>
      <c r="U196">
        <v>20.100000381469702</v>
      </c>
      <c r="V196">
        <v>0</v>
      </c>
      <c r="W196">
        <v>17.9753343871302</v>
      </c>
      <c r="X196" s="36">
        <f t="shared" ref="X196:X259" si="199">0.0023*(AVERAGE(T196:U196)+17.8)*(U196-T196)^0.5*W196/2.45</f>
        <v>1.916023373946409</v>
      </c>
      <c r="Y196" s="41">
        <f t="shared" si="149"/>
        <v>46.801960137381428</v>
      </c>
      <c r="Z196" s="42">
        <f t="shared" si="150"/>
        <v>0.93603920274762853</v>
      </c>
      <c r="AA196" s="61">
        <f t="shared" ref="AA196:AA259" si="200">(U196-(U196-T196)/4)</f>
        <v>16.81750023365019</v>
      </c>
      <c r="AB196" s="35">
        <f t="shared" ref="AB196:AB259" si="201">IF(Z196&gt;CP$3,1," ")</f>
        <v>1</v>
      </c>
      <c r="AC196" s="76" t="str">
        <f t="shared" si="161"/>
        <v/>
      </c>
      <c r="AD196" s="89">
        <f t="shared" si="174"/>
        <v>1</v>
      </c>
      <c r="AE196" s="168">
        <f t="shared" si="168"/>
        <v>0.10592829746615277</v>
      </c>
      <c r="AF196" s="165">
        <f t="shared" si="188"/>
        <v>1</v>
      </c>
      <c r="AG196" s="70">
        <f t="shared" si="175"/>
        <v>1</v>
      </c>
      <c r="AH196" s="102">
        <f t="shared" si="176"/>
        <v>0</v>
      </c>
      <c r="AI196" s="230" t="str">
        <f t="shared" ref="AI196:AI259" si="202">IF(AJ196&gt;AJ195,S196,"")</f>
        <v/>
      </c>
      <c r="AJ196" s="85">
        <f t="shared" si="189"/>
        <v>1</v>
      </c>
      <c r="AK196" s="27">
        <v>33796</v>
      </c>
      <c r="AL196">
        <v>13.210000038146999</v>
      </c>
      <c r="AM196">
        <v>17.540000915527301</v>
      </c>
      <c r="AN196">
        <v>1.3999999761581401</v>
      </c>
      <c r="AO196">
        <v>17.9753343871302</v>
      </c>
      <c r="AP196" s="36">
        <f t="shared" ref="AP196:AP259" si="203">0.0023*(AVERAGE(AL196:AM196)+17.8)*(AM196-AL196)^0.5*AO196/2.45</f>
        <v>1.1649134502692542</v>
      </c>
      <c r="AQ196" s="41">
        <f t="shared" si="151"/>
        <v>50</v>
      </c>
      <c r="AR196" s="42">
        <f t="shared" si="152"/>
        <v>1</v>
      </c>
      <c r="AS196" s="61">
        <f t="shared" ref="AS196:AS259" si="204">(AM196-(AM196-AL196)/4)</f>
        <v>16.457500696182226</v>
      </c>
      <c r="AT196" s="37">
        <f t="shared" si="153"/>
        <v>1</v>
      </c>
      <c r="AU196" s="76">
        <f t="shared" si="162"/>
        <v>1</v>
      </c>
      <c r="AV196" s="89">
        <f t="shared" si="177"/>
        <v>1</v>
      </c>
      <c r="AW196" s="168">
        <f t="shared" si="169"/>
        <v>0.10295089798346012</v>
      </c>
      <c r="AX196" s="165">
        <f t="shared" si="190"/>
        <v>1</v>
      </c>
      <c r="AY196" s="70">
        <f t="shared" si="178"/>
        <v>1</v>
      </c>
      <c r="AZ196" s="102">
        <f t="shared" si="179"/>
        <v>0</v>
      </c>
      <c r="BA196" s="230" t="str">
        <f t="shared" ref="BA196:BA259" si="205">IF(BB196&gt;BB195,AK196,"")</f>
        <v/>
      </c>
      <c r="BB196" s="85">
        <f t="shared" si="191"/>
        <v>1</v>
      </c>
      <c r="BC196" s="27">
        <v>33431</v>
      </c>
      <c r="BD196">
        <v>3.25</v>
      </c>
      <c r="BE196">
        <v>17.340000152587901</v>
      </c>
      <c r="BF196">
        <v>0</v>
      </c>
      <c r="BG196">
        <v>17.701754516061101</v>
      </c>
      <c r="BH196" s="110">
        <f t="shared" ref="BH196:BH259" si="206">0.0023*(AVERAGE(BD196:BE196)+17.8)*(BE196-BD196)^0.5*BG196/2.45</f>
        <v>1.7525184626635566</v>
      </c>
      <c r="BI196" s="111">
        <f t="shared" si="154"/>
        <v>46.881839192317798</v>
      </c>
      <c r="BJ196" s="113">
        <f t="shared" si="155"/>
        <v>0.93763678384635596</v>
      </c>
      <c r="BK196" s="112">
        <f t="shared" ref="BK196:BK259" si="207">(BE196-(BE196-BD196)/4)</f>
        <v>13.817500114440925</v>
      </c>
      <c r="BL196" s="35">
        <f t="shared" ref="BL196:BL259" si="208">IF(BJ196&gt;$CP$3,1," ")</f>
        <v>1</v>
      </c>
      <c r="BM196" s="76" t="str">
        <f t="shared" si="163"/>
        <v/>
      </c>
      <c r="BN196" s="89">
        <f t="shared" si="180"/>
        <v>1</v>
      </c>
      <c r="BO196" s="168">
        <f t="shared" si="170"/>
        <v>7.6668740800277524E-2</v>
      </c>
      <c r="BP196" s="165">
        <f t="shared" si="165"/>
        <v>0</v>
      </c>
      <c r="BQ196" s="70">
        <f t="shared" si="183"/>
        <v>1</v>
      </c>
      <c r="BR196" s="102">
        <f t="shared" si="181"/>
        <v>0</v>
      </c>
      <c r="BS196" s="230" t="str">
        <f t="shared" si="156"/>
        <v/>
      </c>
      <c r="BT196" s="85">
        <f t="shared" si="192"/>
        <v>1</v>
      </c>
      <c r="BU196" s="27">
        <v>33796</v>
      </c>
      <c r="BV196">
        <v>8.9099998474121094</v>
      </c>
      <c r="BW196">
        <v>15.5100002288818</v>
      </c>
      <c r="BX196">
        <v>0.69999998807907104</v>
      </c>
      <c r="BY196">
        <v>17.701754516061101</v>
      </c>
      <c r="BZ196" s="34">
        <f t="shared" ref="BZ196:BZ259" si="209">0.0023*(AVERAGE(BV196:BW196)+17.8)*(BW196-BV196)^0.5*BY196/2.45</f>
        <v>1.2811973795011413</v>
      </c>
      <c r="CA196" s="38">
        <f t="shared" si="157"/>
        <v>49.675042084478157</v>
      </c>
      <c r="CB196" s="40">
        <f t="shared" si="158"/>
        <v>0.9935008416895631</v>
      </c>
      <c r="CC196" s="61">
        <f t="shared" ref="CC196:CC259" si="210">(BW196-(BW196-BV196)/4)</f>
        <v>13.860000133514378</v>
      </c>
      <c r="CD196" s="35">
        <f t="shared" ref="CD196:CD259" si="211">IF(CB196&gt;$CP$3,1," ")</f>
        <v>1</v>
      </c>
      <c r="CE196" s="76">
        <f t="shared" si="164"/>
        <v>1</v>
      </c>
      <c r="CF196" s="89">
        <f t="shared" si="182"/>
        <v>1</v>
      </c>
      <c r="CG196" s="168">
        <f t="shared" si="171"/>
        <v>7.7123590578338619E-2</v>
      </c>
      <c r="CH196" s="165">
        <f t="shared" si="193"/>
        <v>0</v>
      </c>
      <c r="CI196" s="70">
        <f t="shared" si="166"/>
        <v>1</v>
      </c>
      <c r="CJ196" s="102">
        <f t="shared" si="184"/>
        <v>0</v>
      </c>
      <c r="CK196" s="230" t="str">
        <f t="shared" si="159"/>
        <v/>
      </c>
      <c r="CL196" s="85">
        <f t="shared" si="194"/>
        <v>1</v>
      </c>
      <c r="CM196" s="6"/>
      <c r="CN196" s="6"/>
      <c r="CO196" s="6"/>
      <c r="CP196" s="6"/>
      <c r="CQ196" s="6"/>
      <c r="CR196" s="6"/>
      <c r="CS196" s="6"/>
      <c r="CT196" s="6"/>
      <c r="CU196" s="6"/>
    </row>
    <row r="197" spans="1:99" ht="15.6">
      <c r="A197" s="27">
        <v>33067</v>
      </c>
      <c r="B197">
        <v>9.2399997711181605</v>
      </c>
      <c r="C197">
        <v>17</v>
      </c>
      <c r="D197">
        <v>25.799999237060501</v>
      </c>
      <c r="E197">
        <v>18.065400718979099</v>
      </c>
      <c r="F197" s="36">
        <f t="shared" si="196"/>
        <v>1.4607628038574345</v>
      </c>
      <c r="G197" s="41">
        <f t="shared" ref="G197:G260" si="212">IF((D197+G196-($CP$2*F197))&gt;0,IF((D197+G196-($CP$2*F197))&gt;$CP$1,$CP$1,(D197+G196-($CP$2*F197))),0)</f>
        <v>50</v>
      </c>
      <c r="H197" s="42">
        <f t="shared" ref="H197:H260" si="213">IF(G197/$CP$1&gt;1,1,G197/$CP$1)</f>
        <v>1</v>
      </c>
      <c r="I197" s="61">
        <f t="shared" si="197"/>
        <v>15.059999942779541</v>
      </c>
      <c r="J197" s="35">
        <f t="shared" si="198"/>
        <v>1</v>
      </c>
      <c r="K197" s="89">
        <f t="shared" si="160"/>
        <v>1</v>
      </c>
      <c r="L197" s="89">
        <f t="shared" si="167"/>
        <v>1</v>
      </c>
      <c r="M197" s="168">
        <f t="shared" si="172"/>
        <v>8.9702380091020245E-2</v>
      </c>
      <c r="N197" s="165">
        <f t="shared" si="186"/>
        <v>0</v>
      </c>
      <c r="O197" s="70">
        <f t="shared" si="185"/>
        <v>1</v>
      </c>
      <c r="P197" s="102">
        <f t="shared" si="173"/>
        <v>0</v>
      </c>
      <c r="Q197" s="230" t="str">
        <f t="shared" si="195"/>
        <v/>
      </c>
      <c r="R197" s="85">
        <f t="shared" si="187"/>
        <v>0</v>
      </c>
      <c r="S197" s="27">
        <v>33432</v>
      </c>
      <c r="T197">
        <v>9.5600004196166992</v>
      </c>
      <c r="U197">
        <v>19.370000839233398</v>
      </c>
      <c r="V197">
        <v>6.0999999046325701</v>
      </c>
      <c r="W197">
        <v>18.065400718979099</v>
      </c>
      <c r="X197" s="36">
        <f t="shared" si="199"/>
        <v>1.7138607855061134</v>
      </c>
      <c r="Y197" s="41">
        <f t="shared" ref="Y197:Y260" si="214">IF((V197+Y196-($CP$2*X197))&gt;0,IF((V197+Y196-($CP$2*X197))&gt;$CP$1,$CP$1,(V197+Y196-($CP$2*X197))),0)</f>
        <v>50</v>
      </c>
      <c r="Z197" s="42">
        <f t="shared" ref="Z197:Z260" si="215">IF(Y197/$CP$1&gt;1,1,Y197/$CP$1)</f>
        <v>1</v>
      </c>
      <c r="AA197" s="61">
        <f t="shared" si="200"/>
        <v>16.917500734329224</v>
      </c>
      <c r="AB197" s="35">
        <f t="shared" si="201"/>
        <v>1</v>
      </c>
      <c r="AC197" s="76">
        <f t="shared" si="161"/>
        <v>1</v>
      </c>
      <c r="AD197" s="89">
        <f t="shared" si="174"/>
        <v>1</v>
      </c>
      <c r="AE197" s="168">
        <f t="shared" si="168"/>
        <v>0.10671209413709591</v>
      </c>
      <c r="AF197" s="165">
        <f t="shared" si="188"/>
        <v>1</v>
      </c>
      <c r="AG197" s="70">
        <f t="shared" si="175"/>
        <v>1</v>
      </c>
      <c r="AH197" s="102">
        <f t="shared" si="176"/>
        <v>0</v>
      </c>
      <c r="AI197" s="230" t="str">
        <f t="shared" si="202"/>
        <v/>
      </c>
      <c r="AJ197" s="85">
        <f t="shared" si="189"/>
        <v>1</v>
      </c>
      <c r="AK197" s="27">
        <v>33797</v>
      </c>
      <c r="AL197">
        <v>12.1300001144409</v>
      </c>
      <c r="AM197">
        <v>17.409999847412099</v>
      </c>
      <c r="AN197">
        <v>5.9000000953674299</v>
      </c>
      <c r="AO197">
        <v>18.065400718979099</v>
      </c>
      <c r="AP197" s="36">
        <f t="shared" si="203"/>
        <v>1.269240903626212</v>
      </c>
      <c r="AQ197" s="41">
        <f t="shared" ref="AQ197:AQ260" si="216">IF((AN197+AQ196-($CP$2*AP197))&gt;0,IF((AN197+AQ196-($CP$2*AP197))&gt;$CP$1,$CP$1,(AN197+AQ196-($CP$2*AP197))),0)</f>
        <v>50</v>
      </c>
      <c r="AR197" s="42">
        <f t="shared" ref="AR197:AR260" si="217">IF(AQ197/$CP$1&gt;1,1,AQ197/$CP$1)</f>
        <v>1</v>
      </c>
      <c r="AS197" s="61">
        <f t="shared" si="204"/>
        <v>16.089999914169297</v>
      </c>
      <c r="AT197" s="37">
        <f t="shared" ref="AT197:AT260" si="218">IF(AR197&gt;$CP$3,1," ")</f>
        <v>1</v>
      </c>
      <c r="AU197" s="76">
        <f t="shared" si="162"/>
        <v>1</v>
      </c>
      <c r="AV197" s="89">
        <f t="shared" si="177"/>
        <v>1</v>
      </c>
      <c r="AW197" s="168">
        <f t="shared" si="169"/>
        <v>9.9693250206378203E-2</v>
      </c>
      <c r="AX197" s="165">
        <f t="shared" si="190"/>
        <v>1</v>
      </c>
      <c r="AY197" s="70">
        <f t="shared" si="178"/>
        <v>1</v>
      </c>
      <c r="AZ197" s="102">
        <f t="shared" si="179"/>
        <v>0</v>
      </c>
      <c r="BA197" s="230" t="str">
        <f t="shared" si="205"/>
        <v/>
      </c>
      <c r="BB197" s="85">
        <f t="shared" si="191"/>
        <v>1</v>
      </c>
      <c r="BC197" s="27">
        <v>33432</v>
      </c>
      <c r="BD197">
        <v>7.96000003814697</v>
      </c>
      <c r="BE197">
        <v>16.590000152587901</v>
      </c>
      <c r="BF197">
        <v>0.69999998807907104</v>
      </c>
      <c r="BG197">
        <v>17.7931662455251</v>
      </c>
      <c r="BH197" s="110">
        <f t="shared" si="206"/>
        <v>1.4757949715973417</v>
      </c>
      <c r="BI197" s="111">
        <f t="shared" ref="BI197:BI260" si="219">IF((BF197+BI196-($CP$2*BH197))&gt;0,IF((BF197+BI196-($CP$2*BH197))&gt;$CP$1,$CP$1,(BF197+BI196-($CP$2*BH197))),0)</f>
        <v>46.401203203118996</v>
      </c>
      <c r="BJ197" s="113">
        <f t="shared" ref="BJ197:BJ260" si="220">IF(BI197/$CP$1&gt;1,1,BI197/$CP$1)</f>
        <v>0.92802406406237992</v>
      </c>
      <c r="BK197" s="112">
        <f t="shared" si="207"/>
        <v>14.432500123977668</v>
      </c>
      <c r="BL197" s="35">
        <f t="shared" si="208"/>
        <v>1</v>
      </c>
      <c r="BM197" s="76" t="str">
        <f t="shared" si="163"/>
        <v/>
      </c>
      <c r="BN197" s="89">
        <f t="shared" si="180"/>
        <v>1</v>
      </c>
      <c r="BO197" s="168">
        <f t="shared" si="170"/>
        <v>8.3203160958021868E-2</v>
      </c>
      <c r="BP197" s="165">
        <f t="shared" si="165"/>
        <v>0</v>
      </c>
      <c r="BQ197" s="70">
        <f t="shared" si="183"/>
        <v>1</v>
      </c>
      <c r="BR197" s="102">
        <f t="shared" si="181"/>
        <v>0</v>
      </c>
      <c r="BS197" s="230" t="str">
        <f t="shared" ref="BS197:BS260" si="221">IF(BT197&gt;BT196,BC197,"")</f>
        <v/>
      </c>
      <c r="BT197" s="85">
        <f t="shared" si="192"/>
        <v>1</v>
      </c>
      <c r="BU197" s="27">
        <v>33797</v>
      </c>
      <c r="BV197">
        <v>10.6499996185303</v>
      </c>
      <c r="BW197">
        <v>14.810000419616699</v>
      </c>
      <c r="BX197">
        <v>1.20000004768372</v>
      </c>
      <c r="BY197">
        <v>17.7931662455251</v>
      </c>
      <c r="BZ197" s="34">
        <f t="shared" si="209"/>
        <v>1.0401321006892961</v>
      </c>
      <c r="CA197" s="38">
        <f t="shared" ref="CA197:CA260" si="222">IF((BX197+CA196-($CP$2*BZ197))&gt;0,IF((BX197+CA196-($CP$2*BZ197))&gt;$CP$1,$CP$1,(BX197+CA196-($CP$2*BZ197))),0)</f>
        <v>50</v>
      </c>
      <c r="CB197" s="40">
        <f t="shared" ref="CB197:CB260" si="223">IF(CA197/$CP$1&gt;1,1,CA197/$CP$1)</f>
        <v>1</v>
      </c>
      <c r="CC197" s="61">
        <f t="shared" si="210"/>
        <v>13.7700002193451</v>
      </c>
      <c r="CD197" s="35">
        <f t="shared" si="211"/>
        <v>1</v>
      </c>
      <c r="CE197" s="76">
        <f t="shared" si="164"/>
        <v>1</v>
      </c>
      <c r="CF197" s="89">
        <f t="shared" si="182"/>
        <v>1</v>
      </c>
      <c r="CG197" s="168">
        <f t="shared" si="171"/>
        <v>7.6159977297349996E-2</v>
      </c>
      <c r="CH197" s="165">
        <f t="shared" si="193"/>
        <v>0</v>
      </c>
      <c r="CI197" s="70">
        <f t="shared" si="166"/>
        <v>1</v>
      </c>
      <c r="CJ197" s="102">
        <f t="shared" si="184"/>
        <v>0</v>
      </c>
      <c r="CK197" s="230" t="str">
        <f t="shared" ref="CK197:CK260" si="224">IF(CL197&gt;CL196,BU197,"")</f>
        <v/>
      </c>
      <c r="CL197" s="85">
        <f t="shared" si="194"/>
        <v>1</v>
      </c>
      <c r="CM197" s="6"/>
      <c r="CN197" s="6"/>
      <c r="CO197" s="6"/>
      <c r="CP197" s="6"/>
      <c r="CQ197" s="6"/>
      <c r="CR197" s="6"/>
      <c r="CS197" s="6"/>
      <c r="CT197" s="6"/>
      <c r="CU197" s="6"/>
    </row>
    <row r="198" spans="1:99" ht="15.6">
      <c r="A198" s="27">
        <v>33068</v>
      </c>
      <c r="B198">
        <v>10.6000003814697</v>
      </c>
      <c r="C198">
        <v>18.100000381469702</v>
      </c>
      <c r="D198">
        <v>8.6999998092651403</v>
      </c>
      <c r="E198">
        <v>18.159506502837498</v>
      </c>
      <c r="F198" s="36">
        <f t="shared" si="196"/>
        <v>1.5009886486029822</v>
      </c>
      <c r="G198" s="41">
        <f t="shared" si="212"/>
        <v>50</v>
      </c>
      <c r="H198" s="42">
        <f t="shared" si="213"/>
        <v>1</v>
      </c>
      <c r="I198" s="61">
        <f t="shared" si="197"/>
        <v>16.225000381469702</v>
      </c>
      <c r="J198" s="35">
        <f t="shared" si="198"/>
        <v>1</v>
      </c>
      <c r="K198" s="89">
        <f t="shared" ref="K198:K261" si="225">IF((SUM(D194:D198))&gt;$CP$6,1,"")</f>
        <v>1</v>
      </c>
      <c r="L198" s="89">
        <f t="shared" si="167"/>
        <v>1</v>
      </c>
      <c r="M198" s="168">
        <f t="shared" si="172"/>
        <v>0.10091296997988766</v>
      </c>
      <c r="N198" s="165">
        <f t="shared" si="186"/>
        <v>0</v>
      </c>
      <c r="O198" s="70">
        <f t="shared" si="185"/>
        <v>1</v>
      </c>
      <c r="P198" s="102">
        <f t="shared" si="173"/>
        <v>0</v>
      </c>
      <c r="Q198" s="230" t="str">
        <f t="shared" si="195"/>
        <v/>
      </c>
      <c r="R198" s="85">
        <f t="shared" si="187"/>
        <v>0</v>
      </c>
      <c r="S198" s="27">
        <v>33433</v>
      </c>
      <c r="T198">
        <v>11.2799997329712</v>
      </c>
      <c r="U198">
        <v>21.450000762939499</v>
      </c>
      <c r="V198">
        <v>2.5</v>
      </c>
      <c r="W198">
        <v>18.159506502837498</v>
      </c>
      <c r="X198" s="36">
        <f t="shared" si="199"/>
        <v>1.8574097477438274</v>
      </c>
      <c r="Y198" s="41">
        <f t="shared" si="214"/>
        <v>50</v>
      </c>
      <c r="Z198" s="42">
        <f t="shared" si="215"/>
        <v>1</v>
      </c>
      <c r="AA198" s="61">
        <f t="shared" si="200"/>
        <v>18.907500505447423</v>
      </c>
      <c r="AB198" s="35">
        <f t="shared" si="201"/>
        <v>1</v>
      </c>
      <c r="AC198" s="76">
        <f t="shared" ref="AC198:AC261" si="226">IF((SUM(V194:V198))&gt;$CP$6,1,"")</f>
        <v>1</v>
      </c>
      <c r="AD198" s="89">
        <f t="shared" si="174"/>
        <v>1</v>
      </c>
      <c r="AE198" s="168">
        <f t="shared" si="168"/>
        <v>0.11613093954231843</v>
      </c>
      <c r="AF198" s="165">
        <f t="shared" si="188"/>
        <v>1</v>
      </c>
      <c r="AG198" s="70">
        <f t="shared" si="175"/>
        <v>1</v>
      </c>
      <c r="AH198" s="102">
        <f t="shared" si="176"/>
        <v>0</v>
      </c>
      <c r="AI198" s="230" t="str">
        <f t="shared" si="202"/>
        <v/>
      </c>
      <c r="AJ198" s="85">
        <f t="shared" si="189"/>
        <v>1</v>
      </c>
      <c r="AK198" s="27">
        <v>33798</v>
      </c>
      <c r="AL198">
        <v>11.3800001144409</v>
      </c>
      <c r="AM198">
        <v>16.860000610351602</v>
      </c>
      <c r="AN198">
        <v>16.399999618530298</v>
      </c>
      <c r="AO198">
        <v>18.159506502837498</v>
      </c>
      <c r="AP198" s="36">
        <f t="shared" si="203"/>
        <v>1.2738520204472161</v>
      </c>
      <c r="AQ198" s="41">
        <f t="shared" si="216"/>
        <v>50</v>
      </c>
      <c r="AR198" s="42">
        <f t="shared" si="217"/>
        <v>1</v>
      </c>
      <c r="AS198" s="61">
        <f t="shared" si="204"/>
        <v>15.490000486373926</v>
      </c>
      <c r="AT198" s="37">
        <f t="shared" si="218"/>
        <v>1</v>
      </c>
      <c r="AU198" s="76">
        <f t="shared" ref="AU198:AU261" si="227">IF((SUM(AN194:AN198))&gt;$CP$6,1,"")</f>
        <v>1</v>
      </c>
      <c r="AV198" s="89">
        <f t="shared" si="177"/>
        <v>1</v>
      </c>
      <c r="AW198" s="168">
        <f t="shared" si="169"/>
        <v>9.4000450700982882E-2</v>
      </c>
      <c r="AX198" s="165">
        <f t="shared" si="190"/>
        <v>1</v>
      </c>
      <c r="AY198" s="70">
        <f t="shared" si="178"/>
        <v>1</v>
      </c>
      <c r="AZ198" s="102">
        <f t="shared" si="179"/>
        <v>0</v>
      </c>
      <c r="BA198" s="230" t="str">
        <f t="shared" si="205"/>
        <v/>
      </c>
      <c r="BB198" s="85">
        <f t="shared" si="191"/>
        <v>1</v>
      </c>
      <c r="BC198" s="27">
        <v>33433</v>
      </c>
      <c r="BD198">
        <v>8.8800001144409197</v>
      </c>
      <c r="BE198">
        <v>19.620000839233398</v>
      </c>
      <c r="BF198">
        <v>0</v>
      </c>
      <c r="BG198">
        <v>17.888574988488301</v>
      </c>
      <c r="BH198" s="110">
        <f t="shared" si="206"/>
        <v>1.7638745463227452</v>
      </c>
      <c r="BI198" s="111">
        <f t="shared" si="219"/>
        <v>44.990103566060803</v>
      </c>
      <c r="BJ198" s="113">
        <f t="shared" si="220"/>
        <v>0.89980207132121603</v>
      </c>
      <c r="BK198" s="112">
        <f t="shared" si="207"/>
        <v>16.935000658035278</v>
      </c>
      <c r="BL198" s="35">
        <f t="shared" si="208"/>
        <v>1</v>
      </c>
      <c r="BM198" s="76" t="str">
        <f t="shared" ref="BM198:BM261" si="228">IF((SUM(BF194:BF198))&gt;$CP$6,1,"")</f>
        <v/>
      </c>
      <c r="BN198" s="89">
        <f t="shared" si="180"/>
        <v>1</v>
      </c>
      <c r="BO198" s="168">
        <f t="shared" si="170"/>
        <v>0.10684716099145147</v>
      </c>
      <c r="BP198" s="165">
        <f t="shared" si="165"/>
        <v>1</v>
      </c>
      <c r="BQ198" s="70">
        <f t="shared" si="183"/>
        <v>1</v>
      </c>
      <c r="BR198" s="102">
        <f t="shared" si="181"/>
        <v>0</v>
      </c>
      <c r="BS198" s="230" t="str">
        <f t="shared" si="221"/>
        <v/>
      </c>
      <c r="BT198" s="85">
        <f t="shared" si="192"/>
        <v>1</v>
      </c>
      <c r="BU198" s="27">
        <v>33798</v>
      </c>
      <c r="BV198">
        <v>9.1199998855590803</v>
      </c>
      <c r="BW198">
        <v>13.8699998855591</v>
      </c>
      <c r="BX198">
        <v>11</v>
      </c>
      <c r="BY198">
        <v>17.888574988488301</v>
      </c>
      <c r="BZ198" s="34">
        <f t="shared" si="209"/>
        <v>1.072204937884246</v>
      </c>
      <c r="CA198" s="38">
        <f t="shared" si="222"/>
        <v>50</v>
      </c>
      <c r="CB198" s="40">
        <f t="shared" si="223"/>
        <v>1</v>
      </c>
      <c r="CC198" s="61">
        <f t="shared" si="210"/>
        <v>12.682499885559094</v>
      </c>
      <c r="CD198" s="35">
        <f t="shared" si="211"/>
        <v>1</v>
      </c>
      <c r="CE198" s="76">
        <f t="shared" si="164"/>
        <v>1</v>
      </c>
      <c r="CF198" s="89">
        <f t="shared" si="182"/>
        <v>1</v>
      </c>
      <c r="CG198" s="168">
        <f t="shared" si="171"/>
        <v>6.4475322840901239E-2</v>
      </c>
      <c r="CH198" s="165">
        <f t="shared" si="193"/>
        <v>0</v>
      </c>
      <c r="CI198" s="70">
        <f t="shared" si="166"/>
        <v>1</v>
      </c>
      <c r="CJ198" s="102">
        <f t="shared" si="184"/>
        <v>0</v>
      </c>
      <c r="CK198" s="230" t="str">
        <f t="shared" si="224"/>
        <v/>
      </c>
      <c r="CL198" s="85">
        <f t="shared" si="194"/>
        <v>1</v>
      </c>
      <c r="CM198" s="6"/>
      <c r="CN198" s="6"/>
      <c r="CO198" s="6"/>
      <c r="CP198" s="6"/>
      <c r="CQ198" s="6"/>
      <c r="CR198" s="6"/>
      <c r="CS198" s="6"/>
      <c r="CT198" s="6"/>
      <c r="CU198" s="6"/>
    </row>
    <row r="199" spans="1:99" ht="15.6">
      <c r="A199" s="27">
        <v>33069</v>
      </c>
      <c r="B199">
        <v>11.3599996566772</v>
      </c>
      <c r="C199">
        <v>16.7299995422363</v>
      </c>
      <c r="D199">
        <v>22.399999618530298</v>
      </c>
      <c r="E199">
        <v>18.257634179807599</v>
      </c>
      <c r="F199" s="36">
        <f t="shared" si="196"/>
        <v>1.2648372250239721</v>
      </c>
      <c r="G199" s="41">
        <f t="shared" si="212"/>
        <v>50</v>
      </c>
      <c r="H199" s="42">
        <f t="shared" si="213"/>
        <v>1</v>
      </c>
      <c r="I199" s="61">
        <f t="shared" si="197"/>
        <v>15.387499570846526</v>
      </c>
      <c r="J199" s="35">
        <f t="shared" si="198"/>
        <v>1</v>
      </c>
      <c r="K199" s="89">
        <f t="shared" si="225"/>
        <v>1</v>
      </c>
      <c r="L199" s="89">
        <f t="shared" si="167"/>
        <v>1</v>
      </c>
      <c r="M199" s="168">
        <f t="shared" si="172"/>
        <v>9.299012536501404E-2</v>
      </c>
      <c r="N199" s="165">
        <f t="shared" si="186"/>
        <v>0</v>
      </c>
      <c r="O199" s="70">
        <f t="shared" si="185"/>
        <v>1</v>
      </c>
      <c r="P199" s="102">
        <f t="shared" si="173"/>
        <v>0</v>
      </c>
      <c r="Q199" s="230" t="str">
        <f t="shared" si="195"/>
        <v/>
      </c>
      <c r="R199" s="85">
        <f t="shared" si="187"/>
        <v>0</v>
      </c>
      <c r="S199" s="27">
        <v>33434</v>
      </c>
      <c r="T199">
        <v>10.430000305175801</v>
      </c>
      <c r="U199">
        <v>17.7600002288818</v>
      </c>
      <c r="V199">
        <v>0.69999998807907104</v>
      </c>
      <c r="W199">
        <v>18.257634179807599</v>
      </c>
      <c r="X199" s="36">
        <f t="shared" si="199"/>
        <v>1.4800652016736315</v>
      </c>
      <c r="Y199" s="41">
        <f t="shared" si="214"/>
        <v>49.515947826740167</v>
      </c>
      <c r="Z199" s="42">
        <f t="shared" si="215"/>
        <v>0.99031895653480329</v>
      </c>
      <c r="AA199" s="61">
        <f t="shared" si="200"/>
        <v>15.927500247955301</v>
      </c>
      <c r="AB199" s="35">
        <f t="shared" si="201"/>
        <v>1</v>
      </c>
      <c r="AC199" s="76">
        <f t="shared" si="226"/>
        <v>1</v>
      </c>
      <c r="AD199" s="89">
        <f t="shared" si="174"/>
        <v>1</v>
      </c>
      <c r="AE199" s="168">
        <f t="shared" si="168"/>
        <v>9.8192845123821038E-2</v>
      </c>
      <c r="AF199" s="165">
        <f t="shared" si="188"/>
        <v>1</v>
      </c>
      <c r="AG199" s="70">
        <f t="shared" si="175"/>
        <v>1</v>
      </c>
      <c r="AH199" s="102">
        <f t="shared" si="176"/>
        <v>0</v>
      </c>
      <c r="AI199" s="230" t="str">
        <f t="shared" si="202"/>
        <v/>
      </c>
      <c r="AJ199" s="85">
        <f t="shared" si="189"/>
        <v>1</v>
      </c>
      <c r="AK199" s="27">
        <v>33799</v>
      </c>
      <c r="AL199">
        <v>7.9699997901916504</v>
      </c>
      <c r="AM199">
        <v>16.549999237060501</v>
      </c>
      <c r="AN199">
        <v>4.4000000953674299</v>
      </c>
      <c r="AO199">
        <v>18.257634179807599</v>
      </c>
      <c r="AP199" s="36">
        <f t="shared" si="203"/>
        <v>1.5091723920529205</v>
      </c>
      <c r="AQ199" s="41">
        <f t="shared" si="216"/>
        <v>50</v>
      </c>
      <c r="AR199" s="42">
        <f t="shared" si="217"/>
        <v>1</v>
      </c>
      <c r="AS199" s="61">
        <f t="shared" si="204"/>
        <v>14.404999375343287</v>
      </c>
      <c r="AT199" s="37">
        <f t="shared" si="218"/>
        <v>1</v>
      </c>
      <c r="AU199" s="76">
        <f t="shared" si="227"/>
        <v>1</v>
      </c>
      <c r="AV199" s="89">
        <f t="shared" si="177"/>
        <v>1</v>
      </c>
      <c r="AW199" s="168">
        <f t="shared" si="169"/>
        <v>8.291370759922996E-2</v>
      </c>
      <c r="AX199" s="165">
        <f t="shared" si="190"/>
        <v>1</v>
      </c>
      <c r="AY199" s="70">
        <f t="shared" si="178"/>
        <v>1</v>
      </c>
      <c r="AZ199" s="102">
        <f t="shared" si="179"/>
        <v>0</v>
      </c>
      <c r="BA199" s="230" t="str">
        <f t="shared" si="205"/>
        <v/>
      </c>
      <c r="BB199" s="85">
        <f t="shared" si="191"/>
        <v>1</v>
      </c>
      <c r="BC199" s="27">
        <v>33434</v>
      </c>
      <c r="BD199">
        <v>5.1900000572204599</v>
      </c>
      <c r="BE199">
        <v>16.2299995422363</v>
      </c>
      <c r="BF199">
        <v>0.80000001192092896</v>
      </c>
      <c r="BG199">
        <v>17.9879572301429</v>
      </c>
      <c r="BH199" s="110">
        <f t="shared" si="206"/>
        <v>1.5996513569806157</v>
      </c>
      <c r="BI199" s="111">
        <f t="shared" si="219"/>
        <v>44.510382492397241</v>
      </c>
      <c r="BJ199" s="113">
        <f t="shared" si="220"/>
        <v>0.89020764984794487</v>
      </c>
      <c r="BK199" s="112">
        <f t="shared" si="207"/>
        <v>13.46999967098234</v>
      </c>
      <c r="BL199" s="35">
        <f t="shared" si="208"/>
        <v>1</v>
      </c>
      <c r="BM199" s="76" t="str">
        <f t="shared" si="228"/>
        <v/>
      </c>
      <c r="BN199" s="89">
        <f t="shared" si="180"/>
        <v>1</v>
      </c>
      <c r="BO199" s="168">
        <f t="shared" si="170"/>
        <v>7.2939226195935097E-2</v>
      </c>
      <c r="BP199" s="165">
        <f t="shared" si="165"/>
        <v>1</v>
      </c>
      <c r="BQ199" s="70">
        <f t="shared" si="183"/>
        <v>1</v>
      </c>
      <c r="BR199" s="102">
        <f t="shared" si="181"/>
        <v>0</v>
      </c>
      <c r="BS199" s="230" t="str">
        <f t="shared" si="221"/>
        <v/>
      </c>
      <c r="BT199" s="85">
        <f t="shared" si="192"/>
        <v>1</v>
      </c>
      <c r="BU199" s="27">
        <v>33799</v>
      </c>
      <c r="BV199">
        <v>3.6600000858306898</v>
      </c>
      <c r="BW199">
        <v>12.7200002670288</v>
      </c>
      <c r="BX199">
        <v>2.5</v>
      </c>
      <c r="BY199">
        <v>17.9879572301429</v>
      </c>
      <c r="BZ199" s="34">
        <f t="shared" si="209"/>
        <v>1.3210339640633744</v>
      </c>
      <c r="CA199" s="38">
        <f t="shared" si="222"/>
        <v>50</v>
      </c>
      <c r="CB199" s="40">
        <f t="shared" si="223"/>
        <v>1</v>
      </c>
      <c r="CC199" s="61">
        <f t="shared" si="210"/>
        <v>10.455000221729271</v>
      </c>
      <c r="CD199" s="35">
        <f t="shared" si="211"/>
        <v>1</v>
      </c>
      <c r="CE199" s="76">
        <f t="shared" ref="CE199:CE262" si="229">IF((SUM(BX195:BX199))&gt;$CP$6,1,"")</f>
        <v>1</v>
      </c>
      <c r="CF199" s="89">
        <f t="shared" si="182"/>
        <v>1</v>
      </c>
      <c r="CG199" s="168">
        <f t="shared" si="171"/>
        <v>4.1457872675491961E-2</v>
      </c>
      <c r="CH199" s="165">
        <f t="shared" si="193"/>
        <v>0</v>
      </c>
      <c r="CI199" s="70">
        <f t="shared" si="166"/>
        <v>1</v>
      </c>
      <c r="CJ199" s="102">
        <f t="shared" si="184"/>
        <v>0</v>
      </c>
      <c r="CK199" s="230" t="str">
        <f t="shared" si="224"/>
        <v/>
      </c>
      <c r="CL199" s="85">
        <f t="shared" si="194"/>
        <v>1</v>
      </c>
      <c r="CM199" s="6"/>
      <c r="CN199" s="6"/>
      <c r="CO199" s="6"/>
      <c r="CP199" s="6"/>
      <c r="CQ199" s="6"/>
      <c r="CR199" s="6"/>
      <c r="CS199" s="6"/>
      <c r="CT199" s="6"/>
      <c r="CU199" s="6"/>
    </row>
    <row r="200" spans="1:99" ht="15.6">
      <c r="A200" s="27">
        <v>33070</v>
      </c>
      <c r="B200">
        <v>10.3999996185303</v>
      </c>
      <c r="C200">
        <v>15.6499996185303</v>
      </c>
      <c r="D200">
        <v>19</v>
      </c>
      <c r="E200">
        <v>18.359762205515199</v>
      </c>
      <c r="F200" s="36">
        <f t="shared" si="196"/>
        <v>1.2173389983869853</v>
      </c>
      <c r="G200" s="41">
        <f t="shared" si="212"/>
        <v>50</v>
      </c>
      <c r="H200" s="42">
        <f t="shared" si="213"/>
        <v>1</v>
      </c>
      <c r="I200" s="61">
        <f t="shared" si="197"/>
        <v>14.3374996185303</v>
      </c>
      <c r="J200" s="35">
        <f t="shared" si="198"/>
        <v>1</v>
      </c>
      <c r="K200" s="89">
        <f t="shared" si="225"/>
        <v>1</v>
      </c>
      <c r="L200" s="89">
        <f t="shared" si="167"/>
        <v>1</v>
      </c>
      <c r="M200" s="168">
        <f t="shared" si="172"/>
        <v>8.2201943511521797E-2</v>
      </c>
      <c r="N200" s="165">
        <f t="shared" si="186"/>
        <v>0</v>
      </c>
      <c r="O200" s="70">
        <f t="shared" si="185"/>
        <v>1</v>
      </c>
      <c r="P200" s="102">
        <f t="shared" si="173"/>
        <v>0</v>
      </c>
      <c r="Q200" s="230" t="str">
        <f t="shared" si="195"/>
        <v/>
      </c>
      <c r="R200" s="85">
        <f t="shared" si="187"/>
        <v>0</v>
      </c>
      <c r="S200" s="27">
        <v>33435</v>
      </c>
      <c r="T200">
        <v>9.5799999237060494</v>
      </c>
      <c r="U200">
        <v>16.030000686645501</v>
      </c>
      <c r="V200">
        <v>22.399999618530298</v>
      </c>
      <c r="W200">
        <v>18.359762205515199</v>
      </c>
      <c r="X200" s="36">
        <f t="shared" si="199"/>
        <v>1.3396800027897362</v>
      </c>
      <c r="Y200" s="41">
        <f t="shared" si="214"/>
        <v>50</v>
      </c>
      <c r="Z200" s="42">
        <f t="shared" si="215"/>
        <v>1</v>
      </c>
      <c r="AA200" s="61">
        <f t="shared" si="200"/>
        <v>14.417500495910637</v>
      </c>
      <c r="AB200" s="35">
        <f t="shared" si="201"/>
        <v>1</v>
      </c>
      <c r="AC200" s="76">
        <f t="shared" si="226"/>
        <v>1</v>
      </c>
      <c r="AD200" s="89">
        <f t="shared" si="174"/>
        <v>1</v>
      </c>
      <c r="AE200" s="168">
        <f t="shared" si="168"/>
        <v>8.3045324847794033E-2</v>
      </c>
      <c r="AF200" s="165">
        <f t="shared" si="188"/>
        <v>1</v>
      </c>
      <c r="AG200" s="70">
        <f t="shared" si="175"/>
        <v>1</v>
      </c>
      <c r="AH200" s="102">
        <f t="shared" si="176"/>
        <v>0</v>
      </c>
      <c r="AI200" s="230" t="str">
        <f t="shared" si="202"/>
        <v/>
      </c>
      <c r="AJ200" s="85">
        <f t="shared" si="189"/>
        <v>1</v>
      </c>
      <c r="AK200" s="27">
        <v>33800</v>
      </c>
      <c r="AL200">
        <v>5.1900000572204599</v>
      </c>
      <c r="AM200">
        <v>19.149999618530298</v>
      </c>
      <c r="AN200">
        <v>0.10000000149011599</v>
      </c>
      <c r="AO200">
        <v>18.359762205515199</v>
      </c>
      <c r="AP200" s="36">
        <f t="shared" si="203"/>
        <v>1.9300041662808383</v>
      </c>
      <c r="AQ200" s="41">
        <f t="shared" si="216"/>
        <v>48.555996668465447</v>
      </c>
      <c r="AR200" s="42">
        <f t="shared" si="217"/>
        <v>0.97111993336930891</v>
      </c>
      <c r="AS200" s="61">
        <f t="shared" si="204"/>
        <v>15.659999728202838</v>
      </c>
      <c r="AT200" s="37">
        <f t="shared" si="218"/>
        <v>1</v>
      </c>
      <c r="AU200" s="76">
        <f t="shared" si="227"/>
        <v>1</v>
      </c>
      <c r="AV200" s="89">
        <f t="shared" si="177"/>
        <v>1</v>
      </c>
      <c r="AW200" s="168">
        <f t="shared" si="169"/>
        <v>9.5653837494956914E-2</v>
      </c>
      <c r="AX200" s="165">
        <f t="shared" si="190"/>
        <v>1</v>
      </c>
      <c r="AY200" s="70">
        <f t="shared" si="178"/>
        <v>1</v>
      </c>
      <c r="AZ200" s="102">
        <f t="shared" si="179"/>
        <v>0</v>
      </c>
      <c r="BA200" s="230" t="str">
        <f t="shared" si="205"/>
        <v/>
      </c>
      <c r="BB200" s="85">
        <f t="shared" si="191"/>
        <v>1</v>
      </c>
      <c r="BC200" s="27">
        <v>33435</v>
      </c>
      <c r="BD200">
        <v>6.8099999427795401</v>
      </c>
      <c r="BE200">
        <v>13.060000419616699</v>
      </c>
      <c r="BF200">
        <v>6.6999998092651403</v>
      </c>
      <c r="BG200">
        <v>18.091286897349899</v>
      </c>
      <c r="BH200" s="110">
        <f t="shared" si="206"/>
        <v>1.1776043759067794</v>
      </c>
      <c r="BI200" s="111">
        <f t="shared" si="219"/>
        <v>50</v>
      </c>
      <c r="BJ200" s="113">
        <f t="shared" si="220"/>
        <v>1</v>
      </c>
      <c r="BK200" s="112">
        <f t="shared" si="207"/>
        <v>11.49750030040741</v>
      </c>
      <c r="BL200" s="35">
        <f t="shared" si="208"/>
        <v>1</v>
      </c>
      <c r="BM200" s="76">
        <f t="shared" si="228"/>
        <v>1</v>
      </c>
      <c r="BN200" s="89">
        <f t="shared" si="180"/>
        <v>1</v>
      </c>
      <c r="BO200" s="168">
        <f t="shared" si="170"/>
        <v>5.1963594147472501E-2</v>
      </c>
      <c r="BP200" s="165">
        <f t="shared" ref="BP200:BP263" si="230">IF(AND(SUM(BO184:BO200)&gt;1,SUM(BF180:BF184)&gt;$CP$6),1,0)</f>
        <v>1</v>
      </c>
      <c r="BQ200" s="70">
        <f t="shared" si="183"/>
        <v>1</v>
      </c>
      <c r="BR200" s="102">
        <f t="shared" si="181"/>
        <v>0</v>
      </c>
      <c r="BS200" s="230" t="str">
        <f t="shared" si="221"/>
        <v/>
      </c>
      <c r="BT200" s="85">
        <f t="shared" si="192"/>
        <v>1</v>
      </c>
      <c r="BU200" s="27">
        <v>33800</v>
      </c>
      <c r="BV200">
        <v>1.29999995231628</v>
      </c>
      <c r="BW200">
        <v>14.8400001525879</v>
      </c>
      <c r="BX200">
        <v>0</v>
      </c>
      <c r="BY200">
        <v>18.091286897349899</v>
      </c>
      <c r="BZ200" s="34">
        <f t="shared" si="209"/>
        <v>1.6167280655334306</v>
      </c>
      <c r="CA200" s="38">
        <f t="shared" si="222"/>
        <v>48.706617547573252</v>
      </c>
      <c r="CB200" s="40">
        <f t="shared" si="223"/>
        <v>0.974132350951465</v>
      </c>
      <c r="CC200" s="61">
        <f t="shared" si="210"/>
        <v>11.455000102519994</v>
      </c>
      <c r="CD200" s="35">
        <f t="shared" si="211"/>
        <v>1</v>
      </c>
      <c r="CE200" s="76">
        <f t="shared" si="229"/>
        <v>1</v>
      </c>
      <c r="CF200" s="89">
        <f t="shared" si="182"/>
        <v>1</v>
      </c>
      <c r="CG200" s="168">
        <f t="shared" si="171"/>
        <v>5.1524246147789304E-2</v>
      </c>
      <c r="CH200" s="165">
        <f t="shared" si="193"/>
        <v>0</v>
      </c>
      <c r="CI200" s="70">
        <f t="shared" si="166"/>
        <v>1</v>
      </c>
      <c r="CJ200" s="102">
        <f t="shared" si="184"/>
        <v>0</v>
      </c>
      <c r="CK200" s="230" t="str">
        <f t="shared" si="224"/>
        <v/>
      </c>
      <c r="CL200" s="85">
        <f t="shared" si="194"/>
        <v>1</v>
      </c>
      <c r="CM200" s="6"/>
      <c r="CN200" s="6"/>
      <c r="CO200" s="6"/>
      <c r="CP200" s="6"/>
      <c r="CQ200" s="6"/>
      <c r="CR200" s="6"/>
      <c r="CS200" s="6"/>
      <c r="CT200" s="6"/>
      <c r="CU200" s="6"/>
    </row>
    <row r="201" spans="1:99" ht="15.6">
      <c r="A201" s="27">
        <v>33071</v>
      </c>
      <c r="B201">
        <v>8.4799995422363299</v>
      </c>
      <c r="C201">
        <v>14.9799995422363</v>
      </c>
      <c r="D201">
        <v>9.3000001907348597</v>
      </c>
      <c r="E201">
        <v>18.465853093678099</v>
      </c>
      <c r="F201" s="36">
        <f t="shared" si="196"/>
        <v>1.3051224084012056</v>
      </c>
      <c r="G201" s="41">
        <f t="shared" si="212"/>
        <v>50</v>
      </c>
      <c r="H201" s="42">
        <f t="shared" si="213"/>
        <v>1</v>
      </c>
      <c r="I201" s="61">
        <f t="shared" si="197"/>
        <v>13.354999542236307</v>
      </c>
      <c r="J201" s="35">
        <f t="shared" si="198"/>
        <v>1</v>
      </c>
      <c r="K201" s="89">
        <f t="shared" si="225"/>
        <v>1</v>
      </c>
      <c r="L201" s="89">
        <f t="shared" si="167"/>
        <v>1</v>
      </c>
      <c r="M201" s="168">
        <f t="shared" si="172"/>
        <v>7.1702406056562321E-2</v>
      </c>
      <c r="N201" s="165">
        <f t="shared" si="186"/>
        <v>0</v>
      </c>
      <c r="O201" s="70">
        <f t="shared" si="185"/>
        <v>1</v>
      </c>
      <c r="P201" s="102">
        <f t="shared" si="173"/>
        <v>0</v>
      </c>
      <c r="Q201" s="230" t="str">
        <f t="shared" si="195"/>
        <v/>
      </c>
      <c r="R201" s="85">
        <f t="shared" si="187"/>
        <v>0</v>
      </c>
      <c r="S201" s="27">
        <v>33436</v>
      </c>
      <c r="T201">
        <v>9.3299999237060494</v>
      </c>
      <c r="U201">
        <v>15.7399997711182</v>
      </c>
      <c r="V201">
        <v>20.299999237060501</v>
      </c>
      <c r="W201">
        <v>18.465853093678099</v>
      </c>
      <c r="X201" s="36">
        <f t="shared" si="199"/>
        <v>1.331386455677573</v>
      </c>
      <c r="Y201" s="41">
        <f t="shared" si="214"/>
        <v>50</v>
      </c>
      <c r="Z201" s="42">
        <f t="shared" si="215"/>
        <v>1</v>
      </c>
      <c r="AA201" s="61">
        <f t="shared" si="200"/>
        <v>14.137499809265162</v>
      </c>
      <c r="AB201" s="35">
        <f t="shared" si="201"/>
        <v>1</v>
      </c>
      <c r="AC201" s="76">
        <f t="shared" si="226"/>
        <v>1</v>
      </c>
      <c r="AD201" s="89">
        <f t="shared" si="174"/>
        <v>1</v>
      </c>
      <c r="AE201" s="168">
        <f t="shared" si="168"/>
        <v>8.0083147855511447E-2</v>
      </c>
      <c r="AF201" s="165">
        <f t="shared" si="188"/>
        <v>1</v>
      </c>
      <c r="AG201" s="70">
        <f t="shared" si="175"/>
        <v>1</v>
      </c>
      <c r="AH201" s="102">
        <f t="shared" si="176"/>
        <v>0</v>
      </c>
      <c r="AI201" s="230" t="str">
        <f t="shared" si="202"/>
        <v/>
      </c>
      <c r="AJ201" s="85">
        <f t="shared" si="189"/>
        <v>1</v>
      </c>
      <c r="AK201" s="27">
        <v>33801</v>
      </c>
      <c r="AL201">
        <v>7.6199998855590803</v>
      </c>
      <c r="AM201">
        <v>18.159999847412099</v>
      </c>
      <c r="AN201">
        <v>1.6000000238418599</v>
      </c>
      <c r="AO201">
        <v>18.465853093678099</v>
      </c>
      <c r="AP201" s="36">
        <f t="shared" si="203"/>
        <v>1.7272226282328635</v>
      </c>
      <c r="AQ201" s="41">
        <f t="shared" si="216"/>
        <v>48.774218589721016</v>
      </c>
      <c r="AR201" s="42">
        <f t="shared" si="217"/>
        <v>0.97548437179442038</v>
      </c>
      <c r="AS201" s="61">
        <f t="shared" si="204"/>
        <v>15.524999856948844</v>
      </c>
      <c r="AT201" s="37">
        <f t="shared" si="218"/>
        <v>1</v>
      </c>
      <c r="AU201" s="76">
        <f t="shared" si="227"/>
        <v>1</v>
      </c>
      <c r="AV201" s="89">
        <f t="shared" si="177"/>
        <v>1</v>
      </c>
      <c r="AW201" s="168">
        <f t="shared" si="169"/>
        <v>9.4343182757284247E-2</v>
      </c>
      <c r="AX201" s="165">
        <f t="shared" si="190"/>
        <v>1</v>
      </c>
      <c r="AY201" s="70">
        <f t="shared" si="178"/>
        <v>1</v>
      </c>
      <c r="AZ201" s="102">
        <f t="shared" si="179"/>
        <v>0</v>
      </c>
      <c r="BA201" s="230" t="str">
        <f t="shared" si="205"/>
        <v/>
      </c>
      <c r="BB201" s="85">
        <f t="shared" si="191"/>
        <v>1</v>
      </c>
      <c r="BC201" s="27">
        <v>33436</v>
      </c>
      <c r="BD201">
        <v>6</v>
      </c>
      <c r="BE201">
        <v>11.75</v>
      </c>
      <c r="BF201">
        <v>9.8000001907348597</v>
      </c>
      <c r="BG201">
        <v>18.198527683644102</v>
      </c>
      <c r="BH201" s="110">
        <f t="shared" si="206"/>
        <v>1.0927891031573504</v>
      </c>
      <c r="BI201" s="111">
        <f t="shared" si="219"/>
        <v>50</v>
      </c>
      <c r="BJ201" s="113">
        <f t="shared" si="220"/>
        <v>1</v>
      </c>
      <c r="BK201" s="112">
        <f t="shared" si="207"/>
        <v>10.3125</v>
      </c>
      <c r="BL201" s="35">
        <f t="shared" si="208"/>
        <v>1</v>
      </c>
      <c r="BM201" s="76">
        <f t="shared" si="228"/>
        <v>1</v>
      </c>
      <c r="BN201" s="89">
        <f t="shared" si="180"/>
        <v>1</v>
      </c>
      <c r="BO201" s="168">
        <f t="shared" si="170"/>
        <v>4.0072011123140669E-2</v>
      </c>
      <c r="BP201" s="165">
        <f t="shared" si="230"/>
        <v>1</v>
      </c>
      <c r="BQ201" s="70">
        <f t="shared" si="183"/>
        <v>1</v>
      </c>
      <c r="BR201" s="102">
        <f t="shared" si="181"/>
        <v>0</v>
      </c>
      <c r="BS201" s="230" t="str">
        <f t="shared" si="221"/>
        <v/>
      </c>
      <c r="BT201" s="85">
        <f t="shared" si="192"/>
        <v>1</v>
      </c>
      <c r="BU201" s="27">
        <v>33801</v>
      </c>
      <c r="BV201">
        <v>5.8000001907348597</v>
      </c>
      <c r="BW201">
        <v>16.389999389648398</v>
      </c>
      <c r="BX201">
        <v>0</v>
      </c>
      <c r="BY201">
        <v>18.198527683644102</v>
      </c>
      <c r="BZ201" s="34">
        <f t="shared" si="209"/>
        <v>1.6064553698369799</v>
      </c>
      <c r="CA201" s="38">
        <f t="shared" si="222"/>
        <v>47.421453251703667</v>
      </c>
      <c r="CB201" s="40">
        <f t="shared" si="223"/>
        <v>0.94842906503407332</v>
      </c>
      <c r="CC201" s="61">
        <f t="shared" si="210"/>
        <v>13.742499589920014</v>
      </c>
      <c r="CD201" s="35">
        <f t="shared" si="211"/>
        <v>1</v>
      </c>
      <c r="CE201" s="76">
        <f t="shared" si="229"/>
        <v>1</v>
      </c>
      <c r="CF201" s="89">
        <f t="shared" si="182"/>
        <v>1</v>
      </c>
      <c r="CG201" s="168">
        <f t="shared" si="171"/>
        <v>7.5865242210016573E-2</v>
      </c>
      <c r="CH201" s="165">
        <f t="shared" si="193"/>
        <v>0</v>
      </c>
      <c r="CI201" s="70">
        <f t="shared" ref="CI201:CI264" si="231">IF((AVERAGE(BW195:BW201))&lt;$CP$4,1,"")</f>
        <v>1</v>
      </c>
      <c r="CJ201" s="102">
        <f t="shared" si="184"/>
        <v>0</v>
      </c>
      <c r="CK201" s="230" t="str">
        <f t="shared" si="224"/>
        <v/>
      </c>
      <c r="CL201" s="85">
        <f t="shared" si="194"/>
        <v>0</v>
      </c>
      <c r="CM201" s="6"/>
      <c r="CN201" s="6"/>
      <c r="CO201" s="6"/>
      <c r="CP201" s="6"/>
      <c r="CQ201" s="6"/>
      <c r="CR201" s="6"/>
      <c r="CS201" s="6"/>
      <c r="CT201" s="6"/>
      <c r="CU201" s="6"/>
    </row>
    <row r="202" spans="1:99" ht="15.6">
      <c r="A202" s="27">
        <v>33072</v>
      </c>
      <c r="B202">
        <v>9.0799999237060494</v>
      </c>
      <c r="C202">
        <v>16.430000305175799</v>
      </c>
      <c r="D202">
        <v>0.40000000596046398</v>
      </c>
      <c r="E202">
        <v>18.575865372537599</v>
      </c>
      <c r="F202" s="36">
        <f t="shared" si="196"/>
        <v>1.4445639648430728</v>
      </c>
      <c r="G202" s="41">
        <f t="shared" si="212"/>
        <v>49.244348834086004</v>
      </c>
      <c r="H202" s="42">
        <f t="shared" si="213"/>
        <v>0.98488697668172009</v>
      </c>
      <c r="I202" s="61">
        <f t="shared" si="197"/>
        <v>14.592500209808362</v>
      </c>
      <c r="J202" s="35">
        <f t="shared" si="198"/>
        <v>1</v>
      </c>
      <c r="K202" s="89">
        <f t="shared" si="225"/>
        <v>1</v>
      </c>
      <c r="L202" s="89">
        <f t="shared" si="167"/>
        <v>1</v>
      </c>
      <c r="M202" s="168">
        <f t="shared" si="172"/>
        <v>8.4880547832034331E-2</v>
      </c>
      <c r="N202" s="165">
        <f t="shared" si="186"/>
        <v>0</v>
      </c>
      <c r="O202" s="70">
        <f t="shared" si="185"/>
        <v>1</v>
      </c>
      <c r="P202" s="102">
        <f t="shared" si="173"/>
        <v>0</v>
      </c>
      <c r="Q202" s="230" t="str">
        <f t="shared" si="195"/>
        <v/>
      </c>
      <c r="R202" s="85">
        <f t="shared" si="187"/>
        <v>0</v>
      </c>
      <c r="S202" s="27">
        <v>33437</v>
      </c>
      <c r="T202">
        <v>8.3699998855590803</v>
      </c>
      <c r="U202">
        <v>14.1199998855591</v>
      </c>
      <c r="V202">
        <v>9.1000003814697301</v>
      </c>
      <c r="W202">
        <v>18.575865372537599</v>
      </c>
      <c r="X202" s="36">
        <f t="shared" si="199"/>
        <v>1.2145519846120674</v>
      </c>
      <c r="Y202" s="41">
        <f t="shared" si="214"/>
        <v>50</v>
      </c>
      <c r="Z202" s="42">
        <f t="shared" si="215"/>
        <v>1</v>
      </c>
      <c r="AA202" s="61">
        <f t="shared" si="200"/>
        <v>12.682499885559094</v>
      </c>
      <c r="AB202" s="35">
        <f t="shared" si="201"/>
        <v>1</v>
      </c>
      <c r="AC202" s="76">
        <f t="shared" si="226"/>
        <v>1</v>
      </c>
      <c r="AD202" s="89">
        <f t="shared" si="174"/>
        <v>1</v>
      </c>
      <c r="AE202" s="168">
        <f t="shared" si="168"/>
        <v>6.4475322840901239E-2</v>
      </c>
      <c r="AF202" s="165">
        <f t="shared" si="188"/>
        <v>1</v>
      </c>
      <c r="AG202" s="70">
        <f t="shared" si="175"/>
        <v>1</v>
      </c>
      <c r="AH202" s="102">
        <f t="shared" si="176"/>
        <v>0</v>
      </c>
      <c r="AI202" s="230" t="str">
        <f t="shared" si="202"/>
        <v/>
      </c>
      <c r="AJ202" s="85">
        <f t="shared" si="189"/>
        <v>1</v>
      </c>
      <c r="AK202" s="27">
        <v>33802</v>
      </c>
      <c r="AL202">
        <v>6.0599999427795401</v>
      </c>
      <c r="AM202">
        <v>17.069999694824201</v>
      </c>
      <c r="AN202">
        <v>19.799999237060501</v>
      </c>
      <c r="AO202">
        <v>18.575865372537599</v>
      </c>
      <c r="AP202" s="36">
        <f t="shared" si="203"/>
        <v>1.6991607349727251</v>
      </c>
      <c r="AQ202" s="41">
        <f t="shared" si="216"/>
        <v>50</v>
      </c>
      <c r="AR202" s="42">
        <f t="shared" si="217"/>
        <v>1</v>
      </c>
      <c r="AS202" s="61">
        <f t="shared" si="204"/>
        <v>14.317499756813035</v>
      </c>
      <c r="AT202" s="37">
        <f t="shared" si="218"/>
        <v>1</v>
      </c>
      <c r="AU202" s="76">
        <f t="shared" si="227"/>
        <v>1</v>
      </c>
      <c r="AV202" s="89">
        <f t="shared" si="177"/>
        <v>1</v>
      </c>
      <c r="AW202" s="168">
        <f t="shared" si="169"/>
        <v>8.1990707535036608E-2</v>
      </c>
      <c r="AX202" s="165">
        <f t="shared" si="190"/>
        <v>1</v>
      </c>
      <c r="AY202" s="70">
        <f t="shared" si="178"/>
        <v>1</v>
      </c>
      <c r="AZ202" s="102">
        <f t="shared" si="179"/>
        <v>0</v>
      </c>
      <c r="BA202" s="230" t="str">
        <f t="shared" si="205"/>
        <v/>
      </c>
      <c r="BB202" s="85">
        <f t="shared" si="191"/>
        <v>1</v>
      </c>
      <c r="BC202" s="27">
        <v>33437</v>
      </c>
      <c r="BD202">
        <v>4.4299998283386204</v>
      </c>
      <c r="BE202">
        <v>12.170000076293899</v>
      </c>
      <c r="BF202">
        <v>1.79999995231628</v>
      </c>
      <c r="BG202">
        <v>18.309640724228998</v>
      </c>
      <c r="BH202" s="110">
        <f t="shared" si="206"/>
        <v>1.2481091528935035</v>
      </c>
      <c r="BI202" s="111">
        <f t="shared" si="219"/>
        <v>50</v>
      </c>
      <c r="BJ202" s="113">
        <f t="shared" si="220"/>
        <v>1</v>
      </c>
      <c r="BK202" s="112">
        <f t="shared" si="207"/>
        <v>10.235000014305079</v>
      </c>
      <c r="BL202" s="35">
        <f t="shared" si="208"/>
        <v>1</v>
      </c>
      <c r="BM202" s="76">
        <f t="shared" si="228"/>
        <v>1</v>
      </c>
      <c r="BN202" s="89">
        <f t="shared" si="180"/>
        <v>1</v>
      </c>
      <c r="BO202" s="168">
        <f t="shared" si="170"/>
        <v>3.9324027354076765E-2</v>
      </c>
      <c r="BP202" s="165">
        <f t="shared" si="230"/>
        <v>0</v>
      </c>
      <c r="BQ202" s="70">
        <f t="shared" si="183"/>
        <v>1</v>
      </c>
      <c r="BR202" s="102">
        <f t="shared" si="181"/>
        <v>0</v>
      </c>
      <c r="BS202" s="230" t="str">
        <f t="shared" si="221"/>
        <v/>
      </c>
      <c r="BT202" s="85">
        <f t="shared" si="192"/>
        <v>0</v>
      </c>
      <c r="BU202" s="27">
        <v>33802</v>
      </c>
      <c r="BV202">
        <v>3.1300001144409202</v>
      </c>
      <c r="BW202">
        <v>13.810000419616699</v>
      </c>
      <c r="BX202">
        <v>13.3999996185303</v>
      </c>
      <c r="BY202">
        <v>18.309640724228998</v>
      </c>
      <c r="BZ202" s="34">
        <f t="shared" si="209"/>
        <v>1.4756633255993479</v>
      </c>
      <c r="CA202" s="38">
        <f t="shared" si="222"/>
        <v>50</v>
      </c>
      <c r="CB202" s="40">
        <f t="shared" si="223"/>
        <v>1</v>
      </c>
      <c r="CC202" s="61">
        <f t="shared" si="210"/>
        <v>11.140000343322754</v>
      </c>
      <c r="CD202" s="35">
        <f t="shared" si="211"/>
        <v>1</v>
      </c>
      <c r="CE202" s="76">
        <f t="shared" si="229"/>
        <v>1</v>
      </c>
      <c r="CF202" s="89">
        <f t="shared" si="182"/>
        <v>1</v>
      </c>
      <c r="CG202" s="168">
        <f t="shared" si="171"/>
        <v>4.8294626077735679E-2</v>
      </c>
      <c r="CH202" s="165">
        <f t="shared" si="193"/>
        <v>0</v>
      </c>
      <c r="CI202" s="70">
        <f t="shared" si="231"/>
        <v>1</v>
      </c>
      <c r="CJ202" s="102">
        <f t="shared" si="184"/>
        <v>0</v>
      </c>
      <c r="CK202" s="230" t="str">
        <f t="shared" si="224"/>
        <v/>
      </c>
      <c r="CL202" s="85">
        <f t="shared" si="194"/>
        <v>0</v>
      </c>
      <c r="CM202" s="6"/>
      <c r="CN202" s="6"/>
      <c r="CO202" s="6"/>
      <c r="CP202" s="6"/>
      <c r="CQ202" s="6"/>
      <c r="CR202" s="6"/>
      <c r="CS202" s="6"/>
      <c r="CT202" s="6"/>
      <c r="CU202" s="6"/>
    </row>
    <row r="203" spans="1:99" ht="15.6">
      <c r="A203" s="27">
        <v>33073</v>
      </c>
      <c r="B203">
        <v>11.3400001525879</v>
      </c>
      <c r="C203">
        <v>18.280000686645501</v>
      </c>
      <c r="D203">
        <v>0.60000002384185802</v>
      </c>
      <c r="E203">
        <v>18.6897575703351</v>
      </c>
      <c r="F203" s="36">
        <f t="shared" si="196"/>
        <v>1.5072870783655938</v>
      </c>
      <c r="G203" s="41">
        <f t="shared" si="212"/>
        <v>48.638519195235389</v>
      </c>
      <c r="H203" s="42">
        <f t="shared" si="213"/>
        <v>0.97277038390470782</v>
      </c>
      <c r="I203" s="61">
        <f t="shared" si="197"/>
        <v>16.5450005531311</v>
      </c>
      <c r="J203" s="35">
        <f t="shared" si="198"/>
        <v>1</v>
      </c>
      <c r="K203" s="89">
        <f t="shared" si="225"/>
        <v>1</v>
      </c>
      <c r="L203" s="89">
        <f t="shared" ref="L203:L266" si="232">IF((AVERAGE(I194:I203))&lt;$CP$5,1,"")</f>
        <v>1</v>
      </c>
      <c r="M203" s="168">
        <f t="shared" si="172"/>
        <v>0.10369559375493248</v>
      </c>
      <c r="N203" s="165">
        <f t="shared" si="186"/>
        <v>0</v>
      </c>
      <c r="O203" s="70">
        <f t="shared" si="185"/>
        <v>1</v>
      </c>
      <c r="P203" s="102">
        <f t="shared" si="173"/>
        <v>0</v>
      </c>
      <c r="Q203" s="230">
        <f t="shared" si="195"/>
        <v>33073</v>
      </c>
      <c r="R203" s="85">
        <f t="shared" si="187"/>
        <v>1</v>
      </c>
      <c r="S203" s="27">
        <v>33438</v>
      </c>
      <c r="T203">
        <v>8.9099998474121094</v>
      </c>
      <c r="U203">
        <v>13.0100002288818</v>
      </c>
      <c r="V203">
        <v>9.1999998092651403</v>
      </c>
      <c r="W203">
        <v>18.6897575703351</v>
      </c>
      <c r="X203" s="36">
        <f t="shared" si="199"/>
        <v>1.021753774129619</v>
      </c>
      <c r="Y203" s="41">
        <f t="shared" si="214"/>
        <v>50</v>
      </c>
      <c r="Z203" s="42">
        <f t="shared" si="215"/>
        <v>1</v>
      </c>
      <c r="AA203" s="61">
        <f t="shared" si="200"/>
        <v>11.985000133514378</v>
      </c>
      <c r="AB203" s="35">
        <f t="shared" si="201"/>
        <v>1</v>
      </c>
      <c r="AC203" s="76">
        <f t="shared" si="226"/>
        <v>1</v>
      </c>
      <c r="AD203" s="89">
        <f t="shared" si="174"/>
        <v>1</v>
      </c>
      <c r="AE203" s="168">
        <f t="shared" ref="AE203:AE266" si="233">IF(AND(AA203&lt;21.5,AA203&gt;4.5),0.000318*AA203*(AA203-4.5)*((21.5-AA203)^(1/3.25)),0)</f>
        <v>5.7056592709378282E-2</v>
      </c>
      <c r="AF203" s="165">
        <f t="shared" si="188"/>
        <v>1</v>
      </c>
      <c r="AG203" s="70">
        <f t="shared" si="175"/>
        <v>1</v>
      </c>
      <c r="AH203" s="102">
        <f t="shared" si="176"/>
        <v>0</v>
      </c>
      <c r="AI203" s="230" t="str">
        <f t="shared" si="202"/>
        <v/>
      </c>
      <c r="AJ203" s="85">
        <f t="shared" si="189"/>
        <v>1</v>
      </c>
      <c r="AK203" s="27">
        <v>33803</v>
      </c>
      <c r="AL203">
        <v>6.2699999809265101</v>
      </c>
      <c r="AM203">
        <v>18</v>
      </c>
      <c r="AN203">
        <v>0.10000000149011599</v>
      </c>
      <c r="AO203">
        <v>18.6897575703351</v>
      </c>
      <c r="AP203" s="36">
        <f t="shared" si="203"/>
        <v>1.7988447726533874</v>
      </c>
      <c r="AQ203" s="41">
        <f t="shared" si="216"/>
        <v>48.660924183367406</v>
      </c>
      <c r="AR203" s="42">
        <f t="shared" si="217"/>
        <v>0.97321848366734809</v>
      </c>
      <c r="AS203" s="61">
        <f t="shared" si="204"/>
        <v>15.067499995231628</v>
      </c>
      <c r="AT203" s="37">
        <f t="shared" si="218"/>
        <v>1</v>
      </c>
      <c r="AU203" s="76">
        <f t="shared" si="227"/>
        <v>1</v>
      </c>
      <c r="AV203" s="89">
        <f t="shared" si="177"/>
        <v>1</v>
      </c>
      <c r="AW203" s="168">
        <f t="shared" ref="AW203:AW266" si="234">IF(AND(AS203&lt;21.5,AS203&gt;4.5),0.000318*AS203*(AS203-4.5)*((21.5-AS203)^(1/3.25)),0)</f>
        <v>8.9778598388341915E-2</v>
      </c>
      <c r="AX203" s="165">
        <f t="shared" si="190"/>
        <v>1</v>
      </c>
      <c r="AY203" s="70">
        <f t="shared" si="178"/>
        <v>1</v>
      </c>
      <c r="AZ203" s="102">
        <f t="shared" si="179"/>
        <v>0</v>
      </c>
      <c r="BA203" s="230" t="str">
        <f t="shared" si="205"/>
        <v/>
      </c>
      <c r="BB203" s="85">
        <f t="shared" si="191"/>
        <v>1</v>
      </c>
      <c r="BC203" s="27">
        <v>33438</v>
      </c>
      <c r="BD203">
        <v>6.1900000572204599</v>
      </c>
      <c r="BE203">
        <v>10.1000003814697</v>
      </c>
      <c r="BF203">
        <v>4.0999999046325701</v>
      </c>
      <c r="BG203">
        <v>18.424587154308</v>
      </c>
      <c r="BH203" s="110">
        <f t="shared" si="206"/>
        <v>0.88736356425743568</v>
      </c>
      <c r="BI203" s="111">
        <f t="shared" si="219"/>
        <v>50</v>
      </c>
      <c r="BJ203" s="113">
        <f t="shared" si="220"/>
        <v>1</v>
      </c>
      <c r="BK203" s="112">
        <f t="shared" si="207"/>
        <v>9.1225003004073901</v>
      </c>
      <c r="BL203" s="35">
        <f t="shared" si="208"/>
        <v>1</v>
      </c>
      <c r="BM203" s="76">
        <f t="shared" si="228"/>
        <v>1</v>
      </c>
      <c r="BN203" s="89">
        <f t="shared" si="180"/>
        <v>1</v>
      </c>
      <c r="BO203" s="168">
        <f t="shared" ref="BO203:BO266" si="235">IF(AND(BK203&lt;21.5,BK203&gt;4.5),0.000318*BK203*(BK203-4.5)*((21.5-BK203)^(1/3.25)),0)</f>
        <v>2.9081225256798644E-2</v>
      </c>
      <c r="BP203" s="165">
        <f t="shared" si="230"/>
        <v>0</v>
      </c>
      <c r="BQ203" s="70">
        <f t="shared" si="183"/>
        <v>1</v>
      </c>
      <c r="BR203" s="102">
        <f t="shared" si="181"/>
        <v>0</v>
      </c>
      <c r="BS203" s="230">
        <f t="shared" si="221"/>
        <v>33438</v>
      </c>
      <c r="BT203" s="85">
        <f t="shared" si="192"/>
        <v>1</v>
      </c>
      <c r="BU203" s="27">
        <v>33803</v>
      </c>
      <c r="BV203">
        <v>3.1800000667571999</v>
      </c>
      <c r="BW203">
        <v>14.8900003433228</v>
      </c>
      <c r="BX203">
        <v>0</v>
      </c>
      <c r="BY203">
        <v>18.424587154308</v>
      </c>
      <c r="BZ203" s="34">
        <f t="shared" si="209"/>
        <v>1.5883257345172914</v>
      </c>
      <c r="CA203" s="38">
        <f t="shared" si="222"/>
        <v>48.729339412386167</v>
      </c>
      <c r="CB203" s="40">
        <f t="shared" si="223"/>
        <v>0.97458678824772338</v>
      </c>
      <c r="CC203" s="61">
        <f t="shared" si="210"/>
        <v>11.9625002741814</v>
      </c>
      <c r="CD203" s="35">
        <f t="shared" si="211"/>
        <v>1</v>
      </c>
      <c r="CE203" s="76">
        <f t="shared" si="229"/>
        <v>1</v>
      </c>
      <c r="CF203" s="89">
        <f t="shared" si="182"/>
        <v>1</v>
      </c>
      <c r="CG203" s="168">
        <f t="shared" ref="CG203:CG266" si="236">IF(AND(CC203&lt;21.5,CC203&gt;4.5),0.000318*CC203*(CC203-4.5)*((21.5-CC203)^(1/3.25)),0)</f>
        <v>5.6819566265554317E-2</v>
      </c>
      <c r="CH203" s="165">
        <f t="shared" si="193"/>
        <v>0</v>
      </c>
      <c r="CI203" s="70">
        <f t="shared" si="231"/>
        <v>1</v>
      </c>
      <c r="CJ203" s="102">
        <f t="shared" si="184"/>
        <v>0</v>
      </c>
      <c r="CK203" s="230" t="str">
        <f t="shared" si="224"/>
        <v/>
      </c>
      <c r="CL203" s="85">
        <f t="shared" si="194"/>
        <v>0</v>
      </c>
      <c r="CM203" s="6"/>
      <c r="CN203" s="6"/>
      <c r="CO203" s="6"/>
      <c r="CP203" s="6"/>
      <c r="CQ203" s="6"/>
      <c r="CR203" s="6"/>
      <c r="CS203" s="6"/>
      <c r="CT203" s="6"/>
      <c r="CU203" s="6"/>
    </row>
    <row r="204" spans="1:99" ht="15.6">
      <c r="A204" s="27">
        <v>33074</v>
      </c>
      <c r="B204">
        <v>11.1599998474121</v>
      </c>
      <c r="C204">
        <v>18.049999237060501</v>
      </c>
      <c r="D204">
        <v>5.9000000953674299</v>
      </c>
      <c r="E204">
        <v>18.8074882153117</v>
      </c>
      <c r="F204" s="36">
        <f t="shared" si="196"/>
        <v>1.5018071283754049</v>
      </c>
      <c r="G204" s="41">
        <f t="shared" si="212"/>
        <v>50</v>
      </c>
      <c r="H204" s="42">
        <f t="shared" si="213"/>
        <v>1</v>
      </c>
      <c r="I204" s="61">
        <f t="shared" si="197"/>
        <v>16.327499389648402</v>
      </c>
      <c r="J204" s="35">
        <f t="shared" si="198"/>
        <v>1</v>
      </c>
      <c r="K204" s="89">
        <f t="shared" si="225"/>
        <v>1</v>
      </c>
      <c r="L204" s="89">
        <f t="shared" si="232"/>
        <v>1</v>
      </c>
      <c r="M204" s="168">
        <f t="shared" ref="M204:M267" si="237">IF(AND(I204&lt;21.5,I204&gt;4.5),0.000318*I204*(I204-4.5)*((21.5-I204)^(1/3.25)),0)</f>
        <v>0.1018215959553858</v>
      </c>
      <c r="N204" s="165">
        <f t="shared" si="186"/>
        <v>0</v>
      </c>
      <c r="O204" s="70">
        <f t="shared" si="185"/>
        <v>1</v>
      </c>
      <c r="P204" s="102">
        <f t="shared" ref="P204:P267" si="238">IF(L204=1,(AVERAGE(IF(I204&gt;$CP$7,I204-$CP$7,0),IF(I203&gt;$CP$7,I203-$CP$7,0),IF(I202&gt;$CP$7,I202-$CP$7,0),IF(I201&gt;$CP$7,I201-$CP$7,0),IF(I200&gt;$CP$7,I200-$CP$7,0),IF(I199&gt;$CP$7,I199-$CP$7,0),IF(I198&gt;$CP$7,I198-$CP$7,0),IF(I197&gt;$CP$7,I197-$CP$7,0),IF(I196&gt;$CP$7,I196-$CP$7,0),IF(I195&gt;$CP$7,I195-$CP$7,0)))*$CP$8,"")</f>
        <v>0</v>
      </c>
      <c r="Q204" s="230" t="str">
        <f t="shared" si="195"/>
        <v/>
      </c>
      <c r="R204" s="85">
        <f t="shared" si="187"/>
        <v>1</v>
      </c>
      <c r="S204" s="27">
        <v>33439</v>
      </c>
      <c r="T204">
        <v>9.0699996948242205</v>
      </c>
      <c r="U204">
        <v>15</v>
      </c>
      <c r="V204">
        <v>2.2999999523162802</v>
      </c>
      <c r="W204">
        <v>18.8074882153117</v>
      </c>
      <c r="X204" s="36">
        <f t="shared" si="199"/>
        <v>1.2827615916346427</v>
      </c>
      <c r="Y204" s="41">
        <f t="shared" si="214"/>
        <v>50</v>
      </c>
      <c r="Z204" s="42">
        <f t="shared" si="215"/>
        <v>1</v>
      </c>
      <c r="AA204" s="61">
        <f t="shared" si="200"/>
        <v>13.517499923706055</v>
      </c>
      <c r="AB204" s="35">
        <f t="shared" si="201"/>
        <v>1</v>
      </c>
      <c r="AC204" s="76">
        <f t="shared" si="226"/>
        <v>1</v>
      </c>
      <c r="AD204" s="89">
        <f t="shared" ref="AD204:AD267" si="239">IF((AVERAGE(AA195:AA204))&lt;$CP$5,1,"")</f>
        <v>1</v>
      </c>
      <c r="AE204" s="168">
        <f t="shared" si="233"/>
        <v>7.3449839774744147E-2</v>
      </c>
      <c r="AF204" s="165">
        <f t="shared" si="188"/>
        <v>1</v>
      </c>
      <c r="AG204" s="70">
        <f t="shared" ref="AG204:AG267" si="240">IF((AVERAGE(U198:U204))&lt;$CP$4,1,"")</f>
        <v>1</v>
      </c>
      <c r="AH204" s="102">
        <f t="shared" ref="AH204:AH267" si="241">IF(AD204=1,(AVERAGE(IF(AA204&gt;$CP$7,AA204-$CP$7,0),IF(AA203&gt;$CP$7,AA203-$CP$7,0),IF(AA202&gt;$CP$7,AA202-$CP$7,0),IF(AA201&gt;$CP$7,AA201-$CP$7,0),IF(AA200&gt;$CP$7,AA200-$CP$7,0),IF(AA199&gt;$CP$7,AA199-$CP$7,0),IF(AA198&gt;$CP$7,AA198-$CP$7,0),IF(AA197&gt;$CP$7,AA197-$CP$7,0),IF(AA196&gt;$CP$7,AA196-$CP$7,0),IF(AA195&gt;$CP$7,AA195-$CP$7,0)))*$CP$8,"")</f>
        <v>0</v>
      </c>
      <c r="AI204" s="230" t="str">
        <f t="shared" si="202"/>
        <v/>
      </c>
      <c r="AJ204" s="85">
        <f t="shared" si="189"/>
        <v>0</v>
      </c>
      <c r="AK204" s="27">
        <v>33804</v>
      </c>
      <c r="AL204">
        <v>9.6099996566772496</v>
      </c>
      <c r="AM204">
        <v>18.7399997711182</v>
      </c>
      <c r="AN204">
        <v>8</v>
      </c>
      <c r="AO204">
        <v>18.8074882153117</v>
      </c>
      <c r="AP204" s="36">
        <f t="shared" si="203"/>
        <v>1.7058407732665621</v>
      </c>
      <c r="AQ204" s="41">
        <f t="shared" si="216"/>
        <v>50</v>
      </c>
      <c r="AR204" s="42">
        <f t="shared" si="217"/>
        <v>1</v>
      </c>
      <c r="AS204" s="61">
        <f t="shared" si="204"/>
        <v>16.457499742507963</v>
      </c>
      <c r="AT204" s="37">
        <f t="shared" si="218"/>
        <v>1</v>
      </c>
      <c r="AU204" s="76">
        <f t="shared" si="227"/>
        <v>1</v>
      </c>
      <c r="AV204" s="89">
        <f t="shared" ref="AV204:AV267" si="242">IF((AVERAGE(AS195:AS204))&lt;$CP$5,1,"")</f>
        <v>1</v>
      </c>
      <c r="AW204" s="168">
        <f t="shared" si="234"/>
        <v>0.10295088979783347</v>
      </c>
      <c r="AX204" s="165">
        <f t="shared" si="190"/>
        <v>1</v>
      </c>
      <c r="AY204" s="70">
        <f t="shared" ref="AY204:AY267" si="243">IF((AVERAGE(AM198:AM204))&lt;$CP$4,1,"")</f>
        <v>1</v>
      </c>
      <c r="AZ204" s="102">
        <f t="shared" ref="AZ204:AZ267" si="244">IF(AV204=1,(AVERAGE(IF(AS204&gt;$CP$7,AS204-$CP$7,0),IF(AS203&gt;$CP$7,AS203-$CP$7,0),IF(AS202&gt;$CP$7,AS202-$CP$7,0),IF(AS201&gt;$CP$7,AS201-$CP$7,0),IF(AS200&gt;$CP$7,AS200-$CP$7,0),IF(AS199&gt;$CP$7,AS199-$CP$7,0),IF(AS198&gt;$CP$7,AS198-$CP$7,0),IF(AS197&gt;$CP$7,AS197-$CP$7,0),IF(AS196&gt;$CP$7,AS196-$CP$7,0),IF(AS195&gt;$CP$7,AS195-$CP$7,0)))*$CP$8,"")</f>
        <v>0</v>
      </c>
      <c r="BA204" s="230" t="str">
        <f t="shared" si="205"/>
        <v/>
      </c>
      <c r="BB204" s="85">
        <f t="shared" si="191"/>
        <v>1</v>
      </c>
      <c r="BC204" s="27">
        <v>33439</v>
      </c>
      <c r="BD204">
        <v>7.28999996185303</v>
      </c>
      <c r="BE204">
        <v>12.1400003433228</v>
      </c>
      <c r="BF204">
        <v>10.199999809265099</v>
      </c>
      <c r="BG204">
        <v>18.543328109084801</v>
      </c>
      <c r="BH204" s="110">
        <f t="shared" si="206"/>
        <v>1.0548478947510487</v>
      </c>
      <c r="BI204" s="111">
        <f t="shared" si="219"/>
        <v>50</v>
      </c>
      <c r="BJ204" s="113">
        <f t="shared" si="220"/>
        <v>1</v>
      </c>
      <c r="BK204" s="112">
        <f t="shared" si="207"/>
        <v>10.927500247955358</v>
      </c>
      <c r="BL204" s="35">
        <f t="shared" si="208"/>
        <v>1</v>
      </c>
      <c r="BM204" s="76">
        <f t="shared" si="228"/>
        <v>1</v>
      </c>
      <c r="BN204" s="89">
        <f t="shared" ref="BN204:BN267" si="245">IF((AVERAGE(BK195:BK204))&lt;$CP$5,1,"")</f>
        <v>1</v>
      </c>
      <c r="BO204" s="168">
        <f t="shared" si="235"/>
        <v>4.6144680361975721E-2</v>
      </c>
      <c r="BP204" s="165">
        <f t="shared" si="230"/>
        <v>0</v>
      </c>
      <c r="BQ204" s="70">
        <f t="shared" si="183"/>
        <v>1</v>
      </c>
      <c r="BR204" s="102">
        <f t="shared" ref="BR204:BR267" si="246">IF(BN204=1,(AVERAGE(IF(BK204&gt;$CP$7,BK204-$CP$7,0),IF(BK203&gt;$CP$7,BK203-$CP$7,0),IF(BK202&gt;$CP$7,BK202-$CP$7,0),IF(BK201&gt;$CP$7,BK201-$CP$7,0),IF(BK200&gt;$CP$7,BK200-$CP$7,0),IF(BK199&gt;$CP$7,BK199-$CP$7,0),IF(BK198&gt;$CP$7,BK198-$CP$7,0),IF(BK197&gt;$CP$7,BK197-$CP$7,0),IF(BK196&gt;$CP$7,BK196-$CP$7,0),IF(BK195&gt;$CP$7,BK195-$CP$7,0)))*$CP$8,"")</f>
        <v>0</v>
      </c>
      <c r="BS204" s="230" t="str">
        <f t="shared" si="221"/>
        <v/>
      </c>
      <c r="BT204" s="85">
        <f t="shared" si="192"/>
        <v>0</v>
      </c>
      <c r="BU204" s="27">
        <v>33804</v>
      </c>
      <c r="BV204">
        <v>7.2699999809265101</v>
      </c>
      <c r="BW204">
        <v>17.399999618530298</v>
      </c>
      <c r="BX204">
        <v>5.1999998092651403</v>
      </c>
      <c r="BY204">
        <v>18.543328109084801</v>
      </c>
      <c r="BZ204" s="34">
        <f t="shared" si="209"/>
        <v>1.6696496176343152</v>
      </c>
      <c r="CA204" s="38">
        <f t="shared" si="222"/>
        <v>50</v>
      </c>
      <c r="CB204" s="40">
        <f t="shared" si="223"/>
        <v>1</v>
      </c>
      <c r="CC204" s="61">
        <f t="shared" si="210"/>
        <v>14.867499709129351</v>
      </c>
      <c r="CD204" s="35">
        <f t="shared" si="211"/>
        <v>1</v>
      </c>
      <c r="CE204" s="76">
        <f t="shared" si="229"/>
        <v>1</v>
      </c>
      <c r="CF204" s="89">
        <f t="shared" ref="CF204:CF267" si="247">IF((AVERAGE(CC195:CC204))&lt;$CP$5,1,"")</f>
        <v>1</v>
      </c>
      <c r="CG204" s="168">
        <f t="shared" si="236"/>
        <v>8.7732977394886266E-2</v>
      </c>
      <c r="CH204" s="165">
        <f t="shared" si="193"/>
        <v>0</v>
      </c>
      <c r="CI204" s="70">
        <f t="shared" si="231"/>
        <v>1</v>
      </c>
      <c r="CJ204" s="102">
        <f t="shared" si="184"/>
        <v>0</v>
      </c>
      <c r="CK204" s="230">
        <f t="shared" si="224"/>
        <v>33804</v>
      </c>
      <c r="CL204" s="85">
        <f t="shared" si="194"/>
        <v>1</v>
      </c>
      <c r="CM204" s="6"/>
      <c r="CN204" s="6"/>
      <c r="CO204" s="6"/>
      <c r="CP204" s="6"/>
      <c r="CQ204" s="6"/>
      <c r="CR204" s="6"/>
      <c r="CS204" s="6"/>
      <c r="CT204" s="6"/>
      <c r="CU204" s="6"/>
    </row>
    <row r="205" spans="1:99" ht="15.6">
      <c r="A205" s="27">
        <v>33075</v>
      </c>
      <c r="B205">
        <v>12.689999580383301</v>
      </c>
      <c r="C205">
        <v>16.2299995422363</v>
      </c>
      <c r="D205">
        <v>17.700000762939499</v>
      </c>
      <c r="E205">
        <v>18.929015835708601</v>
      </c>
      <c r="F205" s="36">
        <f t="shared" si="196"/>
        <v>1.0785884665562002</v>
      </c>
      <c r="G205" s="41">
        <f t="shared" si="212"/>
        <v>50</v>
      </c>
      <c r="H205" s="42">
        <f t="shared" si="213"/>
        <v>1</v>
      </c>
      <c r="I205" s="61">
        <f t="shared" si="197"/>
        <v>15.34499955177305</v>
      </c>
      <c r="J205" s="35">
        <f t="shared" si="198"/>
        <v>1</v>
      </c>
      <c r="K205" s="89">
        <f t="shared" si="225"/>
        <v>1</v>
      </c>
      <c r="L205" s="89">
        <f t="shared" si="232"/>
        <v>1</v>
      </c>
      <c r="M205" s="168">
        <f t="shared" si="237"/>
        <v>9.2568441182163563E-2</v>
      </c>
      <c r="N205" s="165">
        <f t="shared" si="186"/>
        <v>1</v>
      </c>
      <c r="O205" s="70">
        <f t="shared" si="185"/>
        <v>1</v>
      </c>
      <c r="P205" s="102">
        <f t="shared" si="238"/>
        <v>0</v>
      </c>
      <c r="Q205" s="230" t="str">
        <f t="shared" si="195"/>
        <v/>
      </c>
      <c r="R205" s="85">
        <f t="shared" si="187"/>
        <v>1</v>
      </c>
      <c r="S205" s="27">
        <v>33440</v>
      </c>
      <c r="T205">
        <v>7.71000003814697</v>
      </c>
      <c r="U205">
        <v>17.420000076293899</v>
      </c>
      <c r="V205">
        <v>0.60000002384185802</v>
      </c>
      <c r="W205">
        <v>18.929015835708601</v>
      </c>
      <c r="X205" s="36">
        <f t="shared" si="199"/>
        <v>1.6814063695511063</v>
      </c>
      <c r="Y205" s="41">
        <f t="shared" si="214"/>
        <v>49.254874928200969</v>
      </c>
      <c r="Z205" s="42">
        <f t="shared" si="215"/>
        <v>0.9850974985640194</v>
      </c>
      <c r="AA205" s="61">
        <f t="shared" si="200"/>
        <v>14.992500066757167</v>
      </c>
      <c r="AB205" s="35">
        <f t="shared" si="201"/>
        <v>1</v>
      </c>
      <c r="AC205" s="76">
        <f t="shared" si="226"/>
        <v>1</v>
      </c>
      <c r="AD205" s="89">
        <f t="shared" si="239"/>
        <v>1</v>
      </c>
      <c r="AE205" s="168">
        <f t="shared" si="233"/>
        <v>8.9014640839331485E-2</v>
      </c>
      <c r="AF205" s="165">
        <f t="shared" si="188"/>
        <v>1</v>
      </c>
      <c r="AG205" s="70">
        <f t="shared" si="240"/>
        <v>1</v>
      </c>
      <c r="AH205" s="102">
        <f t="shared" si="241"/>
        <v>0</v>
      </c>
      <c r="AI205" s="230" t="str">
        <f t="shared" si="202"/>
        <v/>
      </c>
      <c r="AJ205" s="85">
        <f t="shared" si="189"/>
        <v>0</v>
      </c>
      <c r="AK205" s="27">
        <v>33805</v>
      </c>
      <c r="AL205">
        <v>10.5200004577637</v>
      </c>
      <c r="AM205">
        <v>18.819999694824201</v>
      </c>
      <c r="AN205">
        <v>3.7000000476837198</v>
      </c>
      <c r="AO205">
        <v>18.929015835708601</v>
      </c>
      <c r="AP205" s="36">
        <f t="shared" si="203"/>
        <v>1.6623064961993279</v>
      </c>
      <c r="AQ205" s="41">
        <f t="shared" si="216"/>
        <v>50</v>
      </c>
      <c r="AR205" s="42">
        <f t="shared" si="217"/>
        <v>1</v>
      </c>
      <c r="AS205" s="61">
        <f t="shared" si="204"/>
        <v>16.744999885559075</v>
      </c>
      <c r="AT205" s="37">
        <f t="shared" si="218"/>
        <v>1</v>
      </c>
      <c r="AU205" s="76">
        <f t="shared" si="227"/>
        <v>1</v>
      </c>
      <c r="AV205" s="89">
        <f t="shared" si="242"/>
        <v>1</v>
      </c>
      <c r="AW205" s="168">
        <f t="shared" si="234"/>
        <v>0.10534770138930816</v>
      </c>
      <c r="AX205" s="165">
        <f t="shared" si="190"/>
        <v>1</v>
      </c>
      <c r="AY205" s="70">
        <f t="shared" si="243"/>
        <v>1</v>
      </c>
      <c r="AZ205" s="102">
        <f t="shared" si="244"/>
        <v>0</v>
      </c>
      <c r="BA205" s="230" t="str">
        <f t="shared" si="205"/>
        <v/>
      </c>
      <c r="BB205" s="85">
        <f t="shared" si="191"/>
        <v>1</v>
      </c>
      <c r="BC205" s="27">
        <v>33440</v>
      </c>
      <c r="BD205">
        <v>8.3699998855590803</v>
      </c>
      <c r="BE205">
        <v>15.2399997711182</v>
      </c>
      <c r="BF205">
        <v>1.6000000238418599</v>
      </c>
      <c r="BG205">
        <v>18.6658247237628</v>
      </c>
      <c r="BH205" s="110">
        <f t="shared" si="206"/>
        <v>1.359729008361291</v>
      </c>
      <c r="BI205" s="111">
        <f t="shared" si="219"/>
        <v>50</v>
      </c>
      <c r="BJ205" s="113">
        <f t="shared" si="220"/>
        <v>1</v>
      </c>
      <c r="BK205" s="112">
        <f t="shared" si="207"/>
        <v>13.52249979972842</v>
      </c>
      <c r="BL205" s="35">
        <f t="shared" si="208"/>
        <v>1</v>
      </c>
      <c r="BM205" s="76">
        <f t="shared" si="228"/>
        <v>1</v>
      </c>
      <c r="BN205" s="89">
        <f t="shared" si="245"/>
        <v>1</v>
      </c>
      <c r="BO205" s="168">
        <f t="shared" si="235"/>
        <v>7.3503576113102945E-2</v>
      </c>
      <c r="BP205" s="165">
        <f t="shared" si="230"/>
        <v>0</v>
      </c>
      <c r="BQ205" s="70">
        <f t="shared" ref="BQ205:BQ268" si="248">IF((AVERAGE(BE199:BE205))&lt;$CP$4,1,"")</f>
        <v>1</v>
      </c>
      <c r="BR205" s="102">
        <f t="shared" si="246"/>
        <v>0</v>
      </c>
      <c r="BS205" s="230" t="str">
        <f t="shared" si="221"/>
        <v/>
      </c>
      <c r="BT205" s="85">
        <f t="shared" si="192"/>
        <v>0</v>
      </c>
      <c r="BU205" s="27">
        <v>33805</v>
      </c>
      <c r="BV205">
        <v>7.4000000953674299</v>
      </c>
      <c r="BW205">
        <v>16.4799995422363</v>
      </c>
      <c r="BX205">
        <v>0.10000000149011599</v>
      </c>
      <c r="BY205">
        <v>18.6658247237628</v>
      </c>
      <c r="BZ205" s="34">
        <f t="shared" si="209"/>
        <v>1.5703367976484626</v>
      </c>
      <c r="CA205" s="38">
        <f t="shared" si="222"/>
        <v>48.843730563371345</v>
      </c>
      <c r="CB205" s="40">
        <f t="shared" si="223"/>
        <v>0.97687461126742692</v>
      </c>
      <c r="CC205" s="61">
        <f t="shared" si="210"/>
        <v>14.209999680519083</v>
      </c>
      <c r="CD205" s="35">
        <f t="shared" si="211"/>
        <v>1</v>
      </c>
      <c r="CE205" s="76">
        <f t="shared" si="229"/>
        <v>1</v>
      </c>
      <c r="CF205" s="89">
        <f t="shared" si="247"/>
        <v>1</v>
      </c>
      <c r="CG205" s="168">
        <f t="shared" si="236"/>
        <v>8.0852794272842532E-2</v>
      </c>
      <c r="CH205" s="165">
        <f t="shared" si="193"/>
        <v>0</v>
      </c>
      <c r="CI205" s="70">
        <f t="shared" si="231"/>
        <v>1</v>
      </c>
      <c r="CJ205" s="102">
        <f t="shared" ref="CJ205:CJ268" si="249">IF(CF205=1,(AVERAGE(IF(CC205&gt;$CP$7,CC205-$CP$7,0),IF(CC204&gt;$CP$7,CC204-$CP$7,0),IF(CC203&gt;$CP$7,CC203-$CP$7,0),IF(CC202&gt;$CP$7,CC202-$CP$7,0),IF(CC201&gt;$CP$7,CC201-$CP$7,0),IF(CC200&gt;$CP$7,CC200-$CP$7,0),IF(CC199&gt;$CP$7,CC199-$CP$7,0),IF(CC198&gt;$CP$7,CC198-$CP$7,0),IF(CC197&gt;$CP$7,CC197-$CP$7,0),IF(CC196&gt;$CP$7,CC196-$CP$7,0)))*$CP$8,"")</f>
        <v>0</v>
      </c>
      <c r="CK205" s="230" t="str">
        <f t="shared" si="224"/>
        <v/>
      </c>
      <c r="CL205" s="85">
        <f t="shared" si="194"/>
        <v>1</v>
      </c>
      <c r="CM205" s="6"/>
      <c r="CN205" s="6"/>
      <c r="CO205" s="6"/>
      <c r="CP205" s="6"/>
      <c r="CQ205" s="6"/>
      <c r="CR205" s="6"/>
      <c r="CS205" s="6"/>
      <c r="CT205" s="6"/>
      <c r="CU205" s="6"/>
    </row>
    <row r="206" spans="1:99" ht="15.6">
      <c r="A206" s="27">
        <v>33076</v>
      </c>
      <c r="B206">
        <v>9.8999996185302699</v>
      </c>
      <c r="C206">
        <v>15.829999923706101</v>
      </c>
      <c r="D206">
        <v>6.5999999046325701</v>
      </c>
      <c r="E206">
        <v>19.054298959767099</v>
      </c>
      <c r="F206" s="36">
        <f t="shared" si="196"/>
        <v>1.3357495921742228</v>
      </c>
      <c r="G206" s="41">
        <f t="shared" si="212"/>
        <v>50</v>
      </c>
      <c r="H206" s="42">
        <f t="shared" si="213"/>
        <v>1</v>
      </c>
      <c r="I206" s="61">
        <f t="shared" si="197"/>
        <v>14.347499847412143</v>
      </c>
      <c r="J206" s="35">
        <f t="shared" si="198"/>
        <v>1</v>
      </c>
      <c r="K206" s="89">
        <f t="shared" si="225"/>
        <v>1</v>
      </c>
      <c r="L206" s="89">
        <f t="shared" si="232"/>
        <v>1</v>
      </c>
      <c r="M206" s="168">
        <f t="shared" si="237"/>
        <v>8.2307506913493117E-2</v>
      </c>
      <c r="N206" s="165">
        <f t="shared" si="186"/>
        <v>1</v>
      </c>
      <c r="O206" s="70">
        <f t="shared" si="185"/>
        <v>1</v>
      </c>
      <c r="P206" s="102">
        <f t="shared" si="238"/>
        <v>0</v>
      </c>
      <c r="Q206" s="230" t="str">
        <f t="shared" si="195"/>
        <v/>
      </c>
      <c r="R206" s="85">
        <f t="shared" si="187"/>
        <v>1</v>
      </c>
      <c r="S206" s="27">
        <v>33441</v>
      </c>
      <c r="T206">
        <v>8.4200000762939506</v>
      </c>
      <c r="U206">
        <v>16.909999847412099</v>
      </c>
      <c r="V206">
        <v>0.5</v>
      </c>
      <c r="W206">
        <v>19.054298959767099</v>
      </c>
      <c r="X206" s="36">
        <f t="shared" si="199"/>
        <v>1.587851003354257</v>
      </c>
      <c r="Y206" s="41">
        <f t="shared" si="214"/>
        <v>48.48459412551756</v>
      </c>
      <c r="Z206" s="42">
        <f t="shared" si="215"/>
        <v>0.96969188251035121</v>
      </c>
      <c r="AA206" s="61">
        <f t="shared" si="200"/>
        <v>14.787499904632561</v>
      </c>
      <c r="AB206" s="35">
        <f t="shared" si="201"/>
        <v>1</v>
      </c>
      <c r="AC206" s="76">
        <f t="shared" si="226"/>
        <v>1</v>
      </c>
      <c r="AD206" s="89">
        <f t="shared" si="239"/>
        <v>1</v>
      </c>
      <c r="AE206" s="168">
        <f t="shared" si="233"/>
        <v>8.6907580421508784E-2</v>
      </c>
      <c r="AF206" s="165">
        <f t="shared" si="188"/>
        <v>0</v>
      </c>
      <c r="AG206" s="70">
        <f t="shared" si="240"/>
        <v>1</v>
      </c>
      <c r="AH206" s="102">
        <f t="shared" si="241"/>
        <v>0</v>
      </c>
      <c r="AI206" s="230">
        <f t="shared" si="202"/>
        <v>33441</v>
      </c>
      <c r="AJ206" s="85">
        <f t="shared" si="189"/>
        <v>1</v>
      </c>
      <c r="AK206" s="27">
        <v>33806</v>
      </c>
      <c r="AL206">
        <v>7.3699998855590803</v>
      </c>
      <c r="AM206">
        <v>19.299999237060501</v>
      </c>
      <c r="AN206">
        <v>0.40000000596046398</v>
      </c>
      <c r="AO206">
        <v>19.054298959767099</v>
      </c>
      <c r="AP206" s="36">
        <f t="shared" si="203"/>
        <v>1.9236400062525383</v>
      </c>
      <c r="AQ206" s="41">
        <f t="shared" si="216"/>
        <v>48.861088000958432</v>
      </c>
      <c r="AR206" s="42">
        <f t="shared" si="217"/>
        <v>0.97722176001916861</v>
      </c>
      <c r="AS206" s="61">
        <f t="shared" si="204"/>
        <v>16.317499399185145</v>
      </c>
      <c r="AT206" s="37">
        <f t="shared" si="218"/>
        <v>1</v>
      </c>
      <c r="AU206" s="76">
        <f t="shared" si="227"/>
        <v>1</v>
      </c>
      <c r="AV206" s="89">
        <f t="shared" si="242"/>
        <v>1</v>
      </c>
      <c r="AW206" s="168">
        <f t="shared" si="234"/>
        <v>0.10173363894798283</v>
      </c>
      <c r="AX206" s="165">
        <f t="shared" si="190"/>
        <v>1</v>
      </c>
      <c r="AY206" s="70">
        <f t="shared" si="243"/>
        <v>1</v>
      </c>
      <c r="AZ206" s="102">
        <f t="shared" si="244"/>
        <v>0</v>
      </c>
      <c r="BA206" s="230" t="str">
        <f t="shared" si="205"/>
        <v/>
      </c>
      <c r="BB206" s="85">
        <f t="shared" si="191"/>
        <v>1</v>
      </c>
      <c r="BC206" s="27">
        <v>33441</v>
      </c>
      <c r="BD206">
        <v>10.4099998474121</v>
      </c>
      <c r="BE206">
        <v>15.670000076293899</v>
      </c>
      <c r="BF206">
        <v>2.9000000953674299</v>
      </c>
      <c r="BG206">
        <v>18.7920381335454</v>
      </c>
      <c r="BH206" s="110">
        <f t="shared" si="206"/>
        <v>1.2477939829853342</v>
      </c>
      <c r="BI206" s="111">
        <f t="shared" si="219"/>
        <v>50</v>
      </c>
      <c r="BJ206" s="113">
        <f t="shared" si="220"/>
        <v>1</v>
      </c>
      <c r="BK206" s="112">
        <f t="shared" si="207"/>
        <v>14.355000019073449</v>
      </c>
      <c r="BL206" s="35">
        <f t="shared" si="208"/>
        <v>1</v>
      </c>
      <c r="BM206" s="76">
        <f t="shared" si="228"/>
        <v>1</v>
      </c>
      <c r="BN206" s="89">
        <f t="shared" si="245"/>
        <v>1</v>
      </c>
      <c r="BO206" s="168">
        <f t="shared" si="235"/>
        <v>8.2386653872315085E-2</v>
      </c>
      <c r="BP206" s="165">
        <f t="shared" si="230"/>
        <v>0</v>
      </c>
      <c r="BQ206" s="70">
        <f t="shared" si="248"/>
        <v>1</v>
      </c>
      <c r="BR206" s="102">
        <f t="shared" si="246"/>
        <v>0</v>
      </c>
      <c r="BS206" s="230" t="str">
        <f t="shared" si="221"/>
        <v/>
      </c>
      <c r="BT206" s="85">
        <f t="shared" si="192"/>
        <v>0</v>
      </c>
      <c r="BU206" s="27">
        <v>33806</v>
      </c>
      <c r="BV206">
        <v>4.3299999237060502</v>
      </c>
      <c r="BW206">
        <v>16.930000305175799</v>
      </c>
      <c r="BX206">
        <v>0</v>
      </c>
      <c r="BY206">
        <v>18.7920381335454</v>
      </c>
      <c r="BZ206" s="34">
        <f t="shared" si="209"/>
        <v>1.7803187971661587</v>
      </c>
      <c r="CA206" s="38">
        <f t="shared" si="222"/>
        <v>47.419475525638418</v>
      </c>
      <c r="CB206" s="40">
        <f t="shared" si="223"/>
        <v>0.94838951051276832</v>
      </c>
      <c r="CC206" s="61">
        <f t="shared" si="210"/>
        <v>13.780000209808362</v>
      </c>
      <c r="CD206" s="35">
        <f t="shared" si="211"/>
        <v>1</v>
      </c>
      <c r="CE206" s="76">
        <f t="shared" si="229"/>
        <v>1</v>
      </c>
      <c r="CF206" s="89">
        <f t="shared" si="247"/>
        <v>1</v>
      </c>
      <c r="CG206" s="168">
        <f t="shared" si="236"/>
        <v>7.6267119156713165E-2</v>
      </c>
      <c r="CH206" s="165">
        <f t="shared" si="193"/>
        <v>0</v>
      </c>
      <c r="CI206" s="70">
        <f t="shared" si="231"/>
        <v>1</v>
      </c>
      <c r="CJ206" s="102">
        <f t="shared" si="249"/>
        <v>0</v>
      </c>
      <c r="CK206" s="230" t="str">
        <f t="shared" si="224"/>
        <v/>
      </c>
      <c r="CL206" s="85">
        <f t="shared" si="194"/>
        <v>1</v>
      </c>
      <c r="CM206" s="6"/>
      <c r="CN206" s="6"/>
      <c r="CO206" s="6"/>
      <c r="CP206" s="6"/>
      <c r="CQ206" s="6"/>
      <c r="CR206" s="6"/>
      <c r="CS206" s="6"/>
      <c r="CT206" s="6"/>
      <c r="CU206" s="6"/>
    </row>
    <row r="207" spans="1:99" ht="15.6">
      <c r="A207" s="27">
        <v>33077</v>
      </c>
      <c r="B207">
        <v>6.9099998474121103</v>
      </c>
      <c r="C207">
        <v>12.539999961853001</v>
      </c>
      <c r="D207">
        <v>14.1000003814697</v>
      </c>
      <c r="E207">
        <v>19.1832961157284</v>
      </c>
      <c r="F207" s="36">
        <f t="shared" si="196"/>
        <v>1.1761602840812839</v>
      </c>
      <c r="G207" s="41">
        <f t="shared" si="212"/>
        <v>50</v>
      </c>
      <c r="H207" s="42">
        <f t="shared" si="213"/>
        <v>1</v>
      </c>
      <c r="I207" s="61">
        <f t="shared" si="197"/>
        <v>11.132499933242778</v>
      </c>
      <c r="J207" s="35">
        <f t="shared" si="198"/>
        <v>1</v>
      </c>
      <c r="K207" s="89">
        <f t="shared" si="225"/>
        <v>1</v>
      </c>
      <c r="L207" s="89">
        <f t="shared" si="232"/>
        <v>1</v>
      </c>
      <c r="M207" s="168">
        <f t="shared" si="237"/>
        <v>4.82183302120677E-2</v>
      </c>
      <c r="N207" s="165">
        <f t="shared" si="186"/>
        <v>1</v>
      </c>
      <c r="O207" s="70">
        <f t="shared" ref="O207:O270" si="250">IF((AVERAGE(C201:C207))&lt;$CP$4,1,"")</f>
        <v>1</v>
      </c>
      <c r="P207" s="102">
        <f t="shared" si="238"/>
        <v>0</v>
      </c>
      <c r="Q207" s="230" t="str">
        <f t="shared" si="195"/>
        <v/>
      </c>
      <c r="R207" s="85">
        <f t="shared" si="187"/>
        <v>1</v>
      </c>
      <c r="S207" s="27">
        <v>33442</v>
      </c>
      <c r="T207">
        <v>9.3100004196166992</v>
      </c>
      <c r="U207">
        <v>18.120000839233398</v>
      </c>
      <c r="V207">
        <v>1.6000000238418599</v>
      </c>
      <c r="W207">
        <v>19.1832961157284</v>
      </c>
      <c r="X207" s="36">
        <f t="shared" si="199"/>
        <v>1.6845746732742009</v>
      </c>
      <c r="Y207" s="41">
        <f t="shared" si="214"/>
        <v>48.736934410740055</v>
      </c>
      <c r="Z207" s="42">
        <f t="shared" si="215"/>
        <v>0.97473868821480114</v>
      </c>
      <c r="AA207" s="61">
        <f t="shared" si="200"/>
        <v>15.917500734329224</v>
      </c>
      <c r="AB207" s="35">
        <f t="shared" si="201"/>
        <v>1</v>
      </c>
      <c r="AC207" s="76">
        <f t="shared" si="226"/>
        <v>1</v>
      </c>
      <c r="AD207" s="89">
        <f t="shared" si="239"/>
        <v>1</v>
      </c>
      <c r="AE207" s="168">
        <f t="shared" si="233"/>
        <v>9.8099430262315268E-2</v>
      </c>
      <c r="AF207" s="165">
        <f t="shared" si="188"/>
        <v>0</v>
      </c>
      <c r="AG207" s="70">
        <f t="shared" si="240"/>
        <v>1</v>
      </c>
      <c r="AH207" s="102">
        <f t="shared" si="241"/>
        <v>0</v>
      </c>
      <c r="AI207" s="230" t="str">
        <f t="shared" si="202"/>
        <v/>
      </c>
      <c r="AJ207" s="85">
        <f t="shared" si="189"/>
        <v>1</v>
      </c>
      <c r="AK207" s="27">
        <v>33807</v>
      </c>
      <c r="AL207">
        <v>6.6399998664856001</v>
      </c>
      <c r="AM207">
        <v>20.0200004577637</v>
      </c>
      <c r="AN207">
        <v>0</v>
      </c>
      <c r="AO207">
        <v>19.1832961157284</v>
      </c>
      <c r="AP207" s="36">
        <f t="shared" si="203"/>
        <v>2.0506529710584287</v>
      </c>
      <c r="AQ207" s="41">
        <f t="shared" si="216"/>
        <v>47.220565624111686</v>
      </c>
      <c r="AR207" s="42">
        <f t="shared" si="217"/>
        <v>0.94441131248223376</v>
      </c>
      <c r="AS207" s="61">
        <f t="shared" si="204"/>
        <v>16.675000309944174</v>
      </c>
      <c r="AT207" s="37">
        <f t="shared" si="218"/>
        <v>1</v>
      </c>
      <c r="AU207" s="76">
        <f t="shared" si="227"/>
        <v>1</v>
      </c>
      <c r="AV207" s="89">
        <f t="shared" si="242"/>
        <v>1</v>
      </c>
      <c r="AW207" s="168">
        <f t="shared" si="234"/>
        <v>0.10477768771182432</v>
      </c>
      <c r="AX207" s="165">
        <f t="shared" si="190"/>
        <v>1</v>
      </c>
      <c r="AY207" s="70">
        <f t="shared" si="243"/>
        <v>1</v>
      </c>
      <c r="AZ207" s="102">
        <f t="shared" si="244"/>
        <v>0</v>
      </c>
      <c r="BA207" s="230" t="str">
        <f t="shared" si="205"/>
        <v/>
      </c>
      <c r="BB207" s="85">
        <f t="shared" si="191"/>
        <v>1</v>
      </c>
      <c r="BC207" s="27">
        <v>33442</v>
      </c>
      <c r="BD207">
        <v>8.8699998855590803</v>
      </c>
      <c r="BE207">
        <v>15.829999923706101</v>
      </c>
      <c r="BF207">
        <v>1.6000000238418599</v>
      </c>
      <c r="BG207">
        <v>18.921929473636201</v>
      </c>
      <c r="BH207" s="110">
        <f t="shared" si="206"/>
        <v>1.412924992430751</v>
      </c>
      <c r="BI207" s="111">
        <f t="shared" si="219"/>
        <v>50</v>
      </c>
      <c r="BJ207" s="113">
        <f t="shared" si="220"/>
        <v>1</v>
      </c>
      <c r="BK207" s="112">
        <f t="shared" si="207"/>
        <v>14.089999914169345</v>
      </c>
      <c r="BL207" s="35">
        <f t="shared" si="208"/>
        <v>1</v>
      </c>
      <c r="BM207" s="76">
        <f t="shared" si="228"/>
        <v>1</v>
      </c>
      <c r="BN207" s="89">
        <f t="shared" si="245"/>
        <v>1</v>
      </c>
      <c r="BO207" s="168">
        <f t="shared" si="235"/>
        <v>7.9578012268795004E-2</v>
      </c>
      <c r="BP207" s="165">
        <f t="shared" si="230"/>
        <v>1</v>
      </c>
      <c r="BQ207" s="70">
        <f t="shared" si="248"/>
        <v>1</v>
      </c>
      <c r="BR207" s="102">
        <f t="shared" si="246"/>
        <v>0</v>
      </c>
      <c r="BS207" s="230" t="str">
        <f t="shared" si="221"/>
        <v/>
      </c>
      <c r="BT207" s="85">
        <f t="shared" si="192"/>
        <v>0</v>
      </c>
      <c r="BU207" s="27">
        <v>33807</v>
      </c>
      <c r="BV207">
        <v>3.6300001144409202</v>
      </c>
      <c r="BW207">
        <v>16.909999847412099</v>
      </c>
      <c r="BX207">
        <v>0</v>
      </c>
      <c r="BY207">
        <v>18.921929473636201</v>
      </c>
      <c r="BZ207" s="34">
        <f t="shared" si="209"/>
        <v>1.8170572740275681</v>
      </c>
      <c r="CA207" s="38">
        <f t="shared" si="222"/>
        <v>45.965829706416365</v>
      </c>
      <c r="CB207" s="40">
        <f t="shared" si="223"/>
        <v>0.91931659412832734</v>
      </c>
      <c r="CC207" s="61">
        <f t="shared" si="210"/>
        <v>13.589999914169304</v>
      </c>
      <c r="CD207" s="35">
        <f t="shared" si="211"/>
        <v>1</v>
      </c>
      <c r="CE207" s="76">
        <f t="shared" si="229"/>
        <v>1</v>
      </c>
      <c r="CF207" s="89">
        <f t="shared" si="247"/>
        <v>1</v>
      </c>
      <c r="CG207" s="168">
        <f t="shared" si="236"/>
        <v>7.4228801668763611E-2</v>
      </c>
      <c r="CH207" s="165">
        <f t="shared" si="193"/>
        <v>0</v>
      </c>
      <c r="CI207" s="70">
        <f t="shared" si="231"/>
        <v>1</v>
      </c>
      <c r="CJ207" s="102">
        <f t="shared" si="249"/>
        <v>0</v>
      </c>
      <c r="CK207" s="230" t="str">
        <f t="shared" si="224"/>
        <v/>
      </c>
      <c r="CL207" s="85">
        <f t="shared" si="194"/>
        <v>1</v>
      </c>
      <c r="CM207" s="6"/>
      <c r="CN207" s="6"/>
      <c r="CO207" s="6"/>
      <c r="CP207" s="6"/>
      <c r="CQ207" s="6"/>
      <c r="CR207" s="6"/>
      <c r="CS207" s="6"/>
      <c r="CT207" s="6"/>
      <c r="CU207" s="6"/>
    </row>
    <row r="208" spans="1:99" ht="15.6">
      <c r="A208" s="27">
        <v>33078</v>
      </c>
      <c r="B208">
        <v>4.8699998855590803</v>
      </c>
      <c r="C208">
        <v>14.0100002288818</v>
      </c>
      <c r="D208">
        <v>11.8999996185303</v>
      </c>
      <c r="E208">
        <v>19.3159658318338</v>
      </c>
      <c r="F208" s="36">
        <f t="shared" si="196"/>
        <v>1.4933389417643186</v>
      </c>
      <c r="G208" s="41">
        <f t="shared" si="212"/>
        <v>50</v>
      </c>
      <c r="H208" s="42">
        <f t="shared" si="213"/>
        <v>1</v>
      </c>
      <c r="I208" s="61">
        <f t="shared" si="197"/>
        <v>11.725000143051121</v>
      </c>
      <c r="J208" s="35">
        <f t="shared" si="198"/>
        <v>1</v>
      </c>
      <c r="K208" s="89">
        <f t="shared" si="225"/>
        <v>1</v>
      </c>
      <c r="L208" s="89">
        <f t="shared" si="232"/>
        <v>1</v>
      </c>
      <c r="M208" s="168">
        <f t="shared" si="237"/>
        <v>5.4328679259181542E-2</v>
      </c>
      <c r="N208" s="165">
        <f t="shared" ref="N208:N271" si="251">IF(AND(SUM(M197:M208)&gt;1,SUM(D193:D197)&gt;$CP$6),1,0)</f>
        <v>1</v>
      </c>
      <c r="O208" s="70">
        <f t="shared" si="250"/>
        <v>1</v>
      </c>
      <c r="P208" s="102">
        <f t="shared" si="238"/>
        <v>0</v>
      </c>
      <c r="Q208" s="230" t="str">
        <f t="shared" si="195"/>
        <v/>
      </c>
      <c r="R208" s="85">
        <f t="shared" ref="R208:R271" si="252">IF(AND(AND(AND(SUM(D195:D199)&gt;$CP$6)),(L208=1)),1,0)</f>
        <v>1</v>
      </c>
      <c r="S208" s="27">
        <v>33443</v>
      </c>
      <c r="T208">
        <v>10.1099996566772</v>
      </c>
      <c r="U208">
        <v>17.690000534057599</v>
      </c>
      <c r="V208">
        <v>13.800000190734901</v>
      </c>
      <c r="W208">
        <v>19.3159658318338</v>
      </c>
      <c r="X208" s="36">
        <f t="shared" si="199"/>
        <v>1.5826033169775913</v>
      </c>
      <c r="Y208" s="41">
        <f t="shared" si="214"/>
        <v>50</v>
      </c>
      <c r="Z208" s="42">
        <f t="shared" si="215"/>
        <v>1</v>
      </c>
      <c r="AA208" s="61">
        <f t="shared" si="200"/>
        <v>15.7950003147125</v>
      </c>
      <c r="AB208" s="35">
        <f t="shared" si="201"/>
        <v>1</v>
      </c>
      <c r="AC208" s="76">
        <f t="shared" si="226"/>
        <v>1</v>
      </c>
      <c r="AD208" s="89">
        <f t="shared" si="239"/>
        <v>1</v>
      </c>
      <c r="AE208" s="168">
        <f t="shared" si="233"/>
        <v>9.6945363779326416E-2</v>
      </c>
      <c r="AF208" s="165">
        <f t="shared" ref="AF208:AF271" si="253">IF(AND(SUM(AE197:AE208)&gt;1,SUM(V193:V197)&gt;$CP$6),1,0)</f>
        <v>1</v>
      </c>
      <c r="AG208" s="70">
        <f t="shared" si="240"/>
        <v>1</v>
      </c>
      <c r="AH208" s="102">
        <f t="shared" si="241"/>
        <v>0</v>
      </c>
      <c r="AI208" s="230" t="str">
        <f t="shared" si="202"/>
        <v/>
      </c>
      <c r="AJ208" s="85">
        <f t="shared" ref="AJ208:AJ271" si="254">IF(AND(AND(AND(SUM(V195:V199)&gt;$CP$6)),(AD208=1)),1,0)</f>
        <v>1</v>
      </c>
      <c r="AK208" s="27">
        <v>33808</v>
      </c>
      <c r="AL208">
        <v>8.1000003814697301</v>
      </c>
      <c r="AM208">
        <v>22.920000076293899</v>
      </c>
      <c r="AN208">
        <v>0</v>
      </c>
      <c r="AO208">
        <v>19.3159658318338</v>
      </c>
      <c r="AP208" s="36">
        <f t="shared" si="203"/>
        <v>2.3252888717047373</v>
      </c>
      <c r="AQ208" s="41">
        <f t="shared" si="216"/>
        <v>45.360334526747899</v>
      </c>
      <c r="AR208" s="42">
        <f t="shared" si="217"/>
        <v>0.90720669053495795</v>
      </c>
      <c r="AS208" s="61">
        <f t="shared" si="204"/>
        <v>19.215000152587855</v>
      </c>
      <c r="AT208" s="37">
        <f t="shared" si="218"/>
        <v>1</v>
      </c>
      <c r="AU208" s="76">
        <f t="shared" si="227"/>
        <v>1</v>
      </c>
      <c r="AV208" s="89">
        <f t="shared" si="242"/>
        <v>1</v>
      </c>
      <c r="AW208" s="168">
        <f t="shared" si="234"/>
        <v>0.11594560703824604</v>
      </c>
      <c r="AX208" s="165">
        <f t="shared" si="190"/>
        <v>1</v>
      </c>
      <c r="AY208" s="70">
        <f t="shared" si="243"/>
        <v>1</v>
      </c>
      <c r="AZ208" s="102">
        <f t="shared" si="244"/>
        <v>0.17200012207028409</v>
      </c>
      <c r="BA208" s="230" t="str">
        <f t="shared" si="205"/>
        <v/>
      </c>
      <c r="BB208" s="85">
        <f t="shared" si="191"/>
        <v>1</v>
      </c>
      <c r="BC208" s="27">
        <v>33443</v>
      </c>
      <c r="BD208">
        <v>8.9200000762939506</v>
      </c>
      <c r="BE208">
        <v>15.310000419616699</v>
      </c>
      <c r="BF208">
        <v>9.8000001907348597</v>
      </c>
      <c r="BG208">
        <v>19.0554598792387</v>
      </c>
      <c r="BH208" s="110">
        <f t="shared" si="206"/>
        <v>1.3527596402552433</v>
      </c>
      <c r="BI208" s="111">
        <f t="shared" si="219"/>
        <v>50</v>
      </c>
      <c r="BJ208" s="113">
        <f t="shared" si="220"/>
        <v>1</v>
      </c>
      <c r="BK208" s="112">
        <f t="shared" si="207"/>
        <v>13.712500333786013</v>
      </c>
      <c r="BL208" s="35">
        <f t="shared" si="208"/>
        <v>1</v>
      </c>
      <c r="BM208" s="76">
        <f t="shared" si="228"/>
        <v>1</v>
      </c>
      <c r="BN208" s="89">
        <f t="shared" si="245"/>
        <v>1</v>
      </c>
      <c r="BO208" s="168">
        <f t="shared" si="235"/>
        <v>7.5543587989185104E-2</v>
      </c>
      <c r="BP208" s="165">
        <f t="shared" si="230"/>
        <v>1</v>
      </c>
      <c r="BQ208" s="70">
        <f t="shared" si="248"/>
        <v>1</v>
      </c>
      <c r="BR208" s="102">
        <f t="shared" si="246"/>
        <v>0</v>
      </c>
      <c r="BS208" s="230" t="str">
        <f t="shared" si="221"/>
        <v/>
      </c>
      <c r="BT208" s="85">
        <f t="shared" si="192"/>
        <v>0</v>
      </c>
      <c r="BU208" s="27">
        <v>33808</v>
      </c>
      <c r="BV208">
        <v>3.8099999427795401</v>
      </c>
      <c r="BW208">
        <v>18.7600002288818</v>
      </c>
      <c r="BX208">
        <v>0</v>
      </c>
      <c r="BY208">
        <v>19.0554598792387</v>
      </c>
      <c r="BZ208" s="34">
        <f t="shared" si="209"/>
        <v>2.0117353897097221</v>
      </c>
      <c r="CA208" s="38">
        <f t="shared" si="222"/>
        <v>44.356441394648584</v>
      </c>
      <c r="CB208" s="40">
        <f t="shared" si="223"/>
        <v>0.88712882789297165</v>
      </c>
      <c r="CC208" s="61">
        <f t="shared" si="210"/>
        <v>15.022500157356236</v>
      </c>
      <c r="CD208" s="35">
        <f t="shared" si="211"/>
        <v>1</v>
      </c>
      <c r="CE208" s="76">
        <f t="shared" si="229"/>
        <v>1</v>
      </c>
      <c r="CF208" s="89">
        <f t="shared" si="247"/>
        <v>1</v>
      </c>
      <c r="CG208" s="168">
        <f t="shared" si="236"/>
        <v>8.9320695678483317E-2</v>
      </c>
      <c r="CH208" s="165">
        <f t="shared" si="193"/>
        <v>0</v>
      </c>
      <c r="CI208" s="70">
        <f t="shared" si="231"/>
        <v>1</v>
      </c>
      <c r="CJ208" s="102">
        <f t="shared" si="249"/>
        <v>0</v>
      </c>
      <c r="CK208" s="230" t="str">
        <f t="shared" si="224"/>
        <v/>
      </c>
      <c r="CL208" s="85">
        <f t="shared" si="194"/>
        <v>1</v>
      </c>
      <c r="CM208" s="6"/>
      <c r="CN208" s="6"/>
      <c r="CO208" s="6"/>
      <c r="CP208" s="6"/>
      <c r="CQ208" s="6"/>
      <c r="CR208" s="6"/>
      <c r="CS208" s="6"/>
      <c r="CT208" s="6"/>
      <c r="CU208" s="6"/>
    </row>
    <row r="209" spans="1:99" ht="15.6">
      <c r="A209" s="27">
        <v>33079</v>
      </c>
      <c r="B209">
        <v>2.46000003814697</v>
      </c>
      <c r="C209">
        <v>13.8800001144409</v>
      </c>
      <c r="D209">
        <v>12.300000190734901</v>
      </c>
      <c r="E209">
        <v>19.452266636324499</v>
      </c>
      <c r="F209" s="36">
        <f t="shared" si="196"/>
        <v>1.6026436601428153</v>
      </c>
      <c r="G209" s="41">
        <f t="shared" si="212"/>
        <v>50</v>
      </c>
      <c r="H209" s="42">
        <f t="shared" si="213"/>
        <v>1</v>
      </c>
      <c r="I209" s="61">
        <f t="shared" si="197"/>
        <v>11.025000095367417</v>
      </c>
      <c r="J209" s="35">
        <f t="shared" si="198"/>
        <v>1</v>
      </c>
      <c r="K209" s="89">
        <f t="shared" si="225"/>
        <v>1</v>
      </c>
      <c r="L209" s="89">
        <f t="shared" si="232"/>
        <v>1</v>
      </c>
      <c r="M209" s="168">
        <f t="shared" si="237"/>
        <v>4.7128084804502403E-2</v>
      </c>
      <c r="N209" s="165">
        <f t="shared" si="251"/>
        <v>0</v>
      </c>
      <c r="O209" s="70">
        <f t="shared" si="250"/>
        <v>1</v>
      </c>
      <c r="P209" s="102">
        <f t="shared" si="238"/>
        <v>0</v>
      </c>
      <c r="Q209" s="230" t="str">
        <f t="shared" si="195"/>
        <v/>
      </c>
      <c r="R209" s="85">
        <f t="shared" si="252"/>
        <v>1</v>
      </c>
      <c r="S209" s="27">
        <v>33444</v>
      </c>
      <c r="T209">
        <v>9.8000001907348597</v>
      </c>
      <c r="U209">
        <v>16.049999237060501</v>
      </c>
      <c r="V209">
        <v>3.2000000476837198</v>
      </c>
      <c r="W209">
        <v>19.452266636324499</v>
      </c>
      <c r="X209" s="36">
        <f t="shared" si="199"/>
        <v>1.402696872291054</v>
      </c>
      <c r="Y209" s="41">
        <f t="shared" si="214"/>
        <v>50</v>
      </c>
      <c r="Z209" s="42">
        <f t="shared" si="215"/>
        <v>1</v>
      </c>
      <c r="AA209" s="61">
        <f t="shared" si="200"/>
        <v>14.48749947547909</v>
      </c>
      <c r="AB209" s="35">
        <f t="shared" si="201"/>
        <v>1</v>
      </c>
      <c r="AC209" s="76">
        <f t="shared" si="226"/>
        <v>1</v>
      </c>
      <c r="AD209" s="89">
        <f t="shared" si="239"/>
        <v>1</v>
      </c>
      <c r="AE209" s="168">
        <f t="shared" si="233"/>
        <v>8.3781071318962438E-2</v>
      </c>
      <c r="AF209" s="165">
        <f t="shared" si="253"/>
        <v>1</v>
      </c>
      <c r="AG209" s="70">
        <f t="shared" si="240"/>
        <v>1</v>
      </c>
      <c r="AH209" s="102">
        <f t="shared" si="241"/>
        <v>0</v>
      </c>
      <c r="AI209" s="230" t="str">
        <f t="shared" si="202"/>
        <v/>
      </c>
      <c r="AJ209" s="85">
        <f t="shared" si="254"/>
        <v>1</v>
      </c>
      <c r="AK209" s="27">
        <v>33809</v>
      </c>
      <c r="AL209">
        <v>12.1300001144409</v>
      </c>
      <c r="AM209">
        <v>20.2600002288818</v>
      </c>
      <c r="AN209">
        <v>0</v>
      </c>
      <c r="AO209">
        <v>19.452266636324499</v>
      </c>
      <c r="AP209" s="36">
        <f t="shared" si="203"/>
        <v>1.7700775303586562</v>
      </c>
      <c r="AQ209" s="41">
        <f t="shared" si="216"/>
        <v>43.944272502460976</v>
      </c>
      <c r="AR209" s="42">
        <f t="shared" si="217"/>
        <v>0.87888545004921947</v>
      </c>
      <c r="AS209" s="61">
        <f t="shared" si="204"/>
        <v>18.227500200271574</v>
      </c>
      <c r="AT209" s="37">
        <f t="shared" si="218"/>
        <v>1</v>
      </c>
      <c r="AU209" s="76" t="str">
        <f t="shared" si="227"/>
        <v/>
      </c>
      <c r="AV209" s="89">
        <f t="shared" si="242"/>
        <v>1</v>
      </c>
      <c r="AW209" s="168">
        <f t="shared" si="234"/>
        <v>0.11459619335037594</v>
      </c>
      <c r="AX209" s="165">
        <f t="shared" ref="AX209:AX272" si="255">IF(AND(SUM(AW198:AW209)&gt;1,SUM(AN194:AN198)&gt;$CP$6),1,0)</f>
        <v>1</v>
      </c>
      <c r="AY209" s="70">
        <f t="shared" si="243"/>
        <v>1</v>
      </c>
      <c r="AZ209" s="102">
        <f t="shared" si="244"/>
        <v>0.17200012207028409</v>
      </c>
      <c r="BA209" s="230" t="str">
        <f t="shared" si="205"/>
        <v/>
      </c>
      <c r="BB209" s="85">
        <f t="shared" ref="BB209:BB272" si="256">IF(AND(AND(AND(SUM(AN196:AN200)&gt;$CP$6)),(AV209=1)),1,0)</f>
        <v>1</v>
      </c>
      <c r="BC209" s="27">
        <v>33444</v>
      </c>
      <c r="BD209">
        <v>5.6399998664856001</v>
      </c>
      <c r="BE209">
        <v>14.9799995422363</v>
      </c>
      <c r="BF209">
        <v>0</v>
      </c>
      <c r="BG209">
        <v>19.192590485556298</v>
      </c>
      <c r="BH209" s="110">
        <f t="shared" si="206"/>
        <v>1.547852667957013</v>
      </c>
      <c r="BI209" s="111">
        <f t="shared" si="219"/>
        <v>48.761717865634388</v>
      </c>
      <c r="BJ209" s="113">
        <f t="shared" si="220"/>
        <v>0.97523435731268782</v>
      </c>
      <c r="BK209" s="112">
        <f t="shared" si="207"/>
        <v>12.644999623298624</v>
      </c>
      <c r="BL209" s="35">
        <f t="shared" si="208"/>
        <v>1</v>
      </c>
      <c r="BM209" s="76">
        <f t="shared" si="228"/>
        <v>1</v>
      </c>
      <c r="BN209" s="89">
        <f t="shared" si="245"/>
        <v>1</v>
      </c>
      <c r="BO209" s="168">
        <f t="shared" si="235"/>
        <v>6.4073677431688625E-2</v>
      </c>
      <c r="BP209" s="165">
        <f t="shared" si="230"/>
        <v>0</v>
      </c>
      <c r="BQ209" s="70">
        <f t="shared" si="248"/>
        <v>1</v>
      </c>
      <c r="BR209" s="102">
        <f t="shared" si="246"/>
        <v>0</v>
      </c>
      <c r="BS209" s="230">
        <f t="shared" si="221"/>
        <v>33444</v>
      </c>
      <c r="BT209" s="85">
        <f t="shared" ref="BT209:BT272" si="257">IF(AND(AND(AND(SUM(BF196:BF200)&gt;$CP$6)),(BN209=1)),1,0)</f>
        <v>1</v>
      </c>
      <c r="BU209" s="27">
        <v>33809</v>
      </c>
      <c r="BV209">
        <v>9.3100004196166992</v>
      </c>
      <c r="BW209">
        <v>14.430000305175801</v>
      </c>
      <c r="BX209">
        <v>0</v>
      </c>
      <c r="BY209">
        <v>19.192590485556298</v>
      </c>
      <c r="BZ209" s="34">
        <f t="shared" si="209"/>
        <v>1.2096169830965731</v>
      </c>
      <c r="CA209" s="38">
        <f t="shared" si="222"/>
        <v>43.388747808171324</v>
      </c>
      <c r="CB209" s="40">
        <f t="shared" si="223"/>
        <v>0.86777495616342648</v>
      </c>
      <c r="CC209" s="61">
        <f t="shared" si="210"/>
        <v>13.150000333786025</v>
      </c>
      <c r="CD209" s="35">
        <f t="shared" si="211"/>
        <v>1</v>
      </c>
      <c r="CE209" s="76" t="str">
        <f t="shared" si="229"/>
        <v/>
      </c>
      <c r="CF209" s="89">
        <f t="shared" si="247"/>
        <v>1</v>
      </c>
      <c r="CG209" s="168">
        <f t="shared" si="236"/>
        <v>6.9496805358953501E-2</v>
      </c>
      <c r="CH209" s="165">
        <f t="shared" ref="CH209:CH272" si="258">IF(AND(SUM(CG198:CG209)&gt;1,SUM(BX194:BX198)&gt;$CP$6),1,0)</f>
        <v>0</v>
      </c>
      <c r="CI209" s="70">
        <f t="shared" si="231"/>
        <v>1</v>
      </c>
      <c r="CJ209" s="102">
        <f t="shared" si="249"/>
        <v>0</v>
      </c>
      <c r="CK209" s="230" t="str">
        <f t="shared" si="224"/>
        <v/>
      </c>
      <c r="CL209" s="85">
        <f t="shared" ref="CL209:CL272" si="259">IF(AND(AND(AND(SUM(BX196:BX200)&gt;$CP$6)),(CF209=1)),1,0)</f>
        <v>1</v>
      </c>
      <c r="CM209" s="6"/>
      <c r="CN209" s="6"/>
      <c r="CO209" s="6"/>
      <c r="CP209" s="6"/>
      <c r="CQ209" s="6"/>
      <c r="CR209" s="6"/>
      <c r="CS209" s="6"/>
      <c r="CT209" s="6"/>
      <c r="CU209" s="6"/>
    </row>
    <row r="210" spans="1:99" ht="15.6">
      <c r="A210" s="27">
        <v>33080</v>
      </c>
      <c r="B210">
        <v>1.87000000476837</v>
      </c>
      <c r="C210">
        <v>14.430000305175801</v>
      </c>
      <c r="D210">
        <v>1.3999999761581401</v>
      </c>
      <c r="E210">
        <v>19.592157057441799</v>
      </c>
      <c r="F210" s="36">
        <f t="shared" si="196"/>
        <v>1.69151633023424</v>
      </c>
      <c r="G210" s="41">
        <f t="shared" si="212"/>
        <v>50</v>
      </c>
      <c r="H210" s="42">
        <f t="shared" si="213"/>
        <v>1</v>
      </c>
      <c r="I210" s="61">
        <f t="shared" si="197"/>
        <v>11.290000230073943</v>
      </c>
      <c r="J210" s="35">
        <f t="shared" si="198"/>
        <v>1</v>
      </c>
      <c r="K210" s="89">
        <f t="shared" si="225"/>
        <v>1</v>
      </c>
      <c r="L210" s="89">
        <f t="shared" si="232"/>
        <v>1</v>
      </c>
      <c r="M210" s="168">
        <f t="shared" si="237"/>
        <v>4.9826492436683967E-2</v>
      </c>
      <c r="N210" s="165">
        <f t="shared" si="251"/>
        <v>0</v>
      </c>
      <c r="O210" s="70">
        <f t="shared" si="250"/>
        <v>1</v>
      </c>
      <c r="P210" s="102">
        <f t="shared" si="238"/>
        <v>0</v>
      </c>
      <c r="Q210" s="230" t="str">
        <f t="shared" si="195"/>
        <v/>
      </c>
      <c r="R210" s="85">
        <f t="shared" si="252"/>
        <v>1</v>
      </c>
      <c r="S210" s="27">
        <v>33445</v>
      </c>
      <c r="T210">
        <v>9.8800001144409197</v>
      </c>
      <c r="U210">
        <v>16.2399997711182</v>
      </c>
      <c r="V210">
        <v>13.5</v>
      </c>
      <c r="W210">
        <v>19.592157057441799</v>
      </c>
      <c r="X210" s="36">
        <f t="shared" si="199"/>
        <v>1.4314245857436569</v>
      </c>
      <c r="Y210" s="41">
        <f t="shared" si="214"/>
        <v>50</v>
      </c>
      <c r="Z210" s="42">
        <f t="shared" si="215"/>
        <v>1</v>
      </c>
      <c r="AA210" s="61">
        <f t="shared" si="200"/>
        <v>14.649999856948879</v>
      </c>
      <c r="AB210" s="35">
        <f t="shared" si="201"/>
        <v>1</v>
      </c>
      <c r="AC210" s="76">
        <f t="shared" si="226"/>
        <v>1</v>
      </c>
      <c r="AD210" s="89">
        <f t="shared" si="239"/>
        <v>1</v>
      </c>
      <c r="AE210" s="168">
        <f t="shared" si="233"/>
        <v>8.5480359466156022E-2</v>
      </c>
      <c r="AF210" s="165">
        <f t="shared" si="253"/>
        <v>0</v>
      </c>
      <c r="AG210" s="70">
        <f t="shared" si="240"/>
        <v>1</v>
      </c>
      <c r="AH210" s="102">
        <f t="shared" si="241"/>
        <v>0</v>
      </c>
      <c r="AI210" s="230" t="str">
        <f t="shared" si="202"/>
        <v/>
      </c>
      <c r="AJ210" s="85">
        <f t="shared" si="254"/>
        <v>1</v>
      </c>
      <c r="AK210" s="27">
        <v>33810</v>
      </c>
      <c r="AL210">
        <v>14.180000305175801</v>
      </c>
      <c r="AM210">
        <v>20.209999084472699</v>
      </c>
      <c r="AN210">
        <v>1.6000000238418599</v>
      </c>
      <c r="AO210">
        <v>19.592157057441799</v>
      </c>
      <c r="AP210" s="36">
        <f t="shared" si="203"/>
        <v>1.580551354943933</v>
      </c>
      <c r="AQ210" s="41">
        <f t="shared" si="216"/>
        <v>44.279831442347685</v>
      </c>
      <c r="AR210" s="42">
        <f t="shared" si="217"/>
        <v>0.88559662884695367</v>
      </c>
      <c r="AS210" s="61">
        <f t="shared" si="204"/>
        <v>18.702499389648473</v>
      </c>
      <c r="AT210" s="37">
        <f t="shared" si="218"/>
        <v>1</v>
      </c>
      <c r="AU210" s="76" t="str">
        <f t="shared" si="227"/>
        <v/>
      </c>
      <c r="AV210" s="89">
        <f t="shared" si="242"/>
        <v>1</v>
      </c>
      <c r="AW210" s="168">
        <f t="shared" si="234"/>
        <v>0.11592024737879575</v>
      </c>
      <c r="AX210" s="165">
        <f t="shared" si="255"/>
        <v>1</v>
      </c>
      <c r="AY210" s="70">
        <f t="shared" si="243"/>
        <v>1</v>
      </c>
      <c r="AZ210" s="102">
        <f t="shared" si="244"/>
        <v>0.17200012207028409</v>
      </c>
      <c r="BA210" s="230" t="str">
        <f t="shared" si="205"/>
        <v/>
      </c>
      <c r="BB210" s="85">
        <f t="shared" si="256"/>
        <v>1</v>
      </c>
      <c r="BC210" s="27">
        <v>33445</v>
      </c>
      <c r="BD210">
        <v>7.5100002288818404</v>
      </c>
      <c r="BE210">
        <v>14.550000190734901</v>
      </c>
      <c r="BF210">
        <v>5.8000001907348597</v>
      </c>
      <c r="BG210">
        <v>19.333282427792501</v>
      </c>
      <c r="BH210" s="110">
        <f t="shared" si="206"/>
        <v>1.3883479422569309</v>
      </c>
      <c r="BI210" s="111">
        <f t="shared" si="219"/>
        <v>50</v>
      </c>
      <c r="BJ210" s="113">
        <f t="shared" si="220"/>
        <v>1</v>
      </c>
      <c r="BK210" s="112">
        <f t="shared" si="207"/>
        <v>12.790000200271635</v>
      </c>
      <c r="BL210" s="35">
        <f t="shared" si="208"/>
        <v>1</v>
      </c>
      <c r="BM210" s="76">
        <f t="shared" si="228"/>
        <v>1</v>
      </c>
      <c r="BN210" s="89">
        <f t="shared" si="245"/>
        <v>1</v>
      </c>
      <c r="BO210" s="168">
        <f t="shared" si="235"/>
        <v>6.5627908605929597E-2</v>
      </c>
      <c r="BP210" s="165">
        <f t="shared" si="230"/>
        <v>1</v>
      </c>
      <c r="BQ210" s="70">
        <f t="shared" si="248"/>
        <v>1</v>
      </c>
      <c r="BR210" s="102">
        <f t="shared" si="246"/>
        <v>0</v>
      </c>
      <c r="BS210" s="230" t="str">
        <f t="shared" si="221"/>
        <v/>
      </c>
      <c r="BT210" s="85">
        <f t="shared" si="257"/>
        <v>1</v>
      </c>
      <c r="BU210" s="27">
        <v>33810</v>
      </c>
      <c r="BV210">
        <v>11.6499996185303</v>
      </c>
      <c r="BW210">
        <v>18.549999237060501</v>
      </c>
      <c r="BX210">
        <v>0</v>
      </c>
      <c r="BY210">
        <v>19.333282427792501</v>
      </c>
      <c r="BZ210" s="34">
        <f t="shared" si="209"/>
        <v>1.5685117294677353</v>
      </c>
      <c r="CA210" s="38">
        <f t="shared" si="222"/>
        <v>42.133938424597133</v>
      </c>
      <c r="CB210" s="40">
        <f t="shared" si="223"/>
        <v>0.84267876849194268</v>
      </c>
      <c r="CC210" s="61">
        <f t="shared" si="210"/>
        <v>16.82499933242795</v>
      </c>
      <c r="CD210" s="35">
        <f t="shared" si="211"/>
        <v>1</v>
      </c>
      <c r="CE210" s="76" t="str">
        <f t="shared" si="229"/>
        <v/>
      </c>
      <c r="CF210" s="89">
        <f t="shared" si="247"/>
        <v>1</v>
      </c>
      <c r="CG210" s="168">
        <f t="shared" si="236"/>
        <v>0.10598776886914871</v>
      </c>
      <c r="CH210" s="165">
        <f t="shared" si="258"/>
        <v>0</v>
      </c>
      <c r="CI210" s="70">
        <f t="shared" si="231"/>
        <v>1</v>
      </c>
      <c r="CJ210" s="102">
        <f t="shared" si="249"/>
        <v>0</v>
      </c>
      <c r="CK210" s="230" t="str">
        <f t="shared" si="224"/>
        <v/>
      </c>
      <c r="CL210" s="85">
        <f t="shared" si="259"/>
        <v>1</v>
      </c>
      <c r="CM210" s="6"/>
      <c r="CN210" s="6"/>
      <c r="CO210" s="6"/>
      <c r="CP210" s="6"/>
      <c r="CQ210" s="6"/>
      <c r="CR210" s="6"/>
      <c r="CS210" s="6"/>
      <c r="CT210" s="6"/>
      <c r="CU210" s="6"/>
    </row>
    <row r="211" spans="1:99" ht="15.6">
      <c r="A211" s="27">
        <v>33081</v>
      </c>
      <c r="B211">
        <v>2.2200000286102299</v>
      </c>
      <c r="C211">
        <v>15.449999809265099</v>
      </c>
      <c r="D211">
        <v>1.8999999761581401</v>
      </c>
      <c r="E211">
        <v>19.7355956234267</v>
      </c>
      <c r="F211" s="36">
        <f t="shared" si="196"/>
        <v>1.7949179798609545</v>
      </c>
      <c r="G211" s="41">
        <f t="shared" si="212"/>
        <v>50</v>
      </c>
      <c r="H211" s="42">
        <f t="shared" si="213"/>
        <v>1</v>
      </c>
      <c r="I211" s="61">
        <f t="shared" si="197"/>
        <v>12.142499864101381</v>
      </c>
      <c r="J211" s="35">
        <f t="shared" si="198"/>
        <v>1</v>
      </c>
      <c r="K211" s="89">
        <f t="shared" si="225"/>
        <v>1</v>
      </c>
      <c r="L211" s="89">
        <f t="shared" si="232"/>
        <v>1</v>
      </c>
      <c r="M211" s="168">
        <f t="shared" si="237"/>
        <v>5.8720410085097999E-2</v>
      </c>
      <c r="N211" s="165">
        <f t="shared" si="251"/>
        <v>0</v>
      </c>
      <c r="O211" s="70">
        <f t="shared" si="250"/>
        <v>1</v>
      </c>
      <c r="P211" s="102">
        <f t="shared" si="238"/>
        <v>0</v>
      </c>
      <c r="Q211" s="230" t="str">
        <f t="shared" si="195"/>
        <v/>
      </c>
      <c r="R211" s="85">
        <f t="shared" si="252"/>
        <v>1</v>
      </c>
      <c r="S211" s="27">
        <v>33446</v>
      </c>
      <c r="T211">
        <v>8.1999998092651403</v>
      </c>
      <c r="U211">
        <v>18.629999160766602</v>
      </c>
      <c r="V211">
        <v>6.8000001907348597</v>
      </c>
      <c r="W211">
        <v>19.7355956234267</v>
      </c>
      <c r="X211" s="36">
        <f t="shared" si="199"/>
        <v>1.8677444839566471</v>
      </c>
      <c r="Y211" s="41">
        <f t="shared" si="214"/>
        <v>50</v>
      </c>
      <c r="Z211" s="42">
        <f t="shared" si="215"/>
        <v>1</v>
      </c>
      <c r="AA211" s="61">
        <f t="shared" si="200"/>
        <v>16.022499322891235</v>
      </c>
      <c r="AB211" s="35">
        <f t="shared" si="201"/>
        <v>1</v>
      </c>
      <c r="AC211" s="76">
        <f t="shared" si="226"/>
        <v>1</v>
      </c>
      <c r="AD211" s="89">
        <f t="shared" si="239"/>
        <v>1</v>
      </c>
      <c r="AE211" s="168">
        <f t="shared" si="233"/>
        <v>9.9074116579588534E-2</v>
      </c>
      <c r="AF211" s="165">
        <f t="shared" si="253"/>
        <v>0</v>
      </c>
      <c r="AG211" s="70">
        <f t="shared" si="240"/>
        <v>1</v>
      </c>
      <c r="AH211" s="102">
        <f t="shared" si="241"/>
        <v>0</v>
      </c>
      <c r="AI211" s="230" t="str">
        <f t="shared" si="202"/>
        <v/>
      </c>
      <c r="AJ211" s="85">
        <f t="shared" si="254"/>
        <v>1</v>
      </c>
      <c r="AK211" s="27">
        <v>33811</v>
      </c>
      <c r="AL211">
        <v>14.0900001525879</v>
      </c>
      <c r="AM211">
        <v>19.670000076293899</v>
      </c>
      <c r="AN211">
        <v>5.3000001907348597</v>
      </c>
      <c r="AO211">
        <v>19.7355956234267</v>
      </c>
      <c r="AP211" s="36">
        <f t="shared" si="203"/>
        <v>1.5177777305631703</v>
      </c>
      <c r="AQ211" s="41">
        <f t="shared" si="216"/>
        <v>48.365609448632014</v>
      </c>
      <c r="AR211" s="42">
        <f t="shared" si="217"/>
        <v>0.96731218897264026</v>
      </c>
      <c r="AS211" s="61">
        <f t="shared" si="204"/>
        <v>18.2750000953674</v>
      </c>
      <c r="AT211" s="37">
        <f t="shared" si="218"/>
        <v>1</v>
      </c>
      <c r="AU211" s="76">
        <f t="shared" si="227"/>
        <v>1</v>
      </c>
      <c r="AV211" s="89">
        <f t="shared" si="242"/>
        <v>1</v>
      </c>
      <c r="AW211" s="168">
        <f t="shared" si="234"/>
        <v>0.11477486674573883</v>
      </c>
      <c r="AX211" s="165">
        <f t="shared" si="255"/>
        <v>1</v>
      </c>
      <c r="AY211" s="70">
        <f t="shared" si="243"/>
        <v>1</v>
      </c>
      <c r="AZ211" s="102">
        <f t="shared" si="244"/>
        <v>0.17200012207028409</v>
      </c>
      <c r="BA211" s="230" t="str">
        <f t="shared" si="205"/>
        <v/>
      </c>
      <c r="BB211" s="85">
        <f t="shared" si="256"/>
        <v>1</v>
      </c>
      <c r="BC211" s="27">
        <v>33446</v>
      </c>
      <c r="BD211">
        <v>5.1300001144409197</v>
      </c>
      <c r="BE211">
        <v>14.939999580383301</v>
      </c>
      <c r="BF211">
        <v>1.8999999761581401</v>
      </c>
      <c r="BG211">
        <v>19.477496841150899</v>
      </c>
      <c r="BH211" s="110">
        <f t="shared" si="206"/>
        <v>1.5941185275421095</v>
      </c>
      <c r="BI211" s="111">
        <f t="shared" si="219"/>
        <v>50</v>
      </c>
      <c r="BJ211" s="113">
        <f t="shared" si="220"/>
        <v>1</v>
      </c>
      <c r="BK211" s="112">
        <f t="shared" si="207"/>
        <v>12.487499713897705</v>
      </c>
      <c r="BL211" s="35">
        <f t="shared" si="208"/>
        <v>1</v>
      </c>
      <c r="BM211" s="76">
        <f t="shared" si="228"/>
        <v>1</v>
      </c>
      <c r="BN211" s="89">
        <f t="shared" si="245"/>
        <v>1</v>
      </c>
      <c r="BO211" s="168">
        <f t="shared" si="235"/>
        <v>6.2389573693149986E-2</v>
      </c>
      <c r="BP211" s="165">
        <f t="shared" si="230"/>
        <v>0</v>
      </c>
      <c r="BQ211" s="70">
        <f t="shared" si="248"/>
        <v>1</v>
      </c>
      <c r="BR211" s="102">
        <f t="shared" si="246"/>
        <v>0</v>
      </c>
      <c r="BS211" s="230" t="str">
        <f t="shared" si="221"/>
        <v/>
      </c>
      <c r="BT211" s="85">
        <f t="shared" si="257"/>
        <v>1</v>
      </c>
      <c r="BU211" s="27">
        <v>33811</v>
      </c>
      <c r="BV211">
        <v>11.0299997329712</v>
      </c>
      <c r="BW211">
        <v>17.7600002288818</v>
      </c>
      <c r="BX211">
        <v>1.29999995231628</v>
      </c>
      <c r="BY211">
        <v>19.477496841150899</v>
      </c>
      <c r="BZ211" s="34">
        <f t="shared" si="209"/>
        <v>1.5271822633239331</v>
      </c>
      <c r="CA211" s="38">
        <f t="shared" si="222"/>
        <v>42.212192566254267</v>
      </c>
      <c r="CB211" s="40">
        <f t="shared" si="223"/>
        <v>0.84424385132508528</v>
      </c>
      <c r="CC211" s="61">
        <f t="shared" si="210"/>
        <v>16.07750010490415</v>
      </c>
      <c r="CD211" s="35">
        <f t="shared" si="211"/>
        <v>1</v>
      </c>
      <c r="CE211" s="76" t="str">
        <f t="shared" si="229"/>
        <v/>
      </c>
      <c r="CF211" s="89">
        <f t="shared" si="247"/>
        <v>1</v>
      </c>
      <c r="CG211" s="168">
        <f t="shared" si="236"/>
        <v>9.9579052408091673E-2</v>
      </c>
      <c r="CH211" s="165">
        <f t="shared" si="258"/>
        <v>0</v>
      </c>
      <c r="CI211" s="70">
        <f t="shared" si="231"/>
        <v>1</v>
      </c>
      <c r="CJ211" s="102">
        <f t="shared" si="249"/>
        <v>0</v>
      </c>
      <c r="CK211" s="230" t="str">
        <f t="shared" si="224"/>
        <v/>
      </c>
      <c r="CL211" s="85">
        <f t="shared" si="259"/>
        <v>1</v>
      </c>
      <c r="CM211" s="6"/>
      <c r="CN211" s="6"/>
      <c r="CO211" s="6"/>
      <c r="CP211" s="6"/>
      <c r="CQ211" s="6"/>
      <c r="CR211" s="6"/>
      <c r="CS211" s="6"/>
      <c r="CT211" s="6"/>
      <c r="CU211" s="6"/>
    </row>
    <row r="212" spans="1:99" ht="15.6">
      <c r="A212" s="27">
        <v>33082</v>
      </c>
      <c r="B212">
        <v>2.7999999523162802</v>
      </c>
      <c r="C212">
        <v>16.309999465942401</v>
      </c>
      <c r="D212">
        <v>0.30000001192092901</v>
      </c>
      <c r="E212">
        <v>19.882540862520699</v>
      </c>
      <c r="F212" s="36">
        <f t="shared" si="196"/>
        <v>1.8767136661730925</v>
      </c>
      <c r="G212" s="41">
        <f t="shared" si="212"/>
        <v>48.798629078982458</v>
      </c>
      <c r="H212" s="42">
        <f t="shared" si="213"/>
        <v>0.97597258157964917</v>
      </c>
      <c r="I212" s="61">
        <f t="shared" si="197"/>
        <v>12.932499587535871</v>
      </c>
      <c r="J212" s="35">
        <f t="shared" si="198"/>
        <v>1</v>
      </c>
      <c r="K212" s="89">
        <f t="shared" si="225"/>
        <v>1</v>
      </c>
      <c r="L212" s="89">
        <f t="shared" si="232"/>
        <v>1</v>
      </c>
      <c r="M212" s="168">
        <f t="shared" si="237"/>
        <v>6.7158032307142054E-2</v>
      </c>
      <c r="N212" s="165">
        <f t="shared" si="251"/>
        <v>0</v>
      </c>
      <c r="O212" s="70">
        <f t="shared" si="250"/>
        <v>1</v>
      </c>
      <c r="P212" s="102">
        <f t="shared" si="238"/>
        <v>0</v>
      </c>
      <c r="Q212" s="230" t="str">
        <f t="shared" si="195"/>
        <v/>
      </c>
      <c r="R212" s="85">
        <f t="shared" si="252"/>
        <v>1</v>
      </c>
      <c r="S212" s="27">
        <v>33447</v>
      </c>
      <c r="T212">
        <v>8.1000003814697301</v>
      </c>
      <c r="U212">
        <v>20.129999160766602</v>
      </c>
      <c r="V212">
        <v>0.30000001192092901</v>
      </c>
      <c r="W212">
        <v>19.882540862520699</v>
      </c>
      <c r="X212" s="36">
        <f t="shared" si="199"/>
        <v>2.0661472646462742</v>
      </c>
      <c r="Y212" s="41">
        <f t="shared" si="214"/>
        <v>48.647082200203911</v>
      </c>
      <c r="Z212" s="42">
        <f t="shared" si="215"/>
        <v>0.97294164400407823</v>
      </c>
      <c r="AA212" s="61">
        <f t="shared" si="200"/>
        <v>17.122499465942383</v>
      </c>
      <c r="AB212" s="35">
        <f t="shared" si="201"/>
        <v>1</v>
      </c>
      <c r="AC212" s="76">
        <f t="shared" si="226"/>
        <v>1</v>
      </c>
      <c r="AD212" s="89">
        <f t="shared" si="239"/>
        <v>1</v>
      </c>
      <c r="AE212" s="168">
        <f t="shared" si="233"/>
        <v>0.10825301824393628</v>
      </c>
      <c r="AF212" s="165">
        <f t="shared" si="253"/>
        <v>1</v>
      </c>
      <c r="AG212" s="70">
        <f t="shared" si="240"/>
        <v>1</v>
      </c>
      <c r="AH212" s="102">
        <f t="shared" si="241"/>
        <v>0</v>
      </c>
      <c r="AI212" s="230" t="str">
        <f t="shared" si="202"/>
        <v/>
      </c>
      <c r="AJ212" s="85">
        <f t="shared" si="254"/>
        <v>1</v>
      </c>
      <c r="AK212" s="27">
        <v>33812</v>
      </c>
      <c r="AL212">
        <v>13.0900001525879</v>
      </c>
      <c r="AM212">
        <v>20.950000762939499</v>
      </c>
      <c r="AN212">
        <v>2</v>
      </c>
      <c r="AO212">
        <v>19.882540862520699</v>
      </c>
      <c r="AP212" s="36">
        <f t="shared" si="203"/>
        <v>1.8221062496381109</v>
      </c>
      <c r="AQ212" s="41">
        <f t="shared" si="216"/>
        <v>48.907924448921527</v>
      </c>
      <c r="AR212" s="42">
        <f t="shared" si="217"/>
        <v>0.9781584889784305</v>
      </c>
      <c r="AS212" s="61">
        <f t="shared" si="204"/>
        <v>18.985000610351598</v>
      </c>
      <c r="AT212" s="37">
        <f t="shared" si="218"/>
        <v>1</v>
      </c>
      <c r="AU212" s="76">
        <f t="shared" si="227"/>
        <v>1</v>
      </c>
      <c r="AV212" s="89">
        <f t="shared" si="242"/>
        <v>1</v>
      </c>
      <c r="AW212" s="168">
        <f t="shared" si="234"/>
        <v>0.11614450813356107</v>
      </c>
      <c r="AX212" s="165">
        <f t="shared" si="255"/>
        <v>1</v>
      </c>
      <c r="AY212" s="70">
        <f t="shared" si="243"/>
        <v>1</v>
      </c>
      <c r="AZ212" s="102">
        <f t="shared" si="244"/>
        <v>0.17200012207028409</v>
      </c>
      <c r="BA212" s="230" t="str">
        <f t="shared" si="205"/>
        <v/>
      </c>
      <c r="BB212" s="85">
        <f t="shared" si="256"/>
        <v>1</v>
      </c>
      <c r="BC212" s="27">
        <v>33447</v>
      </c>
      <c r="BD212">
        <v>2.8599998950958301</v>
      </c>
      <c r="BE212">
        <v>16.389999389648398</v>
      </c>
      <c r="BF212">
        <v>1.29999995231628</v>
      </c>
      <c r="BG212">
        <v>19.625194860834899</v>
      </c>
      <c r="BH212" s="110">
        <f t="shared" si="206"/>
        <v>1.85853716481192</v>
      </c>
      <c r="BI212" s="111">
        <f t="shared" si="219"/>
        <v>49.813170220466738</v>
      </c>
      <c r="BJ212" s="113">
        <f t="shared" si="220"/>
        <v>0.99626340440933481</v>
      </c>
      <c r="BK212" s="112">
        <f t="shared" si="207"/>
        <v>13.007499516010256</v>
      </c>
      <c r="BL212" s="35">
        <f t="shared" si="208"/>
        <v>1</v>
      </c>
      <c r="BM212" s="76">
        <f t="shared" si="228"/>
        <v>1</v>
      </c>
      <c r="BN212" s="89">
        <f t="shared" si="245"/>
        <v>1</v>
      </c>
      <c r="BO212" s="168">
        <f t="shared" si="235"/>
        <v>6.796416304499879E-2</v>
      </c>
      <c r="BP212" s="165">
        <f t="shared" si="230"/>
        <v>0</v>
      </c>
      <c r="BQ212" s="70">
        <f t="shared" si="248"/>
        <v>1</v>
      </c>
      <c r="BR212" s="102">
        <f t="shared" si="246"/>
        <v>0</v>
      </c>
      <c r="BS212" s="230" t="str">
        <f t="shared" si="221"/>
        <v/>
      </c>
      <c r="BT212" s="85">
        <f t="shared" si="257"/>
        <v>1</v>
      </c>
      <c r="BU212" s="27">
        <v>33812</v>
      </c>
      <c r="BV212">
        <v>10.75</v>
      </c>
      <c r="BW212">
        <v>18.790000915527301</v>
      </c>
      <c r="BX212">
        <v>0.89999997615814198</v>
      </c>
      <c r="BY212">
        <v>19.625194860834899</v>
      </c>
      <c r="BZ212" s="34">
        <f t="shared" si="209"/>
        <v>1.7014592140796012</v>
      </c>
      <c r="CA212" s="38">
        <f t="shared" si="222"/>
        <v>41.751025171148726</v>
      </c>
      <c r="CB212" s="40">
        <f t="shared" si="223"/>
        <v>0.83502050342297451</v>
      </c>
      <c r="CC212" s="61">
        <f t="shared" si="210"/>
        <v>16.780000686645476</v>
      </c>
      <c r="CD212" s="35">
        <f t="shared" si="211"/>
        <v>1</v>
      </c>
      <c r="CE212" s="76" t="str">
        <f t="shared" si="229"/>
        <v/>
      </c>
      <c r="CF212" s="89">
        <f t="shared" si="247"/>
        <v>1</v>
      </c>
      <c r="CG212" s="168">
        <f t="shared" si="236"/>
        <v>0.10562925937160379</v>
      </c>
      <c r="CH212" s="165">
        <f t="shared" si="258"/>
        <v>0</v>
      </c>
      <c r="CI212" s="70">
        <f t="shared" si="231"/>
        <v>1</v>
      </c>
      <c r="CJ212" s="102">
        <f t="shared" si="249"/>
        <v>0</v>
      </c>
      <c r="CK212" s="230" t="str">
        <f t="shared" si="224"/>
        <v/>
      </c>
      <c r="CL212" s="85">
        <f t="shared" si="259"/>
        <v>1</v>
      </c>
      <c r="CM212" s="6"/>
      <c r="CN212" s="6"/>
      <c r="CO212" s="6"/>
      <c r="CP212" s="6"/>
      <c r="CQ212" s="6"/>
      <c r="CR212" s="6"/>
      <c r="CS212" s="6"/>
      <c r="CT212" s="6"/>
      <c r="CU212" s="6"/>
    </row>
    <row r="213" spans="1:99" ht="15.6">
      <c r="A213" s="27">
        <v>33083</v>
      </c>
      <c r="B213">
        <v>5.0900001525878897</v>
      </c>
      <c r="C213">
        <v>16.7399997711182</v>
      </c>
      <c r="D213">
        <v>3</v>
      </c>
      <c r="E213">
        <v>20.032951302964999</v>
      </c>
      <c r="F213" s="36">
        <f t="shared" si="196"/>
        <v>1.8432254685074465</v>
      </c>
      <c r="G213" s="41">
        <f t="shared" si="212"/>
        <v>50</v>
      </c>
      <c r="H213" s="42">
        <f t="shared" si="213"/>
        <v>1</v>
      </c>
      <c r="I213" s="61">
        <f t="shared" si="197"/>
        <v>13.827499866485622</v>
      </c>
      <c r="J213" s="35">
        <f t="shared" si="198"/>
        <v>1</v>
      </c>
      <c r="K213" s="89">
        <f t="shared" si="225"/>
        <v>1</v>
      </c>
      <c r="L213" s="89">
        <f t="shared" si="232"/>
        <v>1</v>
      </c>
      <c r="M213" s="168">
        <f t="shared" si="237"/>
        <v>7.6775793338895337E-2</v>
      </c>
      <c r="N213" s="165">
        <f t="shared" si="251"/>
        <v>0</v>
      </c>
      <c r="O213" s="70">
        <f t="shared" si="250"/>
        <v>1</v>
      </c>
      <c r="P213" s="102">
        <f t="shared" si="238"/>
        <v>0</v>
      </c>
      <c r="Q213" s="230" t="str">
        <f t="shared" si="195"/>
        <v/>
      </c>
      <c r="R213" s="85">
        <f t="shared" si="252"/>
        <v>1</v>
      </c>
      <c r="S213" s="27">
        <v>33448</v>
      </c>
      <c r="T213">
        <v>10.569999694824199</v>
      </c>
      <c r="U213">
        <v>17.860000610351602</v>
      </c>
      <c r="V213">
        <v>5.9000000953674299</v>
      </c>
      <c r="W213">
        <v>20.032951302964999</v>
      </c>
      <c r="X213" s="36">
        <f t="shared" si="199"/>
        <v>1.6256385393534905</v>
      </c>
      <c r="Y213" s="41">
        <f t="shared" si="214"/>
        <v>50</v>
      </c>
      <c r="Z213" s="42">
        <f t="shared" si="215"/>
        <v>1</v>
      </c>
      <c r="AA213" s="61">
        <f t="shared" si="200"/>
        <v>16.037500381469751</v>
      </c>
      <c r="AB213" s="35">
        <f t="shared" si="201"/>
        <v>1</v>
      </c>
      <c r="AC213" s="76">
        <f t="shared" si="226"/>
        <v>1</v>
      </c>
      <c r="AD213" s="89">
        <f t="shared" si="239"/>
        <v>1</v>
      </c>
      <c r="AE213" s="168">
        <f t="shared" si="233"/>
        <v>9.9212226405631779E-2</v>
      </c>
      <c r="AF213" s="165">
        <f t="shared" si="253"/>
        <v>1</v>
      </c>
      <c r="AG213" s="70">
        <f t="shared" si="240"/>
        <v>1</v>
      </c>
      <c r="AH213" s="102">
        <f t="shared" si="241"/>
        <v>0</v>
      </c>
      <c r="AI213" s="230" t="str">
        <f t="shared" si="202"/>
        <v/>
      </c>
      <c r="AJ213" s="85">
        <f t="shared" si="254"/>
        <v>1</v>
      </c>
      <c r="AK213" s="27">
        <v>33813</v>
      </c>
      <c r="AL213">
        <v>12.6499996185303</v>
      </c>
      <c r="AM213">
        <v>16.9899997711182</v>
      </c>
      <c r="AN213">
        <v>8.6000003814697301</v>
      </c>
      <c r="AO213">
        <v>20.032951302964999</v>
      </c>
      <c r="AP213" s="36">
        <f t="shared" si="203"/>
        <v>1.2780137077347118</v>
      </c>
      <c r="AQ213" s="41">
        <f t="shared" si="216"/>
        <v>50</v>
      </c>
      <c r="AR213" s="42">
        <f t="shared" si="217"/>
        <v>1</v>
      </c>
      <c r="AS213" s="61">
        <f t="shared" si="204"/>
        <v>15.904999732971225</v>
      </c>
      <c r="AT213" s="37">
        <f t="shared" si="218"/>
        <v>1</v>
      </c>
      <c r="AU213" s="76">
        <f t="shared" si="227"/>
        <v>1</v>
      </c>
      <c r="AV213" s="89">
        <f t="shared" si="242"/>
        <v>1</v>
      </c>
      <c r="AW213" s="168">
        <f t="shared" si="234"/>
        <v>9.7982475504691718E-2</v>
      </c>
      <c r="AX213" s="165">
        <f t="shared" si="255"/>
        <v>1</v>
      </c>
      <c r="AY213" s="70">
        <f t="shared" si="243"/>
        <v>1</v>
      </c>
      <c r="AZ213" s="102">
        <f t="shared" si="244"/>
        <v>0.17200012207028409</v>
      </c>
      <c r="BA213" s="230" t="str">
        <f t="shared" si="205"/>
        <v/>
      </c>
      <c r="BB213" s="85">
        <f t="shared" si="256"/>
        <v>1</v>
      </c>
      <c r="BC213" s="27">
        <v>33448</v>
      </c>
      <c r="BD213">
        <v>8.3800001144409197</v>
      </c>
      <c r="BE213">
        <v>14.8900003433228</v>
      </c>
      <c r="BF213">
        <v>6</v>
      </c>
      <c r="BG213">
        <v>19.776337622047901</v>
      </c>
      <c r="BH213" s="110">
        <f t="shared" si="206"/>
        <v>1.3943190623932362</v>
      </c>
      <c r="BI213" s="111">
        <f t="shared" si="219"/>
        <v>50</v>
      </c>
      <c r="BJ213" s="113">
        <f t="shared" si="220"/>
        <v>1</v>
      </c>
      <c r="BK213" s="112">
        <f t="shared" si="207"/>
        <v>13.26250028610233</v>
      </c>
      <c r="BL213" s="35">
        <f t="shared" si="208"/>
        <v>1</v>
      </c>
      <c r="BM213" s="76">
        <f t="shared" si="228"/>
        <v>1</v>
      </c>
      <c r="BN213" s="89">
        <f t="shared" si="245"/>
        <v>1</v>
      </c>
      <c r="BO213" s="168">
        <f t="shared" si="235"/>
        <v>7.0707222095613434E-2</v>
      </c>
      <c r="BP213" s="165">
        <f t="shared" si="230"/>
        <v>0</v>
      </c>
      <c r="BQ213" s="70">
        <f t="shared" si="248"/>
        <v>1</v>
      </c>
      <c r="BR213" s="102">
        <f t="shared" si="246"/>
        <v>0</v>
      </c>
      <c r="BS213" s="230" t="str">
        <f t="shared" si="221"/>
        <v/>
      </c>
      <c r="BT213" s="85">
        <f t="shared" si="257"/>
        <v>1</v>
      </c>
      <c r="BU213" s="27">
        <v>33813</v>
      </c>
      <c r="BV213">
        <v>9.5500001907348597</v>
      </c>
      <c r="BW213">
        <v>15.8699998855591</v>
      </c>
      <c r="BX213">
        <v>1.79999995231628</v>
      </c>
      <c r="BY213">
        <v>19.776337622047901</v>
      </c>
      <c r="BZ213" s="34">
        <f t="shared" si="209"/>
        <v>1.4239946454325929</v>
      </c>
      <c r="CA213" s="38">
        <f t="shared" si="222"/>
        <v>42.41182940711893</v>
      </c>
      <c r="CB213" s="40">
        <f t="shared" si="223"/>
        <v>0.84823658814237857</v>
      </c>
      <c r="CC213" s="61">
        <f t="shared" si="210"/>
        <v>14.28999996185304</v>
      </c>
      <c r="CD213" s="35">
        <f t="shared" si="211"/>
        <v>1</v>
      </c>
      <c r="CE213" s="76" t="str">
        <f t="shared" si="229"/>
        <v/>
      </c>
      <c r="CF213" s="89">
        <f t="shared" si="247"/>
        <v>1</v>
      </c>
      <c r="CG213" s="168">
        <f t="shared" si="236"/>
        <v>8.1700011918172374E-2</v>
      </c>
      <c r="CH213" s="165">
        <f t="shared" si="258"/>
        <v>0</v>
      </c>
      <c r="CI213" s="70">
        <f t="shared" si="231"/>
        <v>1</v>
      </c>
      <c r="CJ213" s="102">
        <f t="shared" si="249"/>
        <v>0</v>
      </c>
      <c r="CK213" s="230" t="str">
        <f t="shared" si="224"/>
        <v/>
      </c>
      <c r="CL213" s="85">
        <f t="shared" si="259"/>
        <v>1</v>
      </c>
      <c r="CM213" s="6"/>
      <c r="CN213" s="6"/>
      <c r="CO213" s="6"/>
      <c r="CP213" s="6"/>
      <c r="CQ213" s="6"/>
      <c r="CR213" s="6"/>
      <c r="CS213" s="6"/>
      <c r="CT213" s="6"/>
      <c r="CU213" s="6"/>
    </row>
    <row r="214" spans="1:99" ht="15.6">
      <c r="A214" s="27">
        <v>33084</v>
      </c>
      <c r="B214">
        <v>5.7800002098083496</v>
      </c>
      <c r="C214">
        <v>16.690000534057599</v>
      </c>
      <c r="D214">
        <v>0</v>
      </c>
      <c r="E214">
        <v>20.1867854730007</v>
      </c>
      <c r="F214" s="36">
        <f t="shared" si="196"/>
        <v>1.8174527841760957</v>
      </c>
      <c r="G214" s="41">
        <f t="shared" si="212"/>
        <v>48.546037772659126</v>
      </c>
      <c r="H214" s="42">
        <f t="shared" si="213"/>
        <v>0.97092075545318257</v>
      </c>
      <c r="I214" s="61">
        <f t="shared" si="197"/>
        <v>13.962500452995286</v>
      </c>
      <c r="J214" s="35">
        <f t="shared" si="198"/>
        <v>1</v>
      </c>
      <c r="K214" s="89">
        <f t="shared" si="225"/>
        <v>1</v>
      </c>
      <c r="L214" s="89">
        <f t="shared" si="232"/>
        <v>1</v>
      </c>
      <c r="M214" s="168">
        <f t="shared" si="237"/>
        <v>7.8219011913842409E-2</v>
      </c>
      <c r="N214" s="165">
        <f t="shared" si="251"/>
        <v>0</v>
      </c>
      <c r="O214" s="70">
        <f t="shared" si="250"/>
        <v>1</v>
      </c>
      <c r="P214" s="102">
        <f t="shared" si="238"/>
        <v>0</v>
      </c>
      <c r="Q214" s="230" t="str">
        <f t="shared" si="195"/>
        <v/>
      </c>
      <c r="R214" s="85">
        <f t="shared" si="252"/>
        <v>1</v>
      </c>
      <c r="S214" s="27">
        <v>33449</v>
      </c>
      <c r="T214">
        <v>12.079999923706101</v>
      </c>
      <c r="U214">
        <v>17.899999618530298</v>
      </c>
      <c r="V214">
        <v>6.9000000953674299</v>
      </c>
      <c r="W214">
        <v>20.1867854730007</v>
      </c>
      <c r="X214" s="36">
        <f t="shared" si="199"/>
        <v>1.4991041760794745</v>
      </c>
      <c r="Y214" s="41">
        <f t="shared" si="214"/>
        <v>50</v>
      </c>
      <c r="Z214" s="42">
        <f t="shared" si="215"/>
        <v>1</v>
      </c>
      <c r="AA214" s="61">
        <f t="shared" si="200"/>
        <v>16.444999694824247</v>
      </c>
      <c r="AB214" s="35">
        <f t="shared" si="201"/>
        <v>1</v>
      </c>
      <c r="AC214" s="76">
        <f t="shared" si="226"/>
        <v>1</v>
      </c>
      <c r="AD214" s="89">
        <f t="shared" si="239"/>
        <v>1</v>
      </c>
      <c r="AE214" s="168">
        <f t="shared" si="233"/>
        <v>0.10284347163360107</v>
      </c>
      <c r="AF214" s="165">
        <f t="shared" si="253"/>
        <v>1</v>
      </c>
      <c r="AG214" s="70">
        <f t="shared" si="240"/>
        <v>1</v>
      </c>
      <c r="AH214" s="102">
        <f t="shared" si="241"/>
        <v>0</v>
      </c>
      <c r="AI214" s="230" t="str">
        <f t="shared" si="202"/>
        <v/>
      </c>
      <c r="AJ214" s="85">
        <f t="shared" si="254"/>
        <v>1</v>
      </c>
      <c r="AK214" s="27">
        <v>33814</v>
      </c>
      <c r="AL214">
        <v>6.4899997711181596</v>
      </c>
      <c r="AM214">
        <v>15.7700004577637</v>
      </c>
      <c r="AN214">
        <v>3</v>
      </c>
      <c r="AO214">
        <v>20.1867854730007</v>
      </c>
      <c r="AP214" s="36">
        <f t="shared" si="203"/>
        <v>1.6701341600569541</v>
      </c>
      <c r="AQ214" s="41">
        <f t="shared" si="216"/>
        <v>50</v>
      </c>
      <c r="AR214" s="42">
        <f t="shared" si="217"/>
        <v>1</v>
      </c>
      <c r="AS214" s="61">
        <f t="shared" si="204"/>
        <v>13.450000286102316</v>
      </c>
      <c r="AT214" s="37">
        <f t="shared" si="218"/>
        <v>1</v>
      </c>
      <c r="AU214" s="76">
        <f t="shared" si="227"/>
        <v>1</v>
      </c>
      <c r="AV214" s="89">
        <f t="shared" si="242"/>
        <v>1</v>
      </c>
      <c r="AW214" s="168">
        <f t="shared" si="234"/>
        <v>7.2724188317587868E-2</v>
      </c>
      <c r="AX214" s="165">
        <f t="shared" si="255"/>
        <v>1</v>
      </c>
      <c r="AY214" s="70">
        <f t="shared" si="243"/>
        <v>1</v>
      </c>
      <c r="AZ214" s="102">
        <f t="shared" si="244"/>
        <v>0.17200012207028409</v>
      </c>
      <c r="BA214" s="230" t="str">
        <f t="shared" si="205"/>
        <v/>
      </c>
      <c r="BB214" s="85">
        <f t="shared" si="256"/>
        <v>1</v>
      </c>
      <c r="BC214" s="27">
        <v>33449</v>
      </c>
      <c r="BD214">
        <v>10.2799997329712</v>
      </c>
      <c r="BE214">
        <v>15.0200004577637</v>
      </c>
      <c r="BF214">
        <v>5.1999998092651403</v>
      </c>
      <c r="BG214">
        <v>19.930886259993599</v>
      </c>
      <c r="BH214" s="110">
        <f t="shared" si="206"/>
        <v>1.2404088746277671</v>
      </c>
      <c r="BI214" s="111">
        <f t="shared" si="219"/>
        <v>50</v>
      </c>
      <c r="BJ214" s="113">
        <f t="shared" si="220"/>
        <v>1</v>
      </c>
      <c r="BK214" s="112">
        <f t="shared" si="207"/>
        <v>13.835000276565575</v>
      </c>
      <c r="BL214" s="35">
        <f t="shared" si="208"/>
        <v>1</v>
      </c>
      <c r="BM214" s="76">
        <f t="shared" si="228"/>
        <v>1</v>
      </c>
      <c r="BN214" s="89">
        <f t="shared" si="245"/>
        <v>1</v>
      </c>
      <c r="BO214" s="168">
        <f t="shared" si="235"/>
        <v>7.6856076489442024E-2</v>
      </c>
      <c r="BP214" s="165">
        <f t="shared" si="230"/>
        <v>0</v>
      </c>
      <c r="BQ214" s="70">
        <f t="shared" si="248"/>
        <v>1</v>
      </c>
      <c r="BR214" s="102">
        <f t="shared" si="246"/>
        <v>0</v>
      </c>
      <c r="BS214" s="230" t="str">
        <f t="shared" si="221"/>
        <v/>
      </c>
      <c r="BT214" s="85">
        <f t="shared" si="257"/>
        <v>1</v>
      </c>
      <c r="BU214" s="27">
        <v>33814</v>
      </c>
      <c r="BV214">
        <v>3.4200000762939502</v>
      </c>
      <c r="BW214">
        <v>14.1499996185303</v>
      </c>
      <c r="BX214">
        <v>0</v>
      </c>
      <c r="BY214">
        <v>19.930886259993599</v>
      </c>
      <c r="BZ214" s="34">
        <f t="shared" si="209"/>
        <v>1.6293893610056276</v>
      </c>
      <c r="CA214" s="38">
        <f t="shared" si="222"/>
        <v>41.108317918314427</v>
      </c>
      <c r="CB214" s="40">
        <f t="shared" si="223"/>
        <v>0.82216635836628849</v>
      </c>
      <c r="CC214" s="61">
        <f t="shared" si="210"/>
        <v>11.467499732971213</v>
      </c>
      <c r="CD214" s="35">
        <f t="shared" si="211"/>
        <v>1</v>
      </c>
      <c r="CE214" s="76" t="str">
        <f t="shared" si="229"/>
        <v/>
      </c>
      <c r="CF214" s="89">
        <f t="shared" si="247"/>
        <v>1</v>
      </c>
      <c r="CG214" s="168">
        <f t="shared" si="236"/>
        <v>5.1653377096283572E-2</v>
      </c>
      <c r="CH214" s="165">
        <f t="shared" si="258"/>
        <v>0</v>
      </c>
      <c r="CI214" s="70">
        <f t="shared" si="231"/>
        <v>1</v>
      </c>
      <c r="CJ214" s="102">
        <f t="shared" si="249"/>
        <v>0</v>
      </c>
      <c r="CK214" s="230" t="str">
        <f t="shared" si="224"/>
        <v/>
      </c>
      <c r="CL214" s="85">
        <f t="shared" si="259"/>
        <v>1</v>
      </c>
      <c r="CM214" s="6"/>
      <c r="CN214" s="6"/>
      <c r="CO214" s="6"/>
      <c r="CP214" s="6"/>
      <c r="CQ214" s="6"/>
      <c r="CR214" s="6"/>
      <c r="CS214" s="6"/>
      <c r="CT214" s="6"/>
      <c r="CU214" s="6"/>
    </row>
    <row r="215" spans="1:99" ht="15.6">
      <c r="A215" s="27">
        <v>33085</v>
      </c>
      <c r="B215">
        <v>5.6799998283386204</v>
      </c>
      <c r="C215">
        <v>18.4899997711182</v>
      </c>
      <c r="D215">
        <v>0</v>
      </c>
      <c r="E215">
        <v>20.344001900869099</v>
      </c>
      <c r="F215" s="36">
        <f t="shared" si="196"/>
        <v>2.0428005238901124</v>
      </c>
      <c r="G215" s="41">
        <f t="shared" si="212"/>
        <v>46.911797353547037</v>
      </c>
      <c r="H215" s="42">
        <f t="shared" si="213"/>
        <v>0.93823594707094071</v>
      </c>
      <c r="I215" s="61">
        <f t="shared" si="197"/>
        <v>15.287499785423304</v>
      </c>
      <c r="J215" s="35">
        <f t="shared" si="198"/>
        <v>1</v>
      </c>
      <c r="K215" s="89">
        <f t="shared" si="225"/>
        <v>1</v>
      </c>
      <c r="L215" s="89">
        <f t="shared" si="232"/>
        <v>1</v>
      </c>
      <c r="M215" s="168">
        <f t="shared" si="237"/>
        <v>9.1995452177528678E-2</v>
      </c>
      <c r="N215" s="165">
        <f t="shared" si="251"/>
        <v>0</v>
      </c>
      <c r="O215" s="70">
        <f t="shared" si="250"/>
        <v>1</v>
      </c>
      <c r="P215" s="102">
        <f t="shared" si="238"/>
        <v>0</v>
      </c>
      <c r="Q215" s="230" t="str">
        <f t="shared" si="195"/>
        <v/>
      </c>
      <c r="R215" s="85">
        <f t="shared" si="252"/>
        <v>1</v>
      </c>
      <c r="S215" s="27">
        <v>33450</v>
      </c>
      <c r="T215">
        <v>10.1099996566772</v>
      </c>
      <c r="U215">
        <v>18.569999694824201</v>
      </c>
      <c r="V215">
        <v>5.1999998092651403</v>
      </c>
      <c r="W215">
        <v>20.344001900869099</v>
      </c>
      <c r="X215" s="36">
        <f t="shared" si="199"/>
        <v>1.7853739341960206</v>
      </c>
      <c r="Y215" s="41">
        <f t="shared" si="214"/>
        <v>50</v>
      </c>
      <c r="Z215" s="42">
        <f t="shared" si="215"/>
        <v>1</v>
      </c>
      <c r="AA215" s="61">
        <f t="shared" si="200"/>
        <v>16.454999685287451</v>
      </c>
      <c r="AB215" s="35">
        <f t="shared" si="201"/>
        <v>1</v>
      </c>
      <c r="AC215" s="76">
        <f t="shared" si="226"/>
        <v>1</v>
      </c>
      <c r="AD215" s="89">
        <f t="shared" si="239"/>
        <v>1</v>
      </c>
      <c r="AE215" s="168">
        <f t="shared" si="233"/>
        <v>0.10292942608164264</v>
      </c>
      <c r="AF215" s="165">
        <f t="shared" si="253"/>
        <v>1</v>
      </c>
      <c r="AG215" s="70">
        <f t="shared" si="240"/>
        <v>1</v>
      </c>
      <c r="AH215" s="102">
        <f t="shared" si="241"/>
        <v>0</v>
      </c>
      <c r="AI215" s="230" t="str">
        <f t="shared" si="202"/>
        <v/>
      </c>
      <c r="AJ215" s="85">
        <f t="shared" si="254"/>
        <v>1</v>
      </c>
      <c r="AK215" s="27">
        <v>33815</v>
      </c>
      <c r="AL215">
        <v>9.0799999237060494</v>
      </c>
      <c r="AM215">
        <v>16.879999160766602</v>
      </c>
      <c r="AN215">
        <v>0.30000001192092901</v>
      </c>
      <c r="AO215">
        <v>20.344001900869099</v>
      </c>
      <c r="AP215" s="36">
        <f t="shared" si="203"/>
        <v>1.6417764756380244</v>
      </c>
      <c r="AQ215" s="41">
        <f t="shared" si="216"/>
        <v>48.986578831410512</v>
      </c>
      <c r="AR215" s="42">
        <f t="shared" si="217"/>
        <v>0.9797315766282102</v>
      </c>
      <c r="AS215" s="61">
        <f t="shared" si="204"/>
        <v>14.929999351501463</v>
      </c>
      <c r="AT215" s="37">
        <f t="shared" si="218"/>
        <v>1</v>
      </c>
      <c r="AU215" s="76">
        <f t="shared" si="227"/>
        <v>1</v>
      </c>
      <c r="AV215" s="89">
        <f t="shared" si="242"/>
        <v>1</v>
      </c>
      <c r="AW215" s="168">
        <f t="shared" si="234"/>
        <v>8.8375071609186354E-2</v>
      </c>
      <c r="AX215" s="165">
        <f t="shared" si="255"/>
        <v>1</v>
      </c>
      <c r="AY215" s="70">
        <f t="shared" si="243"/>
        <v>1</v>
      </c>
      <c r="AZ215" s="102">
        <f t="shared" si="244"/>
        <v>0.17200012207028409</v>
      </c>
      <c r="BA215" s="230" t="str">
        <f t="shared" si="205"/>
        <v/>
      </c>
      <c r="BB215" s="85">
        <f t="shared" si="256"/>
        <v>1</v>
      </c>
      <c r="BC215" s="27">
        <v>33450</v>
      </c>
      <c r="BD215">
        <v>5.6700000762939498</v>
      </c>
      <c r="BE215">
        <v>16.139999389648398</v>
      </c>
      <c r="BF215">
        <v>1.5</v>
      </c>
      <c r="BG215">
        <v>20.0888019098754</v>
      </c>
      <c r="BH215" s="110">
        <f t="shared" si="206"/>
        <v>1.7516472909016252</v>
      </c>
      <c r="BI215" s="111">
        <f t="shared" si="219"/>
        <v>50</v>
      </c>
      <c r="BJ215" s="113">
        <f t="shared" si="220"/>
        <v>1</v>
      </c>
      <c r="BK215" s="112">
        <f t="shared" si="207"/>
        <v>13.522499561309786</v>
      </c>
      <c r="BL215" s="35">
        <f t="shared" si="208"/>
        <v>1</v>
      </c>
      <c r="BM215" s="76">
        <f t="shared" si="228"/>
        <v>1</v>
      </c>
      <c r="BN215" s="89">
        <f t="shared" si="245"/>
        <v>1</v>
      </c>
      <c r="BO215" s="168">
        <f t="shared" si="235"/>
        <v>7.3503573550743162E-2</v>
      </c>
      <c r="BP215" s="165">
        <f t="shared" si="230"/>
        <v>0</v>
      </c>
      <c r="BQ215" s="70">
        <f t="shared" si="248"/>
        <v>1</v>
      </c>
      <c r="BR215" s="102">
        <f t="shared" si="246"/>
        <v>0</v>
      </c>
      <c r="BS215" s="230" t="str">
        <f t="shared" si="221"/>
        <v/>
      </c>
      <c r="BT215" s="85">
        <f t="shared" si="257"/>
        <v>1</v>
      </c>
      <c r="BU215" s="27">
        <v>33815</v>
      </c>
      <c r="BV215">
        <v>6.5999999046325701</v>
      </c>
      <c r="BW215">
        <v>14.920000076293899</v>
      </c>
      <c r="BX215">
        <v>0</v>
      </c>
      <c r="BY215">
        <v>20.0888019098754</v>
      </c>
      <c r="BZ215" s="34">
        <f t="shared" si="209"/>
        <v>1.553587286347522</v>
      </c>
      <c r="CA215" s="38">
        <f t="shared" si="222"/>
        <v>39.865448089236409</v>
      </c>
      <c r="CB215" s="40">
        <f t="shared" si="223"/>
        <v>0.79730896178472821</v>
      </c>
      <c r="CC215" s="61">
        <f t="shared" si="210"/>
        <v>12.840000033378567</v>
      </c>
      <c r="CD215" s="35">
        <f t="shared" si="211"/>
        <v>1</v>
      </c>
      <c r="CE215" s="76" t="str">
        <f t="shared" si="229"/>
        <v/>
      </c>
      <c r="CF215" s="89">
        <f t="shared" si="247"/>
        <v>1</v>
      </c>
      <c r="CG215" s="168">
        <f t="shared" si="236"/>
        <v>6.6164531305977159E-2</v>
      </c>
      <c r="CH215" s="165">
        <f t="shared" si="258"/>
        <v>0</v>
      </c>
      <c r="CI215" s="70">
        <f t="shared" si="231"/>
        <v>1</v>
      </c>
      <c r="CJ215" s="102">
        <f t="shared" si="249"/>
        <v>0</v>
      </c>
      <c r="CK215" s="230" t="str">
        <f t="shared" si="224"/>
        <v/>
      </c>
      <c r="CL215" s="85">
        <f t="shared" si="259"/>
        <v>1</v>
      </c>
      <c r="CM215" s="6"/>
      <c r="CN215" s="6"/>
      <c r="CO215" s="6"/>
      <c r="CP215" s="6"/>
      <c r="CQ215" s="6"/>
      <c r="CR215" s="6"/>
      <c r="CS215" s="6"/>
      <c r="CT215" s="6"/>
      <c r="CU215" s="6"/>
    </row>
    <row r="216" spans="1:99" ht="15.6">
      <c r="A216" s="27">
        <v>33086</v>
      </c>
      <c r="B216">
        <v>10.3699998855591</v>
      </c>
      <c r="C216">
        <v>21.110000610351602</v>
      </c>
      <c r="D216">
        <v>0</v>
      </c>
      <c r="E216">
        <v>20.5045591148114</v>
      </c>
      <c r="F216" s="36">
        <f t="shared" si="196"/>
        <v>2.1158135986272177</v>
      </c>
      <c r="G216" s="41">
        <f t="shared" si="212"/>
        <v>45.219146474645264</v>
      </c>
      <c r="H216" s="42">
        <f t="shared" si="213"/>
        <v>0.90438292949290533</v>
      </c>
      <c r="I216" s="61">
        <f t="shared" si="197"/>
        <v>18.425000429153478</v>
      </c>
      <c r="J216" s="35">
        <f t="shared" si="198"/>
        <v>1</v>
      </c>
      <c r="K216" s="89" t="str">
        <f t="shared" si="225"/>
        <v/>
      </c>
      <c r="L216" s="89">
        <f t="shared" si="232"/>
        <v>1</v>
      </c>
      <c r="M216" s="168">
        <f t="shared" si="237"/>
        <v>0.11527523493910023</v>
      </c>
      <c r="N216" s="165">
        <f t="shared" si="251"/>
        <v>0</v>
      </c>
      <c r="O216" s="70">
        <f t="shared" si="250"/>
        <v>1</v>
      </c>
      <c r="P216" s="102">
        <f t="shared" si="238"/>
        <v>0</v>
      </c>
      <c r="Q216" s="230" t="str">
        <f t="shared" si="195"/>
        <v/>
      </c>
      <c r="R216" s="85">
        <f t="shared" si="252"/>
        <v>1</v>
      </c>
      <c r="S216" s="27">
        <v>33451</v>
      </c>
      <c r="T216">
        <v>11.4700002670288</v>
      </c>
      <c r="U216">
        <v>17.639999389648398</v>
      </c>
      <c r="V216">
        <v>24.5</v>
      </c>
      <c r="W216">
        <v>20.5045591148114</v>
      </c>
      <c r="X216" s="36">
        <f t="shared" si="199"/>
        <v>1.5470207548919124</v>
      </c>
      <c r="Y216" s="41">
        <f t="shared" si="214"/>
        <v>50</v>
      </c>
      <c r="Z216" s="42">
        <f t="shared" si="215"/>
        <v>1</v>
      </c>
      <c r="AA216" s="61">
        <f t="shared" si="200"/>
        <v>16.097499608993498</v>
      </c>
      <c r="AB216" s="35">
        <f t="shared" si="201"/>
        <v>1</v>
      </c>
      <c r="AC216" s="76">
        <f t="shared" si="226"/>
        <v>1</v>
      </c>
      <c r="AD216" s="89">
        <f t="shared" si="239"/>
        <v>1</v>
      </c>
      <c r="AE216" s="168">
        <f t="shared" si="233"/>
        <v>9.9761666769770302E-2</v>
      </c>
      <c r="AF216" s="165">
        <f t="shared" si="253"/>
        <v>1</v>
      </c>
      <c r="AG216" s="70">
        <f t="shared" si="240"/>
        <v>1</v>
      </c>
      <c r="AH216" s="102">
        <f t="shared" si="241"/>
        <v>0</v>
      </c>
      <c r="AI216" s="230" t="str">
        <f t="shared" si="202"/>
        <v/>
      </c>
      <c r="AJ216" s="85">
        <f t="shared" si="254"/>
        <v>1</v>
      </c>
      <c r="AK216" s="27">
        <v>33816</v>
      </c>
      <c r="AL216">
        <v>10.300000190734901</v>
      </c>
      <c r="AM216">
        <v>19.309999465942401</v>
      </c>
      <c r="AN216">
        <v>0.10000000149011599</v>
      </c>
      <c r="AO216">
        <v>20.5045591148114</v>
      </c>
      <c r="AP216" s="36">
        <f t="shared" si="203"/>
        <v>1.883903996959049</v>
      </c>
      <c r="AQ216" s="41">
        <f t="shared" si="216"/>
        <v>47.579455635333389</v>
      </c>
      <c r="AR216" s="42">
        <f t="shared" si="217"/>
        <v>0.95158911270666779</v>
      </c>
      <c r="AS216" s="61">
        <f t="shared" si="204"/>
        <v>17.057499647140524</v>
      </c>
      <c r="AT216" s="37">
        <f t="shared" si="218"/>
        <v>1</v>
      </c>
      <c r="AU216" s="76">
        <f t="shared" si="227"/>
        <v>1</v>
      </c>
      <c r="AV216" s="89">
        <f t="shared" si="242"/>
        <v>1</v>
      </c>
      <c r="AW216" s="168">
        <f t="shared" si="234"/>
        <v>0.10777441064951078</v>
      </c>
      <c r="AX216" s="165">
        <f t="shared" si="255"/>
        <v>1</v>
      </c>
      <c r="AY216" s="70">
        <f t="shared" si="243"/>
        <v>1</v>
      </c>
      <c r="AZ216" s="102">
        <f t="shared" si="244"/>
        <v>0.17200012207028409</v>
      </c>
      <c r="BA216" s="230" t="str">
        <f t="shared" si="205"/>
        <v/>
      </c>
      <c r="BB216" s="85">
        <f t="shared" si="256"/>
        <v>1</v>
      </c>
      <c r="BC216" s="27">
        <v>33451</v>
      </c>
      <c r="BD216">
        <v>10</v>
      </c>
      <c r="BE216">
        <v>14.460000038146999</v>
      </c>
      <c r="BF216">
        <v>12.3999996185303</v>
      </c>
      <c r="BG216">
        <v>20.250045706896699</v>
      </c>
      <c r="BH216" s="110">
        <f t="shared" si="206"/>
        <v>1.2056202200947059</v>
      </c>
      <c r="BI216" s="111">
        <f t="shared" si="219"/>
        <v>50</v>
      </c>
      <c r="BJ216" s="113">
        <f t="shared" si="220"/>
        <v>1</v>
      </c>
      <c r="BK216" s="112">
        <f t="shared" si="207"/>
        <v>13.345000028610249</v>
      </c>
      <c r="BL216" s="35">
        <f t="shared" si="208"/>
        <v>1</v>
      </c>
      <c r="BM216" s="76">
        <f t="shared" si="228"/>
        <v>1</v>
      </c>
      <c r="BN216" s="89">
        <f t="shared" si="245"/>
        <v>1</v>
      </c>
      <c r="BO216" s="168">
        <f t="shared" si="235"/>
        <v>7.1594833002122202E-2</v>
      </c>
      <c r="BP216" s="165">
        <f t="shared" si="230"/>
        <v>1</v>
      </c>
      <c r="BQ216" s="70">
        <f t="shared" si="248"/>
        <v>1</v>
      </c>
      <c r="BR216" s="102">
        <f t="shared" si="246"/>
        <v>0</v>
      </c>
      <c r="BS216" s="230" t="str">
        <f t="shared" si="221"/>
        <v/>
      </c>
      <c r="BT216" s="85">
        <f t="shared" si="257"/>
        <v>1</v>
      </c>
      <c r="BU216" s="27">
        <v>33816</v>
      </c>
      <c r="BV216">
        <v>7.5</v>
      </c>
      <c r="BW216">
        <v>16.159999847412099</v>
      </c>
      <c r="BX216">
        <v>0.20000000298023199</v>
      </c>
      <c r="BY216">
        <v>20.250045706896699</v>
      </c>
      <c r="BZ216" s="34">
        <f t="shared" si="209"/>
        <v>1.657594709747938</v>
      </c>
      <c r="CA216" s="38">
        <f t="shared" si="222"/>
        <v>38.739372324418291</v>
      </c>
      <c r="CB216" s="40">
        <f t="shared" si="223"/>
        <v>0.77478744648836584</v>
      </c>
      <c r="CC216" s="61">
        <f t="shared" si="210"/>
        <v>13.994999885559075</v>
      </c>
      <c r="CD216" s="35">
        <f t="shared" si="211"/>
        <v>1</v>
      </c>
      <c r="CE216" s="76" t="str">
        <f t="shared" si="229"/>
        <v/>
      </c>
      <c r="CF216" s="89">
        <f t="shared" si="247"/>
        <v>1</v>
      </c>
      <c r="CG216" s="168">
        <f t="shared" si="236"/>
        <v>7.8565822412962796E-2</v>
      </c>
      <c r="CH216" s="165">
        <f t="shared" si="258"/>
        <v>0</v>
      </c>
      <c r="CI216" s="70">
        <f t="shared" si="231"/>
        <v>1</v>
      </c>
      <c r="CJ216" s="102">
        <f t="shared" si="249"/>
        <v>0</v>
      </c>
      <c r="CK216" s="230" t="str">
        <f t="shared" si="224"/>
        <v/>
      </c>
      <c r="CL216" s="85">
        <f t="shared" si="259"/>
        <v>1</v>
      </c>
      <c r="CM216" s="6"/>
      <c r="CN216" s="6"/>
      <c r="CO216" s="6"/>
      <c r="CP216" s="6"/>
      <c r="CQ216" s="6"/>
      <c r="CR216" s="6"/>
      <c r="CS216" s="6"/>
      <c r="CT216" s="6"/>
      <c r="CU216" s="6"/>
    </row>
    <row r="217" spans="1:99" ht="15.6">
      <c r="A217" s="27">
        <v>33087</v>
      </c>
      <c r="B217">
        <v>10.460000038146999</v>
      </c>
      <c r="C217">
        <v>16.639999389648398</v>
      </c>
      <c r="D217">
        <v>19.299999237060501</v>
      </c>
      <c r="E217">
        <v>20.668415643068901</v>
      </c>
      <c r="F217" s="36">
        <f t="shared" si="196"/>
        <v>1.5121702661473506</v>
      </c>
      <c r="G217" s="41">
        <f t="shared" si="212"/>
        <v>50</v>
      </c>
      <c r="H217" s="42">
        <f t="shared" si="213"/>
        <v>1</v>
      </c>
      <c r="I217" s="61">
        <f t="shared" si="197"/>
        <v>15.094999551773048</v>
      </c>
      <c r="J217" s="35">
        <f t="shared" si="198"/>
        <v>1</v>
      </c>
      <c r="K217" s="89">
        <f t="shared" si="225"/>
        <v>1</v>
      </c>
      <c r="L217" s="89">
        <f t="shared" si="232"/>
        <v>1</v>
      </c>
      <c r="M217" s="168">
        <f t="shared" si="237"/>
        <v>9.0057712191757469E-2</v>
      </c>
      <c r="N217" s="165">
        <f t="shared" si="251"/>
        <v>0</v>
      </c>
      <c r="O217" s="70">
        <f t="shared" si="250"/>
        <v>1</v>
      </c>
      <c r="P217" s="102">
        <f t="shared" si="238"/>
        <v>0</v>
      </c>
      <c r="Q217" s="230" t="str">
        <f t="shared" si="195"/>
        <v/>
      </c>
      <c r="R217" s="85">
        <f t="shared" si="252"/>
        <v>1</v>
      </c>
      <c r="S217" s="27">
        <v>33452</v>
      </c>
      <c r="T217">
        <v>8.5600004196166992</v>
      </c>
      <c r="U217">
        <v>15.7799997329712</v>
      </c>
      <c r="V217">
        <v>23.600000381469702</v>
      </c>
      <c r="W217">
        <v>20.668415643068901</v>
      </c>
      <c r="X217" s="36">
        <f t="shared" si="199"/>
        <v>1.5625152348079796</v>
      </c>
      <c r="Y217" s="41">
        <f t="shared" si="214"/>
        <v>50</v>
      </c>
      <c r="Z217" s="42">
        <f t="shared" si="215"/>
        <v>1</v>
      </c>
      <c r="AA217" s="61">
        <f t="shared" si="200"/>
        <v>13.974999904632575</v>
      </c>
      <c r="AB217" s="35">
        <f t="shared" si="201"/>
        <v>1</v>
      </c>
      <c r="AC217" s="76">
        <f t="shared" si="226"/>
        <v>1</v>
      </c>
      <c r="AD217" s="89">
        <f t="shared" si="239"/>
        <v>1</v>
      </c>
      <c r="AE217" s="168">
        <f t="shared" si="233"/>
        <v>7.8352427915752046E-2</v>
      </c>
      <c r="AF217" s="165">
        <f t="shared" si="253"/>
        <v>1</v>
      </c>
      <c r="AG217" s="70">
        <f t="shared" si="240"/>
        <v>1</v>
      </c>
      <c r="AH217" s="102">
        <f t="shared" si="241"/>
        <v>0</v>
      </c>
      <c r="AI217" s="230" t="str">
        <f t="shared" si="202"/>
        <v/>
      </c>
      <c r="AJ217" s="85">
        <f t="shared" si="254"/>
        <v>1</v>
      </c>
      <c r="AK217" s="27">
        <v>33817</v>
      </c>
      <c r="AL217">
        <v>9.25</v>
      </c>
      <c r="AM217">
        <v>18.5</v>
      </c>
      <c r="AN217">
        <v>0.30000001192092901</v>
      </c>
      <c r="AO217">
        <v>20.668415643068901</v>
      </c>
      <c r="AP217" s="36">
        <f t="shared" si="203"/>
        <v>1.8692028228833766</v>
      </c>
      <c r="AQ217" s="41">
        <f t="shared" si="216"/>
        <v>46.384093388947619</v>
      </c>
      <c r="AR217" s="42">
        <f t="shared" si="217"/>
        <v>0.92768186777895234</v>
      </c>
      <c r="AS217" s="61">
        <f t="shared" si="204"/>
        <v>16.1875</v>
      </c>
      <c r="AT217" s="37">
        <f t="shared" si="218"/>
        <v>1</v>
      </c>
      <c r="AU217" s="76">
        <f t="shared" si="227"/>
        <v>1</v>
      </c>
      <c r="AV217" s="89">
        <f t="shared" si="242"/>
        <v>1</v>
      </c>
      <c r="AW217" s="168">
        <f t="shared" si="234"/>
        <v>0.10057671131736991</v>
      </c>
      <c r="AX217" s="165">
        <f t="shared" si="255"/>
        <v>1</v>
      </c>
      <c r="AY217" s="70">
        <f t="shared" si="243"/>
        <v>1</v>
      </c>
      <c r="AZ217" s="102">
        <f t="shared" si="244"/>
        <v>0.17200012207028409</v>
      </c>
      <c r="BA217" s="230" t="str">
        <f t="shared" si="205"/>
        <v/>
      </c>
      <c r="BB217" s="85">
        <f t="shared" si="256"/>
        <v>1</v>
      </c>
      <c r="BC217" s="27">
        <v>33452</v>
      </c>
      <c r="BD217">
        <v>6.1599998474121103</v>
      </c>
      <c r="BE217">
        <v>12.2399997711182</v>
      </c>
      <c r="BF217">
        <v>19.200000762939499</v>
      </c>
      <c r="BG217">
        <v>20.414578786261099</v>
      </c>
      <c r="BH217" s="110">
        <f t="shared" si="206"/>
        <v>1.2759031898855335</v>
      </c>
      <c r="BI217" s="111">
        <f t="shared" si="219"/>
        <v>50</v>
      </c>
      <c r="BJ217" s="113">
        <f t="shared" si="220"/>
        <v>1</v>
      </c>
      <c r="BK217" s="112">
        <f t="shared" si="207"/>
        <v>10.719999790191677</v>
      </c>
      <c r="BL217" s="35">
        <f t="shared" si="208"/>
        <v>1</v>
      </c>
      <c r="BM217" s="76">
        <f t="shared" si="228"/>
        <v>1</v>
      </c>
      <c r="BN217" s="89">
        <f t="shared" si="245"/>
        <v>1</v>
      </c>
      <c r="BO217" s="168">
        <f t="shared" si="235"/>
        <v>4.4069803998192228E-2</v>
      </c>
      <c r="BP217" s="165">
        <f t="shared" si="230"/>
        <v>1</v>
      </c>
      <c r="BQ217" s="70">
        <f t="shared" si="248"/>
        <v>1</v>
      </c>
      <c r="BR217" s="102">
        <f t="shared" si="246"/>
        <v>0</v>
      </c>
      <c r="BS217" s="230" t="str">
        <f t="shared" si="221"/>
        <v/>
      </c>
      <c r="BT217" s="85">
        <f t="shared" si="257"/>
        <v>1</v>
      </c>
      <c r="BU217" s="27">
        <v>33817</v>
      </c>
      <c r="BV217">
        <v>5.0999999046325701</v>
      </c>
      <c r="BW217">
        <v>14.3400001525879</v>
      </c>
      <c r="BX217">
        <v>0</v>
      </c>
      <c r="BY217">
        <v>20.414578786261099</v>
      </c>
      <c r="BZ217" s="34">
        <f t="shared" si="209"/>
        <v>1.6031959115796601</v>
      </c>
      <c r="CA217" s="38">
        <f t="shared" si="222"/>
        <v>37.456815595154566</v>
      </c>
      <c r="CB217" s="40">
        <f t="shared" si="223"/>
        <v>0.74913631190309138</v>
      </c>
      <c r="CC217" s="61">
        <f t="shared" si="210"/>
        <v>12.030000090599067</v>
      </c>
      <c r="CD217" s="35">
        <f t="shared" si="211"/>
        <v>1</v>
      </c>
      <c r="CE217" s="76" t="str">
        <f t="shared" si="229"/>
        <v/>
      </c>
      <c r="CF217" s="89">
        <f t="shared" si="247"/>
        <v>1</v>
      </c>
      <c r="CG217" s="168">
        <f t="shared" si="236"/>
        <v>5.7531157100210562E-2</v>
      </c>
      <c r="CH217" s="165">
        <f t="shared" si="258"/>
        <v>0</v>
      </c>
      <c r="CI217" s="70">
        <f t="shared" si="231"/>
        <v>1</v>
      </c>
      <c r="CJ217" s="102">
        <f t="shared" si="249"/>
        <v>0</v>
      </c>
      <c r="CK217" s="230" t="str">
        <f t="shared" si="224"/>
        <v/>
      </c>
      <c r="CL217" s="85">
        <f t="shared" si="259"/>
        <v>1</v>
      </c>
      <c r="CM217" s="6"/>
      <c r="CN217" s="6"/>
      <c r="CO217" s="6"/>
      <c r="CP217" s="6"/>
      <c r="CQ217" s="6"/>
      <c r="CR217" s="6"/>
      <c r="CS217" s="6"/>
      <c r="CT217" s="6"/>
      <c r="CU217" s="6"/>
    </row>
    <row r="218" spans="1:99" ht="15.6">
      <c r="A218" s="27">
        <v>33088</v>
      </c>
      <c r="B218">
        <v>10.2799997329712</v>
      </c>
      <c r="C218">
        <v>16.590000152587901</v>
      </c>
      <c r="D218">
        <v>9.3000001907348597</v>
      </c>
      <c r="E218">
        <v>20.835530013882899</v>
      </c>
      <c r="F218" s="36">
        <f t="shared" si="196"/>
        <v>1.5346965178001331</v>
      </c>
      <c r="G218" s="41">
        <f t="shared" si="212"/>
        <v>50</v>
      </c>
      <c r="H218" s="42">
        <f t="shared" si="213"/>
        <v>1</v>
      </c>
      <c r="I218" s="61">
        <f t="shared" si="197"/>
        <v>15.012500047683726</v>
      </c>
      <c r="J218" s="35">
        <f t="shared" si="198"/>
        <v>1</v>
      </c>
      <c r="K218" s="89">
        <f t="shared" si="225"/>
        <v>1</v>
      </c>
      <c r="L218" s="89">
        <f t="shared" si="232"/>
        <v>1</v>
      </c>
      <c r="M218" s="168">
        <f t="shared" si="237"/>
        <v>8.9218745392144416E-2</v>
      </c>
      <c r="N218" s="165">
        <f t="shared" si="251"/>
        <v>0</v>
      </c>
      <c r="O218" s="70">
        <f t="shared" si="250"/>
        <v>1</v>
      </c>
      <c r="P218" s="102">
        <f t="shared" si="238"/>
        <v>0</v>
      </c>
      <c r="Q218" s="230" t="str">
        <f t="shared" si="195"/>
        <v/>
      </c>
      <c r="R218" s="85">
        <f t="shared" si="252"/>
        <v>1</v>
      </c>
      <c r="S218" s="27">
        <v>33453</v>
      </c>
      <c r="T218">
        <v>9.8999996185302699</v>
      </c>
      <c r="U218">
        <v>16.930000305175799</v>
      </c>
      <c r="V218">
        <v>10</v>
      </c>
      <c r="W218">
        <v>20.835530013882899</v>
      </c>
      <c r="X218" s="36">
        <f t="shared" si="199"/>
        <v>1.6188526727215888</v>
      </c>
      <c r="Y218" s="41">
        <f t="shared" si="214"/>
        <v>50</v>
      </c>
      <c r="Z218" s="42">
        <f t="shared" si="215"/>
        <v>1</v>
      </c>
      <c r="AA218" s="61">
        <f t="shared" si="200"/>
        <v>15.172500133514417</v>
      </c>
      <c r="AB218" s="35">
        <f t="shared" si="201"/>
        <v>1</v>
      </c>
      <c r="AC218" s="76">
        <f t="shared" si="226"/>
        <v>1</v>
      </c>
      <c r="AD218" s="89">
        <f t="shared" si="239"/>
        <v>1</v>
      </c>
      <c r="AE218" s="168">
        <f t="shared" si="233"/>
        <v>9.0841313769552803E-2</v>
      </c>
      <c r="AF218" s="165">
        <f t="shared" si="253"/>
        <v>1</v>
      </c>
      <c r="AG218" s="70">
        <f t="shared" si="240"/>
        <v>1</v>
      </c>
      <c r="AH218" s="102">
        <f t="shared" si="241"/>
        <v>0</v>
      </c>
      <c r="AI218" s="230" t="str">
        <f t="shared" si="202"/>
        <v/>
      </c>
      <c r="AJ218" s="85">
        <f t="shared" si="254"/>
        <v>1</v>
      </c>
      <c r="AK218" s="27">
        <v>33818</v>
      </c>
      <c r="AL218">
        <v>10.4099998474121</v>
      </c>
      <c r="AM218">
        <v>16.549999237060501</v>
      </c>
      <c r="AN218">
        <v>4</v>
      </c>
      <c r="AO218">
        <v>20.835530013882899</v>
      </c>
      <c r="AP218" s="36">
        <f t="shared" si="203"/>
        <v>1.5160628512937386</v>
      </c>
      <c r="AQ218" s="41">
        <f t="shared" si="216"/>
        <v>49.17124310791263</v>
      </c>
      <c r="AR218" s="42">
        <f t="shared" si="217"/>
        <v>0.98342486215825264</v>
      </c>
      <c r="AS218" s="61">
        <f t="shared" si="204"/>
        <v>15.0149993896484</v>
      </c>
      <c r="AT218" s="37">
        <f t="shared" si="218"/>
        <v>1</v>
      </c>
      <c r="AU218" s="76">
        <f t="shared" si="227"/>
        <v>1</v>
      </c>
      <c r="AV218" s="89">
        <f t="shared" si="242"/>
        <v>1</v>
      </c>
      <c r="AW218" s="168">
        <f t="shared" si="234"/>
        <v>8.9244232459846126E-2</v>
      </c>
      <c r="AX218" s="165">
        <f t="shared" si="255"/>
        <v>1</v>
      </c>
      <c r="AY218" s="70">
        <f t="shared" si="243"/>
        <v>1</v>
      </c>
      <c r="AZ218" s="102">
        <f t="shared" si="244"/>
        <v>0</v>
      </c>
      <c r="BA218" s="230" t="str">
        <f t="shared" si="205"/>
        <v/>
      </c>
      <c r="BB218" s="85">
        <f t="shared" si="256"/>
        <v>0</v>
      </c>
      <c r="BC218" s="27">
        <v>33453</v>
      </c>
      <c r="BD218">
        <v>6.3699998855590803</v>
      </c>
      <c r="BE218">
        <v>15.0299997329712</v>
      </c>
      <c r="BF218">
        <v>1.8999999761581401</v>
      </c>
      <c r="BG218">
        <v>20.582362283172099</v>
      </c>
      <c r="BH218" s="110">
        <f t="shared" si="206"/>
        <v>1.6205437833533967</v>
      </c>
      <c r="BI218" s="111">
        <f t="shared" si="219"/>
        <v>50</v>
      </c>
      <c r="BJ218" s="113">
        <f t="shared" si="220"/>
        <v>1</v>
      </c>
      <c r="BK218" s="112">
        <f t="shared" si="207"/>
        <v>12.864999771118171</v>
      </c>
      <c r="BL218" s="35">
        <f t="shared" si="208"/>
        <v>1</v>
      </c>
      <c r="BM218" s="76">
        <f t="shared" si="228"/>
        <v>1</v>
      </c>
      <c r="BN218" s="89">
        <f t="shared" si="245"/>
        <v>1</v>
      </c>
      <c r="BO218" s="168">
        <f t="shared" si="235"/>
        <v>6.6432953416958887E-2</v>
      </c>
      <c r="BP218" s="165">
        <f t="shared" si="230"/>
        <v>1</v>
      </c>
      <c r="BQ218" s="70">
        <f t="shared" si="248"/>
        <v>1</v>
      </c>
      <c r="BR218" s="102">
        <f t="shared" si="246"/>
        <v>0</v>
      </c>
      <c r="BS218" s="230" t="str">
        <f t="shared" si="221"/>
        <v/>
      </c>
      <c r="BT218" s="85">
        <f t="shared" si="257"/>
        <v>1</v>
      </c>
      <c r="BU218" s="27">
        <v>33818</v>
      </c>
      <c r="BV218">
        <v>8.7399997711181605</v>
      </c>
      <c r="BW218">
        <v>13.2399997711182</v>
      </c>
      <c r="BX218">
        <v>9</v>
      </c>
      <c r="BY218">
        <v>20.582362283172099</v>
      </c>
      <c r="BZ218" s="34">
        <f t="shared" si="209"/>
        <v>1.1800621701524869</v>
      </c>
      <c r="CA218" s="38">
        <f t="shared" si="222"/>
        <v>45.512765859032577</v>
      </c>
      <c r="CB218" s="40">
        <f t="shared" si="223"/>
        <v>0.91025531718065156</v>
      </c>
      <c r="CC218" s="61">
        <f t="shared" si="210"/>
        <v>12.114999771118189</v>
      </c>
      <c r="CD218" s="35">
        <f t="shared" si="211"/>
        <v>1</v>
      </c>
      <c r="CE218" s="76">
        <f t="shared" si="229"/>
        <v>1</v>
      </c>
      <c r="CF218" s="89">
        <f t="shared" si="247"/>
        <v>1</v>
      </c>
      <c r="CG218" s="168">
        <f t="shared" si="236"/>
        <v>5.842933922058461E-2</v>
      </c>
      <c r="CH218" s="165">
        <f t="shared" si="258"/>
        <v>0</v>
      </c>
      <c r="CI218" s="70">
        <f t="shared" si="231"/>
        <v>1</v>
      </c>
      <c r="CJ218" s="102">
        <f t="shared" si="249"/>
        <v>0</v>
      </c>
      <c r="CK218" s="230" t="str">
        <f t="shared" si="224"/>
        <v/>
      </c>
      <c r="CL218" s="85">
        <f t="shared" si="259"/>
        <v>0</v>
      </c>
      <c r="CM218" s="6"/>
      <c r="CN218" s="6"/>
      <c r="CO218" s="6"/>
      <c r="CP218" s="6"/>
      <c r="CQ218" s="6"/>
      <c r="CR218" s="6"/>
      <c r="CS218" s="6"/>
      <c r="CT218" s="6"/>
      <c r="CU218" s="6"/>
    </row>
    <row r="219" spans="1:99" ht="15.6">
      <c r="A219" s="27">
        <v>33089</v>
      </c>
      <c r="B219">
        <v>9.4300003051757795</v>
      </c>
      <c r="C219">
        <v>15.319999694824199</v>
      </c>
      <c r="D219">
        <v>7.1999998092651403</v>
      </c>
      <c r="E219">
        <v>21.0058607554944</v>
      </c>
      <c r="F219" s="36">
        <f t="shared" si="196"/>
        <v>1.4441328184560189</v>
      </c>
      <c r="G219" s="41">
        <f t="shared" si="212"/>
        <v>50</v>
      </c>
      <c r="H219" s="42">
        <f t="shared" si="213"/>
        <v>1</v>
      </c>
      <c r="I219" s="61">
        <f t="shared" si="197"/>
        <v>13.847499847412095</v>
      </c>
      <c r="J219" s="35">
        <f t="shared" si="198"/>
        <v>1</v>
      </c>
      <c r="K219" s="89">
        <f t="shared" si="225"/>
        <v>1</v>
      </c>
      <c r="L219" s="89">
        <f t="shared" si="232"/>
        <v>1</v>
      </c>
      <c r="M219" s="168">
        <f t="shared" si="237"/>
        <v>7.6989845324748118E-2</v>
      </c>
      <c r="N219" s="165">
        <f t="shared" si="251"/>
        <v>0</v>
      </c>
      <c r="O219" s="70">
        <f t="shared" si="250"/>
        <v>1</v>
      </c>
      <c r="P219" s="102">
        <f t="shared" si="238"/>
        <v>0</v>
      </c>
      <c r="Q219" s="230" t="str">
        <f t="shared" si="195"/>
        <v/>
      </c>
      <c r="R219" s="85">
        <f t="shared" si="252"/>
        <v>1</v>
      </c>
      <c r="S219" s="27">
        <v>33454</v>
      </c>
      <c r="T219">
        <v>10.0299997329712</v>
      </c>
      <c r="U219">
        <v>16.209999084472699</v>
      </c>
      <c r="V219">
        <v>12.8999996185303</v>
      </c>
      <c r="W219">
        <v>21.0058607554944</v>
      </c>
      <c r="X219" s="36">
        <f t="shared" si="199"/>
        <v>1.5157791385610704</v>
      </c>
      <c r="Y219" s="41">
        <f t="shared" si="214"/>
        <v>50</v>
      </c>
      <c r="Z219" s="42">
        <f t="shared" si="215"/>
        <v>1</v>
      </c>
      <c r="AA219" s="61">
        <f t="shared" si="200"/>
        <v>14.664999246597324</v>
      </c>
      <c r="AB219" s="35">
        <f t="shared" si="201"/>
        <v>1</v>
      </c>
      <c r="AC219" s="76">
        <f t="shared" si="226"/>
        <v>1</v>
      </c>
      <c r="AD219" s="89">
        <f t="shared" si="239"/>
        <v>1</v>
      </c>
      <c r="AE219" s="168">
        <f t="shared" si="233"/>
        <v>8.5636547821337825E-2</v>
      </c>
      <c r="AF219" s="165">
        <f t="shared" si="253"/>
        <v>1</v>
      </c>
      <c r="AG219" s="70">
        <f t="shared" si="240"/>
        <v>1</v>
      </c>
      <c r="AH219" s="102">
        <f t="shared" si="241"/>
        <v>0</v>
      </c>
      <c r="AI219" s="230" t="str">
        <f t="shared" si="202"/>
        <v/>
      </c>
      <c r="AJ219" s="85">
        <f t="shared" si="254"/>
        <v>1</v>
      </c>
      <c r="AK219" s="27">
        <v>33819</v>
      </c>
      <c r="AL219">
        <v>10.4099998474121</v>
      </c>
      <c r="AM219">
        <v>18.459999084472699</v>
      </c>
      <c r="AN219">
        <v>3.5999999046325701</v>
      </c>
      <c r="AO219">
        <v>21.0058607554944</v>
      </c>
      <c r="AP219" s="36">
        <f t="shared" si="203"/>
        <v>1.8035484804256818</v>
      </c>
      <c r="AQ219" s="41">
        <f t="shared" si="216"/>
        <v>50</v>
      </c>
      <c r="AR219" s="42">
        <f t="shared" si="217"/>
        <v>1</v>
      </c>
      <c r="AS219" s="61">
        <f t="shared" si="204"/>
        <v>16.447499275207548</v>
      </c>
      <c r="AT219" s="37">
        <f t="shared" si="218"/>
        <v>1</v>
      </c>
      <c r="AU219" s="76">
        <f t="shared" si="227"/>
        <v>1</v>
      </c>
      <c r="AV219" s="89">
        <f t="shared" si="242"/>
        <v>1</v>
      </c>
      <c r="AW219" s="168">
        <f t="shared" si="234"/>
        <v>0.10286497187543443</v>
      </c>
      <c r="AX219" s="165">
        <f t="shared" si="255"/>
        <v>1</v>
      </c>
      <c r="AY219" s="70">
        <f t="shared" si="243"/>
        <v>1</v>
      </c>
      <c r="AZ219" s="102">
        <f t="shared" si="244"/>
        <v>0</v>
      </c>
      <c r="BA219" s="230" t="str">
        <f t="shared" si="205"/>
        <v/>
      </c>
      <c r="BB219" s="85">
        <f t="shared" si="256"/>
        <v>0</v>
      </c>
      <c r="BC219" s="27">
        <v>33454</v>
      </c>
      <c r="BD219">
        <v>6.2800002098083496</v>
      </c>
      <c r="BE219">
        <v>13.539999961853001</v>
      </c>
      <c r="BF219">
        <v>7.8000001907348597</v>
      </c>
      <c r="BG219">
        <v>20.753357332833101</v>
      </c>
      <c r="BH219" s="110">
        <f t="shared" si="206"/>
        <v>1.4546380568095851</v>
      </c>
      <c r="BI219" s="111">
        <f t="shared" si="219"/>
        <v>50</v>
      </c>
      <c r="BJ219" s="113">
        <f t="shared" si="220"/>
        <v>1</v>
      </c>
      <c r="BK219" s="112">
        <f t="shared" si="207"/>
        <v>11.725000023841838</v>
      </c>
      <c r="BL219" s="35">
        <f t="shared" si="208"/>
        <v>1</v>
      </c>
      <c r="BM219" s="76">
        <f t="shared" si="228"/>
        <v>1</v>
      </c>
      <c r="BN219" s="89">
        <f t="shared" si="245"/>
        <v>1</v>
      </c>
      <c r="BO219" s="168">
        <f t="shared" si="235"/>
        <v>5.4328678014280603E-2</v>
      </c>
      <c r="BP219" s="165">
        <f t="shared" si="230"/>
        <v>1</v>
      </c>
      <c r="BQ219" s="70">
        <f t="shared" si="248"/>
        <v>1</v>
      </c>
      <c r="BR219" s="102">
        <f t="shared" si="246"/>
        <v>0</v>
      </c>
      <c r="BS219" s="230" t="str">
        <f t="shared" si="221"/>
        <v/>
      </c>
      <c r="BT219" s="85">
        <f t="shared" si="257"/>
        <v>1</v>
      </c>
      <c r="BU219" s="27">
        <v>33819</v>
      </c>
      <c r="BV219">
        <v>8.6099996566772496</v>
      </c>
      <c r="BW219">
        <v>16.840000152587901</v>
      </c>
      <c r="BX219">
        <v>6.4000000953674299</v>
      </c>
      <c r="BY219">
        <v>20.753357332833101</v>
      </c>
      <c r="BZ219" s="34">
        <f t="shared" si="209"/>
        <v>1.7061048496032447</v>
      </c>
      <c r="CA219" s="38">
        <f t="shared" si="222"/>
        <v>50</v>
      </c>
      <c r="CB219" s="40">
        <f t="shared" si="223"/>
        <v>1</v>
      </c>
      <c r="CC219" s="61">
        <f t="shared" si="210"/>
        <v>14.782500028610238</v>
      </c>
      <c r="CD219" s="35">
        <f t="shared" si="211"/>
        <v>1</v>
      </c>
      <c r="CE219" s="76">
        <f t="shared" si="229"/>
        <v>1</v>
      </c>
      <c r="CF219" s="89">
        <f t="shared" si="247"/>
        <v>1</v>
      </c>
      <c r="CG219" s="168">
        <f t="shared" si="236"/>
        <v>8.6855868202632525E-2</v>
      </c>
      <c r="CH219" s="165">
        <f t="shared" si="258"/>
        <v>0</v>
      </c>
      <c r="CI219" s="70">
        <f t="shared" si="231"/>
        <v>1</v>
      </c>
      <c r="CJ219" s="102">
        <f t="shared" si="249"/>
        <v>0</v>
      </c>
      <c r="CK219" s="230" t="str">
        <f t="shared" si="224"/>
        <v/>
      </c>
      <c r="CL219" s="85">
        <f t="shared" si="259"/>
        <v>0</v>
      </c>
      <c r="CM219" s="6"/>
      <c r="CN219" s="6"/>
      <c r="CO219" s="6"/>
      <c r="CP219" s="6"/>
      <c r="CQ219" s="6"/>
      <c r="CR219" s="6"/>
      <c r="CS219" s="6"/>
      <c r="CT219" s="6"/>
      <c r="CU219" s="6"/>
    </row>
    <row r="220" spans="1:99" ht="15.6">
      <c r="A220" s="27">
        <v>33090</v>
      </c>
      <c r="B220">
        <v>7.7699999809265101</v>
      </c>
      <c r="C220">
        <v>15.4899997711182</v>
      </c>
      <c r="D220">
        <v>1.3999999761581401</v>
      </c>
      <c r="E220">
        <v>21.1793663961449</v>
      </c>
      <c r="F220" s="36">
        <f t="shared" si="196"/>
        <v>1.6258243352509556</v>
      </c>
      <c r="G220" s="41">
        <f t="shared" si="212"/>
        <v>50</v>
      </c>
      <c r="H220" s="42">
        <f t="shared" si="213"/>
        <v>1</v>
      </c>
      <c r="I220" s="61">
        <f t="shared" si="197"/>
        <v>13.559999823570276</v>
      </c>
      <c r="J220" s="35">
        <f t="shared" si="198"/>
        <v>1</v>
      </c>
      <c r="K220" s="89">
        <f t="shared" si="225"/>
        <v>1</v>
      </c>
      <c r="L220" s="89">
        <f t="shared" si="232"/>
        <v>1</v>
      </c>
      <c r="M220" s="168">
        <f t="shared" si="237"/>
        <v>7.3906535248681959E-2</v>
      </c>
      <c r="N220" s="165">
        <f t="shared" si="251"/>
        <v>0</v>
      </c>
      <c r="O220" s="70">
        <f t="shared" si="250"/>
        <v>1</v>
      </c>
      <c r="P220" s="102">
        <f t="shared" si="238"/>
        <v>0</v>
      </c>
      <c r="Q220" s="230" t="str">
        <f t="shared" si="195"/>
        <v/>
      </c>
      <c r="R220" s="85">
        <f t="shared" si="252"/>
        <v>1</v>
      </c>
      <c r="S220" s="27">
        <v>33455</v>
      </c>
      <c r="T220">
        <v>8.6700000762939506</v>
      </c>
      <c r="U220">
        <v>15.3800001144409</v>
      </c>
      <c r="V220">
        <v>5.5999999046325701</v>
      </c>
      <c r="W220">
        <v>21.1793663961449</v>
      </c>
      <c r="X220" s="36">
        <f t="shared" si="199"/>
        <v>1.5360891807771473</v>
      </c>
      <c r="Y220" s="41">
        <f t="shared" si="214"/>
        <v>50</v>
      </c>
      <c r="Z220" s="42">
        <f t="shared" si="215"/>
        <v>1</v>
      </c>
      <c r="AA220" s="61">
        <f t="shared" si="200"/>
        <v>13.702500104904162</v>
      </c>
      <c r="AB220" s="35">
        <f t="shared" si="201"/>
        <v>1</v>
      </c>
      <c r="AC220" s="76">
        <f t="shared" si="226"/>
        <v>1</v>
      </c>
      <c r="AD220" s="89">
        <f t="shared" si="239"/>
        <v>1</v>
      </c>
      <c r="AE220" s="168">
        <f t="shared" si="233"/>
        <v>7.5436333808213046E-2</v>
      </c>
      <c r="AF220" s="165">
        <f t="shared" si="253"/>
        <v>1</v>
      </c>
      <c r="AG220" s="70">
        <f t="shared" si="240"/>
        <v>1</v>
      </c>
      <c r="AH220" s="102">
        <f t="shared" si="241"/>
        <v>0</v>
      </c>
      <c r="AI220" s="230" t="str">
        <f t="shared" si="202"/>
        <v/>
      </c>
      <c r="AJ220" s="85">
        <f t="shared" si="254"/>
        <v>1</v>
      </c>
      <c r="AK220" s="27">
        <v>33820</v>
      </c>
      <c r="AL220">
        <v>10.439999580383301</v>
      </c>
      <c r="AM220">
        <v>17.909999847412099</v>
      </c>
      <c r="AN220">
        <v>4.5999999046325701</v>
      </c>
      <c r="AO220">
        <v>21.1793663961449</v>
      </c>
      <c r="AP220" s="36">
        <f t="shared" si="203"/>
        <v>1.7375830569734279</v>
      </c>
      <c r="AQ220" s="41">
        <f t="shared" si="216"/>
        <v>50</v>
      </c>
      <c r="AR220" s="42">
        <f t="shared" si="217"/>
        <v>1</v>
      </c>
      <c r="AS220" s="61">
        <f t="shared" si="204"/>
        <v>16.0424997806549</v>
      </c>
      <c r="AT220" s="37">
        <f t="shared" si="218"/>
        <v>1</v>
      </c>
      <c r="AU220" s="76">
        <f t="shared" si="227"/>
        <v>1</v>
      </c>
      <c r="AV220" s="89">
        <f t="shared" si="242"/>
        <v>1</v>
      </c>
      <c r="AW220" s="168">
        <f t="shared" si="234"/>
        <v>9.9258189281919568E-2</v>
      </c>
      <c r="AX220" s="165">
        <f t="shared" si="255"/>
        <v>0</v>
      </c>
      <c r="AY220" s="70">
        <f t="shared" si="243"/>
        <v>1</v>
      </c>
      <c r="AZ220" s="102">
        <f t="shared" si="244"/>
        <v>0</v>
      </c>
      <c r="BA220" s="230">
        <f t="shared" si="205"/>
        <v>33820</v>
      </c>
      <c r="BB220" s="85">
        <f t="shared" si="256"/>
        <v>1</v>
      </c>
      <c r="BC220" s="27">
        <v>33455</v>
      </c>
      <c r="BD220">
        <v>4.0900001525878897</v>
      </c>
      <c r="BE220">
        <v>12.25</v>
      </c>
      <c r="BF220">
        <v>1.8999999761581401</v>
      </c>
      <c r="BG220">
        <v>20.927525070447601</v>
      </c>
      <c r="BH220" s="110">
        <f t="shared" si="206"/>
        <v>1.4574600146518482</v>
      </c>
      <c r="BI220" s="111">
        <f t="shared" si="219"/>
        <v>50</v>
      </c>
      <c r="BJ220" s="113">
        <f t="shared" si="220"/>
        <v>1</v>
      </c>
      <c r="BK220" s="112">
        <f t="shared" si="207"/>
        <v>10.210000038146973</v>
      </c>
      <c r="BL220" s="35">
        <f t="shared" si="208"/>
        <v>1</v>
      </c>
      <c r="BM220" s="76">
        <f t="shared" si="228"/>
        <v>1</v>
      </c>
      <c r="BN220" s="89">
        <f t="shared" si="245"/>
        <v>1</v>
      </c>
      <c r="BO220" s="168">
        <f t="shared" si="235"/>
        <v>3.9083621851614084E-2</v>
      </c>
      <c r="BP220" s="165">
        <f t="shared" si="230"/>
        <v>1</v>
      </c>
      <c r="BQ220" s="70">
        <f t="shared" si="248"/>
        <v>1</v>
      </c>
      <c r="BR220" s="102">
        <f t="shared" si="246"/>
        <v>0</v>
      </c>
      <c r="BS220" s="230" t="str">
        <f t="shared" si="221"/>
        <v/>
      </c>
      <c r="BT220" s="85">
        <f t="shared" si="257"/>
        <v>1</v>
      </c>
      <c r="BU220" s="27">
        <v>33820</v>
      </c>
      <c r="BV220">
        <v>8.6499996185302699</v>
      </c>
      <c r="BW220">
        <v>15.7399997711182</v>
      </c>
      <c r="BX220">
        <v>2.2999999523162802</v>
      </c>
      <c r="BY220">
        <v>20.927525070447601</v>
      </c>
      <c r="BZ220" s="34">
        <f t="shared" si="209"/>
        <v>1.5691035560476965</v>
      </c>
      <c r="CA220" s="38">
        <f t="shared" si="222"/>
        <v>50</v>
      </c>
      <c r="CB220" s="40">
        <f t="shared" si="223"/>
        <v>1</v>
      </c>
      <c r="CC220" s="61">
        <f t="shared" si="210"/>
        <v>13.967499732971216</v>
      </c>
      <c r="CD220" s="35">
        <f t="shared" si="211"/>
        <v>1</v>
      </c>
      <c r="CE220" s="76">
        <f t="shared" si="229"/>
        <v>1</v>
      </c>
      <c r="CF220" s="89">
        <f t="shared" si="247"/>
        <v>1</v>
      </c>
      <c r="CG220" s="168">
        <f t="shared" si="236"/>
        <v>7.8272377537556156E-2</v>
      </c>
      <c r="CH220" s="165">
        <f t="shared" si="258"/>
        <v>0</v>
      </c>
      <c r="CI220" s="70">
        <f t="shared" si="231"/>
        <v>1</v>
      </c>
      <c r="CJ220" s="102">
        <f t="shared" si="249"/>
        <v>0</v>
      </c>
      <c r="CK220" s="230" t="str">
        <f t="shared" si="224"/>
        <v/>
      </c>
      <c r="CL220" s="85">
        <f t="shared" si="259"/>
        <v>0</v>
      </c>
      <c r="CM220" s="6"/>
      <c r="CN220" s="6"/>
      <c r="CO220" s="6"/>
      <c r="CP220" s="6"/>
      <c r="CQ220" s="6"/>
      <c r="CR220" s="6"/>
      <c r="CS220" s="6"/>
      <c r="CT220" s="6"/>
      <c r="CU220" s="6"/>
    </row>
    <row r="221" spans="1:99" ht="15.6">
      <c r="A221" s="27">
        <v>33091</v>
      </c>
      <c r="B221">
        <v>7.4000000953674299</v>
      </c>
      <c r="C221">
        <v>16.290000915527301</v>
      </c>
      <c r="D221">
        <v>0.60000002384185802</v>
      </c>
      <c r="E221">
        <v>21.356005464075501</v>
      </c>
      <c r="F221" s="36">
        <f t="shared" si="196"/>
        <v>1.772083319287445</v>
      </c>
      <c r="G221" s="41">
        <f t="shared" si="212"/>
        <v>49.182333368411904</v>
      </c>
      <c r="H221" s="42">
        <f t="shared" si="213"/>
        <v>0.98364666736823803</v>
      </c>
      <c r="I221" s="61">
        <f t="shared" si="197"/>
        <v>14.067500710487334</v>
      </c>
      <c r="J221" s="35">
        <f t="shared" si="198"/>
        <v>1</v>
      </c>
      <c r="K221" s="89">
        <f t="shared" si="225"/>
        <v>1</v>
      </c>
      <c r="L221" s="89">
        <f t="shared" si="232"/>
        <v>1</v>
      </c>
      <c r="M221" s="168">
        <f t="shared" si="237"/>
        <v>7.9338515347448874E-2</v>
      </c>
      <c r="N221" s="165">
        <f t="shared" si="251"/>
        <v>0</v>
      </c>
      <c r="O221" s="70">
        <f t="shared" si="250"/>
        <v>1</v>
      </c>
      <c r="P221" s="102">
        <f t="shared" si="238"/>
        <v>0</v>
      </c>
      <c r="Q221" s="230" t="str">
        <f t="shared" si="195"/>
        <v/>
      </c>
      <c r="R221" s="85">
        <f t="shared" si="252"/>
        <v>1</v>
      </c>
      <c r="S221" s="27">
        <v>33456</v>
      </c>
      <c r="T221">
        <v>5.4800000190734899</v>
      </c>
      <c r="U221">
        <v>17.120000839233398</v>
      </c>
      <c r="V221">
        <v>0.10000000149011599</v>
      </c>
      <c r="W221">
        <v>21.356005464075501</v>
      </c>
      <c r="X221" s="36">
        <f t="shared" si="199"/>
        <v>1.9904500146732271</v>
      </c>
      <c r="Y221" s="41">
        <f t="shared" si="214"/>
        <v>48.507639989751532</v>
      </c>
      <c r="Z221" s="42">
        <f t="shared" si="215"/>
        <v>0.97015279979503066</v>
      </c>
      <c r="AA221" s="61">
        <f t="shared" si="200"/>
        <v>14.21000063419342</v>
      </c>
      <c r="AB221" s="35">
        <f t="shared" si="201"/>
        <v>1</v>
      </c>
      <c r="AC221" s="76">
        <f t="shared" si="226"/>
        <v>1</v>
      </c>
      <c r="AD221" s="89">
        <f t="shared" si="239"/>
        <v>1</v>
      </c>
      <c r="AE221" s="168">
        <f t="shared" si="233"/>
        <v>8.0852804385621715E-2</v>
      </c>
      <c r="AF221" s="165">
        <f t="shared" si="253"/>
        <v>1</v>
      </c>
      <c r="AG221" s="70">
        <f t="shared" si="240"/>
        <v>1</v>
      </c>
      <c r="AH221" s="102">
        <f t="shared" si="241"/>
        <v>0</v>
      </c>
      <c r="AI221" s="230" t="str">
        <f t="shared" si="202"/>
        <v/>
      </c>
      <c r="AJ221" s="85">
        <f t="shared" si="254"/>
        <v>1</v>
      </c>
      <c r="AK221" s="27">
        <v>33821</v>
      </c>
      <c r="AL221">
        <v>8.5900001525878906</v>
      </c>
      <c r="AM221">
        <v>16.909999847412099</v>
      </c>
      <c r="AN221">
        <v>16.700000762939499</v>
      </c>
      <c r="AO221">
        <v>21.356005464075501</v>
      </c>
      <c r="AP221" s="36">
        <f t="shared" si="203"/>
        <v>1.7666667880282518</v>
      </c>
      <c r="AQ221" s="41">
        <f t="shared" si="216"/>
        <v>50</v>
      </c>
      <c r="AR221" s="42">
        <f t="shared" si="217"/>
        <v>1</v>
      </c>
      <c r="AS221" s="61">
        <f t="shared" si="204"/>
        <v>14.829999923706048</v>
      </c>
      <c r="AT221" s="37">
        <f t="shared" si="218"/>
        <v>1</v>
      </c>
      <c r="AU221" s="76">
        <f t="shared" si="227"/>
        <v>1</v>
      </c>
      <c r="AV221" s="89">
        <f t="shared" si="242"/>
        <v>1</v>
      </c>
      <c r="AW221" s="168">
        <f t="shared" si="234"/>
        <v>8.7346552478180239E-2</v>
      </c>
      <c r="AX221" s="165">
        <f t="shared" si="255"/>
        <v>0</v>
      </c>
      <c r="AY221" s="70">
        <f t="shared" si="243"/>
        <v>1</v>
      </c>
      <c r="AZ221" s="102">
        <f t="shared" si="244"/>
        <v>0</v>
      </c>
      <c r="BA221" s="230" t="str">
        <f t="shared" si="205"/>
        <v/>
      </c>
      <c r="BB221" s="85">
        <f t="shared" si="256"/>
        <v>1</v>
      </c>
      <c r="BC221" s="27">
        <v>33456</v>
      </c>
      <c r="BD221">
        <v>5.2800002098083496</v>
      </c>
      <c r="BE221">
        <v>14.560000419616699</v>
      </c>
      <c r="BF221">
        <v>0.10000000149011599</v>
      </c>
      <c r="BG221">
        <v>21.104826631219201</v>
      </c>
      <c r="BH221" s="110">
        <f t="shared" si="206"/>
        <v>1.6730571044586808</v>
      </c>
      <c r="BI221" s="111">
        <f t="shared" si="219"/>
        <v>48.761554317923171</v>
      </c>
      <c r="BJ221" s="113">
        <f t="shared" si="220"/>
        <v>0.97523108635846345</v>
      </c>
      <c r="BK221" s="112">
        <f t="shared" si="207"/>
        <v>12.240000367164612</v>
      </c>
      <c r="BL221" s="35">
        <f t="shared" si="208"/>
        <v>1</v>
      </c>
      <c r="BM221" s="76">
        <f t="shared" si="228"/>
        <v>1</v>
      </c>
      <c r="BN221" s="89">
        <f t="shared" si="245"/>
        <v>1</v>
      </c>
      <c r="BO221" s="168">
        <f t="shared" si="235"/>
        <v>5.9754180129435078E-2</v>
      </c>
      <c r="BP221" s="165">
        <f t="shared" si="230"/>
        <v>1</v>
      </c>
      <c r="BQ221" s="70">
        <f t="shared" si="248"/>
        <v>1</v>
      </c>
      <c r="BR221" s="102">
        <f t="shared" si="246"/>
        <v>0</v>
      </c>
      <c r="BS221" s="230" t="str">
        <f t="shared" si="221"/>
        <v/>
      </c>
      <c r="BT221" s="85">
        <f t="shared" si="257"/>
        <v>1</v>
      </c>
      <c r="BU221" s="27">
        <v>33821</v>
      </c>
      <c r="BV221">
        <v>5.4099998474121103</v>
      </c>
      <c r="BW221">
        <v>15.6599998474121</v>
      </c>
      <c r="BX221">
        <v>6.4000000953674299</v>
      </c>
      <c r="BY221">
        <v>21.104826631219201</v>
      </c>
      <c r="BZ221" s="34">
        <f t="shared" si="209"/>
        <v>1.7973335779513109</v>
      </c>
      <c r="CA221" s="38">
        <f t="shared" si="222"/>
        <v>50</v>
      </c>
      <c r="CB221" s="40">
        <f t="shared" si="223"/>
        <v>1</v>
      </c>
      <c r="CC221" s="61">
        <f t="shared" si="210"/>
        <v>13.097499847412102</v>
      </c>
      <c r="CD221" s="35">
        <f t="shared" si="211"/>
        <v>1</v>
      </c>
      <c r="CE221" s="76">
        <f t="shared" si="229"/>
        <v>1</v>
      </c>
      <c r="CF221" s="89">
        <f t="shared" si="247"/>
        <v>1</v>
      </c>
      <c r="CG221" s="168">
        <f t="shared" si="236"/>
        <v>6.8932033813670718E-2</v>
      </c>
      <c r="CH221" s="165">
        <f t="shared" si="258"/>
        <v>0</v>
      </c>
      <c r="CI221" s="70">
        <f t="shared" si="231"/>
        <v>1</v>
      </c>
      <c r="CJ221" s="102">
        <f t="shared" si="249"/>
        <v>0</v>
      </c>
      <c r="CK221" s="230" t="str">
        <f t="shared" si="224"/>
        <v/>
      </c>
      <c r="CL221" s="85">
        <f t="shared" si="259"/>
        <v>0</v>
      </c>
      <c r="CM221" s="6"/>
      <c r="CN221" s="6"/>
      <c r="CO221" s="6"/>
      <c r="CP221" s="6"/>
      <c r="CQ221" s="6"/>
      <c r="CR221" s="6"/>
      <c r="CS221" s="6"/>
      <c r="CT221" s="6"/>
      <c r="CU221" s="6"/>
    </row>
    <row r="222" spans="1:99" ht="15.6">
      <c r="A222" s="27">
        <v>33092</v>
      </c>
      <c r="B222">
        <v>7.6799998283386204</v>
      </c>
      <c r="C222">
        <v>15.5900001525879</v>
      </c>
      <c r="D222">
        <v>4.5</v>
      </c>
      <c r="E222">
        <v>21.535736487527501</v>
      </c>
      <c r="F222" s="36">
        <f t="shared" si="196"/>
        <v>1.6736851809290905</v>
      </c>
      <c r="G222" s="41">
        <f t="shared" si="212"/>
        <v>50</v>
      </c>
      <c r="H222" s="42">
        <f t="shared" si="213"/>
        <v>1</v>
      </c>
      <c r="I222" s="61">
        <f t="shared" si="197"/>
        <v>13.612500071525579</v>
      </c>
      <c r="J222" s="35">
        <f t="shared" si="198"/>
        <v>1</v>
      </c>
      <c r="K222" s="89">
        <f t="shared" si="225"/>
        <v>1</v>
      </c>
      <c r="L222" s="89">
        <f t="shared" si="232"/>
        <v>1</v>
      </c>
      <c r="M222" s="168">
        <f t="shared" si="237"/>
        <v>7.4470437261881295E-2</v>
      </c>
      <c r="N222" s="165">
        <f t="shared" si="251"/>
        <v>0</v>
      </c>
      <c r="O222" s="70">
        <f t="shared" si="250"/>
        <v>1</v>
      </c>
      <c r="P222" s="102">
        <f t="shared" si="238"/>
        <v>0</v>
      </c>
      <c r="Q222" s="230" t="str">
        <f t="shared" si="195"/>
        <v/>
      </c>
      <c r="R222" s="85">
        <f t="shared" si="252"/>
        <v>1</v>
      </c>
      <c r="S222" s="27">
        <v>33457</v>
      </c>
      <c r="T222">
        <v>7.5</v>
      </c>
      <c r="U222">
        <v>17.75</v>
      </c>
      <c r="V222">
        <v>0</v>
      </c>
      <c r="W222">
        <v>21.535736487527501</v>
      </c>
      <c r="X222" s="36">
        <f t="shared" si="199"/>
        <v>1.969309608016659</v>
      </c>
      <c r="Y222" s="41">
        <f t="shared" si="214"/>
        <v>46.932192303338205</v>
      </c>
      <c r="Z222" s="42">
        <f t="shared" si="215"/>
        <v>0.9386438460667641</v>
      </c>
      <c r="AA222" s="61">
        <f t="shared" si="200"/>
        <v>15.1875</v>
      </c>
      <c r="AB222" s="35">
        <f t="shared" si="201"/>
        <v>1</v>
      </c>
      <c r="AC222" s="76">
        <f t="shared" si="226"/>
        <v>1</v>
      </c>
      <c r="AD222" s="89">
        <f t="shared" si="239"/>
        <v>1</v>
      </c>
      <c r="AE222" s="168">
        <f t="shared" si="233"/>
        <v>9.0992448452867691E-2</v>
      </c>
      <c r="AF222" s="165">
        <f t="shared" si="253"/>
        <v>1</v>
      </c>
      <c r="AG222" s="70">
        <f t="shared" si="240"/>
        <v>1</v>
      </c>
      <c r="AH222" s="102">
        <f t="shared" si="241"/>
        <v>0</v>
      </c>
      <c r="AI222" s="230" t="str">
        <f t="shared" si="202"/>
        <v/>
      </c>
      <c r="AJ222" s="85">
        <f t="shared" si="254"/>
        <v>1</v>
      </c>
      <c r="AK222" s="27">
        <v>33822</v>
      </c>
      <c r="AL222">
        <v>10.710000038146999</v>
      </c>
      <c r="AM222">
        <v>17.139999389648398</v>
      </c>
      <c r="AN222">
        <v>3.7999999523162802</v>
      </c>
      <c r="AO222">
        <v>21.535736487527501</v>
      </c>
      <c r="AP222" s="36">
        <f t="shared" si="203"/>
        <v>1.62640451623476</v>
      </c>
      <c r="AQ222" s="41">
        <f t="shared" si="216"/>
        <v>50</v>
      </c>
      <c r="AR222" s="42">
        <f t="shared" si="217"/>
        <v>1</v>
      </c>
      <c r="AS222" s="61">
        <f t="shared" si="204"/>
        <v>15.532499551773048</v>
      </c>
      <c r="AT222" s="37">
        <f t="shared" si="218"/>
        <v>1</v>
      </c>
      <c r="AU222" s="76">
        <f t="shared" si="227"/>
        <v>1</v>
      </c>
      <c r="AV222" s="89">
        <f t="shared" si="242"/>
        <v>1</v>
      </c>
      <c r="AW222" s="168">
        <f t="shared" si="234"/>
        <v>9.4416470308092096E-2</v>
      </c>
      <c r="AX222" s="165">
        <f t="shared" si="255"/>
        <v>1</v>
      </c>
      <c r="AY222" s="70">
        <f t="shared" si="243"/>
        <v>1</v>
      </c>
      <c r="AZ222" s="102">
        <f t="shared" si="244"/>
        <v>0</v>
      </c>
      <c r="BA222" s="230" t="str">
        <f t="shared" si="205"/>
        <v/>
      </c>
      <c r="BB222" s="85">
        <f t="shared" si="256"/>
        <v>1</v>
      </c>
      <c r="BC222" s="27">
        <v>33457</v>
      </c>
      <c r="BD222">
        <v>5.9400000572204599</v>
      </c>
      <c r="BE222">
        <v>14.449999809265099</v>
      </c>
      <c r="BF222">
        <v>0</v>
      </c>
      <c r="BG222">
        <v>21.2852231503513</v>
      </c>
      <c r="BH222" s="110">
        <f t="shared" si="206"/>
        <v>1.6318686670579159</v>
      </c>
      <c r="BI222" s="111">
        <f t="shared" si="219"/>
        <v>47.456059384276841</v>
      </c>
      <c r="BJ222" s="113">
        <f t="shared" si="220"/>
        <v>0.94912118768553677</v>
      </c>
      <c r="BK222" s="112">
        <f t="shared" si="207"/>
        <v>12.322499871253939</v>
      </c>
      <c r="BL222" s="35">
        <f t="shared" si="208"/>
        <v>1</v>
      </c>
      <c r="BM222" s="76">
        <f t="shared" si="228"/>
        <v>1</v>
      </c>
      <c r="BN222" s="89">
        <f t="shared" si="245"/>
        <v>1</v>
      </c>
      <c r="BO222" s="168">
        <f t="shared" si="235"/>
        <v>6.0630953625195515E-2</v>
      </c>
      <c r="BP222" s="165">
        <f t="shared" si="230"/>
        <v>1</v>
      </c>
      <c r="BQ222" s="70">
        <f t="shared" si="248"/>
        <v>1</v>
      </c>
      <c r="BR222" s="102">
        <f t="shared" si="246"/>
        <v>0</v>
      </c>
      <c r="BS222" s="230" t="str">
        <f t="shared" si="221"/>
        <v/>
      </c>
      <c r="BT222" s="85">
        <f t="shared" si="257"/>
        <v>1</v>
      </c>
      <c r="BU222" s="27">
        <v>33822</v>
      </c>
      <c r="BV222">
        <v>7.7399997711181596</v>
      </c>
      <c r="BW222">
        <v>14.829999923706101</v>
      </c>
      <c r="BX222">
        <v>0.80000001192092896</v>
      </c>
      <c r="BY222">
        <v>21.2852231503513</v>
      </c>
      <c r="BZ222" s="34">
        <f t="shared" si="209"/>
        <v>1.547505308119018</v>
      </c>
      <c r="CA222" s="38">
        <f t="shared" si="222"/>
        <v>49.561995765425714</v>
      </c>
      <c r="CB222" s="40">
        <f t="shared" si="223"/>
        <v>0.9912399153085143</v>
      </c>
      <c r="CC222" s="61">
        <f t="shared" si="210"/>
        <v>13.057499885559116</v>
      </c>
      <c r="CD222" s="35">
        <f t="shared" si="211"/>
        <v>1</v>
      </c>
      <c r="CE222" s="76">
        <f t="shared" si="229"/>
        <v>1</v>
      </c>
      <c r="CF222" s="89">
        <f t="shared" si="247"/>
        <v>1</v>
      </c>
      <c r="CG222" s="168">
        <f t="shared" si="236"/>
        <v>6.8501814568949881E-2</v>
      </c>
      <c r="CH222" s="165">
        <f t="shared" si="258"/>
        <v>0</v>
      </c>
      <c r="CI222" s="70">
        <f t="shared" si="231"/>
        <v>1</v>
      </c>
      <c r="CJ222" s="102">
        <f t="shared" si="249"/>
        <v>0</v>
      </c>
      <c r="CK222" s="230" t="str">
        <f t="shared" si="224"/>
        <v/>
      </c>
      <c r="CL222" s="85">
        <f t="shared" si="259"/>
        <v>0</v>
      </c>
      <c r="CM222" s="6"/>
      <c r="CN222" s="6"/>
      <c r="CO222" s="6"/>
      <c r="CP222" s="6"/>
      <c r="CQ222" s="6"/>
      <c r="CR222" s="6"/>
      <c r="CS222" s="6"/>
      <c r="CT222" s="6"/>
      <c r="CU222" s="6"/>
    </row>
    <row r="223" spans="1:99" ht="15.6">
      <c r="A223" s="27">
        <v>33093</v>
      </c>
      <c r="B223">
        <v>3.0799999237060498</v>
      </c>
      <c r="C223">
        <v>15.960000038146999</v>
      </c>
      <c r="D223">
        <v>0</v>
      </c>
      <c r="E223">
        <v>21.718517994742001</v>
      </c>
      <c r="F223" s="36">
        <f t="shared" si="196"/>
        <v>1.9990818069802134</v>
      </c>
      <c r="G223" s="41">
        <f t="shared" si="212"/>
        <v>48.400734554415827</v>
      </c>
      <c r="H223" s="42">
        <f t="shared" si="213"/>
        <v>0.9680146910883165</v>
      </c>
      <c r="I223" s="61">
        <f t="shared" si="197"/>
        <v>12.740000009536761</v>
      </c>
      <c r="J223" s="35">
        <f t="shared" si="198"/>
        <v>1</v>
      </c>
      <c r="K223" s="89">
        <f t="shared" si="225"/>
        <v>1</v>
      </c>
      <c r="L223" s="89">
        <f t="shared" si="232"/>
        <v>1</v>
      </c>
      <c r="M223" s="168">
        <f t="shared" si="237"/>
        <v>6.5091611517390804E-2</v>
      </c>
      <c r="N223" s="165">
        <f t="shared" si="251"/>
        <v>0</v>
      </c>
      <c r="O223" s="70">
        <f t="shared" si="250"/>
        <v>1</v>
      </c>
      <c r="P223" s="102">
        <f t="shared" si="238"/>
        <v>0</v>
      </c>
      <c r="Q223" s="230" t="str">
        <f t="shared" si="195"/>
        <v/>
      </c>
      <c r="R223" s="85">
        <f t="shared" si="252"/>
        <v>1</v>
      </c>
      <c r="S223" s="27">
        <v>33458</v>
      </c>
      <c r="T223">
        <v>9.3999996185302699</v>
      </c>
      <c r="U223">
        <v>17.069999694824201</v>
      </c>
      <c r="V223">
        <v>0</v>
      </c>
      <c r="W223">
        <v>21.718517994742001</v>
      </c>
      <c r="X223" s="36">
        <f t="shared" si="199"/>
        <v>1.7524327778209445</v>
      </c>
      <c r="Y223" s="41">
        <f t="shared" si="214"/>
        <v>45.530246081081451</v>
      </c>
      <c r="Z223" s="42">
        <f t="shared" si="215"/>
        <v>0.91060492162162898</v>
      </c>
      <c r="AA223" s="61">
        <f t="shared" si="200"/>
        <v>15.152499675750718</v>
      </c>
      <c r="AB223" s="35">
        <f t="shared" si="201"/>
        <v>1</v>
      </c>
      <c r="AC223" s="76">
        <f t="shared" si="226"/>
        <v>1</v>
      </c>
      <c r="AD223" s="89">
        <f t="shared" si="239"/>
        <v>1</v>
      </c>
      <c r="AE223" s="168">
        <f t="shared" si="233"/>
        <v>9.0639524747155933E-2</v>
      </c>
      <c r="AF223" s="165">
        <f t="shared" si="253"/>
        <v>1</v>
      </c>
      <c r="AG223" s="70">
        <f t="shared" si="240"/>
        <v>1</v>
      </c>
      <c r="AH223" s="102">
        <f t="shared" si="241"/>
        <v>0</v>
      </c>
      <c r="AI223" s="230" t="str">
        <f t="shared" si="202"/>
        <v/>
      </c>
      <c r="AJ223" s="85">
        <f t="shared" si="254"/>
        <v>1</v>
      </c>
      <c r="AK223" s="27">
        <v>33823</v>
      </c>
      <c r="AL223">
        <v>6.6999998092651403</v>
      </c>
      <c r="AM223">
        <v>14.3900003433228</v>
      </c>
      <c r="AN223">
        <v>7.8000001907348597</v>
      </c>
      <c r="AO223">
        <v>21.718517994742001</v>
      </c>
      <c r="AP223" s="36">
        <f t="shared" si="203"/>
        <v>1.6026237930763196</v>
      </c>
      <c r="AQ223" s="41">
        <f t="shared" si="216"/>
        <v>50</v>
      </c>
      <c r="AR223" s="42">
        <f t="shared" si="217"/>
        <v>1</v>
      </c>
      <c r="AS223" s="61">
        <f t="shared" si="204"/>
        <v>12.467500209808385</v>
      </c>
      <c r="AT223" s="37">
        <f t="shared" si="218"/>
        <v>1</v>
      </c>
      <c r="AU223" s="76">
        <f t="shared" si="227"/>
        <v>1</v>
      </c>
      <c r="AV223" s="89">
        <f t="shared" si="242"/>
        <v>1</v>
      </c>
      <c r="AW223" s="168">
        <f t="shared" si="234"/>
        <v>6.2176081005343636E-2</v>
      </c>
      <c r="AX223" s="165">
        <f t="shared" si="255"/>
        <v>1</v>
      </c>
      <c r="AY223" s="70">
        <f t="shared" si="243"/>
        <v>1</v>
      </c>
      <c r="AZ223" s="102">
        <f t="shared" si="244"/>
        <v>0</v>
      </c>
      <c r="BA223" s="230" t="str">
        <f t="shared" si="205"/>
        <v/>
      </c>
      <c r="BB223" s="85">
        <f t="shared" si="256"/>
        <v>1</v>
      </c>
      <c r="BC223" s="27">
        <v>33458</v>
      </c>
      <c r="BD223">
        <v>6.6100001335143999</v>
      </c>
      <c r="BE223">
        <v>13.2399997711182</v>
      </c>
      <c r="BF223">
        <v>0</v>
      </c>
      <c r="BG223">
        <v>21.468675763047401</v>
      </c>
      <c r="BH223" s="110">
        <f t="shared" si="206"/>
        <v>1.4387830572966991</v>
      </c>
      <c r="BI223" s="111">
        <f t="shared" si="219"/>
        <v>46.305032938439481</v>
      </c>
      <c r="BJ223" s="113">
        <f t="shared" si="220"/>
        <v>0.92610065876878966</v>
      </c>
      <c r="BK223" s="112">
        <f t="shared" si="207"/>
        <v>11.582499861717249</v>
      </c>
      <c r="BL223" s="35">
        <f t="shared" si="208"/>
        <v>1</v>
      </c>
      <c r="BM223" s="76">
        <f t="shared" si="228"/>
        <v>1</v>
      </c>
      <c r="BN223" s="89">
        <f t="shared" si="245"/>
        <v>1</v>
      </c>
      <c r="BO223" s="168">
        <f t="shared" si="235"/>
        <v>5.2844682797441686E-2</v>
      </c>
      <c r="BP223" s="165">
        <f t="shared" si="230"/>
        <v>1</v>
      </c>
      <c r="BQ223" s="70">
        <f t="shared" si="248"/>
        <v>1</v>
      </c>
      <c r="BR223" s="102">
        <f t="shared" si="246"/>
        <v>0</v>
      </c>
      <c r="BS223" s="230" t="str">
        <f t="shared" si="221"/>
        <v/>
      </c>
      <c r="BT223" s="85">
        <f t="shared" si="257"/>
        <v>1</v>
      </c>
      <c r="BU223" s="27">
        <v>33823</v>
      </c>
      <c r="BV223">
        <v>1.7200000286102299</v>
      </c>
      <c r="BW223">
        <v>11.579999923706101</v>
      </c>
      <c r="BX223">
        <v>2.5</v>
      </c>
      <c r="BY223">
        <v>21.468675763047401</v>
      </c>
      <c r="BZ223" s="34">
        <f t="shared" si="209"/>
        <v>1.5473349203637601</v>
      </c>
      <c r="CA223" s="38">
        <f t="shared" si="222"/>
        <v>50</v>
      </c>
      <c r="CB223" s="40">
        <f t="shared" si="223"/>
        <v>1</v>
      </c>
      <c r="CC223" s="61">
        <f t="shared" si="210"/>
        <v>9.1149999499321339</v>
      </c>
      <c r="CD223" s="35">
        <f t="shared" si="211"/>
        <v>1</v>
      </c>
      <c r="CE223" s="76">
        <f t="shared" si="229"/>
        <v>1</v>
      </c>
      <c r="CF223" s="89">
        <f t="shared" si="247"/>
        <v>1</v>
      </c>
      <c r="CG223" s="168">
        <f t="shared" si="236"/>
        <v>2.9015575405794077E-2</v>
      </c>
      <c r="CH223" s="165">
        <f t="shared" si="258"/>
        <v>0</v>
      </c>
      <c r="CI223" s="70">
        <f t="shared" si="231"/>
        <v>1</v>
      </c>
      <c r="CJ223" s="102">
        <f t="shared" si="249"/>
        <v>0</v>
      </c>
      <c r="CK223" s="230" t="str">
        <f t="shared" si="224"/>
        <v/>
      </c>
      <c r="CL223" s="85">
        <f t="shared" si="259"/>
        <v>0</v>
      </c>
      <c r="CM223" s="6"/>
      <c r="CN223" s="6"/>
      <c r="CO223" s="6"/>
      <c r="CP223" s="6"/>
      <c r="CQ223" s="6"/>
      <c r="CR223" s="6"/>
      <c r="CS223" s="6"/>
      <c r="CT223" s="6"/>
      <c r="CU223" s="6"/>
    </row>
    <row r="224" spans="1:99" ht="15.6">
      <c r="A224" s="27">
        <v>33094</v>
      </c>
      <c r="B224">
        <v>3.9700000286102299</v>
      </c>
      <c r="C224">
        <v>17.290000915527301</v>
      </c>
      <c r="D224">
        <v>0.5</v>
      </c>
      <c r="E224">
        <v>21.904308513960299</v>
      </c>
      <c r="F224" s="36">
        <f t="shared" si="196"/>
        <v>2.1336358168235425</v>
      </c>
      <c r="G224" s="41">
        <f t="shared" si="212"/>
        <v>47.193825900956995</v>
      </c>
      <c r="H224" s="42">
        <f t="shared" si="213"/>
        <v>0.94387651801913985</v>
      </c>
      <c r="I224" s="61">
        <f t="shared" si="197"/>
        <v>13.960000693798033</v>
      </c>
      <c r="J224" s="35">
        <f t="shared" si="198"/>
        <v>1</v>
      </c>
      <c r="K224" s="89">
        <f t="shared" si="225"/>
        <v>1</v>
      </c>
      <c r="L224" s="89">
        <f t="shared" si="232"/>
        <v>1</v>
      </c>
      <c r="M224" s="168">
        <f t="shared" si="237"/>
        <v>7.8192325563374951E-2</v>
      </c>
      <c r="N224" s="165">
        <f t="shared" si="251"/>
        <v>0</v>
      </c>
      <c r="O224" s="70">
        <f t="shared" si="250"/>
        <v>1</v>
      </c>
      <c r="P224" s="102">
        <f t="shared" si="238"/>
        <v>0</v>
      </c>
      <c r="Q224" s="230" t="str">
        <f t="shared" si="195"/>
        <v/>
      </c>
      <c r="R224" s="85">
        <f t="shared" si="252"/>
        <v>1</v>
      </c>
      <c r="S224" s="27">
        <v>33459</v>
      </c>
      <c r="T224">
        <v>9.1300001144409197</v>
      </c>
      <c r="U224">
        <v>20.340000152587901</v>
      </c>
      <c r="V224">
        <v>0</v>
      </c>
      <c r="W224">
        <v>21.904308513960299</v>
      </c>
      <c r="X224" s="36">
        <f t="shared" si="199"/>
        <v>2.2399840156260948</v>
      </c>
      <c r="Y224" s="41">
        <f t="shared" si="214"/>
        <v>43.738258868580573</v>
      </c>
      <c r="Z224" s="42">
        <f t="shared" si="215"/>
        <v>0.87476517737161141</v>
      </c>
      <c r="AA224" s="61">
        <f t="shared" si="200"/>
        <v>17.537500143051155</v>
      </c>
      <c r="AB224" s="35">
        <f t="shared" si="201"/>
        <v>1</v>
      </c>
      <c r="AC224" s="76">
        <f t="shared" si="226"/>
        <v>1</v>
      </c>
      <c r="AD224" s="89">
        <f t="shared" si="239"/>
        <v>1</v>
      </c>
      <c r="AE224" s="168">
        <f t="shared" si="233"/>
        <v>0.11106562763571592</v>
      </c>
      <c r="AF224" s="165">
        <f t="shared" si="253"/>
        <v>1</v>
      </c>
      <c r="AG224" s="70">
        <f t="shared" si="240"/>
        <v>1</v>
      </c>
      <c r="AH224" s="102">
        <f t="shared" si="241"/>
        <v>0</v>
      </c>
      <c r="AI224" s="230" t="str">
        <f t="shared" si="202"/>
        <v/>
      </c>
      <c r="AJ224" s="85">
        <f t="shared" si="254"/>
        <v>1</v>
      </c>
      <c r="AK224" s="27">
        <v>33824</v>
      </c>
      <c r="AL224">
        <v>9.1499996185302699</v>
      </c>
      <c r="AM224">
        <v>17.950000762939499</v>
      </c>
      <c r="AN224">
        <v>0.40000000596046398</v>
      </c>
      <c r="AO224">
        <v>21.904308513960299</v>
      </c>
      <c r="AP224" s="36">
        <f t="shared" si="203"/>
        <v>1.912362467270488</v>
      </c>
      <c r="AQ224" s="41">
        <f t="shared" si="216"/>
        <v>48.870110032144076</v>
      </c>
      <c r="AR224" s="42">
        <f t="shared" si="217"/>
        <v>0.97740220064288152</v>
      </c>
      <c r="AS224" s="61">
        <f t="shared" si="204"/>
        <v>15.750000476837192</v>
      </c>
      <c r="AT224" s="37">
        <f t="shared" si="218"/>
        <v>1</v>
      </c>
      <c r="AU224" s="76">
        <f t="shared" si="227"/>
        <v>1</v>
      </c>
      <c r="AV224" s="89">
        <f t="shared" si="242"/>
        <v>1</v>
      </c>
      <c r="AW224" s="168">
        <f t="shared" si="234"/>
        <v>9.6517079739799103E-2</v>
      </c>
      <c r="AX224" s="165">
        <f t="shared" si="255"/>
        <v>1</v>
      </c>
      <c r="AY224" s="70">
        <f t="shared" si="243"/>
        <v>1</v>
      </c>
      <c r="AZ224" s="102">
        <f t="shared" si="244"/>
        <v>0</v>
      </c>
      <c r="BA224" s="230" t="str">
        <f t="shared" si="205"/>
        <v/>
      </c>
      <c r="BB224" s="85">
        <f t="shared" si="256"/>
        <v>1</v>
      </c>
      <c r="BC224" s="27">
        <v>33459</v>
      </c>
      <c r="BD224">
        <v>5.7199997901916504</v>
      </c>
      <c r="BE224">
        <v>16.840000152587901</v>
      </c>
      <c r="BF224">
        <v>0</v>
      </c>
      <c r="BG224">
        <v>21.655145604510899</v>
      </c>
      <c r="BH224" s="110">
        <f t="shared" si="206"/>
        <v>1.971376895341824</v>
      </c>
      <c r="BI224" s="111">
        <f t="shared" si="219"/>
        <v>44.727931422166023</v>
      </c>
      <c r="BJ224" s="113">
        <f t="shared" si="220"/>
        <v>0.89455862844332046</v>
      </c>
      <c r="BK224" s="112">
        <f t="shared" si="207"/>
        <v>14.060000061988838</v>
      </c>
      <c r="BL224" s="35">
        <f t="shared" si="208"/>
        <v>1</v>
      </c>
      <c r="BM224" s="76" t="str">
        <f t="shared" si="228"/>
        <v/>
      </c>
      <c r="BN224" s="89">
        <f t="shared" si="245"/>
        <v>1</v>
      </c>
      <c r="BO224" s="168">
        <f t="shared" si="235"/>
        <v>7.9258641537451144E-2</v>
      </c>
      <c r="BP224" s="165">
        <f t="shared" si="230"/>
        <v>1</v>
      </c>
      <c r="BQ224" s="70">
        <f t="shared" si="248"/>
        <v>1</v>
      </c>
      <c r="BR224" s="102">
        <f t="shared" si="246"/>
        <v>0</v>
      </c>
      <c r="BS224" s="230" t="str">
        <f t="shared" si="221"/>
        <v/>
      </c>
      <c r="BT224" s="85">
        <f t="shared" si="257"/>
        <v>1</v>
      </c>
      <c r="BU224" s="27">
        <v>33824</v>
      </c>
      <c r="BV224">
        <v>5.28999996185303</v>
      </c>
      <c r="BW224">
        <v>15.25</v>
      </c>
      <c r="BX224">
        <v>0.20000000298023199</v>
      </c>
      <c r="BY224">
        <v>21.655145604510899</v>
      </c>
      <c r="BZ224" s="34">
        <f t="shared" si="209"/>
        <v>1.8009221608102248</v>
      </c>
      <c r="CA224" s="38">
        <f t="shared" si="222"/>
        <v>48.759262274332052</v>
      </c>
      <c r="CB224" s="40">
        <f t="shared" si="223"/>
        <v>0.97518524548664098</v>
      </c>
      <c r="CC224" s="61">
        <f t="shared" si="210"/>
        <v>12.759999990463257</v>
      </c>
      <c r="CD224" s="35">
        <f t="shared" si="211"/>
        <v>1</v>
      </c>
      <c r="CE224" s="76">
        <f t="shared" si="229"/>
        <v>1</v>
      </c>
      <c r="CF224" s="89">
        <f t="shared" si="247"/>
        <v>1</v>
      </c>
      <c r="CG224" s="168">
        <f t="shared" si="236"/>
        <v>6.5306087584179245E-2</v>
      </c>
      <c r="CH224" s="165">
        <f t="shared" si="258"/>
        <v>0</v>
      </c>
      <c r="CI224" s="70">
        <f t="shared" si="231"/>
        <v>1</v>
      </c>
      <c r="CJ224" s="102">
        <f t="shared" si="249"/>
        <v>0</v>
      </c>
      <c r="CK224" s="230" t="str">
        <f t="shared" si="224"/>
        <v/>
      </c>
      <c r="CL224" s="85">
        <f t="shared" si="259"/>
        <v>0</v>
      </c>
      <c r="CM224" s="6"/>
      <c r="CN224" s="6"/>
      <c r="CO224" s="6"/>
      <c r="CP224" s="6"/>
      <c r="CQ224" s="6"/>
      <c r="CR224" s="6"/>
      <c r="CS224" s="6"/>
      <c r="CT224" s="6"/>
      <c r="CU224" s="6"/>
    </row>
    <row r="225" spans="1:99" ht="15.6">
      <c r="A225" s="27">
        <v>33095</v>
      </c>
      <c r="B225">
        <v>9.0399999618530291</v>
      </c>
      <c r="C225">
        <v>16.069999694824201</v>
      </c>
      <c r="D225">
        <v>8.1999998092651403</v>
      </c>
      <c r="E225">
        <v>22.093066573423801</v>
      </c>
      <c r="F225" s="36">
        <f t="shared" si="196"/>
        <v>1.6692663621986759</v>
      </c>
      <c r="G225" s="41">
        <f t="shared" si="212"/>
        <v>50</v>
      </c>
      <c r="H225" s="42">
        <f t="shared" si="213"/>
        <v>1</v>
      </c>
      <c r="I225" s="61">
        <f t="shared" si="197"/>
        <v>14.312499761581408</v>
      </c>
      <c r="J225" s="35">
        <f t="shared" si="198"/>
        <v>1</v>
      </c>
      <c r="K225" s="89">
        <f t="shared" si="225"/>
        <v>1</v>
      </c>
      <c r="L225" s="89">
        <f t="shared" si="232"/>
        <v>1</v>
      </c>
      <c r="M225" s="168">
        <f t="shared" si="237"/>
        <v>8.193787446670088E-2</v>
      </c>
      <c r="N225" s="165">
        <f t="shared" si="251"/>
        <v>0</v>
      </c>
      <c r="O225" s="70">
        <f t="shared" si="250"/>
        <v>1</v>
      </c>
      <c r="P225" s="102">
        <f t="shared" si="238"/>
        <v>0</v>
      </c>
      <c r="Q225" s="230" t="str">
        <f t="shared" si="195"/>
        <v/>
      </c>
      <c r="R225" s="85">
        <f t="shared" si="252"/>
        <v>0</v>
      </c>
      <c r="S225" s="27">
        <v>33460</v>
      </c>
      <c r="T225">
        <v>8.5500001907348597</v>
      </c>
      <c r="U225">
        <v>22.709999084472699</v>
      </c>
      <c r="V225">
        <v>0</v>
      </c>
      <c r="W225">
        <v>22.093066573423801</v>
      </c>
      <c r="X225" s="36">
        <f t="shared" si="199"/>
        <v>2.6090700199616035</v>
      </c>
      <c r="Y225" s="41">
        <f t="shared" si="214"/>
        <v>41.651002852611292</v>
      </c>
      <c r="Z225" s="42">
        <f t="shared" si="215"/>
        <v>0.83302005705222582</v>
      </c>
      <c r="AA225" s="61">
        <f t="shared" si="200"/>
        <v>19.16999936103824</v>
      </c>
      <c r="AB225" s="35">
        <f t="shared" si="201"/>
        <v>1</v>
      </c>
      <c r="AC225" s="76" t="str">
        <f t="shared" si="226"/>
        <v/>
      </c>
      <c r="AD225" s="89">
        <f t="shared" si="239"/>
        <v>1</v>
      </c>
      <c r="AE225" s="168">
        <f t="shared" si="233"/>
        <v>0.1160144114186502</v>
      </c>
      <c r="AF225" s="165">
        <f t="shared" si="253"/>
        <v>1</v>
      </c>
      <c r="AG225" s="70">
        <f t="shared" si="240"/>
        <v>1</v>
      </c>
      <c r="AH225" s="102">
        <f t="shared" si="241"/>
        <v>0.13599948883059199</v>
      </c>
      <c r="AI225" s="230" t="str">
        <f t="shared" si="202"/>
        <v/>
      </c>
      <c r="AJ225" s="85">
        <f t="shared" si="254"/>
        <v>1</v>
      </c>
      <c r="AK225" s="27">
        <v>33825</v>
      </c>
      <c r="AL225">
        <v>10.319999694824199</v>
      </c>
      <c r="AM225">
        <v>17.409999847412099</v>
      </c>
      <c r="AN225">
        <v>7.5</v>
      </c>
      <c r="AO225">
        <v>22.093066573423801</v>
      </c>
      <c r="AP225" s="36">
        <f t="shared" si="203"/>
        <v>1.7487203515287848</v>
      </c>
      <c r="AQ225" s="41">
        <f t="shared" si="216"/>
        <v>50</v>
      </c>
      <c r="AR225" s="42">
        <f t="shared" si="217"/>
        <v>1</v>
      </c>
      <c r="AS225" s="61">
        <f t="shared" si="204"/>
        <v>15.637499809265124</v>
      </c>
      <c r="AT225" s="37">
        <f t="shared" si="218"/>
        <v>1</v>
      </c>
      <c r="AU225" s="76">
        <f t="shared" si="227"/>
        <v>1</v>
      </c>
      <c r="AV225" s="89">
        <f t="shared" si="242"/>
        <v>1</v>
      </c>
      <c r="AW225" s="168">
        <f t="shared" si="234"/>
        <v>9.5436683251952523E-2</v>
      </c>
      <c r="AX225" s="165">
        <f t="shared" si="255"/>
        <v>1</v>
      </c>
      <c r="AY225" s="70">
        <f t="shared" si="243"/>
        <v>1</v>
      </c>
      <c r="AZ225" s="102">
        <f t="shared" si="244"/>
        <v>0</v>
      </c>
      <c r="BA225" s="230" t="str">
        <f t="shared" si="205"/>
        <v/>
      </c>
      <c r="BB225" s="85">
        <f t="shared" si="256"/>
        <v>1</v>
      </c>
      <c r="BC225" s="27">
        <v>33460</v>
      </c>
      <c r="BD225">
        <v>4.9699997901916504</v>
      </c>
      <c r="BE225">
        <v>19.930000305175799</v>
      </c>
      <c r="BF225">
        <v>0</v>
      </c>
      <c r="BG225">
        <v>21.844593809945501</v>
      </c>
      <c r="BH225" s="110">
        <f t="shared" si="206"/>
        <v>2.3993682582539897</v>
      </c>
      <c r="BI225" s="111">
        <f t="shared" si="219"/>
        <v>42.808436815562828</v>
      </c>
      <c r="BJ225" s="113">
        <f t="shared" si="220"/>
        <v>0.85616873631125656</v>
      </c>
      <c r="BK225" s="112">
        <f t="shared" si="207"/>
        <v>16.190000176429763</v>
      </c>
      <c r="BL225" s="35">
        <f t="shared" si="208"/>
        <v>1</v>
      </c>
      <c r="BM225" s="76" t="str">
        <f t="shared" si="228"/>
        <v/>
      </c>
      <c r="BN225" s="89">
        <f t="shared" si="245"/>
        <v>1</v>
      </c>
      <c r="BO225" s="168">
        <f t="shared" si="235"/>
        <v>0.10059919216168957</v>
      </c>
      <c r="BP225" s="165">
        <f t="shared" si="230"/>
        <v>1</v>
      </c>
      <c r="BQ225" s="70">
        <f t="shared" si="248"/>
        <v>1</v>
      </c>
      <c r="BR225" s="102">
        <f t="shared" si="246"/>
        <v>0</v>
      </c>
      <c r="BS225" s="230" t="str">
        <f t="shared" si="221"/>
        <v/>
      </c>
      <c r="BT225" s="85">
        <f t="shared" si="257"/>
        <v>1</v>
      </c>
      <c r="BU225" s="27">
        <v>33825</v>
      </c>
      <c r="BV225">
        <v>8.1000003814697301</v>
      </c>
      <c r="BW225">
        <v>15.319999694824199</v>
      </c>
      <c r="BX225">
        <v>3.5999999046325701</v>
      </c>
      <c r="BY225">
        <v>21.844593809945501</v>
      </c>
      <c r="BZ225" s="34">
        <f t="shared" si="209"/>
        <v>1.6260860102938441</v>
      </c>
      <c r="CA225" s="38">
        <f t="shared" si="222"/>
        <v>50</v>
      </c>
      <c r="CB225" s="40">
        <f t="shared" si="223"/>
        <v>1</v>
      </c>
      <c r="CC225" s="61">
        <f t="shared" si="210"/>
        <v>13.514999866485581</v>
      </c>
      <c r="CD225" s="35">
        <f t="shared" si="211"/>
        <v>1</v>
      </c>
      <c r="CE225" s="76">
        <f t="shared" si="229"/>
        <v>1</v>
      </c>
      <c r="CF225" s="89">
        <f t="shared" si="247"/>
        <v>1</v>
      </c>
      <c r="CG225" s="168">
        <f t="shared" si="236"/>
        <v>7.3422969504050542E-2</v>
      </c>
      <c r="CH225" s="165">
        <f t="shared" si="258"/>
        <v>0</v>
      </c>
      <c r="CI225" s="70">
        <f t="shared" si="231"/>
        <v>1</v>
      </c>
      <c r="CJ225" s="102">
        <f t="shared" si="249"/>
        <v>0</v>
      </c>
      <c r="CK225" s="230" t="str">
        <f t="shared" si="224"/>
        <v/>
      </c>
      <c r="CL225" s="85">
        <f t="shared" si="259"/>
        <v>0</v>
      </c>
      <c r="CM225" s="6"/>
      <c r="CN225" s="6"/>
      <c r="CO225" s="6"/>
      <c r="CP225" s="6"/>
      <c r="CQ225" s="6"/>
      <c r="CR225" s="6"/>
      <c r="CS225" s="6"/>
      <c r="CT225" s="6"/>
      <c r="CU225" s="6"/>
    </row>
    <row r="226" spans="1:99" ht="15.6">
      <c r="A226" s="27">
        <v>33096</v>
      </c>
      <c r="B226">
        <v>11.3999996185303</v>
      </c>
      <c r="C226">
        <v>15.710000038146999</v>
      </c>
      <c r="D226">
        <v>1.70000004768372</v>
      </c>
      <c r="E226">
        <v>22.2847507013735</v>
      </c>
      <c r="F226" s="36">
        <f t="shared" si="196"/>
        <v>1.361805207652504</v>
      </c>
      <c r="G226" s="41">
        <f t="shared" si="212"/>
        <v>50</v>
      </c>
      <c r="H226" s="42">
        <f t="shared" si="213"/>
        <v>1</v>
      </c>
      <c r="I226" s="61">
        <f t="shared" si="197"/>
        <v>14.632499933242824</v>
      </c>
      <c r="J226" s="35">
        <f t="shared" si="198"/>
        <v>1</v>
      </c>
      <c r="K226" s="89">
        <f t="shared" si="225"/>
        <v>1</v>
      </c>
      <c r="L226" s="89">
        <f t="shared" si="232"/>
        <v>1</v>
      </c>
      <c r="M226" s="168">
        <f t="shared" si="237"/>
        <v>8.5297985585055566E-2</v>
      </c>
      <c r="N226" s="165">
        <f t="shared" si="251"/>
        <v>1</v>
      </c>
      <c r="O226" s="70">
        <f t="shared" si="250"/>
        <v>1</v>
      </c>
      <c r="P226" s="102">
        <f t="shared" si="238"/>
        <v>0</v>
      </c>
      <c r="Q226" s="230">
        <f t="shared" si="195"/>
        <v>33096</v>
      </c>
      <c r="R226" s="85">
        <f t="shared" si="252"/>
        <v>1</v>
      </c>
      <c r="S226" s="27">
        <v>33461</v>
      </c>
      <c r="T226">
        <v>8.5100002288818395</v>
      </c>
      <c r="U226">
        <v>19.7700004577637</v>
      </c>
      <c r="V226">
        <v>0</v>
      </c>
      <c r="W226">
        <v>22.2847507013735</v>
      </c>
      <c r="X226" s="36">
        <f t="shared" si="199"/>
        <v>2.2421963838156289</v>
      </c>
      <c r="Y226" s="41">
        <f t="shared" si="214"/>
        <v>39.857245745558785</v>
      </c>
      <c r="Z226" s="42">
        <f t="shared" si="215"/>
        <v>0.79714491491117567</v>
      </c>
      <c r="AA226" s="61">
        <f t="shared" si="200"/>
        <v>16.955000400543234</v>
      </c>
      <c r="AB226" s="35">
        <f t="shared" si="201"/>
        <v>1</v>
      </c>
      <c r="AC226" s="76" t="str">
        <f t="shared" si="226"/>
        <v/>
      </c>
      <c r="AD226" s="89">
        <f t="shared" si="239"/>
        <v>1</v>
      </c>
      <c r="AE226" s="168">
        <f t="shared" si="233"/>
        <v>0.10700073912849077</v>
      </c>
      <c r="AF226" s="165">
        <f t="shared" si="253"/>
        <v>1</v>
      </c>
      <c r="AG226" s="70">
        <f t="shared" si="240"/>
        <v>1</v>
      </c>
      <c r="AH226" s="102">
        <f t="shared" si="241"/>
        <v>0.13599948883059199</v>
      </c>
      <c r="AI226" s="230" t="str">
        <f t="shared" si="202"/>
        <v/>
      </c>
      <c r="AJ226" s="85">
        <f t="shared" si="254"/>
        <v>1</v>
      </c>
      <c r="AK226" s="27">
        <v>33826</v>
      </c>
      <c r="AL226">
        <v>8.6999998092651403</v>
      </c>
      <c r="AM226">
        <v>16.7700004577637</v>
      </c>
      <c r="AN226">
        <v>15.1000003814697</v>
      </c>
      <c r="AO226">
        <v>22.2847507013735</v>
      </c>
      <c r="AP226" s="36">
        <f t="shared" si="203"/>
        <v>1.8146975074498735</v>
      </c>
      <c r="AQ226" s="41">
        <f t="shared" si="216"/>
        <v>50</v>
      </c>
      <c r="AR226" s="42">
        <f t="shared" si="217"/>
        <v>1</v>
      </c>
      <c r="AS226" s="61">
        <f t="shared" si="204"/>
        <v>14.752500295639059</v>
      </c>
      <c r="AT226" s="37">
        <f t="shared" si="218"/>
        <v>1</v>
      </c>
      <c r="AU226" s="76">
        <f t="shared" si="227"/>
        <v>1</v>
      </c>
      <c r="AV226" s="89">
        <f t="shared" si="242"/>
        <v>1</v>
      </c>
      <c r="AW226" s="168">
        <f t="shared" si="234"/>
        <v>8.6545287874142993E-2</v>
      </c>
      <c r="AX226" s="165">
        <f t="shared" si="255"/>
        <v>1</v>
      </c>
      <c r="AY226" s="70">
        <f t="shared" si="243"/>
        <v>1</v>
      </c>
      <c r="AZ226" s="102">
        <f t="shared" si="244"/>
        <v>0</v>
      </c>
      <c r="BA226" s="230" t="str">
        <f t="shared" si="205"/>
        <v/>
      </c>
      <c r="BB226" s="85">
        <f t="shared" si="256"/>
        <v>1</v>
      </c>
      <c r="BC226" s="27">
        <v>33461</v>
      </c>
      <c r="BD226">
        <v>7.1399998664856001</v>
      </c>
      <c r="BE226">
        <v>16.350000381469702</v>
      </c>
      <c r="BF226">
        <v>0</v>
      </c>
      <c r="BG226">
        <v>22.036981514554601</v>
      </c>
      <c r="BH226" s="110">
        <f t="shared" si="206"/>
        <v>1.8549306715105254</v>
      </c>
      <c r="BI226" s="111">
        <f t="shared" si="219"/>
        <v>41.324492278354406</v>
      </c>
      <c r="BJ226" s="113">
        <f t="shared" si="220"/>
        <v>0.82648984556708815</v>
      </c>
      <c r="BK226" s="112">
        <f t="shared" si="207"/>
        <v>14.047500252723676</v>
      </c>
      <c r="BL226" s="35">
        <f t="shared" si="208"/>
        <v>1</v>
      </c>
      <c r="BM226" s="76" t="str">
        <f t="shared" si="228"/>
        <v/>
      </c>
      <c r="BN226" s="89">
        <f t="shared" si="245"/>
        <v>1</v>
      </c>
      <c r="BO226" s="168">
        <f t="shared" si="235"/>
        <v>7.9125497427245367E-2</v>
      </c>
      <c r="BP226" s="165">
        <f t="shared" si="230"/>
        <v>1</v>
      </c>
      <c r="BQ226" s="70">
        <f t="shared" si="248"/>
        <v>1</v>
      </c>
      <c r="BR226" s="102">
        <f t="shared" si="246"/>
        <v>0</v>
      </c>
      <c r="BS226" s="230" t="str">
        <f t="shared" si="221"/>
        <v/>
      </c>
      <c r="BT226" s="85">
        <f t="shared" si="257"/>
        <v>1</v>
      </c>
      <c r="BU226" s="27">
        <v>33826</v>
      </c>
      <c r="BV226">
        <v>5.21000003814697</v>
      </c>
      <c r="BW226">
        <v>13.579999923706101</v>
      </c>
      <c r="BX226">
        <v>8.1000003814697301</v>
      </c>
      <c r="BY226">
        <v>22.036981514554601</v>
      </c>
      <c r="BZ226" s="34">
        <f t="shared" si="209"/>
        <v>1.6276673349921456</v>
      </c>
      <c r="CA226" s="38">
        <f t="shared" si="222"/>
        <v>50</v>
      </c>
      <c r="CB226" s="40">
        <f t="shared" si="223"/>
        <v>1</v>
      </c>
      <c r="CC226" s="61">
        <f t="shared" si="210"/>
        <v>11.487499952316318</v>
      </c>
      <c r="CD226" s="35">
        <f t="shared" si="211"/>
        <v>1</v>
      </c>
      <c r="CE226" s="76">
        <f t="shared" si="229"/>
        <v>1</v>
      </c>
      <c r="CF226" s="89">
        <f t="shared" si="247"/>
        <v>1</v>
      </c>
      <c r="CG226" s="168">
        <f t="shared" si="236"/>
        <v>5.1860141913124956E-2</v>
      </c>
      <c r="CH226" s="165">
        <f t="shared" si="258"/>
        <v>0</v>
      </c>
      <c r="CI226" s="70">
        <f t="shared" si="231"/>
        <v>1</v>
      </c>
      <c r="CJ226" s="102">
        <f t="shared" si="249"/>
        <v>0</v>
      </c>
      <c r="CK226" s="230" t="str">
        <f t="shared" si="224"/>
        <v/>
      </c>
      <c r="CL226" s="85">
        <f t="shared" si="259"/>
        <v>0</v>
      </c>
      <c r="CM226" s="6"/>
      <c r="CN226" s="6"/>
      <c r="CO226" s="6"/>
      <c r="CP226" s="6"/>
      <c r="CQ226" s="6"/>
      <c r="CR226" s="6"/>
      <c r="CS226" s="6"/>
      <c r="CT226" s="6"/>
      <c r="CU226" s="6"/>
    </row>
    <row r="227" spans="1:99" ht="15.6">
      <c r="A227" s="27">
        <v>33097</v>
      </c>
      <c r="B227">
        <v>9.5399999618530291</v>
      </c>
      <c r="C227">
        <v>16.590000152587901</v>
      </c>
      <c r="D227">
        <v>1.5</v>
      </c>
      <c r="E227">
        <v>22.479319426050701</v>
      </c>
      <c r="F227" s="36">
        <f t="shared" si="196"/>
        <v>1.729441024304458</v>
      </c>
      <c r="G227" s="41">
        <f t="shared" si="212"/>
        <v>50</v>
      </c>
      <c r="H227" s="42">
        <f t="shared" si="213"/>
        <v>1</v>
      </c>
      <c r="I227" s="61">
        <f t="shared" si="197"/>
        <v>14.827500104904184</v>
      </c>
      <c r="J227" s="35">
        <f t="shared" si="198"/>
        <v>1</v>
      </c>
      <c r="K227" s="89">
        <f t="shared" si="225"/>
        <v>1</v>
      </c>
      <c r="L227" s="89">
        <f t="shared" si="232"/>
        <v>1</v>
      </c>
      <c r="M227" s="168">
        <f t="shared" si="237"/>
        <v>8.73207621933422E-2</v>
      </c>
      <c r="N227" s="165">
        <f t="shared" si="251"/>
        <v>0</v>
      </c>
      <c r="O227" s="70">
        <f t="shared" si="250"/>
        <v>1</v>
      </c>
      <c r="P227" s="102">
        <f t="shared" si="238"/>
        <v>0</v>
      </c>
      <c r="Q227" s="230" t="str">
        <f t="shared" si="195"/>
        <v/>
      </c>
      <c r="R227" s="85">
        <f t="shared" si="252"/>
        <v>1</v>
      </c>
      <c r="S227" s="27">
        <v>33462</v>
      </c>
      <c r="T227">
        <v>5.8499999046325701</v>
      </c>
      <c r="U227">
        <v>17.159999847412099</v>
      </c>
      <c r="V227">
        <v>0</v>
      </c>
      <c r="W227">
        <v>22.479319426050701</v>
      </c>
      <c r="X227" s="36">
        <f t="shared" si="199"/>
        <v>2.0797825761529833</v>
      </c>
      <c r="Y227" s="41">
        <f t="shared" si="214"/>
        <v>38.193419684636396</v>
      </c>
      <c r="Z227" s="42">
        <f t="shared" si="215"/>
        <v>0.76386839369272796</v>
      </c>
      <c r="AA227" s="61">
        <f t="shared" si="200"/>
        <v>14.332499861717217</v>
      </c>
      <c r="AB227" s="35">
        <f t="shared" si="201"/>
        <v>1</v>
      </c>
      <c r="AC227" s="76" t="str">
        <f t="shared" si="226"/>
        <v/>
      </c>
      <c r="AD227" s="89">
        <f t="shared" si="239"/>
        <v>1</v>
      </c>
      <c r="AE227" s="168">
        <f t="shared" si="233"/>
        <v>8.214915107718046E-2</v>
      </c>
      <c r="AF227" s="165">
        <f t="shared" si="253"/>
        <v>1</v>
      </c>
      <c r="AG227" s="70">
        <f t="shared" si="240"/>
        <v>1</v>
      </c>
      <c r="AH227" s="102">
        <f t="shared" si="241"/>
        <v>0.13599948883059199</v>
      </c>
      <c r="AI227" s="230" t="str">
        <f t="shared" si="202"/>
        <v/>
      </c>
      <c r="AJ227" s="85">
        <f t="shared" si="254"/>
        <v>1</v>
      </c>
      <c r="AK227" s="27">
        <v>33827</v>
      </c>
      <c r="AL227">
        <v>11.5100002288818</v>
      </c>
      <c r="AM227">
        <v>16.9799995422363</v>
      </c>
      <c r="AN227">
        <v>9.1000003814697301</v>
      </c>
      <c r="AO227">
        <v>22.479319426050701</v>
      </c>
      <c r="AP227" s="36">
        <f t="shared" si="203"/>
        <v>1.5816078815825538</v>
      </c>
      <c r="AQ227" s="41">
        <f t="shared" si="216"/>
        <v>50</v>
      </c>
      <c r="AR227" s="42">
        <f t="shared" si="217"/>
        <v>1</v>
      </c>
      <c r="AS227" s="61">
        <f t="shared" si="204"/>
        <v>15.612499713897675</v>
      </c>
      <c r="AT227" s="37">
        <f t="shared" si="218"/>
        <v>1</v>
      </c>
      <c r="AU227" s="76">
        <f t="shared" si="227"/>
        <v>1</v>
      </c>
      <c r="AV227" s="89">
        <f t="shared" si="242"/>
        <v>1</v>
      </c>
      <c r="AW227" s="168">
        <f t="shared" si="234"/>
        <v>9.5194784329861601E-2</v>
      </c>
      <c r="AX227" s="165">
        <f t="shared" si="255"/>
        <v>1</v>
      </c>
      <c r="AY227" s="70">
        <f t="shared" si="243"/>
        <v>1</v>
      </c>
      <c r="AZ227" s="102">
        <f t="shared" si="244"/>
        <v>0</v>
      </c>
      <c r="BA227" s="230" t="str">
        <f t="shared" si="205"/>
        <v/>
      </c>
      <c r="BB227" s="85">
        <f t="shared" si="256"/>
        <v>1</v>
      </c>
      <c r="BC227" s="27">
        <v>33462</v>
      </c>
      <c r="BD227">
        <v>2.6099998950958301</v>
      </c>
      <c r="BE227">
        <v>13.189999580383301</v>
      </c>
      <c r="BF227">
        <v>0.40000000596046398</v>
      </c>
      <c r="BG227">
        <v>22.232269853541599</v>
      </c>
      <c r="BH227" s="110">
        <f t="shared" si="206"/>
        <v>1.7447029812871848</v>
      </c>
      <c r="BI227" s="111">
        <f t="shared" si="219"/>
        <v>40.328729899285122</v>
      </c>
      <c r="BJ227" s="113">
        <f t="shared" si="220"/>
        <v>0.80657459798570241</v>
      </c>
      <c r="BK227" s="112">
        <f t="shared" si="207"/>
        <v>10.544999659061434</v>
      </c>
      <c r="BL227" s="35">
        <f t="shared" si="208"/>
        <v>1</v>
      </c>
      <c r="BM227" s="76" t="str">
        <f t="shared" si="228"/>
        <v/>
      </c>
      <c r="BN227" s="89">
        <f t="shared" si="245"/>
        <v>1</v>
      </c>
      <c r="BO227" s="168">
        <f t="shared" si="235"/>
        <v>4.2339985774794552E-2</v>
      </c>
      <c r="BP227" s="165">
        <f t="shared" si="230"/>
        <v>1</v>
      </c>
      <c r="BQ227" s="70">
        <f t="shared" si="248"/>
        <v>1</v>
      </c>
      <c r="BR227" s="102">
        <f t="shared" si="246"/>
        <v>0</v>
      </c>
      <c r="BS227" s="230" t="str">
        <f t="shared" si="221"/>
        <v/>
      </c>
      <c r="BT227" s="85">
        <f t="shared" si="257"/>
        <v>1</v>
      </c>
      <c r="BU227" s="27">
        <v>33827</v>
      </c>
      <c r="BV227">
        <v>8.2899999618530291</v>
      </c>
      <c r="BW227">
        <v>14.569999694824199</v>
      </c>
      <c r="BX227">
        <v>4.1999998092651403</v>
      </c>
      <c r="BY227">
        <v>22.232269853541599</v>
      </c>
      <c r="BZ227" s="34">
        <f t="shared" si="209"/>
        <v>1.5288123498762725</v>
      </c>
      <c r="CA227" s="38">
        <f t="shared" si="222"/>
        <v>50</v>
      </c>
      <c r="CB227" s="40">
        <f t="shared" si="223"/>
        <v>1</v>
      </c>
      <c r="CC227" s="61">
        <f t="shared" si="210"/>
        <v>12.999999761581407</v>
      </c>
      <c r="CD227" s="35">
        <f t="shared" si="211"/>
        <v>1</v>
      </c>
      <c r="CE227" s="76">
        <f t="shared" si="229"/>
        <v>1</v>
      </c>
      <c r="CF227" s="89">
        <f t="shared" si="247"/>
        <v>1</v>
      </c>
      <c r="CG227" s="168">
        <f t="shared" si="236"/>
        <v>6.7883532776986097E-2</v>
      </c>
      <c r="CH227" s="165">
        <f t="shared" si="258"/>
        <v>0</v>
      </c>
      <c r="CI227" s="70">
        <f t="shared" si="231"/>
        <v>1</v>
      </c>
      <c r="CJ227" s="102">
        <f t="shared" si="249"/>
        <v>0</v>
      </c>
      <c r="CK227" s="230">
        <f t="shared" si="224"/>
        <v>33827</v>
      </c>
      <c r="CL227" s="85">
        <f t="shared" si="259"/>
        <v>1</v>
      </c>
      <c r="CM227" s="6"/>
      <c r="CN227" s="6"/>
      <c r="CO227" s="6"/>
      <c r="CP227" s="6"/>
      <c r="CQ227" s="6"/>
      <c r="CR227" s="6"/>
      <c r="CS227" s="6"/>
      <c r="CT227" s="6"/>
      <c r="CU227" s="6"/>
    </row>
    <row r="228" spans="1:99" ht="15.6">
      <c r="A228" s="27">
        <v>33098</v>
      </c>
      <c r="B228">
        <v>9.75</v>
      </c>
      <c r="C228">
        <v>14.8500003814697</v>
      </c>
      <c r="D228">
        <v>4.6999998092651403</v>
      </c>
      <c r="E228">
        <v>22.676731275696699</v>
      </c>
      <c r="F228" s="36">
        <f t="shared" si="196"/>
        <v>1.4470842206419381</v>
      </c>
      <c r="G228" s="41">
        <f t="shared" si="212"/>
        <v>50</v>
      </c>
      <c r="H228" s="42">
        <f t="shared" si="213"/>
        <v>1</v>
      </c>
      <c r="I228" s="61">
        <f t="shared" si="197"/>
        <v>13.575000286102275</v>
      </c>
      <c r="J228" s="35">
        <f t="shared" si="198"/>
        <v>1</v>
      </c>
      <c r="K228" s="89">
        <f t="shared" si="225"/>
        <v>1</v>
      </c>
      <c r="L228" s="89">
        <f t="shared" si="232"/>
        <v>1</v>
      </c>
      <c r="M228" s="168">
        <f t="shared" si="237"/>
        <v>7.4067684887991231E-2</v>
      </c>
      <c r="N228" s="165">
        <f t="shared" si="251"/>
        <v>0</v>
      </c>
      <c r="O228" s="70">
        <f t="shared" si="250"/>
        <v>1</v>
      </c>
      <c r="P228" s="102">
        <f t="shared" si="238"/>
        <v>0</v>
      </c>
      <c r="Q228" s="230" t="str">
        <f t="shared" si="195"/>
        <v/>
      </c>
      <c r="R228" s="85">
        <f t="shared" si="252"/>
        <v>1</v>
      </c>
      <c r="S228" s="27">
        <v>33463</v>
      </c>
      <c r="T228">
        <v>5.3499999046325701</v>
      </c>
      <c r="U228">
        <v>18.049999237060501</v>
      </c>
      <c r="V228">
        <v>0</v>
      </c>
      <c r="W228">
        <v>22.676731275696699</v>
      </c>
      <c r="X228" s="36">
        <f t="shared" si="199"/>
        <v>2.238030825486375</v>
      </c>
      <c r="Y228" s="41">
        <f t="shared" si="214"/>
        <v>36.402995024247296</v>
      </c>
      <c r="Z228" s="42">
        <f t="shared" si="215"/>
        <v>0.72805990048494595</v>
      </c>
      <c r="AA228" s="61">
        <f t="shared" si="200"/>
        <v>14.874999403953518</v>
      </c>
      <c r="AB228" s="35">
        <f t="shared" si="201"/>
        <v>1</v>
      </c>
      <c r="AC228" s="76" t="str">
        <f t="shared" si="226"/>
        <v/>
      </c>
      <c r="AD228" s="89">
        <f t="shared" si="239"/>
        <v>1</v>
      </c>
      <c r="AE228" s="168">
        <f t="shared" si="233"/>
        <v>8.781015599979046E-2</v>
      </c>
      <c r="AF228" s="165">
        <f t="shared" si="253"/>
        <v>1</v>
      </c>
      <c r="AG228" s="70">
        <f t="shared" si="240"/>
        <v>1</v>
      </c>
      <c r="AH228" s="102">
        <f t="shared" si="241"/>
        <v>0.13599948883059199</v>
      </c>
      <c r="AI228" s="230" t="str">
        <f t="shared" si="202"/>
        <v/>
      </c>
      <c r="AJ228" s="85">
        <f t="shared" si="254"/>
        <v>1</v>
      </c>
      <c r="AK228" s="27">
        <v>33828</v>
      </c>
      <c r="AL228">
        <v>9.5</v>
      </c>
      <c r="AM228">
        <v>17</v>
      </c>
      <c r="AN228">
        <v>1.3999999761581401</v>
      </c>
      <c r="AO228">
        <v>22.676731275696699</v>
      </c>
      <c r="AP228" s="36">
        <f t="shared" si="203"/>
        <v>1.8102328490239725</v>
      </c>
      <c r="AQ228" s="41">
        <f t="shared" si="216"/>
        <v>49.951813696938963</v>
      </c>
      <c r="AR228" s="42">
        <f t="shared" si="217"/>
        <v>0.99903627393877925</v>
      </c>
      <c r="AS228" s="61">
        <f t="shared" si="204"/>
        <v>15.125</v>
      </c>
      <c r="AT228" s="37">
        <f t="shared" si="218"/>
        <v>1</v>
      </c>
      <c r="AU228" s="76">
        <f t="shared" si="227"/>
        <v>1</v>
      </c>
      <c r="AV228" s="89">
        <f t="shared" si="242"/>
        <v>1</v>
      </c>
      <c r="AW228" s="168">
        <f t="shared" si="234"/>
        <v>9.0361578298616907E-2</v>
      </c>
      <c r="AX228" s="165">
        <f t="shared" si="255"/>
        <v>1</v>
      </c>
      <c r="AY228" s="70">
        <f t="shared" si="243"/>
        <v>1</v>
      </c>
      <c r="AZ228" s="102">
        <f t="shared" si="244"/>
        <v>0</v>
      </c>
      <c r="BA228" s="230" t="str">
        <f t="shared" si="205"/>
        <v/>
      </c>
      <c r="BB228" s="85">
        <f t="shared" si="256"/>
        <v>1</v>
      </c>
      <c r="BC228" s="27">
        <v>33463</v>
      </c>
      <c r="BD228">
        <v>3.0899999141693102</v>
      </c>
      <c r="BE228">
        <v>14.2799997329712</v>
      </c>
      <c r="BF228">
        <v>0</v>
      </c>
      <c r="BG228">
        <v>22.430419962110101</v>
      </c>
      <c r="BH228" s="110">
        <f t="shared" si="206"/>
        <v>1.8655812605382638</v>
      </c>
      <c r="BI228" s="111">
        <f t="shared" si="219"/>
        <v>38.836264890854508</v>
      </c>
      <c r="BJ228" s="113">
        <f t="shared" si="220"/>
        <v>0.77672529781709021</v>
      </c>
      <c r="BK228" s="112">
        <f t="shared" si="207"/>
        <v>11.482499778270729</v>
      </c>
      <c r="BL228" s="35">
        <f t="shared" si="208"/>
        <v>1</v>
      </c>
      <c r="BM228" s="76" t="str">
        <f t="shared" si="228"/>
        <v/>
      </c>
      <c r="BN228" s="89">
        <f t="shared" si="245"/>
        <v>1</v>
      </c>
      <c r="BO228" s="168">
        <f t="shared" si="235"/>
        <v>5.1808432596428672E-2</v>
      </c>
      <c r="BP228" s="165">
        <f t="shared" si="230"/>
        <v>1</v>
      </c>
      <c r="BQ228" s="70">
        <f t="shared" si="248"/>
        <v>1</v>
      </c>
      <c r="BR228" s="102">
        <f t="shared" si="246"/>
        <v>0</v>
      </c>
      <c r="BS228" s="230" t="str">
        <f t="shared" si="221"/>
        <v/>
      </c>
      <c r="BT228" s="85">
        <f t="shared" si="257"/>
        <v>1</v>
      </c>
      <c r="BU228" s="27">
        <v>33828</v>
      </c>
      <c r="BV228">
        <v>4.4099998474121103</v>
      </c>
      <c r="BW228">
        <v>14.710000038146999</v>
      </c>
      <c r="BX228">
        <v>0.20000000298023199</v>
      </c>
      <c r="BY228">
        <v>22.430419962110101</v>
      </c>
      <c r="BZ228" s="34">
        <f t="shared" si="209"/>
        <v>1.8489870313825449</v>
      </c>
      <c r="CA228" s="38">
        <f t="shared" si="222"/>
        <v>48.720810377874194</v>
      </c>
      <c r="CB228" s="40">
        <f t="shared" si="223"/>
        <v>0.97441620755748393</v>
      </c>
      <c r="CC228" s="61">
        <f t="shared" si="210"/>
        <v>12.134999990463278</v>
      </c>
      <c r="CD228" s="35">
        <f t="shared" si="211"/>
        <v>1</v>
      </c>
      <c r="CE228" s="76">
        <f t="shared" si="229"/>
        <v>1</v>
      </c>
      <c r="CF228" s="89">
        <f t="shared" si="247"/>
        <v>1</v>
      </c>
      <c r="CG228" s="168">
        <f t="shared" si="236"/>
        <v>5.864100606397446E-2</v>
      </c>
      <c r="CH228" s="165">
        <f t="shared" si="258"/>
        <v>0</v>
      </c>
      <c r="CI228" s="70">
        <f t="shared" si="231"/>
        <v>1</v>
      </c>
      <c r="CJ228" s="102">
        <f t="shared" si="249"/>
        <v>0</v>
      </c>
      <c r="CK228" s="230" t="str">
        <f t="shared" si="224"/>
        <v/>
      </c>
      <c r="CL228" s="85">
        <f t="shared" si="259"/>
        <v>1</v>
      </c>
      <c r="CM228" s="6"/>
      <c r="CN228" s="6"/>
      <c r="CO228" s="6"/>
      <c r="CP228" s="6"/>
      <c r="CQ228" s="6"/>
      <c r="CR228" s="6"/>
      <c r="CS228" s="6"/>
      <c r="CT228" s="6"/>
      <c r="CU228" s="6"/>
    </row>
    <row r="229" spans="1:99" ht="15.6">
      <c r="A229" s="27">
        <v>33099</v>
      </c>
      <c r="B229">
        <v>8.8000001907348597</v>
      </c>
      <c r="C229">
        <v>17.2700004577637</v>
      </c>
      <c r="D229">
        <v>2.0999999046325701</v>
      </c>
      <c r="E229">
        <v>22.876944778552801</v>
      </c>
      <c r="F229" s="36">
        <f t="shared" si="196"/>
        <v>1.9272827968373607</v>
      </c>
      <c r="G229" s="41">
        <f t="shared" si="212"/>
        <v>50</v>
      </c>
      <c r="H229" s="42">
        <f t="shared" si="213"/>
        <v>1</v>
      </c>
      <c r="I229" s="61">
        <f t="shared" si="197"/>
        <v>15.152500391006491</v>
      </c>
      <c r="J229" s="35">
        <f t="shared" si="198"/>
        <v>1</v>
      </c>
      <c r="K229" s="89">
        <f t="shared" si="225"/>
        <v>1</v>
      </c>
      <c r="L229" s="89">
        <f t="shared" si="232"/>
        <v>1</v>
      </c>
      <c r="M229" s="168">
        <f t="shared" si="237"/>
        <v>9.0639531968996684E-2</v>
      </c>
      <c r="N229" s="165">
        <f t="shared" si="251"/>
        <v>0</v>
      </c>
      <c r="O229" s="70">
        <f t="shared" si="250"/>
        <v>1</v>
      </c>
      <c r="P229" s="102">
        <f t="shared" si="238"/>
        <v>0</v>
      </c>
      <c r="Q229" s="230" t="str">
        <f t="shared" si="195"/>
        <v/>
      </c>
      <c r="R229" s="85">
        <f t="shared" si="252"/>
        <v>1</v>
      </c>
      <c r="S229" s="27">
        <v>33464</v>
      </c>
      <c r="T229">
        <v>7.2699999809265101</v>
      </c>
      <c r="U229">
        <v>20.180000305175799</v>
      </c>
      <c r="V229">
        <v>0</v>
      </c>
      <c r="W229">
        <v>22.876944778552801</v>
      </c>
      <c r="X229" s="36">
        <f t="shared" si="199"/>
        <v>2.4326408723037796</v>
      </c>
      <c r="Y229" s="41">
        <f t="shared" si="214"/>
        <v>34.456882326404269</v>
      </c>
      <c r="Z229" s="42">
        <f t="shared" si="215"/>
        <v>0.6891376465280854</v>
      </c>
      <c r="AA229" s="61">
        <f t="shared" si="200"/>
        <v>16.952500224113479</v>
      </c>
      <c r="AB229" s="35">
        <f t="shared" si="201"/>
        <v>1</v>
      </c>
      <c r="AC229" s="76" t="str">
        <f t="shared" si="226"/>
        <v/>
      </c>
      <c r="AD229" s="89">
        <f t="shared" si="239"/>
        <v>1</v>
      </c>
      <c r="AE229" s="168">
        <f t="shared" si="233"/>
        <v>0.10698158619110872</v>
      </c>
      <c r="AF229" s="165">
        <f t="shared" si="253"/>
        <v>1</v>
      </c>
      <c r="AG229" s="70">
        <f t="shared" si="240"/>
        <v>1</v>
      </c>
      <c r="AH229" s="102">
        <f t="shared" si="241"/>
        <v>0.13599948883059199</v>
      </c>
      <c r="AI229" s="230" t="str">
        <f t="shared" si="202"/>
        <v/>
      </c>
      <c r="AJ229" s="85">
        <f t="shared" si="254"/>
        <v>1</v>
      </c>
      <c r="AK229" s="27">
        <v>33829</v>
      </c>
      <c r="AL229">
        <v>12.039999961853001</v>
      </c>
      <c r="AM229">
        <v>19.340000152587901</v>
      </c>
      <c r="AN229">
        <v>1.6000000238418599</v>
      </c>
      <c r="AO229">
        <v>22.876944778552801</v>
      </c>
      <c r="AP229" s="36">
        <f t="shared" si="203"/>
        <v>1.9432843785603766</v>
      </c>
      <c r="AQ229" s="41">
        <f t="shared" si="216"/>
        <v>49.997186217932523</v>
      </c>
      <c r="AR229" s="42">
        <f t="shared" si="217"/>
        <v>0.99994372435865042</v>
      </c>
      <c r="AS229" s="61">
        <f t="shared" si="204"/>
        <v>17.515000104904175</v>
      </c>
      <c r="AT229" s="37">
        <f t="shared" si="218"/>
        <v>1</v>
      </c>
      <c r="AU229" s="76">
        <f t="shared" si="227"/>
        <v>1</v>
      </c>
      <c r="AV229" s="89">
        <f t="shared" si="242"/>
        <v>1</v>
      </c>
      <c r="AW229" s="168">
        <f t="shared" si="234"/>
        <v>0.1109247896479392</v>
      </c>
      <c r="AX229" s="165">
        <f t="shared" si="255"/>
        <v>1</v>
      </c>
      <c r="AY229" s="70">
        <f t="shared" si="243"/>
        <v>1</v>
      </c>
      <c r="AZ229" s="102">
        <f t="shared" si="244"/>
        <v>0</v>
      </c>
      <c r="BA229" s="230" t="str">
        <f t="shared" si="205"/>
        <v/>
      </c>
      <c r="BB229" s="85">
        <f t="shared" si="256"/>
        <v>1</v>
      </c>
      <c r="BC229" s="27">
        <v>33464</v>
      </c>
      <c r="BD229">
        <v>2.4800000190734899</v>
      </c>
      <c r="BE229">
        <v>15.3500003814697</v>
      </c>
      <c r="BF229">
        <v>0</v>
      </c>
      <c r="BG229">
        <v>22.631392975463498</v>
      </c>
      <c r="BH229" s="110">
        <f t="shared" si="206"/>
        <v>2.0361862427034692</v>
      </c>
      <c r="BI229" s="111">
        <f t="shared" si="219"/>
        <v>37.207315896691732</v>
      </c>
      <c r="BJ229" s="113">
        <f t="shared" si="220"/>
        <v>0.74414631793383468</v>
      </c>
      <c r="BK229" s="112">
        <f t="shared" si="207"/>
        <v>12.132500290870647</v>
      </c>
      <c r="BL229" s="35">
        <f t="shared" si="208"/>
        <v>1</v>
      </c>
      <c r="BM229" s="76" t="str">
        <f t="shared" si="228"/>
        <v/>
      </c>
      <c r="BN229" s="89">
        <f t="shared" si="245"/>
        <v>1</v>
      </c>
      <c r="BO229" s="168">
        <f t="shared" si="235"/>
        <v>5.8614544550637034E-2</v>
      </c>
      <c r="BP229" s="165">
        <f t="shared" si="230"/>
        <v>1</v>
      </c>
      <c r="BQ229" s="70">
        <f t="shared" si="248"/>
        <v>1</v>
      </c>
      <c r="BR229" s="102">
        <f t="shared" si="246"/>
        <v>0</v>
      </c>
      <c r="BS229" s="230" t="str">
        <f t="shared" si="221"/>
        <v/>
      </c>
      <c r="BT229" s="85">
        <f t="shared" si="257"/>
        <v>1</v>
      </c>
      <c r="BU229" s="27">
        <v>33829</v>
      </c>
      <c r="BV229">
        <v>8.3900003433227504</v>
      </c>
      <c r="BW229">
        <v>16.7399997711182</v>
      </c>
      <c r="BX229">
        <v>0.40000000596046398</v>
      </c>
      <c r="BY229">
        <v>22.631392975463498</v>
      </c>
      <c r="BZ229" s="34">
        <f t="shared" si="209"/>
        <v>1.8641873072221147</v>
      </c>
      <c r="CA229" s="38">
        <f t="shared" si="222"/>
        <v>47.629460538056968</v>
      </c>
      <c r="CB229" s="40">
        <f t="shared" si="223"/>
        <v>0.95258921076113934</v>
      </c>
      <c r="CC229" s="61">
        <f t="shared" si="210"/>
        <v>14.652499914169336</v>
      </c>
      <c r="CD229" s="35">
        <f t="shared" si="211"/>
        <v>1</v>
      </c>
      <c r="CE229" s="76">
        <f t="shared" si="229"/>
        <v>1</v>
      </c>
      <c r="CF229" s="89">
        <f t="shared" si="247"/>
        <v>1</v>
      </c>
      <c r="CG229" s="168">
        <f t="shared" si="236"/>
        <v>8.5506400665203181E-2</v>
      </c>
      <c r="CH229" s="165">
        <f t="shared" si="258"/>
        <v>0</v>
      </c>
      <c r="CI229" s="70">
        <f t="shared" si="231"/>
        <v>1</v>
      </c>
      <c r="CJ229" s="102">
        <f t="shared" si="249"/>
        <v>0</v>
      </c>
      <c r="CK229" s="230" t="str">
        <f t="shared" si="224"/>
        <v/>
      </c>
      <c r="CL229" s="85">
        <f t="shared" si="259"/>
        <v>1</v>
      </c>
      <c r="CM229" s="6"/>
      <c r="CN229" s="6"/>
      <c r="CO229" s="6"/>
      <c r="CP229" s="6"/>
      <c r="CQ229" s="6"/>
      <c r="CR229" s="6"/>
      <c r="CS229" s="6"/>
      <c r="CT229" s="6"/>
      <c r="CU229" s="6"/>
    </row>
    <row r="230" spans="1:99" ht="15.6">
      <c r="A230" s="27">
        <v>33100</v>
      </c>
      <c r="B230">
        <v>5.03999996185303</v>
      </c>
      <c r="C230">
        <v>17.430000305175799</v>
      </c>
      <c r="D230">
        <v>0</v>
      </c>
      <c r="E230">
        <v>23.07991846286</v>
      </c>
      <c r="F230" s="36">
        <f t="shared" si="196"/>
        <v>2.2143869503168845</v>
      </c>
      <c r="G230" s="41">
        <f t="shared" si="212"/>
        <v>48.228490439746494</v>
      </c>
      <c r="H230" s="42">
        <f t="shared" si="213"/>
        <v>0.96456980879492993</v>
      </c>
      <c r="I230" s="61">
        <f t="shared" si="197"/>
        <v>14.332500219345107</v>
      </c>
      <c r="J230" s="35">
        <f t="shared" si="198"/>
        <v>1</v>
      </c>
      <c r="K230" s="89">
        <f t="shared" si="225"/>
        <v>1</v>
      </c>
      <c r="L230" s="89">
        <f t="shared" si="232"/>
        <v>1</v>
      </c>
      <c r="M230" s="168">
        <f t="shared" si="237"/>
        <v>8.2149154853717571E-2</v>
      </c>
      <c r="N230" s="165">
        <f t="shared" si="251"/>
        <v>0</v>
      </c>
      <c r="O230" s="70">
        <f t="shared" si="250"/>
        <v>1</v>
      </c>
      <c r="P230" s="102">
        <f t="shared" si="238"/>
        <v>0</v>
      </c>
      <c r="Q230" s="230" t="str">
        <f t="shared" si="195"/>
        <v/>
      </c>
      <c r="R230" s="85">
        <f t="shared" si="252"/>
        <v>1</v>
      </c>
      <c r="S230" s="27">
        <v>33465</v>
      </c>
      <c r="T230">
        <v>8.5399999618530291</v>
      </c>
      <c r="U230">
        <v>22.5</v>
      </c>
      <c r="V230">
        <v>0</v>
      </c>
      <c r="W230">
        <v>23.07991846286</v>
      </c>
      <c r="X230" s="36">
        <f t="shared" si="199"/>
        <v>2.6973898817585722</v>
      </c>
      <c r="Y230" s="41">
        <f t="shared" si="214"/>
        <v>32.298970420997414</v>
      </c>
      <c r="Z230" s="42">
        <f t="shared" si="215"/>
        <v>0.64597940841994828</v>
      </c>
      <c r="AA230" s="61">
        <f t="shared" si="200"/>
        <v>19.009999990463257</v>
      </c>
      <c r="AB230" s="35">
        <f t="shared" si="201"/>
        <v>1</v>
      </c>
      <c r="AC230" s="76" t="str">
        <f t="shared" si="226"/>
        <v/>
      </c>
      <c r="AD230" s="89">
        <f t="shared" si="239"/>
        <v>1</v>
      </c>
      <c r="AE230" s="168">
        <f t="shared" si="233"/>
        <v>0.11614062015725424</v>
      </c>
      <c r="AF230" s="165">
        <f t="shared" si="253"/>
        <v>1</v>
      </c>
      <c r="AG230" s="70">
        <f t="shared" si="240"/>
        <v>1</v>
      </c>
      <c r="AH230" s="102">
        <f t="shared" si="241"/>
        <v>0.14399948120119746</v>
      </c>
      <c r="AI230" s="230" t="str">
        <f t="shared" si="202"/>
        <v/>
      </c>
      <c r="AJ230" s="85">
        <f t="shared" si="254"/>
        <v>1</v>
      </c>
      <c r="AK230" s="27">
        <v>33830</v>
      </c>
      <c r="AL230">
        <v>12.2299995422363</v>
      </c>
      <c r="AM230">
        <v>18.7299995422363</v>
      </c>
      <c r="AN230">
        <v>10</v>
      </c>
      <c r="AO230">
        <v>23.07991846286</v>
      </c>
      <c r="AP230" s="36">
        <f t="shared" si="203"/>
        <v>1.8383830698138877</v>
      </c>
      <c r="AQ230" s="41">
        <f t="shared" si="216"/>
        <v>50</v>
      </c>
      <c r="AR230" s="42">
        <f t="shared" si="217"/>
        <v>1</v>
      </c>
      <c r="AS230" s="61">
        <f t="shared" si="204"/>
        <v>17.1049995422363</v>
      </c>
      <c r="AT230" s="37">
        <f t="shared" si="218"/>
        <v>1</v>
      </c>
      <c r="AU230" s="76">
        <f t="shared" si="227"/>
        <v>1</v>
      </c>
      <c r="AV230" s="89">
        <f t="shared" si="242"/>
        <v>1</v>
      </c>
      <c r="AW230" s="168">
        <f t="shared" si="234"/>
        <v>0.10812510355183863</v>
      </c>
      <c r="AX230" s="165">
        <f t="shared" si="255"/>
        <v>1</v>
      </c>
      <c r="AY230" s="70">
        <f t="shared" si="243"/>
        <v>1</v>
      </c>
      <c r="AZ230" s="102">
        <f t="shared" si="244"/>
        <v>0</v>
      </c>
      <c r="BA230" s="230" t="str">
        <f t="shared" si="205"/>
        <v/>
      </c>
      <c r="BB230" s="85">
        <f t="shared" si="256"/>
        <v>1</v>
      </c>
      <c r="BC230" s="27">
        <v>33465</v>
      </c>
      <c r="BD230">
        <v>4</v>
      </c>
      <c r="BE230">
        <v>17.5100002288818</v>
      </c>
      <c r="BF230">
        <v>0</v>
      </c>
      <c r="BG230">
        <v>22.835150028805401</v>
      </c>
      <c r="BH230" s="110">
        <f t="shared" si="206"/>
        <v>2.2499634614258959</v>
      </c>
      <c r="BI230" s="111">
        <f t="shared" si="219"/>
        <v>35.407345127551018</v>
      </c>
      <c r="BJ230" s="113">
        <f t="shared" si="220"/>
        <v>0.70814690255102031</v>
      </c>
      <c r="BK230" s="112">
        <f t="shared" si="207"/>
        <v>14.13250017166135</v>
      </c>
      <c r="BL230" s="35">
        <f t="shared" si="208"/>
        <v>1</v>
      </c>
      <c r="BM230" s="76" t="str">
        <f t="shared" si="228"/>
        <v/>
      </c>
      <c r="BN230" s="89">
        <f t="shared" si="245"/>
        <v>1</v>
      </c>
      <c r="BO230" s="168">
        <f t="shared" si="235"/>
        <v>8.003001134861272E-2</v>
      </c>
      <c r="BP230" s="165">
        <f t="shared" si="230"/>
        <v>1</v>
      </c>
      <c r="BQ230" s="70">
        <f t="shared" si="248"/>
        <v>1</v>
      </c>
      <c r="BR230" s="102">
        <f t="shared" si="246"/>
        <v>0</v>
      </c>
      <c r="BS230" s="230" t="str">
        <f t="shared" si="221"/>
        <v/>
      </c>
      <c r="BT230" s="85">
        <f t="shared" si="257"/>
        <v>1</v>
      </c>
      <c r="BU230" s="27">
        <v>33830</v>
      </c>
      <c r="BV230">
        <v>9.5500001907348597</v>
      </c>
      <c r="BW230">
        <v>16.9799995422363</v>
      </c>
      <c r="BX230">
        <v>4.0999999046325701</v>
      </c>
      <c r="BY230">
        <v>22.835150028805401</v>
      </c>
      <c r="BZ230" s="34">
        <f t="shared" si="209"/>
        <v>1.815228764967693</v>
      </c>
      <c r="CA230" s="38">
        <f t="shared" si="222"/>
        <v>50</v>
      </c>
      <c r="CB230" s="40">
        <f t="shared" si="223"/>
        <v>1</v>
      </c>
      <c r="CC230" s="61">
        <f t="shared" si="210"/>
        <v>15.122499704360941</v>
      </c>
      <c r="CD230" s="35">
        <f t="shared" si="211"/>
        <v>1</v>
      </c>
      <c r="CE230" s="76">
        <f t="shared" si="229"/>
        <v>1</v>
      </c>
      <c r="CF230" s="89">
        <f t="shared" si="247"/>
        <v>1</v>
      </c>
      <c r="CG230" s="168">
        <f t="shared" si="236"/>
        <v>9.0336278986724167E-2</v>
      </c>
      <c r="CH230" s="165">
        <f t="shared" si="258"/>
        <v>0</v>
      </c>
      <c r="CI230" s="70">
        <f t="shared" si="231"/>
        <v>1</v>
      </c>
      <c r="CJ230" s="102">
        <f t="shared" si="249"/>
        <v>0</v>
      </c>
      <c r="CK230" s="230" t="str">
        <f t="shared" si="224"/>
        <v/>
      </c>
      <c r="CL230" s="85">
        <f t="shared" si="259"/>
        <v>1</v>
      </c>
      <c r="CM230" s="6"/>
      <c r="CN230" s="6"/>
      <c r="CO230" s="6"/>
      <c r="CP230" s="6"/>
      <c r="CQ230" s="6"/>
      <c r="CR230" s="6"/>
      <c r="CS230" s="6"/>
      <c r="CT230" s="6"/>
      <c r="CU230" s="6"/>
    </row>
    <row r="231" spans="1:99" ht="15.6">
      <c r="A231" s="27">
        <v>33101</v>
      </c>
      <c r="B231">
        <v>8.25</v>
      </c>
      <c r="C231">
        <v>15.5900001525879</v>
      </c>
      <c r="D231">
        <v>0</v>
      </c>
      <c r="E231">
        <v>23.2856012112298</v>
      </c>
      <c r="F231" s="36">
        <f t="shared" si="196"/>
        <v>1.7601352792397975</v>
      </c>
      <c r="G231" s="41">
        <f t="shared" si="212"/>
        <v>46.820382216354659</v>
      </c>
      <c r="H231" s="42">
        <f t="shared" si="213"/>
        <v>0.93640764432709322</v>
      </c>
      <c r="I231" s="61">
        <f t="shared" si="197"/>
        <v>13.755000114440925</v>
      </c>
      <c r="J231" s="35">
        <f t="shared" si="198"/>
        <v>1</v>
      </c>
      <c r="K231" s="89">
        <f t="shared" si="225"/>
        <v>1</v>
      </c>
      <c r="L231" s="89">
        <f t="shared" si="232"/>
        <v>1</v>
      </c>
      <c r="M231" s="168">
        <f t="shared" si="237"/>
        <v>7.5999230978349833E-2</v>
      </c>
      <c r="N231" s="165">
        <f t="shared" si="251"/>
        <v>0</v>
      </c>
      <c r="O231" s="70">
        <f t="shared" si="250"/>
        <v>1</v>
      </c>
      <c r="P231" s="102">
        <f t="shared" si="238"/>
        <v>0</v>
      </c>
      <c r="Q231" s="230" t="str">
        <f t="shared" si="195"/>
        <v/>
      </c>
      <c r="R231" s="85">
        <f t="shared" si="252"/>
        <v>1</v>
      </c>
      <c r="S231" s="27">
        <v>33466</v>
      </c>
      <c r="T231">
        <v>10.3400001525879</v>
      </c>
      <c r="U231">
        <v>21.110000610351602</v>
      </c>
      <c r="V231">
        <v>0</v>
      </c>
      <c r="W231">
        <v>23.2856012112298</v>
      </c>
      <c r="X231" s="36">
        <f t="shared" si="199"/>
        <v>2.4050596904385184</v>
      </c>
      <c r="Y231" s="41">
        <f t="shared" si="214"/>
        <v>30.374922668646597</v>
      </c>
      <c r="Z231" s="42">
        <f t="shared" si="215"/>
        <v>0.60749845337293196</v>
      </c>
      <c r="AA231" s="61">
        <f t="shared" si="200"/>
        <v>18.417500495910677</v>
      </c>
      <c r="AB231" s="35">
        <f t="shared" si="201"/>
        <v>1</v>
      </c>
      <c r="AC231" s="76" t="str">
        <f t="shared" si="226"/>
        <v/>
      </c>
      <c r="AD231" s="89">
        <f t="shared" si="239"/>
        <v>1</v>
      </c>
      <c r="AE231" s="168">
        <f t="shared" si="233"/>
        <v>0.11525260563156212</v>
      </c>
      <c r="AF231" s="165">
        <f t="shared" si="253"/>
        <v>1</v>
      </c>
      <c r="AG231" s="70">
        <f t="shared" si="240"/>
        <v>1</v>
      </c>
      <c r="AH231" s="102">
        <f t="shared" si="241"/>
        <v>0.14399948120119746</v>
      </c>
      <c r="AI231" s="230" t="str">
        <f t="shared" si="202"/>
        <v/>
      </c>
      <c r="AJ231" s="85">
        <f t="shared" si="254"/>
        <v>1</v>
      </c>
      <c r="AK231" s="27">
        <v>33831</v>
      </c>
      <c r="AL231">
        <v>11.8800001144409</v>
      </c>
      <c r="AM231">
        <v>14.800000190734901</v>
      </c>
      <c r="AN231">
        <v>6.5</v>
      </c>
      <c r="AO231">
        <v>23.2856012112298</v>
      </c>
      <c r="AP231" s="36">
        <f t="shared" si="203"/>
        <v>1.1632130045201203</v>
      </c>
      <c r="AQ231" s="41">
        <f t="shared" si="216"/>
        <v>50</v>
      </c>
      <c r="AR231" s="42">
        <f t="shared" si="217"/>
        <v>1</v>
      </c>
      <c r="AS231" s="61">
        <f t="shared" si="204"/>
        <v>14.0700001716614</v>
      </c>
      <c r="AT231" s="37">
        <f t="shared" si="218"/>
        <v>1</v>
      </c>
      <c r="AU231" s="76">
        <f t="shared" si="227"/>
        <v>1</v>
      </c>
      <c r="AV231" s="89">
        <f t="shared" si="242"/>
        <v>1</v>
      </c>
      <c r="AW231" s="168">
        <f t="shared" si="234"/>
        <v>7.9365128412930377E-2</v>
      </c>
      <c r="AX231" s="165">
        <f t="shared" si="255"/>
        <v>1</v>
      </c>
      <c r="AY231" s="70">
        <f t="shared" si="243"/>
        <v>1</v>
      </c>
      <c r="AZ231" s="102">
        <f t="shared" si="244"/>
        <v>0</v>
      </c>
      <c r="BA231" s="230" t="str">
        <f t="shared" si="205"/>
        <v/>
      </c>
      <c r="BB231" s="85">
        <f t="shared" si="256"/>
        <v>1</v>
      </c>
      <c r="BC231" s="27">
        <v>33466</v>
      </c>
      <c r="BD231">
        <v>6.3000001907348597</v>
      </c>
      <c r="BE231">
        <v>19.75</v>
      </c>
      <c r="BF231">
        <v>0</v>
      </c>
      <c r="BG231">
        <v>23.041642466378299</v>
      </c>
      <c r="BH231" s="110">
        <f t="shared" si="206"/>
        <v>2.4453408945064323</v>
      </c>
      <c r="BI231" s="111">
        <f t="shared" si="219"/>
        <v>33.451072411945873</v>
      </c>
      <c r="BJ231" s="113">
        <f t="shared" si="220"/>
        <v>0.6690214482389174</v>
      </c>
      <c r="BK231" s="112">
        <f t="shared" si="207"/>
        <v>16.387500047683716</v>
      </c>
      <c r="BL231" s="35">
        <f t="shared" si="208"/>
        <v>1</v>
      </c>
      <c r="BM231" s="76" t="str">
        <f t="shared" si="228"/>
        <v/>
      </c>
      <c r="BN231" s="89">
        <f t="shared" si="245"/>
        <v>1</v>
      </c>
      <c r="BO231" s="168">
        <f t="shared" si="235"/>
        <v>0.10234611888772366</v>
      </c>
      <c r="BP231" s="165">
        <f t="shared" si="230"/>
        <v>1</v>
      </c>
      <c r="BQ231" s="70">
        <f t="shared" si="248"/>
        <v>1</v>
      </c>
      <c r="BR231" s="102">
        <f t="shared" si="246"/>
        <v>0</v>
      </c>
      <c r="BS231" s="230" t="str">
        <f t="shared" si="221"/>
        <v/>
      </c>
      <c r="BT231" s="85">
        <f t="shared" si="257"/>
        <v>1</v>
      </c>
      <c r="BU231" s="27">
        <v>33831</v>
      </c>
      <c r="BV231">
        <v>9.6300001144409197</v>
      </c>
      <c r="BW231">
        <v>12.0900001525879</v>
      </c>
      <c r="BX231">
        <v>2</v>
      </c>
      <c r="BY231">
        <v>23.041642466378299</v>
      </c>
      <c r="BZ231" s="34">
        <f t="shared" si="209"/>
        <v>0.97234174196552914</v>
      </c>
      <c r="CA231" s="38">
        <f t="shared" si="222"/>
        <v>50</v>
      </c>
      <c r="CB231" s="40">
        <f t="shared" si="223"/>
        <v>1</v>
      </c>
      <c r="CC231" s="61">
        <f t="shared" si="210"/>
        <v>11.475000143051155</v>
      </c>
      <c r="CD231" s="35">
        <f t="shared" si="211"/>
        <v>1</v>
      </c>
      <c r="CE231" s="76">
        <f t="shared" si="229"/>
        <v>1</v>
      </c>
      <c r="CF231" s="89">
        <f t="shared" si="247"/>
        <v>1</v>
      </c>
      <c r="CG231" s="168">
        <f t="shared" si="236"/>
        <v>5.1730896166544603E-2</v>
      </c>
      <c r="CH231" s="165">
        <f t="shared" si="258"/>
        <v>0</v>
      </c>
      <c r="CI231" s="70">
        <f t="shared" si="231"/>
        <v>1</v>
      </c>
      <c r="CJ231" s="102">
        <f t="shared" si="249"/>
        <v>0</v>
      </c>
      <c r="CK231" s="230" t="str">
        <f t="shared" si="224"/>
        <v/>
      </c>
      <c r="CL231" s="85">
        <f t="shared" si="259"/>
        <v>1</v>
      </c>
      <c r="CM231" s="6"/>
      <c r="CN231" s="6"/>
      <c r="CO231" s="6"/>
      <c r="CP231" s="6"/>
      <c r="CQ231" s="6"/>
      <c r="CR231" s="6"/>
      <c r="CS231" s="6"/>
      <c r="CT231" s="6"/>
      <c r="CU231" s="6"/>
    </row>
    <row r="232" spans="1:99" ht="15.6">
      <c r="A232" s="27">
        <v>33102</v>
      </c>
      <c r="B232">
        <v>6.4800000190734899</v>
      </c>
      <c r="C232">
        <v>18.389999389648398</v>
      </c>
      <c r="D232">
        <v>0.69999998807907104</v>
      </c>
      <c r="E232">
        <v>23.493903323753301</v>
      </c>
      <c r="F232" s="36">
        <f t="shared" si="196"/>
        <v>2.3013504966253349</v>
      </c>
      <c r="G232" s="41">
        <f t="shared" si="212"/>
        <v>45.679301807133463</v>
      </c>
      <c r="H232" s="42">
        <f t="shared" si="213"/>
        <v>0.91358603614266931</v>
      </c>
      <c r="I232" s="61">
        <f t="shared" si="197"/>
        <v>15.412499547004671</v>
      </c>
      <c r="J232" s="35">
        <f t="shared" si="198"/>
        <v>1</v>
      </c>
      <c r="K232" s="89">
        <f t="shared" si="225"/>
        <v>1</v>
      </c>
      <c r="L232" s="89">
        <f t="shared" si="232"/>
        <v>1</v>
      </c>
      <c r="M232" s="168">
        <f t="shared" si="237"/>
        <v>9.3237427761045974E-2</v>
      </c>
      <c r="N232" s="165">
        <f t="shared" si="251"/>
        <v>0</v>
      </c>
      <c r="O232" s="70">
        <f t="shared" si="250"/>
        <v>1</v>
      </c>
      <c r="P232" s="102">
        <f t="shared" si="238"/>
        <v>0</v>
      </c>
      <c r="Q232" s="230" t="str">
        <f t="shared" si="195"/>
        <v/>
      </c>
      <c r="R232" s="85">
        <f t="shared" si="252"/>
        <v>1</v>
      </c>
      <c r="S232" s="27">
        <v>33467</v>
      </c>
      <c r="T232">
        <v>11.060000419616699</v>
      </c>
      <c r="U232">
        <v>20.0200004577637</v>
      </c>
      <c r="V232">
        <v>0.80000001192092896</v>
      </c>
      <c r="W232">
        <v>23.493903323753301</v>
      </c>
      <c r="X232" s="36">
        <f t="shared" si="199"/>
        <v>2.2010835898769106</v>
      </c>
      <c r="Y232" s="41">
        <f t="shared" si="214"/>
        <v>29.414055808665999</v>
      </c>
      <c r="Z232" s="42">
        <f t="shared" si="215"/>
        <v>0.58828111617332002</v>
      </c>
      <c r="AA232" s="61">
        <f t="shared" si="200"/>
        <v>17.78000044822695</v>
      </c>
      <c r="AB232" s="35">
        <f t="shared" si="201"/>
        <v>1</v>
      </c>
      <c r="AC232" s="76" t="str">
        <f t="shared" si="226"/>
        <v/>
      </c>
      <c r="AD232" s="89">
        <f t="shared" si="239"/>
        <v>1</v>
      </c>
      <c r="AE232" s="168">
        <f t="shared" si="233"/>
        <v>0.11248863192512384</v>
      </c>
      <c r="AF232" s="165">
        <f t="shared" si="253"/>
        <v>1</v>
      </c>
      <c r="AG232" s="70">
        <f t="shared" si="240"/>
        <v>1</v>
      </c>
      <c r="AH232" s="102">
        <f t="shared" si="241"/>
        <v>0.14399948120119746</v>
      </c>
      <c r="AI232" s="230" t="str">
        <f t="shared" si="202"/>
        <v/>
      </c>
      <c r="AJ232" s="85">
        <f t="shared" si="254"/>
        <v>1</v>
      </c>
      <c r="AK232" s="27">
        <v>33832</v>
      </c>
      <c r="AL232">
        <v>4.2199997901916504</v>
      </c>
      <c r="AM232">
        <v>13.4099998474121</v>
      </c>
      <c r="AN232">
        <v>14.1000003814697</v>
      </c>
      <c r="AO232">
        <v>23.493903323753301</v>
      </c>
      <c r="AP232" s="36">
        <f t="shared" si="203"/>
        <v>1.7795129530304514</v>
      </c>
      <c r="AQ232" s="41">
        <f t="shared" si="216"/>
        <v>50</v>
      </c>
      <c r="AR232" s="42">
        <f t="shared" si="217"/>
        <v>1</v>
      </c>
      <c r="AS232" s="61">
        <f t="shared" si="204"/>
        <v>11.112499833106988</v>
      </c>
      <c r="AT232" s="37">
        <f t="shared" si="218"/>
        <v>1</v>
      </c>
      <c r="AU232" s="76">
        <f t="shared" si="227"/>
        <v>1</v>
      </c>
      <c r="AV232" s="89">
        <f t="shared" si="242"/>
        <v>1</v>
      </c>
      <c r="AW232" s="168">
        <f t="shared" si="234"/>
        <v>4.8015028432897823E-2</v>
      </c>
      <c r="AX232" s="165">
        <f t="shared" si="255"/>
        <v>1</v>
      </c>
      <c r="AY232" s="70">
        <f t="shared" si="243"/>
        <v>1</v>
      </c>
      <c r="AZ232" s="102">
        <f t="shared" si="244"/>
        <v>0</v>
      </c>
      <c r="BA232" s="230" t="str">
        <f t="shared" si="205"/>
        <v/>
      </c>
      <c r="BB232" s="85">
        <f t="shared" si="256"/>
        <v>1</v>
      </c>
      <c r="BC232" s="27">
        <v>33467</v>
      </c>
      <c r="BD232">
        <v>7.8400001525878897</v>
      </c>
      <c r="BE232">
        <v>17.2399997711182</v>
      </c>
      <c r="BF232">
        <v>0.10000000149011599</v>
      </c>
      <c r="BG232">
        <v>23.250782468581601</v>
      </c>
      <c r="BH232" s="110">
        <f t="shared" si="206"/>
        <v>2.030386973925645</v>
      </c>
      <c r="BI232" s="111">
        <f t="shared" si="219"/>
        <v>31.926762834295474</v>
      </c>
      <c r="BJ232" s="113">
        <f t="shared" si="220"/>
        <v>0.63853525668590949</v>
      </c>
      <c r="BK232" s="112">
        <f t="shared" si="207"/>
        <v>14.889999866485622</v>
      </c>
      <c r="BL232" s="35">
        <f t="shared" si="208"/>
        <v>1</v>
      </c>
      <c r="BM232" s="76" t="str">
        <f t="shared" si="228"/>
        <v/>
      </c>
      <c r="BN232" s="89">
        <f t="shared" si="245"/>
        <v>1</v>
      </c>
      <c r="BO232" s="168">
        <f t="shared" si="235"/>
        <v>8.7964418961372248E-2</v>
      </c>
      <c r="BP232" s="165">
        <f t="shared" si="230"/>
        <v>1</v>
      </c>
      <c r="BQ232" s="70">
        <f t="shared" si="248"/>
        <v>1</v>
      </c>
      <c r="BR232" s="102">
        <f t="shared" si="246"/>
        <v>0</v>
      </c>
      <c r="BS232" s="230" t="str">
        <f t="shared" si="221"/>
        <v/>
      </c>
      <c r="BT232" s="85">
        <f t="shared" si="257"/>
        <v>1</v>
      </c>
      <c r="BU232" s="27">
        <v>33832</v>
      </c>
      <c r="BV232">
        <v>2.1800000667571999</v>
      </c>
      <c r="BW232">
        <v>10.7399997711182</v>
      </c>
      <c r="BX232">
        <v>4.9000000953674299</v>
      </c>
      <c r="BY232">
        <v>23.250782468581601</v>
      </c>
      <c r="BZ232" s="34">
        <f t="shared" si="209"/>
        <v>1.5492695834937888</v>
      </c>
      <c r="CA232" s="38">
        <f t="shared" si="222"/>
        <v>50</v>
      </c>
      <c r="CB232" s="40">
        <f t="shared" si="223"/>
        <v>1</v>
      </c>
      <c r="CC232" s="61">
        <f t="shared" si="210"/>
        <v>8.5999998450279502</v>
      </c>
      <c r="CD232" s="35">
        <f t="shared" si="211"/>
        <v>1</v>
      </c>
      <c r="CE232" s="76">
        <f t="shared" si="229"/>
        <v>1</v>
      </c>
      <c r="CF232" s="89">
        <f t="shared" si="247"/>
        <v>1</v>
      </c>
      <c r="CG232" s="168">
        <f t="shared" si="236"/>
        <v>2.4628009711453888E-2</v>
      </c>
      <c r="CH232" s="165">
        <f t="shared" si="258"/>
        <v>0</v>
      </c>
      <c r="CI232" s="70">
        <f t="shared" si="231"/>
        <v>1</v>
      </c>
      <c r="CJ232" s="102">
        <f t="shared" si="249"/>
        <v>0</v>
      </c>
      <c r="CK232" s="230" t="str">
        <f t="shared" si="224"/>
        <v/>
      </c>
      <c r="CL232" s="85">
        <f t="shared" si="259"/>
        <v>1</v>
      </c>
      <c r="CM232" s="6"/>
      <c r="CN232" s="6"/>
      <c r="CO232" s="6"/>
      <c r="CP232" s="6"/>
      <c r="CQ232" s="6"/>
      <c r="CR232" s="6"/>
      <c r="CS232" s="6"/>
      <c r="CT232" s="6"/>
      <c r="CU232" s="6"/>
    </row>
    <row r="233" spans="1:99" ht="15.6">
      <c r="A233" s="27">
        <v>33103</v>
      </c>
      <c r="B233">
        <v>9.4499998092651403</v>
      </c>
      <c r="C233">
        <v>15.680000305175801</v>
      </c>
      <c r="D233">
        <v>7.9000000953674299</v>
      </c>
      <c r="E233">
        <v>23.704725454891999</v>
      </c>
      <c r="F233" s="36">
        <f t="shared" si="196"/>
        <v>1.6866074264879203</v>
      </c>
      <c r="G233" s="41">
        <f t="shared" si="212"/>
        <v>50</v>
      </c>
      <c r="H233" s="42">
        <f t="shared" si="213"/>
        <v>1</v>
      </c>
      <c r="I233" s="61">
        <f t="shared" si="197"/>
        <v>14.122500181198136</v>
      </c>
      <c r="J233" s="35">
        <f t="shared" si="198"/>
        <v>1</v>
      </c>
      <c r="K233" s="89">
        <f t="shared" si="225"/>
        <v>1</v>
      </c>
      <c r="L233" s="89">
        <f t="shared" si="232"/>
        <v>1</v>
      </c>
      <c r="M233" s="168">
        <f t="shared" si="237"/>
        <v>7.9923707886812953E-2</v>
      </c>
      <c r="N233" s="165">
        <f t="shared" si="251"/>
        <v>0</v>
      </c>
      <c r="O233" s="70">
        <f t="shared" si="250"/>
        <v>1</v>
      </c>
      <c r="P233" s="102">
        <f t="shared" si="238"/>
        <v>0</v>
      </c>
      <c r="Q233" s="230" t="str">
        <f t="shared" si="195"/>
        <v/>
      </c>
      <c r="R233" s="85">
        <f t="shared" si="252"/>
        <v>1</v>
      </c>
      <c r="S233" s="27">
        <v>33468</v>
      </c>
      <c r="T233">
        <v>11.920000076293899</v>
      </c>
      <c r="U233">
        <v>17.209999084472699</v>
      </c>
      <c r="V233">
        <v>18</v>
      </c>
      <c r="W233">
        <v>23.704725454891999</v>
      </c>
      <c r="X233" s="36">
        <f t="shared" si="199"/>
        <v>1.6565329637001103</v>
      </c>
      <c r="Y233" s="41">
        <f t="shared" si="214"/>
        <v>46.088829437705911</v>
      </c>
      <c r="Z233" s="42">
        <f t="shared" si="215"/>
        <v>0.92177658875411828</v>
      </c>
      <c r="AA233" s="61">
        <f t="shared" si="200"/>
        <v>15.887499332428</v>
      </c>
      <c r="AB233" s="35">
        <f t="shared" si="201"/>
        <v>1</v>
      </c>
      <c r="AC233" s="76">
        <f t="shared" si="226"/>
        <v>1</v>
      </c>
      <c r="AD233" s="89">
        <f t="shared" si="239"/>
        <v>1</v>
      </c>
      <c r="AE233" s="168">
        <f t="shared" si="233"/>
        <v>9.7818431137450396E-2</v>
      </c>
      <c r="AF233" s="165">
        <f t="shared" si="253"/>
        <v>1</v>
      </c>
      <c r="AG233" s="70">
        <f t="shared" si="240"/>
        <v>1</v>
      </c>
      <c r="AH233" s="102">
        <f t="shared" si="241"/>
        <v>0.14399948120119746</v>
      </c>
      <c r="AI233" s="230" t="str">
        <f t="shared" si="202"/>
        <v/>
      </c>
      <c r="AJ233" s="85">
        <f t="shared" si="254"/>
        <v>1</v>
      </c>
      <c r="AK233" s="27">
        <v>33833</v>
      </c>
      <c r="AL233">
        <v>2.6800000667571999</v>
      </c>
      <c r="AM233">
        <v>15.6400003433228</v>
      </c>
      <c r="AN233">
        <v>0.10000000149011599</v>
      </c>
      <c r="AO233">
        <v>23.704725454891999</v>
      </c>
      <c r="AP233" s="36">
        <f t="shared" si="203"/>
        <v>2.1598275568694754</v>
      </c>
      <c r="AQ233" s="41">
        <f t="shared" si="216"/>
        <v>48.372137955994539</v>
      </c>
      <c r="AR233" s="42">
        <f t="shared" si="217"/>
        <v>0.96744275911989075</v>
      </c>
      <c r="AS233" s="61">
        <f t="shared" si="204"/>
        <v>12.4000002741814</v>
      </c>
      <c r="AT233" s="37">
        <f t="shared" si="218"/>
        <v>1</v>
      </c>
      <c r="AU233" s="76">
        <f t="shared" si="227"/>
        <v>1</v>
      </c>
      <c r="AV233" s="89">
        <f t="shared" si="242"/>
        <v>1</v>
      </c>
      <c r="AW233" s="168">
        <f t="shared" si="234"/>
        <v>6.1456182041567595E-2</v>
      </c>
      <c r="AX233" s="165">
        <f t="shared" si="255"/>
        <v>1</v>
      </c>
      <c r="AY233" s="70">
        <f t="shared" si="243"/>
        <v>1</v>
      </c>
      <c r="AZ233" s="102">
        <f t="shared" si="244"/>
        <v>0</v>
      </c>
      <c r="BA233" s="230" t="str">
        <f t="shared" si="205"/>
        <v/>
      </c>
      <c r="BB233" s="85">
        <f t="shared" si="256"/>
        <v>1</v>
      </c>
      <c r="BC233" s="27">
        <v>33468</v>
      </c>
      <c r="BD233">
        <v>9.6700000762939506</v>
      </c>
      <c r="BE233">
        <v>14.8500003814697</v>
      </c>
      <c r="BF233">
        <v>5</v>
      </c>
      <c r="BG233">
        <v>23.462472424853601</v>
      </c>
      <c r="BH233" s="110">
        <f t="shared" si="206"/>
        <v>1.5069172316690407</v>
      </c>
      <c r="BI233" s="111">
        <f t="shared" si="219"/>
        <v>35.72122904896024</v>
      </c>
      <c r="BJ233" s="113">
        <f t="shared" si="220"/>
        <v>0.7144245809792048</v>
      </c>
      <c r="BK233" s="112">
        <f t="shared" si="207"/>
        <v>13.555000305175763</v>
      </c>
      <c r="BL233" s="35">
        <f t="shared" si="208"/>
        <v>1</v>
      </c>
      <c r="BM233" s="76">
        <f t="shared" si="228"/>
        <v>1</v>
      </c>
      <c r="BN233" s="89">
        <f t="shared" si="245"/>
        <v>1</v>
      </c>
      <c r="BO233" s="168">
        <f t="shared" si="235"/>
        <v>7.3852820416654724E-2</v>
      </c>
      <c r="BP233" s="165">
        <f t="shared" si="230"/>
        <v>1</v>
      </c>
      <c r="BQ233" s="70">
        <f t="shared" si="248"/>
        <v>1</v>
      </c>
      <c r="BR233" s="102">
        <f t="shared" si="246"/>
        <v>0</v>
      </c>
      <c r="BS233" s="230" t="str">
        <f t="shared" si="221"/>
        <v/>
      </c>
      <c r="BT233" s="85">
        <f t="shared" si="257"/>
        <v>0</v>
      </c>
      <c r="BU233" s="27">
        <v>33833</v>
      </c>
      <c r="BV233">
        <v>-0.25</v>
      </c>
      <c r="BW233">
        <v>13.050000190734901</v>
      </c>
      <c r="BX233">
        <v>1.1000000238418599</v>
      </c>
      <c r="BY233">
        <v>23.462472424853601</v>
      </c>
      <c r="BZ233" s="34">
        <f t="shared" si="209"/>
        <v>1.9439125256070076</v>
      </c>
      <c r="CA233" s="38">
        <f t="shared" si="222"/>
        <v>49.544870003356252</v>
      </c>
      <c r="CB233" s="40">
        <f t="shared" si="223"/>
        <v>0.99089740006712501</v>
      </c>
      <c r="CC233" s="61">
        <f t="shared" si="210"/>
        <v>9.7250001430511759</v>
      </c>
      <c r="CD233" s="35">
        <f t="shared" si="211"/>
        <v>1</v>
      </c>
      <c r="CE233" s="76">
        <f t="shared" si="229"/>
        <v>1</v>
      </c>
      <c r="CF233" s="89">
        <f t="shared" si="247"/>
        <v>1</v>
      </c>
      <c r="CG233" s="168">
        <f t="shared" si="236"/>
        <v>3.4508769768893208E-2</v>
      </c>
      <c r="CH233" s="165">
        <f t="shared" si="258"/>
        <v>0</v>
      </c>
      <c r="CI233" s="70">
        <f t="shared" si="231"/>
        <v>1</v>
      </c>
      <c r="CJ233" s="102">
        <f t="shared" si="249"/>
        <v>0</v>
      </c>
      <c r="CK233" s="230" t="str">
        <f t="shared" si="224"/>
        <v/>
      </c>
      <c r="CL233" s="85">
        <f t="shared" si="259"/>
        <v>1</v>
      </c>
      <c r="CM233" s="6"/>
      <c r="CN233" s="6"/>
      <c r="CO233" s="6"/>
      <c r="CP233" s="6"/>
      <c r="CQ233" s="6"/>
      <c r="CR233" s="6"/>
      <c r="CS233" s="6"/>
      <c r="CT233" s="6"/>
      <c r="CU233" s="6"/>
    </row>
    <row r="234" spans="1:99" ht="15.6">
      <c r="A234" s="27">
        <v>33104</v>
      </c>
      <c r="B234">
        <v>9.1300001144409197</v>
      </c>
      <c r="C234">
        <v>15.039999961853001</v>
      </c>
      <c r="D234">
        <v>12.5</v>
      </c>
      <c r="E234">
        <v>23.917968259107099</v>
      </c>
      <c r="F234" s="36">
        <f t="shared" si="196"/>
        <v>1.6312969808954634</v>
      </c>
      <c r="G234" s="41">
        <f t="shared" si="212"/>
        <v>50</v>
      </c>
      <c r="H234" s="42">
        <f t="shared" si="213"/>
        <v>1</v>
      </c>
      <c r="I234" s="61">
        <f t="shared" si="197"/>
        <v>13.56249999999998</v>
      </c>
      <c r="J234" s="35">
        <f t="shared" si="198"/>
        <v>1</v>
      </c>
      <c r="K234" s="89">
        <f t="shared" si="225"/>
        <v>1</v>
      </c>
      <c r="L234" s="89">
        <f t="shared" si="232"/>
        <v>1</v>
      </c>
      <c r="M234" s="168">
        <f t="shared" si="237"/>
        <v>7.3933396201050508E-2</v>
      </c>
      <c r="N234" s="165">
        <f t="shared" si="251"/>
        <v>0</v>
      </c>
      <c r="O234" s="70">
        <f t="shared" si="250"/>
        <v>1</v>
      </c>
      <c r="P234" s="102">
        <f t="shared" si="238"/>
        <v>0</v>
      </c>
      <c r="Q234" s="230" t="str">
        <f t="shared" si="195"/>
        <v/>
      </c>
      <c r="R234" s="85">
        <f t="shared" si="252"/>
        <v>1</v>
      </c>
      <c r="S234" s="27">
        <v>33469</v>
      </c>
      <c r="T234">
        <v>11.920000076293899</v>
      </c>
      <c r="U234">
        <v>18.319999694824201</v>
      </c>
      <c r="V234">
        <v>7.6999998092651403</v>
      </c>
      <c r="W234">
        <v>23.917968259107099</v>
      </c>
      <c r="X234" s="36">
        <f t="shared" si="199"/>
        <v>1.8699751529463</v>
      </c>
      <c r="Y234" s="41">
        <f t="shared" si="214"/>
        <v>50</v>
      </c>
      <c r="Z234" s="42">
        <f t="shared" si="215"/>
        <v>1</v>
      </c>
      <c r="AA234" s="61">
        <f t="shared" si="200"/>
        <v>16.719999790191626</v>
      </c>
      <c r="AB234" s="35">
        <f t="shared" si="201"/>
        <v>1</v>
      </c>
      <c r="AC234" s="76">
        <f t="shared" si="226"/>
        <v>1</v>
      </c>
      <c r="AD234" s="89">
        <f t="shared" si="239"/>
        <v>1</v>
      </c>
      <c r="AE234" s="168">
        <f t="shared" si="233"/>
        <v>0.10514517044926039</v>
      </c>
      <c r="AF234" s="165">
        <f t="shared" si="253"/>
        <v>1</v>
      </c>
      <c r="AG234" s="70">
        <f t="shared" si="240"/>
        <v>1</v>
      </c>
      <c r="AH234" s="102">
        <f t="shared" si="241"/>
        <v>0.14399948120119746</v>
      </c>
      <c r="AI234" s="230" t="str">
        <f t="shared" si="202"/>
        <v/>
      </c>
      <c r="AJ234" s="85">
        <f t="shared" si="254"/>
        <v>0</v>
      </c>
      <c r="AK234" s="27">
        <v>33834</v>
      </c>
      <c r="AL234">
        <v>5.8800001144409197</v>
      </c>
      <c r="AM234">
        <v>16.590000152587901</v>
      </c>
      <c r="AN234">
        <v>0.10000000149011599</v>
      </c>
      <c r="AO234">
        <v>23.917968259107099</v>
      </c>
      <c r="AP234" s="36">
        <f t="shared" si="203"/>
        <v>2.1335489209860543</v>
      </c>
      <c r="AQ234" s="41">
        <f t="shared" si="216"/>
        <v>46.765298820695811</v>
      </c>
      <c r="AR234" s="42">
        <f t="shared" si="217"/>
        <v>0.93530597641391622</v>
      </c>
      <c r="AS234" s="61">
        <f t="shared" si="204"/>
        <v>13.912500143051156</v>
      </c>
      <c r="AT234" s="37">
        <f t="shared" si="218"/>
        <v>1</v>
      </c>
      <c r="AU234" s="76">
        <f t="shared" si="227"/>
        <v>1</v>
      </c>
      <c r="AV234" s="89">
        <f t="shared" si="242"/>
        <v>1</v>
      </c>
      <c r="AW234" s="168">
        <f t="shared" si="234"/>
        <v>7.7684951035361438E-2</v>
      </c>
      <c r="AX234" s="165">
        <f t="shared" si="255"/>
        <v>1</v>
      </c>
      <c r="AY234" s="70">
        <f t="shared" si="243"/>
        <v>1</v>
      </c>
      <c r="AZ234" s="102">
        <f t="shared" si="244"/>
        <v>0</v>
      </c>
      <c r="BA234" s="230" t="str">
        <f t="shared" si="205"/>
        <v/>
      </c>
      <c r="BB234" s="85">
        <f t="shared" si="256"/>
        <v>1</v>
      </c>
      <c r="BC234" s="27">
        <v>33469</v>
      </c>
      <c r="BD234">
        <v>8.6300001144409197</v>
      </c>
      <c r="BE234">
        <v>16.100000381469702</v>
      </c>
      <c r="BF234">
        <v>2.7999999523162802</v>
      </c>
      <c r="BG234">
        <v>23.6766147246326</v>
      </c>
      <c r="BH234" s="110">
        <f t="shared" si="206"/>
        <v>1.8325042930182789</v>
      </c>
      <c r="BI234" s="111">
        <f t="shared" si="219"/>
        <v>37.055225566861893</v>
      </c>
      <c r="BJ234" s="113">
        <f t="shared" si="220"/>
        <v>0.74110451133723787</v>
      </c>
      <c r="BK234" s="112">
        <f t="shared" si="207"/>
        <v>14.232500314712507</v>
      </c>
      <c r="BL234" s="35">
        <f t="shared" si="208"/>
        <v>1</v>
      </c>
      <c r="BM234" s="76">
        <f t="shared" si="228"/>
        <v>1</v>
      </c>
      <c r="BN234" s="89">
        <f t="shared" si="245"/>
        <v>1</v>
      </c>
      <c r="BO234" s="168">
        <f t="shared" si="235"/>
        <v>8.1091305758186238E-2</v>
      </c>
      <c r="BP234" s="165">
        <f t="shared" si="230"/>
        <v>1</v>
      </c>
      <c r="BQ234" s="70">
        <f t="shared" si="248"/>
        <v>1</v>
      </c>
      <c r="BR234" s="102">
        <f t="shared" si="246"/>
        <v>0</v>
      </c>
      <c r="BS234" s="230" t="str">
        <f t="shared" si="221"/>
        <v/>
      </c>
      <c r="BT234" s="85">
        <f t="shared" si="257"/>
        <v>0</v>
      </c>
      <c r="BU234" s="27">
        <v>33834</v>
      </c>
      <c r="BV234">
        <v>3.0999999046325701</v>
      </c>
      <c r="BW234">
        <v>14.6499996185303</v>
      </c>
      <c r="BX234">
        <v>0.30000001192092901</v>
      </c>
      <c r="BY234">
        <v>23.6766147246326</v>
      </c>
      <c r="BZ234" s="34">
        <f t="shared" si="209"/>
        <v>2.0150079771558667</v>
      </c>
      <c r="CA234" s="38">
        <f t="shared" si="222"/>
        <v>48.232863633552491</v>
      </c>
      <c r="CB234" s="40">
        <f t="shared" si="223"/>
        <v>0.96465727267104984</v>
      </c>
      <c r="CC234" s="61">
        <f t="shared" si="210"/>
        <v>11.762499690055868</v>
      </c>
      <c r="CD234" s="35">
        <f t="shared" si="211"/>
        <v>1</v>
      </c>
      <c r="CE234" s="76">
        <f t="shared" si="229"/>
        <v>1</v>
      </c>
      <c r="CF234" s="89">
        <f t="shared" si="247"/>
        <v>1</v>
      </c>
      <c r="CG234" s="168">
        <f t="shared" si="236"/>
        <v>5.4720563295638638E-2</v>
      </c>
      <c r="CH234" s="165">
        <f t="shared" si="258"/>
        <v>0</v>
      </c>
      <c r="CI234" s="70">
        <f t="shared" si="231"/>
        <v>1</v>
      </c>
      <c r="CJ234" s="102">
        <f t="shared" si="249"/>
        <v>0</v>
      </c>
      <c r="CK234" s="230" t="str">
        <f t="shared" si="224"/>
        <v/>
      </c>
      <c r="CL234" s="85">
        <f t="shared" si="259"/>
        <v>1</v>
      </c>
      <c r="CM234" s="6"/>
      <c r="CN234" s="6"/>
      <c r="CO234" s="6"/>
      <c r="CP234" s="6"/>
      <c r="CQ234" s="6"/>
      <c r="CR234" s="6"/>
      <c r="CS234" s="6"/>
      <c r="CT234" s="6"/>
      <c r="CU234" s="6"/>
    </row>
    <row r="235" spans="1:99" ht="15.6">
      <c r="A235" s="27">
        <v>33105</v>
      </c>
      <c r="B235">
        <v>5.4499998092651403</v>
      </c>
      <c r="C235">
        <v>16.2299995422363</v>
      </c>
      <c r="D235">
        <v>2.9000000953674299</v>
      </c>
      <c r="E235">
        <v>24.133532390859902</v>
      </c>
      <c r="F235" s="36">
        <f t="shared" si="196"/>
        <v>2.1304190116344115</v>
      </c>
      <c r="G235" s="41">
        <f t="shared" si="212"/>
        <v>50</v>
      </c>
      <c r="H235" s="42">
        <f t="shared" si="213"/>
        <v>1</v>
      </c>
      <c r="I235" s="61">
        <f t="shared" si="197"/>
        <v>13.534999608993509</v>
      </c>
      <c r="J235" s="35">
        <f t="shared" si="198"/>
        <v>1</v>
      </c>
      <c r="K235" s="89">
        <f t="shared" si="225"/>
        <v>1</v>
      </c>
      <c r="L235" s="89">
        <f t="shared" si="232"/>
        <v>1</v>
      </c>
      <c r="M235" s="168">
        <f t="shared" si="237"/>
        <v>7.3637908431237228E-2</v>
      </c>
      <c r="N235" s="165">
        <f t="shared" si="251"/>
        <v>0</v>
      </c>
      <c r="O235" s="70">
        <f t="shared" si="250"/>
        <v>1</v>
      </c>
      <c r="P235" s="102">
        <f t="shared" si="238"/>
        <v>0</v>
      </c>
      <c r="Q235" s="230" t="str">
        <f t="shared" si="195"/>
        <v/>
      </c>
      <c r="R235" s="85">
        <f t="shared" si="252"/>
        <v>1</v>
      </c>
      <c r="S235" s="27">
        <v>33470</v>
      </c>
      <c r="T235">
        <v>12.210000038146999</v>
      </c>
      <c r="U235">
        <v>18.389999389648398</v>
      </c>
      <c r="V235">
        <v>3.7000000476837198</v>
      </c>
      <c r="W235">
        <v>24.133532390859902</v>
      </c>
      <c r="X235" s="36">
        <f t="shared" si="199"/>
        <v>1.8642529975129742</v>
      </c>
      <c r="Y235" s="41">
        <f t="shared" si="214"/>
        <v>50</v>
      </c>
      <c r="Z235" s="42">
        <f t="shared" si="215"/>
        <v>1</v>
      </c>
      <c r="AA235" s="61">
        <f t="shared" si="200"/>
        <v>16.84499955177305</v>
      </c>
      <c r="AB235" s="35">
        <f t="shared" si="201"/>
        <v>1</v>
      </c>
      <c r="AC235" s="76">
        <f t="shared" si="226"/>
        <v>1</v>
      </c>
      <c r="AD235" s="89">
        <f t="shared" si="239"/>
        <v>1</v>
      </c>
      <c r="AE235" s="168">
        <f t="shared" si="233"/>
        <v>0.10614583662639183</v>
      </c>
      <c r="AF235" s="165">
        <f t="shared" si="253"/>
        <v>1</v>
      </c>
      <c r="AG235" s="70">
        <f t="shared" si="240"/>
        <v>1</v>
      </c>
      <c r="AH235" s="102">
        <f t="shared" si="241"/>
        <v>7.9999923706054691E-3</v>
      </c>
      <c r="AI235" s="230" t="str">
        <f t="shared" si="202"/>
        <v/>
      </c>
      <c r="AJ235" s="85">
        <f t="shared" si="254"/>
        <v>0</v>
      </c>
      <c r="AK235" s="27">
        <v>33835</v>
      </c>
      <c r="AL235">
        <v>4.7800002098083496</v>
      </c>
      <c r="AM235">
        <v>17.110000610351602</v>
      </c>
      <c r="AN235">
        <v>0.5</v>
      </c>
      <c r="AO235">
        <v>24.133532390859902</v>
      </c>
      <c r="AP235" s="36">
        <f t="shared" si="203"/>
        <v>2.2867911868964867</v>
      </c>
      <c r="AQ235" s="41">
        <f t="shared" si="216"/>
        <v>45.435865871178621</v>
      </c>
      <c r="AR235" s="42">
        <f t="shared" si="217"/>
        <v>0.90871731742357242</v>
      </c>
      <c r="AS235" s="61">
        <f t="shared" si="204"/>
        <v>14.027500510215788</v>
      </c>
      <c r="AT235" s="37">
        <f t="shared" si="218"/>
        <v>1</v>
      </c>
      <c r="AU235" s="76">
        <f t="shared" si="227"/>
        <v>1</v>
      </c>
      <c r="AV235" s="89">
        <f t="shared" si="242"/>
        <v>1</v>
      </c>
      <c r="AW235" s="168">
        <f t="shared" si="234"/>
        <v>7.891237792413347E-2</v>
      </c>
      <c r="AX235" s="165">
        <f t="shared" si="255"/>
        <v>1</v>
      </c>
      <c r="AY235" s="70">
        <f t="shared" si="243"/>
        <v>1</v>
      </c>
      <c r="AZ235" s="102">
        <f t="shared" si="244"/>
        <v>0</v>
      </c>
      <c r="BA235" s="230" t="str">
        <f t="shared" si="205"/>
        <v/>
      </c>
      <c r="BB235" s="85">
        <f t="shared" si="256"/>
        <v>1</v>
      </c>
      <c r="BC235" s="27">
        <v>33470</v>
      </c>
      <c r="BD235">
        <v>6.8400001525878897</v>
      </c>
      <c r="BE235">
        <v>15.800000190734901</v>
      </c>
      <c r="BF235">
        <v>1.8999999761581401</v>
      </c>
      <c r="BG235">
        <v>23.893111757357001</v>
      </c>
      <c r="BH235" s="110">
        <f t="shared" si="206"/>
        <v>1.9551489321221245</v>
      </c>
      <c r="BI235" s="111">
        <f t="shared" si="219"/>
        <v>37.391106397322332</v>
      </c>
      <c r="BJ235" s="113">
        <f t="shared" si="220"/>
        <v>0.74782212794644665</v>
      </c>
      <c r="BK235" s="112">
        <f t="shared" si="207"/>
        <v>13.560000181198149</v>
      </c>
      <c r="BL235" s="35">
        <f t="shared" si="208"/>
        <v>1</v>
      </c>
      <c r="BM235" s="76">
        <f t="shared" si="228"/>
        <v>1</v>
      </c>
      <c r="BN235" s="89">
        <f t="shared" si="245"/>
        <v>1</v>
      </c>
      <c r="BO235" s="168">
        <f t="shared" si="235"/>
        <v>7.3906539090946285E-2</v>
      </c>
      <c r="BP235" s="165">
        <f t="shared" si="230"/>
        <v>1</v>
      </c>
      <c r="BQ235" s="70">
        <f t="shared" si="248"/>
        <v>1</v>
      </c>
      <c r="BR235" s="102">
        <f t="shared" si="246"/>
        <v>0</v>
      </c>
      <c r="BS235" s="230" t="str">
        <f t="shared" si="221"/>
        <v/>
      </c>
      <c r="BT235" s="85">
        <f t="shared" si="257"/>
        <v>0</v>
      </c>
      <c r="BU235" s="27">
        <v>33835</v>
      </c>
      <c r="BV235">
        <v>2.0599999427795401</v>
      </c>
      <c r="BW235">
        <v>14.699999809265099</v>
      </c>
      <c r="BX235">
        <v>0.5</v>
      </c>
      <c r="BY235">
        <v>23.893111757357001</v>
      </c>
      <c r="BZ235" s="34">
        <f t="shared" si="209"/>
        <v>2.0877459071302154</v>
      </c>
      <c r="CA235" s="38">
        <f t="shared" si="222"/>
        <v>47.062666907848318</v>
      </c>
      <c r="CB235" s="40">
        <f t="shared" si="223"/>
        <v>0.94125333815696632</v>
      </c>
      <c r="CC235" s="61">
        <f t="shared" si="210"/>
        <v>11.539999842643709</v>
      </c>
      <c r="CD235" s="35">
        <f t="shared" si="211"/>
        <v>1</v>
      </c>
      <c r="CE235" s="76">
        <f t="shared" si="229"/>
        <v>1</v>
      </c>
      <c r="CF235" s="89">
        <f t="shared" si="247"/>
        <v>1</v>
      </c>
      <c r="CG235" s="168">
        <f t="shared" si="236"/>
        <v>5.2403741292486469E-2</v>
      </c>
      <c r="CH235" s="165">
        <f t="shared" si="258"/>
        <v>0</v>
      </c>
      <c r="CI235" s="70">
        <f t="shared" si="231"/>
        <v>1</v>
      </c>
      <c r="CJ235" s="102">
        <f t="shared" si="249"/>
        <v>0</v>
      </c>
      <c r="CK235" s="230" t="str">
        <f t="shared" si="224"/>
        <v/>
      </c>
      <c r="CL235" s="85">
        <f t="shared" si="259"/>
        <v>1</v>
      </c>
      <c r="CM235" s="6"/>
      <c r="CN235" s="6"/>
      <c r="CO235" s="6"/>
      <c r="CP235" s="6"/>
      <c r="CQ235" s="6"/>
      <c r="CR235" s="6"/>
      <c r="CS235" s="6"/>
      <c r="CT235" s="6"/>
      <c r="CU235" s="6"/>
    </row>
    <row r="236" spans="1:99" ht="15.6">
      <c r="A236" s="27">
        <v>33106</v>
      </c>
      <c r="B236">
        <v>6.2800002098083496</v>
      </c>
      <c r="C236">
        <v>15.4099998474121</v>
      </c>
      <c r="D236">
        <v>0.69999998807907104</v>
      </c>
      <c r="E236">
        <v>24.3513185046118</v>
      </c>
      <c r="F236" s="36">
        <f t="shared" si="196"/>
        <v>1.9786475421773586</v>
      </c>
      <c r="G236" s="41">
        <f t="shared" si="212"/>
        <v>49.117081954337181</v>
      </c>
      <c r="H236" s="42">
        <f t="shared" si="213"/>
        <v>0.98234163908674366</v>
      </c>
      <c r="I236" s="61">
        <f t="shared" si="197"/>
        <v>13.127499938011162</v>
      </c>
      <c r="J236" s="35">
        <f t="shared" si="198"/>
        <v>1</v>
      </c>
      <c r="K236" s="89">
        <f t="shared" si="225"/>
        <v>1</v>
      </c>
      <c r="L236" s="89">
        <f t="shared" si="232"/>
        <v>1</v>
      </c>
      <c r="M236" s="168">
        <f t="shared" si="237"/>
        <v>6.9254746418218591E-2</v>
      </c>
      <c r="N236" s="165">
        <f t="shared" si="251"/>
        <v>0</v>
      </c>
      <c r="O236" s="70">
        <f t="shared" si="250"/>
        <v>1</v>
      </c>
      <c r="P236" s="102">
        <f t="shared" si="238"/>
        <v>0</v>
      </c>
      <c r="Q236" s="230" t="str">
        <f t="shared" si="195"/>
        <v/>
      </c>
      <c r="R236" s="85">
        <f t="shared" si="252"/>
        <v>1</v>
      </c>
      <c r="S236" s="27">
        <v>33471</v>
      </c>
      <c r="T236">
        <v>11.1599998474121</v>
      </c>
      <c r="U236">
        <v>18.7299995422363</v>
      </c>
      <c r="V236">
        <v>0.89999997615814198</v>
      </c>
      <c r="W236">
        <v>24.3513185046118</v>
      </c>
      <c r="X236" s="36">
        <f t="shared" si="199"/>
        <v>2.0595728324496676</v>
      </c>
      <c r="Y236" s="41">
        <f t="shared" si="214"/>
        <v>49.252341710198408</v>
      </c>
      <c r="Z236" s="42">
        <f t="shared" si="215"/>
        <v>0.98504683420396821</v>
      </c>
      <c r="AA236" s="61">
        <f t="shared" si="200"/>
        <v>16.837499618530249</v>
      </c>
      <c r="AB236" s="35">
        <f t="shared" si="201"/>
        <v>1</v>
      </c>
      <c r="AC236" s="76">
        <f t="shared" si="226"/>
        <v>1</v>
      </c>
      <c r="AD236" s="89">
        <f t="shared" si="239"/>
        <v>1</v>
      </c>
      <c r="AE236" s="168">
        <f t="shared" si="233"/>
        <v>0.10608665534809367</v>
      </c>
      <c r="AF236" s="165">
        <f t="shared" si="253"/>
        <v>0</v>
      </c>
      <c r="AG236" s="70">
        <f t="shared" si="240"/>
        <v>1</v>
      </c>
      <c r="AH236" s="102">
        <f t="shared" si="241"/>
        <v>7.9999923706054691E-3</v>
      </c>
      <c r="AI236" s="230" t="str">
        <f t="shared" si="202"/>
        <v/>
      </c>
      <c r="AJ236" s="85">
        <f t="shared" si="254"/>
        <v>0</v>
      </c>
      <c r="AK236" s="27">
        <v>33836</v>
      </c>
      <c r="AL236">
        <v>6.9099998474121103</v>
      </c>
      <c r="AM236">
        <v>17.909999847412099</v>
      </c>
      <c r="AN236">
        <v>0</v>
      </c>
      <c r="AO236">
        <v>24.3513185046118</v>
      </c>
      <c r="AP236" s="36">
        <f t="shared" si="203"/>
        <v>2.2905052862384889</v>
      </c>
      <c r="AQ236" s="41">
        <f t="shared" si="216"/>
        <v>43.603461642187831</v>
      </c>
      <c r="AR236" s="42">
        <f t="shared" si="217"/>
        <v>0.87206923284375659</v>
      </c>
      <c r="AS236" s="61">
        <f t="shared" si="204"/>
        <v>15.159999847412102</v>
      </c>
      <c r="AT236" s="37">
        <f t="shared" si="218"/>
        <v>1</v>
      </c>
      <c r="AU236" s="76">
        <f t="shared" si="227"/>
        <v>1</v>
      </c>
      <c r="AV236" s="89">
        <f t="shared" si="242"/>
        <v>1</v>
      </c>
      <c r="AW236" s="168">
        <f t="shared" si="234"/>
        <v>9.0715231527294451E-2</v>
      </c>
      <c r="AX236" s="165">
        <f t="shared" si="255"/>
        <v>1</v>
      </c>
      <c r="AY236" s="70">
        <f t="shared" si="243"/>
        <v>1</v>
      </c>
      <c r="AZ236" s="102">
        <f t="shared" si="244"/>
        <v>0</v>
      </c>
      <c r="BA236" s="230" t="str">
        <f t="shared" si="205"/>
        <v/>
      </c>
      <c r="BB236" s="85">
        <f t="shared" si="256"/>
        <v>1</v>
      </c>
      <c r="BC236" s="27">
        <v>33471</v>
      </c>
      <c r="BD236">
        <v>7.1700000762939498</v>
      </c>
      <c r="BE236">
        <v>16.319999694824201</v>
      </c>
      <c r="BF236">
        <v>0.20000000298023199</v>
      </c>
      <c r="BG236">
        <v>24.111865912465301</v>
      </c>
      <c r="BH236" s="110">
        <f t="shared" si="206"/>
        <v>2.0229590989398956</v>
      </c>
      <c r="BI236" s="111">
        <f t="shared" si="219"/>
        <v>35.972739121150646</v>
      </c>
      <c r="BJ236" s="113">
        <f t="shared" si="220"/>
        <v>0.71945478242301286</v>
      </c>
      <c r="BK236" s="112">
        <f t="shared" si="207"/>
        <v>14.032499790191638</v>
      </c>
      <c r="BL236" s="35">
        <f t="shared" si="208"/>
        <v>1</v>
      </c>
      <c r="BM236" s="76">
        <f t="shared" si="228"/>
        <v>1</v>
      </c>
      <c r="BN236" s="89">
        <f t="shared" si="245"/>
        <v>1</v>
      </c>
      <c r="BO236" s="168">
        <f t="shared" si="235"/>
        <v>7.8965660885735575E-2</v>
      </c>
      <c r="BP236" s="165">
        <f t="shared" si="230"/>
        <v>1</v>
      </c>
      <c r="BQ236" s="70">
        <f t="shared" si="248"/>
        <v>1</v>
      </c>
      <c r="BR236" s="102">
        <f t="shared" si="246"/>
        <v>0</v>
      </c>
      <c r="BS236" s="230" t="str">
        <f t="shared" si="221"/>
        <v/>
      </c>
      <c r="BT236" s="85">
        <f t="shared" si="257"/>
        <v>0</v>
      </c>
      <c r="BU236" s="27">
        <v>33836</v>
      </c>
      <c r="BV236">
        <v>3.4700000286102299</v>
      </c>
      <c r="BW236">
        <v>15.7299995422363</v>
      </c>
      <c r="BX236">
        <v>0</v>
      </c>
      <c r="BY236">
        <v>24.111865912465301</v>
      </c>
      <c r="BZ236" s="34">
        <f t="shared" si="209"/>
        <v>2.1716426249472804</v>
      </c>
      <c r="CA236" s="38">
        <f t="shared" si="222"/>
        <v>45.325352807890496</v>
      </c>
      <c r="CB236" s="40">
        <f t="shared" si="223"/>
        <v>0.90650705615780991</v>
      </c>
      <c r="CC236" s="61">
        <f t="shared" si="210"/>
        <v>12.664999663829782</v>
      </c>
      <c r="CD236" s="35">
        <f t="shared" si="211"/>
        <v>1</v>
      </c>
      <c r="CE236" s="76">
        <f t="shared" si="229"/>
        <v>1</v>
      </c>
      <c r="CF236" s="89">
        <f t="shared" si="247"/>
        <v>1</v>
      </c>
      <c r="CG236" s="168">
        <f t="shared" si="236"/>
        <v>6.4287858173543946E-2</v>
      </c>
      <c r="CH236" s="165">
        <f t="shared" si="258"/>
        <v>0</v>
      </c>
      <c r="CI236" s="70">
        <f t="shared" si="231"/>
        <v>1</v>
      </c>
      <c r="CJ236" s="102">
        <f t="shared" si="249"/>
        <v>0</v>
      </c>
      <c r="CK236" s="230" t="str">
        <f t="shared" si="224"/>
        <v/>
      </c>
      <c r="CL236" s="85">
        <f t="shared" si="259"/>
        <v>1</v>
      </c>
      <c r="CM236" s="6"/>
      <c r="CN236" s="6"/>
      <c r="CO236" s="6"/>
      <c r="CP236" s="6"/>
      <c r="CQ236" s="6"/>
      <c r="CR236" s="6"/>
      <c r="CS236" s="6"/>
      <c r="CT236" s="6"/>
      <c r="CU236" s="6"/>
    </row>
    <row r="237" spans="1:99" ht="15.6">
      <c r="A237" s="27">
        <v>33107</v>
      </c>
      <c r="B237">
        <v>4.3499999046325701</v>
      </c>
      <c r="C237">
        <v>15.960000038146999</v>
      </c>
      <c r="D237">
        <v>0</v>
      </c>
      <c r="E237">
        <v>24.571227254824201</v>
      </c>
      <c r="F237" s="36">
        <f t="shared" si="196"/>
        <v>2.1971727737340818</v>
      </c>
      <c r="G237" s="41">
        <f t="shared" si="212"/>
        <v>47.359343735349917</v>
      </c>
      <c r="H237" s="42">
        <f t="shared" si="213"/>
        <v>0.94718687470699836</v>
      </c>
      <c r="I237" s="61">
        <f t="shared" si="197"/>
        <v>13.057500004768393</v>
      </c>
      <c r="J237" s="35">
        <f t="shared" si="198"/>
        <v>1</v>
      </c>
      <c r="K237" s="89">
        <f t="shared" si="225"/>
        <v>1</v>
      </c>
      <c r="L237" s="89">
        <f t="shared" si="232"/>
        <v>1</v>
      </c>
      <c r="M237" s="168">
        <f t="shared" si="237"/>
        <v>6.8501815850981335E-2</v>
      </c>
      <c r="N237" s="165">
        <f t="shared" si="251"/>
        <v>0</v>
      </c>
      <c r="O237" s="70">
        <f t="shared" si="250"/>
        <v>1</v>
      </c>
      <c r="P237" s="102">
        <f t="shared" si="238"/>
        <v>0</v>
      </c>
      <c r="Q237" s="230" t="str">
        <f t="shared" si="195"/>
        <v/>
      </c>
      <c r="R237" s="85">
        <f t="shared" si="252"/>
        <v>1</v>
      </c>
      <c r="S237" s="27">
        <v>33472</v>
      </c>
      <c r="T237">
        <v>12.5100002288818</v>
      </c>
      <c r="U237">
        <v>17.860000610351602</v>
      </c>
      <c r="V237">
        <v>2.9000000953674299</v>
      </c>
      <c r="W237">
        <v>24.571227254824201</v>
      </c>
      <c r="X237" s="36">
        <f t="shared" si="199"/>
        <v>1.7598757245483365</v>
      </c>
      <c r="Y237" s="41">
        <f t="shared" si="214"/>
        <v>50</v>
      </c>
      <c r="Z237" s="42">
        <f t="shared" si="215"/>
        <v>1</v>
      </c>
      <c r="AA237" s="61">
        <f t="shared" si="200"/>
        <v>16.522500514984152</v>
      </c>
      <c r="AB237" s="35">
        <f t="shared" si="201"/>
        <v>1</v>
      </c>
      <c r="AC237" s="76">
        <f t="shared" si="226"/>
        <v>1</v>
      </c>
      <c r="AD237" s="89">
        <f t="shared" si="239"/>
        <v>1</v>
      </c>
      <c r="AE237" s="168">
        <f t="shared" si="233"/>
        <v>0.10350532428159724</v>
      </c>
      <c r="AF237" s="165">
        <f t="shared" si="253"/>
        <v>0</v>
      </c>
      <c r="AG237" s="70">
        <f t="shared" si="240"/>
        <v>1</v>
      </c>
      <c r="AH237" s="102">
        <f t="shared" si="241"/>
        <v>7.9999923706054691E-3</v>
      </c>
      <c r="AI237" s="230" t="str">
        <f t="shared" si="202"/>
        <v/>
      </c>
      <c r="AJ237" s="85">
        <f t="shared" si="254"/>
        <v>0</v>
      </c>
      <c r="AK237" s="27">
        <v>33837</v>
      </c>
      <c r="AL237">
        <v>6.3200001716613796</v>
      </c>
      <c r="AM237">
        <v>19.090000152587901</v>
      </c>
      <c r="AN237">
        <v>0</v>
      </c>
      <c r="AO237">
        <v>24.571227254824201</v>
      </c>
      <c r="AP237" s="36">
        <f t="shared" si="203"/>
        <v>2.5145199188599388</v>
      </c>
      <c r="AQ237" s="41">
        <f t="shared" si="216"/>
        <v>41.591845707099878</v>
      </c>
      <c r="AR237" s="42">
        <f t="shared" si="217"/>
        <v>0.83183691414199756</v>
      </c>
      <c r="AS237" s="61">
        <f t="shared" si="204"/>
        <v>15.897500157356271</v>
      </c>
      <c r="AT237" s="37">
        <f t="shared" si="218"/>
        <v>1</v>
      </c>
      <c r="AU237" s="76" t="str">
        <f t="shared" si="227"/>
        <v/>
      </c>
      <c r="AV237" s="89">
        <f t="shared" si="242"/>
        <v>1</v>
      </c>
      <c r="AW237" s="168">
        <f t="shared" si="234"/>
        <v>9.791222148743127E-2</v>
      </c>
      <c r="AX237" s="165">
        <f t="shared" si="255"/>
        <v>1</v>
      </c>
      <c r="AY237" s="70">
        <f t="shared" si="243"/>
        <v>1</v>
      </c>
      <c r="AZ237" s="102">
        <f t="shared" si="244"/>
        <v>0</v>
      </c>
      <c r="BA237" s="230" t="str">
        <f t="shared" si="205"/>
        <v/>
      </c>
      <c r="BB237" s="85">
        <f t="shared" si="256"/>
        <v>1</v>
      </c>
      <c r="BC237" s="27">
        <v>33472</v>
      </c>
      <c r="BD237">
        <v>10.069999694824199</v>
      </c>
      <c r="BE237">
        <v>14.6599998474121</v>
      </c>
      <c r="BF237">
        <v>1.8999999761581401</v>
      </c>
      <c r="BG237">
        <v>24.332779579395801</v>
      </c>
      <c r="BH237" s="110">
        <f t="shared" si="206"/>
        <v>1.4762610114491126</v>
      </c>
      <c r="BI237" s="111">
        <f t="shared" si="219"/>
        <v>36.6917302881495</v>
      </c>
      <c r="BJ237" s="113">
        <f t="shared" si="220"/>
        <v>0.73383460576298998</v>
      </c>
      <c r="BK237" s="112">
        <f t="shared" si="207"/>
        <v>13.512499809265126</v>
      </c>
      <c r="BL237" s="35">
        <f t="shared" si="208"/>
        <v>1</v>
      </c>
      <c r="BM237" s="76">
        <f t="shared" si="228"/>
        <v>1</v>
      </c>
      <c r="BN237" s="89">
        <f t="shared" si="245"/>
        <v>1</v>
      </c>
      <c r="BO237" s="168">
        <f t="shared" si="235"/>
        <v>7.3396098693291861E-2</v>
      </c>
      <c r="BP237" s="165">
        <f t="shared" si="230"/>
        <v>1</v>
      </c>
      <c r="BQ237" s="70">
        <f t="shared" si="248"/>
        <v>1</v>
      </c>
      <c r="BR237" s="102">
        <f t="shared" si="246"/>
        <v>0</v>
      </c>
      <c r="BS237" s="230" t="str">
        <f t="shared" si="221"/>
        <v/>
      </c>
      <c r="BT237" s="85">
        <f t="shared" si="257"/>
        <v>0</v>
      </c>
      <c r="BU237" s="27">
        <v>33837</v>
      </c>
      <c r="BV237">
        <v>3.0699999332428001</v>
      </c>
      <c r="BW237">
        <v>17.2600002288818</v>
      </c>
      <c r="BX237">
        <v>0</v>
      </c>
      <c r="BY237">
        <v>24.332779579395801</v>
      </c>
      <c r="BZ237" s="34">
        <f t="shared" si="209"/>
        <v>2.4063539106827392</v>
      </c>
      <c r="CA237" s="38">
        <f t="shared" si="222"/>
        <v>43.400269679344305</v>
      </c>
      <c r="CB237" s="40">
        <f t="shared" si="223"/>
        <v>0.86800539358688611</v>
      </c>
      <c r="CC237" s="61">
        <f t="shared" si="210"/>
        <v>13.71250015497205</v>
      </c>
      <c r="CD237" s="35">
        <f t="shared" si="211"/>
        <v>1</v>
      </c>
      <c r="CE237" s="76" t="str">
        <f t="shared" si="229"/>
        <v/>
      </c>
      <c r="CF237" s="89">
        <f t="shared" si="247"/>
        <v>1</v>
      </c>
      <c r="CG237" s="168">
        <f t="shared" si="236"/>
        <v>7.5543586071509961E-2</v>
      </c>
      <c r="CH237" s="165">
        <f t="shared" si="258"/>
        <v>0</v>
      </c>
      <c r="CI237" s="70">
        <f t="shared" si="231"/>
        <v>1</v>
      </c>
      <c r="CJ237" s="102">
        <f t="shared" si="249"/>
        <v>0</v>
      </c>
      <c r="CK237" s="230" t="str">
        <f t="shared" si="224"/>
        <v/>
      </c>
      <c r="CL237" s="85">
        <f t="shared" si="259"/>
        <v>1</v>
      </c>
      <c r="CM237" s="6"/>
      <c r="CN237" s="6"/>
      <c r="CO237" s="6"/>
      <c r="CP237" s="6"/>
      <c r="CQ237" s="6"/>
      <c r="CR237" s="6"/>
      <c r="CS237" s="6"/>
      <c r="CT237" s="6"/>
      <c r="CU237" s="6"/>
    </row>
    <row r="238" spans="1:99" ht="15.6">
      <c r="A238" s="27">
        <v>33108</v>
      </c>
      <c r="B238">
        <v>5.4099998474121103</v>
      </c>
      <c r="C238">
        <v>18.459999084472699</v>
      </c>
      <c r="D238">
        <v>0</v>
      </c>
      <c r="E238">
        <v>24.793159295958201</v>
      </c>
      <c r="F238" s="36">
        <f t="shared" si="196"/>
        <v>2.5001542313928478</v>
      </c>
      <c r="G238" s="41">
        <f t="shared" si="212"/>
        <v>45.359220350235638</v>
      </c>
      <c r="H238" s="42">
        <f t="shared" si="213"/>
        <v>0.90718440700471281</v>
      </c>
      <c r="I238" s="61">
        <f t="shared" si="197"/>
        <v>15.197499275207552</v>
      </c>
      <c r="J238" s="35">
        <f t="shared" si="198"/>
        <v>1</v>
      </c>
      <c r="K238" s="89">
        <f t="shared" si="225"/>
        <v>1</v>
      </c>
      <c r="L238" s="89">
        <f t="shared" si="232"/>
        <v>1</v>
      </c>
      <c r="M238" s="168">
        <f t="shared" si="237"/>
        <v>9.1093101207772254E-2</v>
      </c>
      <c r="N238" s="165">
        <f t="shared" si="251"/>
        <v>0</v>
      </c>
      <c r="O238" s="70">
        <f t="shared" si="250"/>
        <v>1</v>
      </c>
      <c r="P238" s="102">
        <f t="shared" si="238"/>
        <v>0</v>
      </c>
      <c r="Q238" s="230" t="str">
        <f t="shared" si="195"/>
        <v/>
      </c>
      <c r="R238" s="85">
        <f t="shared" si="252"/>
        <v>1</v>
      </c>
      <c r="S238" s="27">
        <v>33473</v>
      </c>
      <c r="T238">
        <v>5.7199997901916504</v>
      </c>
      <c r="U238">
        <v>17.840000152587901</v>
      </c>
      <c r="V238">
        <v>1</v>
      </c>
      <c r="W238">
        <v>24.793159295958201</v>
      </c>
      <c r="X238" s="36">
        <f t="shared" si="199"/>
        <v>2.3968624300782078</v>
      </c>
      <c r="Y238" s="41">
        <f t="shared" si="214"/>
        <v>49.082510055937433</v>
      </c>
      <c r="Z238" s="42">
        <f t="shared" si="215"/>
        <v>0.98165020111874868</v>
      </c>
      <c r="AA238" s="61">
        <f t="shared" si="200"/>
        <v>14.810000061988838</v>
      </c>
      <c r="AB238" s="35">
        <f t="shared" si="201"/>
        <v>1</v>
      </c>
      <c r="AC238" s="76">
        <f t="shared" si="226"/>
        <v>1</v>
      </c>
      <c r="AD238" s="89">
        <f t="shared" si="239"/>
        <v>1</v>
      </c>
      <c r="AE238" s="168">
        <f t="shared" si="233"/>
        <v>8.7140112038634268E-2</v>
      </c>
      <c r="AF238" s="165">
        <f t="shared" si="253"/>
        <v>0</v>
      </c>
      <c r="AG238" s="70">
        <f t="shared" si="240"/>
        <v>1</v>
      </c>
      <c r="AH238" s="102">
        <f t="shared" si="241"/>
        <v>7.9999923706054691E-3</v>
      </c>
      <c r="AI238" s="230" t="str">
        <f t="shared" si="202"/>
        <v/>
      </c>
      <c r="AJ238" s="85">
        <f t="shared" si="254"/>
        <v>0</v>
      </c>
      <c r="AK238" s="27">
        <v>33838</v>
      </c>
      <c r="AL238">
        <v>8.8100004196166992</v>
      </c>
      <c r="AM238">
        <v>19.5200004577637</v>
      </c>
      <c r="AN238">
        <v>0</v>
      </c>
      <c r="AO238">
        <v>24.793159295958201</v>
      </c>
      <c r="AP238" s="36">
        <f t="shared" si="203"/>
        <v>2.4347987679752414</v>
      </c>
      <c r="AQ238" s="41">
        <f t="shared" si="216"/>
        <v>39.644006692719685</v>
      </c>
      <c r="AR238" s="42">
        <f t="shared" si="217"/>
        <v>0.79288013385439371</v>
      </c>
      <c r="AS238" s="61">
        <f t="shared" si="204"/>
        <v>16.84250044822695</v>
      </c>
      <c r="AT238" s="37">
        <f t="shared" si="218"/>
        <v>1</v>
      </c>
      <c r="AU238" s="76" t="str">
        <f t="shared" si="227"/>
        <v/>
      </c>
      <c r="AV238" s="89">
        <f t="shared" si="242"/>
        <v>1</v>
      </c>
      <c r="AW238" s="168">
        <f t="shared" si="234"/>
        <v>0.10612612886013061</v>
      </c>
      <c r="AX238" s="165">
        <f t="shared" si="255"/>
        <v>1</v>
      </c>
      <c r="AY238" s="70">
        <f t="shared" si="243"/>
        <v>1</v>
      </c>
      <c r="AZ238" s="102">
        <f t="shared" si="244"/>
        <v>0</v>
      </c>
      <c r="BA238" s="230" t="str">
        <f t="shared" si="205"/>
        <v/>
      </c>
      <c r="BB238" s="85">
        <f t="shared" si="256"/>
        <v>1</v>
      </c>
      <c r="BC238" s="27">
        <v>33473</v>
      </c>
      <c r="BD238">
        <v>1.66999995708466</v>
      </c>
      <c r="BE238">
        <v>13.069999694824199</v>
      </c>
      <c r="BF238">
        <v>1.6000000238418599</v>
      </c>
      <c r="BG238">
        <v>24.555755147586801</v>
      </c>
      <c r="BH238" s="110">
        <f t="shared" si="206"/>
        <v>1.9590732703105893</v>
      </c>
      <c r="BI238" s="111">
        <f t="shared" si="219"/>
        <v>36.724471695742885</v>
      </c>
      <c r="BJ238" s="113">
        <f t="shared" si="220"/>
        <v>0.73448943391485766</v>
      </c>
      <c r="BK238" s="112">
        <f t="shared" si="207"/>
        <v>10.219999760389314</v>
      </c>
      <c r="BL238" s="35">
        <f t="shared" si="208"/>
        <v>1</v>
      </c>
      <c r="BM238" s="76">
        <f t="shared" si="228"/>
        <v>1</v>
      </c>
      <c r="BN238" s="89">
        <f t="shared" si="245"/>
        <v>1</v>
      </c>
      <c r="BO238" s="168">
        <f t="shared" si="235"/>
        <v>3.9179729594815076E-2</v>
      </c>
      <c r="BP238" s="165">
        <f t="shared" si="230"/>
        <v>1</v>
      </c>
      <c r="BQ238" s="70">
        <f t="shared" si="248"/>
        <v>1</v>
      </c>
      <c r="BR238" s="102">
        <f t="shared" si="246"/>
        <v>0</v>
      </c>
      <c r="BS238" s="230" t="str">
        <f t="shared" si="221"/>
        <v/>
      </c>
      <c r="BT238" s="85">
        <f t="shared" si="257"/>
        <v>0</v>
      </c>
      <c r="BU238" s="27">
        <v>33838</v>
      </c>
      <c r="BV238">
        <v>7.6300001144409197</v>
      </c>
      <c r="BW238">
        <v>15.2700004577637</v>
      </c>
      <c r="BX238">
        <v>0.10000000149011599</v>
      </c>
      <c r="BY238">
        <v>24.555755147586801</v>
      </c>
      <c r="BZ238" s="34">
        <f t="shared" si="209"/>
        <v>1.8637497989897489</v>
      </c>
      <c r="CA238" s="38">
        <f t="shared" si="222"/>
        <v>42.00926984164262</v>
      </c>
      <c r="CB238" s="40">
        <f t="shared" si="223"/>
        <v>0.84018539683285243</v>
      </c>
      <c r="CC238" s="61">
        <f t="shared" si="210"/>
        <v>13.360000371933005</v>
      </c>
      <c r="CD238" s="35">
        <f t="shared" si="211"/>
        <v>1</v>
      </c>
      <c r="CE238" s="76" t="str">
        <f t="shared" si="229"/>
        <v/>
      </c>
      <c r="CF238" s="89">
        <f t="shared" si="247"/>
        <v>1</v>
      </c>
      <c r="CG238" s="168">
        <f t="shared" si="236"/>
        <v>7.1756202831609078E-2</v>
      </c>
      <c r="CH238" s="165">
        <f t="shared" si="258"/>
        <v>0</v>
      </c>
      <c r="CI238" s="70">
        <f t="shared" si="231"/>
        <v>1</v>
      </c>
      <c r="CJ238" s="102">
        <f t="shared" si="249"/>
        <v>0</v>
      </c>
      <c r="CK238" s="230" t="str">
        <f t="shared" si="224"/>
        <v/>
      </c>
      <c r="CL238" s="85">
        <f t="shared" si="259"/>
        <v>1</v>
      </c>
      <c r="CM238" s="6"/>
      <c r="CN238" s="6"/>
      <c r="CO238" s="6"/>
      <c r="CP238" s="6"/>
      <c r="CQ238" s="6"/>
      <c r="CR238" s="6"/>
      <c r="CS238" s="6"/>
      <c r="CT238" s="6"/>
      <c r="CU238" s="6"/>
    </row>
    <row r="239" spans="1:99" ht="15.6">
      <c r="A239" s="27">
        <v>33109</v>
      </c>
      <c r="B239">
        <v>8.1800003051757795</v>
      </c>
      <c r="C239">
        <v>19.360000610351602</v>
      </c>
      <c r="D239">
        <v>0</v>
      </c>
      <c r="E239">
        <v>25.017015282475299</v>
      </c>
      <c r="F239" s="36">
        <f t="shared" si="196"/>
        <v>2.4790925566338302</v>
      </c>
      <c r="G239" s="41">
        <f t="shared" si="212"/>
        <v>43.375946304928576</v>
      </c>
      <c r="H239" s="42">
        <f t="shared" si="213"/>
        <v>0.86751892609857151</v>
      </c>
      <c r="I239" s="61">
        <f t="shared" si="197"/>
        <v>16.565000534057646</v>
      </c>
      <c r="J239" s="35">
        <f t="shared" si="198"/>
        <v>1</v>
      </c>
      <c r="K239" s="89" t="str">
        <f t="shared" si="225"/>
        <v/>
      </c>
      <c r="L239" s="89">
        <f t="shared" si="232"/>
        <v>1</v>
      </c>
      <c r="M239" s="168">
        <f t="shared" si="237"/>
        <v>0.10386399673732473</v>
      </c>
      <c r="N239" s="165">
        <f t="shared" si="251"/>
        <v>0</v>
      </c>
      <c r="O239" s="70">
        <f t="shared" si="250"/>
        <v>1</v>
      </c>
      <c r="P239" s="102">
        <f t="shared" si="238"/>
        <v>0</v>
      </c>
      <c r="Q239" s="230" t="str">
        <f t="shared" si="195"/>
        <v/>
      </c>
      <c r="R239" s="85">
        <f t="shared" si="252"/>
        <v>1</v>
      </c>
      <c r="S239" s="27">
        <v>33474</v>
      </c>
      <c r="T239">
        <v>6.0900001525878897</v>
      </c>
      <c r="U239">
        <v>19.569999694824201</v>
      </c>
      <c r="V239">
        <v>0</v>
      </c>
      <c r="W239">
        <v>25.017015282475299</v>
      </c>
      <c r="X239" s="36">
        <f t="shared" si="199"/>
        <v>2.6411263612830318</v>
      </c>
      <c r="Y239" s="41">
        <f t="shared" si="214"/>
        <v>46.969608966911011</v>
      </c>
      <c r="Z239" s="42">
        <f t="shared" si="215"/>
        <v>0.93939217933822017</v>
      </c>
      <c r="AA239" s="61">
        <f t="shared" si="200"/>
        <v>16.199999809265123</v>
      </c>
      <c r="AB239" s="35">
        <f t="shared" si="201"/>
        <v>1</v>
      </c>
      <c r="AC239" s="76">
        <f t="shared" si="226"/>
        <v>1</v>
      </c>
      <c r="AD239" s="89">
        <f t="shared" si="239"/>
        <v>1</v>
      </c>
      <c r="AE239" s="168">
        <f t="shared" si="233"/>
        <v>0.1006890173792948</v>
      </c>
      <c r="AF239" s="165">
        <f t="shared" si="253"/>
        <v>0</v>
      </c>
      <c r="AG239" s="70">
        <f t="shared" si="240"/>
        <v>1</v>
      </c>
      <c r="AH239" s="102">
        <f t="shared" si="241"/>
        <v>7.9999923706054691E-3</v>
      </c>
      <c r="AI239" s="230" t="str">
        <f t="shared" si="202"/>
        <v/>
      </c>
      <c r="AJ239" s="85">
        <f t="shared" si="254"/>
        <v>0</v>
      </c>
      <c r="AK239" s="27">
        <v>33839</v>
      </c>
      <c r="AL239">
        <v>10.560000419616699</v>
      </c>
      <c r="AM239">
        <v>22.840000152587901</v>
      </c>
      <c r="AN239">
        <v>0</v>
      </c>
      <c r="AO239">
        <v>25.017015282475299</v>
      </c>
      <c r="AP239" s="36">
        <f t="shared" si="203"/>
        <v>2.8393277229210554</v>
      </c>
      <c r="AQ239" s="41">
        <f t="shared" si="216"/>
        <v>37.372544514382838</v>
      </c>
      <c r="AR239" s="42">
        <f t="shared" si="217"/>
        <v>0.74745089028765677</v>
      </c>
      <c r="AS239" s="61">
        <f t="shared" si="204"/>
        <v>19.7700002193451</v>
      </c>
      <c r="AT239" s="37">
        <f t="shared" si="218"/>
        <v>1</v>
      </c>
      <c r="AU239" s="76" t="str">
        <f t="shared" si="227"/>
        <v/>
      </c>
      <c r="AV239" s="89">
        <f t="shared" si="242"/>
        <v>1</v>
      </c>
      <c r="AW239" s="168">
        <f t="shared" si="234"/>
        <v>0.11363648070918538</v>
      </c>
      <c r="AX239" s="165">
        <f t="shared" si="255"/>
        <v>1</v>
      </c>
      <c r="AY239" s="70">
        <f t="shared" si="243"/>
        <v>1</v>
      </c>
      <c r="AZ239" s="102">
        <f t="shared" si="244"/>
        <v>0.61600017547607988</v>
      </c>
      <c r="BA239" s="230" t="str">
        <f t="shared" si="205"/>
        <v/>
      </c>
      <c r="BB239" s="85">
        <f t="shared" si="256"/>
        <v>1</v>
      </c>
      <c r="BC239" s="27">
        <v>33474</v>
      </c>
      <c r="BD239">
        <v>2.9400000572204599</v>
      </c>
      <c r="BE239">
        <v>15.7600002288818</v>
      </c>
      <c r="BF239">
        <v>0</v>
      </c>
      <c r="BG239">
        <v>24.7806950064769</v>
      </c>
      <c r="BH239" s="110">
        <f t="shared" si="206"/>
        <v>2.2614609135482056</v>
      </c>
      <c r="BI239" s="111">
        <f t="shared" si="219"/>
        <v>34.915302964904321</v>
      </c>
      <c r="BJ239" s="113">
        <f t="shared" si="220"/>
        <v>0.69830605929808642</v>
      </c>
      <c r="BK239" s="112">
        <f t="shared" si="207"/>
        <v>12.555000185966465</v>
      </c>
      <c r="BL239" s="35">
        <f t="shared" si="208"/>
        <v>1</v>
      </c>
      <c r="BM239" s="76">
        <f t="shared" si="228"/>
        <v>1</v>
      </c>
      <c r="BN239" s="89">
        <f t="shared" si="245"/>
        <v>1</v>
      </c>
      <c r="BO239" s="168">
        <f t="shared" si="235"/>
        <v>6.3110750936267737E-2</v>
      </c>
      <c r="BP239" s="165">
        <f t="shared" si="230"/>
        <v>1</v>
      </c>
      <c r="BQ239" s="70">
        <f t="shared" si="248"/>
        <v>1</v>
      </c>
      <c r="BR239" s="102">
        <f t="shared" si="246"/>
        <v>0</v>
      </c>
      <c r="BS239" s="230" t="str">
        <f t="shared" si="221"/>
        <v/>
      </c>
      <c r="BT239" s="85">
        <f t="shared" si="257"/>
        <v>0</v>
      </c>
      <c r="BU239" s="27">
        <v>33839</v>
      </c>
      <c r="BV239">
        <v>5.9099998474121103</v>
      </c>
      <c r="BW239">
        <v>16.370000839233398</v>
      </c>
      <c r="BX239">
        <v>0</v>
      </c>
      <c r="BY239">
        <v>24.7806950064769</v>
      </c>
      <c r="BZ239" s="34">
        <f t="shared" si="209"/>
        <v>2.1774070713522145</v>
      </c>
      <c r="CA239" s="38">
        <f t="shared" si="222"/>
        <v>40.267344184560848</v>
      </c>
      <c r="CB239" s="40">
        <f t="shared" si="223"/>
        <v>0.80534688369121699</v>
      </c>
      <c r="CC239" s="61">
        <f t="shared" si="210"/>
        <v>13.755000591278076</v>
      </c>
      <c r="CD239" s="35">
        <f t="shared" si="211"/>
        <v>1</v>
      </c>
      <c r="CE239" s="76" t="str">
        <f t="shared" si="229"/>
        <v/>
      </c>
      <c r="CF239" s="89">
        <f t="shared" si="247"/>
        <v>1</v>
      </c>
      <c r="CG239" s="168">
        <f t="shared" si="236"/>
        <v>7.5999236088906658E-2</v>
      </c>
      <c r="CH239" s="165">
        <f t="shared" si="258"/>
        <v>0</v>
      </c>
      <c r="CI239" s="70">
        <f t="shared" si="231"/>
        <v>1</v>
      </c>
      <c r="CJ239" s="102">
        <f t="shared" si="249"/>
        <v>0</v>
      </c>
      <c r="CK239" s="230" t="str">
        <f t="shared" si="224"/>
        <v/>
      </c>
      <c r="CL239" s="85">
        <f t="shared" si="259"/>
        <v>1</v>
      </c>
      <c r="CM239" s="6"/>
      <c r="CN239" s="6"/>
      <c r="CO239" s="6"/>
      <c r="CP239" s="6"/>
      <c r="CQ239" s="6"/>
      <c r="CR239" s="6"/>
      <c r="CS239" s="6"/>
      <c r="CT239" s="6"/>
      <c r="CU239" s="6"/>
    </row>
    <row r="240" spans="1:99" ht="15.6">
      <c r="A240" s="27">
        <v>33110</v>
      </c>
      <c r="B240">
        <v>9.1800003051757795</v>
      </c>
      <c r="C240">
        <v>19.409999847412099</v>
      </c>
      <c r="D240">
        <v>0</v>
      </c>
      <c r="E240">
        <v>25.242695868836801</v>
      </c>
      <c r="F240" s="36">
        <f t="shared" si="196"/>
        <v>2.4326110471814077</v>
      </c>
      <c r="G240" s="41">
        <f t="shared" si="212"/>
        <v>41.429857467183453</v>
      </c>
      <c r="H240" s="42">
        <f t="shared" si="213"/>
        <v>0.82859714934366901</v>
      </c>
      <c r="I240" s="61">
        <f t="shared" si="197"/>
        <v>16.85249996185302</v>
      </c>
      <c r="J240" s="35">
        <f t="shared" si="198"/>
        <v>1</v>
      </c>
      <c r="K240" s="89" t="str">
        <f t="shared" si="225"/>
        <v/>
      </c>
      <c r="L240" s="89">
        <f t="shared" si="232"/>
        <v>1</v>
      </c>
      <c r="M240" s="168">
        <f t="shared" si="237"/>
        <v>0.10620490959135249</v>
      </c>
      <c r="N240" s="165">
        <f t="shared" si="251"/>
        <v>1</v>
      </c>
      <c r="O240" s="70">
        <f t="shared" si="250"/>
        <v>1</v>
      </c>
      <c r="P240" s="102">
        <f t="shared" si="238"/>
        <v>0</v>
      </c>
      <c r="Q240" s="230" t="str">
        <f t="shared" si="195"/>
        <v/>
      </c>
      <c r="R240" s="85">
        <f t="shared" si="252"/>
        <v>1</v>
      </c>
      <c r="S240" s="27">
        <v>33475</v>
      </c>
      <c r="T240">
        <v>7.0100002288818404</v>
      </c>
      <c r="U240">
        <v>22.0200004577637</v>
      </c>
      <c r="V240">
        <v>0</v>
      </c>
      <c r="W240">
        <v>25.242695868836801</v>
      </c>
      <c r="X240" s="36">
        <f t="shared" si="199"/>
        <v>2.9668254838974986</v>
      </c>
      <c r="Y240" s="41">
        <f t="shared" si="214"/>
        <v>44.59614857979301</v>
      </c>
      <c r="Z240" s="42">
        <f t="shared" si="215"/>
        <v>0.8919229715958602</v>
      </c>
      <c r="AA240" s="61">
        <f t="shared" si="200"/>
        <v>18.267500400543234</v>
      </c>
      <c r="AB240" s="35">
        <f t="shared" si="201"/>
        <v>1</v>
      </c>
      <c r="AC240" s="76" t="str">
        <f t="shared" si="226"/>
        <v/>
      </c>
      <c r="AD240" s="89">
        <f t="shared" si="239"/>
        <v>1</v>
      </c>
      <c r="AE240" s="168">
        <f t="shared" si="233"/>
        <v>0.11474728377877284</v>
      </c>
      <c r="AF240" s="165">
        <f t="shared" si="253"/>
        <v>0</v>
      </c>
      <c r="AG240" s="70">
        <f t="shared" si="240"/>
        <v>1</v>
      </c>
      <c r="AH240" s="102">
        <f t="shared" si="241"/>
        <v>0</v>
      </c>
      <c r="AI240" s="230" t="str">
        <f t="shared" si="202"/>
        <v/>
      </c>
      <c r="AJ240" s="85">
        <f t="shared" si="254"/>
        <v>0</v>
      </c>
      <c r="AK240" s="27">
        <v>33840</v>
      </c>
      <c r="AL240">
        <v>13.079999923706101</v>
      </c>
      <c r="AM240">
        <v>17.180000305175799</v>
      </c>
      <c r="AN240">
        <v>3.2000000476837198</v>
      </c>
      <c r="AO240">
        <v>25.242695868836801</v>
      </c>
      <c r="AP240" s="36">
        <f t="shared" si="203"/>
        <v>1.5800876086090339</v>
      </c>
      <c r="AQ240" s="41">
        <f t="shared" si="216"/>
        <v>39.308474475179331</v>
      </c>
      <c r="AR240" s="42">
        <f t="shared" si="217"/>
        <v>0.78616948950358667</v>
      </c>
      <c r="AS240" s="61">
        <f t="shared" si="204"/>
        <v>16.155000209808374</v>
      </c>
      <c r="AT240" s="37">
        <f t="shared" si="218"/>
        <v>1</v>
      </c>
      <c r="AU240" s="76" t="str">
        <f t="shared" si="227"/>
        <v/>
      </c>
      <c r="AV240" s="89">
        <f t="shared" si="242"/>
        <v>1</v>
      </c>
      <c r="AW240" s="168">
        <f t="shared" si="234"/>
        <v>0.10028368384024933</v>
      </c>
      <c r="AX240" s="165">
        <f t="shared" si="255"/>
        <v>1</v>
      </c>
      <c r="AY240" s="70">
        <f t="shared" si="243"/>
        <v>1</v>
      </c>
      <c r="AZ240" s="102">
        <f t="shared" si="244"/>
        <v>0.61600017547607988</v>
      </c>
      <c r="BA240" s="230" t="str">
        <f t="shared" si="205"/>
        <v/>
      </c>
      <c r="BB240" s="85">
        <f t="shared" si="256"/>
        <v>1</v>
      </c>
      <c r="BC240" s="27">
        <v>33475</v>
      </c>
      <c r="BD240">
        <v>1.9099999666214</v>
      </c>
      <c r="BE240">
        <v>20.819999694824201</v>
      </c>
      <c r="BF240">
        <v>1.70000004768372</v>
      </c>
      <c r="BG240">
        <v>25.007501545504201</v>
      </c>
      <c r="BH240" s="110">
        <f t="shared" si="206"/>
        <v>2.9774179036495099</v>
      </c>
      <c r="BI240" s="111">
        <f t="shared" si="219"/>
        <v>34.233368689668438</v>
      </c>
      <c r="BJ240" s="113">
        <f t="shared" si="220"/>
        <v>0.68466737379336873</v>
      </c>
      <c r="BK240" s="112">
        <f t="shared" si="207"/>
        <v>16.0924997627735</v>
      </c>
      <c r="BL240" s="35">
        <f t="shared" si="208"/>
        <v>1</v>
      </c>
      <c r="BM240" s="76">
        <f t="shared" si="228"/>
        <v>1</v>
      </c>
      <c r="BN240" s="89">
        <f t="shared" si="245"/>
        <v>1</v>
      </c>
      <c r="BO240" s="168">
        <f t="shared" si="235"/>
        <v>9.9716063661471149E-2</v>
      </c>
      <c r="BP240" s="165">
        <f t="shared" si="230"/>
        <v>0</v>
      </c>
      <c r="BQ240" s="70">
        <f t="shared" si="248"/>
        <v>1</v>
      </c>
      <c r="BR240" s="102">
        <f t="shared" si="246"/>
        <v>0</v>
      </c>
      <c r="BS240" s="230" t="str">
        <f t="shared" si="221"/>
        <v/>
      </c>
      <c r="BT240" s="85">
        <f t="shared" si="257"/>
        <v>0</v>
      </c>
      <c r="BU240" s="27">
        <v>33840</v>
      </c>
      <c r="BV240">
        <v>9.1599998474121094</v>
      </c>
      <c r="BW240">
        <v>16.409999847412099</v>
      </c>
      <c r="BX240">
        <v>9.8999996185302699</v>
      </c>
      <c r="BY240">
        <v>25.007501545504201</v>
      </c>
      <c r="BZ240" s="34">
        <f t="shared" si="209"/>
        <v>1.93334581174442</v>
      </c>
      <c r="CA240" s="38">
        <f t="shared" si="222"/>
        <v>48.620667153695578</v>
      </c>
      <c r="CB240" s="40">
        <f t="shared" si="223"/>
        <v>0.97241334307391158</v>
      </c>
      <c r="CC240" s="61">
        <f t="shared" si="210"/>
        <v>14.597499847412102</v>
      </c>
      <c r="CD240" s="35">
        <f t="shared" si="211"/>
        <v>1</v>
      </c>
      <c r="CE240" s="76">
        <f t="shared" si="229"/>
        <v>1</v>
      </c>
      <c r="CF240" s="89">
        <f t="shared" si="247"/>
        <v>1</v>
      </c>
      <c r="CG240" s="168">
        <f t="shared" si="236"/>
        <v>8.4932767905033374E-2</v>
      </c>
      <c r="CH240" s="165">
        <f t="shared" si="258"/>
        <v>0</v>
      </c>
      <c r="CI240" s="70">
        <f t="shared" si="231"/>
        <v>1</v>
      </c>
      <c r="CJ240" s="102">
        <f t="shared" si="249"/>
        <v>0</v>
      </c>
      <c r="CK240" s="230" t="str">
        <f t="shared" si="224"/>
        <v/>
      </c>
      <c r="CL240" s="85">
        <f t="shared" si="259"/>
        <v>1</v>
      </c>
      <c r="CM240" s="6"/>
      <c r="CN240" s="6"/>
      <c r="CO240" s="6"/>
      <c r="CP240" s="6"/>
      <c r="CQ240" s="6"/>
      <c r="CR240" s="6"/>
      <c r="CS240" s="6"/>
      <c r="CT240" s="6"/>
      <c r="CU240" s="6"/>
    </row>
    <row r="241" spans="1:99" ht="15.6">
      <c r="A241" s="27">
        <v>33111</v>
      </c>
      <c r="B241">
        <v>11.289999961853001</v>
      </c>
      <c r="C241">
        <v>17.959999084472699</v>
      </c>
      <c r="D241">
        <v>0.10000000149011599</v>
      </c>
      <c r="E241">
        <v>25.470101709503901</v>
      </c>
      <c r="F241" s="36">
        <f t="shared" si="196"/>
        <v>2.0023283558904539</v>
      </c>
      <c r="G241" s="41">
        <f t="shared" si="212"/>
        <v>39.927994783961203</v>
      </c>
      <c r="H241" s="42">
        <f t="shared" si="213"/>
        <v>0.79855989567922403</v>
      </c>
      <c r="I241" s="61">
        <f t="shared" si="197"/>
        <v>16.292499303817774</v>
      </c>
      <c r="J241" s="35">
        <f t="shared" si="198"/>
        <v>1</v>
      </c>
      <c r="K241" s="89" t="str">
        <f t="shared" si="225"/>
        <v/>
      </c>
      <c r="L241" s="89">
        <f t="shared" si="232"/>
        <v>1</v>
      </c>
      <c r="M241" s="168">
        <f t="shared" si="237"/>
        <v>0.10151308464400448</v>
      </c>
      <c r="N241" s="165">
        <f t="shared" si="251"/>
        <v>1</v>
      </c>
      <c r="O241" s="70">
        <f t="shared" si="250"/>
        <v>1</v>
      </c>
      <c r="P241" s="102">
        <f t="shared" si="238"/>
        <v>0</v>
      </c>
      <c r="Q241" s="230" t="str">
        <f t="shared" si="195"/>
        <v/>
      </c>
      <c r="R241" s="85">
        <f t="shared" si="252"/>
        <v>1</v>
      </c>
      <c r="S241" s="27">
        <v>33476</v>
      </c>
      <c r="T241">
        <v>11.3800001144409</v>
      </c>
      <c r="U241">
        <v>18.340000152587901</v>
      </c>
      <c r="V241">
        <v>8.6000003814697301</v>
      </c>
      <c r="W241">
        <v>25.470101709503901</v>
      </c>
      <c r="X241" s="36">
        <f t="shared" si="199"/>
        <v>2.0602182694447082</v>
      </c>
      <c r="Y241" s="41">
        <f t="shared" si="214"/>
        <v>50</v>
      </c>
      <c r="Z241" s="42">
        <f t="shared" si="215"/>
        <v>1</v>
      </c>
      <c r="AA241" s="61">
        <f t="shared" si="200"/>
        <v>16.600000143051151</v>
      </c>
      <c r="AB241" s="35">
        <f t="shared" si="201"/>
        <v>1</v>
      </c>
      <c r="AC241" s="76">
        <f t="shared" si="226"/>
        <v>1</v>
      </c>
      <c r="AD241" s="89">
        <f t="shared" si="239"/>
        <v>1</v>
      </c>
      <c r="AE241" s="168">
        <f t="shared" si="233"/>
        <v>0.10415703486618617</v>
      </c>
      <c r="AF241" s="165">
        <f t="shared" si="253"/>
        <v>0</v>
      </c>
      <c r="AG241" s="70">
        <f t="shared" si="240"/>
        <v>1</v>
      </c>
      <c r="AH241" s="102">
        <f t="shared" si="241"/>
        <v>0</v>
      </c>
      <c r="AI241" s="230" t="str">
        <f t="shared" si="202"/>
        <v/>
      </c>
      <c r="AJ241" s="85">
        <f t="shared" si="254"/>
        <v>0</v>
      </c>
      <c r="AK241" s="27">
        <v>33841</v>
      </c>
      <c r="AL241">
        <v>12.4899997711182</v>
      </c>
      <c r="AM241">
        <v>17.860000610351602</v>
      </c>
      <c r="AN241">
        <v>6.5</v>
      </c>
      <c r="AO241">
        <v>25.470101709503901</v>
      </c>
      <c r="AP241" s="36">
        <f t="shared" si="203"/>
        <v>1.8271088213316131</v>
      </c>
      <c r="AQ241" s="41">
        <f t="shared" si="216"/>
        <v>44.34678741811404</v>
      </c>
      <c r="AR241" s="42">
        <f t="shared" si="217"/>
        <v>0.88693574836228084</v>
      </c>
      <c r="AS241" s="61">
        <f t="shared" si="204"/>
        <v>16.517500400543252</v>
      </c>
      <c r="AT241" s="37">
        <f t="shared" si="218"/>
        <v>1</v>
      </c>
      <c r="AU241" s="76">
        <f t="shared" si="227"/>
        <v>1</v>
      </c>
      <c r="AV241" s="89">
        <f t="shared" si="242"/>
        <v>1</v>
      </c>
      <c r="AW241" s="168">
        <f t="shared" si="234"/>
        <v>0.10346292496291735</v>
      </c>
      <c r="AX241" s="165">
        <f t="shared" si="255"/>
        <v>1</v>
      </c>
      <c r="AY241" s="70">
        <f t="shared" si="243"/>
        <v>1</v>
      </c>
      <c r="AZ241" s="102">
        <f t="shared" si="244"/>
        <v>0.61600017547607988</v>
      </c>
      <c r="BA241" s="230" t="str">
        <f t="shared" si="205"/>
        <v/>
      </c>
      <c r="BB241" s="85">
        <f t="shared" si="256"/>
        <v>1</v>
      </c>
      <c r="BC241" s="27">
        <v>33476</v>
      </c>
      <c r="BD241">
        <v>10.7799997329712</v>
      </c>
      <c r="BE241">
        <v>16.549999237060501</v>
      </c>
      <c r="BF241">
        <v>9.1999998092651403</v>
      </c>
      <c r="BG241">
        <v>25.236077154107299</v>
      </c>
      <c r="BH241" s="110">
        <f t="shared" si="206"/>
        <v>1.7906026176522338</v>
      </c>
      <c r="BI241" s="111">
        <f t="shared" si="219"/>
        <v>42.000886404811787</v>
      </c>
      <c r="BJ241" s="113">
        <f t="shared" si="220"/>
        <v>0.84001772809623576</v>
      </c>
      <c r="BK241" s="112">
        <f t="shared" si="207"/>
        <v>15.107499361038176</v>
      </c>
      <c r="BL241" s="35">
        <f t="shared" si="208"/>
        <v>1</v>
      </c>
      <c r="BM241" s="76">
        <f t="shared" si="228"/>
        <v>1</v>
      </c>
      <c r="BN241" s="89">
        <f t="shared" si="245"/>
        <v>1</v>
      </c>
      <c r="BO241" s="168">
        <f t="shared" si="235"/>
        <v>9.0184400028641268E-2</v>
      </c>
      <c r="BP241" s="165">
        <f t="shared" si="230"/>
        <v>0</v>
      </c>
      <c r="BQ241" s="70">
        <f t="shared" si="248"/>
        <v>1</v>
      </c>
      <c r="BR241" s="102">
        <f t="shared" si="246"/>
        <v>0</v>
      </c>
      <c r="BS241" s="230" t="str">
        <f t="shared" si="221"/>
        <v/>
      </c>
      <c r="BT241" s="85">
        <f t="shared" si="257"/>
        <v>0</v>
      </c>
      <c r="BU241" s="27">
        <v>33841</v>
      </c>
      <c r="BV241">
        <v>9.4799995422363299</v>
      </c>
      <c r="BW241">
        <v>15.5</v>
      </c>
      <c r="BX241">
        <v>4.9000000953674299</v>
      </c>
      <c r="BY241">
        <v>25.236077154107299</v>
      </c>
      <c r="BZ241" s="34">
        <f t="shared" si="209"/>
        <v>1.760682835224852</v>
      </c>
      <c r="CA241" s="38">
        <f t="shared" si="222"/>
        <v>50</v>
      </c>
      <c r="CB241" s="40">
        <f t="shared" si="223"/>
        <v>1</v>
      </c>
      <c r="CC241" s="61">
        <f t="shared" si="210"/>
        <v>13.994999885559082</v>
      </c>
      <c r="CD241" s="35">
        <f t="shared" si="211"/>
        <v>1</v>
      </c>
      <c r="CE241" s="76">
        <f t="shared" si="229"/>
        <v>1</v>
      </c>
      <c r="CF241" s="89">
        <f t="shared" si="247"/>
        <v>1</v>
      </c>
      <c r="CG241" s="168">
        <f t="shared" si="236"/>
        <v>7.856582241296288E-2</v>
      </c>
      <c r="CH241" s="165">
        <f t="shared" si="258"/>
        <v>0</v>
      </c>
      <c r="CI241" s="70">
        <f t="shared" si="231"/>
        <v>1</v>
      </c>
      <c r="CJ241" s="102">
        <f t="shared" si="249"/>
        <v>0</v>
      </c>
      <c r="CK241" s="230" t="str">
        <f t="shared" si="224"/>
        <v/>
      </c>
      <c r="CL241" s="85">
        <f t="shared" si="259"/>
        <v>1</v>
      </c>
      <c r="CM241" s="6"/>
      <c r="CN241" s="6"/>
      <c r="CO241" s="6"/>
      <c r="CP241" s="6"/>
      <c r="CQ241" s="6"/>
      <c r="CR241" s="6"/>
      <c r="CS241" s="6"/>
      <c r="CT241" s="6"/>
      <c r="CU241" s="6"/>
    </row>
    <row r="242" spans="1:99" ht="15.6">
      <c r="A242" s="27">
        <v>33112</v>
      </c>
      <c r="B242">
        <v>10.2200002670288</v>
      </c>
      <c r="C242">
        <v>17.610000610351602</v>
      </c>
      <c r="D242">
        <v>3.0999999046325701</v>
      </c>
      <c r="E242">
        <v>25.6991334589381</v>
      </c>
      <c r="F242" s="36">
        <f t="shared" si="196"/>
        <v>2.0800184269926443</v>
      </c>
      <c r="G242" s="41">
        <f t="shared" si="212"/>
        <v>41.363979946999656</v>
      </c>
      <c r="H242" s="42">
        <f t="shared" si="213"/>
        <v>0.82727959893999314</v>
      </c>
      <c r="I242" s="61">
        <f t="shared" si="197"/>
        <v>15.762500524520901</v>
      </c>
      <c r="J242" s="35">
        <f t="shared" si="198"/>
        <v>1</v>
      </c>
      <c r="K242" s="89" t="str">
        <f t="shared" si="225"/>
        <v/>
      </c>
      <c r="L242" s="89">
        <f t="shared" si="232"/>
        <v>1</v>
      </c>
      <c r="M242" s="168">
        <f t="shared" si="237"/>
        <v>9.663627566863317E-2</v>
      </c>
      <c r="N242" s="165">
        <f t="shared" si="251"/>
        <v>1</v>
      </c>
      <c r="O242" s="70">
        <f t="shared" si="250"/>
        <v>1</v>
      </c>
      <c r="P242" s="102">
        <f t="shared" si="238"/>
        <v>0</v>
      </c>
      <c r="Q242" s="230" t="str">
        <f t="shared" si="195"/>
        <v/>
      </c>
      <c r="R242" s="85">
        <f t="shared" si="252"/>
        <v>1</v>
      </c>
      <c r="S242" s="27">
        <v>33477</v>
      </c>
      <c r="T242">
        <v>7.53999996185303</v>
      </c>
      <c r="U242">
        <v>16.180000305175799</v>
      </c>
      <c r="V242">
        <v>8.8000001907348597</v>
      </c>
      <c r="W242">
        <v>25.6991334589381</v>
      </c>
      <c r="X242" s="36">
        <f t="shared" si="199"/>
        <v>2.1033340858650735</v>
      </c>
      <c r="Y242" s="41">
        <f t="shared" si="214"/>
        <v>50</v>
      </c>
      <c r="Z242" s="42">
        <f t="shared" si="215"/>
        <v>1</v>
      </c>
      <c r="AA242" s="61">
        <f t="shared" si="200"/>
        <v>14.020000219345107</v>
      </c>
      <c r="AB242" s="35">
        <f t="shared" si="201"/>
        <v>1</v>
      </c>
      <c r="AC242" s="76">
        <f t="shared" si="226"/>
        <v>1</v>
      </c>
      <c r="AD242" s="89">
        <f t="shared" si="239"/>
        <v>1</v>
      </c>
      <c r="AE242" s="168">
        <f t="shared" si="233"/>
        <v>7.8832426438864706E-2</v>
      </c>
      <c r="AF242" s="165">
        <f t="shared" si="253"/>
        <v>0</v>
      </c>
      <c r="AG242" s="70">
        <f t="shared" si="240"/>
        <v>1</v>
      </c>
      <c r="AH242" s="102">
        <f t="shared" si="241"/>
        <v>0</v>
      </c>
      <c r="AI242" s="230">
        <f t="shared" si="202"/>
        <v>33477</v>
      </c>
      <c r="AJ242" s="85">
        <f t="shared" si="254"/>
        <v>1</v>
      </c>
      <c r="AK242" s="27">
        <v>33842</v>
      </c>
      <c r="AL242">
        <v>7.6799998283386204</v>
      </c>
      <c r="AM242">
        <v>14.6000003814697</v>
      </c>
      <c r="AN242">
        <v>20.299999237060501</v>
      </c>
      <c r="AO242">
        <v>25.6991334589381</v>
      </c>
      <c r="AP242" s="36">
        <f t="shared" si="203"/>
        <v>1.8366729265707471</v>
      </c>
      <c r="AQ242" s="41">
        <f t="shared" si="216"/>
        <v>50</v>
      </c>
      <c r="AR242" s="42">
        <f t="shared" si="217"/>
        <v>1</v>
      </c>
      <c r="AS242" s="61">
        <f t="shared" si="204"/>
        <v>12.870000243186929</v>
      </c>
      <c r="AT242" s="37">
        <f t="shared" si="218"/>
        <v>1</v>
      </c>
      <c r="AU242" s="76">
        <f t="shared" si="227"/>
        <v>1</v>
      </c>
      <c r="AV242" s="89">
        <f t="shared" si="242"/>
        <v>1</v>
      </c>
      <c r="AW242" s="168">
        <f t="shared" si="234"/>
        <v>6.6486651926274565E-2</v>
      </c>
      <c r="AX242" s="165">
        <f t="shared" si="255"/>
        <v>1</v>
      </c>
      <c r="AY242" s="70">
        <f t="shared" si="243"/>
        <v>1</v>
      </c>
      <c r="AZ242" s="102">
        <f t="shared" si="244"/>
        <v>0.61600017547607988</v>
      </c>
      <c r="BA242" s="230" t="str">
        <f t="shared" si="205"/>
        <v/>
      </c>
      <c r="BB242" s="85">
        <f t="shared" si="256"/>
        <v>1</v>
      </c>
      <c r="BC242" s="27">
        <v>33477</v>
      </c>
      <c r="BD242">
        <v>4.6300001144409197</v>
      </c>
      <c r="BE242">
        <v>13.3999996185303</v>
      </c>
      <c r="BF242">
        <v>2.5999999046325701</v>
      </c>
      <c r="BG242">
        <v>25.466324221724498</v>
      </c>
      <c r="BH242" s="110">
        <f t="shared" si="206"/>
        <v>1.8984781326416642</v>
      </c>
      <c r="BI242" s="111">
        <f t="shared" si="219"/>
        <v>43.082103803331023</v>
      </c>
      <c r="BJ242" s="113">
        <f t="shared" si="220"/>
        <v>0.86164207606662047</v>
      </c>
      <c r="BK242" s="112">
        <f t="shared" si="207"/>
        <v>11.207499742507956</v>
      </c>
      <c r="BL242" s="35">
        <f t="shared" si="208"/>
        <v>1</v>
      </c>
      <c r="BM242" s="76">
        <f t="shared" si="228"/>
        <v>1</v>
      </c>
      <c r="BN242" s="89">
        <f t="shared" si="245"/>
        <v>1</v>
      </c>
      <c r="BO242" s="168">
        <f t="shared" si="235"/>
        <v>4.8982552245872328E-2</v>
      </c>
      <c r="BP242" s="165">
        <f t="shared" si="230"/>
        <v>0</v>
      </c>
      <c r="BQ242" s="70">
        <f t="shared" si="248"/>
        <v>1</v>
      </c>
      <c r="BR242" s="102">
        <f t="shared" si="246"/>
        <v>0</v>
      </c>
      <c r="BS242" s="230">
        <f t="shared" si="221"/>
        <v>33477</v>
      </c>
      <c r="BT242" s="85">
        <f t="shared" si="257"/>
        <v>1</v>
      </c>
      <c r="BU242" s="27">
        <v>33842</v>
      </c>
      <c r="BV242">
        <v>3.75</v>
      </c>
      <c r="BW242">
        <v>11.6099996566772</v>
      </c>
      <c r="BX242">
        <v>11.199999809265099</v>
      </c>
      <c r="BY242">
        <v>25.466324221724498</v>
      </c>
      <c r="BZ242" s="34">
        <f t="shared" si="209"/>
        <v>1.7078066482657863</v>
      </c>
      <c r="CA242" s="38">
        <f t="shared" si="222"/>
        <v>50</v>
      </c>
      <c r="CB242" s="40">
        <f t="shared" si="223"/>
        <v>1</v>
      </c>
      <c r="CC242" s="61">
        <f t="shared" si="210"/>
        <v>9.644999742507899</v>
      </c>
      <c r="CD242" s="35">
        <f t="shared" si="211"/>
        <v>1</v>
      </c>
      <c r="CE242" s="76">
        <f t="shared" si="229"/>
        <v>1</v>
      </c>
      <c r="CF242" s="89">
        <f t="shared" si="247"/>
        <v>1</v>
      </c>
      <c r="CG242" s="168">
        <f t="shared" si="236"/>
        <v>3.3771157740787941E-2</v>
      </c>
      <c r="CH242" s="165">
        <f t="shared" si="258"/>
        <v>0</v>
      </c>
      <c r="CI242" s="70">
        <f t="shared" si="231"/>
        <v>1</v>
      </c>
      <c r="CJ242" s="102">
        <f t="shared" si="249"/>
        <v>0</v>
      </c>
      <c r="CK242" s="230" t="str">
        <f t="shared" si="224"/>
        <v/>
      </c>
      <c r="CL242" s="85">
        <f t="shared" si="259"/>
        <v>1</v>
      </c>
      <c r="CM242" s="6"/>
      <c r="CN242" s="6"/>
      <c r="CO242" s="6"/>
      <c r="CP242" s="6"/>
      <c r="CQ242" s="6"/>
      <c r="CR242" s="6"/>
      <c r="CS242" s="6"/>
      <c r="CT242" s="6"/>
      <c r="CU242" s="6"/>
    </row>
    <row r="243" spans="1:99" ht="15.6">
      <c r="A243" s="27">
        <v>33113</v>
      </c>
      <c r="B243">
        <v>8.9799995422363299</v>
      </c>
      <c r="C243">
        <v>15.2600002288818</v>
      </c>
      <c r="D243">
        <v>15</v>
      </c>
      <c r="E243">
        <v>25.929691771600599</v>
      </c>
      <c r="F243" s="36">
        <f t="shared" si="196"/>
        <v>1.8251583057060945</v>
      </c>
      <c r="G243" s="41">
        <f t="shared" si="212"/>
        <v>50</v>
      </c>
      <c r="H243" s="42">
        <f t="shared" si="213"/>
        <v>1</v>
      </c>
      <c r="I243" s="61">
        <f t="shared" si="197"/>
        <v>13.690000057220432</v>
      </c>
      <c r="J243" s="35">
        <f t="shared" si="198"/>
        <v>1</v>
      </c>
      <c r="K243" s="89">
        <f t="shared" si="225"/>
        <v>1</v>
      </c>
      <c r="L243" s="89">
        <f t="shared" si="232"/>
        <v>1</v>
      </c>
      <c r="M243" s="168">
        <f t="shared" si="237"/>
        <v>7.5302247691983806E-2</v>
      </c>
      <c r="N243" s="165">
        <f t="shared" si="251"/>
        <v>1</v>
      </c>
      <c r="O243" s="70">
        <f t="shared" si="250"/>
        <v>1</v>
      </c>
      <c r="P243" s="102">
        <f t="shared" si="238"/>
        <v>0</v>
      </c>
      <c r="Q243" s="230" t="str">
        <f t="shared" si="195"/>
        <v/>
      </c>
      <c r="R243" s="85">
        <f t="shared" si="252"/>
        <v>1</v>
      </c>
      <c r="S243" s="27">
        <v>33478</v>
      </c>
      <c r="T243">
        <v>9.0699996948242205</v>
      </c>
      <c r="U243">
        <v>17.319999694824201</v>
      </c>
      <c r="V243">
        <v>6.4000000953674299</v>
      </c>
      <c r="W243">
        <v>25.929691771600599</v>
      </c>
      <c r="X243" s="36">
        <f t="shared" si="199"/>
        <v>2.167093834998417</v>
      </c>
      <c r="Y243" s="41">
        <f t="shared" si="214"/>
        <v>50</v>
      </c>
      <c r="Z243" s="42">
        <f t="shared" si="215"/>
        <v>1</v>
      </c>
      <c r="AA243" s="61">
        <f t="shared" si="200"/>
        <v>15.257499694824206</v>
      </c>
      <c r="AB243" s="35">
        <f t="shared" si="201"/>
        <v>1</v>
      </c>
      <c r="AC243" s="76">
        <f t="shared" si="226"/>
        <v>1</v>
      </c>
      <c r="AD243" s="89">
        <f t="shared" si="239"/>
        <v>1</v>
      </c>
      <c r="AE243" s="168">
        <f t="shared" si="233"/>
        <v>9.1695399480948361E-2</v>
      </c>
      <c r="AF243" s="165">
        <f t="shared" si="253"/>
        <v>0</v>
      </c>
      <c r="AG243" s="70">
        <f t="shared" si="240"/>
        <v>1</v>
      </c>
      <c r="AH243" s="102">
        <f t="shared" si="241"/>
        <v>0</v>
      </c>
      <c r="AI243" s="230" t="str">
        <f t="shared" si="202"/>
        <v/>
      </c>
      <c r="AJ243" s="85">
        <f t="shared" si="254"/>
        <v>1</v>
      </c>
      <c r="AK243" s="27">
        <v>33843</v>
      </c>
      <c r="AL243">
        <v>7.1300001144409197</v>
      </c>
      <c r="AM243">
        <v>14.3599996566772</v>
      </c>
      <c r="AN243">
        <v>3.7999999523162802</v>
      </c>
      <c r="AO243">
        <v>25.929691771600599</v>
      </c>
      <c r="AP243" s="36">
        <f t="shared" si="203"/>
        <v>1.8683502155083169</v>
      </c>
      <c r="AQ243" s="41">
        <f t="shared" si="216"/>
        <v>50</v>
      </c>
      <c r="AR243" s="42">
        <f t="shared" si="217"/>
        <v>1</v>
      </c>
      <c r="AS243" s="61">
        <f t="shared" si="204"/>
        <v>12.55249977111813</v>
      </c>
      <c r="AT243" s="37">
        <f t="shared" si="218"/>
        <v>1</v>
      </c>
      <c r="AU243" s="76">
        <f t="shared" si="227"/>
        <v>1</v>
      </c>
      <c r="AV243" s="89">
        <f t="shared" si="242"/>
        <v>1</v>
      </c>
      <c r="AW243" s="168">
        <f t="shared" si="234"/>
        <v>6.3084020058770771E-2</v>
      </c>
      <c r="AX243" s="165">
        <f t="shared" si="255"/>
        <v>1</v>
      </c>
      <c r="AY243" s="70">
        <f t="shared" si="243"/>
        <v>1</v>
      </c>
      <c r="AZ243" s="102">
        <f t="shared" si="244"/>
        <v>0.61600017547607988</v>
      </c>
      <c r="BA243" s="230" t="str">
        <f t="shared" si="205"/>
        <v/>
      </c>
      <c r="BB243" s="85">
        <f t="shared" si="256"/>
        <v>1</v>
      </c>
      <c r="BC243" s="27">
        <v>33478</v>
      </c>
      <c r="BD243">
        <v>6.3699998855590803</v>
      </c>
      <c r="BE243">
        <v>14.710000038146999</v>
      </c>
      <c r="BF243">
        <v>1.3999999761581401</v>
      </c>
      <c r="BG243">
        <v>25.6981451377941</v>
      </c>
      <c r="BH243" s="110">
        <f t="shared" si="206"/>
        <v>1.9744511980147983</v>
      </c>
      <c r="BI243" s="111">
        <f t="shared" si="219"/>
        <v>42.902542821077326</v>
      </c>
      <c r="BJ243" s="113">
        <f t="shared" si="220"/>
        <v>0.85805085642154655</v>
      </c>
      <c r="BK243" s="112">
        <f t="shared" si="207"/>
        <v>12.62500000000002</v>
      </c>
      <c r="BL243" s="35">
        <f t="shared" si="208"/>
        <v>1</v>
      </c>
      <c r="BM243" s="76">
        <f t="shared" si="228"/>
        <v>1</v>
      </c>
      <c r="BN243" s="89">
        <f t="shared" si="245"/>
        <v>1</v>
      </c>
      <c r="BO243" s="168">
        <f t="shared" si="235"/>
        <v>6.3859569683286821E-2</v>
      </c>
      <c r="BP243" s="165">
        <f t="shared" si="230"/>
        <v>0</v>
      </c>
      <c r="BQ243" s="70">
        <f t="shared" si="248"/>
        <v>1</v>
      </c>
      <c r="BR243" s="102">
        <f t="shared" si="246"/>
        <v>0</v>
      </c>
      <c r="BS243" s="230" t="str">
        <f t="shared" si="221"/>
        <v/>
      </c>
      <c r="BT243" s="85">
        <f t="shared" si="257"/>
        <v>1</v>
      </c>
      <c r="BU243" s="27">
        <v>33843</v>
      </c>
      <c r="BV243">
        <v>2.8699998855590798</v>
      </c>
      <c r="BW243">
        <v>12.7299995422363</v>
      </c>
      <c r="BX243">
        <v>0.5</v>
      </c>
      <c r="BY243">
        <v>25.6981451377941</v>
      </c>
      <c r="BZ243" s="34">
        <f t="shared" si="209"/>
        <v>1.939286345539857</v>
      </c>
      <c r="CA243" s="38">
        <f t="shared" si="222"/>
        <v>48.948570923568113</v>
      </c>
      <c r="CB243" s="40">
        <f t="shared" si="223"/>
        <v>0.97897141847136226</v>
      </c>
      <c r="CC243" s="61">
        <f t="shared" si="210"/>
        <v>10.264999628066995</v>
      </c>
      <c r="CD243" s="35">
        <f t="shared" si="211"/>
        <v>1</v>
      </c>
      <c r="CE243" s="76">
        <f t="shared" si="229"/>
        <v>1</v>
      </c>
      <c r="CF243" s="89">
        <f t="shared" si="247"/>
        <v>1</v>
      </c>
      <c r="CG243" s="168">
        <f t="shared" si="236"/>
        <v>3.9613079028925594E-2</v>
      </c>
      <c r="CH243" s="165">
        <f t="shared" si="258"/>
        <v>0</v>
      </c>
      <c r="CI243" s="70">
        <f t="shared" si="231"/>
        <v>1</v>
      </c>
      <c r="CJ243" s="102">
        <f t="shared" si="249"/>
        <v>0</v>
      </c>
      <c r="CK243" s="230" t="str">
        <f t="shared" si="224"/>
        <v/>
      </c>
      <c r="CL243" s="85">
        <f t="shared" si="259"/>
        <v>1</v>
      </c>
      <c r="CM243" s="6"/>
      <c r="CN243" s="6"/>
      <c r="CO243" s="6"/>
      <c r="CP243" s="6"/>
      <c r="CQ243" s="6"/>
      <c r="CR243" s="6"/>
      <c r="CS243" s="6"/>
      <c r="CT243" s="6"/>
      <c r="CU243" s="6"/>
    </row>
    <row r="244" spans="1:99" ht="15.6">
      <c r="A244" s="27">
        <v>33114</v>
      </c>
      <c r="B244">
        <v>8.2200002670288104</v>
      </c>
      <c r="C244">
        <v>17.360000610351602</v>
      </c>
      <c r="D244">
        <v>3.4000000953674299</v>
      </c>
      <c r="E244">
        <v>26.1616773019527</v>
      </c>
      <c r="F244" s="36">
        <f t="shared" si="196"/>
        <v>2.271328369168315</v>
      </c>
      <c r="G244" s="41">
        <f t="shared" si="212"/>
        <v>50</v>
      </c>
      <c r="H244" s="42">
        <f t="shared" si="213"/>
        <v>1</v>
      </c>
      <c r="I244" s="61">
        <f t="shared" si="197"/>
        <v>15.075000524520904</v>
      </c>
      <c r="J244" s="35">
        <f t="shared" si="198"/>
        <v>1</v>
      </c>
      <c r="K244" s="89">
        <f t="shared" si="225"/>
        <v>1</v>
      </c>
      <c r="L244" s="89">
        <f t="shared" si="232"/>
        <v>1</v>
      </c>
      <c r="M244" s="168">
        <f t="shared" si="237"/>
        <v>8.9854781178284229E-2</v>
      </c>
      <c r="N244" s="165">
        <f t="shared" si="251"/>
        <v>1</v>
      </c>
      <c r="O244" s="70">
        <f t="shared" si="250"/>
        <v>1</v>
      </c>
      <c r="P244" s="102">
        <f t="shared" si="238"/>
        <v>0</v>
      </c>
      <c r="Q244" s="230" t="str">
        <f t="shared" si="195"/>
        <v/>
      </c>
      <c r="R244" s="85">
        <f t="shared" si="252"/>
        <v>1</v>
      </c>
      <c r="S244" s="27">
        <v>33479</v>
      </c>
      <c r="T244">
        <v>7.7399997711181596</v>
      </c>
      <c r="U244">
        <v>16.5</v>
      </c>
      <c r="V244">
        <v>1.1000000238418599</v>
      </c>
      <c r="W244">
        <v>26.1616773019527</v>
      </c>
      <c r="X244" s="36">
        <f t="shared" si="199"/>
        <v>2.1749084589081393</v>
      </c>
      <c r="Y244" s="41">
        <f t="shared" si="214"/>
        <v>49.360073256715346</v>
      </c>
      <c r="Z244" s="42">
        <f t="shared" si="215"/>
        <v>0.98720146513430695</v>
      </c>
      <c r="AA244" s="61">
        <f t="shared" si="200"/>
        <v>14.309999942779541</v>
      </c>
      <c r="AB244" s="35">
        <f t="shared" si="201"/>
        <v>1</v>
      </c>
      <c r="AC244" s="76">
        <f t="shared" si="226"/>
        <v>1</v>
      </c>
      <c r="AD244" s="89">
        <f t="shared" si="239"/>
        <v>1</v>
      </c>
      <c r="AE244" s="168">
        <f t="shared" si="233"/>
        <v>8.1911456293139881E-2</v>
      </c>
      <c r="AF244" s="165">
        <f t="shared" si="253"/>
        <v>1</v>
      </c>
      <c r="AG244" s="70">
        <f t="shared" si="240"/>
        <v>1</v>
      </c>
      <c r="AH244" s="102">
        <f t="shared" si="241"/>
        <v>0</v>
      </c>
      <c r="AI244" s="230" t="str">
        <f t="shared" si="202"/>
        <v/>
      </c>
      <c r="AJ244" s="85">
        <f t="shared" si="254"/>
        <v>1</v>
      </c>
      <c r="AK244" s="27">
        <v>33844</v>
      </c>
      <c r="AL244">
        <v>8.6000003814697301</v>
      </c>
      <c r="AM244">
        <v>13.6099996566772</v>
      </c>
      <c r="AN244">
        <v>29.899999618530298</v>
      </c>
      <c r="AO244">
        <v>26.1616773019527</v>
      </c>
      <c r="AP244" s="36">
        <f t="shared" si="203"/>
        <v>1.588982600276035</v>
      </c>
      <c r="AQ244" s="41">
        <f t="shared" si="216"/>
        <v>50</v>
      </c>
      <c r="AR244" s="42">
        <f t="shared" si="217"/>
        <v>1</v>
      </c>
      <c r="AS244" s="61">
        <f t="shared" si="204"/>
        <v>12.357499837875332</v>
      </c>
      <c r="AT244" s="37">
        <f t="shared" si="218"/>
        <v>1</v>
      </c>
      <c r="AU244" s="76">
        <f t="shared" si="227"/>
        <v>1</v>
      </c>
      <c r="AV244" s="89">
        <f t="shared" si="242"/>
        <v>1</v>
      </c>
      <c r="AW244" s="168">
        <f t="shared" si="234"/>
        <v>6.1003452500557991E-2</v>
      </c>
      <c r="AX244" s="165">
        <f t="shared" si="255"/>
        <v>1</v>
      </c>
      <c r="AY244" s="70">
        <f t="shared" si="243"/>
        <v>1</v>
      </c>
      <c r="AZ244" s="102">
        <f t="shared" si="244"/>
        <v>0.61600017547607988</v>
      </c>
      <c r="BA244" s="230" t="str">
        <f t="shared" si="205"/>
        <v/>
      </c>
      <c r="BB244" s="85">
        <f t="shared" si="256"/>
        <v>1</v>
      </c>
      <c r="BC244" s="27">
        <v>33479</v>
      </c>
      <c r="BD244">
        <v>4.2199997901916504</v>
      </c>
      <c r="BE244">
        <v>12.060000419616699</v>
      </c>
      <c r="BF244">
        <v>1.5</v>
      </c>
      <c r="BG244">
        <v>25.9314422917546</v>
      </c>
      <c r="BH244" s="110">
        <f t="shared" si="206"/>
        <v>1.7681391752820577</v>
      </c>
      <c r="BI244" s="111">
        <f t="shared" si="219"/>
        <v>42.988031480851681</v>
      </c>
      <c r="BJ244" s="113">
        <f t="shared" si="220"/>
        <v>0.85976062961703359</v>
      </c>
      <c r="BK244" s="112">
        <f t="shared" si="207"/>
        <v>10.100000262260437</v>
      </c>
      <c r="BL244" s="35">
        <f t="shared" si="208"/>
        <v>1</v>
      </c>
      <c r="BM244" s="76">
        <f t="shared" si="228"/>
        <v>1</v>
      </c>
      <c r="BN244" s="89">
        <f t="shared" si="245"/>
        <v>1</v>
      </c>
      <c r="BO244" s="168">
        <f t="shared" si="235"/>
        <v>3.8031026006963918E-2</v>
      </c>
      <c r="BP244" s="165">
        <f t="shared" si="230"/>
        <v>0</v>
      </c>
      <c r="BQ244" s="70">
        <f t="shared" si="248"/>
        <v>1</v>
      </c>
      <c r="BR244" s="102">
        <f t="shared" si="246"/>
        <v>0</v>
      </c>
      <c r="BS244" s="230" t="str">
        <f t="shared" si="221"/>
        <v/>
      </c>
      <c r="BT244" s="85">
        <f t="shared" si="257"/>
        <v>1</v>
      </c>
      <c r="BU244" s="27">
        <v>33844</v>
      </c>
      <c r="BV244">
        <v>6.4000000953674299</v>
      </c>
      <c r="BW244">
        <v>9.8199996948242205</v>
      </c>
      <c r="BX244">
        <v>20.899999618530298</v>
      </c>
      <c r="BY244">
        <v>25.9314422917546</v>
      </c>
      <c r="BZ244" s="34">
        <f t="shared" si="209"/>
        <v>1.1664573476337217</v>
      </c>
      <c r="CA244" s="38">
        <f t="shared" si="222"/>
        <v>50</v>
      </c>
      <c r="CB244" s="40">
        <f t="shared" si="223"/>
        <v>1</v>
      </c>
      <c r="CC244" s="61">
        <f t="shared" si="210"/>
        <v>8.964999794960022</v>
      </c>
      <c r="CD244" s="35">
        <f t="shared" si="211"/>
        <v>1</v>
      </c>
      <c r="CE244" s="76">
        <f t="shared" si="229"/>
        <v>1</v>
      </c>
      <c r="CF244" s="89">
        <f t="shared" si="247"/>
        <v>1</v>
      </c>
      <c r="CG244" s="168">
        <f t="shared" si="236"/>
        <v>2.7712982096598494E-2</v>
      </c>
      <c r="CH244" s="165">
        <f t="shared" si="258"/>
        <v>0</v>
      </c>
      <c r="CI244" s="70">
        <f t="shared" si="231"/>
        <v>1</v>
      </c>
      <c r="CJ244" s="102">
        <f t="shared" si="249"/>
        <v>0</v>
      </c>
      <c r="CK244" s="230" t="str">
        <f t="shared" si="224"/>
        <v/>
      </c>
      <c r="CL244" s="85">
        <f t="shared" si="259"/>
        <v>1</v>
      </c>
      <c r="CM244" s="6"/>
      <c r="CN244" s="6"/>
      <c r="CO244" s="6"/>
      <c r="CP244" s="6"/>
      <c r="CQ244" s="6"/>
      <c r="CR244" s="6"/>
      <c r="CS244" s="6"/>
      <c r="CT244" s="6"/>
      <c r="CU244" s="6"/>
    </row>
    <row r="245" spans="1:99" ht="15.6">
      <c r="A245" s="27">
        <v>33115</v>
      </c>
      <c r="B245">
        <v>8.1700000762939506</v>
      </c>
      <c r="C245">
        <v>18.0200004577637</v>
      </c>
      <c r="D245">
        <v>4.5999999046325701</v>
      </c>
      <c r="E245">
        <v>26.3949907044558</v>
      </c>
      <c r="F245" s="36">
        <f t="shared" si="196"/>
        <v>2.4026449177670224</v>
      </c>
      <c r="G245" s="41">
        <f t="shared" si="212"/>
        <v>50</v>
      </c>
      <c r="H245" s="42">
        <f t="shared" si="213"/>
        <v>1</v>
      </c>
      <c r="I245" s="61">
        <f t="shared" si="197"/>
        <v>15.557500362396263</v>
      </c>
      <c r="J245" s="35">
        <f t="shared" si="198"/>
        <v>1</v>
      </c>
      <c r="K245" s="89">
        <f t="shared" si="225"/>
        <v>1</v>
      </c>
      <c r="L245" s="89">
        <f t="shared" si="232"/>
        <v>1</v>
      </c>
      <c r="M245" s="168">
        <f t="shared" si="237"/>
        <v>9.4660383621310282E-2</v>
      </c>
      <c r="N245" s="165">
        <f t="shared" si="251"/>
        <v>1</v>
      </c>
      <c r="O245" s="70">
        <f t="shared" si="250"/>
        <v>1</v>
      </c>
      <c r="P245" s="102">
        <f t="shared" si="238"/>
        <v>0</v>
      </c>
      <c r="Q245" s="230" t="str">
        <f t="shared" si="195"/>
        <v/>
      </c>
      <c r="R245" s="85">
        <f t="shared" si="252"/>
        <v>1</v>
      </c>
      <c r="S245" s="27">
        <v>33480</v>
      </c>
      <c r="T245">
        <v>6.3400001525878897</v>
      </c>
      <c r="U245">
        <v>18.069999694824201</v>
      </c>
      <c r="V245">
        <v>0</v>
      </c>
      <c r="W245">
        <v>26.3949907044558</v>
      </c>
      <c r="X245" s="36">
        <f t="shared" si="199"/>
        <v>2.5463957022772976</v>
      </c>
      <c r="Y245" s="41">
        <f t="shared" si="214"/>
        <v>47.322956694893506</v>
      </c>
      <c r="Z245" s="42">
        <f t="shared" si="215"/>
        <v>0.94645913389787006</v>
      </c>
      <c r="AA245" s="61">
        <f t="shared" si="200"/>
        <v>15.137499809265123</v>
      </c>
      <c r="AB245" s="35">
        <f t="shared" si="201"/>
        <v>1</v>
      </c>
      <c r="AC245" s="76">
        <f t="shared" si="226"/>
        <v>1</v>
      </c>
      <c r="AD245" s="89">
        <f t="shared" si="239"/>
        <v>1</v>
      </c>
      <c r="AE245" s="168">
        <f t="shared" si="233"/>
        <v>9.0487987805284845E-2</v>
      </c>
      <c r="AF245" s="165">
        <f t="shared" si="253"/>
        <v>1</v>
      </c>
      <c r="AG245" s="70">
        <f t="shared" si="240"/>
        <v>1</v>
      </c>
      <c r="AH245" s="102">
        <f t="shared" si="241"/>
        <v>0</v>
      </c>
      <c r="AI245" s="230" t="str">
        <f t="shared" si="202"/>
        <v/>
      </c>
      <c r="AJ245" s="85">
        <f t="shared" si="254"/>
        <v>1</v>
      </c>
      <c r="AK245" s="27">
        <v>33845</v>
      </c>
      <c r="AL245">
        <v>1.9299999475479099</v>
      </c>
      <c r="AM245">
        <v>15.2799997329712</v>
      </c>
      <c r="AN245">
        <v>0.69999998807907104</v>
      </c>
      <c r="AO245">
        <v>26.3949907044558</v>
      </c>
      <c r="AP245" s="36">
        <f t="shared" si="203"/>
        <v>2.3906173308018492</v>
      </c>
      <c r="AQ245" s="41">
        <f t="shared" si="216"/>
        <v>48.787506123437595</v>
      </c>
      <c r="AR245" s="42">
        <f t="shared" si="217"/>
        <v>0.97575012246875192</v>
      </c>
      <c r="AS245" s="61">
        <f t="shared" si="204"/>
        <v>11.942499786615379</v>
      </c>
      <c r="AT245" s="37">
        <f t="shared" si="218"/>
        <v>1</v>
      </c>
      <c r="AU245" s="76">
        <f t="shared" si="227"/>
        <v>1</v>
      </c>
      <c r="AV245" s="89">
        <f t="shared" si="242"/>
        <v>1</v>
      </c>
      <c r="AW245" s="168">
        <f t="shared" si="234"/>
        <v>5.6609014985275333E-2</v>
      </c>
      <c r="AX245" s="165">
        <f t="shared" si="255"/>
        <v>1</v>
      </c>
      <c r="AY245" s="70">
        <f t="shared" si="243"/>
        <v>1</v>
      </c>
      <c r="AZ245" s="102">
        <f t="shared" si="244"/>
        <v>0.61600017547607988</v>
      </c>
      <c r="BA245" s="230" t="str">
        <f t="shared" si="205"/>
        <v/>
      </c>
      <c r="BB245" s="85">
        <f t="shared" si="256"/>
        <v>1</v>
      </c>
      <c r="BC245" s="27">
        <v>33480</v>
      </c>
      <c r="BD245">
        <v>5.2600002288818404</v>
      </c>
      <c r="BE245">
        <v>14.579999923706101</v>
      </c>
      <c r="BF245">
        <v>0.10000000149011599</v>
      </c>
      <c r="BG245">
        <v>26.166118073044402</v>
      </c>
      <c r="BH245" s="110">
        <f t="shared" si="206"/>
        <v>2.0787498201073067</v>
      </c>
      <c r="BI245" s="111">
        <f t="shared" si="219"/>
        <v>41.425031626255951</v>
      </c>
      <c r="BJ245" s="113">
        <f t="shared" si="220"/>
        <v>0.82850063252511896</v>
      </c>
      <c r="BK245" s="112">
        <f t="shared" si="207"/>
        <v>12.250000000000036</v>
      </c>
      <c r="BL245" s="35">
        <f t="shared" si="208"/>
        <v>1</v>
      </c>
      <c r="BM245" s="76">
        <f t="shared" si="228"/>
        <v>1</v>
      </c>
      <c r="BN245" s="89">
        <f t="shared" si="245"/>
        <v>1</v>
      </c>
      <c r="BO245" s="168">
        <f t="shared" si="235"/>
        <v>5.9860355332688242E-2</v>
      </c>
      <c r="BP245" s="165">
        <f t="shared" si="230"/>
        <v>0</v>
      </c>
      <c r="BQ245" s="70">
        <f t="shared" si="248"/>
        <v>1</v>
      </c>
      <c r="BR245" s="102">
        <f t="shared" si="246"/>
        <v>0</v>
      </c>
      <c r="BS245" s="230" t="str">
        <f t="shared" si="221"/>
        <v/>
      </c>
      <c r="BT245" s="85">
        <f t="shared" si="257"/>
        <v>1</v>
      </c>
      <c r="BU245" s="27">
        <v>33845</v>
      </c>
      <c r="BV245">
        <v>0.20000000298023199</v>
      </c>
      <c r="BW245">
        <v>11.8699998855591</v>
      </c>
      <c r="BX245">
        <v>0.80000001192092896</v>
      </c>
      <c r="BY245">
        <v>26.166118073044402</v>
      </c>
      <c r="BZ245" s="34">
        <f t="shared" si="209"/>
        <v>2.0000996301063663</v>
      </c>
      <c r="CA245" s="38">
        <f t="shared" si="222"/>
        <v>49.199920307835839</v>
      </c>
      <c r="CB245" s="40">
        <f t="shared" si="223"/>
        <v>0.98399840615671674</v>
      </c>
      <c r="CC245" s="61">
        <f t="shared" si="210"/>
        <v>8.9524999149143838</v>
      </c>
      <c r="CD245" s="35">
        <f t="shared" si="211"/>
        <v>1</v>
      </c>
      <c r="CE245" s="76">
        <f t="shared" si="229"/>
        <v>1</v>
      </c>
      <c r="CF245" s="89">
        <f t="shared" si="247"/>
        <v>1</v>
      </c>
      <c r="CG245" s="168">
        <f t="shared" si="236"/>
        <v>2.7605331555193444E-2</v>
      </c>
      <c r="CH245" s="165">
        <f t="shared" si="258"/>
        <v>0</v>
      </c>
      <c r="CI245" s="70">
        <f t="shared" si="231"/>
        <v>1</v>
      </c>
      <c r="CJ245" s="102">
        <f t="shared" si="249"/>
        <v>0</v>
      </c>
      <c r="CK245" s="230" t="str">
        <f t="shared" si="224"/>
        <v/>
      </c>
      <c r="CL245" s="85">
        <f t="shared" si="259"/>
        <v>1</v>
      </c>
      <c r="CM245" s="6"/>
      <c r="CN245" s="6"/>
      <c r="CO245" s="6"/>
      <c r="CP245" s="6"/>
      <c r="CQ245" s="6"/>
      <c r="CR245" s="6"/>
      <c r="CS245" s="6"/>
      <c r="CT245" s="6"/>
      <c r="CU245" s="6"/>
    </row>
    <row r="246" spans="1:99" ht="15.6">
      <c r="A246" s="27">
        <v>33116</v>
      </c>
      <c r="B246">
        <v>6.1799998283386204</v>
      </c>
      <c r="C246">
        <v>18.549999237060501</v>
      </c>
      <c r="D246">
        <v>0.30000001192092901</v>
      </c>
      <c r="E246">
        <v>26.629532633571198</v>
      </c>
      <c r="F246" s="36">
        <f t="shared" si="196"/>
        <v>2.6522438946384947</v>
      </c>
      <c r="G246" s="41">
        <f t="shared" si="212"/>
        <v>48.178204896210133</v>
      </c>
      <c r="H246" s="42">
        <f t="shared" si="213"/>
        <v>0.96356409792420261</v>
      </c>
      <c r="I246" s="61">
        <f t="shared" si="197"/>
        <v>15.45749938488003</v>
      </c>
      <c r="J246" s="35">
        <f t="shared" si="198"/>
        <v>1</v>
      </c>
      <c r="K246" s="89">
        <f t="shared" si="225"/>
        <v>1</v>
      </c>
      <c r="L246" s="89">
        <f t="shared" si="232"/>
        <v>1</v>
      </c>
      <c r="M246" s="168">
        <f t="shared" si="237"/>
        <v>9.368114346493181E-2</v>
      </c>
      <c r="N246" s="165">
        <f t="shared" si="251"/>
        <v>1</v>
      </c>
      <c r="O246" s="70">
        <f t="shared" si="250"/>
        <v>1</v>
      </c>
      <c r="P246" s="102">
        <f t="shared" si="238"/>
        <v>0</v>
      </c>
      <c r="Q246" s="230" t="str">
        <f t="shared" si="195"/>
        <v/>
      </c>
      <c r="R246" s="85">
        <f t="shared" si="252"/>
        <v>1</v>
      </c>
      <c r="S246" s="27">
        <v>33481</v>
      </c>
      <c r="T246">
        <v>6.0900001525878897</v>
      </c>
      <c r="U246">
        <v>18.159999847412099</v>
      </c>
      <c r="V246">
        <v>0.40000000596046398</v>
      </c>
      <c r="W246">
        <v>26.629532633571198</v>
      </c>
      <c r="X246" s="36">
        <f t="shared" si="199"/>
        <v>2.5990407250709797</v>
      </c>
      <c r="Y246" s="41">
        <f t="shared" si="214"/>
        <v>45.643724120797188</v>
      </c>
      <c r="Z246" s="42">
        <f t="shared" si="215"/>
        <v>0.91287448241594371</v>
      </c>
      <c r="AA246" s="61">
        <f t="shared" si="200"/>
        <v>15.142499923706048</v>
      </c>
      <c r="AB246" s="35">
        <f t="shared" si="201"/>
        <v>1</v>
      </c>
      <c r="AC246" s="76">
        <f t="shared" si="226"/>
        <v>1</v>
      </c>
      <c r="AD246" s="89">
        <f t="shared" si="239"/>
        <v>1</v>
      </c>
      <c r="AE246" s="168">
        <f t="shared" si="233"/>
        <v>9.0538520641063047E-2</v>
      </c>
      <c r="AF246" s="165">
        <f t="shared" si="253"/>
        <v>1</v>
      </c>
      <c r="AG246" s="70">
        <f t="shared" si="240"/>
        <v>1</v>
      </c>
      <c r="AH246" s="102">
        <f t="shared" si="241"/>
        <v>0</v>
      </c>
      <c r="AI246" s="230" t="str">
        <f t="shared" si="202"/>
        <v/>
      </c>
      <c r="AJ246" s="85">
        <f t="shared" si="254"/>
        <v>1</v>
      </c>
      <c r="AK246" s="27">
        <v>33846</v>
      </c>
      <c r="AL246">
        <v>7.4200000762939498</v>
      </c>
      <c r="AM246">
        <v>15.6300001144409</v>
      </c>
      <c r="AN246">
        <v>2</v>
      </c>
      <c r="AO246">
        <v>26.629532633571198</v>
      </c>
      <c r="AP246" s="36">
        <f t="shared" si="203"/>
        <v>2.1005590646113999</v>
      </c>
      <c r="AQ246" s="41">
        <f t="shared" si="216"/>
        <v>49.107058871748478</v>
      </c>
      <c r="AR246" s="42">
        <f t="shared" si="217"/>
        <v>0.98214117743496954</v>
      </c>
      <c r="AS246" s="61">
        <f t="shared" si="204"/>
        <v>13.577500104904162</v>
      </c>
      <c r="AT246" s="37">
        <f t="shared" si="218"/>
        <v>1</v>
      </c>
      <c r="AU246" s="76">
        <f t="shared" si="227"/>
        <v>1</v>
      </c>
      <c r="AV246" s="89">
        <f t="shared" si="242"/>
        <v>1</v>
      </c>
      <c r="AW246" s="168">
        <f t="shared" si="234"/>
        <v>7.4094538093790144E-2</v>
      </c>
      <c r="AX246" s="165">
        <f t="shared" si="255"/>
        <v>1</v>
      </c>
      <c r="AY246" s="70">
        <f t="shared" si="243"/>
        <v>1</v>
      </c>
      <c r="AZ246" s="102">
        <f t="shared" si="244"/>
        <v>0.61600017547607988</v>
      </c>
      <c r="BA246" s="230" t="str">
        <f t="shared" si="205"/>
        <v/>
      </c>
      <c r="BB246" s="85">
        <f t="shared" si="256"/>
        <v>0</v>
      </c>
      <c r="BC246" s="27">
        <v>33481</v>
      </c>
      <c r="BD246">
        <v>2.4400000572204599</v>
      </c>
      <c r="BE246">
        <v>15.430000305175801</v>
      </c>
      <c r="BF246">
        <v>0</v>
      </c>
      <c r="BG246">
        <v>26.4020748711017</v>
      </c>
      <c r="BH246" s="110">
        <f t="shared" si="206"/>
        <v>2.3882763663258069</v>
      </c>
      <c r="BI246" s="111">
        <f t="shared" si="219"/>
        <v>39.514410533195303</v>
      </c>
      <c r="BJ246" s="113">
        <f t="shared" si="220"/>
        <v>0.79028821066390609</v>
      </c>
      <c r="BK246" s="112">
        <f t="shared" si="207"/>
        <v>12.182500243186965</v>
      </c>
      <c r="BL246" s="35">
        <f t="shared" si="208"/>
        <v>1</v>
      </c>
      <c r="BM246" s="76">
        <f t="shared" si="228"/>
        <v>1</v>
      </c>
      <c r="BN246" s="89">
        <f t="shared" si="245"/>
        <v>1</v>
      </c>
      <c r="BO246" s="168">
        <f t="shared" si="235"/>
        <v>5.9144191253889068E-2</v>
      </c>
      <c r="BP246" s="165">
        <f t="shared" si="230"/>
        <v>0</v>
      </c>
      <c r="BQ246" s="70">
        <f t="shared" si="248"/>
        <v>1</v>
      </c>
      <c r="BR246" s="102">
        <f t="shared" si="246"/>
        <v>0</v>
      </c>
      <c r="BS246" s="230" t="str">
        <f t="shared" si="221"/>
        <v/>
      </c>
      <c r="BT246" s="85">
        <f t="shared" si="257"/>
        <v>1</v>
      </c>
      <c r="BU246" s="27">
        <v>33846</v>
      </c>
      <c r="BV246">
        <v>5.5900001525878897</v>
      </c>
      <c r="BW246">
        <v>14.4799995422363</v>
      </c>
      <c r="BX246">
        <v>0.69999998807907104</v>
      </c>
      <c r="BY246">
        <v>26.4020748711017</v>
      </c>
      <c r="BZ246" s="34">
        <f t="shared" si="209"/>
        <v>2.0570360306870783</v>
      </c>
      <c r="CA246" s="38">
        <f t="shared" si="222"/>
        <v>48.254291471365249</v>
      </c>
      <c r="CB246" s="40">
        <f t="shared" si="223"/>
        <v>0.96508582942730503</v>
      </c>
      <c r="CC246" s="61">
        <f t="shared" si="210"/>
        <v>12.257499694824197</v>
      </c>
      <c r="CD246" s="35">
        <f t="shared" si="211"/>
        <v>1</v>
      </c>
      <c r="CE246" s="76">
        <f t="shared" si="229"/>
        <v>1</v>
      </c>
      <c r="CF246" s="89">
        <f t="shared" si="247"/>
        <v>1</v>
      </c>
      <c r="CG246" s="168">
        <f t="shared" si="236"/>
        <v>5.9940004350842187E-2</v>
      </c>
      <c r="CH246" s="165">
        <f t="shared" si="258"/>
        <v>0</v>
      </c>
      <c r="CI246" s="70">
        <f t="shared" si="231"/>
        <v>1</v>
      </c>
      <c r="CJ246" s="102">
        <f t="shared" si="249"/>
        <v>0</v>
      </c>
      <c r="CK246" s="230" t="str">
        <f t="shared" si="224"/>
        <v/>
      </c>
      <c r="CL246" s="85">
        <f t="shared" si="259"/>
        <v>0</v>
      </c>
      <c r="CM246" s="6"/>
      <c r="CN246" s="6"/>
      <c r="CO246" s="6"/>
      <c r="CP246" s="6"/>
      <c r="CQ246" s="6"/>
      <c r="CR246" s="6"/>
      <c r="CS246" s="6"/>
      <c r="CT246" s="6"/>
      <c r="CU246" s="6"/>
    </row>
    <row r="247" spans="1:99" ht="15.6">
      <c r="A247" s="27">
        <v>33117</v>
      </c>
      <c r="B247">
        <v>10.3900003433228</v>
      </c>
      <c r="C247">
        <v>17.959999084472699</v>
      </c>
      <c r="D247">
        <v>0</v>
      </c>
      <c r="E247">
        <v>26.865203743760201</v>
      </c>
      <c r="F247" s="36">
        <f t="shared" si="196"/>
        <v>2.2187600784428949</v>
      </c>
      <c r="G247" s="41">
        <f t="shared" si="212"/>
        <v>46.403196833455816</v>
      </c>
      <c r="H247" s="42">
        <f t="shared" si="213"/>
        <v>0.92806393666911635</v>
      </c>
      <c r="I247" s="61">
        <f t="shared" si="197"/>
        <v>16.067499399185223</v>
      </c>
      <c r="J247" s="35">
        <f t="shared" si="198"/>
        <v>1</v>
      </c>
      <c r="K247" s="89">
        <f t="shared" si="225"/>
        <v>1</v>
      </c>
      <c r="L247" s="89">
        <f t="shared" si="232"/>
        <v>1</v>
      </c>
      <c r="M247" s="168">
        <f t="shared" si="237"/>
        <v>9.9487536566395751E-2</v>
      </c>
      <c r="N247" s="165">
        <f t="shared" si="251"/>
        <v>1</v>
      </c>
      <c r="O247" s="70">
        <f t="shared" si="250"/>
        <v>1</v>
      </c>
      <c r="P247" s="102">
        <f t="shared" si="238"/>
        <v>0</v>
      </c>
      <c r="Q247" s="230" t="str">
        <f t="shared" si="195"/>
        <v/>
      </c>
      <c r="R247" s="85">
        <f t="shared" si="252"/>
        <v>1</v>
      </c>
      <c r="S247" s="27">
        <v>33482</v>
      </c>
      <c r="T247">
        <v>6.6799998283386204</v>
      </c>
      <c r="U247">
        <v>16.7399997711182</v>
      </c>
      <c r="V247">
        <v>1.8999999761581401</v>
      </c>
      <c r="W247">
        <v>26.865203743760201</v>
      </c>
      <c r="X247" s="36">
        <f t="shared" si="199"/>
        <v>2.3605874066593051</v>
      </c>
      <c r="Y247" s="41">
        <f t="shared" si="214"/>
        <v>45.655254171627888</v>
      </c>
      <c r="Z247" s="42">
        <f t="shared" si="215"/>
        <v>0.91310508343255781</v>
      </c>
      <c r="AA247" s="61">
        <f t="shared" si="200"/>
        <v>14.224999785423304</v>
      </c>
      <c r="AB247" s="35">
        <f t="shared" si="201"/>
        <v>1</v>
      </c>
      <c r="AC247" s="76">
        <f t="shared" si="226"/>
        <v>1</v>
      </c>
      <c r="AD247" s="89">
        <f t="shared" si="239"/>
        <v>1</v>
      </c>
      <c r="AE247" s="168">
        <f t="shared" si="233"/>
        <v>8.1011817700448949E-2</v>
      </c>
      <c r="AF247" s="165">
        <f t="shared" si="253"/>
        <v>1</v>
      </c>
      <c r="AG247" s="70">
        <f t="shared" si="240"/>
        <v>1</v>
      </c>
      <c r="AH247" s="102">
        <f t="shared" si="241"/>
        <v>0</v>
      </c>
      <c r="AI247" s="230" t="str">
        <f t="shared" si="202"/>
        <v/>
      </c>
      <c r="AJ247" s="85">
        <f t="shared" si="254"/>
        <v>1</v>
      </c>
      <c r="AK247" s="27">
        <v>33847</v>
      </c>
      <c r="AL247">
        <v>9.1199998855590803</v>
      </c>
      <c r="AM247">
        <v>14.5100002288818</v>
      </c>
      <c r="AN247">
        <v>11.6000003814697</v>
      </c>
      <c r="AO247">
        <v>26.865203743760201</v>
      </c>
      <c r="AP247" s="36">
        <f t="shared" si="203"/>
        <v>1.7340356603277078</v>
      </c>
      <c r="AQ247" s="41">
        <f t="shared" si="216"/>
        <v>50</v>
      </c>
      <c r="AR247" s="42">
        <f t="shared" si="217"/>
        <v>1</v>
      </c>
      <c r="AS247" s="61">
        <f t="shared" si="204"/>
        <v>13.162500143051121</v>
      </c>
      <c r="AT247" s="37">
        <f t="shared" si="218"/>
        <v>1</v>
      </c>
      <c r="AU247" s="76">
        <f t="shared" si="227"/>
        <v>1</v>
      </c>
      <c r="AV247" s="89">
        <f t="shared" si="242"/>
        <v>1</v>
      </c>
      <c r="AW247" s="168">
        <f t="shared" si="234"/>
        <v>6.9631284476231251E-2</v>
      </c>
      <c r="AX247" s="165">
        <f t="shared" si="255"/>
        <v>1</v>
      </c>
      <c r="AY247" s="70">
        <f t="shared" si="243"/>
        <v>1</v>
      </c>
      <c r="AZ247" s="102">
        <f t="shared" si="244"/>
        <v>0.61600017547607988</v>
      </c>
      <c r="BA247" s="230" t="str">
        <f t="shared" si="205"/>
        <v/>
      </c>
      <c r="BB247" s="85">
        <f t="shared" si="256"/>
        <v>0</v>
      </c>
      <c r="BC247" s="27">
        <v>33482</v>
      </c>
      <c r="BD247">
        <v>5.0500001907348597</v>
      </c>
      <c r="BE247">
        <v>13.960000038146999</v>
      </c>
      <c r="BF247">
        <v>0.30000001192092901</v>
      </c>
      <c r="BG247">
        <v>26.639215075365101</v>
      </c>
      <c r="BH247" s="110">
        <f t="shared" si="206"/>
        <v>2.0382817070792902</v>
      </c>
      <c r="BI247" s="111">
        <f t="shared" si="219"/>
        <v>38.183785179452798</v>
      </c>
      <c r="BJ247" s="113">
        <f t="shared" si="220"/>
        <v>0.76367570358905601</v>
      </c>
      <c r="BK247" s="112">
        <f t="shared" si="207"/>
        <v>11.732500076293965</v>
      </c>
      <c r="BL247" s="35">
        <f t="shared" si="208"/>
        <v>1</v>
      </c>
      <c r="BM247" s="76" t="str">
        <f t="shared" si="228"/>
        <v/>
      </c>
      <c r="BN247" s="89">
        <f t="shared" si="245"/>
        <v>1</v>
      </c>
      <c r="BO247" s="168">
        <f t="shared" si="235"/>
        <v>5.4407012095480295E-2</v>
      </c>
      <c r="BP247" s="165">
        <f t="shared" si="230"/>
        <v>0</v>
      </c>
      <c r="BQ247" s="70">
        <f t="shared" si="248"/>
        <v>1</v>
      </c>
      <c r="BR247" s="102">
        <f t="shared" si="246"/>
        <v>0</v>
      </c>
      <c r="BS247" s="230" t="str">
        <f t="shared" si="221"/>
        <v/>
      </c>
      <c r="BT247" s="85">
        <f t="shared" si="257"/>
        <v>1</v>
      </c>
      <c r="BU247" s="27">
        <v>33847</v>
      </c>
      <c r="BV247">
        <v>6.1500000953674299</v>
      </c>
      <c r="BW247">
        <v>11.819999694824199</v>
      </c>
      <c r="BX247">
        <v>7.5</v>
      </c>
      <c r="BY247">
        <v>26.639215075365101</v>
      </c>
      <c r="BZ247" s="34">
        <f t="shared" si="209"/>
        <v>1.5950207562283558</v>
      </c>
      <c r="CA247" s="38">
        <f t="shared" si="222"/>
        <v>50</v>
      </c>
      <c r="CB247" s="40">
        <f t="shared" si="223"/>
        <v>1</v>
      </c>
      <c r="CC247" s="61">
        <f t="shared" si="210"/>
        <v>10.402499794960008</v>
      </c>
      <c r="CD247" s="35">
        <f t="shared" si="211"/>
        <v>1</v>
      </c>
      <c r="CE247" s="76">
        <f t="shared" si="229"/>
        <v>1</v>
      </c>
      <c r="CF247" s="89">
        <f t="shared" si="247"/>
        <v>1</v>
      </c>
      <c r="CG247" s="168">
        <f t="shared" si="236"/>
        <v>4.0945724370852796E-2</v>
      </c>
      <c r="CH247" s="165">
        <f t="shared" si="258"/>
        <v>0</v>
      </c>
      <c r="CI247" s="70">
        <f t="shared" si="231"/>
        <v>1</v>
      </c>
      <c r="CJ247" s="102">
        <f t="shared" si="249"/>
        <v>0</v>
      </c>
      <c r="CK247" s="230" t="str">
        <f t="shared" si="224"/>
        <v/>
      </c>
      <c r="CL247" s="85">
        <f t="shared" si="259"/>
        <v>0</v>
      </c>
      <c r="CM247" s="6"/>
      <c r="CN247" s="6"/>
      <c r="CO247" s="6"/>
      <c r="CP247" s="6"/>
      <c r="CQ247" s="6"/>
      <c r="CR247" s="6"/>
      <c r="CS247" s="6"/>
      <c r="CT247" s="6"/>
      <c r="CU247" s="6"/>
    </row>
    <row r="248" spans="1:99" ht="15.6">
      <c r="A248" s="27">
        <v>33118</v>
      </c>
      <c r="B248">
        <v>8.75</v>
      </c>
      <c r="C248">
        <v>20.610000610351602</v>
      </c>
      <c r="D248">
        <v>0.40000000596046398</v>
      </c>
      <c r="E248">
        <v>27.101904689484201</v>
      </c>
      <c r="F248" s="36">
        <f t="shared" si="196"/>
        <v>2.8459020312524257</v>
      </c>
      <c r="G248" s="41">
        <f t="shared" si="212"/>
        <v>44.52647521441434</v>
      </c>
      <c r="H248" s="42">
        <f t="shared" si="213"/>
        <v>0.89052950428828681</v>
      </c>
      <c r="I248" s="61">
        <f t="shared" si="197"/>
        <v>17.6450004577637</v>
      </c>
      <c r="J248" s="35">
        <f t="shared" si="198"/>
        <v>1</v>
      </c>
      <c r="K248" s="89">
        <f t="shared" si="225"/>
        <v>1</v>
      </c>
      <c r="L248" s="89">
        <f t="shared" si="232"/>
        <v>1</v>
      </c>
      <c r="M248" s="168">
        <f t="shared" si="237"/>
        <v>0.11171836681544843</v>
      </c>
      <c r="N248" s="165">
        <f t="shared" si="251"/>
        <v>1</v>
      </c>
      <c r="O248" s="70">
        <f t="shared" si="250"/>
        <v>1</v>
      </c>
      <c r="P248" s="102">
        <f t="shared" si="238"/>
        <v>0</v>
      </c>
      <c r="Q248" s="230" t="str">
        <f t="shared" si="195"/>
        <v/>
      </c>
      <c r="R248" s="85">
        <f t="shared" si="252"/>
        <v>0</v>
      </c>
      <c r="S248" s="27">
        <v>33483</v>
      </c>
      <c r="T248">
        <v>9.8900003433227504</v>
      </c>
      <c r="U248">
        <v>16.620000839233398</v>
      </c>
      <c r="V248">
        <v>0.20000000298023199</v>
      </c>
      <c r="W248">
        <v>27.101904689484201</v>
      </c>
      <c r="X248" s="36">
        <f t="shared" si="199"/>
        <v>2.049748868098499</v>
      </c>
      <c r="Y248" s="41">
        <f t="shared" si="214"/>
        <v>44.215455080129324</v>
      </c>
      <c r="Z248" s="42">
        <f t="shared" si="215"/>
        <v>0.88430910160258647</v>
      </c>
      <c r="AA248" s="61">
        <f t="shared" si="200"/>
        <v>14.937500715255737</v>
      </c>
      <c r="AB248" s="35">
        <f t="shared" si="201"/>
        <v>1</v>
      </c>
      <c r="AC248" s="76" t="str">
        <f t="shared" si="226"/>
        <v/>
      </c>
      <c r="AD248" s="89">
        <f t="shared" si="239"/>
        <v>1</v>
      </c>
      <c r="AE248" s="168">
        <f t="shared" si="233"/>
        <v>8.8451969251202564E-2</v>
      </c>
      <c r="AF248" s="165">
        <f t="shared" si="253"/>
        <v>1</v>
      </c>
      <c r="AG248" s="70">
        <f t="shared" si="240"/>
        <v>1</v>
      </c>
      <c r="AH248" s="102">
        <f t="shared" si="241"/>
        <v>0</v>
      </c>
      <c r="AI248" s="230" t="str">
        <f t="shared" si="202"/>
        <v/>
      </c>
      <c r="AJ248" s="85">
        <f t="shared" si="254"/>
        <v>1</v>
      </c>
      <c r="AK248" s="27">
        <v>33848</v>
      </c>
      <c r="AL248">
        <v>7.9400000572204599</v>
      </c>
      <c r="AM248">
        <v>14.8800001144409</v>
      </c>
      <c r="AN248">
        <v>8.1000003814697301</v>
      </c>
      <c r="AO248">
        <v>27.101904689484201</v>
      </c>
      <c r="AP248" s="36">
        <f t="shared" si="203"/>
        <v>1.9578204501730427</v>
      </c>
      <c r="AQ248" s="41">
        <f t="shared" si="216"/>
        <v>50</v>
      </c>
      <c r="AR248" s="42">
        <f t="shared" si="217"/>
        <v>1</v>
      </c>
      <c r="AS248" s="61">
        <f t="shared" si="204"/>
        <v>13.145000100135791</v>
      </c>
      <c r="AT248" s="37">
        <f t="shared" si="218"/>
        <v>1</v>
      </c>
      <c r="AU248" s="76">
        <f t="shared" si="227"/>
        <v>1</v>
      </c>
      <c r="AV248" s="89">
        <f t="shared" si="242"/>
        <v>1</v>
      </c>
      <c r="AW248" s="168">
        <f t="shared" si="234"/>
        <v>6.9443011570096136E-2</v>
      </c>
      <c r="AX248" s="165">
        <f t="shared" si="255"/>
        <v>0</v>
      </c>
      <c r="AY248" s="70">
        <f t="shared" si="243"/>
        <v>1</v>
      </c>
      <c r="AZ248" s="102">
        <f t="shared" si="244"/>
        <v>0.61600017547607988</v>
      </c>
      <c r="BA248" s="230" t="str">
        <f t="shared" si="205"/>
        <v/>
      </c>
      <c r="BB248" s="85">
        <f t="shared" si="256"/>
        <v>0</v>
      </c>
      <c r="BC248" s="27">
        <v>33483</v>
      </c>
      <c r="BD248">
        <v>5.6999998092651403</v>
      </c>
      <c r="BE248">
        <v>14.420000076293899</v>
      </c>
      <c r="BF248">
        <v>0.40000000596046398</v>
      </c>
      <c r="BG248">
        <v>26.877441075272799</v>
      </c>
      <c r="BH248" s="110">
        <f t="shared" si="206"/>
        <v>2.0758168378112183</v>
      </c>
      <c r="BI248" s="111">
        <f t="shared" si="219"/>
        <v>36.923131715164288</v>
      </c>
      <c r="BJ248" s="113">
        <f t="shared" si="220"/>
        <v>0.73846263430328574</v>
      </c>
      <c r="BK248" s="112">
        <f t="shared" si="207"/>
        <v>12.240000009536709</v>
      </c>
      <c r="BL248" s="35">
        <f t="shared" si="208"/>
        <v>1</v>
      </c>
      <c r="BM248" s="76" t="str">
        <f t="shared" si="228"/>
        <v/>
      </c>
      <c r="BN248" s="89">
        <f t="shared" si="245"/>
        <v>1</v>
      </c>
      <c r="BO248" s="168">
        <f t="shared" si="235"/>
        <v>5.9754176332665353E-2</v>
      </c>
      <c r="BP248" s="165">
        <f t="shared" si="230"/>
        <v>0</v>
      </c>
      <c r="BQ248" s="70">
        <f t="shared" si="248"/>
        <v>1</v>
      </c>
      <c r="BR248" s="102">
        <f t="shared" si="246"/>
        <v>0</v>
      </c>
      <c r="BS248" s="230" t="str">
        <f t="shared" si="221"/>
        <v/>
      </c>
      <c r="BT248" s="85">
        <f t="shared" si="257"/>
        <v>1</v>
      </c>
      <c r="BU248" s="27">
        <v>33848</v>
      </c>
      <c r="BV248">
        <v>3.53999996185303</v>
      </c>
      <c r="BW248">
        <v>12.8999996185303</v>
      </c>
      <c r="BX248">
        <v>0.69999998807907104</v>
      </c>
      <c r="BY248">
        <v>26.877441075272799</v>
      </c>
      <c r="BZ248" s="34">
        <f t="shared" si="209"/>
        <v>2.0086065528189088</v>
      </c>
      <c r="CA248" s="38">
        <f t="shared" si="222"/>
        <v>49.093114745823947</v>
      </c>
      <c r="CB248" s="40">
        <f t="shared" si="223"/>
        <v>0.98186229491647892</v>
      </c>
      <c r="CC248" s="61">
        <f t="shared" si="210"/>
        <v>10.559999704360983</v>
      </c>
      <c r="CD248" s="35">
        <f t="shared" si="211"/>
        <v>1</v>
      </c>
      <c r="CE248" s="76">
        <f t="shared" si="229"/>
        <v>1</v>
      </c>
      <c r="CF248" s="89">
        <f t="shared" si="247"/>
        <v>1</v>
      </c>
      <c r="CG248" s="168">
        <f t="shared" si="236"/>
        <v>4.2487509055290709E-2</v>
      </c>
      <c r="CH248" s="165">
        <f t="shared" si="258"/>
        <v>0</v>
      </c>
      <c r="CI248" s="70">
        <f t="shared" si="231"/>
        <v>1</v>
      </c>
      <c r="CJ248" s="102">
        <f t="shared" si="249"/>
        <v>0</v>
      </c>
      <c r="CK248" s="230" t="str">
        <f t="shared" si="224"/>
        <v/>
      </c>
      <c r="CL248" s="85">
        <f t="shared" si="259"/>
        <v>0</v>
      </c>
      <c r="CM248" s="6"/>
      <c r="CN248" s="6"/>
      <c r="CO248" s="6"/>
      <c r="CP248" s="6"/>
      <c r="CQ248" s="6"/>
      <c r="CR248" s="6"/>
      <c r="CS248" s="6"/>
      <c r="CT248" s="6"/>
      <c r="CU248" s="6"/>
    </row>
    <row r="249" spans="1:99" ht="15.6">
      <c r="A249" s="27">
        <v>33119</v>
      </c>
      <c r="B249">
        <v>8.6000003814697301</v>
      </c>
      <c r="C249">
        <v>24.450000762939499</v>
      </c>
      <c r="D249">
        <v>0</v>
      </c>
      <c r="E249">
        <v>27.3395361252044</v>
      </c>
      <c r="F249" s="36">
        <f t="shared" si="196"/>
        <v>3.5073417493176917</v>
      </c>
      <c r="G249" s="41">
        <f t="shared" si="212"/>
        <v>41.72060181496019</v>
      </c>
      <c r="H249" s="42">
        <f t="shared" si="213"/>
        <v>0.8344120362992038</v>
      </c>
      <c r="I249" s="61">
        <f t="shared" si="197"/>
        <v>20.487500667572057</v>
      </c>
      <c r="J249" s="35">
        <f t="shared" si="198"/>
        <v>1</v>
      </c>
      <c r="K249" s="89">
        <f t="shared" si="225"/>
        <v>1</v>
      </c>
      <c r="L249" s="89">
        <f t="shared" si="232"/>
        <v>1</v>
      </c>
      <c r="M249" s="168">
        <f t="shared" si="237"/>
        <v>0.10455783884785066</v>
      </c>
      <c r="N249" s="165">
        <f t="shared" si="251"/>
        <v>1</v>
      </c>
      <c r="O249" s="70">
        <f t="shared" si="250"/>
        <v>1</v>
      </c>
      <c r="P249" s="102">
        <f t="shared" si="238"/>
        <v>1.1900005340576456</v>
      </c>
      <c r="Q249" s="230" t="str">
        <f t="shared" si="195"/>
        <v/>
      </c>
      <c r="R249" s="85">
        <f t="shared" si="252"/>
        <v>0</v>
      </c>
      <c r="S249" s="27">
        <v>33484</v>
      </c>
      <c r="T249">
        <v>11.800000190734901</v>
      </c>
      <c r="U249">
        <v>19.0200004577637</v>
      </c>
      <c r="V249">
        <v>1.70000004768372</v>
      </c>
      <c r="W249">
        <v>27.3395361252044</v>
      </c>
      <c r="X249" s="36">
        <f t="shared" si="199"/>
        <v>2.2902894884670029</v>
      </c>
      <c r="Y249" s="41">
        <f t="shared" si="214"/>
        <v>44.083223537039444</v>
      </c>
      <c r="Z249" s="42">
        <f t="shared" si="215"/>
        <v>0.88166447074078891</v>
      </c>
      <c r="AA249" s="61">
        <f t="shared" si="200"/>
        <v>17.215000391006502</v>
      </c>
      <c r="AB249" s="35">
        <f t="shared" si="201"/>
        <v>1</v>
      </c>
      <c r="AC249" s="76" t="str">
        <f t="shared" si="226"/>
        <v/>
      </c>
      <c r="AD249" s="89">
        <f t="shared" si="239"/>
        <v>1</v>
      </c>
      <c r="AE249" s="168">
        <f t="shared" si="233"/>
        <v>0.10891731599108775</v>
      </c>
      <c r="AF249" s="165">
        <f t="shared" si="253"/>
        <v>1</v>
      </c>
      <c r="AG249" s="70">
        <f t="shared" si="240"/>
        <v>1</v>
      </c>
      <c r="AH249" s="102">
        <f t="shared" si="241"/>
        <v>0</v>
      </c>
      <c r="AI249" s="230" t="str">
        <f t="shared" si="202"/>
        <v/>
      </c>
      <c r="AJ249" s="85">
        <f t="shared" si="254"/>
        <v>0</v>
      </c>
      <c r="AK249" s="27">
        <v>33849</v>
      </c>
      <c r="AL249">
        <v>3.7799999713897701</v>
      </c>
      <c r="AM249">
        <v>16.2299995422363</v>
      </c>
      <c r="AN249">
        <v>4.4000000953674299</v>
      </c>
      <c r="AO249">
        <v>27.3395361252044</v>
      </c>
      <c r="AP249" s="36">
        <f t="shared" si="203"/>
        <v>2.5180274316162143</v>
      </c>
      <c r="AQ249" s="41">
        <f t="shared" si="216"/>
        <v>50</v>
      </c>
      <c r="AR249" s="42">
        <f t="shared" si="217"/>
        <v>1</v>
      </c>
      <c r="AS249" s="61">
        <f t="shared" si="204"/>
        <v>13.117499649524667</v>
      </c>
      <c r="AT249" s="37">
        <f t="shared" si="218"/>
        <v>1</v>
      </c>
      <c r="AU249" s="76">
        <f t="shared" si="227"/>
        <v>1</v>
      </c>
      <c r="AV249" s="89">
        <f t="shared" si="242"/>
        <v>1</v>
      </c>
      <c r="AW249" s="168">
        <f t="shared" si="234"/>
        <v>6.9147168899504577E-2</v>
      </c>
      <c r="AX249" s="165">
        <f t="shared" si="255"/>
        <v>0</v>
      </c>
      <c r="AY249" s="70">
        <f t="shared" si="243"/>
        <v>1</v>
      </c>
      <c r="AZ249" s="102">
        <f t="shared" si="244"/>
        <v>0</v>
      </c>
      <c r="BA249" s="230" t="str">
        <f t="shared" si="205"/>
        <v/>
      </c>
      <c r="BB249" s="85">
        <f t="shared" si="256"/>
        <v>0</v>
      </c>
      <c r="BC249" s="27">
        <v>33484</v>
      </c>
      <c r="BD249">
        <v>9.5699996948242205</v>
      </c>
      <c r="BE249">
        <v>16.2700004577637</v>
      </c>
      <c r="BF249">
        <v>1</v>
      </c>
      <c r="BG249">
        <v>27.116655260263201</v>
      </c>
      <c r="BH249" s="110">
        <f t="shared" si="206"/>
        <v>2.0242143999589266</v>
      </c>
      <c r="BI249" s="111">
        <f t="shared" si="219"/>
        <v>36.30376019519715</v>
      </c>
      <c r="BJ249" s="113">
        <f t="shared" si="220"/>
        <v>0.72607520390394298</v>
      </c>
      <c r="BK249" s="112">
        <f t="shared" si="207"/>
        <v>14.59500026702883</v>
      </c>
      <c r="BL249" s="35">
        <f t="shared" si="208"/>
        <v>1</v>
      </c>
      <c r="BM249" s="76" t="str">
        <f t="shared" si="228"/>
        <v/>
      </c>
      <c r="BN249" s="89">
        <f t="shared" si="245"/>
        <v>1</v>
      </c>
      <c r="BO249" s="168">
        <f t="shared" si="235"/>
        <v>8.4906661904895014E-2</v>
      </c>
      <c r="BP249" s="165">
        <f t="shared" si="230"/>
        <v>1</v>
      </c>
      <c r="BQ249" s="70">
        <f t="shared" si="248"/>
        <v>1</v>
      </c>
      <c r="BR249" s="102">
        <f t="shared" si="246"/>
        <v>0</v>
      </c>
      <c r="BS249" s="230" t="str">
        <f t="shared" si="221"/>
        <v/>
      </c>
      <c r="BT249" s="85">
        <f t="shared" si="257"/>
        <v>1</v>
      </c>
      <c r="BU249" s="27">
        <v>33849</v>
      </c>
      <c r="BV249">
        <v>0.40999999642372098</v>
      </c>
      <c r="BW249">
        <v>14.039999961853001</v>
      </c>
      <c r="BX249">
        <v>0.80000001192092896</v>
      </c>
      <c r="BY249">
        <v>27.116655260263201</v>
      </c>
      <c r="BZ249" s="34">
        <f t="shared" si="209"/>
        <v>2.3519055918355538</v>
      </c>
      <c r="CA249" s="38">
        <f t="shared" si="222"/>
        <v>48.01159028427643</v>
      </c>
      <c r="CB249" s="40">
        <f t="shared" si="223"/>
        <v>0.96023180568552857</v>
      </c>
      <c r="CC249" s="61">
        <f t="shared" si="210"/>
        <v>10.632499970495681</v>
      </c>
      <c r="CD249" s="35">
        <f t="shared" si="211"/>
        <v>1</v>
      </c>
      <c r="CE249" s="76">
        <f t="shared" si="229"/>
        <v>1</v>
      </c>
      <c r="CF249" s="89">
        <f t="shared" si="247"/>
        <v>1</v>
      </c>
      <c r="CG249" s="168">
        <f t="shared" si="236"/>
        <v>4.3202530755839408E-2</v>
      </c>
      <c r="CH249" s="165">
        <f t="shared" si="258"/>
        <v>0</v>
      </c>
      <c r="CI249" s="70">
        <f t="shared" si="231"/>
        <v>1</v>
      </c>
      <c r="CJ249" s="102">
        <f t="shared" si="249"/>
        <v>0</v>
      </c>
      <c r="CK249" s="230">
        <f t="shared" si="224"/>
        <v>33849</v>
      </c>
      <c r="CL249" s="85">
        <f t="shared" si="259"/>
        <v>1</v>
      </c>
      <c r="CM249" s="6"/>
      <c r="CN249" s="6"/>
      <c r="CO249" s="6"/>
      <c r="CP249" s="6"/>
      <c r="CQ249" s="6"/>
      <c r="CR249" s="6"/>
      <c r="CS249" s="6"/>
      <c r="CT249" s="6"/>
      <c r="CU249" s="6"/>
    </row>
    <row r="250" spans="1:99" ht="15.6">
      <c r="A250" s="27">
        <v>33120</v>
      </c>
      <c r="B250">
        <v>9.2799997329711896</v>
      </c>
      <c r="C250">
        <v>24.870000839233398</v>
      </c>
      <c r="D250">
        <v>0</v>
      </c>
      <c r="E250">
        <v>27.5779987053822</v>
      </c>
      <c r="F250" s="36">
        <f t="shared" si="196"/>
        <v>3.5650185286566769</v>
      </c>
      <c r="G250" s="41">
        <f t="shared" si="212"/>
        <v>38.868586992034849</v>
      </c>
      <c r="H250" s="42">
        <f t="shared" si="213"/>
        <v>0.77737173984069696</v>
      </c>
      <c r="I250" s="61">
        <f t="shared" si="197"/>
        <v>20.972500562667847</v>
      </c>
      <c r="J250" s="35">
        <f t="shared" si="198"/>
        <v>1</v>
      </c>
      <c r="K250" s="89" t="str">
        <f t="shared" si="225"/>
        <v/>
      </c>
      <c r="L250" s="89">
        <f t="shared" si="232"/>
        <v>1</v>
      </c>
      <c r="M250" s="168">
        <f t="shared" si="237"/>
        <v>9.0233273305240183E-2</v>
      </c>
      <c r="N250" s="165">
        <f t="shared" si="251"/>
        <v>0</v>
      </c>
      <c r="O250" s="70">
        <f t="shared" si="250"/>
        <v>1</v>
      </c>
      <c r="P250" s="102">
        <f t="shared" si="238"/>
        <v>2.7680009841919229</v>
      </c>
      <c r="Q250" s="230" t="str">
        <f t="shared" si="195"/>
        <v/>
      </c>
      <c r="R250" s="85">
        <f t="shared" si="252"/>
        <v>0</v>
      </c>
      <c r="S250" s="27">
        <v>33485</v>
      </c>
      <c r="T250">
        <v>11.4899997711182</v>
      </c>
      <c r="U250">
        <v>20.030000686645501</v>
      </c>
      <c r="V250">
        <v>3.0999999046325701</v>
      </c>
      <c r="W250">
        <v>27.5779987053822</v>
      </c>
      <c r="X250" s="36">
        <f t="shared" si="199"/>
        <v>2.539074315259084</v>
      </c>
      <c r="Y250" s="41">
        <f t="shared" si="214"/>
        <v>45.151963989464747</v>
      </c>
      <c r="Z250" s="42">
        <f t="shared" si="215"/>
        <v>0.90303927978929499</v>
      </c>
      <c r="AA250" s="61">
        <f t="shared" si="200"/>
        <v>17.895000457763675</v>
      </c>
      <c r="AB250" s="35">
        <f t="shared" si="201"/>
        <v>1</v>
      </c>
      <c r="AC250" s="76">
        <f t="shared" si="226"/>
        <v>1</v>
      </c>
      <c r="AD250" s="89">
        <f t="shared" si="239"/>
        <v>1</v>
      </c>
      <c r="AE250" s="168">
        <f t="shared" si="233"/>
        <v>0.11309854479877574</v>
      </c>
      <c r="AF250" s="165">
        <f t="shared" si="253"/>
        <v>1</v>
      </c>
      <c r="AG250" s="70">
        <f t="shared" si="240"/>
        <v>1</v>
      </c>
      <c r="AH250" s="102">
        <f t="shared" si="241"/>
        <v>0</v>
      </c>
      <c r="AI250" s="230">
        <f t="shared" si="202"/>
        <v>33485</v>
      </c>
      <c r="AJ250" s="85">
        <f t="shared" si="254"/>
        <v>1</v>
      </c>
      <c r="AK250" s="27">
        <v>33850</v>
      </c>
      <c r="AL250">
        <v>9.1700000762939506</v>
      </c>
      <c r="AM250">
        <v>16.379999160766602</v>
      </c>
      <c r="AN250">
        <v>20.700000762939499</v>
      </c>
      <c r="AO250">
        <v>27.5779987053822</v>
      </c>
      <c r="AP250" s="36">
        <f t="shared" si="203"/>
        <v>2.125487541015143</v>
      </c>
      <c r="AQ250" s="41">
        <f t="shared" si="216"/>
        <v>50</v>
      </c>
      <c r="AR250" s="42">
        <f t="shared" si="217"/>
        <v>1</v>
      </c>
      <c r="AS250" s="61">
        <f t="shared" si="204"/>
        <v>14.577499389648439</v>
      </c>
      <c r="AT250" s="37">
        <f t="shared" si="218"/>
        <v>1</v>
      </c>
      <c r="AU250" s="76">
        <f t="shared" si="227"/>
        <v>1</v>
      </c>
      <c r="AV250" s="89">
        <f t="shared" si="242"/>
        <v>1</v>
      </c>
      <c r="AW250" s="168">
        <f t="shared" si="234"/>
        <v>8.4723793842883935E-2</v>
      </c>
      <c r="AX250" s="165">
        <f t="shared" si="255"/>
        <v>0</v>
      </c>
      <c r="AY250" s="70">
        <f t="shared" si="243"/>
        <v>1</v>
      </c>
      <c r="AZ250" s="102">
        <f t="shared" si="244"/>
        <v>0</v>
      </c>
      <c r="BA250" s="230">
        <f t="shared" si="205"/>
        <v>33850</v>
      </c>
      <c r="BB250" s="85">
        <f t="shared" si="256"/>
        <v>1</v>
      </c>
      <c r="BC250" s="27">
        <v>33485</v>
      </c>
      <c r="BD250">
        <v>9.2899999618530291</v>
      </c>
      <c r="BE250">
        <v>18.629999160766602</v>
      </c>
      <c r="BF250">
        <v>1.1000000238418599</v>
      </c>
      <c r="BG250">
        <v>27.3567600197748</v>
      </c>
      <c r="BH250" s="110">
        <f t="shared" si="206"/>
        <v>2.4927591531049962</v>
      </c>
      <c r="BI250" s="111">
        <f t="shared" si="219"/>
        <v>35.409552896555013</v>
      </c>
      <c r="BJ250" s="113">
        <f t="shared" si="220"/>
        <v>0.70819105793110027</v>
      </c>
      <c r="BK250" s="112">
        <f t="shared" si="207"/>
        <v>16.294999361038208</v>
      </c>
      <c r="BL250" s="35">
        <f t="shared" si="208"/>
        <v>1</v>
      </c>
      <c r="BM250" s="76" t="str">
        <f t="shared" si="228"/>
        <v/>
      </c>
      <c r="BN250" s="89">
        <f t="shared" si="245"/>
        <v>1</v>
      </c>
      <c r="BO250" s="168">
        <f t="shared" si="235"/>
        <v>0.10153518272761326</v>
      </c>
      <c r="BP250" s="165">
        <f t="shared" si="230"/>
        <v>1</v>
      </c>
      <c r="BQ250" s="70">
        <f t="shared" si="248"/>
        <v>1</v>
      </c>
      <c r="BR250" s="102">
        <f t="shared" si="246"/>
        <v>0</v>
      </c>
      <c r="BS250" s="230" t="str">
        <f t="shared" si="221"/>
        <v/>
      </c>
      <c r="BT250" s="85">
        <f t="shared" si="257"/>
        <v>1</v>
      </c>
      <c r="BU250" s="27">
        <v>33850</v>
      </c>
      <c r="BV250">
        <v>6.1700000762939498</v>
      </c>
      <c r="BW250">
        <v>13.4799995422363</v>
      </c>
      <c r="BX250">
        <v>4.9000000953674299</v>
      </c>
      <c r="BY250">
        <v>27.3567600197748</v>
      </c>
      <c r="BZ250" s="34">
        <f t="shared" si="209"/>
        <v>1.9181712114521432</v>
      </c>
      <c r="CA250" s="38">
        <f t="shared" si="222"/>
        <v>50</v>
      </c>
      <c r="CB250" s="40">
        <f t="shared" si="223"/>
        <v>1</v>
      </c>
      <c r="CC250" s="61">
        <f t="shared" si="210"/>
        <v>11.652499675750713</v>
      </c>
      <c r="CD250" s="35">
        <f t="shared" si="211"/>
        <v>1</v>
      </c>
      <c r="CE250" s="76">
        <f t="shared" si="229"/>
        <v>1</v>
      </c>
      <c r="CF250" s="89">
        <f t="shared" si="247"/>
        <v>1</v>
      </c>
      <c r="CG250" s="168">
        <f t="shared" si="236"/>
        <v>5.3572613878129248E-2</v>
      </c>
      <c r="CH250" s="165">
        <f t="shared" si="258"/>
        <v>0</v>
      </c>
      <c r="CI250" s="70">
        <f t="shared" si="231"/>
        <v>1</v>
      </c>
      <c r="CJ250" s="102">
        <f t="shared" si="249"/>
        <v>0</v>
      </c>
      <c r="CK250" s="230" t="str">
        <f t="shared" si="224"/>
        <v/>
      </c>
      <c r="CL250" s="85">
        <f t="shared" si="259"/>
        <v>1</v>
      </c>
      <c r="CM250" s="6"/>
      <c r="CN250" s="6"/>
      <c r="CO250" s="6"/>
      <c r="CP250" s="6"/>
      <c r="CQ250" s="6"/>
      <c r="CR250" s="6"/>
      <c r="CS250" s="6"/>
      <c r="CT250" s="6"/>
      <c r="CU250" s="6"/>
    </row>
    <row r="251" spans="1:99" ht="15.6">
      <c r="A251" s="27">
        <v>33121</v>
      </c>
      <c r="B251">
        <v>8.1700000762939506</v>
      </c>
      <c r="C251">
        <v>24.7299995422363</v>
      </c>
      <c r="D251">
        <v>0</v>
      </c>
      <c r="E251">
        <v>27.817193084478902</v>
      </c>
      <c r="F251" s="36">
        <f t="shared" si="196"/>
        <v>3.6397016816404886</v>
      </c>
      <c r="G251" s="41">
        <f t="shared" si="212"/>
        <v>35.956825646722457</v>
      </c>
      <c r="H251" s="42">
        <f t="shared" si="213"/>
        <v>0.71913651293444913</v>
      </c>
      <c r="I251" s="61">
        <f t="shared" si="197"/>
        <v>20.589999675750711</v>
      </c>
      <c r="J251" s="35">
        <f t="shared" si="198"/>
        <v>1</v>
      </c>
      <c r="K251" s="89" t="str">
        <f t="shared" si="225"/>
        <v/>
      </c>
      <c r="L251" s="89">
        <f t="shared" si="232"/>
        <v>1</v>
      </c>
      <c r="M251" s="168">
        <f t="shared" si="237"/>
        <v>0.10233799268144575</v>
      </c>
      <c r="N251" s="165">
        <f t="shared" si="251"/>
        <v>0</v>
      </c>
      <c r="O251" s="70">
        <f t="shared" si="250"/>
        <v>1</v>
      </c>
      <c r="P251" s="102">
        <f t="shared" si="238"/>
        <v>4.0400007247924918</v>
      </c>
      <c r="Q251" s="230" t="str">
        <f t="shared" si="195"/>
        <v/>
      </c>
      <c r="R251" s="85">
        <f t="shared" si="252"/>
        <v>0</v>
      </c>
      <c r="S251" s="27">
        <v>33486</v>
      </c>
      <c r="T251">
        <v>9.0699996948242205</v>
      </c>
      <c r="U251">
        <v>21.110000610351602</v>
      </c>
      <c r="V251">
        <v>0.60000002384185802</v>
      </c>
      <c r="W251">
        <v>27.817193084478902</v>
      </c>
      <c r="X251" s="36">
        <f t="shared" si="199"/>
        <v>2.9802465381101779</v>
      </c>
      <c r="Y251" s="41">
        <f t="shared" si="214"/>
        <v>43.367766782818464</v>
      </c>
      <c r="Z251" s="42">
        <f t="shared" si="215"/>
        <v>0.86735533565636924</v>
      </c>
      <c r="AA251" s="61">
        <f t="shared" si="200"/>
        <v>18.100000381469755</v>
      </c>
      <c r="AB251" s="35">
        <f t="shared" si="201"/>
        <v>1</v>
      </c>
      <c r="AC251" s="76">
        <f t="shared" si="226"/>
        <v>1</v>
      </c>
      <c r="AD251" s="89">
        <f t="shared" si="239"/>
        <v>1</v>
      </c>
      <c r="AE251" s="168">
        <f t="shared" si="233"/>
        <v>0.11407135071403232</v>
      </c>
      <c r="AF251" s="165">
        <f t="shared" si="253"/>
        <v>0</v>
      </c>
      <c r="AG251" s="70">
        <f t="shared" si="240"/>
        <v>1</v>
      </c>
      <c r="AH251" s="102">
        <f t="shared" si="241"/>
        <v>0</v>
      </c>
      <c r="AI251" s="230" t="str">
        <f t="shared" si="202"/>
        <v/>
      </c>
      <c r="AJ251" s="85">
        <f t="shared" si="254"/>
        <v>1</v>
      </c>
      <c r="AK251" s="27">
        <v>33851</v>
      </c>
      <c r="AL251">
        <v>6.96000003814697</v>
      </c>
      <c r="AM251">
        <v>17.629999160766602</v>
      </c>
      <c r="AN251">
        <v>2.7999999523162802</v>
      </c>
      <c r="AO251">
        <v>27.817193084478902</v>
      </c>
      <c r="AP251" s="36">
        <f t="shared" si="203"/>
        <v>2.5671520390504878</v>
      </c>
      <c r="AQ251" s="41">
        <f t="shared" si="216"/>
        <v>50</v>
      </c>
      <c r="AR251" s="42">
        <f t="shared" si="217"/>
        <v>1</v>
      </c>
      <c r="AS251" s="61">
        <f t="shared" si="204"/>
        <v>14.962499380111694</v>
      </c>
      <c r="AT251" s="37">
        <f t="shared" si="218"/>
        <v>1</v>
      </c>
      <c r="AU251" s="76">
        <f t="shared" si="227"/>
        <v>1</v>
      </c>
      <c r="AV251" s="89">
        <f t="shared" si="242"/>
        <v>1</v>
      </c>
      <c r="AW251" s="168">
        <f t="shared" si="234"/>
        <v>8.8707968097376924E-2</v>
      </c>
      <c r="AX251" s="165">
        <f t="shared" si="255"/>
        <v>0</v>
      </c>
      <c r="AY251" s="70">
        <f t="shared" si="243"/>
        <v>1</v>
      </c>
      <c r="AZ251" s="102">
        <f t="shared" si="244"/>
        <v>0</v>
      </c>
      <c r="BA251" s="230" t="str">
        <f t="shared" si="205"/>
        <v/>
      </c>
      <c r="BB251" s="85">
        <f t="shared" si="256"/>
        <v>1</v>
      </c>
      <c r="BC251" s="27">
        <v>33486</v>
      </c>
      <c r="BD251">
        <v>4.6399998664856001</v>
      </c>
      <c r="BE251">
        <v>19.659999847412099</v>
      </c>
      <c r="BF251">
        <v>0</v>
      </c>
      <c r="BG251">
        <v>27.5976577432459</v>
      </c>
      <c r="BH251" s="110">
        <f t="shared" si="206"/>
        <v>3.0072239169384654</v>
      </c>
      <c r="BI251" s="111">
        <f t="shared" si="219"/>
        <v>33.00377376300424</v>
      </c>
      <c r="BJ251" s="113">
        <f t="shared" si="220"/>
        <v>0.66007547526008481</v>
      </c>
      <c r="BK251" s="112">
        <f t="shared" si="207"/>
        <v>15.904999852180474</v>
      </c>
      <c r="BL251" s="35">
        <f t="shared" si="208"/>
        <v>1</v>
      </c>
      <c r="BM251" s="76" t="str">
        <f t="shared" si="228"/>
        <v/>
      </c>
      <c r="BN251" s="89">
        <f t="shared" si="245"/>
        <v>1</v>
      </c>
      <c r="BO251" s="168">
        <f t="shared" si="235"/>
        <v>9.798247662087238E-2</v>
      </c>
      <c r="BP251" s="165">
        <f t="shared" si="230"/>
        <v>1</v>
      </c>
      <c r="BQ251" s="70">
        <f t="shared" si="248"/>
        <v>1</v>
      </c>
      <c r="BR251" s="102">
        <f t="shared" si="246"/>
        <v>0</v>
      </c>
      <c r="BS251" s="230" t="str">
        <f t="shared" si="221"/>
        <v/>
      </c>
      <c r="BT251" s="85">
        <f t="shared" si="257"/>
        <v>1</v>
      </c>
      <c r="BU251" s="27">
        <v>33851</v>
      </c>
      <c r="BV251">
        <v>4.1599998474121103</v>
      </c>
      <c r="BW251">
        <v>14.939999580383301</v>
      </c>
      <c r="BX251">
        <v>1.5</v>
      </c>
      <c r="BY251">
        <v>27.5976577432459</v>
      </c>
      <c r="BZ251" s="34">
        <f t="shared" si="209"/>
        <v>2.3264872522173214</v>
      </c>
      <c r="CA251" s="38">
        <f t="shared" si="222"/>
        <v>49.638810198226146</v>
      </c>
      <c r="CB251" s="40">
        <f t="shared" si="223"/>
        <v>0.99277620396452293</v>
      </c>
      <c r="CC251" s="61">
        <f t="shared" si="210"/>
        <v>12.244999647140503</v>
      </c>
      <c r="CD251" s="35">
        <f t="shared" si="211"/>
        <v>1</v>
      </c>
      <c r="CE251" s="76">
        <f t="shared" si="229"/>
        <v>1</v>
      </c>
      <c r="CF251" s="89">
        <f t="shared" si="247"/>
        <v>1</v>
      </c>
      <c r="CG251" s="168">
        <f t="shared" si="236"/>
        <v>5.9807258606628867E-2</v>
      </c>
      <c r="CH251" s="165">
        <f t="shared" si="258"/>
        <v>0</v>
      </c>
      <c r="CI251" s="70">
        <f t="shared" si="231"/>
        <v>1</v>
      </c>
      <c r="CJ251" s="102">
        <f t="shared" si="249"/>
        <v>0</v>
      </c>
      <c r="CK251" s="230" t="str">
        <f t="shared" si="224"/>
        <v/>
      </c>
      <c r="CL251" s="85">
        <f t="shared" si="259"/>
        <v>1</v>
      </c>
      <c r="CM251" s="6"/>
      <c r="CN251" s="6"/>
      <c r="CO251" s="6"/>
      <c r="CP251" s="6"/>
      <c r="CQ251" s="6"/>
      <c r="CR251" s="6"/>
      <c r="CS251" s="6"/>
      <c r="CT251" s="6"/>
      <c r="CU251" s="6"/>
    </row>
    <row r="252" spans="1:99" ht="15.6">
      <c r="A252" s="27">
        <v>33122</v>
      </c>
      <c r="B252">
        <v>7.96000003814697</v>
      </c>
      <c r="C252">
        <v>26.600000381469702</v>
      </c>
      <c r="D252">
        <v>0</v>
      </c>
      <c r="E252">
        <v>28.057019916955799</v>
      </c>
      <c r="F252" s="36">
        <f t="shared" si="196"/>
        <v>3.9892002483297233</v>
      </c>
      <c r="G252" s="41">
        <f t="shared" si="212"/>
        <v>32.765465448058677</v>
      </c>
      <c r="H252" s="42">
        <f t="shared" si="213"/>
        <v>0.65530930896117356</v>
      </c>
      <c r="I252" s="61">
        <f t="shared" si="197"/>
        <v>21.940000295639017</v>
      </c>
      <c r="J252" s="35">
        <f t="shared" si="198"/>
        <v>1</v>
      </c>
      <c r="K252" s="89" t="str">
        <f t="shared" si="225"/>
        <v/>
      </c>
      <c r="L252" s="89">
        <f t="shared" si="232"/>
        <v>1</v>
      </c>
      <c r="M252" s="168">
        <f t="shared" si="237"/>
        <v>0</v>
      </c>
      <c r="N252" s="165">
        <f t="shared" si="251"/>
        <v>0</v>
      </c>
      <c r="O252" s="70" t="str">
        <f t="shared" si="250"/>
        <v/>
      </c>
      <c r="P252" s="102">
        <f t="shared" si="238"/>
        <v>6.3920009613037054</v>
      </c>
      <c r="Q252" s="230">
        <f t="shared" si="195"/>
        <v>33122</v>
      </c>
      <c r="R252" s="85">
        <f t="shared" si="252"/>
        <v>1</v>
      </c>
      <c r="S252" s="27">
        <v>33487</v>
      </c>
      <c r="T252">
        <v>9.0600004196166992</v>
      </c>
      <c r="U252">
        <v>18.930000305175799</v>
      </c>
      <c r="V252">
        <v>0.20000000298023199</v>
      </c>
      <c r="W252">
        <v>28.057019916955799</v>
      </c>
      <c r="X252" s="36">
        <f t="shared" si="199"/>
        <v>2.630999104033156</v>
      </c>
      <c r="Y252" s="41">
        <f t="shared" si="214"/>
        <v>41.46296750257217</v>
      </c>
      <c r="Z252" s="42">
        <f t="shared" si="215"/>
        <v>0.82925935005144336</v>
      </c>
      <c r="AA252" s="61">
        <f t="shared" si="200"/>
        <v>16.462500333786025</v>
      </c>
      <c r="AB252" s="35">
        <f t="shared" si="201"/>
        <v>1</v>
      </c>
      <c r="AC252" s="76">
        <f t="shared" si="226"/>
        <v>1</v>
      </c>
      <c r="AD252" s="89">
        <f t="shared" si="239"/>
        <v>1</v>
      </c>
      <c r="AE252" s="168">
        <f t="shared" si="233"/>
        <v>0.10299379073539999</v>
      </c>
      <c r="AF252" s="165">
        <f t="shared" si="253"/>
        <v>1</v>
      </c>
      <c r="AG252" s="70">
        <f t="shared" si="240"/>
        <v>1</v>
      </c>
      <c r="AH252" s="102">
        <f t="shared" si="241"/>
        <v>0</v>
      </c>
      <c r="AI252" s="230" t="str">
        <f t="shared" si="202"/>
        <v/>
      </c>
      <c r="AJ252" s="85">
        <f t="shared" si="254"/>
        <v>1</v>
      </c>
      <c r="AK252" s="27">
        <v>33852</v>
      </c>
      <c r="AL252">
        <v>11.0299997329712</v>
      </c>
      <c r="AM252">
        <v>17.340000152587901</v>
      </c>
      <c r="AN252">
        <v>3.5</v>
      </c>
      <c r="AO252">
        <v>28.057019916955799</v>
      </c>
      <c r="AP252" s="36">
        <f t="shared" si="203"/>
        <v>2.1162371811672993</v>
      </c>
      <c r="AQ252" s="41">
        <f t="shared" si="216"/>
        <v>50</v>
      </c>
      <c r="AR252" s="42">
        <f t="shared" si="217"/>
        <v>1</v>
      </c>
      <c r="AS252" s="61">
        <f t="shared" si="204"/>
        <v>15.762500047683726</v>
      </c>
      <c r="AT252" s="37">
        <f t="shared" si="218"/>
        <v>1</v>
      </c>
      <c r="AU252" s="76">
        <f t="shared" si="227"/>
        <v>1</v>
      </c>
      <c r="AV252" s="89">
        <f t="shared" si="242"/>
        <v>1</v>
      </c>
      <c r="AW252" s="168">
        <f t="shared" si="234"/>
        <v>9.6636271124999853E-2</v>
      </c>
      <c r="AX252" s="165">
        <f t="shared" si="255"/>
        <v>0</v>
      </c>
      <c r="AY252" s="70">
        <f t="shared" si="243"/>
        <v>1</v>
      </c>
      <c r="AZ252" s="102">
        <f t="shared" si="244"/>
        <v>0</v>
      </c>
      <c r="BA252" s="230" t="str">
        <f t="shared" si="205"/>
        <v/>
      </c>
      <c r="BB252" s="85">
        <f t="shared" si="256"/>
        <v>1</v>
      </c>
      <c r="BC252" s="27">
        <v>33487</v>
      </c>
      <c r="BD252">
        <v>6.3400001525878897</v>
      </c>
      <c r="BE252">
        <v>16.879999160766602</v>
      </c>
      <c r="BF252">
        <v>1.1000000238418599</v>
      </c>
      <c r="BG252">
        <v>27.839250820114898</v>
      </c>
      <c r="BH252" s="110">
        <f t="shared" si="206"/>
        <v>2.4953679909787119</v>
      </c>
      <c r="BI252" s="111">
        <f t="shared" si="219"/>
        <v>32.107479394063127</v>
      </c>
      <c r="BJ252" s="113">
        <f t="shared" si="220"/>
        <v>0.64214958788126253</v>
      </c>
      <c r="BK252" s="112">
        <f t="shared" si="207"/>
        <v>14.244999408721924</v>
      </c>
      <c r="BL252" s="35">
        <f t="shared" si="208"/>
        <v>1</v>
      </c>
      <c r="BM252" s="76" t="str">
        <f t="shared" si="228"/>
        <v/>
      </c>
      <c r="BN252" s="89">
        <f t="shared" si="245"/>
        <v>1</v>
      </c>
      <c r="BO252" s="168">
        <f t="shared" si="235"/>
        <v>8.1223723802485104E-2</v>
      </c>
      <c r="BP252" s="165">
        <f t="shared" si="230"/>
        <v>1</v>
      </c>
      <c r="BQ252" s="70">
        <f t="shared" si="248"/>
        <v>1</v>
      </c>
      <c r="BR252" s="102">
        <f t="shared" si="246"/>
        <v>0</v>
      </c>
      <c r="BS252" s="230" t="str">
        <f t="shared" si="221"/>
        <v/>
      </c>
      <c r="BT252" s="85">
        <f t="shared" si="257"/>
        <v>1</v>
      </c>
      <c r="BU252" s="27">
        <v>33852</v>
      </c>
      <c r="BV252">
        <v>8.1199998855590803</v>
      </c>
      <c r="BW252">
        <v>13.25</v>
      </c>
      <c r="BX252">
        <v>4.1999998092651403</v>
      </c>
      <c r="BY252">
        <v>27.839250820114898</v>
      </c>
      <c r="BZ252" s="34">
        <f t="shared" si="209"/>
        <v>1.6861422308771663</v>
      </c>
      <c r="CA252" s="38">
        <f t="shared" si="222"/>
        <v>50</v>
      </c>
      <c r="CB252" s="40">
        <f t="shared" si="223"/>
        <v>1</v>
      </c>
      <c r="CC252" s="61">
        <f t="shared" si="210"/>
        <v>11.967499971389771</v>
      </c>
      <c r="CD252" s="35">
        <f t="shared" si="211"/>
        <v>1</v>
      </c>
      <c r="CE252" s="76">
        <f t="shared" si="229"/>
        <v>1</v>
      </c>
      <c r="CF252" s="89">
        <f t="shared" si="247"/>
        <v>1</v>
      </c>
      <c r="CG252" s="168">
        <f t="shared" si="236"/>
        <v>5.6872221072584966E-2</v>
      </c>
      <c r="CH252" s="165">
        <f t="shared" si="258"/>
        <v>0</v>
      </c>
      <c r="CI252" s="70">
        <f t="shared" si="231"/>
        <v>1</v>
      </c>
      <c r="CJ252" s="102">
        <f t="shared" si="249"/>
        <v>0</v>
      </c>
      <c r="CK252" s="230" t="str">
        <f t="shared" si="224"/>
        <v/>
      </c>
      <c r="CL252" s="85">
        <f t="shared" si="259"/>
        <v>1</v>
      </c>
      <c r="CM252" s="6"/>
      <c r="CN252" s="6"/>
      <c r="CO252" s="6"/>
      <c r="CP252" s="6"/>
      <c r="CQ252" s="6"/>
      <c r="CR252" s="6"/>
      <c r="CS252" s="6"/>
      <c r="CT252" s="6"/>
      <c r="CU252" s="6"/>
    </row>
    <row r="253" spans="1:99" ht="15.6">
      <c r="A253" s="27">
        <v>33123</v>
      </c>
      <c r="B253">
        <v>12.920000076293899</v>
      </c>
      <c r="C253">
        <v>19.030000686645501</v>
      </c>
      <c r="D253">
        <v>7.0999999046325701</v>
      </c>
      <c r="E253">
        <v>28.297379857274201</v>
      </c>
      <c r="F253" s="36">
        <f t="shared" si="196"/>
        <v>2.2178081024213219</v>
      </c>
      <c r="G253" s="41">
        <f t="shared" si="212"/>
        <v>38.09121887075419</v>
      </c>
      <c r="H253" s="42">
        <f t="shared" si="213"/>
        <v>0.7618243774150838</v>
      </c>
      <c r="I253" s="61">
        <f t="shared" si="197"/>
        <v>17.502500534057599</v>
      </c>
      <c r="J253" s="35">
        <f t="shared" si="198"/>
        <v>1</v>
      </c>
      <c r="K253" s="89">
        <f t="shared" si="225"/>
        <v>1</v>
      </c>
      <c r="L253" s="89">
        <f t="shared" si="232"/>
        <v>1</v>
      </c>
      <c r="M253" s="168">
        <f t="shared" si="237"/>
        <v>0.11084593365872192</v>
      </c>
      <c r="N253" s="165">
        <f t="shared" si="251"/>
        <v>0</v>
      </c>
      <c r="O253" s="70" t="str">
        <f t="shared" si="250"/>
        <v/>
      </c>
      <c r="P253" s="102">
        <f t="shared" si="238"/>
        <v>6.3920009613037054</v>
      </c>
      <c r="Q253" s="230" t="str">
        <f t="shared" si="195"/>
        <v/>
      </c>
      <c r="R253" s="85">
        <f t="shared" si="252"/>
        <v>1</v>
      </c>
      <c r="S253" s="27">
        <v>33488</v>
      </c>
      <c r="T253">
        <v>9.5799999237060494</v>
      </c>
      <c r="U253">
        <v>18.629999160766602</v>
      </c>
      <c r="V253">
        <v>4.8000001907348597</v>
      </c>
      <c r="W253">
        <v>28.297379857274201</v>
      </c>
      <c r="X253" s="36">
        <f t="shared" si="199"/>
        <v>2.5497111924357885</v>
      </c>
      <c r="Y253" s="41">
        <f t="shared" si="214"/>
        <v>44.223198739358402</v>
      </c>
      <c r="Z253" s="42">
        <f t="shared" si="215"/>
        <v>0.88446397478716809</v>
      </c>
      <c r="AA253" s="61">
        <f t="shared" si="200"/>
        <v>16.367499351501465</v>
      </c>
      <c r="AB253" s="35">
        <f t="shared" si="201"/>
        <v>1</v>
      </c>
      <c r="AC253" s="76">
        <f t="shared" si="226"/>
        <v>1</v>
      </c>
      <c r="AD253" s="89">
        <f t="shared" si="239"/>
        <v>1</v>
      </c>
      <c r="AE253" s="168">
        <f t="shared" si="233"/>
        <v>0.1021718935515725</v>
      </c>
      <c r="AF253" s="165">
        <f t="shared" si="253"/>
        <v>1</v>
      </c>
      <c r="AG253" s="70">
        <f t="shared" si="240"/>
        <v>1</v>
      </c>
      <c r="AH253" s="102">
        <f t="shared" si="241"/>
        <v>0</v>
      </c>
      <c r="AI253" s="230" t="str">
        <f t="shared" si="202"/>
        <v/>
      </c>
      <c r="AJ253" s="85">
        <f t="shared" si="254"/>
        <v>1</v>
      </c>
      <c r="AK253" s="27">
        <v>33853</v>
      </c>
      <c r="AL253">
        <v>8.1999998092651403</v>
      </c>
      <c r="AM253">
        <v>17.2600002288818</v>
      </c>
      <c r="AN253">
        <v>0.5</v>
      </c>
      <c r="AO253">
        <v>28.297379857274201</v>
      </c>
      <c r="AP253" s="36">
        <f t="shared" si="203"/>
        <v>2.4411748657273358</v>
      </c>
      <c r="AQ253" s="41">
        <f t="shared" si="216"/>
        <v>48.547060107418133</v>
      </c>
      <c r="AR253" s="42">
        <f t="shared" si="217"/>
        <v>0.97094120214836266</v>
      </c>
      <c r="AS253" s="61">
        <f t="shared" si="204"/>
        <v>14.995000123977636</v>
      </c>
      <c r="AT253" s="37">
        <f t="shared" si="218"/>
        <v>1</v>
      </c>
      <c r="AU253" s="76">
        <f t="shared" si="227"/>
        <v>1</v>
      </c>
      <c r="AV253" s="89">
        <f t="shared" si="242"/>
        <v>1</v>
      </c>
      <c r="AW253" s="168">
        <f t="shared" si="234"/>
        <v>8.9040169468151464E-2</v>
      </c>
      <c r="AX253" s="165">
        <f t="shared" si="255"/>
        <v>0</v>
      </c>
      <c r="AY253" s="70">
        <f t="shared" si="243"/>
        <v>1</v>
      </c>
      <c r="AZ253" s="102">
        <f t="shared" si="244"/>
        <v>0</v>
      </c>
      <c r="BA253" s="230" t="str">
        <f t="shared" si="205"/>
        <v/>
      </c>
      <c r="BB253" s="85">
        <f t="shared" si="256"/>
        <v>1</v>
      </c>
      <c r="BC253" s="27">
        <v>33488</v>
      </c>
      <c r="BD253">
        <v>3.7599999904632599</v>
      </c>
      <c r="BE253">
        <v>15.680000305175801</v>
      </c>
      <c r="BF253">
        <v>2.7000000476837198</v>
      </c>
      <c r="BG253">
        <v>28.081441639820099</v>
      </c>
      <c r="BH253" s="110">
        <f t="shared" si="206"/>
        <v>2.5047692139718394</v>
      </c>
      <c r="BI253" s="111">
        <f t="shared" si="219"/>
        <v>32.803664070569376</v>
      </c>
      <c r="BJ253" s="113">
        <f t="shared" si="220"/>
        <v>0.65607328141138754</v>
      </c>
      <c r="BK253" s="112">
        <f t="shared" si="207"/>
        <v>12.700000226497666</v>
      </c>
      <c r="BL253" s="35">
        <f t="shared" si="208"/>
        <v>1</v>
      </c>
      <c r="BM253" s="76">
        <f t="shared" si="228"/>
        <v>1</v>
      </c>
      <c r="BN253" s="89">
        <f t="shared" si="245"/>
        <v>1</v>
      </c>
      <c r="BO253" s="168">
        <f t="shared" si="235"/>
        <v>6.4662838158670063E-2</v>
      </c>
      <c r="BP253" s="165">
        <f t="shared" si="230"/>
        <v>1</v>
      </c>
      <c r="BQ253" s="70">
        <f t="shared" si="248"/>
        <v>1</v>
      </c>
      <c r="BR253" s="102">
        <f t="shared" si="246"/>
        <v>0</v>
      </c>
      <c r="BS253" s="230" t="str">
        <f t="shared" si="221"/>
        <v/>
      </c>
      <c r="BT253" s="85">
        <f t="shared" si="257"/>
        <v>1</v>
      </c>
      <c r="BU253" s="27">
        <v>33853</v>
      </c>
      <c r="BV253">
        <v>6.9400000572204599</v>
      </c>
      <c r="BW253">
        <v>14</v>
      </c>
      <c r="BX253">
        <v>3.4000000953674299</v>
      </c>
      <c r="BY253">
        <v>28.081441639820099</v>
      </c>
      <c r="BZ253" s="34">
        <f t="shared" si="209"/>
        <v>1.9802011532626598</v>
      </c>
      <c r="CA253" s="38">
        <f t="shared" si="222"/>
        <v>50</v>
      </c>
      <c r="CB253" s="40">
        <f t="shared" si="223"/>
        <v>1</v>
      </c>
      <c r="CC253" s="61">
        <f t="shared" si="210"/>
        <v>12.235000014305115</v>
      </c>
      <c r="CD253" s="35">
        <f t="shared" si="211"/>
        <v>1</v>
      </c>
      <c r="CE253" s="76">
        <f t="shared" si="229"/>
        <v>1</v>
      </c>
      <c r="CF253" s="89">
        <f t="shared" si="247"/>
        <v>1</v>
      </c>
      <c r="CG253" s="168">
        <f t="shared" si="236"/>
        <v>5.97010971498807E-2</v>
      </c>
      <c r="CH253" s="165">
        <f t="shared" si="258"/>
        <v>0</v>
      </c>
      <c r="CI253" s="70">
        <f t="shared" si="231"/>
        <v>1</v>
      </c>
      <c r="CJ253" s="102">
        <f t="shared" si="249"/>
        <v>0</v>
      </c>
      <c r="CK253" s="230" t="str">
        <f t="shared" si="224"/>
        <v/>
      </c>
      <c r="CL253" s="85">
        <f t="shared" si="259"/>
        <v>1</v>
      </c>
      <c r="CM253" s="6"/>
      <c r="CN253" s="6"/>
      <c r="CO253" s="6"/>
      <c r="CP253" s="6"/>
      <c r="CQ253" s="6"/>
      <c r="CR253" s="6"/>
      <c r="CS253" s="6"/>
      <c r="CT253" s="6"/>
      <c r="CU253" s="6"/>
    </row>
    <row r="254" spans="1:99" ht="15.6">
      <c r="A254" s="27">
        <v>33124</v>
      </c>
      <c r="B254">
        <v>8.75</v>
      </c>
      <c r="C254">
        <v>17.819999694824201</v>
      </c>
      <c r="D254">
        <v>1</v>
      </c>
      <c r="E254">
        <v>28.538173559895601</v>
      </c>
      <c r="F254" s="36">
        <f t="shared" si="196"/>
        <v>2.5080860481477054</v>
      </c>
      <c r="G254" s="41">
        <f t="shared" si="212"/>
        <v>37.084750032236023</v>
      </c>
      <c r="H254" s="42">
        <f t="shared" si="213"/>
        <v>0.74169500064472049</v>
      </c>
      <c r="I254" s="61">
        <f t="shared" si="197"/>
        <v>15.55249977111815</v>
      </c>
      <c r="J254" s="35">
        <f t="shared" si="198"/>
        <v>1</v>
      </c>
      <c r="K254" s="89">
        <f t="shared" si="225"/>
        <v>1</v>
      </c>
      <c r="L254" s="89">
        <f t="shared" si="232"/>
        <v>1</v>
      </c>
      <c r="M254" s="168">
        <f t="shared" si="237"/>
        <v>9.4611645834419444E-2</v>
      </c>
      <c r="N254" s="165">
        <f t="shared" si="251"/>
        <v>1</v>
      </c>
      <c r="O254" s="70" t="str">
        <f t="shared" si="250"/>
        <v/>
      </c>
      <c r="P254" s="102">
        <f t="shared" si="238"/>
        <v>6.3920009613037054</v>
      </c>
      <c r="Q254" s="230" t="str">
        <f t="shared" si="195"/>
        <v/>
      </c>
      <c r="R254" s="85">
        <f t="shared" si="252"/>
        <v>1</v>
      </c>
      <c r="S254" s="27">
        <v>33489</v>
      </c>
      <c r="T254">
        <v>12.199999809265099</v>
      </c>
      <c r="U254">
        <v>15.430000305175801</v>
      </c>
      <c r="V254">
        <v>7.8000001907348597</v>
      </c>
      <c r="W254">
        <v>28.538173559895601</v>
      </c>
      <c r="X254" s="36">
        <f t="shared" si="199"/>
        <v>1.5222374701009047</v>
      </c>
      <c r="Y254" s="41">
        <f t="shared" si="214"/>
        <v>50</v>
      </c>
      <c r="Z254" s="42">
        <f t="shared" si="215"/>
        <v>1</v>
      </c>
      <c r="AA254" s="61">
        <f t="shared" si="200"/>
        <v>14.622500181198125</v>
      </c>
      <c r="AB254" s="35">
        <f t="shared" si="201"/>
        <v>1</v>
      </c>
      <c r="AC254" s="76">
        <f t="shared" si="226"/>
        <v>1</v>
      </c>
      <c r="AD254" s="89">
        <f t="shared" si="239"/>
        <v>1</v>
      </c>
      <c r="AE254" s="168">
        <f t="shared" si="233"/>
        <v>8.5193703609020663E-2</v>
      </c>
      <c r="AF254" s="165">
        <f t="shared" si="253"/>
        <v>1</v>
      </c>
      <c r="AG254" s="70">
        <f t="shared" si="240"/>
        <v>1</v>
      </c>
      <c r="AH254" s="102">
        <f t="shared" si="241"/>
        <v>0</v>
      </c>
      <c r="AI254" s="230" t="str">
        <f t="shared" si="202"/>
        <v/>
      </c>
      <c r="AJ254" s="85">
        <f t="shared" si="254"/>
        <v>1</v>
      </c>
      <c r="AK254" s="27">
        <v>33854</v>
      </c>
      <c r="AL254">
        <v>4.5900001525878897</v>
      </c>
      <c r="AM254">
        <v>16.430000305175799</v>
      </c>
      <c r="AN254">
        <v>0.80000001192092896</v>
      </c>
      <c r="AO254">
        <v>28.538173559895601</v>
      </c>
      <c r="AP254" s="36">
        <f t="shared" si="203"/>
        <v>2.6097785264777449</v>
      </c>
      <c r="AQ254" s="41">
        <f t="shared" si="216"/>
        <v>47.259237298156869</v>
      </c>
      <c r="AR254" s="42">
        <f t="shared" si="217"/>
        <v>0.9451847459631374</v>
      </c>
      <c r="AS254" s="61">
        <f t="shared" si="204"/>
        <v>13.470000267028823</v>
      </c>
      <c r="AT254" s="37">
        <f t="shared" si="218"/>
        <v>1</v>
      </c>
      <c r="AU254" s="76">
        <f t="shared" si="227"/>
        <v>1</v>
      </c>
      <c r="AV254" s="89">
        <f t="shared" si="242"/>
        <v>1</v>
      </c>
      <c r="AW254" s="168">
        <f t="shared" si="234"/>
        <v>7.2939232604345927E-2</v>
      </c>
      <c r="AX254" s="165">
        <f t="shared" si="255"/>
        <v>0</v>
      </c>
      <c r="AY254" s="70">
        <f t="shared" si="243"/>
        <v>1</v>
      </c>
      <c r="AZ254" s="102">
        <f t="shared" si="244"/>
        <v>0</v>
      </c>
      <c r="BA254" s="230" t="str">
        <f t="shared" si="205"/>
        <v/>
      </c>
      <c r="BB254" s="85">
        <f t="shared" si="256"/>
        <v>1</v>
      </c>
      <c r="BC254" s="27">
        <v>33489</v>
      </c>
      <c r="BD254">
        <v>10</v>
      </c>
      <c r="BE254">
        <v>13.060000419616699</v>
      </c>
      <c r="BF254">
        <v>7.0999999046325701</v>
      </c>
      <c r="BG254">
        <v>28.324132591800002</v>
      </c>
      <c r="BH254" s="110">
        <f t="shared" si="206"/>
        <v>1.3642412579590781</v>
      </c>
      <c r="BI254" s="111">
        <f t="shared" si="219"/>
        <v>38.812270968834682</v>
      </c>
      <c r="BJ254" s="113">
        <f t="shared" si="220"/>
        <v>0.77624541937669367</v>
      </c>
      <c r="BK254" s="112">
        <f t="shared" si="207"/>
        <v>12.295000314712524</v>
      </c>
      <c r="BL254" s="35">
        <f t="shared" si="208"/>
        <v>1</v>
      </c>
      <c r="BM254" s="76">
        <f t="shared" si="228"/>
        <v>1</v>
      </c>
      <c r="BN254" s="89">
        <f t="shared" si="245"/>
        <v>1</v>
      </c>
      <c r="BO254" s="168">
        <f t="shared" si="235"/>
        <v>6.0338498976618846E-2</v>
      </c>
      <c r="BP254" s="165">
        <f t="shared" si="230"/>
        <v>1</v>
      </c>
      <c r="BQ254" s="70">
        <f t="shared" si="248"/>
        <v>1</v>
      </c>
      <c r="BR254" s="102">
        <f t="shared" si="246"/>
        <v>0</v>
      </c>
      <c r="BS254" s="230" t="str">
        <f t="shared" si="221"/>
        <v/>
      </c>
      <c r="BT254" s="85">
        <f t="shared" si="257"/>
        <v>1</v>
      </c>
      <c r="BU254" s="27">
        <v>33854</v>
      </c>
      <c r="BV254">
        <v>1.5</v>
      </c>
      <c r="BW254">
        <v>14.3699998855591</v>
      </c>
      <c r="BX254">
        <v>0</v>
      </c>
      <c r="BY254">
        <v>28.324132591800002</v>
      </c>
      <c r="BZ254" s="34">
        <f t="shared" si="209"/>
        <v>2.454888738043187</v>
      </c>
      <c r="CA254" s="38">
        <f t="shared" si="222"/>
        <v>48.036089009565451</v>
      </c>
      <c r="CB254" s="40">
        <f t="shared" si="223"/>
        <v>0.96072178019130905</v>
      </c>
      <c r="CC254" s="61">
        <f t="shared" si="210"/>
        <v>11.152499914169326</v>
      </c>
      <c r="CD254" s="35">
        <f t="shared" si="211"/>
        <v>1</v>
      </c>
      <c r="CE254" s="76">
        <f t="shared" si="229"/>
        <v>1</v>
      </c>
      <c r="CF254" s="89">
        <f t="shared" si="247"/>
        <v>1</v>
      </c>
      <c r="CG254" s="168">
        <f t="shared" si="236"/>
        <v>4.8421839541591113E-2</v>
      </c>
      <c r="CH254" s="165">
        <f t="shared" si="258"/>
        <v>0</v>
      </c>
      <c r="CI254" s="70">
        <f t="shared" si="231"/>
        <v>1</v>
      </c>
      <c r="CJ254" s="102">
        <f t="shared" si="249"/>
        <v>0</v>
      </c>
      <c r="CK254" s="230" t="str">
        <f t="shared" si="224"/>
        <v/>
      </c>
      <c r="CL254" s="85">
        <f t="shared" si="259"/>
        <v>1</v>
      </c>
      <c r="CM254" s="6"/>
      <c r="CN254" s="6"/>
      <c r="CO254" s="6"/>
      <c r="CP254" s="6"/>
      <c r="CQ254" s="6"/>
      <c r="CR254" s="6"/>
      <c r="CS254" s="6"/>
      <c r="CT254" s="6"/>
      <c r="CU254" s="6"/>
    </row>
    <row r="255" spans="1:99" ht="15.6">
      <c r="A255" s="27">
        <v>33125</v>
      </c>
      <c r="B255">
        <v>11.050000190734901</v>
      </c>
      <c r="C255">
        <v>17.780000686645501</v>
      </c>
      <c r="D255">
        <v>2.2999999523162802</v>
      </c>
      <c r="E255">
        <v>28.779301679281101</v>
      </c>
      <c r="F255" s="36">
        <f t="shared" si="196"/>
        <v>2.2579155424810096</v>
      </c>
      <c r="G255" s="41">
        <f t="shared" si="212"/>
        <v>37.578417550567494</v>
      </c>
      <c r="H255" s="42">
        <f t="shared" si="213"/>
        <v>0.75156835101134989</v>
      </c>
      <c r="I255" s="61">
        <f t="shared" si="197"/>
        <v>16.09750056266785</v>
      </c>
      <c r="J255" s="35">
        <f t="shared" si="198"/>
        <v>1</v>
      </c>
      <c r="K255" s="89">
        <f t="shared" si="225"/>
        <v>1</v>
      </c>
      <c r="L255" s="89">
        <f t="shared" si="232"/>
        <v>1</v>
      </c>
      <c r="M255" s="168">
        <f t="shared" si="237"/>
        <v>9.9761675464936181E-2</v>
      </c>
      <c r="N255" s="165">
        <f t="shared" si="251"/>
        <v>1</v>
      </c>
      <c r="O255" s="70" t="str">
        <f t="shared" si="250"/>
        <v/>
      </c>
      <c r="P255" s="102">
        <f t="shared" si="238"/>
        <v>6.3920009613037054</v>
      </c>
      <c r="Q255" s="230" t="str">
        <f t="shared" si="195"/>
        <v/>
      </c>
      <c r="R255" s="85">
        <f t="shared" si="252"/>
        <v>1</v>
      </c>
      <c r="S255" s="27">
        <v>33490</v>
      </c>
      <c r="T255">
        <v>4.1399998664856001</v>
      </c>
      <c r="U255">
        <v>16.579999923706101</v>
      </c>
      <c r="V255">
        <v>29</v>
      </c>
      <c r="W255">
        <v>28.779301679281101</v>
      </c>
      <c r="X255" s="36">
        <f t="shared" si="199"/>
        <v>2.6833964654536557</v>
      </c>
      <c r="Y255" s="41">
        <f t="shared" si="214"/>
        <v>50</v>
      </c>
      <c r="Z255" s="42">
        <f t="shared" si="215"/>
        <v>1</v>
      </c>
      <c r="AA255" s="61">
        <f t="shared" si="200"/>
        <v>13.469999909400975</v>
      </c>
      <c r="AB255" s="35">
        <f t="shared" si="201"/>
        <v>1</v>
      </c>
      <c r="AC255" s="76">
        <f t="shared" si="226"/>
        <v>1</v>
      </c>
      <c r="AD255" s="89">
        <f t="shared" si="239"/>
        <v>1</v>
      </c>
      <c r="AE255" s="168">
        <f t="shared" si="233"/>
        <v>7.2939228759299896E-2</v>
      </c>
      <c r="AF255" s="165">
        <f t="shared" si="253"/>
        <v>1</v>
      </c>
      <c r="AG255" s="70">
        <f t="shared" si="240"/>
        <v>1</v>
      </c>
      <c r="AH255" s="102">
        <f t="shared" si="241"/>
        <v>0</v>
      </c>
      <c r="AI255" s="230" t="str">
        <f t="shared" si="202"/>
        <v/>
      </c>
      <c r="AJ255" s="85">
        <f t="shared" si="254"/>
        <v>1</v>
      </c>
      <c r="AK255" s="27">
        <v>33855</v>
      </c>
      <c r="AL255">
        <v>8.5699996948242205</v>
      </c>
      <c r="AM255">
        <v>17.719999313354499</v>
      </c>
      <c r="AN255">
        <v>0.89999997615814198</v>
      </c>
      <c r="AO255">
        <v>28.779301679281101</v>
      </c>
      <c r="AP255" s="36">
        <f t="shared" si="203"/>
        <v>2.5289661792522264</v>
      </c>
      <c r="AQ255" s="41">
        <f t="shared" si="216"/>
        <v>46.136064330913229</v>
      </c>
      <c r="AR255" s="42">
        <f t="shared" si="217"/>
        <v>0.92272128661826458</v>
      </c>
      <c r="AS255" s="61">
        <f t="shared" si="204"/>
        <v>15.432499408721929</v>
      </c>
      <c r="AT255" s="37">
        <f t="shared" si="218"/>
        <v>1</v>
      </c>
      <c r="AU255" s="76">
        <f t="shared" si="227"/>
        <v>1</v>
      </c>
      <c r="AV255" s="89">
        <f t="shared" si="242"/>
        <v>1</v>
      </c>
      <c r="AW255" s="168">
        <f t="shared" si="234"/>
        <v>9.3434862803654012E-2</v>
      </c>
      <c r="AX255" s="165">
        <f t="shared" si="255"/>
        <v>0</v>
      </c>
      <c r="AY255" s="70">
        <f t="shared" si="243"/>
        <v>1</v>
      </c>
      <c r="AZ255" s="102">
        <f t="shared" si="244"/>
        <v>0</v>
      </c>
      <c r="BA255" s="230" t="str">
        <f t="shared" si="205"/>
        <v/>
      </c>
      <c r="BB255" s="85">
        <f t="shared" si="256"/>
        <v>1</v>
      </c>
      <c r="BC255" s="27">
        <v>33490</v>
      </c>
      <c r="BD255">
        <v>2.7200000286102299</v>
      </c>
      <c r="BE255">
        <v>13.3400001525879</v>
      </c>
      <c r="BF255">
        <v>9.8999996185302699</v>
      </c>
      <c r="BG255">
        <v>28.5672260654928</v>
      </c>
      <c r="BH255" s="110">
        <f t="shared" si="206"/>
        <v>2.2574414331120463</v>
      </c>
      <c r="BI255" s="111">
        <f t="shared" si="219"/>
        <v>46.90631744087532</v>
      </c>
      <c r="BJ255" s="113">
        <f t="shared" si="220"/>
        <v>0.93812634881750645</v>
      </c>
      <c r="BK255" s="112">
        <f t="shared" si="207"/>
        <v>10.685000121593482</v>
      </c>
      <c r="BL255" s="35">
        <f t="shared" si="208"/>
        <v>1</v>
      </c>
      <c r="BM255" s="76">
        <f t="shared" si="228"/>
        <v>1</v>
      </c>
      <c r="BN255" s="89">
        <f t="shared" si="245"/>
        <v>1</v>
      </c>
      <c r="BO255" s="168">
        <f t="shared" si="235"/>
        <v>4.3722337241276076E-2</v>
      </c>
      <c r="BP255" s="165">
        <f t="shared" si="230"/>
        <v>1</v>
      </c>
      <c r="BQ255" s="70">
        <f t="shared" si="248"/>
        <v>1</v>
      </c>
      <c r="BR255" s="102">
        <f t="shared" si="246"/>
        <v>0</v>
      </c>
      <c r="BS255" s="230" t="str">
        <f t="shared" si="221"/>
        <v/>
      </c>
      <c r="BT255" s="85">
        <f t="shared" si="257"/>
        <v>1</v>
      </c>
      <c r="BU255" s="27">
        <v>33855</v>
      </c>
      <c r="BV255">
        <v>3.4200000762939502</v>
      </c>
      <c r="BW255">
        <v>14.7399997711182</v>
      </c>
      <c r="BX255">
        <v>0</v>
      </c>
      <c r="BY255">
        <v>28.5672260654928</v>
      </c>
      <c r="BZ255" s="34">
        <f t="shared" si="209"/>
        <v>2.4253939725172762</v>
      </c>
      <c r="CA255" s="38">
        <f t="shared" si="222"/>
        <v>46.095773831551632</v>
      </c>
      <c r="CB255" s="40">
        <f t="shared" si="223"/>
        <v>0.92191547663103268</v>
      </c>
      <c r="CC255" s="61">
        <f t="shared" si="210"/>
        <v>11.909999847412138</v>
      </c>
      <c r="CD255" s="35">
        <f t="shared" si="211"/>
        <v>1</v>
      </c>
      <c r="CE255" s="76">
        <f t="shared" si="229"/>
        <v>1</v>
      </c>
      <c r="CF255" s="89">
        <f t="shared" si="247"/>
        <v>1</v>
      </c>
      <c r="CG255" s="168">
        <f t="shared" si="236"/>
        <v>5.6267174859577947E-2</v>
      </c>
      <c r="CH255" s="165">
        <f t="shared" si="258"/>
        <v>0</v>
      </c>
      <c r="CI255" s="70">
        <f t="shared" si="231"/>
        <v>1</v>
      </c>
      <c r="CJ255" s="102">
        <f t="shared" si="249"/>
        <v>0</v>
      </c>
      <c r="CK255" s="230" t="str">
        <f t="shared" si="224"/>
        <v/>
      </c>
      <c r="CL255" s="85">
        <f t="shared" si="259"/>
        <v>1</v>
      </c>
      <c r="CM255" s="6"/>
      <c r="CN255" s="6"/>
      <c r="CO255" s="6"/>
      <c r="CP255" s="6"/>
      <c r="CQ255" s="6"/>
      <c r="CR255" s="6"/>
      <c r="CS255" s="6"/>
      <c r="CT255" s="6"/>
      <c r="CU255" s="6"/>
    </row>
    <row r="256" spans="1:99" ht="15.6">
      <c r="A256" s="27">
        <v>33126</v>
      </c>
      <c r="B256">
        <v>4.53999996185303</v>
      </c>
      <c r="C256">
        <v>15.439999580383301</v>
      </c>
      <c r="D256">
        <v>8</v>
      </c>
      <c r="E256">
        <v>29.020664869892101</v>
      </c>
      <c r="F256" s="36">
        <f t="shared" si="196"/>
        <v>2.4996021769072163</v>
      </c>
      <c r="G256" s="41">
        <f t="shared" si="212"/>
        <v>43.578735809041717</v>
      </c>
      <c r="H256" s="42">
        <f t="shared" si="213"/>
        <v>0.87157471618083437</v>
      </c>
      <c r="I256" s="61">
        <f t="shared" si="197"/>
        <v>12.714999675750732</v>
      </c>
      <c r="J256" s="35">
        <f t="shared" si="198"/>
        <v>1</v>
      </c>
      <c r="K256" s="89">
        <f t="shared" si="225"/>
        <v>1</v>
      </c>
      <c r="L256" s="89">
        <f t="shared" si="232"/>
        <v>1</v>
      </c>
      <c r="M256" s="168">
        <f t="shared" si="237"/>
        <v>6.4823594734582449E-2</v>
      </c>
      <c r="N256" s="165">
        <f t="shared" si="251"/>
        <v>1</v>
      </c>
      <c r="O256" s="70">
        <f t="shared" si="250"/>
        <v>1</v>
      </c>
      <c r="P256" s="102">
        <f t="shared" si="238"/>
        <v>6.3920009613037054</v>
      </c>
      <c r="Q256" s="230" t="str">
        <f t="shared" si="195"/>
        <v/>
      </c>
      <c r="R256" s="85">
        <f t="shared" si="252"/>
        <v>1</v>
      </c>
      <c r="S256" s="27">
        <v>33491</v>
      </c>
      <c r="T256">
        <v>4.1700000762939498</v>
      </c>
      <c r="U256">
        <v>18.370000839233398</v>
      </c>
      <c r="V256">
        <v>0</v>
      </c>
      <c r="W256">
        <v>29.020664869892101</v>
      </c>
      <c r="X256" s="36">
        <f t="shared" si="199"/>
        <v>2.9844089389109256</v>
      </c>
      <c r="Y256" s="41">
        <f t="shared" si="214"/>
        <v>47.612472848871256</v>
      </c>
      <c r="Z256" s="42">
        <f t="shared" si="215"/>
        <v>0.95224945697742513</v>
      </c>
      <c r="AA256" s="61">
        <f t="shared" si="200"/>
        <v>14.820000648498535</v>
      </c>
      <c r="AB256" s="35">
        <f t="shared" si="201"/>
        <v>1</v>
      </c>
      <c r="AC256" s="76">
        <f t="shared" si="226"/>
        <v>1</v>
      </c>
      <c r="AD256" s="89">
        <f t="shared" si="239"/>
        <v>1</v>
      </c>
      <c r="AE256" s="168">
        <f t="shared" si="233"/>
        <v>8.7243368862170309E-2</v>
      </c>
      <c r="AF256" s="165">
        <f t="shared" si="253"/>
        <v>1</v>
      </c>
      <c r="AG256" s="70">
        <f t="shared" si="240"/>
        <v>1</v>
      </c>
      <c r="AH256" s="102">
        <f t="shared" si="241"/>
        <v>0</v>
      </c>
      <c r="AI256" s="230" t="str">
        <f t="shared" si="202"/>
        <v/>
      </c>
      <c r="AJ256" s="85">
        <f t="shared" si="254"/>
        <v>1</v>
      </c>
      <c r="AK256" s="27">
        <v>33856</v>
      </c>
      <c r="AL256">
        <v>12.300000190734901</v>
      </c>
      <c r="AM256">
        <v>19.030000686645501</v>
      </c>
      <c r="AN256">
        <v>18.399999618530298</v>
      </c>
      <c r="AO256">
        <v>29.020664869892101</v>
      </c>
      <c r="AP256" s="36">
        <f t="shared" si="203"/>
        <v>2.3651979439467432</v>
      </c>
      <c r="AQ256" s="41">
        <f t="shared" si="216"/>
        <v>50</v>
      </c>
      <c r="AR256" s="42">
        <f t="shared" si="217"/>
        <v>1</v>
      </c>
      <c r="AS256" s="61">
        <f t="shared" si="204"/>
        <v>17.34750056266785</v>
      </c>
      <c r="AT256" s="37">
        <f t="shared" si="218"/>
        <v>1</v>
      </c>
      <c r="AU256" s="76">
        <f t="shared" si="227"/>
        <v>1</v>
      </c>
      <c r="AV256" s="89">
        <f t="shared" si="242"/>
        <v>1</v>
      </c>
      <c r="AW256" s="168">
        <f t="shared" si="234"/>
        <v>0.10983272982289671</v>
      </c>
      <c r="AX256" s="165">
        <f t="shared" si="255"/>
        <v>0</v>
      </c>
      <c r="AY256" s="70">
        <f t="shared" si="243"/>
        <v>1</v>
      </c>
      <c r="AZ256" s="102">
        <f t="shared" si="244"/>
        <v>0</v>
      </c>
      <c r="BA256" s="230" t="str">
        <f t="shared" si="205"/>
        <v/>
      </c>
      <c r="BB256" s="85">
        <f t="shared" si="256"/>
        <v>1</v>
      </c>
      <c r="BC256" s="27">
        <v>33491</v>
      </c>
      <c r="BD256">
        <v>0.37000000476837203</v>
      </c>
      <c r="BE256">
        <v>15.3400001525879</v>
      </c>
      <c r="BF256">
        <v>0.20000000298023199</v>
      </c>
      <c r="BG256">
        <v>28.810624450337102</v>
      </c>
      <c r="BH256" s="110">
        <f t="shared" si="206"/>
        <v>2.6847097851430202</v>
      </c>
      <c r="BI256" s="111">
        <f t="shared" si="219"/>
        <v>44.958549615741134</v>
      </c>
      <c r="BJ256" s="113">
        <f t="shared" si="220"/>
        <v>0.89917099231482267</v>
      </c>
      <c r="BK256" s="112">
        <f t="shared" si="207"/>
        <v>11.597500115633018</v>
      </c>
      <c r="BL256" s="35">
        <f t="shared" si="208"/>
        <v>1</v>
      </c>
      <c r="BM256" s="76">
        <f t="shared" si="228"/>
        <v>1</v>
      </c>
      <c r="BN256" s="89">
        <f t="shared" si="245"/>
        <v>1</v>
      </c>
      <c r="BO256" s="168">
        <f t="shared" si="235"/>
        <v>5.3000497146699986E-2</v>
      </c>
      <c r="BP256" s="165">
        <f t="shared" si="230"/>
        <v>1</v>
      </c>
      <c r="BQ256" s="70">
        <f t="shared" si="248"/>
        <v>1</v>
      </c>
      <c r="BR256" s="102">
        <f t="shared" si="246"/>
        <v>0</v>
      </c>
      <c r="BS256" s="230" t="str">
        <f t="shared" si="221"/>
        <v/>
      </c>
      <c r="BT256" s="85">
        <f t="shared" si="257"/>
        <v>0</v>
      </c>
      <c r="BU256" s="27">
        <v>33856</v>
      </c>
      <c r="BV256">
        <v>8.3400001525878906</v>
      </c>
      <c r="BW256">
        <v>17.639999389648398</v>
      </c>
      <c r="BX256">
        <v>7.8000001907348597</v>
      </c>
      <c r="BY256">
        <v>28.810624450337102</v>
      </c>
      <c r="BZ256" s="34">
        <f t="shared" si="209"/>
        <v>2.5396014432176077</v>
      </c>
      <c r="CA256" s="38">
        <f t="shared" si="222"/>
        <v>50</v>
      </c>
      <c r="CB256" s="40">
        <f t="shared" si="223"/>
        <v>1</v>
      </c>
      <c r="CC256" s="61">
        <f t="shared" si="210"/>
        <v>15.314999580383272</v>
      </c>
      <c r="CD256" s="35">
        <f t="shared" si="211"/>
        <v>1</v>
      </c>
      <c r="CE256" s="76">
        <f t="shared" si="229"/>
        <v>1</v>
      </c>
      <c r="CF256" s="89">
        <f t="shared" si="247"/>
        <v>1</v>
      </c>
      <c r="CG256" s="168">
        <f t="shared" si="236"/>
        <v>9.2269839442096629E-2</v>
      </c>
      <c r="CH256" s="165">
        <f t="shared" si="258"/>
        <v>0</v>
      </c>
      <c r="CI256" s="70">
        <f t="shared" si="231"/>
        <v>1</v>
      </c>
      <c r="CJ256" s="102">
        <f t="shared" si="249"/>
        <v>0</v>
      </c>
      <c r="CK256" s="230" t="str">
        <f t="shared" si="224"/>
        <v/>
      </c>
      <c r="CL256" s="85">
        <f t="shared" si="259"/>
        <v>1</v>
      </c>
      <c r="CM256" s="6"/>
      <c r="CN256" s="6"/>
      <c r="CO256" s="6"/>
      <c r="CP256" s="6"/>
      <c r="CQ256" s="6"/>
      <c r="CR256" s="6"/>
      <c r="CS256" s="6"/>
      <c r="CT256" s="6"/>
      <c r="CU256" s="6"/>
    </row>
    <row r="257" spans="1:99" ht="15.6">
      <c r="A257" s="27">
        <v>33127</v>
      </c>
      <c r="B257">
        <v>3.5999999046325701</v>
      </c>
      <c r="C257">
        <v>17.059999465942401</v>
      </c>
      <c r="D257">
        <v>0</v>
      </c>
      <c r="E257">
        <v>29.262163786189902</v>
      </c>
      <c r="F257" s="36">
        <f t="shared" si="196"/>
        <v>2.8350481458379346</v>
      </c>
      <c r="G257" s="41">
        <f t="shared" si="212"/>
        <v>41.310697292371373</v>
      </c>
      <c r="H257" s="42">
        <f t="shared" si="213"/>
        <v>0.82621394584742747</v>
      </c>
      <c r="I257" s="61">
        <f t="shared" si="197"/>
        <v>13.694999575614943</v>
      </c>
      <c r="J257" s="35">
        <f t="shared" si="198"/>
        <v>1</v>
      </c>
      <c r="K257" s="89">
        <f t="shared" si="225"/>
        <v>1</v>
      </c>
      <c r="L257" s="89">
        <f t="shared" si="232"/>
        <v>1</v>
      </c>
      <c r="M257" s="168">
        <f t="shared" si="237"/>
        <v>7.5355879523101826E-2</v>
      </c>
      <c r="N257" s="165">
        <f t="shared" si="251"/>
        <v>1</v>
      </c>
      <c r="O257" s="70">
        <f t="shared" si="250"/>
        <v>1</v>
      </c>
      <c r="P257" s="102">
        <f t="shared" si="238"/>
        <v>6.3920009613037054</v>
      </c>
      <c r="Q257" s="230" t="str">
        <f t="shared" si="195"/>
        <v/>
      </c>
      <c r="R257" s="85">
        <f t="shared" si="252"/>
        <v>1</v>
      </c>
      <c r="S257" s="27">
        <v>33492</v>
      </c>
      <c r="T257">
        <v>6.2699999809265101</v>
      </c>
      <c r="U257">
        <v>19.719999313354499</v>
      </c>
      <c r="V257">
        <v>0.80000001192092896</v>
      </c>
      <c r="W257">
        <v>29.262163786189902</v>
      </c>
      <c r="X257" s="36">
        <f t="shared" si="199"/>
        <v>3.1024838061071822</v>
      </c>
      <c r="Y257" s="41">
        <f t="shared" si="214"/>
        <v>45.930485815906437</v>
      </c>
      <c r="Z257" s="42">
        <f t="shared" si="215"/>
        <v>0.91860971631812871</v>
      </c>
      <c r="AA257" s="61">
        <f t="shared" si="200"/>
        <v>16.357499480247501</v>
      </c>
      <c r="AB257" s="35">
        <f t="shared" si="201"/>
        <v>1</v>
      </c>
      <c r="AC257" s="76">
        <f t="shared" si="226"/>
        <v>1</v>
      </c>
      <c r="AD257" s="89">
        <f t="shared" si="239"/>
        <v>1</v>
      </c>
      <c r="AE257" s="168">
        <f t="shared" si="233"/>
        <v>0.10208455138605473</v>
      </c>
      <c r="AF257" s="165">
        <f t="shared" si="253"/>
        <v>1</v>
      </c>
      <c r="AG257" s="70">
        <f t="shared" si="240"/>
        <v>1</v>
      </c>
      <c r="AH257" s="102">
        <f t="shared" si="241"/>
        <v>0</v>
      </c>
      <c r="AI257" s="230" t="str">
        <f t="shared" si="202"/>
        <v/>
      </c>
      <c r="AJ257" s="85">
        <f t="shared" si="254"/>
        <v>0</v>
      </c>
      <c r="AK257" s="27">
        <v>33857</v>
      </c>
      <c r="AL257">
        <v>12.699999809265099</v>
      </c>
      <c r="AM257">
        <v>19.409999847412099</v>
      </c>
      <c r="AN257">
        <v>1.29999995231628</v>
      </c>
      <c r="AO257">
        <v>29.262163786189902</v>
      </c>
      <c r="AP257" s="36">
        <f t="shared" si="203"/>
        <v>2.4090857887563639</v>
      </c>
      <c r="AQ257" s="41">
        <f t="shared" si="216"/>
        <v>49.372731321311186</v>
      </c>
      <c r="AR257" s="42">
        <f t="shared" si="217"/>
        <v>0.98745462642622372</v>
      </c>
      <c r="AS257" s="61">
        <f t="shared" si="204"/>
        <v>17.732499837875348</v>
      </c>
      <c r="AT257" s="37">
        <f t="shared" si="218"/>
        <v>1</v>
      </c>
      <c r="AU257" s="76">
        <f t="shared" si="227"/>
        <v>1</v>
      </c>
      <c r="AV257" s="89">
        <f t="shared" si="242"/>
        <v>1</v>
      </c>
      <c r="AW257" s="168">
        <f t="shared" si="234"/>
        <v>0.1122241035307303</v>
      </c>
      <c r="AX257" s="165">
        <f t="shared" si="255"/>
        <v>1</v>
      </c>
      <c r="AY257" s="70">
        <f t="shared" si="243"/>
        <v>1</v>
      </c>
      <c r="AZ257" s="102">
        <f t="shared" si="244"/>
        <v>0</v>
      </c>
      <c r="BA257" s="230" t="str">
        <f t="shared" si="205"/>
        <v/>
      </c>
      <c r="BB257" s="85">
        <f t="shared" si="256"/>
        <v>1</v>
      </c>
      <c r="BC257" s="27">
        <v>33492</v>
      </c>
      <c r="BD257">
        <v>2.2699999809265101</v>
      </c>
      <c r="BE257">
        <v>17.639999389648398</v>
      </c>
      <c r="BF257">
        <v>0.40000000596046398</v>
      </c>
      <c r="BG257">
        <v>29.054230135771199</v>
      </c>
      <c r="BH257" s="110">
        <f t="shared" si="206"/>
        <v>2.9679000834305778</v>
      </c>
      <c r="BI257" s="111">
        <f t="shared" si="219"/>
        <v>42.984229554957139</v>
      </c>
      <c r="BJ257" s="113">
        <f t="shared" si="220"/>
        <v>0.85968459109914275</v>
      </c>
      <c r="BK257" s="112">
        <f t="shared" si="207"/>
        <v>13.797499537467926</v>
      </c>
      <c r="BL257" s="35">
        <f t="shared" si="208"/>
        <v>1</v>
      </c>
      <c r="BM257" s="76">
        <f t="shared" si="228"/>
        <v>1</v>
      </c>
      <c r="BN257" s="89">
        <f t="shared" si="245"/>
        <v>1</v>
      </c>
      <c r="BO257" s="168">
        <f t="shared" si="235"/>
        <v>7.6454567806731419E-2</v>
      </c>
      <c r="BP257" s="165">
        <f t="shared" si="230"/>
        <v>1</v>
      </c>
      <c r="BQ257" s="70">
        <f t="shared" si="248"/>
        <v>1</v>
      </c>
      <c r="BR257" s="102">
        <f t="shared" si="246"/>
        <v>0</v>
      </c>
      <c r="BS257" s="230" t="str">
        <f t="shared" si="221"/>
        <v/>
      </c>
      <c r="BT257" s="85">
        <f t="shared" si="257"/>
        <v>0</v>
      </c>
      <c r="BU257" s="27">
        <v>33857</v>
      </c>
      <c r="BV257">
        <v>8.4099998474121094</v>
      </c>
      <c r="BW257">
        <v>18.540000915527301</v>
      </c>
      <c r="BX257">
        <v>0.20000000298023199</v>
      </c>
      <c r="BY257">
        <v>29.054230135771199</v>
      </c>
      <c r="BZ257" s="34">
        <f t="shared" si="209"/>
        <v>2.7150210000565647</v>
      </c>
      <c r="CA257" s="38">
        <f t="shared" si="222"/>
        <v>48.027983202934983</v>
      </c>
      <c r="CB257" s="40">
        <f t="shared" si="223"/>
        <v>0.96055966405869964</v>
      </c>
      <c r="CC257" s="61">
        <f t="shared" si="210"/>
        <v>16.007500648498503</v>
      </c>
      <c r="CD257" s="35">
        <f t="shared" si="211"/>
        <v>1</v>
      </c>
      <c r="CE257" s="76">
        <f t="shared" si="229"/>
        <v>1</v>
      </c>
      <c r="CF257" s="89">
        <f t="shared" si="247"/>
        <v>1</v>
      </c>
      <c r="CG257" s="168">
        <f t="shared" si="236"/>
        <v>9.8935738294165604E-2</v>
      </c>
      <c r="CH257" s="165">
        <f t="shared" si="258"/>
        <v>0</v>
      </c>
      <c r="CI257" s="70">
        <f t="shared" si="231"/>
        <v>1</v>
      </c>
      <c r="CJ257" s="102">
        <f t="shared" si="249"/>
        <v>0</v>
      </c>
      <c r="CK257" s="230" t="str">
        <f t="shared" si="224"/>
        <v/>
      </c>
      <c r="CL257" s="85">
        <f t="shared" si="259"/>
        <v>1</v>
      </c>
      <c r="CM257" s="6"/>
      <c r="CN257" s="6"/>
      <c r="CO257" s="6"/>
      <c r="CP257" s="6"/>
      <c r="CQ257" s="6"/>
      <c r="CR257" s="6"/>
      <c r="CS257" s="6"/>
      <c r="CT257" s="6"/>
      <c r="CU257" s="6"/>
    </row>
    <row r="258" spans="1:99" ht="15.6">
      <c r="A258" s="27">
        <v>33128</v>
      </c>
      <c r="B258">
        <v>6.1599998474121103</v>
      </c>
      <c r="C258">
        <v>20.959999084472699</v>
      </c>
      <c r="D258">
        <v>0</v>
      </c>
      <c r="E258">
        <v>29.503699082635901</v>
      </c>
      <c r="F258" s="36">
        <f t="shared" si="196"/>
        <v>3.3415280774266032</v>
      </c>
      <c r="G258" s="41">
        <f t="shared" si="212"/>
        <v>38.637474830430094</v>
      </c>
      <c r="H258" s="42">
        <f t="shared" si="213"/>
        <v>0.77274949660860193</v>
      </c>
      <c r="I258" s="61">
        <f t="shared" si="197"/>
        <v>17.259999275207552</v>
      </c>
      <c r="J258" s="35">
        <f t="shared" si="198"/>
        <v>1</v>
      </c>
      <c r="K258" s="89">
        <f t="shared" si="225"/>
        <v>1</v>
      </c>
      <c r="L258" s="89">
        <f t="shared" si="232"/>
        <v>1</v>
      </c>
      <c r="M258" s="168">
        <f t="shared" si="237"/>
        <v>0.10923308865720882</v>
      </c>
      <c r="N258" s="165">
        <f t="shared" si="251"/>
        <v>1</v>
      </c>
      <c r="O258" s="70">
        <f t="shared" si="250"/>
        <v>1</v>
      </c>
      <c r="P258" s="102">
        <f t="shared" si="238"/>
        <v>6.3920009613037054</v>
      </c>
      <c r="Q258" s="230" t="str">
        <f t="shared" si="195"/>
        <v/>
      </c>
      <c r="R258" s="85">
        <f t="shared" si="252"/>
        <v>1</v>
      </c>
      <c r="S258" s="27">
        <v>33493</v>
      </c>
      <c r="T258">
        <v>10.800000190734901</v>
      </c>
      <c r="U258">
        <v>19.360000610351602</v>
      </c>
      <c r="V258">
        <v>6.1999998092651403</v>
      </c>
      <c r="W258">
        <v>29.503699082635901</v>
      </c>
      <c r="X258" s="36">
        <f t="shared" si="199"/>
        <v>2.6644460356692083</v>
      </c>
      <c r="Y258" s="41">
        <f t="shared" si="214"/>
        <v>49.998928796636207</v>
      </c>
      <c r="Z258" s="42">
        <f t="shared" si="215"/>
        <v>0.9999785759327241</v>
      </c>
      <c r="AA258" s="61">
        <f t="shared" si="200"/>
        <v>17.220000505447427</v>
      </c>
      <c r="AB258" s="35">
        <f t="shared" si="201"/>
        <v>1</v>
      </c>
      <c r="AC258" s="76">
        <f t="shared" si="226"/>
        <v>1</v>
      </c>
      <c r="AD258" s="89">
        <f t="shared" si="239"/>
        <v>1</v>
      </c>
      <c r="AE258" s="168">
        <f t="shared" si="233"/>
        <v>0.10895264630439673</v>
      </c>
      <c r="AF258" s="165">
        <f t="shared" si="253"/>
        <v>1</v>
      </c>
      <c r="AG258" s="70">
        <f t="shared" si="240"/>
        <v>1</v>
      </c>
      <c r="AH258" s="102">
        <f t="shared" si="241"/>
        <v>0</v>
      </c>
      <c r="AI258" s="230" t="str">
        <f t="shared" si="202"/>
        <v/>
      </c>
      <c r="AJ258" s="85">
        <f t="shared" si="254"/>
        <v>0</v>
      </c>
      <c r="AK258" s="27">
        <v>33858</v>
      </c>
      <c r="AL258">
        <v>9.3100004196166992</v>
      </c>
      <c r="AM258">
        <v>20.659999847412099</v>
      </c>
      <c r="AN258">
        <v>0.40000000596046398</v>
      </c>
      <c r="AO258">
        <v>29.503699082635901</v>
      </c>
      <c r="AP258" s="36">
        <f t="shared" si="203"/>
        <v>3.0592243763605542</v>
      </c>
      <c r="AQ258" s="41">
        <f t="shared" si="216"/>
        <v>47.325351826183208</v>
      </c>
      <c r="AR258" s="42">
        <f t="shared" si="217"/>
        <v>0.94650703652366419</v>
      </c>
      <c r="AS258" s="61">
        <f t="shared" si="204"/>
        <v>17.82249999046325</v>
      </c>
      <c r="AT258" s="37">
        <f t="shared" si="218"/>
        <v>1</v>
      </c>
      <c r="AU258" s="76">
        <f t="shared" si="227"/>
        <v>1</v>
      </c>
      <c r="AV258" s="89">
        <f t="shared" si="242"/>
        <v>1</v>
      </c>
      <c r="AW258" s="168">
        <f t="shared" si="234"/>
        <v>0.11271914392401551</v>
      </c>
      <c r="AX258" s="165">
        <f t="shared" si="255"/>
        <v>1</v>
      </c>
      <c r="AY258" s="70">
        <f t="shared" si="243"/>
        <v>1</v>
      </c>
      <c r="AZ258" s="102">
        <f t="shared" si="244"/>
        <v>0</v>
      </c>
      <c r="BA258" s="230" t="str">
        <f t="shared" si="205"/>
        <v/>
      </c>
      <c r="BB258" s="85">
        <f t="shared" si="256"/>
        <v>1</v>
      </c>
      <c r="BC258" s="27">
        <v>33493</v>
      </c>
      <c r="BD258">
        <v>8.5500001907348597</v>
      </c>
      <c r="BE258">
        <v>17.969999313354499</v>
      </c>
      <c r="BF258">
        <v>0.69999998807907104</v>
      </c>
      <c r="BG258">
        <v>29.297945511233401</v>
      </c>
      <c r="BH258" s="110">
        <f t="shared" si="206"/>
        <v>2.621958404949043</v>
      </c>
      <c r="BI258" s="111">
        <f t="shared" si="219"/>
        <v>41.586662819076977</v>
      </c>
      <c r="BJ258" s="113">
        <f t="shared" si="220"/>
        <v>0.8317332563815395</v>
      </c>
      <c r="BK258" s="112">
        <f t="shared" si="207"/>
        <v>15.614999532699589</v>
      </c>
      <c r="BL258" s="35">
        <f t="shared" si="208"/>
        <v>1</v>
      </c>
      <c r="BM258" s="76">
        <f t="shared" si="228"/>
        <v>1</v>
      </c>
      <c r="BN258" s="89">
        <f t="shared" si="245"/>
        <v>1</v>
      </c>
      <c r="BO258" s="168">
        <f t="shared" si="235"/>
        <v>9.5219001229872688E-2</v>
      </c>
      <c r="BP258" s="165">
        <f t="shared" si="230"/>
        <v>1</v>
      </c>
      <c r="BQ258" s="70">
        <f t="shared" si="248"/>
        <v>1</v>
      </c>
      <c r="BR258" s="102">
        <f t="shared" si="246"/>
        <v>0</v>
      </c>
      <c r="BS258" s="230" t="str">
        <f t="shared" si="221"/>
        <v/>
      </c>
      <c r="BT258" s="85">
        <f t="shared" si="257"/>
        <v>0</v>
      </c>
      <c r="BU258" s="27">
        <v>33858</v>
      </c>
      <c r="BV258">
        <v>8.5399999618530291</v>
      </c>
      <c r="BW258">
        <v>16.5</v>
      </c>
      <c r="BX258">
        <v>0.10000000149011599</v>
      </c>
      <c r="BY258">
        <v>29.297945511233401</v>
      </c>
      <c r="BZ258" s="34">
        <f t="shared" si="209"/>
        <v>2.3527980427114961</v>
      </c>
      <c r="CA258" s="38">
        <f t="shared" si="222"/>
        <v>46.245744770255904</v>
      </c>
      <c r="CB258" s="40">
        <f t="shared" si="223"/>
        <v>0.92491489540511806</v>
      </c>
      <c r="CC258" s="61">
        <f t="shared" si="210"/>
        <v>14.509999990463257</v>
      </c>
      <c r="CD258" s="35">
        <f t="shared" si="211"/>
        <v>1</v>
      </c>
      <c r="CE258" s="76">
        <f t="shared" si="229"/>
        <v>1</v>
      </c>
      <c r="CF258" s="89">
        <f t="shared" si="247"/>
        <v>1</v>
      </c>
      <c r="CG258" s="168">
        <f t="shared" si="236"/>
        <v>8.4017110324956304E-2</v>
      </c>
      <c r="CH258" s="165">
        <f t="shared" si="258"/>
        <v>0</v>
      </c>
      <c r="CI258" s="70">
        <f t="shared" si="231"/>
        <v>1</v>
      </c>
      <c r="CJ258" s="102">
        <f t="shared" si="249"/>
        <v>0</v>
      </c>
      <c r="CK258" s="230" t="str">
        <f t="shared" si="224"/>
        <v/>
      </c>
      <c r="CL258" s="85">
        <f t="shared" si="259"/>
        <v>1</v>
      </c>
      <c r="CM258" s="6"/>
      <c r="CN258" s="6"/>
      <c r="CO258" s="6"/>
      <c r="CP258" s="6"/>
      <c r="CQ258" s="6"/>
      <c r="CR258" s="6"/>
      <c r="CS258" s="6"/>
      <c r="CT258" s="6"/>
      <c r="CU258" s="6"/>
    </row>
    <row r="259" spans="1:99" ht="15.6">
      <c r="A259" s="27">
        <v>33129</v>
      </c>
      <c r="B259">
        <v>9.6599998474121094</v>
      </c>
      <c r="C259">
        <v>24.030000686645501</v>
      </c>
      <c r="D259">
        <v>0</v>
      </c>
      <c r="E259">
        <v>29.745171413691299</v>
      </c>
      <c r="F259" s="36">
        <f t="shared" si="196"/>
        <v>3.6673063750153978</v>
      </c>
      <c r="G259" s="41">
        <f t="shared" si="212"/>
        <v>35.703629730417774</v>
      </c>
      <c r="H259" s="42">
        <f t="shared" si="213"/>
        <v>0.71407259460835548</v>
      </c>
      <c r="I259" s="61">
        <f t="shared" si="197"/>
        <v>20.437500476837151</v>
      </c>
      <c r="J259" s="35">
        <f t="shared" si="198"/>
        <v>1</v>
      </c>
      <c r="K259" s="89">
        <f t="shared" si="225"/>
        <v>1</v>
      </c>
      <c r="L259" s="89">
        <f t="shared" si="232"/>
        <v>1</v>
      </c>
      <c r="M259" s="168">
        <f t="shared" si="237"/>
        <v>0.10553007889878334</v>
      </c>
      <c r="N259" s="165">
        <f t="shared" si="251"/>
        <v>1</v>
      </c>
      <c r="O259" s="70">
        <f t="shared" si="250"/>
        <v>1</v>
      </c>
      <c r="P259" s="102">
        <f t="shared" si="238"/>
        <v>6.3520008087157809</v>
      </c>
      <c r="Q259" s="230" t="str">
        <f t="shared" ref="Q259:Q322" si="260">IF(R259&gt;R258,A259,"")</f>
        <v/>
      </c>
      <c r="R259" s="85">
        <f t="shared" si="252"/>
        <v>0</v>
      </c>
      <c r="S259" s="27">
        <v>33494</v>
      </c>
      <c r="T259">
        <v>12.310000419616699</v>
      </c>
      <c r="U259">
        <v>17.389999389648398</v>
      </c>
      <c r="V259">
        <v>8.6999998092651403</v>
      </c>
      <c r="W259">
        <v>29.745171413691299</v>
      </c>
      <c r="X259" s="36">
        <f t="shared" si="199"/>
        <v>2.0549119802068896</v>
      </c>
      <c r="Y259" s="41">
        <f t="shared" si="214"/>
        <v>50</v>
      </c>
      <c r="Z259" s="42">
        <f t="shared" si="215"/>
        <v>1</v>
      </c>
      <c r="AA259" s="61">
        <f t="shared" si="200"/>
        <v>16.119999647140475</v>
      </c>
      <c r="AB259" s="35">
        <f t="shared" si="201"/>
        <v>1</v>
      </c>
      <c r="AC259" s="76">
        <f t="shared" si="226"/>
        <v>1</v>
      </c>
      <c r="AD259" s="89">
        <f t="shared" si="239"/>
        <v>1</v>
      </c>
      <c r="AE259" s="168">
        <f t="shared" si="233"/>
        <v>9.9966469943909911E-2</v>
      </c>
      <c r="AF259" s="165">
        <f t="shared" si="253"/>
        <v>0</v>
      </c>
      <c r="AG259" s="70">
        <f t="shared" si="240"/>
        <v>1</v>
      </c>
      <c r="AH259" s="102">
        <f t="shared" si="241"/>
        <v>0</v>
      </c>
      <c r="AI259" s="230">
        <f t="shared" si="202"/>
        <v>33494</v>
      </c>
      <c r="AJ259" s="85">
        <f t="shared" si="254"/>
        <v>1</v>
      </c>
      <c r="AK259" s="27">
        <v>33859</v>
      </c>
      <c r="AL259">
        <v>8.5600004196166992</v>
      </c>
      <c r="AM259">
        <v>23.860000610351602</v>
      </c>
      <c r="AN259">
        <v>0.10000000149011599</v>
      </c>
      <c r="AO259">
        <v>29.745171413691299</v>
      </c>
      <c r="AP259" s="36">
        <f t="shared" si="203"/>
        <v>3.7147584927906374</v>
      </c>
      <c r="AQ259" s="41">
        <f t="shared" si="216"/>
        <v>44.453545033440818</v>
      </c>
      <c r="AR259" s="42">
        <f t="shared" si="217"/>
        <v>0.88907090066881633</v>
      </c>
      <c r="AS259" s="61">
        <f t="shared" si="204"/>
        <v>20.035000562667875</v>
      </c>
      <c r="AT259" s="37">
        <f t="shared" si="218"/>
        <v>1</v>
      </c>
      <c r="AU259" s="76">
        <f t="shared" si="227"/>
        <v>1</v>
      </c>
      <c r="AV259" s="89">
        <f t="shared" si="242"/>
        <v>1</v>
      </c>
      <c r="AW259" s="168">
        <f t="shared" si="234"/>
        <v>0.11131524907067908</v>
      </c>
      <c r="AX259" s="165">
        <f t="shared" si="255"/>
        <v>1</v>
      </c>
      <c r="AY259" s="70">
        <f t="shared" si="243"/>
        <v>1</v>
      </c>
      <c r="AZ259" s="102">
        <f t="shared" si="244"/>
        <v>0.82800045013430013</v>
      </c>
      <c r="BA259" s="230" t="str">
        <f t="shared" si="205"/>
        <v/>
      </c>
      <c r="BB259" s="85">
        <f t="shared" si="256"/>
        <v>1</v>
      </c>
      <c r="BC259" s="27">
        <v>33494</v>
      </c>
      <c r="BD259">
        <v>9.9600000381469709</v>
      </c>
      <c r="BE259">
        <v>15.300000190734901</v>
      </c>
      <c r="BF259">
        <v>1.3999999761581401</v>
      </c>
      <c r="BG259">
        <v>29.541672966162199</v>
      </c>
      <c r="BH259" s="110">
        <f t="shared" si="206"/>
        <v>1.9501563274091476</v>
      </c>
      <c r="BI259" s="111">
        <f t="shared" si="219"/>
        <v>41.426537733307804</v>
      </c>
      <c r="BJ259" s="113">
        <f t="shared" si="220"/>
        <v>0.82853075466615611</v>
      </c>
      <c r="BK259" s="112">
        <f t="shared" si="207"/>
        <v>13.965000152587919</v>
      </c>
      <c r="BL259" s="35">
        <f t="shared" si="208"/>
        <v>1</v>
      </c>
      <c r="BM259" s="76">
        <f t="shared" si="228"/>
        <v>1</v>
      </c>
      <c r="BN259" s="89">
        <f t="shared" si="245"/>
        <v>1</v>
      </c>
      <c r="BO259" s="168">
        <f t="shared" si="235"/>
        <v>7.8245696119185359E-2</v>
      </c>
      <c r="BP259" s="165">
        <f t="shared" si="230"/>
        <v>1</v>
      </c>
      <c r="BQ259" s="70">
        <f t="shared" si="248"/>
        <v>1</v>
      </c>
      <c r="BR259" s="102">
        <f t="shared" si="246"/>
        <v>0</v>
      </c>
      <c r="BS259" s="230" t="str">
        <f t="shared" si="221"/>
        <v/>
      </c>
      <c r="BT259" s="85">
        <f t="shared" si="257"/>
        <v>0</v>
      </c>
      <c r="BU259" s="27">
        <v>33859</v>
      </c>
      <c r="BV259">
        <v>4.5900001525878897</v>
      </c>
      <c r="BW259">
        <v>22.0200004577637</v>
      </c>
      <c r="BX259">
        <v>0</v>
      </c>
      <c r="BY259">
        <v>29.541672966162199</v>
      </c>
      <c r="BZ259" s="34">
        <f t="shared" si="209"/>
        <v>3.6014363612385161</v>
      </c>
      <c r="CA259" s="38">
        <f t="shared" si="222"/>
        <v>43.364595681265094</v>
      </c>
      <c r="CB259" s="40">
        <f t="shared" si="223"/>
        <v>0.86729191362530189</v>
      </c>
      <c r="CC259" s="61">
        <f t="shared" si="210"/>
        <v>17.662500381469748</v>
      </c>
      <c r="CD259" s="35">
        <f t="shared" si="211"/>
        <v>1</v>
      </c>
      <c r="CE259" s="76">
        <f t="shared" si="229"/>
        <v>1</v>
      </c>
      <c r="CF259" s="89">
        <f t="shared" si="247"/>
        <v>1</v>
      </c>
      <c r="CG259" s="168">
        <f t="shared" si="236"/>
        <v>0.11182138940889752</v>
      </c>
      <c r="CH259" s="165">
        <f t="shared" si="258"/>
        <v>0</v>
      </c>
      <c r="CI259" s="70">
        <f t="shared" si="231"/>
        <v>1</v>
      </c>
      <c r="CJ259" s="102">
        <f t="shared" si="249"/>
        <v>0</v>
      </c>
      <c r="CK259" s="230" t="str">
        <f t="shared" si="224"/>
        <v/>
      </c>
      <c r="CL259" s="85">
        <f t="shared" si="259"/>
        <v>1</v>
      </c>
      <c r="CM259" s="6"/>
      <c r="CN259" s="6"/>
      <c r="CO259" s="6"/>
      <c r="CP259" s="6"/>
      <c r="CQ259" s="6"/>
      <c r="CR259" s="6"/>
      <c r="CS259" s="6"/>
      <c r="CT259" s="6"/>
      <c r="CU259" s="6"/>
    </row>
    <row r="260" spans="1:99" ht="15.6">
      <c r="A260" s="27">
        <v>33130</v>
      </c>
      <c r="B260">
        <v>11.310000419616699</v>
      </c>
      <c r="C260">
        <v>26.629999160766602</v>
      </c>
      <c r="D260">
        <v>0</v>
      </c>
      <c r="E260">
        <v>29.986481433817598</v>
      </c>
      <c r="F260" s="36">
        <f t="shared" ref="F260:F323" si="261">0.0023*(AVERAGE(B260:C260)+17.8)*(C260-B260)^0.5*E260/2.45</f>
        <v>4.0514478509921172</v>
      </c>
      <c r="G260" s="41">
        <f t="shared" si="212"/>
        <v>32.462471449624083</v>
      </c>
      <c r="H260" s="42">
        <f t="shared" si="213"/>
        <v>0.64924942899248161</v>
      </c>
      <c r="I260" s="61">
        <f t="shared" ref="I260:I323" si="262">(C260-(C260-B260)/4)</f>
        <v>22.799999475479126</v>
      </c>
      <c r="J260" s="35">
        <f t="shared" ref="J260:J323" si="263">IF(H260&gt;$CP$3,1," ")</f>
        <v>1</v>
      </c>
      <c r="K260" s="89">
        <f t="shared" si="225"/>
        <v>1</v>
      </c>
      <c r="L260" s="89">
        <f t="shared" si="232"/>
        <v>1</v>
      </c>
      <c r="M260" s="168">
        <f t="shared" si="237"/>
        <v>0</v>
      </c>
      <c r="N260" s="165">
        <f t="shared" si="251"/>
        <v>0</v>
      </c>
      <c r="O260" s="70">
        <f t="shared" si="250"/>
        <v>1</v>
      </c>
      <c r="P260" s="102">
        <f t="shared" si="238"/>
        <v>7.8139999389648036</v>
      </c>
      <c r="Q260" s="230" t="str">
        <f t="shared" si="260"/>
        <v/>
      </c>
      <c r="R260" s="85">
        <f t="shared" si="252"/>
        <v>0</v>
      </c>
      <c r="S260" s="27">
        <v>33495</v>
      </c>
      <c r="T260">
        <v>10.670000076293899</v>
      </c>
      <c r="U260">
        <v>17.219999313354499</v>
      </c>
      <c r="V260">
        <v>30.600000381469702</v>
      </c>
      <c r="W260">
        <v>29.986481433817598</v>
      </c>
      <c r="X260" s="36">
        <f t="shared" ref="X260:X323" si="264">0.0023*(AVERAGE(T260:U260)+17.8)*(U260-T260)^0.5*W260/2.45</f>
        <v>2.2870897783562469</v>
      </c>
      <c r="Y260" s="41">
        <f t="shared" si="214"/>
        <v>50</v>
      </c>
      <c r="Z260" s="42">
        <f t="shared" si="215"/>
        <v>1</v>
      </c>
      <c r="AA260" s="61">
        <f t="shared" ref="AA260:AA323" si="265">(U260-(U260-T260)/4)</f>
        <v>15.582499504089348</v>
      </c>
      <c r="AB260" s="35">
        <f t="shared" ref="AB260:AB323" si="266">IF(Z260&gt;CP$3,1," ")</f>
        <v>1</v>
      </c>
      <c r="AC260" s="76">
        <f t="shared" si="226"/>
        <v>1</v>
      </c>
      <c r="AD260" s="89">
        <f t="shared" si="239"/>
        <v>1</v>
      </c>
      <c r="AE260" s="168">
        <f t="shared" si="233"/>
        <v>9.4903663730225588E-2</v>
      </c>
      <c r="AF260" s="165">
        <f t="shared" si="253"/>
        <v>0</v>
      </c>
      <c r="AG260" s="70">
        <f t="shared" si="240"/>
        <v>1</v>
      </c>
      <c r="AH260" s="102">
        <f t="shared" si="241"/>
        <v>0</v>
      </c>
      <c r="AI260" s="230" t="str">
        <f t="shared" ref="AI260:AI323" si="267">IF(AJ260&gt;AJ259,S260,"")</f>
        <v/>
      </c>
      <c r="AJ260" s="85">
        <f t="shared" si="254"/>
        <v>1</v>
      </c>
      <c r="AK260" s="27">
        <v>33860</v>
      </c>
      <c r="AL260">
        <v>10.9799995422363</v>
      </c>
      <c r="AM260">
        <v>15.550000190734901</v>
      </c>
      <c r="AN260">
        <v>2.4000000953674299</v>
      </c>
      <c r="AO260">
        <v>29.986481433817598</v>
      </c>
      <c r="AP260" s="36">
        <f t="shared" ref="AP260:AP323" si="268">0.0023*(AVERAGE(AL260:AM260)+17.8)*(AM260-AL260)^0.5*AO260/2.45</f>
        <v>1.8694624567302958</v>
      </c>
      <c r="AQ260" s="41">
        <f t="shared" si="216"/>
        <v>45.357975163424015</v>
      </c>
      <c r="AR260" s="42">
        <f t="shared" si="217"/>
        <v>0.90715950326848027</v>
      </c>
      <c r="AS260" s="61">
        <f t="shared" ref="AS260:AS323" si="269">(AM260-(AM260-AL260)/4)</f>
        <v>14.407500028610251</v>
      </c>
      <c r="AT260" s="37">
        <f t="shared" si="218"/>
        <v>1</v>
      </c>
      <c r="AU260" s="76">
        <f t="shared" si="227"/>
        <v>1</v>
      </c>
      <c r="AV260" s="89">
        <f t="shared" si="242"/>
        <v>1</v>
      </c>
      <c r="AW260" s="168">
        <f t="shared" si="234"/>
        <v>8.2940040768886655E-2</v>
      </c>
      <c r="AX260" s="165">
        <f t="shared" si="255"/>
        <v>1</v>
      </c>
      <c r="AY260" s="70">
        <f t="shared" si="243"/>
        <v>1</v>
      </c>
      <c r="AZ260" s="102">
        <f t="shared" si="244"/>
        <v>0.82800045013430013</v>
      </c>
      <c r="BA260" s="230" t="str">
        <f t="shared" ref="BA260:BA323" si="270">IF(BB260&gt;BB259,AK260,"")</f>
        <v/>
      </c>
      <c r="BB260" s="85">
        <f t="shared" si="256"/>
        <v>1</v>
      </c>
      <c r="BC260" s="27">
        <v>33495</v>
      </c>
      <c r="BD260">
        <v>7.8299999237060502</v>
      </c>
      <c r="BE260">
        <v>15.1499996185303</v>
      </c>
      <c r="BF260">
        <v>19.399999618530298</v>
      </c>
      <c r="BG260">
        <v>29.785314889995899</v>
      </c>
      <c r="BH260" s="110">
        <f t="shared" ref="BH260:BH323" si="271">0.0023*(AVERAGE(BD260:BE260)+17.8)*(BE260-BD260)^0.5*BG260/2.45</f>
        <v>2.2158422924545635</v>
      </c>
      <c r="BI260" s="111">
        <f t="shared" si="219"/>
        <v>50</v>
      </c>
      <c r="BJ260" s="113">
        <f t="shared" si="220"/>
        <v>1</v>
      </c>
      <c r="BK260" s="112">
        <f t="shared" ref="BK260:BK323" si="272">(BE260-(BE260-BD260)/4)</f>
        <v>13.319999694824238</v>
      </c>
      <c r="BL260" s="35">
        <f t="shared" ref="BL260:BL323" si="273">IF(BJ260&gt;$CP$3,1," ")</f>
        <v>1</v>
      </c>
      <c r="BM260" s="76">
        <f t="shared" si="228"/>
        <v>1</v>
      </c>
      <c r="BN260" s="89">
        <f t="shared" si="245"/>
        <v>1</v>
      </c>
      <c r="BO260" s="168">
        <f t="shared" si="235"/>
        <v>7.1325870432685748E-2</v>
      </c>
      <c r="BP260" s="165">
        <f t="shared" si="230"/>
        <v>1</v>
      </c>
      <c r="BQ260" s="70">
        <f t="shared" si="248"/>
        <v>1</v>
      </c>
      <c r="BR260" s="102">
        <f t="shared" si="246"/>
        <v>0</v>
      </c>
      <c r="BS260" s="230" t="str">
        <f t="shared" si="221"/>
        <v/>
      </c>
      <c r="BT260" s="85">
        <f t="shared" si="257"/>
        <v>0</v>
      </c>
      <c r="BU260" s="27">
        <v>33860</v>
      </c>
      <c r="BV260">
        <v>8.7399997711181605</v>
      </c>
      <c r="BW260">
        <v>13.1599998474121</v>
      </c>
      <c r="BX260">
        <v>0.40000000596046398</v>
      </c>
      <c r="BY260">
        <v>29.785314889995899</v>
      </c>
      <c r="BZ260" s="34">
        <f t="shared" ref="BZ260:BZ323" si="274">0.0023*(AVERAGE(BV260:BW260)+17.8)*(BW260-BV260)^0.5*BY260/2.45</f>
        <v>1.6901020636529211</v>
      </c>
      <c r="CA260" s="38">
        <f t="shared" si="222"/>
        <v>42.412514036303222</v>
      </c>
      <c r="CB260" s="40">
        <f t="shared" si="223"/>
        <v>0.84825028072606445</v>
      </c>
      <c r="CC260" s="61">
        <f t="shared" ref="CC260:CC323" si="275">(BW260-(BW260-BV260)/4)</f>
        <v>12.054999828338616</v>
      </c>
      <c r="CD260" s="35">
        <f t="shared" ref="CD260:CD323" si="276">IF(CB260&gt;$CP$3,1," ")</f>
        <v>1</v>
      </c>
      <c r="CE260" s="76">
        <f t="shared" si="229"/>
        <v>1</v>
      </c>
      <c r="CF260" s="89">
        <f t="shared" si="247"/>
        <v>1</v>
      </c>
      <c r="CG260" s="168">
        <f t="shared" si="236"/>
        <v>5.7795088352352537E-2</v>
      </c>
      <c r="CH260" s="165">
        <f t="shared" si="258"/>
        <v>0</v>
      </c>
      <c r="CI260" s="70">
        <f t="shared" si="231"/>
        <v>1</v>
      </c>
      <c r="CJ260" s="102">
        <f t="shared" si="249"/>
        <v>0</v>
      </c>
      <c r="CK260" s="230" t="str">
        <f t="shared" si="224"/>
        <v/>
      </c>
      <c r="CL260" s="85">
        <f t="shared" si="259"/>
        <v>1</v>
      </c>
      <c r="CM260" s="6"/>
      <c r="CN260" s="6"/>
      <c r="CO260" s="6"/>
      <c r="CP260" s="6"/>
      <c r="CQ260" s="6"/>
      <c r="CR260" s="6"/>
      <c r="CS260" s="6"/>
      <c r="CT260" s="6"/>
      <c r="CU260" s="6"/>
    </row>
    <row r="261" spans="1:99" ht="15.6">
      <c r="A261" s="27">
        <v>33131</v>
      </c>
      <c r="B261">
        <v>13.2799997329712</v>
      </c>
      <c r="C261">
        <v>18.950000762939499</v>
      </c>
      <c r="D261">
        <v>0</v>
      </c>
      <c r="E261">
        <v>30.227529797475899</v>
      </c>
      <c r="F261" s="36">
        <f t="shared" si="261"/>
        <v>2.2916474345224649</v>
      </c>
      <c r="G261" s="41">
        <f t="shared" ref="G261:G324" si="277">IF((D261+G260-($CP$2*F261))&gt;0,IF((D261+G260-($CP$2*F261))&gt;$CP$1,$CP$1,(D261+G260-($CP$2*F261))),0)</f>
        <v>30.629153502006112</v>
      </c>
      <c r="H261" s="42">
        <f t="shared" ref="H261:H324" si="278">IF(G261/$CP$1&gt;1,1,G261/$CP$1)</f>
        <v>0.61258307004012225</v>
      </c>
      <c r="I261" s="61">
        <f t="shared" si="262"/>
        <v>17.532500505447423</v>
      </c>
      <c r="J261" s="35">
        <f t="shared" si="263"/>
        <v>1</v>
      </c>
      <c r="K261" s="89" t="str">
        <f t="shared" si="225"/>
        <v/>
      </c>
      <c r="L261" s="89">
        <f t="shared" si="232"/>
        <v>1</v>
      </c>
      <c r="M261" s="168">
        <f t="shared" si="237"/>
        <v>0.11103445636152899</v>
      </c>
      <c r="N261" s="165">
        <f t="shared" si="251"/>
        <v>0</v>
      </c>
      <c r="O261" s="70">
        <f t="shared" si="250"/>
        <v>1</v>
      </c>
      <c r="P261" s="102">
        <f t="shared" si="238"/>
        <v>6.5420001983642351</v>
      </c>
      <c r="Q261" s="230" t="str">
        <f t="shared" si="260"/>
        <v/>
      </c>
      <c r="R261" s="85">
        <f t="shared" si="252"/>
        <v>0</v>
      </c>
      <c r="S261" s="27">
        <v>33496</v>
      </c>
      <c r="T261">
        <v>6.8200001716613796</v>
      </c>
      <c r="U261">
        <v>14.550000190734901</v>
      </c>
      <c r="V261">
        <v>15</v>
      </c>
      <c r="W261">
        <v>30.227529797475899</v>
      </c>
      <c r="X261" s="36">
        <f t="shared" si="264"/>
        <v>2.2473482892044689</v>
      </c>
      <c r="Y261" s="41">
        <f t="shared" ref="Y261:Y324" si="279">IF((V261+Y260-($CP$2*X261))&gt;0,IF((V261+Y260-($CP$2*X261))&gt;$CP$1,$CP$1,(V261+Y260-($CP$2*X261))),0)</f>
        <v>50</v>
      </c>
      <c r="Z261" s="42">
        <f t="shared" ref="Z261:Z324" si="280">IF(Y261/$CP$1&gt;1,1,Y261/$CP$1)</f>
        <v>1</v>
      </c>
      <c r="AA261" s="61">
        <f t="shared" si="265"/>
        <v>12.61750018596652</v>
      </c>
      <c r="AB261" s="35">
        <f t="shared" si="266"/>
        <v>1</v>
      </c>
      <c r="AC261" s="76">
        <f t="shared" si="226"/>
        <v>1</v>
      </c>
      <c r="AD261" s="89">
        <f t="shared" si="239"/>
        <v>1</v>
      </c>
      <c r="AE261" s="168">
        <f t="shared" si="233"/>
        <v>6.3779297860123457E-2</v>
      </c>
      <c r="AF261" s="165">
        <f t="shared" si="253"/>
        <v>1</v>
      </c>
      <c r="AG261" s="70">
        <f t="shared" si="240"/>
        <v>1</v>
      </c>
      <c r="AH261" s="102">
        <f t="shared" si="241"/>
        <v>0</v>
      </c>
      <c r="AI261" s="230" t="str">
        <f t="shared" si="267"/>
        <v/>
      </c>
      <c r="AJ261" s="85">
        <f t="shared" si="254"/>
        <v>1</v>
      </c>
      <c r="AK261" s="27">
        <v>33861</v>
      </c>
      <c r="AL261">
        <v>6.2199997901916504</v>
      </c>
      <c r="AM261">
        <v>16.7299995422363</v>
      </c>
      <c r="AN261">
        <v>1.29999995231628</v>
      </c>
      <c r="AO261">
        <v>30.227529797475899</v>
      </c>
      <c r="AP261" s="36">
        <f t="shared" si="268"/>
        <v>2.6931631364771684</v>
      </c>
      <c r="AQ261" s="41">
        <f t="shared" ref="AQ261:AQ324" si="281">IF((AN261+AQ260-($CP$2*AP261))&gt;0,IF((AN261+AQ260-($CP$2*AP261))&gt;$CP$1,$CP$1,(AN261+AQ260-($CP$2*AP261))),0)</f>
        <v>44.50344460655856</v>
      </c>
      <c r="AR261" s="42">
        <f t="shared" ref="AR261:AR324" si="282">IF(AQ261/$CP$1&gt;1,1,AQ261/$CP$1)</f>
        <v>0.89006889213117124</v>
      </c>
      <c r="AS261" s="61">
        <f t="shared" si="269"/>
        <v>14.102499604225137</v>
      </c>
      <c r="AT261" s="37">
        <f t="shared" ref="AT261:AT324" si="283">IF(AR261&gt;$CP$3,1," ")</f>
        <v>1</v>
      </c>
      <c r="AU261" s="76">
        <f t="shared" si="227"/>
        <v>1</v>
      </c>
      <c r="AV261" s="89">
        <f t="shared" si="242"/>
        <v>1</v>
      </c>
      <c r="AW261" s="168">
        <f t="shared" si="234"/>
        <v>7.9711004576128022E-2</v>
      </c>
      <c r="AX261" s="165">
        <f t="shared" si="255"/>
        <v>1</v>
      </c>
      <c r="AY261" s="70">
        <f t="shared" si="243"/>
        <v>1</v>
      </c>
      <c r="AZ261" s="102">
        <f t="shared" si="244"/>
        <v>0.82800045013430013</v>
      </c>
      <c r="BA261" s="230" t="str">
        <f t="shared" si="270"/>
        <v/>
      </c>
      <c r="BB261" s="85">
        <f t="shared" si="256"/>
        <v>1</v>
      </c>
      <c r="BC261" s="27">
        <v>33496</v>
      </c>
      <c r="BD261">
        <v>5.9499998092651403</v>
      </c>
      <c r="BE261">
        <v>10.6400003433228</v>
      </c>
      <c r="BF261">
        <v>4.6999998092651403</v>
      </c>
      <c r="BG261">
        <v>30.0287736721728</v>
      </c>
      <c r="BH261" s="110">
        <f t="shared" si="271"/>
        <v>1.5931002172789173</v>
      </c>
      <c r="BI261" s="111">
        <f t="shared" ref="BI261:BI324" si="284">IF((BF261+BI260-($CP$2*BH261))&gt;0,IF((BF261+BI260-($CP$2*BH261))&gt;$CP$1,$CP$1,(BF261+BI260-($CP$2*BH261))),0)</f>
        <v>50</v>
      </c>
      <c r="BJ261" s="113">
        <f t="shared" ref="BJ261:BJ324" si="285">IF(BI261/$CP$1&gt;1,1,BI261/$CP$1)</f>
        <v>1</v>
      </c>
      <c r="BK261" s="112">
        <f t="shared" si="272"/>
        <v>9.4675002098083851</v>
      </c>
      <c r="BL261" s="35">
        <f t="shared" si="273"/>
        <v>1</v>
      </c>
      <c r="BM261" s="76">
        <f t="shared" si="228"/>
        <v>1</v>
      </c>
      <c r="BN261" s="89">
        <f t="shared" si="245"/>
        <v>1</v>
      </c>
      <c r="BO261" s="168">
        <f t="shared" si="235"/>
        <v>3.2152705753420455E-2</v>
      </c>
      <c r="BP261" s="165">
        <f t="shared" si="230"/>
        <v>1</v>
      </c>
      <c r="BQ261" s="70">
        <f t="shared" si="248"/>
        <v>1</v>
      </c>
      <c r="BR261" s="102">
        <f t="shared" si="246"/>
        <v>0</v>
      </c>
      <c r="BS261" s="230" t="str">
        <f t="shared" ref="BS261:BS324" si="286">IF(BT261&gt;BT260,BC261,"")</f>
        <v/>
      </c>
      <c r="BT261" s="85">
        <f t="shared" si="257"/>
        <v>0</v>
      </c>
      <c r="BU261" s="27">
        <v>33861</v>
      </c>
      <c r="BV261">
        <v>2.53999996185303</v>
      </c>
      <c r="BW261">
        <v>14.670000076293899</v>
      </c>
      <c r="BX261">
        <v>0.60000002384185802</v>
      </c>
      <c r="BY261">
        <v>30.0287736721728</v>
      </c>
      <c r="BZ261" s="34">
        <f t="shared" si="274"/>
        <v>2.5924830341008285</v>
      </c>
      <c r="CA261" s="38">
        <f t="shared" ref="CA261:CA324" si="287">IF((BX261+CA260-($CP$2*BZ261))&gt;0,IF((BX261+CA260-($CP$2*BZ261))&gt;$CP$1,$CP$1,(BX261+CA260-($CP$2*BZ261))),0)</f>
        <v>40.938527632864414</v>
      </c>
      <c r="CB261" s="40">
        <f t="shared" ref="CB261:CB324" si="288">IF(CA261/$CP$1&gt;1,1,CA261/$CP$1)</f>
        <v>0.81877055265728826</v>
      </c>
      <c r="CC261" s="61">
        <f t="shared" si="275"/>
        <v>11.637500047683682</v>
      </c>
      <c r="CD261" s="35">
        <f t="shared" si="276"/>
        <v>1</v>
      </c>
      <c r="CE261" s="76" t="str">
        <f t="shared" si="229"/>
        <v/>
      </c>
      <c r="CF261" s="89">
        <f t="shared" si="247"/>
        <v>1</v>
      </c>
      <c r="CG261" s="168">
        <f t="shared" si="236"/>
        <v>5.3416459372284605E-2</v>
      </c>
      <c r="CH261" s="165">
        <f t="shared" si="258"/>
        <v>0</v>
      </c>
      <c r="CI261" s="70">
        <f t="shared" si="231"/>
        <v>1</v>
      </c>
      <c r="CJ261" s="102">
        <f t="shared" si="249"/>
        <v>0</v>
      </c>
      <c r="CK261" s="230" t="str">
        <f t="shared" ref="CK261:CK324" si="289">IF(CL261&gt;CL260,BU261,"")</f>
        <v/>
      </c>
      <c r="CL261" s="85">
        <f t="shared" si="259"/>
        <v>1</v>
      </c>
      <c r="CM261" s="6"/>
      <c r="CN261" s="6"/>
      <c r="CO261" s="6"/>
      <c r="CP261" s="6"/>
      <c r="CQ261" s="6"/>
      <c r="CR261" s="6"/>
      <c r="CS261" s="6"/>
      <c r="CT261" s="6"/>
      <c r="CU261" s="6"/>
    </row>
    <row r="262" spans="1:99" ht="15.6">
      <c r="A262" s="27">
        <v>33132</v>
      </c>
      <c r="B262">
        <v>8.6599998474121094</v>
      </c>
      <c r="C262">
        <v>19.5100002288818</v>
      </c>
      <c r="D262">
        <v>1.70000004768372</v>
      </c>
      <c r="E262">
        <v>30.4682232020584</v>
      </c>
      <c r="F262" s="36">
        <f t="shared" si="261"/>
        <v>3.0040709021477463</v>
      </c>
      <c r="G262" s="41">
        <f t="shared" si="277"/>
        <v>29.925896827971638</v>
      </c>
      <c r="H262" s="42">
        <f t="shared" si="278"/>
        <v>0.59851793655943275</v>
      </c>
      <c r="I262" s="61">
        <f t="shared" si="262"/>
        <v>16.797500133514376</v>
      </c>
      <c r="J262" s="35">
        <f t="shared" si="263"/>
        <v>1</v>
      </c>
      <c r="K262" s="89" t="str">
        <f t="shared" ref="K262:K325" si="290">IF((SUM(D258:D262))&gt;$CP$6,1,"")</f>
        <v/>
      </c>
      <c r="L262" s="89">
        <f t="shared" si="232"/>
        <v>1</v>
      </c>
      <c r="M262" s="168">
        <f t="shared" si="237"/>
        <v>0.10576914815726526</v>
      </c>
      <c r="N262" s="165">
        <f t="shared" si="251"/>
        <v>0</v>
      </c>
      <c r="O262" s="70">
        <f t="shared" si="250"/>
        <v>1</v>
      </c>
      <c r="P262" s="102">
        <f t="shared" si="238"/>
        <v>4.1899999618530215</v>
      </c>
      <c r="Q262" s="230">
        <f t="shared" si="260"/>
        <v>33132</v>
      </c>
      <c r="R262" s="85">
        <f t="shared" si="252"/>
        <v>1</v>
      </c>
      <c r="S262" s="27">
        <v>33497</v>
      </c>
      <c r="T262">
        <v>5.3600001335143999</v>
      </c>
      <c r="U262">
        <v>16.719999313354499</v>
      </c>
      <c r="V262">
        <v>5.0999999046325701</v>
      </c>
      <c r="W262">
        <v>30.4682232020584</v>
      </c>
      <c r="X262" s="36">
        <f t="shared" si="264"/>
        <v>2.7803103858079372</v>
      </c>
      <c r="Y262" s="41">
        <f t="shared" si="279"/>
        <v>50</v>
      </c>
      <c r="Z262" s="42">
        <f t="shared" si="280"/>
        <v>1</v>
      </c>
      <c r="AA262" s="61">
        <f t="shared" si="265"/>
        <v>13.879999518394474</v>
      </c>
      <c r="AB262" s="35">
        <f t="shared" si="266"/>
        <v>1</v>
      </c>
      <c r="AC262" s="76">
        <f t="shared" ref="AC262:AC325" si="291">IF((SUM(V258:V262))&gt;$CP$6,1,"")</f>
        <v>1</v>
      </c>
      <c r="AD262" s="89">
        <f t="shared" si="239"/>
        <v>1</v>
      </c>
      <c r="AE262" s="168">
        <f t="shared" si="233"/>
        <v>7.7337504798221504E-2</v>
      </c>
      <c r="AF262" s="165">
        <f t="shared" si="253"/>
        <v>1</v>
      </c>
      <c r="AG262" s="70">
        <f t="shared" si="240"/>
        <v>1</v>
      </c>
      <c r="AH262" s="102">
        <f t="shared" si="241"/>
        <v>0</v>
      </c>
      <c r="AI262" s="230" t="str">
        <f t="shared" si="267"/>
        <v/>
      </c>
      <c r="AJ262" s="85">
        <f t="shared" si="254"/>
        <v>1</v>
      </c>
      <c r="AK262" s="27">
        <v>33862</v>
      </c>
      <c r="AL262">
        <v>7.0700001716613796</v>
      </c>
      <c r="AM262">
        <v>17.530000686645501</v>
      </c>
      <c r="AN262">
        <v>0.40000000596046398</v>
      </c>
      <c r="AO262">
        <v>30.4682232020584</v>
      </c>
      <c r="AP262" s="36">
        <f t="shared" si="268"/>
        <v>2.7844616119403658</v>
      </c>
      <c r="AQ262" s="41">
        <f t="shared" si="281"/>
        <v>42.675875322966732</v>
      </c>
      <c r="AR262" s="42">
        <f t="shared" si="282"/>
        <v>0.85351750645933466</v>
      </c>
      <c r="AS262" s="61">
        <f t="shared" si="269"/>
        <v>14.915000557899472</v>
      </c>
      <c r="AT262" s="37">
        <f t="shared" si="283"/>
        <v>1</v>
      </c>
      <c r="AU262" s="76" t="str">
        <f t="shared" ref="AU262:AU325" si="292">IF((SUM(AN258:AN262))&gt;$CP$6,1,"")</f>
        <v/>
      </c>
      <c r="AV262" s="89">
        <f t="shared" si="242"/>
        <v>1</v>
      </c>
      <c r="AW262" s="168">
        <f t="shared" si="234"/>
        <v>8.8221207318911143E-2</v>
      </c>
      <c r="AX262" s="165">
        <f t="shared" si="255"/>
        <v>1</v>
      </c>
      <c r="AY262" s="70">
        <f t="shared" si="243"/>
        <v>1</v>
      </c>
      <c r="AZ262" s="102">
        <f t="shared" si="244"/>
        <v>0.82800045013430013</v>
      </c>
      <c r="BA262" s="230" t="str">
        <f t="shared" si="270"/>
        <v/>
      </c>
      <c r="BB262" s="85">
        <f t="shared" si="256"/>
        <v>1</v>
      </c>
      <c r="BC262" s="27">
        <v>33497</v>
      </c>
      <c r="BD262">
        <v>1.8600000143051101</v>
      </c>
      <c r="BE262">
        <v>13.9700002670288</v>
      </c>
      <c r="BF262">
        <v>3</v>
      </c>
      <c r="BG262">
        <v>30.2719570068226</v>
      </c>
      <c r="BH262" s="110">
        <f t="shared" si="271"/>
        <v>2.543084885510011</v>
      </c>
      <c r="BI262" s="111">
        <f t="shared" si="284"/>
        <v>50</v>
      </c>
      <c r="BJ262" s="113">
        <f t="shared" si="285"/>
        <v>1</v>
      </c>
      <c r="BK262" s="112">
        <f t="shared" si="272"/>
        <v>10.942500203847878</v>
      </c>
      <c r="BL262" s="35">
        <f t="shared" si="273"/>
        <v>1</v>
      </c>
      <c r="BM262" s="76">
        <f t="shared" ref="BM262:BM325" si="293">IF((SUM(BF258:BF262))&gt;$CP$6,1,"")</f>
        <v>1</v>
      </c>
      <c r="BN262" s="89">
        <f t="shared" si="245"/>
        <v>1</v>
      </c>
      <c r="BO262" s="168">
        <f t="shared" si="235"/>
        <v>4.6295629699653472E-2</v>
      </c>
      <c r="BP262" s="165">
        <f t="shared" si="230"/>
        <v>1</v>
      </c>
      <c r="BQ262" s="70">
        <f t="shared" si="248"/>
        <v>1</v>
      </c>
      <c r="BR262" s="102">
        <f t="shared" si="246"/>
        <v>0</v>
      </c>
      <c r="BS262" s="230">
        <f t="shared" si="286"/>
        <v>33497</v>
      </c>
      <c r="BT262" s="85">
        <f t="shared" si="257"/>
        <v>1</v>
      </c>
      <c r="BU262" s="27">
        <v>33862</v>
      </c>
      <c r="BV262">
        <v>7.0199999809265101</v>
      </c>
      <c r="BW262">
        <v>13.9899997711182</v>
      </c>
      <c r="BX262">
        <v>0.10000000149011599</v>
      </c>
      <c r="BY262">
        <v>30.2719570068226</v>
      </c>
      <c r="BZ262" s="34">
        <f t="shared" si="274"/>
        <v>2.1236443640647882</v>
      </c>
      <c r="CA262" s="38">
        <f t="shared" si="287"/>
        <v>39.339612143102698</v>
      </c>
      <c r="CB262" s="40">
        <f t="shared" si="288"/>
        <v>0.78679224286205396</v>
      </c>
      <c r="CC262" s="61">
        <f t="shared" si="275"/>
        <v>12.247499823570276</v>
      </c>
      <c r="CD262" s="35">
        <f t="shared" si="276"/>
        <v>1</v>
      </c>
      <c r="CE262" s="76" t="str">
        <f t="shared" si="229"/>
        <v/>
      </c>
      <c r="CF262" s="89">
        <f t="shared" si="247"/>
        <v>1</v>
      </c>
      <c r="CG262" s="168">
        <f t="shared" si="236"/>
        <v>5.983380611426966E-2</v>
      </c>
      <c r="CH262" s="165">
        <f t="shared" si="258"/>
        <v>0</v>
      </c>
      <c r="CI262" s="70">
        <f t="shared" si="231"/>
        <v>1</v>
      </c>
      <c r="CJ262" s="102">
        <f t="shared" si="249"/>
        <v>0</v>
      </c>
      <c r="CK262" s="230" t="str">
        <f t="shared" si="289"/>
        <v/>
      </c>
      <c r="CL262" s="85">
        <f t="shared" si="259"/>
        <v>1</v>
      </c>
      <c r="CM262" s="6"/>
      <c r="CN262" s="6"/>
      <c r="CO262" s="6"/>
      <c r="CP262" s="6"/>
      <c r="CQ262" s="6"/>
      <c r="CR262" s="6"/>
      <c r="CS262" s="6"/>
      <c r="CT262" s="6"/>
      <c r="CU262" s="6"/>
    </row>
    <row r="263" spans="1:99" ht="15.6">
      <c r="A263" s="27">
        <v>33133</v>
      </c>
      <c r="B263">
        <v>11.920000076293899</v>
      </c>
      <c r="C263">
        <v>18.340000152587901</v>
      </c>
      <c r="D263">
        <v>9.1000003814697301</v>
      </c>
      <c r="E263">
        <v>30.70849251668</v>
      </c>
      <c r="F263" s="36">
        <f t="shared" si="261"/>
        <v>2.4053567505860309</v>
      </c>
      <c r="G263" s="41">
        <f t="shared" si="277"/>
        <v>37.101611808972542</v>
      </c>
      <c r="H263" s="42">
        <f t="shared" si="278"/>
        <v>0.7420322361794508</v>
      </c>
      <c r="I263" s="61">
        <f t="shared" si="262"/>
        <v>16.735000133514401</v>
      </c>
      <c r="J263" s="35">
        <f t="shared" si="263"/>
        <v>1</v>
      </c>
      <c r="K263" s="89">
        <f t="shared" si="290"/>
        <v>1</v>
      </c>
      <c r="L263" s="89">
        <f t="shared" si="232"/>
        <v>1</v>
      </c>
      <c r="M263" s="168">
        <f t="shared" si="237"/>
        <v>0.10526683242581862</v>
      </c>
      <c r="N263" s="165">
        <f t="shared" si="251"/>
        <v>0</v>
      </c>
      <c r="O263" s="70">
        <f t="shared" si="250"/>
        <v>1</v>
      </c>
      <c r="P263" s="102">
        <f t="shared" si="238"/>
        <v>4.1899999618530215</v>
      </c>
      <c r="Q263" s="230" t="str">
        <f t="shared" si="260"/>
        <v/>
      </c>
      <c r="R263" s="85">
        <f t="shared" si="252"/>
        <v>1</v>
      </c>
      <c r="S263" s="27">
        <v>33498</v>
      </c>
      <c r="T263">
        <v>10.3800001144409</v>
      </c>
      <c r="U263">
        <v>17.350000381469702</v>
      </c>
      <c r="V263">
        <v>1.20000004768372</v>
      </c>
      <c r="W263">
        <v>30.70849251668</v>
      </c>
      <c r="X263" s="36">
        <f t="shared" si="264"/>
        <v>2.4099950035466717</v>
      </c>
      <c r="Y263" s="41">
        <f t="shared" si="279"/>
        <v>49.272004044846383</v>
      </c>
      <c r="Z263" s="42">
        <f t="shared" si="280"/>
        <v>0.98544008089692769</v>
      </c>
      <c r="AA263" s="61">
        <f t="shared" si="265"/>
        <v>15.607500314712501</v>
      </c>
      <c r="AB263" s="35">
        <f t="shared" si="266"/>
        <v>1</v>
      </c>
      <c r="AC263" s="76">
        <f t="shared" si="291"/>
        <v>1</v>
      </c>
      <c r="AD263" s="89">
        <f t="shared" si="239"/>
        <v>1</v>
      </c>
      <c r="AE263" s="168">
        <f t="shared" si="233"/>
        <v>9.5146333721798232E-2</v>
      </c>
      <c r="AF263" s="165">
        <f t="shared" si="253"/>
        <v>1</v>
      </c>
      <c r="AG263" s="70">
        <f t="shared" si="240"/>
        <v>1</v>
      </c>
      <c r="AH263" s="102">
        <f t="shared" si="241"/>
        <v>0</v>
      </c>
      <c r="AI263" s="230" t="str">
        <f t="shared" si="267"/>
        <v/>
      </c>
      <c r="AJ263" s="85">
        <f t="shared" si="254"/>
        <v>1</v>
      </c>
      <c r="AK263" s="27">
        <v>33863</v>
      </c>
      <c r="AL263">
        <v>9.8800001144409197</v>
      </c>
      <c r="AM263">
        <v>18.549999237060501</v>
      </c>
      <c r="AN263">
        <v>0.10000000149011599</v>
      </c>
      <c r="AO263">
        <v>30.70849251668</v>
      </c>
      <c r="AP263" s="36">
        <f t="shared" si="268"/>
        <v>2.7175858813398452</v>
      </c>
      <c r="AQ263" s="41">
        <f t="shared" si="281"/>
        <v>40.601806619384973</v>
      </c>
      <c r="AR263" s="42">
        <f t="shared" si="282"/>
        <v>0.81203613238769945</v>
      </c>
      <c r="AS263" s="61">
        <f t="shared" si="269"/>
        <v>16.382499456405604</v>
      </c>
      <c r="AT263" s="37">
        <f t="shared" si="283"/>
        <v>1</v>
      </c>
      <c r="AU263" s="76" t="str">
        <f t="shared" si="292"/>
        <v/>
      </c>
      <c r="AV263" s="89">
        <f t="shared" si="242"/>
        <v>1</v>
      </c>
      <c r="AW263" s="168">
        <f t="shared" si="234"/>
        <v>0.10230261759651189</v>
      </c>
      <c r="AX263" s="165">
        <f t="shared" si="255"/>
        <v>1</v>
      </c>
      <c r="AY263" s="70">
        <f t="shared" si="243"/>
        <v>1</v>
      </c>
      <c r="AZ263" s="102">
        <f t="shared" si="244"/>
        <v>0.82800045013430013</v>
      </c>
      <c r="BA263" s="230" t="str">
        <f t="shared" si="270"/>
        <v/>
      </c>
      <c r="BB263" s="85">
        <f t="shared" si="256"/>
        <v>1</v>
      </c>
      <c r="BC263" s="27">
        <v>33498</v>
      </c>
      <c r="BD263">
        <v>7.2600002288818404</v>
      </c>
      <c r="BE263">
        <v>15.960000038146999</v>
      </c>
      <c r="BF263">
        <v>0.10000000149011599</v>
      </c>
      <c r="BG263">
        <v>30.514793806839599</v>
      </c>
      <c r="BH263" s="110">
        <f t="shared" si="271"/>
        <v>2.4850025538040299</v>
      </c>
      <c r="BI263" s="111">
        <f t="shared" si="284"/>
        <v>48.111997958446892</v>
      </c>
      <c r="BJ263" s="113">
        <f t="shared" si="285"/>
        <v>0.9622399591689379</v>
      </c>
      <c r="BK263" s="112">
        <f t="shared" si="272"/>
        <v>13.78500008583071</v>
      </c>
      <c r="BL263" s="35">
        <f t="shared" si="273"/>
        <v>1</v>
      </c>
      <c r="BM263" s="76">
        <f t="shared" si="293"/>
        <v>1</v>
      </c>
      <c r="BN263" s="89">
        <f t="shared" si="245"/>
        <v>1</v>
      </c>
      <c r="BO263" s="168">
        <f t="shared" si="235"/>
        <v>7.6320682227967951E-2</v>
      </c>
      <c r="BP263" s="165">
        <f t="shared" si="230"/>
        <v>0</v>
      </c>
      <c r="BQ263" s="70">
        <f t="shared" si="248"/>
        <v>1</v>
      </c>
      <c r="BR263" s="102">
        <f t="shared" si="246"/>
        <v>0</v>
      </c>
      <c r="BS263" s="230" t="str">
        <f t="shared" si="286"/>
        <v/>
      </c>
      <c r="BT263" s="85">
        <f t="shared" si="257"/>
        <v>1</v>
      </c>
      <c r="BU263" s="27">
        <v>33863</v>
      </c>
      <c r="BV263">
        <v>8.1599998474121094</v>
      </c>
      <c r="BW263">
        <v>16.170000076293899</v>
      </c>
      <c r="BX263">
        <v>0.10000000149011599</v>
      </c>
      <c r="BY263">
        <v>30.514793806839599</v>
      </c>
      <c r="BZ263" s="34">
        <f t="shared" si="274"/>
        <v>2.4294207530974532</v>
      </c>
      <c r="CA263" s="38">
        <f t="shared" si="287"/>
        <v>37.496075542114852</v>
      </c>
      <c r="CB263" s="40">
        <f t="shared" si="288"/>
        <v>0.74992151084229708</v>
      </c>
      <c r="CC263" s="61">
        <f t="shared" si="275"/>
        <v>14.167500019073451</v>
      </c>
      <c r="CD263" s="35">
        <f t="shared" si="276"/>
        <v>1</v>
      </c>
      <c r="CE263" s="76" t="str">
        <f t="shared" ref="CE263:CE326" si="294">IF((SUM(BX259:BX263))&gt;$CP$6,1,"")</f>
        <v/>
      </c>
      <c r="CF263" s="89">
        <f t="shared" si="247"/>
        <v>1</v>
      </c>
      <c r="CG263" s="168">
        <f t="shared" si="236"/>
        <v>8.040182927843012E-2</v>
      </c>
      <c r="CH263" s="165">
        <f t="shared" si="258"/>
        <v>0</v>
      </c>
      <c r="CI263" s="70">
        <f t="shared" si="231"/>
        <v>1</v>
      </c>
      <c r="CJ263" s="102">
        <f t="shared" si="249"/>
        <v>0</v>
      </c>
      <c r="CK263" s="230" t="str">
        <f t="shared" si="289"/>
        <v/>
      </c>
      <c r="CL263" s="85">
        <f t="shared" si="259"/>
        <v>1</v>
      </c>
      <c r="CM263" s="6"/>
      <c r="CN263" s="6"/>
      <c r="CO263" s="6"/>
      <c r="CP263" s="6"/>
      <c r="CQ263" s="6"/>
      <c r="CR263" s="6"/>
      <c r="CS263" s="6"/>
      <c r="CT263" s="6"/>
      <c r="CU263" s="6"/>
    </row>
    <row r="264" spans="1:99" ht="15.6">
      <c r="A264" s="27">
        <v>33134</v>
      </c>
      <c r="B264">
        <v>10.6000003814697</v>
      </c>
      <c r="C264">
        <v>16.090000152587901</v>
      </c>
      <c r="D264">
        <v>10.199999809265099</v>
      </c>
      <c r="E264">
        <v>30.948274653386399</v>
      </c>
      <c r="F264" s="36">
        <f t="shared" si="261"/>
        <v>2.1201798180304072</v>
      </c>
      <c r="G264" s="41">
        <f t="shared" si="277"/>
        <v>45.605467763813316</v>
      </c>
      <c r="H264" s="42">
        <f t="shared" si="278"/>
        <v>0.91210935527626635</v>
      </c>
      <c r="I264" s="61">
        <f t="shared" si="262"/>
        <v>14.717500209808351</v>
      </c>
      <c r="J264" s="35">
        <f t="shared" si="263"/>
        <v>1</v>
      </c>
      <c r="K264" s="89">
        <f t="shared" si="290"/>
        <v>1</v>
      </c>
      <c r="L264" s="89">
        <f t="shared" si="232"/>
        <v>1</v>
      </c>
      <c r="M264" s="168">
        <f t="shared" si="237"/>
        <v>8.6182297725778095E-2</v>
      </c>
      <c r="N264" s="165">
        <f t="shared" si="251"/>
        <v>1</v>
      </c>
      <c r="O264" s="70">
        <f t="shared" si="250"/>
        <v>1</v>
      </c>
      <c r="P264" s="102">
        <f t="shared" si="238"/>
        <v>4.1899999618530215</v>
      </c>
      <c r="Q264" s="230" t="str">
        <f t="shared" si="260"/>
        <v/>
      </c>
      <c r="R264" s="85">
        <f t="shared" si="252"/>
        <v>1</v>
      </c>
      <c r="S264" s="27">
        <v>33499</v>
      </c>
      <c r="T264">
        <v>12.420000076293899</v>
      </c>
      <c r="U264">
        <v>18.129999160766602</v>
      </c>
      <c r="V264">
        <v>7.4000000953674299</v>
      </c>
      <c r="W264">
        <v>30.948274653386399</v>
      </c>
      <c r="X264" s="36">
        <f t="shared" si="264"/>
        <v>2.2962335664930844</v>
      </c>
      <c r="Y264" s="41">
        <f t="shared" si="279"/>
        <v>50</v>
      </c>
      <c r="Z264" s="42">
        <f t="shared" si="280"/>
        <v>1</v>
      </c>
      <c r="AA264" s="61">
        <f t="shared" si="265"/>
        <v>16.702499389648427</v>
      </c>
      <c r="AB264" s="35">
        <f t="shared" si="266"/>
        <v>1</v>
      </c>
      <c r="AC264" s="76">
        <f t="shared" si="291"/>
        <v>1</v>
      </c>
      <c r="AD264" s="89">
        <f t="shared" si="239"/>
        <v>1</v>
      </c>
      <c r="AE264" s="168">
        <f t="shared" si="233"/>
        <v>0.10500270035428581</v>
      </c>
      <c r="AF264" s="165">
        <f t="shared" si="253"/>
        <v>1</v>
      </c>
      <c r="AG264" s="70">
        <f t="shared" si="240"/>
        <v>1</v>
      </c>
      <c r="AH264" s="102">
        <f t="shared" si="241"/>
        <v>0</v>
      </c>
      <c r="AI264" s="230" t="str">
        <f t="shared" si="267"/>
        <v/>
      </c>
      <c r="AJ264" s="85">
        <f t="shared" si="254"/>
        <v>1</v>
      </c>
      <c r="AK264" s="27">
        <v>33864</v>
      </c>
      <c r="AL264">
        <v>8.3199996948242205</v>
      </c>
      <c r="AM264">
        <v>17.809999465942401</v>
      </c>
      <c r="AN264">
        <v>0</v>
      </c>
      <c r="AO264">
        <v>30.948274653386399</v>
      </c>
      <c r="AP264" s="36">
        <f t="shared" si="268"/>
        <v>2.7624700004514255</v>
      </c>
      <c r="AQ264" s="41">
        <f t="shared" si="281"/>
        <v>38.391830619023835</v>
      </c>
      <c r="AR264" s="42">
        <f t="shared" si="282"/>
        <v>0.76783661238047674</v>
      </c>
      <c r="AS264" s="61">
        <f t="shared" si="269"/>
        <v>15.437499523162856</v>
      </c>
      <c r="AT264" s="37">
        <f t="shared" si="283"/>
        <v>1</v>
      </c>
      <c r="AU264" s="76" t="str">
        <f t="shared" si="292"/>
        <v/>
      </c>
      <c r="AV264" s="89">
        <f t="shared" si="242"/>
        <v>1</v>
      </c>
      <c r="AW264" s="168">
        <f t="shared" si="234"/>
        <v>9.3484166093443372E-2</v>
      </c>
      <c r="AX264" s="165">
        <f t="shared" si="255"/>
        <v>1</v>
      </c>
      <c r="AY264" s="70">
        <f t="shared" si="243"/>
        <v>1</v>
      </c>
      <c r="AZ264" s="102">
        <f t="shared" si="244"/>
        <v>0.82800045013430013</v>
      </c>
      <c r="BA264" s="230" t="str">
        <f t="shared" si="270"/>
        <v/>
      </c>
      <c r="BB264" s="85">
        <f t="shared" si="256"/>
        <v>1</v>
      </c>
      <c r="BC264" s="27">
        <v>33499</v>
      </c>
      <c r="BD264">
        <v>10.3999996185303</v>
      </c>
      <c r="BE264">
        <v>16.569999694824201</v>
      </c>
      <c r="BF264">
        <v>0.20000000298023199</v>
      </c>
      <c r="BG264">
        <v>30.757218289809</v>
      </c>
      <c r="BH264" s="110">
        <f t="shared" si="271"/>
        <v>2.2438175773750122</v>
      </c>
      <c r="BI264" s="111">
        <f t="shared" si="284"/>
        <v>46.516943899527114</v>
      </c>
      <c r="BJ264" s="113">
        <f t="shared" si="285"/>
        <v>0.93033887799054227</v>
      </c>
      <c r="BK264" s="112">
        <f t="shared" si="272"/>
        <v>15.027499675750725</v>
      </c>
      <c r="BL264" s="35">
        <f t="shared" si="273"/>
        <v>1</v>
      </c>
      <c r="BM264" s="76">
        <f t="shared" si="293"/>
        <v>1</v>
      </c>
      <c r="BN264" s="89">
        <f t="shared" si="245"/>
        <v>1</v>
      </c>
      <c r="BO264" s="168">
        <f t="shared" si="235"/>
        <v>8.9371639336669945E-2</v>
      </c>
      <c r="BP264" s="165">
        <f t="shared" ref="BP264:BP327" si="295">IF(AND(SUM(BO248:BO264)&gt;1,SUM(BF244:BF248)&gt;$CP$6),1,0)</f>
        <v>0</v>
      </c>
      <c r="BQ264" s="70">
        <f t="shared" si="248"/>
        <v>1</v>
      </c>
      <c r="BR264" s="102">
        <f t="shared" si="246"/>
        <v>0</v>
      </c>
      <c r="BS264" s="230" t="str">
        <f t="shared" si="286"/>
        <v/>
      </c>
      <c r="BT264" s="85">
        <f t="shared" si="257"/>
        <v>1</v>
      </c>
      <c r="BU264" s="27">
        <v>33864</v>
      </c>
      <c r="BV264">
        <v>6.9299998283386204</v>
      </c>
      <c r="BW264">
        <v>12.1199998855591</v>
      </c>
      <c r="BX264">
        <v>0.40000000596046398</v>
      </c>
      <c r="BY264">
        <v>30.757218289809</v>
      </c>
      <c r="BZ264" s="34">
        <f t="shared" si="274"/>
        <v>1.7974327739470195</v>
      </c>
      <c r="CA264" s="38">
        <f t="shared" si="287"/>
        <v>36.4581293289177</v>
      </c>
      <c r="CB264" s="40">
        <f t="shared" si="288"/>
        <v>0.72916258657835398</v>
      </c>
      <c r="CC264" s="61">
        <f t="shared" si="275"/>
        <v>10.82249987125398</v>
      </c>
      <c r="CD264" s="35">
        <f t="shared" si="276"/>
        <v>1</v>
      </c>
      <c r="CE264" s="76" t="str">
        <f t="shared" si="294"/>
        <v/>
      </c>
      <c r="CF264" s="89">
        <f t="shared" si="247"/>
        <v>1</v>
      </c>
      <c r="CG264" s="168">
        <f t="shared" si="236"/>
        <v>4.5091607557174479E-2</v>
      </c>
      <c r="CH264" s="165">
        <f t="shared" si="258"/>
        <v>0</v>
      </c>
      <c r="CI264" s="70">
        <f t="shared" si="231"/>
        <v>1</v>
      </c>
      <c r="CJ264" s="102">
        <f t="shared" si="249"/>
        <v>0</v>
      </c>
      <c r="CK264" s="230" t="str">
        <f t="shared" si="289"/>
        <v/>
      </c>
      <c r="CL264" s="85">
        <f t="shared" si="259"/>
        <v>1</v>
      </c>
      <c r="CM264" s="6"/>
      <c r="CN264" s="6"/>
      <c r="CO264" s="6"/>
      <c r="CP264" s="6"/>
      <c r="CQ264" s="6"/>
      <c r="CR264" s="6"/>
      <c r="CS264" s="6"/>
      <c r="CT264" s="6"/>
      <c r="CU264" s="6"/>
    </row>
    <row r="265" spans="1:99" ht="15.6">
      <c r="A265" s="27">
        <v>33135</v>
      </c>
      <c r="B265">
        <v>11.3400001525879</v>
      </c>
      <c r="C265">
        <v>16.549999237060501</v>
      </c>
      <c r="D265">
        <v>2.5999999046325701</v>
      </c>
      <c r="E265">
        <v>31.187506524223199</v>
      </c>
      <c r="F265" s="36">
        <f t="shared" si="261"/>
        <v>2.1214683463328381</v>
      </c>
      <c r="G265" s="41">
        <f t="shared" si="277"/>
        <v>46.508292991379612</v>
      </c>
      <c r="H265" s="42">
        <f t="shared" si="278"/>
        <v>0.93016585982759226</v>
      </c>
      <c r="I265" s="61">
        <f t="shared" si="262"/>
        <v>15.247499465942351</v>
      </c>
      <c r="J265" s="35">
        <f t="shared" si="263"/>
        <v>1</v>
      </c>
      <c r="K265" s="89">
        <f t="shared" si="290"/>
        <v>1</v>
      </c>
      <c r="L265" s="89">
        <f t="shared" si="232"/>
        <v>1</v>
      </c>
      <c r="M265" s="168">
        <f t="shared" si="237"/>
        <v>9.1595215874172464E-2</v>
      </c>
      <c r="N265" s="165">
        <f t="shared" si="251"/>
        <v>1</v>
      </c>
      <c r="O265" s="70">
        <f t="shared" si="250"/>
        <v>1</v>
      </c>
      <c r="P265" s="102">
        <f t="shared" si="238"/>
        <v>4.1899999618530215</v>
      </c>
      <c r="Q265" s="230" t="str">
        <f t="shared" si="260"/>
        <v/>
      </c>
      <c r="R265" s="85">
        <f t="shared" si="252"/>
        <v>1</v>
      </c>
      <c r="S265" s="27">
        <v>33500</v>
      </c>
      <c r="T265">
        <v>10.689999580383301</v>
      </c>
      <c r="U265">
        <v>18.920000076293899</v>
      </c>
      <c r="V265">
        <v>6.9000000953674299</v>
      </c>
      <c r="W265">
        <v>31.187506524223199</v>
      </c>
      <c r="X265" s="36">
        <f t="shared" si="264"/>
        <v>2.738586975902745</v>
      </c>
      <c r="Y265" s="41">
        <f t="shared" si="279"/>
        <v>50</v>
      </c>
      <c r="Z265" s="42">
        <f t="shared" si="280"/>
        <v>1</v>
      </c>
      <c r="AA265" s="61">
        <f t="shared" si="265"/>
        <v>16.862499952316249</v>
      </c>
      <c r="AB265" s="35">
        <f t="shared" si="266"/>
        <v>1</v>
      </c>
      <c r="AC265" s="76">
        <f t="shared" si="291"/>
        <v>1</v>
      </c>
      <c r="AD265" s="89">
        <f t="shared" si="239"/>
        <v>1</v>
      </c>
      <c r="AE265" s="168">
        <f t="shared" si="233"/>
        <v>0.10628349408615825</v>
      </c>
      <c r="AF265" s="165">
        <f t="shared" si="253"/>
        <v>1</v>
      </c>
      <c r="AG265" s="70">
        <f t="shared" si="240"/>
        <v>1</v>
      </c>
      <c r="AH265" s="102">
        <f t="shared" si="241"/>
        <v>0</v>
      </c>
      <c r="AI265" s="230" t="str">
        <f t="shared" si="267"/>
        <v/>
      </c>
      <c r="AJ265" s="85">
        <f t="shared" si="254"/>
        <v>1</v>
      </c>
      <c r="AK265" s="27">
        <v>33865</v>
      </c>
      <c r="AL265">
        <v>9.5799999237060494</v>
      </c>
      <c r="AM265">
        <v>16.819999694824201</v>
      </c>
      <c r="AN265">
        <v>0</v>
      </c>
      <c r="AO265">
        <v>31.187506524223199</v>
      </c>
      <c r="AP265" s="36">
        <f t="shared" si="268"/>
        <v>2.4421558342118437</v>
      </c>
      <c r="AQ265" s="41">
        <f t="shared" si="281"/>
        <v>36.438105951654357</v>
      </c>
      <c r="AR265" s="42">
        <f t="shared" si="282"/>
        <v>0.72876211903308719</v>
      </c>
      <c r="AS265" s="61">
        <f t="shared" si="269"/>
        <v>15.009999752044664</v>
      </c>
      <c r="AT265" s="37">
        <f t="shared" si="283"/>
        <v>1</v>
      </c>
      <c r="AU265" s="76" t="str">
        <f t="shared" si="292"/>
        <v/>
      </c>
      <c r="AV265" s="89">
        <f t="shared" si="242"/>
        <v>1</v>
      </c>
      <c r="AW265" s="168">
        <f t="shared" si="234"/>
        <v>8.9193244288579485E-2</v>
      </c>
      <c r="AX265" s="165">
        <f t="shared" si="255"/>
        <v>1</v>
      </c>
      <c r="AY265" s="70">
        <f t="shared" si="243"/>
        <v>1</v>
      </c>
      <c r="AZ265" s="102">
        <f t="shared" si="244"/>
        <v>0.82800045013430013</v>
      </c>
      <c r="BA265" s="230" t="str">
        <f t="shared" si="270"/>
        <v/>
      </c>
      <c r="BB265" s="85">
        <f t="shared" si="256"/>
        <v>1</v>
      </c>
      <c r="BC265" s="27">
        <v>33500</v>
      </c>
      <c r="BD265">
        <v>8.8000001907348597</v>
      </c>
      <c r="BE265">
        <v>16.370000839233398</v>
      </c>
      <c r="BF265">
        <v>1.79999995231628</v>
      </c>
      <c r="BG265">
        <v>30.9991646733164</v>
      </c>
      <c r="BH265" s="110">
        <f t="shared" si="271"/>
        <v>2.4328702583552233</v>
      </c>
      <c r="BI265" s="111">
        <f t="shared" si="284"/>
        <v>46.37064764515921</v>
      </c>
      <c r="BJ265" s="113">
        <f t="shared" si="285"/>
        <v>0.92741295290318415</v>
      </c>
      <c r="BK265" s="112">
        <f t="shared" si="272"/>
        <v>14.477500677108765</v>
      </c>
      <c r="BL265" s="35">
        <f t="shared" si="273"/>
        <v>1</v>
      </c>
      <c r="BM265" s="76">
        <f t="shared" si="293"/>
        <v>1</v>
      </c>
      <c r="BN265" s="89">
        <f t="shared" si="245"/>
        <v>1</v>
      </c>
      <c r="BO265" s="168">
        <f t="shared" si="235"/>
        <v>8.3676106940086273E-2</v>
      </c>
      <c r="BP265" s="165">
        <f t="shared" si="295"/>
        <v>0</v>
      </c>
      <c r="BQ265" s="70">
        <f t="shared" si="248"/>
        <v>1</v>
      </c>
      <c r="BR265" s="102">
        <f t="shared" si="246"/>
        <v>0</v>
      </c>
      <c r="BS265" s="230" t="str">
        <f t="shared" si="286"/>
        <v/>
      </c>
      <c r="BT265" s="85">
        <f t="shared" si="257"/>
        <v>1</v>
      </c>
      <c r="BU265" s="27">
        <v>33865</v>
      </c>
      <c r="BV265">
        <v>6.4499998092651403</v>
      </c>
      <c r="BW265">
        <v>12.920000076293899</v>
      </c>
      <c r="BX265">
        <v>8.3999996185302699</v>
      </c>
      <c r="BY265">
        <v>30.9991646733164</v>
      </c>
      <c r="BZ265" s="34">
        <f t="shared" si="274"/>
        <v>2.0345090803189407</v>
      </c>
      <c r="CA265" s="38">
        <f t="shared" si="287"/>
        <v>43.230521683192812</v>
      </c>
      <c r="CB265" s="40">
        <f t="shared" si="288"/>
        <v>0.86461043366385626</v>
      </c>
      <c r="CC265" s="61">
        <f t="shared" si="275"/>
        <v>11.302500009536709</v>
      </c>
      <c r="CD265" s="35">
        <f t="shared" si="276"/>
        <v>1</v>
      </c>
      <c r="CE265" s="76">
        <f t="shared" si="294"/>
        <v>1</v>
      </c>
      <c r="CF265" s="89">
        <f t="shared" si="247"/>
        <v>1</v>
      </c>
      <c r="CG265" s="168">
        <f t="shared" si="236"/>
        <v>4.9954652834960651E-2</v>
      </c>
      <c r="CH265" s="165">
        <f t="shared" si="258"/>
        <v>0</v>
      </c>
      <c r="CI265" s="70">
        <f t="shared" ref="CI265:CI328" si="296">IF((AVERAGE(BW259:BW265))&lt;$CP$4,1,"")</f>
        <v>1</v>
      </c>
      <c r="CJ265" s="102">
        <f t="shared" si="249"/>
        <v>0</v>
      </c>
      <c r="CK265" s="230" t="str">
        <f t="shared" si="289"/>
        <v/>
      </c>
      <c r="CL265" s="85">
        <f t="shared" si="259"/>
        <v>1</v>
      </c>
      <c r="CM265" s="6"/>
      <c r="CN265" s="6"/>
      <c r="CO265" s="6"/>
      <c r="CP265" s="6"/>
      <c r="CQ265" s="6"/>
      <c r="CR265" s="6"/>
      <c r="CS265" s="6"/>
      <c r="CT265" s="6"/>
      <c r="CU265" s="6"/>
    </row>
    <row r="266" spans="1:99" ht="15.6">
      <c r="A266" s="27">
        <v>33136</v>
      </c>
      <c r="B266">
        <v>7.1799998283386204</v>
      </c>
      <c r="C266">
        <v>15.8699998855591</v>
      </c>
      <c r="D266">
        <v>2</v>
      </c>
      <c r="E266">
        <v>31.426125041235998</v>
      </c>
      <c r="F266" s="36">
        <f t="shared" si="261"/>
        <v>2.5503541621882637</v>
      </c>
      <c r="G266" s="41">
        <f t="shared" si="277"/>
        <v>46.468009661629004</v>
      </c>
      <c r="H266" s="42">
        <f t="shared" si="278"/>
        <v>0.92936019323258012</v>
      </c>
      <c r="I266" s="61">
        <f t="shared" si="262"/>
        <v>13.69749987125398</v>
      </c>
      <c r="J266" s="35">
        <f t="shared" si="263"/>
        <v>1</v>
      </c>
      <c r="K266" s="89">
        <f t="shared" si="290"/>
        <v>1</v>
      </c>
      <c r="L266" s="89">
        <f t="shared" si="232"/>
        <v>1</v>
      </c>
      <c r="M266" s="168">
        <f t="shared" si="237"/>
        <v>7.5382699820807003E-2</v>
      </c>
      <c r="N266" s="165">
        <f t="shared" si="251"/>
        <v>1</v>
      </c>
      <c r="O266" s="70">
        <f t="shared" si="250"/>
        <v>1</v>
      </c>
      <c r="P266" s="102">
        <f t="shared" si="238"/>
        <v>4.1899999618530215</v>
      </c>
      <c r="Q266" s="230" t="str">
        <f t="shared" si="260"/>
        <v/>
      </c>
      <c r="R266" s="85">
        <f t="shared" si="252"/>
        <v>1</v>
      </c>
      <c r="S266" s="27">
        <v>33501</v>
      </c>
      <c r="T266">
        <v>7.3400001525878897</v>
      </c>
      <c r="U266">
        <v>19.370000839233398</v>
      </c>
      <c r="V266">
        <v>0.40000000596046398</v>
      </c>
      <c r="W266">
        <v>31.426125041235998</v>
      </c>
      <c r="X266" s="36">
        <f t="shared" si="264"/>
        <v>3.1879622816708553</v>
      </c>
      <c r="Y266" s="41">
        <f t="shared" si="279"/>
        <v>47.849630180623777</v>
      </c>
      <c r="Z266" s="42">
        <f t="shared" si="280"/>
        <v>0.95699260361247551</v>
      </c>
      <c r="AA266" s="61">
        <f t="shared" si="265"/>
        <v>16.362500667572021</v>
      </c>
      <c r="AB266" s="35">
        <f t="shared" si="266"/>
        <v>1</v>
      </c>
      <c r="AC266" s="76">
        <f t="shared" si="291"/>
        <v>1</v>
      </c>
      <c r="AD266" s="89">
        <f t="shared" si="239"/>
        <v>1</v>
      </c>
      <c r="AE266" s="168">
        <f t="shared" si="233"/>
        <v>0.10212825278620272</v>
      </c>
      <c r="AF266" s="165">
        <f t="shared" si="253"/>
        <v>1</v>
      </c>
      <c r="AG266" s="70">
        <f t="shared" si="240"/>
        <v>1</v>
      </c>
      <c r="AH266" s="102">
        <f t="shared" si="241"/>
        <v>0</v>
      </c>
      <c r="AI266" s="230" t="str">
        <f t="shared" si="267"/>
        <v/>
      </c>
      <c r="AJ266" s="85">
        <f t="shared" si="254"/>
        <v>1</v>
      </c>
      <c r="AK266" s="27">
        <v>33866</v>
      </c>
      <c r="AL266">
        <v>9.3299999237060494</v>
      </c>
      <c r="AM266">
        <v>15.3900003433228</v>
      </c>
      <c r="AN266">
        <v>0</v>
      </c>
      <c r="AO266">
        <v>31.426125041235998</v>
      </c>
      <c r="AP266" s="36">
        <f t="shared" si="268"/>
        <v>2.1903839679597108</v>
      </c>
      <c r="AQ266" s="41">
        <f t="shared" si="281"/>
        <v>34.685798777286585</v>
      </c>
      <c r="AR266" s="42">
        <f t="shared" si="282"/>
        <v>0.69371597554573172</v>
      </c>
      <c r="AS266" s="61">
        <f t="shared" si="269"/>
        <v>13.875000238418613</v>
      </c>
      <c r="AT266" s="37">
        <f t="shared" si="283"/>
        <v>1</v>
      </c>
      <c r="AU266" s="76" t="str">
        <f t="shared" si="292"/>
        <v/>
      </c>
      <c r="AV266" s="89">
        <f t="shared" si="242"/>
        <v>1</v>
      </c>
      <c r="AW266" s="168">
        <f t="shared" si="234"/>
        <v>7.7284040118934777E-2</v>
      </c>
      <c r="AX266" s="165">
        <f t="shared" si="255"/>
        <v>1</v>
      </c>
      <c r="AY266" s="70">
        <f t="shared" si="243"/>
        <v>1</v>
      </c>
      <c r="AZ266" s="102">
        <f t="shared" si="244"/>
        <v>0.82800045013430013</v>
      </c>
      <c r="BA266" s="230" t="str">
        <f t="shared" si="270"/>
        <v/>
      </c>
      <c r="BB266" s="85">
        <f t="shared" si="256"/>
        <v>1</v>
      </c>
      <c r="BC266" s="27">
        <v>33501</v>
      </c>
      <c r="BD266">
        <v>3.4800000190734899</v>
      </c>
      <c r="BE266">
        <v>17.069999694824201</v>
      </c>
      <c r="BF266">
        <v>0</v>
      </c>
      <c r="BG266">
        <v>31.240567174947198</v>
      </c>
      <c r="BH266" s="110">
        <f t="shared" si="271"/>
        <v>3.0353595861892826</v>
      </c>
      <c r="BI266" s="111">
        <f t="shared" si="284"/>
        <v>43.942359976207783</v>
      </c>
      <c r="BJ266" s="113">
        <f t="shared" si="285"/>
        <v>0.87884719952415569</v>
      </c>
      <c r="BK266" s="112">
        <f t="shared" si="272"/>
        <v>13.672499775886523</v>
      </c>
      <c r="BL266" s="35">
        <f t="shared" si="273"/>
        <v>1</v>
      </c>
      <c r="BM266" s="76">
        <f t="shared" si="293"/>
        <v>1</v>
      </c>
      <c r="BN266" s="89">
        <f t="shared" si="245"/>
        <v>1</v>
      </c>
      <c r="BO266" s="168">
        <f t="shared" si="235"/>
        <v>7.5114486924034954E-2</v>
      </c>
      <c r="BP266" s="165">
        <f t="shared" si="295"/>
        <v>0</v>
      </c>
      <c r="BQ266" s="70">
        <f t="shared" si="248"/>
        <v>1</v>
      </c>
      <c r="BR266" s="102">
        <f t="shared" si="246"/>
        <v>0</v>
      </c>
      <c r="BS266" s="230" t="str">
        <f t="shared" si="286"/>
        <v/>
      </c>
      <c r="BT266" s="85">
        <f t="shared" si="257"/>
        <v>1</v>
      </c>
      <c r="BU266" s="27">
        <v>33866</v>
      </c>
      <c r="BV266">
        <v>6.4400000572204599</v>
      </c>
      <c r="BW266">
        <v>11.539999961853001</v>
      </c>
      <c r="BX266">
        <v>0.10000000149011599</v>
      </c>
      <c r="BY266">
        <v>31.240567174947198</v>
      </c>
      <c r="BZ266" s="34">
        <f t="shared" si="274"/>
        <v>1.7743466027639312</v>
      </c>
      <c r="CA266" s="38">
        <f t="shared" si="287"/>
        <v>41.911044402471781</v>
      </c>
      <c r="CB266" s="40">
        <f t="shared" si="288"/>
        <v>0.83822088804943562</v>
      </c>
      <c r="CC266" s="61">
        <f t="shared" si="275"/>
        <v>10.264999985694866</v>
      </c>
      <c r="CD266" s="35">
        <f t="shared" si="276"/>
        <v>1</v>
      </c>
      <c r="CE266" s="76">
        <f t="shared" si="294"/>
        <v>1</v>
      </c>
      <c r="CF266" s="89">
        <f t="shared" si="247"/>
        <v>1</v>
      </c>
      <c r="CG266" s="168">
        <f t="shared" si="236"/>
        <v>3.9613082478414087E-2</v>
      </c>
      <c r="CH266" s="165">
        <f t="shared" si="258"/>
        <v>0</v>
      </c>
      <c r="CI266" s="70">
        <f t="shared" si="296"/>
        <v>1</v>
      </c>
      <c r="CJ266" s="102">
        <f t="shared" si="249"/>
        <v>0</v>
      </c>
      <c r="CK266" s="230" t="str">
        <f t="shared" si="289"/>
        <v/>
      </c>
      <c r="CL266" s="85">
        <f t="shared" si="259"/>
        <v>1</v>
      </c>
      <c r="CM266" s="6"/>
      <c r="CN266" s="6"/>
      <c r="CO266" s="6"/>
      <c r="CP266" s="6"/>
      <c r="CQ266" s="6"/>
      <c r="CR266" s="6"/>
      <c r="CS266" s="6"/>
      <c r="CT266" s="6"/>
      <c r="CU266" s="6"/>
    </row>
    <row r="267" spans="1:99" ht="15.6">
      <c r="A267" s="27">
        <v>33137</v>
      </c>
      <c r="B267">
        <v>6.1700000762939498</v>
      </c>
      <c r="C267">
        <v>18.899999618530298</v>
      </c>
      <c r="D267">
        <v>0</v>
      </c>
      <c r="E267">
        <v>31.664067116470601</v>
      </c>
      <c r="F267" s="36">
        <f t="shared" si="261"/>
        <v>3.2172635613092062</v>
      </c>
      <c r="G267" s="41">
        <f t="shared" si="277"/>
        <v>43.894198812581642</v>
      </c>
      <c r="H267" s="42">
        <f t="shared" si="278"/>
        <v>0.87788397625163284</v>
      </c>
      <c r="I267" s="61">
        <f t="shared" si="262"/>
        <v>15.717499732971211</v>
      </c>
      <c r="J267" s="35">
        <f t="shared" si="263"/>
        <v>1</v>
      </c>
      <c r="K267" s="89">
        <f t="shared" si="290"/>
        <v>1</v>
      </c>
      <c r="L267" s="89">
        <f t="shared" ref="L267:L330" si="297">IF((AVERAGE(I258:I267))&lt;$CP$5,1,"")</f>
        <v>1</v>
      </c>
      <c r="M267" s="168">
        <f t="shared" si="237"/>
        <v>9.6206358411415033E-2</v>
      </c>
      <c r="N267" s="165">
        <f t="shared" si="251"/>
        <v>1</v>
      </c>
      <c r="O267" s="70">
        <f t="shared" si="250"/>
        <v>1</v>
      </c>
      <c r="P267" s="102">
        <f t="shared" si="238"/>
        <v>4.1899999618530215</v>
      </c>
      <c r="Q267" s="230" t="str">
        <f t="shared" si="260"/>
        <v/>
      </c>
      <c r="R267" s="85">
        <f t="shared" si="252"/>
        <v>1</v>
      </c>
      <c r="S267" s="27">
        <v>33502</v>
      </c>
      <c r="T267">
        <v>6.8200001716613796</v>
      </c>
      <c r="U267">
        <v>19.549999237060501</v>
      </c>
      <c r="V267">
        <v>0</v>
      </c>
      <c r="W267">
        <v>31.664067116470601</v>
      </c>
      <c r="X267" s="36">
        <f t="shared" si="264"/>
        <v>3.2862010591866619</v>
      </c>
      <c r="Y267" s="41">
        <f t="shared" si="279"/>
        <v>45.220669333274444</v>
      </c>
      <c r="Z267" s="42">
        <f t="shared" si="280"/>
        <v>0.90441338666548887</v>
      </c>
      <c r="AA267" s="61">
        <f t="shared" si="265"/>
        <v>16.367499470710719</v>
      </c>
      <c r="AB267" s="35">
        <f t="shared" si="266"/>
        <v>1</v>
      </c>
      <c r="AC267" s="76">
        <f t="shared" si="291"/>
        <v>1</v>
      </c>
      <c r="AD267" s="89">
        <f t="shared" si="239"/>
        <v>1</v>
      </c>
      <c r="AE267" s="168">
        <f t="shared" ref="AE267:AE330" si="298">IF(AND(AA267&lt;21.5,AA267&gt;4.5),0.000318*AA267*(AA267-4.5)*((21.5-AA267)^(1/3.25)),0)</f>
        <v>0.10217189459186017</v>
      </c>
      <c r="AF267" s="165">
        <f t="shared" si="253"/>
        <v>1</v>
      </c>
      <c r="AG267" s="70">
        <f t="shared" si="240"/>
        <v>1</v>
      </c>
      <c r="AH267" s="102">
        <f t="shared" si="241"/>
        <v>0</v>
      </c>
      <c r="AI267" s="230" t="str">
        <f t="shared" si="267"/>
        <v/>
      </c>
      <c r="AJ267" s="85">
        <f t="shared" si="254"/>
        <v>1</v>
      </c>
      <c r="AK267" s="27">
        <v>33867</v>
      </c>
      <c r="AL267">
        <v>8.6199998855590803</v>
      </c>
      <c r="AM267">
        <v>17.219999313354499</v>
      </c>
      <c r="AN267">
        <v>0.10000000149011599</v>
      </c>
      <c r="AO267">
        <v>31.664067116470601</v>
      </c>
      <c r="AP267" s="36">
        <f t="shared" si="268"/>
        <v>2.677927813432329</v>
      </c>
      <c r="AQ267" s="41">
        <f t="shared" si="281"/>
        <v>32.643456528030839</v>
      </c>
      <c r="AR267" s="42">
        <f t="shared" si="282"/>
        <v>0.65286913056061679</v>
      </c>
      <c r="AS267" s="61">
        <f t="shared" si="269"/>
        <v>15.069999456405645</v>
      </c>
      <c r="AT267" s="37">
        <f t="shared" si="283"/>
        <v>1</v>
      </c>
      <c r="AU267" s="76" t="str">
        <f t="shared" si="292"/>
        <v/>
      </c>
      <c r="AV267" s="89">
        <f t="shared" si="242"/>
        <v>1</v>
      </c>
      <c r="AW267" s="168">
        <f t="shared" ref="AW267:AW330" si="299">IF(AND(AS267&lt;21.5,AS267&gt;4.5),0.000318*AS267*(AS267-4.5)*((21.5-AS267)^(1/3.25)),0)</f>
        <v>8.9803989880555768E-2</v>
      </c>
      <c r="AX267" s="165">
        <f t="shared" si="255"/>
        <v>1</v>
      </c>
      <c r="AY267" s="70">
        <f t="shared" si="243"/>
        <v>1</v>
      </c>
      <c r="AZ267" s="102">
        <f t="shared" si="244"/>
        <v>0.82800045013430013</v>
      </c>
      <c r="BA267" s="230" t="str">
        <f t="shared" si="270"/>
        <v/>
      </c>
      <c r="BB267" s="85">
        <f t="shared" si="256"/>
        <v>1</v>
      </c>
      <c r="BC267" s="27">
        <v>33502</v>
      </c>
      <c r="BD267">
        <v>5.1900000572204599</v>
      </c>
      <c r="BE267">
        <v>19.030000686645501</v>
      </c>
      <c r="BF267">
        <v>0</v>
      </c>
      <c r="BG267">
        <v>31.481360012286899</v>
      </c>
      <c r="BH267" s="110">
        <f t="shared" si="271"/>
        <v>3.2885141194926253</v>
      </c>
      <c r="BI267" s="111">
        <f t="shared" si="284"/>
        <v>41.311548680613683</v>
      </c>
      <c r="BJ267" s="113">
        <f t="shared" si="285"/>
        <v>0.82623097361227371</v>
      </c>
      <c r="BK267" s="112">
        <f t="shared" si="272"/>
        <v>15.57000052928924</v>
      </c>
      <c r="BL267" s="35">
        <f t="shared" si="273"/>
        <v>1</v>
      </c>
      <c r="BM267" s="76" t="str">
        <f t="shared" si="293"/>
        <v/>
      </c>
      <c r="BN267" s="89">
        <f t="shared" si="245"/>
        <v>1</v>
      </c>
      <c r="BO267" s="168">
        <f t="shared" ref="BO267:BO330" si="300">IF(AND(BK267&lt;21.5,BK267&gt;4.5),0.000318*BK267*(BK267-4.5)*((21.5-BK267)^(1/3.25)),0)</f>
        <v>9.4782107174073288E-2</v>
      </c>
      <c r="BP267" s="165">
        <f t="shared" si="295"/>
        <v>0</v>
      </c>
      <c r="BQ267" s="70">
        <f t="shared" si="248"/>
        <v>1</v>
      </c>
      <c r="BR267" s="102">
        <f t="shared" si="246"/>
        <v>0</v>
      </c>
      <c r="BS267" s="230" t="str">
        <f t="shared" si="286"/>
        <v/>
      </c>
      <c r="BT267" s="85">
        <f t="shared" si="257"/>
        <v>1</v>
      </c>
      <c r="BU267" s="27">
        <v>33867</v>
      </c>
      <c r="BV267">
        <v>7.3299999237060502</v>
      </c>
      <c r="BW267">
        <v>14.300000190734901</v>
      </c>
      <c r="BX267">
        <v>4</v>
      </c>
      <c r="BY267">
        <v>31.481360012286899</v>
      </c>
      <c r="BZ267" s="34">
        <f t="shared" si="274"/>
        <v>2.232674365214478</v>
      </c>
      <c r="CA267" s="38">
        <f t="shared" si="287"/>
        <v>44.124904910300195</v>
      </c>
      <c r="CB267" s="40">
        <f t="shared" si="288"/>
        <v>0.88249809820600389</v>
      </c>
      <c r="CC267" s="61">
        <f t="shared" si="275"/>
        <v>12.557500123977688</v>
      </c>
      <c r="CD267" s="35">
        <f t="shared" si="276"/>
        <v>1</v>
      </c>
      <c r="CE267" s="76">
        <f t="shared" si="294"/>
        <v>1</v>
      </c>
      <c r="CF267" s="89">
        <f t="shared" si="247"/>
        <v>1</v>
      </c>
      <c r="CG267" s="168">
        <f t="shared" ref="CG267:CG330" si="301">IF(AND(CC267&lt;21.5,CC267&gt;4.5),0.000318*CC267*(CC267-4.5)*((21.5-CC267)^(1/3.25)),0)</f>
        <v>6.3137477936435177E-2</v>
      </c>
      <c r="CH267" s="165">
        <f t="shared" si="258"/>
        <v>0</v>
      </c>
      <c r="CI267" s="70">
        <f t="shared" si="296"/>
        <v>1</v>
      </c>
      <c r="CJ267" s="102">
        <f t="shared" si="249"/>
        <v>0</v>
      </c>
      <c r="CK267" s="230" t="str">
        <f t="shared" si="289"/>
        <v/>
      </c>
      <c r="CL267" s="85">
        <f t="shared" si="259"/>
        <v>1</v>
      </c>
      <c r="CM267" s="6"/>
      <c r="CN267" s="6"/>
      <c r="CO267" s="6"/>
      <c r="CP267" s="6"/>
      <c r="CQ267" s="6"/>
      <c r="CR267" s="6"/>
      <c r="CS267" s="6"/>
      <c r="CT267" s="6"/>
      <c r="CU267" s="6"/>
    </row>
    <row r="268" spans="1:99" ht="15.6">
      <c r="A268" s="27">
        <v>33138</v>
      </c>
      <c r="B268">
        <v>7.5</v>
      </c>
      <c r="C268">
        <v>18.7399997711182</v>
      </c>
      <c r="D268">
        <v>0.10000000149011599</v>
      </c>
      <c r="E268">
        <v>31.901269661972599</v>
      </c>
      <c r="F268" s="36">
        <f t="shared" si="261"/>
        <v>3.1045049360262036</v>
      </c>
      <c r="G268" s="41">
        <f t="shared" si="277"/>
        <v>41.510594865250795</v>
      </c>
      <c r="H268" s="42">
        <f t="shared" si="278"/>
        <v>0.83021189730501588</v>
      </c>
      <c r="I268" s="61">
        <f t="shared" si="262"/>
        <v>15.92999982833865</v>
      </c>
      <c r="J268" s="35">
        <f t="shared" si="263"/>
        <v>1</v>
      </c>
      <c r="K268" s="89">
        <f t="shared" si="290"/>
        <v>1</v>
      </c>
      <c r="L268" s="89">
        <f t="shared" si="297"/>
        <v>1</v>
      </c>
      <c r="M268" s="168">
        <f t="shared" ref="M268:M331" si="302">IF(AND(I268&lt;21.5,I268&gt;4.5),0.000318*I268*(I268-4.5)*((21.5-I268)^(1/3.25)),0)</f>
        <v>9.8216176956157919E-2</v>
      </c>
      <c r="N268" s="165">
        <f t="shared" si="251"/>
        <v>1</v>
      </c>
      <c r="O268" s="70">
        <f t="shared" si="250"/>
        <v>1</v>
      </c>
      <c r="P268" s="102">
        <f t="shared" ref="P268:P331" si="303">IF(L268=1,(AVERAGE(IF(I268&gt;$CP$7,I268-$CP$7,0),IF(I267&gt;$CP$7,I267-$CP$7,0),IF(I266&gt;$CP$7,I266-$CP$7,0),IF(I265&gt;$CP$7,I265-$CP$7,0),IF(I264&gt;$CP$7,I264-$CP$7,0),IF(I263&gt;$CP$7,I263-$CP$7,0),IF(I262&gt;$CP$7,I262-$CP$7,0),IF(I261&gt;$CP$7,I261-$CP$7,0),IF(I260&gt;$CP$7,I260-$CP$7,0),IF(I259&gt;$CP$7,I259-$CP$7,0)))*$CP$8,"")</f>
        <v>4.1899999618530215</v>
      </c>
      <c r="Q268" s="230" t="str">
        <f t="shared" si="260"/>
        <v/>
      </c>
      <c r="R268" s="85">
        <f t="shared" si="252"/>
        <v>1</v>
      </c>
      <c r="S268" s="27">
        <v>33503</v>
      </c>
      <c r="T268">
        <v>7.0300002098083496</v>
      </c>
      <c r="U268">
        <v>19.280000686645501</v>
      </c>
      <c r="V268">
        <v>0</v>
      </c>
      <c r="W268">
        <v>31.901269661972599</v>
      </c>
      <c r="X268" s="36">
        <f t="shared" si="264"/>
        <v>3.244655460830387</v>
      </c>
      <c r="Y268" s="41">
        <f t="shared" si="279"/>
        <v>42.624944964610137</v>
      </c>
      <c r="Z268" s="42">
        <f t="shared" si="280"/>
        <v>0.85249889929220268</v>
      </c>
      <c r="AA268" s="61">
        <f t="shared" si="265"/>
        <v>16.217500567436211</v>
      </c>
      <c r="AB268" s="35">
        <f t="shared" si="266"/>
        <v>1</v>
      </c>
      <c r="AC268" s="76">
        <f t="shared" si="291"/>
        <v>1</v>
      </c>
      <c r="AD268" s="89">
        <f t="shared" ref="AD268:AD331" si="304">IF((AVERAGE(AA259:AA268))&lt;$CP$5,1,"")</f>
        <v>1</v>
      </c>
      <c r="AE268" s="168">
        <f t="shared" si="298"/>
        <v>0.1008458814390702</v>
      </c>
      <c r="AF268" s="165">
        <f t="shared" si="253"/>
        <v>1</v>
      </c>
      <c r="AG268" s="70">
        <f t="shared" ref="AG268:AG331" si="305">IF((AVERAGE(U262:U268))&lt;$CP$4,1,"")</f>
        <v>1</v>
      </c>
      <c r="AH268" s="102">
        <f t="shared" ref="AH268:AH331" si="306">IF(AD268=1,(AVERAGE(IF(AA268&gt;$CP$7,AA268-$CP$7,0),IF(AA267&gt;$CP$7,AA267-$CP$7,0),IF(AA266&gt;$CP$7,AA266-$CP$7,0),IF(AA265&gt;$CP$7,AA265-$CP$7,0),IF(AA264&gt;$CP$7,AA264-$CP$7,0),IF(AA263&gt;$CP$7,AA263-$CP$7,0),IF(AA262&gt;$CP$7,AA262-$CP$7,0),IF(AA261&gt;$CP$7,AA261-$CP$7,0),IF(AA260&gt;$CP$7,AA260-$CP$7,0),IF(AA259&gt;$CP$7,AA259-$CP$7,0)))*$CP$8,"")</f>
        <v>0</v>
      </c>
      <c r="AI268" s="230" t="str">
        <f t="shared" si="267"/>
        <v/>
      </c>
      <c r="AJ268" s="85">
        <f t="shared" si="254"/>
        <v>1</v>
      </c>
      <c r="AK268" s="27">
        <v>33868</v>
      </c>
      <c r="AL268">
        <v>7</v>
      </c>
      <c r="AM268">
        <v>15.7799997329712</v>
      </c>
      <c r="AN268">
        <v>0.89999997615814198</v>
      </c>
      <c r="AO268">
        <v>31.901269661972599</v>
      </c>
      <c r="AP268" s="36">
        <f t="shared" si="268"/>
        <v>2.5903059564023581</v>
      </c>
      <c r="AQ268" s="41">
        <f t="shared" si="281"/>
        <v>31.471211739067094</v>
      </c>
      <c r="AR268" s="42">
        <f t="shared" si="282"/>
        <v>0.62942423478134191</v>
      </c>
      <c r="AS268" s="61">
        <f t="shared" si="269"/>
        <v>13.584999799728401</v>
      </c>
      <c r="AT268" s="37">
        <f t="shared" si="283"/>
        <v>1</v>
      </c>
      <c r="AU268" s="76" t="str">
        <f t="shared" si="292"/>
        <v/>
      </c>
      <c r="AV268" s="89">
        <f t="shared" ref="AV268:AV331" si="307">IF((AVERAGE(AS259:AS268))&lt;$CP$5,1,"")</f>
        <v>1</v>
      </c>
      <c r="AW268" s="168">
        <f t="shared" si="299"/>
        <v>7.4175096238357635E-2</v>
      </c>
      <c r="AX268" s="165">
        <f t="shared" si="255"/>
        <v>1</v>
      </c>
      <c r="AY268" s="70">
        <f t="shared" ref="AY268:AY331" si="308">IF((AVERAGE(AM262:AM268))&lt;$CP$4,1,"")</f>
        <v>1</v>
      </c>
      <c r="AZ268" s="102">
        <f t="shared" ref="AZ268:AZ331" si="309">IF(AV268=1,(AVERAGE(IF(AS268&gt;$CP$7,AS268-$CP$7,0),IF(AS267&gt;$CP$7,AS267-$CP$7,0),IF(AS266&gt;$CP$7,AS266-$CP$7,0),IF(AS265&gt;$CP$7,AS265-$CP$7,0),IF(AS264&gt;$CP$7,AS264-$CP$7,0),IF(AS263&gt;$CP$7,AS263-$CP$7,0),IF(AS262&gt;$CP$7,AS262-$CP$7,0),IF(AS261&gt;$CP$7,AS261-$CP$7,0),IF(AS260&gt;$CP$7,AS260-$CP$7,0),IF(AS259&gt;$CP$7,AS259-$CP$7,0)))*$CP$8,"")</f>
        <v>0.82800045013430013</v>
      </c>
      <c r="BA268" s="230" t="str">
        <f t="shared" si="270"/>
        <v/>
      </c>
      <c r="BB268" s="85">
        <f t="shared" si="256"/>
        <v>1</v>
      </c>
      <c r="BC268" s="27">
        <v>33503</v>
      </c>
      <c r="BD268">
        <v>7.1599998474121103</v>
      </c>
      <c r="BE268">
        <v>18.280000686645501</v>
      </c>
      <c r="BF268">
        <v>0</v>
      </c>
      <c r="BG268">
        <v>31.721477402920801</v>
      </c>
      <c r="BH268" s="110">
        <f t="shared" si="271"/>
        <v>3.0307638661085132</v>
      </c>
      <c r="BI268" s="111">
        <f t="shared" si="284"/>
        <v>38.886937587726869</v>
      </c>
      <c r="BJ268" s="113">
        <f t="shared" si="285"/>
        <v>0.77773875175453744</v>
      </c>
      <c r="BK268" s="112">
        <f t="shared" si="272"/>
        <v>15.500000476837153</v>
      </c>
      <c r="BL268" s="35">
        <f t="shared" si="273"/>
        <v>1</v>
      </c>
      <c r="BM268" s="76" t="str">
        <f t="shared" si="293"/>
        <v/>
      </c>
      <c r="BN268" s="89">
        <f t="shared" ref="BN268:BN331" si="310">IF((AVERAGE(BK259:BK268))&lt;$CP$5,1,"")</f>
        <v>1</v>
      </c>
      <c r="BO268" s="168">
        <f t="shared" si="300"/>
        <v>9.4098495306538577E-2</v>
      </c>
      <c r="BP268" s="165">
        <f t="shared" si="295"/>
        <v>0</v>
      </c>
      <c r="BQ268" s="70">
        <f t="shared" si="248"/>
        <v>1</v>
      </c>
      <c r="BR268" s="102">
        <f t="shared" ref="BR268:BR331" si="311">IF(BN268=1,(AVERAGE(IF(BK268&gt;$CP$7,BK268-$CP$7,0),IF(BK267&gt;$CP$7,BK267-$CP$7,0),IF(BK266&gt;$CP$7,BK266-$CP$7,0),IF(BK265&gt;$CP$7,BK265-$CP$7,0),IF(BK264&gt;$CP$7,BK264-$CP$7,0),IF(BK263&gt;$CP$7,BK263-$CP$7,0),IF(BK262&gt;$CP$7,BK262-$CP$7,0),IF(BK261&gt;$CP$7,BK261-$CP$7,0),IF(BK260&gt;$CP$7,BK260-$CP$7,0),IF(BK259&gt;$CP$7,BK259-$CP$7,0)))*$CP$8,"")</f>
        <v>0</v>
      </c>
      <c r="BS268" s="230" t="str">
        <f t="shared" si="286"/>
        <v/>
      </c>
      <c r="BT268" s="85">
        <f t="shared" si="257"/>
        <v>1</v>
      </c>
      <c r="BU268" s="27">
        <v>33868</v>
      </c>
      <c r="BV268">
        <v>6.7399997711181596</v>
      </c>
      <c r="BW268">
        <v>14.0299997329712</v>
      </c>
      <c r="BX268">
        <v>2.5999999046325701</v>
      </c>
      <c r="BY268">
        <v>31.721477402920801</v>
      </c>
      <c r="BZ268" s="34">
        <f t="shared" si="274"/>
        <v>2.2661933252092874</v>
      </c>
      <c r="CA268" s="38">
        <f t="shared" si="287"/>
        <v>44.911950154765336</v>
      </c>
      <c r="CB268" s="40">
        <f t="shared" si="288"/>
        <v>0.89823900309530669</v>
      </c>
      <c r="CC268" s="61">
        <f t="shared" si="275"/>
        <v>12.20749974250794</v>
      </c>
      <c r="CD268" s="35">
        <f t="shared" si="276"/>
        <v>1</v>
      </c>
      <c r="CE268" s="76">
        <f t="shared" si="294"/>
        <v>1</v>
      </c>
      <c r="CF268" s="89">
        <f t="shared" ref="CF268:CF331" si="312">IF((AVERAGE(CC259:CC268))&lt;$CP$5,1,"")</f>
        <v>1</v>
      </c>
      <c r="CG268" s="168">
        <f t="shared" si="301"/>
        <v>5.9409282990487644E-2</v>
      </c>
      <c r="CH268" s="165">
        <f t="shared" si="258"/>
        <v>0</v>
      </c>
      <c r="CI268" s="70">
        <f t="shared" si="296"/>
        <v>1</v>
      </c>
      <c r="CJ268" s="102">
        <f t="shared" si="249"/>
        <v>0</v>
      </c>
      <c r="CK268" s="230" t="str">
        <f t="shared" si="289"/>
        <v/>
      </c>
      <c r="CL268" s="85">
        <f t="shared" si="259"/>
        <v>1</v>
      </c>
      <c r="CM268" s="6"/>
      <c r="CN268" s="6"/>
      <c r="CO268" s="6"/>
      <c r="CP268" s="6"/>
      <c r="CQ268" s="6"/>
      <c r="CR268" s="6"/>
      <c r="CS268" s="6"/>
      <c r="CT268" s="6"/>
      <c r="CU268" s="6"/>
    </row>
    <row r="269" spans="1:99" ht="15.6">
      <c r="A269" s="27">
        <v>33139</v>
      </c>
      <c r="B269">
        <v>7.1300001144409197</v>
      </c>
      <c r="C269">
        <v>18.399999618530298</v>
      </c>
      <c r="D269">
        <v>4.4000000953674299</v>
      </c>
      <c r="E269">
        <v>32.137669589787599</v>
      </c>
      <c r="F269" s="36">
        <f t="shared" si="261"/>
        <v>3.0957257510992497</v>
      </c>
      <c r="G269" s="41">
        <f t="shared" si="277"/>
        <v>43.434014359738825</v>
      </c>
      <c r="H269" s="42">
        <f t="shared" si="278"/>
        <v>0.86868028719477652</v>
      </c>
      <c r="I269" s="61">
        <f t="shared" si="262"/>
        <v>15.582499742507954</v>
      </c>
      <c r="J269" s="35">
        <f t="shared" si="263"/>
        <v>1</v>
      </c>
      <c r="K269" s="89">
        <f t="shared" si="290"/>
        <v>1</v>
      </c>
      <c r="L269" s="89">
        <f t="shared" si="297"/>
        <v>1</v>
      </c>
      <c r="M269" s="168">
        <f t="shared" si="302"/>
        <v>9.490366604743386E-2</v>
      </c>
      <c r="N269" s="165">
        <f t="shared" si="251"/>
        <v>1</v>
      </c>
      <c r="O269" s="70">
        <f t="shared" si="250"/>
        <v>1</v>
      </c>
      <c r="P269" s="102">
        <f t="shared" si="303"/>
        <v>3.0399995803833009</v>
      </c>
      <c r="Q269" s="230" t="str">
        <f t="shared" si="260"/>
        <v/>
      </c>
      <c r="R269" s="85">
        <f t="shared" si="252"/>
        <v>1</v>
      </c>
      <c r="S269" s="27">
        <v>33504</v>
      </c>
      <c r="T269">
        <v>6.9400000572204599</v>
      </c>
      <c r="U269">
        <v>21.379999160766602</v>
      </c>
      <c r="V269">
        <v>0</v>
      </c>
      <c r="W269">
        <v>32.137669589787599</v>
      </c>
      <c r="X269" s="36">
        <f t="shared" si="264"/>
        <v>3.664092944123793</v>
      </c>
      <c r="Y269" s="41">
        <f t="shared" si="279"/>
        <v>39.693670609311098</v>
      </c>
      <c r="Z269" s="42">
        <f t="shared" si="280"/>
        <v>0.79387341218622198</v>
      </c>
      <c r="AA269" s="61">
        <f t="shared" si="265"/>
        <v>17.769999384880066</v>
      </c>
      <c r="AB269" s="35">
        <f t="shared" si="266"/>
        <v>1</v>
      </c>
      <c r="AC269" s="76">
        <f t="shared" si="291"/>
        <v>1</v>
      </c>
      <c r="AD269" s="89">
        <f t="shared" si="304"/>
        <v>1</v>
      </c>
      <c r="AE269" s="168">
        <f t="shared" si="298"/>
        <v>0.11243353548416059</v>
      </c>
      <c r="AF269" s="165">
        <f t="shared" si="253"/>
        <v>1</v>
      </c>
      <c r="AG269" s="70">
        <f t="shared" si="305"/>
        <v>1</v>
      </c>
      <c r="AH269" s="102">
        <f t="shared" si="306"/>
        <v>0</v>
      </c>
      <c r="AI269" s="230" t="str">
        <f t="shared" si="267"/>
        <v/>
      </c>
      <c r="AJ269" s="85">
        <f t="shared" si="254"/>
        <v>1</v>
      </c>
      <c r="AK269" s="27">
        <v>33869</v>
      </c>
      <c r="AL269">
        <v>8.3199996948242205</v>
      </c>
      <c r="AM269">
        <v>17.069999694824201</v>
      </c>
      <c r="AN269">
        <v>13.800000190734901</v>
      </c>
      <c r="AO269">
        <v>32.137669589787599</v>
      </c>
      <c r="AP269" s="36">
        <f t="shared" si="268"/>
        <v>2.7215028467294071</v>
      </c>
      <c r="AQ269" s="41">
        <f t="shared" si="281"/>
        <v>43.094009652418464</v>
      </c>
      <c r="AR269" s="42">
        <f t="shared" si="282"/>
        <v>0.86188019304836927</v>
      </c>
      <c r="AS269" s="61">
        <f t="shared" si="269"/>
        <v>14.882499694824206</v>
      </c>
      <c r="AT269" s="37">
        <f t="shared" si="283"/>
        <v>1</v>
      </c>
      <c r="AU269" s="76">
        <f t="shared" si="292"/>
        <v>1</v>
      </c>
      <c r="AV269" s="89">
        <f t="shared" si="307"/>
        <v>1</v>
      </c>
      <c r="AW269" s="168">
        <f t="shared" si="299"/>
        <v>8.7887305709265715E-2</v>
      </c>
      <c r="AX269" s="165">
        <f t="shared" si="255"/>
        <v>1</v>
      </c>
      <c r="AY269" s="70">
        <f t="shared" si="308"/>
        <v>1</v>
      </c>
      <c r="AZ269" s="102">
        <f t="shared" si="309"/>
        <v>0</v>
      </c>
      <c r="BA269" s="230" t="str">
        <f t="shared" si="270"/>
        <v/>
      </c>
      <c r="BB269" s="85">
        <f t="shared" si="256"/>
        <v>1</v>
      </c>
      <c r="BC269" s="27">
        <v>33504</v>
      </c>
      <c r="BD269">
        <v>4.6199998855590803</v>
      </c>
      <c r="BE269">
        <v>20.850000381469702</v>
      </c>
      <c r="BF269">
        <v>0</v>
      </c>
      <c r="BG269">
        <v>31.960853564434402</v>
      </c>
      <c r="BH269" s="110">
        <f t="shared" si="271"/>
        <v>3.6909427908698773</v>
      </c>
      <c r="BI269" s="111">
        <f t="shared" si="284"/>
        <v>35.934183355030967</v>
      </c>
      <c r="BJ269" s="113">
        <f t="shared" si="285"/>
        <v>0.71868366710061937</v>
      </c>
      <c r="BK269" s="112">
        <f t="shared" si="272"/>
        <v>16.792500257492044</v>
      </c>
      <c r="BL269" s="35">
        <f t="shared" si="273"/>
        <v>1</v>
      </c>
      <c r="BM269" s="76" t="str">
        <f t="shared" si="293"/>
        <v/>
      </c>
      <c r="BN269" s="89">
        <f t="shared" si="310"/>
        <v>1</v>
      </c>
      <c r="BO269" s="168">
        <f t="shared" si="300"/>
        <v>0.10572924018440048</v>
      </c>
      <c r="BP269" s="165">
        <f t="shared" si="295"/>
        <v>1</v>
      </c>
      <c r="BQ269" s="70">
        <f t="shared" ref="BQ269:BQ332" si="313">IF((AVERAGE(BE263:BE269))&lt;$CP$4,1,"")</f>
        <v>1</v>
      </c>
      <c r="BR269" s="102">
        <f t="shared" si="311"/>
        <v>0</v>
      </c>
      <c r="BS269" s="230" t="str">
        <f t="shared" si="286"/>
        <v/>
      </c>
      <c r="BT269" s="85">
        <f t="shared" si="257"/>
        <v>1</v>
      </c>
      <c r="BU269" s="27">
        <v>33869</v>
      </c>
      <c r="BV269">
        <v>4.8600001335143999</v>
      </c>
      <c r="BW269">
        <v>14.579999923706101</v>
      </c>
      <c r="BX269">
        <v>1.3999999761581401</v>
      </c>
      <c r="BY269">
        <v>31.960853564434402</v>
      </c>
      <c r="BZ269" s="34">
        <f t="shared" si="274"/>
        <v>2.5743149496720945</v>
      </c>
      <c r="CA269" s="38">
        <f t="shared" si="287"/>
        <v>44.252498171185799</v>
      </c>
      <c r="CB269" s="40">
        <f t="shared" si="288"/>
        <v>0.885049963423716</v>
      </c>
      <c r="CC269" s="61">
        <f t="shared" si="275"/>
        <v>12.149999976158176</v>
      </c>
      <c r="CD269" s="35">
        <f t="shared" si="276"/>
        <v>1</v>
      </c>
      <c r="CE269" s="76">
        <f t="shared" si="294"/>
        <v>1</v>
      </c>
      <c r="CF269" s="89">
        <f t="shared" si="312"/>
        <v>1</v>
      </c>
      <c r="CG269" s="168">
        <f t="shared" si="301"/>
        <v>5.8799833470117913E-2</v>
      </c>
      <c r="CH269" s="165">
        <f t="shared" si="258"/>
        <v>0</v>
      </c>
      <c r="CI269" s="70">
        <f t="shared" si="296"/>
        <v>1</v>
      </c>
      <c r="CJ269" s="102">
        <f t="shared" ref="CJ269:CJ332" si="314">IF(CF269=1,(AVERAGE(IF(CC269&gt;$CP$7,CC269-$CP$7,0),IF(CC268&gt;$CP$7,CC268-$CP$7,0),IF(CC267&gt;$CP$7,CC267-$CP$7,0),IF(CC266&gt;$CP$7,CC266-$CP$7,0),IF(CC265&gt;$CP$7,CC265-$CP$7,0),IF(CC264&gt;$CP$7,CC264-$CP$7,0),IF(CC263&gt;$CP$7,CC263-$CP$7,0),IF(CC262&gt;$CP$7,CC262-$CP$7,0),IF(CC261&gt;$CP$7,CC261-$CP$7,0),IF(CC260&gt;$CP$7,CC260-$CP$7,0)))*$CP$8,"")</f>
        <v>0</v>
      </c>
      <c r="CK269" s="230" t="str">
        <f t="shared" si="289"/>
        <v/>
      </c>
      <c r="CL269" s="85">
        <f t="shared" si="259"/>
        <v>1</v>
      </c>
      <c r="CM269" s="6"/>
      <c r="CN269" s="6"/>
      <c r="CO269" s="6"/>
      <c r="CP269" s="6"/>
      <c r="CQ269" s="6"/>
      <c r="CR269" s="6"/>
      <c r="CS269" s="6"/>
      <c r="CT269" s="6"/>
      <c r="CU269" s="6"/>
    </row>
    <row r="270" spans="1:99" ht="15.6">
      <c r="A270" s="27">
        <v>33140</v>
      </c>
      <c r="B270">
        <v>9.2700004577636701</v>
      </c>
      <c r="C270">
        <v>15.3599996566772</v>
      </c>
      <c r="D270">
        <v>20.299999237060501</v>
      </c>
      <c r="E270">
        <v>32.373203811961297</v>
      </c>
      <c r="F270" s="36">
        <f t="shared" si="261"/>
        <v>2.2585978957624437</v>
      </c>
      <c r="G270" s="41">
        <f t="shared" si="277"/>
        <v>50</v>
      </c>
      <c r="H270" s="42">
        <f t="shared" si="278"/>
        <v>1</v>
      </c>
      <c r="I270" s="61">
        <f t="shared" si="262"/>
        <v>13.837499856948817</v>
      </c>
      <c r="J270" s="35">
        <f t="shared" si="263"/>
        <v>1</v>
      </c>
      <c r="K270" s="89">
        <f t="shared" si="290"/>
        <v>1</v>
      </c>
      <c r="L270" s="89">
        <f t="shared" si="297"/>
        <v>1</v>
      </c>
      <c r="M270" s="168">
        <f t="shared" si="302"/>
        <v>7.6882829149459195E-2</v>
      </c>
      <c r="N270" s="165">
        <f t="shared" si="251"/>
        <v>1</v>
      </c>
      <c r="O270" s="70">
        <f t="shared" si="250"/>
        <v>1</v>
      </c>
      <c r="P270" s="102">
        <f t="shared" si="303"/>
        <v>0</v>
      </c>
      <c r="Q270" s="230" t="str">
        <f t="shared" si="260"/>
        <v/>
      </c>
      <c r="R270" s="85">
        <f t="shared" si="252"/>
        <v>0</v>
      </c>
      <c r="S270" s="27">
        <v>33505</v>
      </c>
      <c r="T270">
        <v>8.5699996948242205</v>
      </c>
      <c r="U270">
        <v>21.780000686645501</v>
      </c>
      <c r="V270">
        <v>0</v>
      </c>
      <c r="W270">
        <v>32.373203811961297</v>
      </c>
      <c r="X270" s="36">
        <f t="shared" si="264"/>
        <v>3.6423666842929054</v>
      </c>
      <c r="Y270" s="41">
        <f t="shared" si="279"/>
        <v>36.779777261876774</v>
      </c>
      <c r="Z270" s="42">
        <f t="shared" si="280"/>
        <v>0.73559554523753545</v>
      </c>
      <c r="AA270" s="61">
        <f t="shared" si="265"/>
        <v>18.477500438690182</v>
      </c>
      <c r="AB270" s="35">
        <f t="shared" si="266"/>
        <v>1</v>
      </c>
      <c r="AC270" s="76" t="str">
        <f t="shared" si="291"/>
        <v/>
      </c>
      <c r="AD270" s="89">
        <f t="shared" si="304"/>
        <v>1</v>
      </c>
      <c r="AE270" s="168">
        <f t="shared" si="298"/>
        <v>0.11542632131414936</v>
      </c>
      <c r="AF270" s="165">
        <f t="shared" si="253"/>
        <v>1</v>
      </c>
      <c r="AG270" s="70">
        <f t="shared" si="305"/>
        <v>1</v>
      </c>
      <c r="AH270" s="102">
        <f t="shared" si="306"/>
        <v>0</v>
      </c>
      <c r="AI270" s="230" t="str">
        <f t="shared" si="267"/>
        <v/>
      </c>
      <c r="AJ270" s="85">
        <f t="shared" si="254"/>
        <v>1</v>
      </c>
      <c r="AK270" s="27">
        <v>33870</v>
      </c>
      <c r="AL270">
        <v>6.96000003814697</v>
      </c>
      <c r="AM270">
        <v>18.100000381469702</v>
      </c>
      <c r="AN270">
        <v>1.20000004768372</v>
      </c>
      <c r="AO270">
        <v>32.373203811961297</v>
      </c>
      <c r="AP270" s="36">
        <f t="shared" si="268"/>
        <v>3.0765391679212741</v>
      </c>
      <c r="AQ270" s="41">
        <f t="shared" si="281"/>
        <v>41.832778365765165</v>
      </c>
      <c r="AR270" s="42">
        <f t="shared" si="282"/>
        <v>0.83665556731530333</v>
      </c>
      <c r="AS270" s="61">
        <f t="shared" si="269"/>
        <v>15.315000295639019</v>
      </c>
      <c r="AT270" s="37">
        <f t="shared" si="283"/>
        <v>1</v>
      </c>
      <c r="AU270" s="76">
        <f t="shared" si="292"/>
        <v>1</v>
      </c>
      <c r="AV270" s="89">
        <f t="shared" si="307"/>
        <v>1</v>
      </c>
      <c r="AW270" s="168">
        <f t="shared" si="299"/>
        <v>9.2269846570480332E-2</v>
      </c>
      <c r="AX270" s="165">
        <f t="shared" si="255"/>
        <v>1</v>
      </c>
      <c r="AY270" s="70">
        <f t="shared" si="308"/>
        <v>1</v>
      </c>
      <c r="AZ270" s="102">
        <f t="shared" si="309"/>
        <v>0</v>
      </c>
      <c r="BA270" s="230" t="str">
        <f t="shared" si="270"/>
        <v/>
      </c>
      <c r="BB270" s="85">
        <f t="shared" si="256"/>
        <v>1</v>
      </c>
      <c r="BC270" s="27">
        <v>33505</v>
      </c>
      <c r="BD270">
        <v>8.1999998092651403</v>
      </c>
      <c r="BE270">
        <v>20.299999237060501</v>
      </c>
      <c r="BF270">
        <v>0</v>
      </c>
      <c r="BG270">
        <v>32.199422714413203</v>
      </c>
      <c r="BH270" s="110">
        <f t="shared" si="271"/>
        <v>3.3700049553971949</v>
      </c>
      <c r="BI270" s="111">
        <f t="shared" si="284"/>
        <v>33.238179390713213</v>
      </c>
      <c r="BJ270" s="113">
        <f t="shared" si="285"/>
        <v>0.66476358781426426</v>
      </c>
      <c r="BK270" s="112">
        <f t="shared" si="272"/>
        <v>17.274999380111659</v>
      </c>
      <c r="BL270" s="35">
        <f t="shared" si="273"/>
        <v>1</v>
      </c>
      <c r="BM270" s="76" t="str">
        <f t="shared" si="293"/>
        <v/>
      </c>
      <c r="BN270" s="89">
        <f t="shared" si="310"/>
        <v>1</v>
      </c>
      <c r="BO270" s="168">
        <f t="shared" si="300"/>
        <v>0.10933724670032002</v>
      </c>
      <c r="BP270" s="165">
        <f t="shared" si="295"/>
        <v>1</v>
      </c>
      <c r="BQ270" s="70">
        <f t="shared" si="313"/>
        <v>1</v>
      </c>
      <c r="BR270" s="102">
        <f t="shared" si="311"/>
        <v>0</v>
      </c>
      <c r="BS270" s="230" t="str">
        <f t="shared" si="286"/>
        <v/>
      </c>
      <c r="BT270" s="85">
        <f t="shared" si="257"/>
        <v>1</v>
      </c>
      <c r="BU270" s="27">
        <v>33870</v>
      </c>
      <c r="BV270">
        <v>7.1700000762939498</v>
      </c>
      <c r="BW270">
        <v>16.600000381469702</v>
      </c>
      <c r="BX270">
        <v>0.80000001192092896</v>
      </c>
      <c r="BY270">
        <v>32.199422714413203</v>
      </c>
      <c r="BZ270" s="34">
        <f t="shared" si="274"/>
        <v>2.7555147950295922</v>
      </c>
      <c r="CA270" s="38">
        <f t="shared" si="287"/>
        <v>42.848086347083054</v>
      </c>
      <c r="CB270" s="40">
        <f t="shared" si="288"/>
        <v>0.85696172694166106</v>
      </c>
      <c r="CC270" s="61">
        <f t="shared" si="275"/>
        <v>14.242500305175763</v>
      </c>
      <c r="CD270" s="35">
        <f t="shared" si="276"/>
        <v>1</v>
      </c>
      <c r="CE270" s="76">
        <f t="shared" si="294"/>
        <v>1</v>
      </c>
      <c r="CF270" s="89">
        <f t="shared" si="312"/>
        <v>1</v>
      </c>
      <c r="CG270" s="168">
        <f t="shared" si="301"/>
        <v>8.1197252109018347E-2</v>
      </c>
      <c r="CH270" s="165">
        <f t="shared" si="258"/>
        <v>0</v>
      </c>
      <c r="CI270" s="70">
        <f t="shared" si="296"/>
        <v>1</v>
      </c>
      <c r="CJ270" s="102">
        <f t="shared" si="314"/>
        <v>0</v>
      </c>
      <c r="CK270" s="230" t="str">
        <f t="shared" si="289"/>
        <v/>
      </c>
      <c r="CL270" s="85">
        <f t="shared" si="259"/>
        <v>0</v>
      </c>
      <c r="CM270" s="6"/>
      <c r="CN270" s="6"/>
      <c r="CO270" s="6"/>
      <c r="CP270" s="6"/>
      <c r="CQ270" s="6"/>
      <c r="CR270" s="6"/>
      <c r="CS270" s="6"/>
      <c r="CT270" s="6"/>
      <c r="CU270" s="6"/>
    </row>
    <row r="271" spans="1:99" ht="15.6">
      <c r="A271" s="27">
        <v>33141</v>
      </c>
      <c r="B271">
        <v>8.0600004196166992</v>
      </c>
      <c r="C271">
        <v>18.459999084472699</v>
      </c>
      <c r="D271">
        <v>7</v>
      </c>
      <c r="E271">
        <v>32.607809240539403</v>
      </c>
      <c r="F271" s="36">
        <f t="shared" si="261"/>
        <v>3.0662069451507867</v>
      </c>
      <c r="G271" s="41">
        <f t="shared" si="277"/>
        <v>50</v>
      </c>
      <c r="H271" s="42">
        <f t="shared" si="278"/>
        <v>1</v>
      </c>
      <c r="I271" s="61">
        <f t="shared" si="262"/>
        <v>15.859999418258699</v>
      </c>
      <c r="J271" s="35">
        <f t="shared" si="263"/>
        <v>1</v>
      </c>
      <c r="K271" s="89">
        <f t="shared" si="290"/>
        <v>1</v>
      </c>
      <c r="L271" s="89">
        <f t="shared" si="297"/>
        <v>1</v>
      </c>
      <c r="M271" s="168">
        <f t="shared" si="302"/>
        <v>9.7559914533053085E-2</v>
      </c>
      <c r="N271" s="165">
        <f t="shared" si="251"/>
        <v>1</v>
      </c>
      <c r="O271" s="70">
        <f t="shared" ref="O271:O334" si="315">IF((AVERAGE(C265:C271))&lt;$CP$4,1,"")</f>
        <v>1</v>
      </c>
      <c r="P271" s="102">
        <f t="shared" si="303"/>
        <v>0</v>
      </c>
      <c r="Q271" s="230" t="str">
        <f t="shared" si="260"/>
        <v/>
      </c>
      <c r="R271" s="85">
        <f t="shared" si="252"/>
        <v>0</v>
      </c>
      <c r="S271" s="27">
        <v>33506</v>
      </c>
      <c r="T271">
        <v>8.6800003051757795</v>
      </c>
      <c r="U271">
        <v>21.969999313354499</v>
      </c>
      <c r="V271">
        <v>0</v>
      </c>
      <c r="W271">
        <v>32.607809240539403</v>
      </c>
      <c r="X271" s="36">
        <f t="shared" si="264"/>
        <v>3.6965938106689755</v>
      </c>
      <c r="Y271" s="41">
        <f t="shared" si="279"/>
        <v>33.822502213341593</v>
      </c>
      <c r="Z271" s="42">
        <f t="shared" si="280"/>
        <v>0.67645004426683186</v>
      </c>
      <c r="AA271" s="61">
        <f t="shared" si="265"/>
        <v>18.647499561309818</v>
      </c>
      <c r="AB271" s="35">
        <f t="shared" si="266"/>
        <v>1</v>
      </c>
      <c r="AC271" s="76" t="str">
        <f t="shared" si="291"/>
        <v/>
      </c>
      <c r="AD271" s="89">
        <f t="shared" si="304"/>
        <v>1</v>
      </c>
      <c r="AE271" s="168">
        <f t="shared" si="298"/>
        <v>0.11582354867858967</v>
      </c>
      <c r="AF271" s="165">
        <f t="shared" si="253"/>
        <v>1</v>
      </c>
      <c r="AG271" s="70">
        <f t="shared" si="305"/>
        <v>1</v>
      </c>
      <c r="AH271" s="102">
        <f t="shared" si="306"/>
        <v>0</v>
      </c>
      <c r="AI271" s="230" t="str">
        <f t="shared" si="267"/>
        <v/>
      </c>
      <c r="AJ271" s="85">
        <f t="shared" si="254"/>
        <v>1</v>
      </c>
      <c r="AK271" s="27">
        <v>33871</v>
      </c>
      <c r="AL271">
        <v>8.0900001525878906</v>
      </c>
      <c r="AM271">
        <v>19.2299995422363</v>
      </c>
      <c r="AN271">
        <v>0</v>
      </c>
      <c r="AO271">
        <v>32.607809240539403</v>
      </c>
      <c r="AP271" s="36">
        <f t="shared" si="268"/>
        <v>3.2142871569145655</v>
      </c>
      <c r="AQ271" s="41">
        <f t="shared" si="281"/>
        <v>39.261348640233514</v>
      </c>
      <c r="AR271" s="42">
        <f t="shared" si="282"/>
        <v>0.78522697280467024</v>
      </c>
      <c r="AS271" s="61">
        <f t="shared" si="269"/>
        <v>16.444999694824197</v>
      </c>
      <c r="AT271" s="37">
        <f t="shared" si="283"/>
        <v>1</v>
      </c>
      <c r="AU271" s="76">
        <f t="shared" si="292"/>
        <v>1</v>
      </c>
      <c r="AV271" s="89">
        <f t="shared" si="307"/>
        <v>1</v>
      </c>
      <c r="AW271" s="168">
        <f t="shared" si="299"/>
        <v>0.10284347163360065</v>
      </c>
      <c r="AX271" s="165">
        <f t="shared" si="255"/>
        <v>1</v>
      </c>
      <c r="AY271" s="70">
        <f t="shared" si="308"/>
        <v>1</v>
      </c>
      <c r="AZ271" s="102">
        <f t="shared" si="309"/>
        <v>0</v>
      </c>
      <c r="BA271" s="230" t="str">
        <f t="shared" si="270"/>
        <v/>
      </c>
      <c r="BB271" s="85">
        <f t="shared" si="256"/>
        <v>0</v>
      </c>
      <c r="BC271" s="27">
        <v>33506</v>
      </c>
      <c r="BD271">
        <v>9.7799997329711896</v>
      </c>
      <c r="BE271">
        <v>22.079999923706101</v>
      </c>
      <c r="BF271">
        <v>0</v>
      </c>
      <c r="BG271">
        <v>32.437119070442499</v>
      </c>
      <c r="BH271" s="110">
        <f t="shared" si="271"/>
        <v>3.6022423252574676</v>
      </c>
      <c r="BI271" s="111">
        <f t="shared" si="284"/>
        <v>30.356385530507239</v>
      </c>
      <c r="BJ271" s="113">
        <f t="shared" si="285"/>
        <v>0.60712771061014481</v>
      </c>
      <c r="BK271" s="112">
        <f t="shared" si="272"/>
        <v>19.004999876022374</v>
      </c>
      <c r="BL271" s="35">
        <f t="shared" si="273"/>
        <v>1</v>
      </c>
      <c r="BM271" s="76" t="str">
        <f t="shared" si="293"/>
        <v/>
      </c>
      <c r="BN271" s="89">
        <f t="shared" si="310"/>
        <v>1</v>
      </c>
      <c r="BO271" s="168">
        <f t="shared" si="300"/>
        <v>0.11614172737155662</v>
      </c>
      <c r="BP271" s="165">
        <f t="shared" si="295"/>
        <v>1</v>
      </c>
      <c r="BQ271" s="70">
        <f t="shared" si="313"/>
        <v>1</v>
      </c>
      <c r="BR271" s="102">
        <f t="shared" si="311"/>
        <v>3.9999008178995153E-3</v>
      </c>
      <c r="BS271" s="230" t="str">
        <f t="shared" si="286"/>
        <v/>
      </c>
      <c r="BT271" s="85">
        <f t="shared" si="257"/>
        <v>1</v>
      </c>
      <c r="BU271" s="27">
        <v>33871</v>
      </c>
      <c r="BV271">
        <v>3.28999996185303</v>
      </c>
      <c r="BW271">
        <v>15.310000419616699</v>
      </c>
      <c r="BX271">
        <v>0.30000001192092901</v>
      </c>
      <c r="BY271">
        <v>32.437119070442499</v>
      </c>
      <c r="BZ271" s="34">
        <f t="shared" si="274"/>
        <v>2.8610507580564417</v>
      </c>
      <c r="CA271" s="38">
        <f t="shared" si="287"/>
        <v>40.859245752558827</v>
      </c>
      <c r="CB271" s="40">
        <f t="shared" si="288"/>
        <v>0.81718491505117652</v>
      </c>
      <c r="CC271" s="61">
        <f t="shared" si="275"/>
        <v>12.305000305175781</v>
      </c>
      <c r="CD271" s="35">
        <f t="shared" si="276"/>
        <v>1</v>
      </c>
      <c r="CE271" s="76">
        <f t="shared" si="294"/>
        <v>1</v>
      </c>
      <c r="CF271" s="89">
        <f t="shared" si="312"/>
        <v>1</v>
      </c>
      <c r="CG271" s="168">
        <f t="shared" si="301"/>
        <v>6.0444825093761312E-2</v>
      </c>
      <c r="CH271" s="165">
        <f t="shared" si="258"/>
        <v>0</v>
      </c>
      <c r="CI271" s="70">
        <f t="shared" si="296"/>
        <v>1</v>
      </c>
      <c r="CJ271" s="102">
        <f t="shared" si="314"/>
        <v>0</v>
      </c>
      <c r="CK271" s="230" t="str">
        <f t="shared" si="289"/>
        <v/>
      </c>
      <c r="CL271" s="85">
        <f t="shared" si="259"/>
        <v>0</v>
      </c>
      <c r="CM271" s="6"/>
      <c r="CN271" s="6"/>
      <c r="CO271" s="6"/>
      <c r="CP271" s="6"/>
      <c r="CQ271" s="6"/>
      <c r="CR271" s="6"/>
      <c r="CS271" s="6"/>
      <c r="CT271" s="6"/>
      <c r="CU271" s="6"/>
    </row>
    <row r="272" spans="1:99" ht="15.6">
      <c r="A272" s="27">
        <v>33142</v>
      </c>
      <c r="B272">
        <v>6.3800001144409197</v>
      </c>
      <c r="C272">
        <v>20.780000686645501</v>
      </c>
      <c r="D272">
        <v>0.80000001192092896</v>
      </c>
      <c r="E272">
        <v>32.841422787567602</v>
      </c>
      <c r="F272" s="36">
        <f t="shared" si="261"/>
        <v>3.6712834363344609</v>
      </c>
      <c r="G272" s="41">
        <f t="shared" si="277"/>
        <v>47.862973262853359</v>
      </c>
      <c r="H272" s="42">
        <f t="shared" si="278"/>
        <v>0.95725946525706718</v>
      </c>
      <c r="I272" s="61">
        <f t="shared" si="262"/>
        <v>17.180000543594357</v>
      </c>
      <c r="J272" s="35">
        <f t="shared" si="263"/>
        <v>1</v>
      </c>
      <c r="K272" s="89">
        <f t="shared" si="290"/>
        <v>1</v>
      </c>
      <c r="L272" s="89">
        <f t="shared" si="297"/>
        <v>1</v>
      </c>
      <c r="M272" s="168">
        <f t="shared" si="302"/>
        <v>0.1086683340522947</v>
      </c>
      <c r="N272" s="165">
        <f t="shared" ref="N272:N335" si="316">IF(AND(SUM(M261:M272)&gt;1,SUM(D257:D261)&gt;$CP$6),1,0)</f>
        <v>0</v>
      </c>
      <c r="O272" s="70">
        <f t="shared" si="315"/>
        <v>1</v>
      </c>
      <c r="P272" s="102">
        <f t="shared" si="303"/>
        <v>0</v>
      </c>
      <c r="Q272" s="230">
        <f t="shared" si="260"/>
        <v>33142</v>
      </c>
      <c r="R272" s="85">
        <f t="shared" ref="R272:R335" si="317">IF(AND(AND(AND(SUM(D259:D263)&gt;$CP$6)),(L272=1)),1,0)</f>
        <v>1</v>
      </c>
      <c r="S272" s="27">
        <v>33507</v>
      </c>
      <c r="T272">
        <v>10.2200002670288</v>
      </c>
      <c r="U272">
        <v>20.850000381469702</v>
      </c>
      <c r="V272">
        <v>0</v>
      </c>
      <c r="W272">
        <v>32.841422787567602</v>
      </c>
      <c r="X272" s="36">
        <f t="shared" si="264"/>
        <v>3.3508177992823946</v>
      </c>
      <c r="Y272" s="41">
        <f t="shared" si="279"/>
        <v>31.141847973915677</v>
      </c>
      <c r="Z272" s="42">
        <f t="shared" si="280"/>
        <v>0.62283695947831352</v>
      </c>
      <c r="AA272" s="61">
        <f t="shared" si="265"/>
        <v>18.192500352859476</v>
      </c>
      <c r="AB272" s="35">
        <f t="shared" si="266"/>
        <v>1</v>
      </c>
      <c r="AC272" s="76" t="str">
        <f t="shared" si="291"/>
        <v/>
      </c>
      <c r="AD272" s="89">
        <f t="shared" si="304"/>
        <v>1</v>
      </c>
      <c r="AE272" s="168">
        <f t="shared" si="298"/>
        <v>0.11445858354834065</v>
      </c>
      <c r="AF272" s="165">
        <f t="shared" ref="AF272:AF335" si="318">IF(AND(SUM(AE261:AE272)&gt;1,SUM(V257:V261)&gt;$CP$6),1,0)</f>
        <v>1</v>
      </c>
      <c r="AG272" s="70">
        <f t="shared" si="305"/>
        <v>1</v>
      </c>
      <c r="AH272" s="102">
        <f t="shared" si="306"/>
        <v>0</v>
      </c>
      <c r="AI272" s="230" t="str">
        <f t="shared" si="267"/>
        <v/>
      </c>
      <c r="AJ272" s="85">
        <f t="shared" ref="AJ272:AJ335" si="319">IF(AND(AND(AND(SUM(V259:V263)&gt;$CP$6)),(AD272=1)),1,0)</f>
        <v>1</v>
      </c>
      <c r="AK272" s="27">
        <v>33872</v>
      </c>
      <c r="AL272">
        <v>6.2199997901916504</v>
      </c>
      <c r="AM272">
        <v>20.5100002288818</v>
      </c>
      <c r="AN272">
        <v>0</v>
      </c>
      <c r="AO272">
        <v>32.841422787567602</v>
      </c>
      <c r="AP272" s="36">
        <f t="shared" si="268"/>
        <v>3.6321766975563317</v>
      </c>
      <c r="AQ272" s="41">
        <f t="shared" si="281"/>
        <v>36.355607282188451</v>
      </c>
      <c r="AR272" s="42">
        <f t="shared" si="282"/>
        <v>0.72711214564376903</v>
      </c>
      <c r="AS272" s="61">
        <f t="shared" si="269"/>
        <v>16.937500119209261</v>
      </c>
      <c r="AT272" s="37">
        <f t="shared" si="283"/>
        <v>1</v>
      </c>
      <c r="AU272" s="76">
        <f t="shared" si="292"/>
        <v>1</v>
      </c>
      <c r="AV272" s="89">
        <f t="shared" si="307"/>
        <v>1</v>
      </c>
      <c r="AW272" s="168">
        <f t="shared" si="299"/>
        <v>0.1068664001712783</v>
      </c>
      <c r="AX272" s="165">
        <f t="shared" si="255"/>
        <v>1</v>
      </c>
      <c r="AY272" s="70">
        <f t="shared" si="308"/>
        <v>1</v>
      </c>
      <c r="AZ272" s="102">
        <f t="shared" si="309"/>
        <v>0</v>
      </c>
      <c r="BA272" s="230" t="str">
        <f t="shared" si="270"/>
        <v/>
      </c>
      <c r="BB272" s="85">
        <f t="shared" si="256"/>
        <v>0</v>
      </c>
      <c r="BC272" s="27">
        <v>33507</v>
      </c>
      <c r="BD272">
        <v>8.7700004577636701</v>
      </c>
      <c r="BE272">
        <v>20.7600002288818</v>
      </c>
      <c r="BF272">
        <v>0</v>
      </c>
      <c r="BG272">
        <v>32.673876850107803</v>
      </c>
      <c r="BH272" s="110">
        <f t="shared" si="271"/>
        <v>3.4587812338366577</v>
      </c>
      <c r="BI272" s="111">
        <f t="shared" si="284"/>
        <v>27.589360543437913</v>
      </c>
      <c r="BJ272" s="113">
        <f t="shared" si="285"/>
        <v>0.55178721086875826</v>
      </c>
      <c r="BK272" s="112">
        <f t="shared" si="272"/>
        <v>17.762500286102267</v>
      </c>
      <c r="BL272" s="35">
        <f t="shared" si="273"/>
        <v>1</v>
      </c>
      <c r="BM272" s="76" t="str">
        <f t="shared" si="293"/>
        <v/>
      </c>
      <c r="BN272" s="89">
        <f t="shared" si="310"/>
        <v>1</v>
      </c>
      <c r="BO272" s="168">
        <f t="shared" si="300"/>
        <v>0.11239201181377186</v>
      </c>
      <c r="BP272" s="165">
        <f t="shared" si="295"/>
        <v>1</v>
      </c>
      <c r="BQ272" s="70">
        <f t="shared" si="313"/>
        <v>1</v>
      </c>
      <c r="BR272" s="102">
        <f t="shared" si="311"/>
        <v>3.9999008178995153E-3</v>
      </c>
      <c r="BS272" s="230" t="str">
        <f t="shared" si="286"/>
        <v/>
      </c>
      <c r="BT272" s="85">
        <f t="shared" si="257"/>
        <v>1</v>
      </c>
      <c r="BU272" s="27">
        <v>33872</v>
      </c>
      <c r="BV272">
        <v>4.28999996185303</v>
      </c>
      <c r="BW272">
        <v>18.280000686645501</v>
      </c>
      <c r="BX272">
        <v>0</v>
      </c>
      <c r="BY272">
        <v>32.673876850107803</v>
      </c>
      <c r="BZ272" s="34">
        <f t="shared" si="274"/>
        <v>3.3368782482037513</v>
      </c>
      <c r="CA272" s="38">
        <f t="shared" si="287"/>
        <v>38.189743153995828</v>
      </c>
      <c r="CB272" s="40">
        <f t="shared" si="288"/>
        <v>0.76379486307991651</v>
      </c>
      <c r="CC272" s="61">
        <f t="shared" si="275"/>
        <v>14.782500505447384</v>
      </c>
      <c r="CD272" s="35">
        <f t="shared" si="276"/>
        <v>1</v>
      </c>
      <c r="CE272" s="76">
        <f t="shared" si="294"/>
        <v>1</v>
      </c>
      <c r="CF272" s="89">
        <f t="shared" si="312"/>
        <v>1</v>
      </c>
      <c r="CG272" s="168">
        <f t="shared" si="301"/>
        <v>8.6855873135107564E-2</v>
      </c>
      <c r="CH272" s="165">
        <f t="shared" si="258"/>
        <v>0</v>
      </c>
      <c r="CI272" s="70">
        <f t="shared" si="296"/>
        <v>1</v>
      </c>
      <c r="CJ272" s="102">
        <f t="shared" si="314"/>
        <v>0</v>
      </c>
      <c r="CK272" s="230" t="str">
        <f t="shared" si="289"/>
        <v/>
      </c>
      <c r="CL272" s="85">
        <f t="shared" si="259"/>
        <v>0</v>
      </c>
      <c r="CM272" s="6"/>
      <c r="CN272" s="6"/>
      <c r="CO272" s="6"/>
      <c r="CP272" s="6"/>
      <c r="CQ272" s="6"/>
      <c r="CR272" s="6"/>
      <c r="CS272" s="6"/>
      <c r="CT272" s="6"/>
      <c r="CU272" s="6"/>
    </row>
    <row r="273" spans="1:99" ht="15.6">
      <c r="A273" s="27">
        <v>33143</v>
      </c>
      <c r="B273">
        <v>8.5799999237060494</v>
      </c>
      <c r="C273">
        <v>23.579999923706101</v>
      </c>
      <c r="D273">
        <v>0.69999998807907104</v>
      </c>
      <c r="E273">
        <v>33.073981365091399</v>
      </c>
      <c r="F273" s="36">
        <f t="shared" si="261"/>
        <v>4.0741522949629569</v>
      </c>
      <c r="G273" s="41">
        <f t="shared" si="277"/>
        <v>45.303651414962061</v>
      </c>
      <c r="H273" s="42">
        <f t="shared" si="278"/>
        <v>0.90607302829924119</v>
      </c>
      <c r="I273" s="61">
        <f t="shared" si="262"/>
        <v>19.829999923706087</v>
      </c>
      <c r="J273" s="35">
        <f t="shared" si="263"/>
        <v>1</v>
      </c>
      <c r="K273" s="89">
        <f t="shared" si="290"/>
        <v>1</v>
      </c>
      <c r="L273" s="89">
        <f t="shared" si="297"/>
        <v>1</v>
      </c>
      <c r="M273" s="168">
        <f t="shared" si="302"/>
        <v>0.11319314750188855</v>
      </c>
      <c r="N273" s="165">
        <f t="shared" si="316"/>
        <v>0</v>
      </c>
      <c r="O273" s="70">
        <f t="shared" si="315"/>
        <v>1</v>
      </c>
      <c r="P273" s="102">
        <f t="shared" si="303"/>
        <v>0.66399993896486931</v>
      </c>
      <c r="Q273" s="230" t="str">
        <f t="shared" si="260"/>
        <v/>
      </c>
      <c r="R273" s="85">
        <f t="shared" si="317"/>
        <v>1</v>
      </c>
      <c r="S273" s="27">
        <v>33508</v>
      </c>
      <c r="T273">
        <v>10.3400001525879</v>
      </c>
      <c r="U273">
        <v>20.920000076293899</v>
      </c>
      <c r="V273">
        <v>0</v>
      </c>
      <c r="W273">
        <v>33.073981365091399</v>
      </c>
      <c r="X273" s="36">
        <f t="shared" si="264"/>
        <v>3.3761943549074438</v>
      </c>
      <c r="Y273" s="41">
        <f t="shared" si="279"/>
        <v>28.440892489989722</v>
      </c>
      <c r="Z273" s="42">
        <f t="shared" si="280"/>
        <v>0.56881784979979444</v>
      </c>
      <c r="AA273" s="61">
        <f t="shared" si="265"/>
        <v>18.2750000953674</v>
      </c>
      <c r="AB273" s="35">
        <f t="shared" si="266"/>
        <v>1</v>
      </c>
      <c r="AC273" s="76" t="str">
        <f t="shared" si="291"/>
        <v/>
      </c>
      <c r="AD273" s="89">
        <f t="shared" si="304"/>
        <v>1</v>
      </c>
      <c r="AE273" s="168">
        <f t="shared" si="298"/>
        <v>0.11477486674573883</v>
      </c>
      <c r="AF273" s="165">
        <f t="shared" si="318"/>
        <v>1</v>
      </c>
      <c r="AG273" s="70">
        <f t="shared" si="305"/>
        <v>1</v>
      </c>
      <c r="AH273" s="102">
        <f t="shared" si="306"/>
        <v>0</v>
      </c>
      <c r="AI273" s="230" t="str">
        <f t="shared" si="267"/>
        <v/>
      </c>
      <c r="AJ273" s="85">
        <f t="shared" si="319"/>
        <v>1</v>
      </c>
      <c r="AK273" s="27">
        <v>33873</v>
      </c>
      <c r="AL273">
        <v>8.8800001144409197</v>
      </c>
      <c r="AM273">
        <v>19.120000839233398</v>
      </c>
      <c r="AN273">
        <v>0.40000000596046398</v>
      </c>
      <c r="AO273">
        <v>33.073981365091399</v>
      </c>
      <c r="AP273" s="36">
        <f t="shared" si="268"/>
        <v>3.1595508492094599</v>
      </c>
      <c r="AQ273" s="41">
        <f t="shared" si="281"/>
        <v>34.227966608781344</v>
      </c>
      <c r="AR273" s="42">
        <f t="shared" si="282"/>
        <v>0.68455933217562692</v>
      </c>
      <c r="AS273" s="61">
        <f t="shared" si="269"/>
        <v>16.560000658035278</v>
      </c>
      <c r="AT273" s="37">
        <f t="shared" si="283"/>
        <v>1</v>
      </c>
      <c r="AU273" s="76">
        <f t="shared" si="292"/>
        <v>1</v>
      </c>
      <c r="AV273" s="89">
        <f t="shared" si="307"/>
        <v>1</v>
      </c>
      <c r="AW273" s="168">
        <f t="shared" si="299"/>
        <v>0.10382196138111244</v>
      </c>
      <c r="AX273" s="165">
        <f t="shared" ref="AX273:AX336" si="320">IF(AND(SUM(AW262:AW273)&gt;1,SUM(AN258:AN262)&gt;$CP$6),1,0)</f>
        <v>0</v>
      </c>
      <c r="AY273" s="70">
        <f t="shared" si="308"/>
        <v>1</v>
      </c>
      <c r="AZ273" s="102">
        <f t="shared" si="309"/>
        <v>0</v>
      </c>
      <c r="BA273" s="230" t="str">
        <f t="shared" si="270"/>
        <v/>
      </c>
      <c r="BB273" s="85">
        <f t="shared" ref="BB273:BB336" si="321">IF(AND(AND(AND(SUM(AN260:AN264)&gt;$CP$6)),(AV273=1)),1,0)</f>
        <v>0</v>
      </c>
      <c r="BC273" s="27">
        <v>33508</v>
      </c>
      <c r="BD273">
        <v>9.2899999618530291</v>
      </c>
      <c r="BE273">
        <v>18.4899997711182</v>
      </c>
      <c r="BF273">
        <v>0.10000000149011599</v>
      </c>
      <c r="BG273">
        <v>32.909630270994498</v>
      </c>
      <c r="BH273" s="110">
        <f t="shared" si="271"/>
        <v>2.9696201496386836</v>
      </c>
      <c r="BI273" s="111">
        <f t="shared" si="284"/>
        <v>25.31366442521708</v>
      </c>
      <c r="BJ273" s="113">
        <f t="shared" si="285"/>
        <v>0.50627328850434161</v>
      </c>
      <c r="BK273" s="112">
        <f t="shared" si="272"/>
        <v>16.189999818801908</v>
      </c>
      <c r="BL273" s="35">
        <f t="shared" si="273"/>
        <v>1</v>
      </c>
      <c r="BM273" s="76" t="str">
        <f t="shared" si="293"/>
        <v/>
      </c>
      <c r="BN273" s="89">
        <f t="shared" si="310"/>
        <v>1</v>
      </c>
      <c r="BO273" s="168">
        <f t="shared" si="300"/>
        <v>0.10059918894663801</v>
      </c>
      <c r="BP273" s="165">
        <f t="shared" si="295"/>
        <v>1</v>
      </c>
      <c r="BQ273" s="70">
        <f t="shared" si="313"/>
        <v>1</v>
      </c>
      <c r="BR273" s="102">
        <f t="shared" si="311"/>
        <v>3.9999008178995153E-3</v>
      </c>
      <c r="BS273" s="230" t="str">
        <f t="shared" si="286"/>
        <v/>
      </c>
      <c r="BT273" s="85">
        <f t="shared" ref="BT273:BT336" si="322">IF(AND(AND(AND(SUM(BF260:BF264)&gt;$CP$6)),(BN273=1)),1,0)</f>
        <v>1</v>
      </c>
      <c r="BU273" s="27">
        <v>33873</v>
      </c>
      <c r="BV273">
        <v>6.6900000572204599</v>
      </c>
      <c r="BW273">
        <v>17.319999694824201</v>
      </c>
      <c r="BX273">
        <v>0.10000000149011599</v>
      </c>
      <c r="BY273">
        <v>32.909630270994498</v>
      </c>
      <c r="BZ273" s="34">
        <f t="shared" si="274"/>
        <v>3.0022061068979204</v>
      </c>
      <c r="CA273" s="38">
        <f t="shared" si="287"/>
        <v>35.887978269967604</v>
      </c>
      <c r="CB273" s="40">
        <f t="shared" si="288"/>
        <v>0.71775956539935204</v>
      </c>
      <c r="CC273" s="61">
        <f t="shared" si="275"/>
        <v>14.662499785423265</v>
      </c>
      <c r="CD273" s="35">
        <f t="shared" si="276"/>
        <v>1</v>
      </c>
      <c r="CE273" s="76" t="str">
        <f t="shared" si="294"/>
        <v/>
      </c>
      <c r="CF273" s="89">
        <f t="shared" si="312"/>
        <v>1</v>
      </c>
      <c r="CG273" s="168">
        <f t="shared" si="301"/>
        <v>8.5610529153413939E-2</v>
      </c>
      <c r="CH273" s="165">
        <f t="shared" ref="CH273:CH336" si="323">IF(AND(SUM(CG262:CG273)&gt;1,SUM(BX258:BX262)&gt;$CP$6),1,0)</f>
        <v>0</v>
      </c>
      <c r="CI273" s="70">
        <f t="shared" si="296"/>
        <v>1</v>
      </c>
      <c r="CJ273" s="102">
        <f t="shared" si="314"/>
        <v>0</v>
      </c>
      <c r="CK273" s="230" t="str">
        <f t="shared" si="289"/>
        <v/>
      </c>
      <c r="CL273" s="85">
        <f t="shared" ref="CL273:CL336" si="324">IF(AND(AND(AND(SUM(BX260:BX264)&gt;$CP$6)),(CF273=1)),1,0)</f>
        <v>0</v>
      </c>
      <c r="CM273" s="6"/>
      <c r="CN273" s="6"/>
      <c r="CO273" s="6"/>
      <c r="CP273" s="6"/>
      <c r="CQ273" s="6"/>
      <c r="CR273" s="6"/>
      <c r="CS273" s="6"/>
      <c r="CT273" s="6"/>
      <c r="CU273" s="6"/>
    </row>
    <row r="274" spans="1:99" ht="15.6">
      <c r="A274" s="27">
        <v>33144</v>
      </c>
      <c r="B274">
        <v>9.6000003814697301</v>
      </c>
      <c r="C274">
        <v>28.389999389648398</v>
      </c>
      <c r="D274">
        <v>0.10000000149011599</v>
      </c>
      <c r="E274">
        <v>33.305421885156598</v>
      </c>
      <c r="F274" s="36">
        <f t="shared" si="261"/>
        <v>4.9868795131813162</v>
      </c>
      <c r="G274" s="41">
        <f t="shared" si="277"/>
        <v>41.414147805907128</v>
      </c>
      <c r="H274" s="42">
        <f t="shared" si="278"/>
        <v>0.82828295611814251</v>
      </c>
      <c r="I274" s="61">
        <f t="shared" si="262"/>
        <v>23.692499637603731</v>
      </c>
      <c r="J274" s="35">
        <f t="shared" si="263"/>
        <v>1</v>
      </c>
      <c r="K274" s="89">
        <f t="shared" si="290"/>
        <v>1</v>
      </c>
      <c r="L274" s="89">
        <f t="shared" si="297"/>
        <v>1</v>
      </c>
      <c r="M274" s="168">
        <f t="shared" si="302"/>
        <v>0</v>
      </c>
      <c r="N274" s="165">
        <f t="shared" si="316"/>
        <v>1</v>
      </c>
      <c r="O274" s="70">
        <f t="shared" si="315"/>
        <v>1</v>
      </c>
      <c r="P274" s="102">
        <f t="shared" si="303"/>
        <v>4.4179996490478546</v>
      </c>
      <c r="Q274" s="230" t="str">
        <f t="shared" si="260"/>
        <v/>
      </c>
      <c r="R274" s="85">
        <f t="shared" si="317"/>
        <v>1</v>
      </c>
      <c r="S274" s="27">
        <v>33509</v>
      </c>
      <c r="T274">
        <v>8.8400001525878906</v>
      </c>
      <c r="U274">
        <v>23.120000839233398</v>
      </c>
      <c r="V274">
        <v>0</v>
      </c>
      <c r="W274">
        <v>33.305421885156598</v>
      </c>
      <c r="X274" s="36">
        <f t="shared" si="264"/>
        <v>3.9911721155652633</v>
      </c>
      <c r="Y274" s="41">
        <f t="shared" si="279"/>
        <v>25.24795479753751</v>
      </c>
      <c r="Z274" s="42">
        <f t="shared" si="280"/>
        <v>0.50495909595075017</v>
      </c>
      <c r="AA274" s="61">
        <f t="shared" si="265"/>
        <v>19.550000667572021</v>
      </c>
      <c r="AB274" s="35">
        <f t="shared" si="266"/>
        <v>1</v>
      </c>
      <c r="AC274" s="76" t="str">
        <f t="shared" si="291"/>
        <v/>
      </c>
      <c r="AD274" s="89">
        <f t="shared" si="304"/>
        <v>1</v>
      </c>
      <c r="AE274" s="168">
        <f t="shared" si="298"/>
        <v>0.11490840300505051</v>
      </c>
      <c r="AF274" s="165">
        <f t="shared" si="318"/>
        <v>1</v>
      </c>
      <c r="AG274" s="70">
        <f t="shared" si="305"/>
        <v>1</v>
      </c>
      <c r="AH274" s="102">
        <f t="shared" si="306"/>
        <v>0.44000053405761719</v>
      </c>
      <c r="AI274" s="230" t="str">
        <f t="shared" si="267"/>
        <v/>
      </c>
      <c r="AJ274" s="85">
        <f t="shared" si="319"/>
        <v>1</v>
      </c>
      <c r="AK274" s="27">
        <v>33874</v>
      </c>
      <c r="AL274">
        <v>8.3800001144409197</v>
      </c>
      <c r="AM274">
        <v>17.129999160766602</v>
      </c>
      <c r="AN274">
        <v>1.6000000238418599</v>
      </c>
      <c r="AO274">
        <v>33.305421885156598</v>
      </c>
      <c r="AP274" s="36">
        <f t="shared" si="268"/>
        <v>2.825940260168005</v>
      </c>
      <c r="AQ274" s="41">
        <f t="shared" si="281"/>
        <v>33.567214424488796</v>
      </c>
      <c r="AR274" s="42">
        <f t="shared" si="282"/>
        <v>0.6713442884897759</v>
      </c>
      <c r="AS274" s="61">
        <f t="shared" si="269"/>
        <v>14.942499399185181</v>
      </c>
      <c r="AT274" s="37">
        <f t="shared" si="283"/>
        <v>1</v>
      </c>
      <c r="AU274" s="76" t="str">
        <f t="shared" si="292"/>
        <v/>
      </c>
      <c r="AV274" s="89">
        <f t="shared" si="307"/>
        <v>1</v>
      </c>
      <c r="AW274" s="168">
        <f t="shared" si="299"/>
        <v>8.8503191152537977E-2</v>
      </c>
      <c r="AX274" s="165">
        <f t="shared" si="320"/>
        <v>0</v>
      </c>
      <c r="AY274" s="70">
        <f t="shared" si="308"/>
        <v>1</v>
      </c>
      <c r="AZ274" s="102">
        <f t="shared" si="309"/>
        <v>0</v>
      </c>
      <c r="BA274" s="230" t="str">
        <f t="shared" si="270"/>
        <v/>
      </c>
      <c r="BB274" s="85">
        <f t="shared" si="321"/>
        <v>0</v>
      </c>
      <c r="BC274" s="27">
        <v>33509</v>
      </c>
      <c r="BD274">
        <v>5.6300001144409197</v>
      </c>
      <c r="BE274">
        <v>23.2600002288818</v>
      </c>
      <c r="BF274">
        <v>0</v>
      </c>
      <c r="BG274">
        <v>33.144313550688103</v>
      </c>
      <c r="BH274" s="110">
        <f t="shared" si="271"/>
        <v>4.2126882521518851</v>
      </c>
      <c r="BI274" s="111">
        <f t="shared" si="284"/>
        <v>21.943513823495572</v>
      </c>
      <c r="BJ274" s="113">
        <f t="shared" si="285"/>
        <v>0.43887027646991145</v>
      </c>
      <c r="BK274" s="112">
        <f t="shared" si="272"/>
        <v>18.852500200271578</v>
      </c>
      <c r="BL274" s="35">
        <f t="shared" si="273"/>
        <v>1</v>
      </c>
      <c r="BM274" s="76" t="str">
        <f t="shared" si="293"/>
        <v/>
      </c>
      <c r="BN274" s="89">
        <f t="shared" si="310"/>
        <v>1</v>
      </c>
      <c r="BO274" s="168">
        <f t="shared" si="300"/>
        <v>0.11609860476432084</v>
      </c>
      <c r="BP274" s="165">
        <f t="shared" si="295"/>
        <v>1</v>
      </c>
      <c r="BQ274" s="70">
        <f t="shared" si="313"/>
        <v>1</v>
      </c>
      <c r="BR274" s="102">
        <f t="shared" si="311"/>
        <v>3.9999008178995153E-3</v>
      </c>
      <c r="BS274" s="230" t="str">
        <f t="shared" si="286"/>
        <v/>
      </c>
      <c r="BT274" s="85">
        <f t="shared" si="322"/>
        <v>1</v>
      </c>
      <c r="BU274" s="27">
        <v>33874</v>
      </c>
      <c r="BV274">
        <v>5.9800000190734899</v>
      </c>
      <c r="BW274">
        <v>14.829999923706101</v>
      </c>
      <c r="BX274">
        <v>0</v>
      </c>
      <c r="BY274">
        <v>33.144313550688103</v>
      </c>
      <c r="BZ274" s="34">
        <f t="shared" si="274"/>
        <v>2.6107694196232383</v>
      </c>
      <c r="CA274" s="38">
        <f t="shared" si="287"/>
        <v>33.79936273426901</v>
      </c>
      <c r="CB274" s="40">
        <f t="shared" si="288"/>
        <v>0.67598725468538023</v>
      </c>
      <c r="CC274" s="61">
        <f t="shared" si="275"/>
        <v>12.617499947547948</v>
      </c>
      <c r="CD274" s="35">
        <f t="shared" si="276"/>
        <v>1</v>
      </c>
      <c r="CE274" s="76" t="str">
        <f t="shared" si="294"/>
        <v/>
      </c>
      <c r="CF274" s="89">
        <f t="shared" si="312"/>
        <v>1</v>
      </c>
      <c r="CG274" s="168">
        <f t="shared" si="301"/>
        <v>6.3779295308446893E-2</v>
      </c>
      <c r="CH274" s="165">
        <f t="shared" si="323"/>
        <v>0</v>
      </c>
      <c r="CI274" s="70">
        <f t="shared" si="296"/>
        <v>1</v>
      </c>
      <c r="CJ274" s="102">
        <f t="shared" si="314"/>
        <v>0</v>
      </c>
      <c r="CK274" s="230">
        <f t="shared" si="289"/>
        <v>33874</v>
      </c>
      <c r="CL274" s="85">
        <f t="shared" si="324"/>
        <v>1</v>
      </c>
      <c r="CM274" s="6"/>
      <c r="CN274" s="6"/>
      <c r="CO274" s="6"/>
      <c r="CP274" s="6"/>
      <c r="CQ274" s="6"/>
      <c r="CR274" s="6"/>
      <c r="CS274" s="6"/>
      <c r="CT274" s="6"/>
      <c r="CU274" s="6"/>
    </row>
    <row r="275" spans="1:99" ht="15.6">
      <c r="A275" s="27">
        <v>33145</v>
      </c>
      <c r="B275">
        <v>11.7700004577637</v>
      </c>
      <c r="C275">
        <v>27.420000076293899</v>
      </c>
      <c r="D275">
        <v>0</v>
      </c>
      <c r="E275">
        <v>33.535681259808797</v>
      </c>
      <c r="F275" s="36">
        <f t="shared" si="261"/>
        <v>4.657357665375649</v>
      </c>
      <c r="G275" s="41">
        <f t="shared" si="277"/>
        <v>37.688261673606611</v>
      </c>
      <c r="H275" s="42">
        <f t="shared" si="278"/>
        <v>0.7537652334721322</v>
      </c>
      <c r="I275" s="61">
        <f t="shared" si="262"/>
        <v>23.507500171661349</v>
      </c>
      <c r="J275" s="35">
        <f t="shared" si="263"/>
        <v>1</v>
      </c>
      <c r="K275" s="89">
        <f t="shared" si="290"/>
        <v>1</v>
      </c>
      <c r="L275" s="89">
        <f t="shared" si="297"/>
        <v>1</v>
      </c>
      <c r="M275" s="168">
        <f t="shared" si="302"/>
        <v>0</v>
      </c>
      <c r="N275" s="165">
        <f t="shared" si="316"/>
        <v>0</v>
      </c>
      <c r="O275" s="70" t="str">
        <f t="shared" si="315"/>
        <v/>
      </c>
      <c r="P275" s="102">
        <f t="shared" si="303"/>
        <v>8.0239997863769332</v>
      </c>
      <c r="Q275" s="230" t="str">
        <f t="shared" si="260"/>
        <v/>
      </c>
      <c r="R275" s="85">
        <f t="shared" si="317"/>
        <v>1</v>
      </c>
      <c r="S275" s="27">
        <v>33510</v>
      </c>
      <c r="T275">
        <v>9.6999998092651403</v>
      </c>
      <c r="U275">
        <v>22.639999389648398</v>
      </c>
      <c r="V275">
        <v>0.10000000149011599</v>
      </c>
      <c r="W275">
        <v>33.535681259808797</v>
      </c>
      <c r="X275" s="36">
        <f t="shared" si="264"/>
        <v>3.8470830136335046</v>
      </c>
      <c r="Y275" s="41">
        <f t="shared" si="279"/>
        <v>22.270288388120822</v>
      </c>
      <c r="Z275" s="42">
        <f t="shared" si="280"/>
        <v>0.44540576776241642</v>
      </c>
      <c r="AA275" s="61">
        <f t="shared" si="265"/>
        <v>19.404999494552584</v>
      </c>
      <c r="AB275" s="35">
        <f t="shared" si="266"/>
        <v>1</v>
      </c>
      <c r="AC275" s="76" t="str">
        <f t="shared" si="291"/>
        <v/>
      </c>
      <c r="AD275" s="89">
        <f t="shared" si="304"/>
        <v>1</v>
      </c>
      <c r="AE275" s="168">
        <f t="shared" si="298"/>
        <v>0.11547782838788088</v>
      </c>
      <c r="AF275" s="165">
        <f t="shared" si="318"/>
        <v>1</v>
      </c>
      <c r="AG275" s="70" t="str">
        <f t="shared" si="305"/>
        <v/>
      </c>
      <c r="AH275" s="102">
        <f t="shared" si="306"/>
        <v>0.76400012969968434</v>
      </c>
      <c r="AI275" s="230" t="str">
        <f t="shared" si="267"/>
        <v/>
      </c>
      <c r="AJ275" s="85">
        <f t="shared" si="319"/>
        <v>1</v>
      </c>
      <c r="AK275" s="27">
        <v>33875</v>
      </c>
      <c r="AL275">
        <v>4.5100002288818404</v>
      </c>
      <c r="AM275">
        <v>17.049999237060501</v>
      </c>
      <c r="AN275">
        <v>0</v>
      </c>
      <c r="AO275">
        <v>33.535681259808797</v>
      </c>
      <c r="AP275" s="36">
        <f t="shared" si="268"/>
        <v>3.1862500577899051</v>
      </c>
      <c r="AQ275" s="41">
        <f t="shared" si="281"/>
        <v>31.018214378256872</v>
      </c>
      <c r="AR275" s="42">
        <f t="shared" si="282"/>
        <v>0.6203642875651374</v>
      </c>
      <c r="AS275" s="61">
        <f t="shared" si="269"/>
        <v>13.914999485015835</v>
      </c>
      <c r="AT275" s="37">
        <f t="shared" si="283"/>
        <v>1</v>
      </c>
      <c r="AU275" s="76" t="str">
        <f t="shared" si="292"/>
        <v/>
      </c>
      <c r="AV275" s="89">
        <f t="shared" si="307"/>
        <v>1</v>
      </c>
      <c r="AW275" s="168">
        <f t="shared" si="299"/>
        <v>7.7711660514346415E-2</v>
      </c>
      <c r="AX275" s="165">
        <f t="shared" si="320"/>
        <v>0</v>
      </c>
      <c r="AY275" s="70">
        <f t="shared" si="308"/>
        <v>1</v>
      </c>
      <c r="AZ275" s="102">
        <f t="shared" si="309"/>
        <v>0</v>
      </c>
      <c r="BA275" s="230" t="str">
        <f t="shared" si="270"/>
        <v/>
      </c>
      <c r="BB275" s="85">
        <f t="shared" si="321"/>
        <v>0</v>
      </c>
      <c r="BC275" s="27">
        <v>33510</v>
      </c>
      <c r="BD275">
        <v>7.0500001907348597</v>
      </c>
      <c r="BE275">
        <v>27.149999618530298</v>
      </c>
      <c r="BF275">
        <v>0</v>
      </c>
      <c r="BG275">
        <v>33.377860906774004</v>
      </c>
      <c r="BH275" s="110">
        <f t="shared" si="271"/>
        <v>4.902794615677557</v>
      </c>
      <c r="BI275" s="111">
        <f t="shared" si="284"/>
        <v>18.021278130953526</v>
      </c>
      <c r="BJ275" s="113">
        <f t="shared" si="285"/>
        <v>0.36042556261907049</v>
      </c>
      <c r="BK275" s="112">
        <f t="shared" si="272"/>
        <v>22.124999761581439</v>
      </c>
      <c r="BL275" s="35">
        <f t="shared" si="273"/>
        <v>1</v>
      </c>
      <c r="BM275" s="76" t="str">
        <f t="shared" si="293"/>
        <v/>
      </c>
      <c r="BN275" s="89">
        <f t="shared" si="310"/>
        <v>1</v>
      </c>
      <c r="BO275" s="168">
        <f t="shared" si="300"/>
        <v>0</v>
      </c>
      <c r="BP275" s="165">
        <f t="shared" si="295"/>
        <v>1</v>
      </c>
      <c r="BQ275" s="70" t="str">
        <f t="shared" si="313"/>
        <v/>
      </c>
      <c r="BR275" s="102">
        <f t="shared" si="311"/>
        <v>2.5039997100830504</v>
      </c>
      <c r="BS275" s="230" t="str">
        <f t="shared" si="286"/>
        <v/>
      </c>
      <c r="BT275" s="85">
        <f t="shared" si="322"/>
        <v>1</v>
      </c>
      <c r="BU275" s="27">
        <v>33875</v>
      </c>
      <c r="BV275">
        <v>1.6399999856948899</v>
      </c>
      <c r="BW275">
        <v>12.7799997329712</v>
      </c>
      <c r="BX275">
        <v>0</v>
      </c>
      <c r="BY275">
        <v>33.377860906774004</v>
      </c>
      <c r="BZ275" s="34">
        <f t="shared" si="274"/>
        <v>2.6156313375939089</v>
      </c>
      <c r="CA275" s="38">
        <f t="shared" si="287"/>
        <v>31.706857664193883</v>
      </c>
      <c r="CB275" s="40">
        <f t="shared" si="288"/>
        <v>0.63413715328387765</v>
      </c>
      <c r="CC275" s="61">
        <f t="shared" si="275"/>
        <v>9.994999796152122</v>
      </c>
      <c r="CD275" s="35">
        <f t="shared" si="276"/>
        <v>1</v>
      </c>
      <c r="CE275" s="76" t="str">
        <f t="shared" si="294"/>
        <v/>
      </c>
      <c r="CF275" s="89">
        <f t="shared" si="312"/>
        <v>1</v>
      </c>
      <c r="CG275" s="168">
        <f t="shared" si="301"/>
        <v>3.7034308999599697E-2</v>
      </c>
      <c r="CH275" s="165">
        <f t="shared" si="323"/>
        <v>0</v>
      </c>
      <c r="CI275" s="70">
        <f t="shared" si="296"/>
        <v>1</v>
      </c>
      <c r="CJ275" s="102">
        <f t="shared" si="314"/>
        <v>0</v>
      </c>
      <c r="CK275" s="230" t="str">
        <f t="shared" si="289"/>
        <v/>
      </c>
      <c r="CL275" s="85">
        <f t="shared" si="324"/>
        <v>1</v>
      </c>
      <c r="CM275" s="6"/>
      <c r="CN275" s="6"/>
      <c r="CO275" s="6"/>
      <c r="CP275" s="6"/>
      <c r="CQ275" s="6"/>
      <c r="CR275" s="6"/>
      <c r="CS275" s="6"/>
      <c r="CT275" s="6"/>
      <c r="CU275" s="6"/>
    </row>
    <row r="276" spans="1:99" ht="15.6">
      <c r="A276" s="27">
        <v>33146</v>
      </c>
      <c r="B276">
        <v>12.189999580383301</v>
      </c>
      <c r="C276">
        <v>23.959999084472699</v>
      </c>
      <c r="D276">
        <v>0.5</v>
      </c>
      <c r="E276">
        <v>33.764696401093602</v>
      </c>
      <c r="F276" s="36">
        <f t="shared" si="261"/>
        <v>3.901258470769212</v>
      </c>
      <c r="G276" s="41">
        <f t="shared" si="277"/>
        <v>35.067254896991244</v>
      </c>
      <c r="H276" s="42">
        <f t="shared" si="278"/>
        <v>0.70134509793982491</v>
      </c>
      <c r="I276" s="61">
        <f t="shared" si="262"/>
        <v>21.017499208450349</v>
      </c>
      <c r="J276" s="35">
        <f t="shared" si="263"/>
        <v>1</v>
      </c>
      <c r="K276" s="89" t="str">
        <f t="shared" si="290"/>
        <v/>
      </c>
      <c r="L276" s="89">
        <f t="shared" si="297"/>
        <v>1</v>
      </c>
      <c r="M276" s="168">
        <f t="shared" si="302"/>
        <v>8.8220036452406503E-2</v>
      </c>
      <c r="N276" s="165">
        <f t="shared" si="316"/>
        <v>0</v>
      </c>
      <c r="O276" s="70" t="str">
        <f t="shared" si="315"/>
        <v/>
      </c>
      <c r="P276" s="102">
        <f t="shared" si="303"/>
        <v>9.637999153137212</v>
      </c>
      <c r="Q276" s="230" t="str">
        <f t="shared" si="260"/>
        <v/>
      </c>
      <c r="R276" s="85">
        <f t="shared" si="317"/>
        <v>1</v>
      </c>
      <c r="S276" s="27">
        <v>33511</v>
      </c>
      <c r="T276">
        <v>11.329999923706101</v>
      </c>
      <c r="U276">
        <v>17.930000305175799</v>
      </c>
      <c r="V276">
        <v>7.8000001907348597</v>
      </c>
      <c r="W276">
        <v>33.764696401093602</v>
      </c>
      <c r="X276" s="36">
        <f t="shared" si="264"/>
        <v>2.6408487669483791</v>
      </c>
      <c r="Y276" s="41">
        <f t="shared" si="279"/>
        <v>27.957609565296977</v>
      </c>
      <c r="Z276" s="42">
        <f t="shared" si="280"/>
        <v>0.55915219130593952</v>
      </c>
      <c r="AA276" s="61">
        <f t="shared" si="265"/>
        <v>16.280000209808374</v>
      </c>
      <c r="AB276" s="35">
        <f t="shared" si="266"/>
        <v>1</v>
      </c>
      <c r="AC276" s="76">
        <f t="shared" si="291"/>
        <v>1</v>
      </c>
      <c r="AD276" s="89">
        <f t="shared" si="304"/>
        <v>1</v>
      </c>
      <c r="AE276" s="168">
        <f t="shared" si="298"/>
        <v>0.10140246494371838</v>
      </c>
      <c r="AF276" s="165">
        <f t="shared" si="318"/>
        <v>1</v>
      </c>
      <c r="AG276" s="70">
        <f t="shared" si="305"/>
        <v>1</v>
      </c>
      <c r="AH276" s="102">
        <f t="shared" si="306"/>
        <v>0.76400012969968434</v>
      </c>
      <c r="AI276" s="230" t="str">
        <f t="shared" si="267"/>
        <v/>
      </c>
      <c r="AJ276" s="85">
        <f t="shared" si="319"/>
        <v>1</v>
      </c>
      <c r="AK276" s="27">
        <v>33876</v>
      </c>
      <c r="AL276">
        <v>6.96000003814697</v>
      </c>
      <c r="AM276">
        <v>18.540000915527301</v>
      </c>
      <c r="AN276">
        <v>0</v>
      </c>
      <c r="AO276">
        <v>33.764696401093602</v>
      </c>
      <c r="AP276" s="36">
        <f t="shared" si="268"/>
        <v>3.2952632747015822</v>
      </c>
      <c r="AQ276" s="41">
        <f t="shared" si="281"/>
        <v>28.382003758495607</v>
      </c>
      <c r="AR276" s="42">
        <f t="shared" si="282"/>
        <v>0.56764007516991211</v>
      </c>
      <c r="AS276" s="61">
        <f t="shared" si="269"/>
        <v>15.645000696182219</v>
      </c>
      <c r="AT276" s="37">
        <f t="shared" si="283"/>
        <v>1</v>
      </c>
      <c r="AU276" s="76" t="str">
        <f t="shared" si="292"/>
        <v/>
      </c>
      <c r="AV276" s="89">
        <f t="shared" si="307"/>
        <v>1</v>
      </c>
      <c r="AW276" s="168">
        <f t="shared" si="299"/>
        <v>9.5509135427950489E-2</v>
      </c>
      <c r="AX276" s="165">
        <f t="shared" si="320"/>
        <v>0</v>
      </c>
      <c r="AY276" s="70">
        <f t="shared" si="308"/>
        <v>1</v>
      </c>
      <c r="AZ276" s="102">
        <f t="shared" si="309"/>
        <v>0</v>
      </c>
      <c r="BA276" s="230" t="str">
        <f t="shared" si="270"/>
        <v/>
      </c>
      <c r="BB276" s="85">
        <f t="shared" si="321"/>
        <v>0</v>
      </c>
      <c r="BC276" s="27">
        <v>33511</v>
      </c>
      <c r="BD276">
        <v>11.4799995422363</v>
      </c>
      <c r="BE276">
        <v>15.6199998855591</v>
      </c>
      <c r="BF276">
        <v>2</v>
      </c>
      <c r="BG276">
        <v>33.610206556837603</v>
      </c>
      <c r="BH276" s="110">
        <f t="shared" si="271"/>
        <v>2.0126611469949771</v>
      </c>
      <c r="BI276" s="111">
        <f t="shared" si="284"/>
        <v>18.411149213357543</v>
      </c>
      <c r="BJ276" s="113">
        <f t="shared" si="285"/>
        <v>0.36822298426715089</v>
      </c>
      <c r="BK276" s="112">
        <f t="shared" si="272"/>
        <v>14.584999799728401</v>
      </c>
      <c r="BL276" s="35">
        <f t="shared" si="273"/>
        <v>1</v>
      </c>
      <c r="BM276" s="76" t="str">
        <f t="shared" si="293"/>
        <v/>
      </c>
      <c r="BN276" s="89">
        <f t="shared" si="310"/>
        <v>1</v>
      </c>
      <c r="BO276" s="168">
        <f t="shared" si="300"/>
        <v>8.4802184633260738E-2</v>
      </c>
      <c r="BP276" s="165">
        <f t="shared" si="295"/>
        <v>1</v>
      </c>
      <c r="BQ276" s="70">
        <f t="shared" si="313"/>
        <v>1</v>
      </c>
      <c r="BR276" s="102">
        <f t="shared" si="311"/>
        <v>2.5039997100830504</v>
      </c>
      <c r="BS276" s="230" t="str">
        <f t="shared" si="286"/>
        <v/>
      </c>
      <c r="BT276" s="85">
        <f t="shared" si="322"/>
        <v>0</v>
      </c>
      <c r="BU276" s="27">
        <v>33876</v>
      </c>
      <c r="BV276">
        <v>2.5</v>
      </c>
      <c r="BW276">
        <v>14.6499996185303</v>
      </c>
      <c r="BX276">
        <v>0</v>
      </c>
      <c r="BY276">
        <v>33.610206556837603</v>
      </c>
      <c r="BZ276" s="34">
        <f t="shared" si="274"/>
        <v>2.9007715709979469</v>
      </c>
      <c r="CA276" s="38">
        <f t="shared" si="287"/>
        <v>29.386240407395526</v>
      </c>
      <c r="CB276" s="40">
        <f t="shared" si="288"/>
        <v>0.5877248081479105</v>
      </c>
      <c r="CC276" s="61">
        <f t="shared" si="275"/>
        <v>11.612499713897725</v>
      </c>
      <c r="CD276" s="35">
        <f t="shared" si="276"/>
        <v>1</v>
      </c>
      <c r="CE276" s="76" t="str">
        <f t="shared" si="294"/>
        <v/>
      </c>
      <c r="CF276" s="89">
        <f t="shared" si="312"/>
        <v>1</v>
      </c>
      <c r="CG276" s="168">
        <f t="shared" si="301"/>
        <v>5.3156400212532484E-2</v>
      </c>
      <c r="CH276" s="165">
        <f t="shared" si="323"/>
        <v>0</v>
      </c>
      <c r="CI276" s="70">
        <f t="shared" si="296"/>
        <v>1</v>
      </c>
      <c r="CJ276" s="102">
        <f t="shared" si="314"/>
        <v>0</v>
      </c>
      <c r="CK276" s="230" t="str">
        <f t="shared" si="289"/>
        <v/>
      </c>
      <c r="CL276" s="85">
        <f t="shared" si="324"/>
        <v>1</v>
      </c>
      <c r="CM276" s="6"/>
      <c r="CN276" s="6"/>
      <c r="CO276" s="6"/>
      <c r="CP276" s="6"/>
      <c r="CQ276" s="6"/>
      <c r="CR276" s="6"/>
      <c r="CS276" s="6"/>
      <c r="CT276" s="6"/>
      <c r="CU276" s="6"/>
    </row>
    <row r="277" spans="1:99" ht="15.6">
      <c r="A277" s="27">
        <v>33147</v>
      </c>
      <c r="B277">
        <v>13.1099996566772</v>
      </c>
      <c r="C277">
        <v>20.829999923706101</v>
      </c>
      <c r="D277">
        <v>0</v>
      </c>
      <c r="E277">
        <v>33.992404221056802</v>
      </c>
      <c r="F277" s="36">
        <f t="shared" si="261"/>
        <v>3.0828825528404891</v>
      </c>
      <c r="G277" s="41">
        <f t="shared" si="277"/>
        <v>32.600948854718851</v>
      </c>
      <c r="H277" s="42">
        <f t="shared" si="278"/>
        <v>0.65201897709437706</v>
      </c>
      <c r="I277" s="61">
        <f t="shared" si="262"/>
        <v>18.899999856948874</v>
      </c>
      <c r="J277" s="35">
        <f t="shared" si="263"/>
        <v>1</v>
      </c>
      <c r="K277" s="89" t="str">
        <f t="shared" si="290"/>
        <v/>
      </c>
      <c r="L277" s="89">
        <f t="shared" si="297"/>
        <v>1</v>
      </c>
      <c r="M277" s="168">
        <f t="shared" si="302"/>
        <v>0.11612761937809894</v>
      </c>
      <c r="N277" s="165">
        <f t="shared" si="316"/>
        <v>0</v>
      </c>
      <c r="O277" s="70" t="str">
        <f t="shared" si="315"/>
        <v/>
      </c>
      <c r="P277" s="102">
        <f t="shared" si="303"/>
        <v>9.637999153137212</v>
      </c>
      <c r="Q277" s="230" t="str">
        <f t="shared" si="260"/>
        <v/>
      </c>
      <c r="R277" s="85">
        <f t="shared" si="317"/>
        <v>1</v>
      </c>
      <c r="S277" s="27">
        <v>33512</v>
      </c>
      <c r="T277">
        <v>6.5799999237060502</v>
      </c>
      <c r="U277">
        <v>18.649999618530298</v>
      </c>
      <c r="V277">
        <v>5</v>
      </c>
      <c r="W277">
        <v>33.992404221056802</v>
      </c>
      <c r="X277" s="36">
        <f t="shared" si="264"/>
        <v>3.3719807082070843</v>
      </c>
      <c r="Y277" s="41">
        <f t="shared" si="279"/>
        <v>30.260024998731311</v>
      </c>
      <c r="Z277" s="42">
        <f t="shared" si="280"/>
        <v>0.60520049997462622</v>
      </c>
      <c r="AA277" s="61">
        <f t="shared" si="265"/>
        <v>15.632499694824237</v>
      </c>
      <c r="AB277" s="35">
        <f t="shared" si="266"/>
        <v>1</v>
      </c>
      <c r="AC277" s="76">
        <f t="shared" si="291"/>
        <v>1</v>
      </c>
      <c r="AD277" s="89">
        <f t="shared" si="304"/>
        <v>1</v>
      </c>
      <c r="AE277" s="168">
        <f t="shared" si="298"/>
        <v>9.5388354022654637E-2</v>
      </c>
      <c r="AF277" s="165">
        <f t="shared" si="318"/>
        <v>1</v>
      </c>
      <c r="AG277" s="70">
        <f t="shared" si="305"/>
        <v>1</v>
      </c>
      <c r="AH277" s="102">
        <f t="shared" si="306"/>
        <v>0.76400012969968434</v>
      </c>
      <c r="AI277" s="230" t="str">
        <f t="shared" si="267"/>
        <v/>
      </c>
      <c r="AJ277" s="85">
        <f t="shared" si="319"/>
        <v>1</v>
      </c>
      <c r="AK277" s="27">
        <v>33877</v>
      </c>
      <c r="AL277">
        <v>8.6099996566772496</v>
      </c>
      <c r="AM277">
        <v>20.100000381469702</v>
      </c>
      <c r="AN277">
        <v>0</v>
      </c>
      <c r="AO277">
        <v>33.992404221056802</v>
      </c>
      <c r="AP277" s="36">
        <f t="shared" si="268"/>
        <v>3.4781809842096387</v>
      </c>
      <c r="AQ277" s="41">
        <f t="shared" si="281"/>
        <v>25.599458971127895</v>
      </c>
      <c r="AR277" s="42">
        <f t="shared" si="282"/>
        <v>0.51198917942255795</v>
      </c>
      <c r="AS277" s="61">
        <f t="shared" si="269"/>
        <v>17.227500200271589</v>
      </c>
      <c r="AT277" s="37">
        <f t="shared" si="283"/>
        <v>1</v>
      </c>
      <c r="AU277" s="76" t="str">
        <f t="shared" si="292"/>
        <v/>
      </c>
      <c r="AV277" s="89">
        <f t="shared" si="307"/>
        <v>1</v>
      </c>
      <c r="AW277" s="168">
        <f t="shared" si="299"/>
        <v>0.10900552523415967</v>
      </c>
      <c r="AX277" s="165">
        <f t="shared" si="320"/>
        <v>0</v>
      </c>
      <c r="AY277" s="70">
        <f t="shared" si="308"/>
        <v>1</v>
      </c>
      <c r="AZ277" s="102">
        <f t="shared" si="309"/>
        <v>0</v>
      </c>
      <c r="BA277" s="230" t="str">
        <f t="shared" si="270"/>
        <v/>
      </c>
      <c r="BB277" s="85">
        <f t="shared" si="321"/>
        <v>0</v>
      </c>
      <c r="BC277" s="27">
        <v>33512</v>
      </c>
      <c r="BD277">
        <v>3.3399999141693102</v>
      </c>
      <c r="BE277">
        <v>15.560000419616699</v>
      </c>
      <c r="BF277">
        <v>2.4000000953674299</v>
      </c>
      <c r="BG277">
        <v>33.841284718464401</v>
      </c>
      <c r="BH277" s="110">
        <f t="shared" si="271"/>
        <v>3.0262911979043867</v>
      </c>
      <c r="BI277" s="111">
        <f t="shared" si="284"/>
        <v>18.390116350401463</v>
      </c>
      <c r="BJ277" s="113">
        <f t="shared" si="285"/>
        <v>0.36780232700802928</v>
      </c>
      <c r="BK277" s="112">
        <f t="shared" si="272"/>
        <v>12.505000293254852</v>
      </c>
      <c r="BL277" s="35">
        <f t="shared" si="273"/>
        <v>1</v>
      </c>
      <c r="BM277" s="76" t="str">
        <f t="shared" si="293"/>
        <v/>
      </c>
      <c r="BN277" s="89">
        <f t="shared" si="310"/>
        <v>1</v>
      </c>
      <c r="BO277" s="168">
        <f t="shared" si="300"/>
        <v>6.2576460540007331E-2</v>
      </c>
      <c r="BP277" s="165">
        <f t="shared" si="295"/>
        <v>1</v>
      </c>
      <c r="BQ277" s="70">
        <f t="shared" si="313"/>
        <v>1</v>
      </c>
      <c r="BR277" s="102">
        <f t="shared" si="311"/>
        <v>2.5039997100830504</v>
      </c>
      <c r="BS277" s="230" t="str">
        <f t="shared" si="286"/>
        <v/>
      </c>
      <c r="BT277" s="85">
        <f t="shared" si="322"/>
        <v>0</v>
      </c>
      <c r="BU277" s="27">
        <v>33877</v>
      </c>
      <c r="BV277">
        <v>5.9200000762939498</v>
      </c>
      <c r="BW277">
        <v>15.6599998474121</v>
      </c>
      <c r="BX277">
        <v>0</v>
      </c>
      <c r="BY277">
        <v>33.841284718464401</v>
      </c>
      <c r="BZ277" s="34">
        <f t="shared" si="274"/>
        <v>2.8346681339284867</v>
      </c>
      <c r="CA277" s="38">
        <f t="shared" si="287"/>
        <v>27.118505900252735</v>
      </c>
      <c r="CB277" s="40">
        <f t="shared" si="288"/>
        <v>0.54237011800505475</v>
      </c>
      <c r="CC277" s="61">
        <f t="shared" si="275"/>
        <v>13.224999904632563</v>
      </c>
      <c r="CD277" s="35">
        <f t="shared" si="276"/>
        <v>1</v>
      </c>
      <c r="CE277" s="76" t="str">
        <f t="shared" si="294"/>
        <v/>
      </c>
      <c r="CF277" s="89">
        <f t="shared" si="312"/>
        <v>1</v>
      </c>
      <c r="CG277" s="168">
        <f t="shared" si="301"/>
        <v>7.0303732790605394E-2</v>
      </c>
      <c r="CH277" s="165">
        <f t="shared" si="323"/>
        <v>0</v>
      </c>
      <c r="CI277" s="70">
        <f t="shared" si="296"/>
        <v>1</v>
      </c>
      <c r="CJ277" s="102">
        <f t="shared" si="314"/>
        <v>0</v>
      </c>
      <c r="CK277" s="230" t="str">
        <f t="shared" si="289"/>
        <v/>
      </c>
      <c r="CL277" s="85">
        <f t="shared" si="324"/>
        <v>1</v>
      </c>
      <c r="CM277" s="6"/>
      <c r="CN277" s="6"/>
      <c r="CO277" s="6"/>
      <c r="CP277" s="6"/>
      <c r="CQ277" s="6"/>
      <c r="CR277" s="6"/>
      <c r="CS277" s="6"/>
      <c r="CT277" s="6"/>
      <c r="CU277" s="6"/>
    </row>
    <row r="278" spans="1:99" ht="15.6">
      <c r="A278" s="27">
        <v>33148</v>
      </c>
      <c r="B278">
        <v>14.439999580383301</v>
      </c>
      <c r="C278">
        <v>22.129999160766602</v>
      </c>
      <c r="D278">
        <v>0.20000000298023199</v>
      </c>
      <c r="E278">
        <v>34.218741631744003</v>
      </c>
      <c r="F278" s="36">
        <f t="shared" si="261"/>
        <v>3.2145164044476462</v>
      </c>
      <c r="G278" s="41">
        <f t="shared" si="277"/>
        <v>30.229335734140967</v>
      </c>
      <c r="H278" s="42">
        <f t="shared" si="278"/>
        <v>0.60458671468281933</v>
      </c>
      <c r="I278" s="61">
        <f t="shared" si="262"/>
        <v>20.207499265670776</v>
      </c>
      <c r="J278" s="35">
        <f t="shared" si="263"/>
        <v>1</v>
      </c>
      <c r="K278" s="89" t="str">
        <f t="shared" si="290"/>
        <v/>
      </c>
      <c r="L278" s="89">
        <f t="shared" si="297"/>
        <v>1</v>
      </c>
      <c r="M278" s="168">
        <f t="shared" si="302"/>
        <v>0.10922778814216401</v>
      </c>
      <c r="N278" s="165">
        <f t="shared" si="316"/>
        <v>0</v>
      </c>
      <c r="O278" s="70" t="str">
        <f t="shared" si="315"/>
        <v/>
      </c>
      <c r="P278" s="102">
        <f t="shared" si="303"/>
        <v>10.603998565673834</v>
      </c>
      <c r="Q278" s="230" t="str">
        <f t="shared" si="260"/>
        <v/>
      </c>
      <c r="R278" s="85">
        <f t="shared" si="317"/>
        <v>1</v>
      </c>
      <c r="S278" s="27">
        <v>33513</v>
      </c>
      <c r="T278">
        <v>5.6900000572204599</v>
      </c>
      <c r="U278">
        <v>20.430000305175799</v>
      </c>
      <c r="V278">
        <v>0</v>
      </c>
      <c r="W278">
        <v>34.218741631744003</v>
      </c>
      <c r="X278" s="36">
        <f t="shared" si="264"/>
        <v>3.8060146532029608</v>
      </c>
      <c r="Y278" s="41">
        <f t="shared" si="279"/>
        <v>27.215213276168942</v>
      </c>
      <c r="Z278" s="42">
        <f t="shared" si="280"/>
        <v>0.54430426552337885</v>
      </c>
      <c r="AA278" s="61">
        <f t="shared" si="265"/>
        <v>16.745000243186965</v>
      </c>
      <c r="AB278" s="35">
        <f t="shared" si="266"/>
        <v>1</v>
      </c>
      <c r="AC278" s="76">
        <f t="shared" si="291"/>
        <v>1</v>
      </c>
      <c r="AD278" s="89">
        <f t="shared" si="304"/>
        <v>1</v>
      </c>
      <c r="AE278" s="168">
        <f t="shared" si="298"/>
        <v>0.1053477042781011</v>
      </c>
      <c r="AF278" s="165">
        <f t="shared" si="318"/>
        <v>1</v>
      </c>
      <c r="AG278" s="70">
        <f t="shared" si="305"/>
        <v>1</v>
      </c>
      <c r="AH278" s="102">
        <f t="shared" si="306"/>
        <v>0.76400012969968434</v>
      </c>
      <c r="AI278" s="230" t="str">
        <f t="shared" si="267"/>
        <v/>
      </c>
      <c r="AJ278" s="85">
        <f t="shared" si="319"/>
        <v>1</v>
      </c>
      <c r="AK278" s="27">
        <v>33878</v>
      </c>
      <c r="AL278">
        <v>11.560000419616699</v>
      </c>
      <c r="AM278">
        <v>19.950000762939499</v>
      </c>
      <c r="AN278">
        <v>0.5</v>
      </c>
      <c r="AO278">
        <v>34.218741631744003</v>
      </c>
      <c r="AP278" s="36">
        <f t="shared" si="268"/>
        <v>3.1222237746635639</v>
      </c>
      <c r="AQ278" s="41">
        <f t="shared" si="281"/>
        <v>23.601679951397045</v>
      </c>
      <c r="AR278" s="42">
        <f t="shared" si="282"/>
        <v>0.4720335990279409</v>
      </c>
      <c r="AS278" s="61">
        <f t="shared" si="269"/>
        <v>17.8525006771088</v>
      </c>
      <c r="AT278" s="37">
        <f t="shared" si="283"/>
        <v>1</v>
      </c>
      <c r="AU278" s="76" t="str">
        <f t="shared" si="292"/>
        <v/>
      </c>
      <c r="AV278" s="89">
        <f t="shared" si="307"/>
        <v>1</v>
      </c>
      <c r="AW278" s="168">
        <f t="shared" si="299"/>
        <v>0.11287828255648613</v>
      </c>
      <c r="AX278" s="165">
        <f t="shared" si="320"/>
        <v>0</v>
      </c>
      <c r="AY278" s="70">
        <f t="shared" si="308"/>
        <v>1</v>
      </c>
      <c r="AZ278" s="102">
        <f t="shared" si="309"/>
        <v>0</v>
      </c>
      <c r="BA278" s="230">
        <f t="shared" si="270"/>
        <v>33878</v>
      </c>
      <c r="BB278" s="85">
        <f t="shared" si="321"/>
        <v>1</v>
      </c>
      <c r="BC278" s="27">
        <v>33513</v>
      </c>
      <c r="BD278">
        <v>2.2300000190734899</v>
      </c>
      <c r="BE278">
        <v>20.530000686645501</v>
      </c>
      <c r="BF278">
        <v>0</v>
      </c>
      <c r="BG278">
        <v>34.071029609239801</v>
      </c>
      <c r="BH278" s="110">
        <f t="shared" si="271"/>
        <v>3.9926188715192272</v>
      </c>
      <c r="BI278" s="111">
        <f t="shared" si="284"/>
        <v>15.196021253186082</v>
      </c>
      <c r="BJ278" s="113">
        <f t="shared" si="285"/>
        <v>0.30392042506372163</v>
      </c>
      <c r="BK278" s="112">
        <f t="shared" si="272"/>
        <v>15.955000519752499</v>
      </c>
      <c r="BL278" s="35">
        <f t="shared" si="273"/>
        <v>1</v>
      </c>
      <c r="BM278" s="76" t="str">
        <f t="shared" si="293"/>
        <v/>
      </c>
      <c r="BN278" s="89">
        <f t="shared" si="310"/>
        <v>1</v>
      </c>
      <c r="BO278" s="168">
        <f t="shared" si="300"/>
        <v>9.8449117650758561E-2</v>
      </c>
      <c r="BP278" s="165">
        <f t="shared" si="295"/>
        <v>1</v>
      </c>
      <c r="BQ278" s="70">
        <f t="shared" si="313"/>
        <v>1</v>
      </c>
      <c r="BR278" s="102">
        <f t="shared" si="311"/>
        <v>2.5039997100830504</v>
      </c>
      <c r="BS278" s="230" t="str">
        <f t="shared" si="286"/>
        <v/>
      </c>
      <c r="BT278" s="85">
        <f t="shared" si="322"/>
        <v>0</v>
      </c>
      <c r="BU278" s="27">
        <v>33878</v>
      </c>
      <c r="BV278">
        <v>7.9899997711181596</v>
      </c>
      <c r="BW278">
        <v>16.959999084472699</v>
      </c>
      <c r="BX278">
        <v>0</v>
      </c>
      <c r="BY278">
        <v>34.071029609239801</v>
      </c>
      <c r="BZ278" s="34">
        <f t="shared" si="274"/>
        <v>2.9001960591728064</v>
      </c>
      <c r="CA278" s="38">
        <f t="shared" si="287"/>
        <v>24.798349052914489</v>
      </c>
      <c r="CB278" s="40">
        <f t="shared" si="288"/>
        <v>0.49596698105828979</v>
      </c>
      <c r="CC278" s="61">
        <f t="shared" si="275"/>
        <v>14.717499256134065</v>
      </c>
      <c r="CD278" s="35">
        <f t="shared" si="276"/>
        <v>1</v>
      </c>
      <c r="CE278" s="76" t="str">
        <f t="shared" si="294"/>
        <v/>
      </c>
      <c r="CF278" s="89">
        <f t="shared" si="312"/>
        <v>1</v>
      </c>
      <c r="CG278" s="168">
        <f t="shared" si="301"/>
        <v>8.6182287825847192E-2</v>
      </c>
      <c r="CH278" s="165">
        <f t="shared" si="323"/>
        <v>0</v>
      </c>
      <c r="CI278" s="70">
        <f t="shared" si="296"/>
        <v>1</v>
      </c>
      <c r="CJ278" s="102">
        <f t="shared" si="314"/>
        <v>0</v>
      </c>
      <c r="CK278" s="230" t="str">
        <f t="shared" si="289"/>
        <v/>
      </c>
      <c r="CL278" s="85">
        <f t="shared" si="324"/>
        <v>1</v>
      </c>
      <c r="CM278" s="6"/>
      <c r="CN278" s="6"/>
      <c r="CO278" s="6"/>
      <c r="CP278" s="6"/>
      <c r="CQ278" s="6"/>
      <c r="CR278" s="6"/>
      <c r="CS278" s="6"/>
      <c r="CT278" s="6"/>
      <c r="CU278" s="6"/>
    </row>
    <row r="279" spans="1:99" ht="15.6">
      <c r="A279" s="27">
        <v>33149</v>
      </c>
      <c r="B279">
        <v>11.0900001525879</v>
      </c>
      <c r="C279">
        <v>21.370000839233398</v>
      </c>
      <c r="D279">
        <v>0</v>
      </c>
      <c r="E279">
        <v>34.443645545200802</v>
      </c>
      <c r="F279" s="36">
        <f t="shared" si="261"/>
        <v>3.5280066106773189</v>
      </c>
      <c r="G279" s="41">
        <f t="shared" si="277"/>
        <v>27.406930445599112</v>
      </c>
      <c r="H279" s="42">
        <f t="shared" si="278"/>
        <v>0.54813860891198229</v>
      </c>
      <c r="I279" s="61">
        <f t="shared" si="262"/>
        <v>18.800000667572025</v>
      </c>
      <c r="J279" s="35">
        <f t="shared" si="263"/>
        <v>1</v>
      </c>
      <c r="K279" s="89" t="str">
        <f t="shared" si="290"/>
        <v/>
      </c>
      <c r="L279" s="89">
        <f t="shared" si="297"/>
        <v>1</v>
      </c>
      <c r="M279" s="168">
        <f t="shared" si="302"/>
        <v>0.11605084884529181</v>
      </c>
      <c r="N279" s="165">
        <f t="shared" si="316"/>
        <v>1</v>
      </c>
      <c r="O279" s="70" t="str">
        <f t="shared" si="315"/>
        <v/>
      </c>
      <c r="P279" s="102">
        <f t="shared" si="303"/>
        <v>10.603998565673834</v>
      </c>
      <c r="Q279" s="230" t="str">
        <f t="shared" si="260"/>
        <v/>
      </c>
      <c r="R279" s="85">
        <f t="shared" si="317"/>
        <v>1</v>
      </c>
      <c r="S279" s="27">
        <v>33514</v>
      </c>
      <c r="T279">
        <v>7.6199998855590803</v>
      </c>
      <c r="U279">
        <v>21.450000762939499</v>
      </c>
      <c r="V279">
        <v>0</v>
      </c>
      <c r="W279">
        <v>34.443645545200802</v>
      </c>
      <c r="X279" s="36">
        <f t="shared" si="264"/>
        <v>3.8882558711206725</v>
      </c>
      <c r="Y279" s="41">
        <f t="shared" si="279"/>
        <v>24.104608579272405</v>
      </c>
      <c r="Z279" s="42">
        <f t="shared" si="280"/>
        <v>0.48209217158544809</v>
      </c>
      <c r="AA279" s="61">
        <f t="shared" si="265"/>
        <v>17.992500543594396</v>
      </c>
      <c r="AB279" s="35">
        <f t="shared" si="266"/>
        <v>1</v>
      </c>
      <c r="AC279" s="76">
        <f t="shared" si="291"/>
        <v>1</v>
      </c>
      <c r="AD279" s="89">
        <f t="shared" si="304"/>
        <v>1</v>
      </c>
      <c r="AE279" s="168">
        <f t="shared" si="298"/>
        <v>0.11358020854126176</v>
      </c>
      <c r="AF279" s="165">
        <f t="shared" si="318"/>
        <v>1</v>
      </c>
      <c r="AG279" s="70">
        <f t="shared" si="305"/>
        <v>1</v>
      </c>
      <c r="AH279" s="102">
        <f t="shared" si="306"/>
        <v>0.76400012969968434</v>
      </c>
      <c r="AI279" s="230" t="str">
        <f t="shared" si="267"/>
        <v/>
      </c>
      <c r="AJ279" s="85">
        <f t="shared" si="319"/>
        <v>0</v>
      </c>
      <c r="AK279" s="27">
        <v>33879</v>
      </c>
      <c r="AL279">
        <v>11.319999694824199</v>
      </c>
      <c r="AM279">
        <v>17.700000762939499</v>
      </c>
      <c r="AN279">
        <v>3.0999999046325701</v>
      </c>
      <c r="AO279">
        <v>34.443645545200802</v>
      </c>
      <c r="AP279" s="36">
        <f t="shared" si="268"/>
        <v>2.6388712389603484</v>
      </c>
      <c r="AQ279" s="41">
        <f t="shared" si="281"/>
        <v>24.590582864861336</v>
      </c>
      <c r="AR279" s="42">
        <f t="shared" si="282"/>
        <v>0.4918116572972267</v>
      </c>
      <c r="AS279" s="61">
        <f t="shared" si="269"/>
        <v>16.105000495910673</v>
      </c>
      <c r="AT279" s="37">
        <f t="shared" si="283"/>
        <v>1</v>
      </c>
      <c r="AU279" s="76" t="str">
        <f t="shared" si="292"/>
        <v/>
      </c>
      <c r="AV279" s="89">
        <f t="shared" si="307"/>
        <v>1</v>
      </c>
      <c r="AW279" s="168">
        <f t="shared" si="299"/>
        <v>9.9830018533457521E-2</v>
      </c>
      <c r="AX279" s="165">
        <f t="shared" si="320"/>
        <v>0</v>
      </c>
      <c r="AY279" s="70">
        <f t="shared" si="308"/>
        <v>1</v>
      </c>
      <c r="AZ279" s="102">
        <f t="shared" si="309"/>
        <v>0</v>
      </c>
      <c r="BA279" s="230" t="str">
        <f t="shared" si="270"/>
        <v/>
      </c>
      <c r="BB279" s="85">
        <f t="shared" si="321"/>
        <v>1</v>
      </c>
      <c r="BC279" s="27">
        <v>33514</v>
      </c>
      <c r="BD279">
        <v>3.96000003814697</v>
      </c>
      <c r="BE279">
        <v>24.4899997711182</v>
      </c>
      <c r="BF279">
        <v>0</v>
      </c>
      <c r="BG279">
        <v>34.299375446749202</v>
      </c>
      <c r="BH279" s="110">
        <f t="shared" si="271"/>
        <v>4.6723091711574618</v>
      </c>
      <c r="BI279" s="111">
        <f t="shared" si="284"/>
        <v>11.458173916260112</v>
      </c>
      <c r="BJ279" s="113">
        <f t="shared" si="285"/>
        <v>0.22916347832520223</v>
      </c>
      <c r="BK279" s="112">
        <f t="shared" si="272"/>
        <v>19.357499837875391</v>
      </c>
      <c r="BL279" s="35">
        <f t="shared" si="273"/>
        <v>1</v>
      </c>
      <c r="BM279" s="76" t="str">
        <f t="shared" si="293"/>
        <v/>
      </c>
      <c r="BN279" s="89">
        <f t="shared" si="310"/>
        <v>1</v>
      </c>
      <c r="BO279" s="168">
        <f t="shared" si="300"/>
        <v>0.11562291721622842</v>
      </c>
      <c r="BP279" s="165">
        <f t="shared" si="295"/>
        <v>1</v>
      </c>
      <c r="BQ279" s="70">
        <f t="shared" si="313"/>
        <v>1</v>
      </c>
      <c r="BR279" s="102">
        <f t="shared" si="311"/>
        <v>2.7899995803833635</v>
      </c>
      <c r="BS279" s="230" t="str">
        <f t="shared" si="286"/>
        <v/>
      </c>
      <c r="BT279" s="85">
        <f t="shared" si="322"/>
        <v>0</v>
      </c>
      <c r="BU279" s="27">
        <v>33879</v>
      </c>
      <c r="BV279">
        <v>9.1700000762939506</v>
      </c>
      <c r="BW279">
        <v>16.2700004577637</v>
      </c>
      <c r="BX279">
        <v>0.89999997615814198</v>
      </c>
      <c r="BY279">
        <v>34.299375446749202</v>
      </c>
      <c r="BZ279" s="34">
        <f t="shared" si="274"/>
        <v>2.6185548952512079</v>
      </c>
      <c r="CA279" s="38">
        <f t="shared" si="287"/>
        <v>23.603505112871666</v>
      </c>
      <c r="CB279" s="40">
        <f t="shared" si="288"/>
        <v>0.47207010225743334</v>
      </c>
      <c r="CC279" s="61">
        <f t="shared" si="275"/>
        <v>14.495000362396263</v>
      </c>
      <c r="CD279" s="35">
        <f t="shared" si="276"/>
        <v>1</v>
      </c>
      <c r="CE279" s="76" t="str">
        <f t="shared" si="294"/>
        <v/>
      </c>
      <c r="CF279" s="89">
        <f t="shared" si="312"/>
        <v>1</v>
      </c>
      <c r="CG279" s="168">
        <f t="shared" si="301"/>
        <v>8.3859783961102635E-2</v>
      </c>
      <c r="CH279" s="165">
        <f t="shared" si="323"/>
        <v>0</v>
      </c>
      <c r="CI279" s="70">
        <f t="shared" si="296"/>
        <v>1</v>
      </c>
      <c r="CJ279" s="102">
        <f t="shared" si="314"/>
        <v>0</v>
      </c>
      <c r="CK279" s="230" t="str">
        <f t="shared" si="289"/>
        <v/>
      </c>
      <c r="CL279" s="85">
        <f t="shared" si="324"/>
        <v>1</v>
      </c>
      <c r="CM279" s="6"/>
      <c r="CN279" s="6"/>
      <c r="CO279" s="6"/>
      <c r="CP279" s="6"/>
      <c r="CQ279" s="6"/>
      <c r="CR279" s="6"/>
      <c r="CS279" s="6"/>
      <c r="CT279" s="6"/>
      <c r="CU279" s="6"/>
    </row>
    <row r="280" spans="1:99" ht="15.6">
      <c r="A280" s="27">
        <v>33150</v>
      </c>
      <c r="B280">
        <v>11.430000305175801</v>
      </c>
      <c r="C280">
        <v>21.159999847412099</v>
      </c>
      <c r="D280">
        <v>0</v>
      </c>
      <c r="E280">
        <v>34.667052873472898</v>
      </c>
      <c r="F280" s="36">
        <f t="shared" si="261"/>
        <v>3.4611927087267795</v>
      </c>
      <c r="G280" s="41">
        <f t="shared" si="277"/>
        <v>24.637976278617689</v>
      </c>
      <c r="H280" s="42">
        <f t="shared" si="278"/>
        <v>0.49275952557235381</v>
      </c>
      <c r="I280" s="61">
        <f t="shared" si="262"/>
        <v>18.727499961853024</v>
      </c>
      <c r="J280" s="35">
        <f t="shared" si="263"/>
        <v>1</v>
      </c>
      <c r="K280" s="89" t="str">
        <f t="shared" si="290"/>
        <v/>
      </c>
      <c r="L280" s="89">
        <f t="shared" si="297"/>
        <v>1</v>
      </c>
      <c r="M280" s="168">
        <f t="shared" si="302"/>
        <v>0.11595879415343642</v>
      </c>
      <c r="N280" s="165">
        <f t="shared" si="316"/>
        <v>1</v>
      </c>
      <c r="O280" s="70" t="str">
        <f t="shared" si="315"/>
        <v/>
      </c>
      <c r="P280" s="102">
        <f t="shared" si="303"/>
        <v>10.603998565673834</v>
      </c>
      <c r="Q280" s="230" t="str">
        <f t="shared" si="260"/>
        <v/>
      </c>
      <c r="R280" s="85">
        <f t="shared" si="317"/>
        <v>1</v>
      </c>
      <c r="S280" s="27">
        <v>33515</v>
      </c>
      <c r="T280">
        <v>10.9700002670288</v>
      </c>
      <c r="U280">
        <v>19.610000610351602</v>
      </c>
      <c r="V280">
        <v>0.10000000149011599</v>
      </c>
      <c r="W280">
        <v>34.667052873472898</v>
      </c>
      <c r="X280" s="36">
        <f t="shared" si="264"/>
        <v>3.165427181212296</v>
      </c>
      <c r="Y280" s="41">
        <f t="shared" si="279"/>
        <v>21.672266835792684</v>
      </c>
      <c r="Z280" s="42">
        <f t="shared" si="280"/>
        <v>0.43344533671585367</v>
      </c>
      <c r="AA280" s="61">
        <f t="shared" si="265"/>
        <v>17.450000524520902</v>
      </c>
      <c r="AB280" s="35">
        <f t="shared" si="266"/>
        <v>1</v>
      </c>
      <c r="AC280" s="76">
        <f t="shared" si="291"/>
        <v>1</v>
      </c>
      <c r="AD280" s="89">
        <f t="shared" si="304"/>
        <v>1</v>
      </c>
      <c r="AE280" s="168">
        <f t="shared" si="298"/>
        <v>0.11050999797360668</v>
      </c>
      <c r="AF280" s="165">
        <f t="shared" si="318"/>
        <v>1</v>
      </c>
      <c r="AG280" s="70">
        <f t="shared" si="305"/>
        <v>1</v>
      </c>
      <c r="AH280" s="102">
        <f t="shared" si="306"/>
        <v>0.76400012969968434</v>
      </c>
      <c r="AI280" s="230" t="str">
        <f t="shared" si="267"/>
        <v/>
      </c>
      <c r="AJ280" s="85">
        <f t="shared" si="319"/>
        <v>0</v>
      </c>
      <c r="AK280" s="27">
        <v>33880</v>
      </c>
      <c r="AL280">
        <v>6.5599999427795401</v>
      </c>
      <c r="AM280">
        <v>18.0100002288818</v>
      </c>
      <c r="AN280">
        <v>2</v>
      </c>
      <c r="AO280">
        <v>34.667052873472898</v>
      </c>
      <c r="AP280" s="36">
        <f t="shared" si="268"/>
        <v>3.3130763194440758</v>
      </c>
      <c r="AQ280" s="41">
        <f t="shared" si="281"/>
        <v>23.940121809306074</v>
      </c>
      <c r="AR280" s="42">
        <f t="shared" si="282"/>
        <v>0.47880243618612151</v>
      </c>
      <c r="AS280" s="61">
        <f t="shared" si="269"/>
        <v>15.147500157356236</v>
      </c>
      <c r="AT280" s="37">
        <f t="shared" si="283"/>
        <v>1</v>
      </c>
      <c r="AU280" s="76">
        <f t="shared" si="292"/>
        <v>1</v>
      </c>
      <c r="AV280" s="89">
        <f t="shared" si="307"/>
        <v>1</v>
      </c>
      <c r="AW280" s="168">
        <f t="shared" si="299"/>
        <v>9.0589035785619221E-2</v>
      </c>
      <c r="AX280" s="165">
        <f t="shared" si="320"/>
        <v>1</v>
      </c>
      <c r="AY280" s="70">
        <f t="shared" si="308"/>
        <v>1</v>
      </c>
      <c r="AZ280" s="102">
        <f t="shared" si="309"/>
        <v>0</v>
      </c>
      <c r="BA280" s="230" t="str">
        <f t="shared" si="270"/>
        <v/>
      </c>
      <c r="BB280" s="85">
        <f t="shared" si="321"/>
        <v>1</v>
      </c>
      <c r="BC280" s="27">
        <v>33515</v>
      </c>
      <c r="BD280">
        <v>7.1999998092651403</v>
      </c>
      <c r="BE280">
        <v>18.7399997711182</v>
      </c>
      <c r="BF280">
        <v>0</v>
      </c>
      <c r="BG280">
        <v>34.526256448578003</v>
      </c>
      <c r="BH280" s="110">
        <f t="shared" si="271"/>
        <v>3.3879862619258327</v>
      </c>
      <c r="BI280" s="111">
        <f t="shared" si="284"/>
        <v>8.7477849067194455</v>
      </c>
      <c r="BJ280" s="113">
        <f t="shared" si="285"/>
        <v>0.17495569813438891</v>
      </c>
      <c r="BK280" s="112">
        <f t="shared" si="272"/>
        <v>15.854999780654936</v>
      </c>
      <c r="BL280" s="35" t="str">
        <f t="shared" si="273"/>
        <v xml:space="preserve"> </v>
      </c>
      <c r="BM280" s="76" t="str">
        <f t="shared" si="293"/>
        <v/>
      </c>
      <c r="BN280" s="89">
        <f t="shared" si="310"/>
        <v>1</v>
      </c>
      <c r="BO280" s="168">
        <f t="shared" si="300"/>
        <v>9.7512818614903032E-2</v>
      </c>
      <c r="BP280" s="165">
        <f t="shared" si="295"/>
        <v>1</v>
      </c>
      <c r="BQ280" s="70">
        <f t="shared" si="313"/>
        <v>1</v>
      </c>
      <c r="BR280" s="102">
        <f t="shared" si="311"/>
        <v>2.7899995803833635</v>
      </c>
      <c r="BS280" s="230" t="str">
        <f t="shared" si="286"/>
        <v/>
      </c>
      <c r="BT280" s="85">
        <f t="shared" si="322"/>
        <v>0</v>
      </c>
      <c r="BU280" s="27">
        <v>33880</v>
      </c>
      <c r="BV280">
        <v>3.8299999237060498</v>
      </c>
      <c r="BW280">
        <v>16.159999847412099</v>
      </c>
      <c r="BX280">
        <v>6.8000001907348597</v>
      </c>
      <c r="BY280">
        <v>34.526256448578003</v>
      </c>
      <c r="BZ280" s="34">
        <f t="shared" si="274"/>
        <v>3.1634389470484057</v>
      </c>
      <c r="CA280" s="38">
        <f t="shared" si="287"/>
        <v>27.8727541459678</v>
      </c>
      <c r="CB280" s="40">
        <f t="shared" si="288"/>
        <v>0.55745508291935597</v>
      </c>
      <c r="CC280" s="61">
        <f t="shared" si="275"/>
        <v>13.077499866485587</v>
      </c>
      <c r="CD280" s="35">
        <f t="shared" si="276"/>
        <v>1</v>
      </c>
      <c r="CE280" s="76">
        <f t="shared" si="294"/>
        <v>1</v>
      </c>
      <c r="CF280" s="89">
        <f t="shared" si="312"/>
        <v>1</v>
      </c>
      <c r="CG280" s="168">
        <f t="shared" si="301"/>
        <v>6.8716914273182189E-2</v>
      </c>
      <c r="CH280" s="165">
        <f t="shared" si="323"/>
        <v>0</v>
      </c>
      <c r="CI280" s="70">
        <f t="shared" si="296"/>
        <v>1</v>
      </c>
      <c r="CJ280" s="102">
        <f t="shared" si="314"/>
        <v>0</v>
      </c>
      <c r="CK280" s="230" t="str">
        <f t="shared" si="289"/>
        <v/>
      </c>
      <c r="CL280" s="85">
        <f t="shared" si="324"/>
        <v>1</v>
      </c>
      <c r="CM280" s="6"/>
      <c r="CN280" s="6"/>
      <c r="CO280" s="6"/>
      <c r="CP280" s="6"/>
      <c r="CQ280" s="6"/>
      <c r="CR280" s="6"/>
      <c r="CS280" s="6"/>
      <c r="CT280" s="6"/>
      <c r="CU280" s="6"/>
    </row>
    <row r="281" spans="1:99" ht="15.6">
      <c r="A281" s="27">
        <v>33151</v>
      </c>
      <c r="B281">
        <v>11.6499996185303</v>
      </c>
      <c r="C281">
        <v>20.440000534057599</v>
      </c>
      <c r="D281">
        <v>0</v>
      </c>
      <c r="E281">
        <v>34.888900528606001</v>
      </c>
      <c r="F281" s="36">
        <f t="shared" si="261"/>
        <v>3.2865331314076256</v>
      </c>
      <c r="G281" s="41">
        <f t="shared" si="277"/>
        <v>22.008749773491587</v>
      </c>
      <c r="H281" s="42">
        <f t="shared" si="278"/>
        <v>0.44017499546983174</v>
      </c>
      <c r="I281" s="61">
        <f t="shared" si="262"/>
        <v>18.242500305175774</v>
      </c>
      <c r="J281" s="35">
        <f t="shared" si="263"/>
        <v>1</v>
      </c>
      <c r="K281" s="89" t="str">
        <f t="shared" si="290"/>
        <v/>
      </c>
      <c r="L281" s="89">
        <f t="shared" si="297"/>
        <v>1</v>
      </c>
      <c r="M281" s="168">
        <f t="shared" si="302"/>
        <v>0.11465363204827517</v>
      </c>
      <c r="N281" s="165">
        <f t="shared" si="316"/>
        <v>1</v>
      </c>
      <c r="O281" s="70" t="str">
        <f t="shared" si="315"/>
        <v/>
      </c>
      <c r="P281" s="102">
        <f t="shared" si="303"/>
        <v>10.603998565673834</v>
      </c>
      <c r="Q281" s="230" t="str">
        <f t="shared" si="260"/>
        <v/>
      </c>
      <c r="R281" s="85">
        <f t="shared" si="317"/>
        <v>1</v>
      </c>
      <c r="S281" s="27">
        <v>33516</v>
      </c>
      <c r="T281">
        <v>8.6300001144409197</v>
      </c>
      <c r="U281">
        <v>18.530000686645501</v>
      </c>
      <c r="V281">
        <v>14.800000190734901</v>
      </c>
      <c r="W281">
        <v>34.888900528606001</v>
      </c>
      <c r="X281" s="36">
        <f t="shared" si="264"/>
        <v>3.2338479020063695</v>
      </c>
      <c r="Y281" s="41">
        <f t="shared" si="279"/>
        <v>33.885188704922484</v>
      </c>
      <c r="Z281" s="42">
        <f t="shared" si="280"/>
        <v>0.67770377409844973</v>
      </c>
      <c r="AA281" s="61">
        <f t="shared" si="265"/>
        <v>16.055000543594357</v>
      </c>
      <c r="AB281" s="35">
        <f t="shared" si="266"/>
        <v>1</v>
      </c>
      <c r="AC281" s="76">
        <f t="shared" si="291"/>
        <v>1</v>
      </c>
      <c r="AD281" s="89">
        <f t="shared" si="304"/>
        <v>1</v>
      </c>
      <c r="AE281" s="168">
        <f t="shared" si="298"/>
        <v>9.9372974338654371E-2</v>
      </c>
      <c r="AF281" s="165">
        <f t="shared" si="318"/>
        <v>0</v>
      </c>
      <c r="AG281" s="70">
        <f t="shared" si="305"/>
        <v>1</v>
      </c>
      <c r="AH281" s="102">
        <f t="shared" si="306"/>
        <v>0.76400012969968434</v>
      </c>
      <c r="AI281" s="230" t="str">
        <f t="shared" si="267"/>
        <v/>
      </c>
      <c r="AJ281" s="85">
        <f t="shared" si="319"/>
        <v>0</v>
      </c>
      <c r="AK281" s="27">
        <v>33881</v>
      </c>
      <c r="AL281">
        <v>10.1499996185303</v>
      </c>
      <c r="AM281">
        <v>18.2299995422363</v>
      </c>
      <c r="AN281">
        <v>1.6000000238418599</v>
      </c>
      <c r="AO281">
        <v>34.888900528606001</v>
      </c>
      <c r="AP281" s="36">
        <f t="shared" si="268"/>
        <v>2.9783034728236299</v>
      </c>
      <c r="AQ281" s="41">
        <f t="shared" si="281"/>
        <v>23.157479054889031</v>
      </c>
      <c r="AR281" s="42">
        <f t="shared" si="282"/>
        <v>0.46314958109778059</v>
      </c>
      <c r="AS281" s="61">
        <f t="shared" si="269"/>
        <v>16.2099995613098</v>
      </c>
      <c r="AT281" s="37">
        <f t="shared" si="283"/>
        <v>1</v>
      </c>
      <c r="AU281" s="76">
        <f t="shared" si="292"/>
        <v>1</v>
      </c>
      <c r="AV281" s="89">
        <f t="shared" si="307"/>
        <v>1</v>
      </c>
      <c r="AW281" s="168">
        <f t="shared" si="299"/>
        <v>0.10077870147430307</v>
      </c>
      <c r="AX281" s="165">
        <f t="shared" si="320"/>
        <v>1</v>
      </c>
      <c r="AY281" s="70">
        <f t="shared" si="308"/>
        <v>1</v>
      </c>
      <c r="AZ281" s="102">
        <f t="shared" si="309"/>
        <v>0</v>
      </c>
      <c r="BA281" s="230" t="str">
        <f t="shared" si="270"/>
        <v/>
      </c>
      <c r="BB281" s="85">
        <f t="shared" si="321"/>
        <v>1</v>
      </c>
      <c r="BC281" s="27">
        <v>33516</v>
      </c>
      <c r="BD281">
        <v>6.0999999046325701</v>
      </c>
      <c r="BE281">
        <v>17.2600002288818</v>
      </c>
      <c r="BF281">
        <v>7.5999999046325701</v>
      </c>
      <c r="BG281">
        <v>34.751606832311701</v>
      </c>
      <c r="BH281" s="110">
        <f t="shared" si="271"/>
        <v>3.2128927279866817</v>
      </c>
      <c r="BI281" s="111">
        <f t="shared" si="284"/>
        <v>13.777470628962668</v>
      </c>
      <c r="BJ281" s="113">
        <f t="shared" si="285"/>
        <v>0.27554941257925336</v>
      </c>
      <c r="BK281" s="112">
        <f t="shared" si="272"/>
        <v>14.470000147819492</v>
      </c>
      <c r="BL281" s="35">
        <f t="shared" si="273"/>
        <v>1</v>
      </c>
      <c r="BM281" s="76">
        <f t="shared" si="293"/>
        <v>1</v>
      </c>
      <c r="BN281" s="89">
        <f t="shared" si="310"/>
        <v>1</v>
      </c>
      <c r="BO281" s="168">
        <f t="shared" si="300"/>
        <v>8.3597339459136694E-2</v>
      </c>
      <c r="BP281" s="165">
        <f t="shared" si="295"/>
        <v>1</v>
      </c>
      <c r="BQ281" s="70">
        <f t="shared" si="313"/>
        <v>1</v>
      </c>
      <c r="BR281" s="102">
        <f t="shared" si="311"/>
        <v>2.7859996795654638</v>
      </c>
      <c r="BS281" s="230" t="str">
        <f t="shared" si="286"/>
        <v/>
      </c>
      <c r="BT281" s="85">
        <f t="shared" si="322"/>
        <v>0</v>
      </c>
      <c r="BU281" s="27">
        <v>33881</v>
      </c>
      <c r="BV281">
        <v>6.4499998092651403</v>
      </c>
      <c r="BW281">
        <v>17.5</v>
      </c>
      <c r="BX281">
        <v>0.20000000298023199</v>
      </c>
      <c r="BY281">
        <v>34.751606832311701</v>
      </c>
      <c r="BZ281" s="34">
        <f t="shared" si="274"/>
        <v>3.2290112143092458</v>
      </c>
      <c r="CA281" s="38">
        <f t="shared" si="287"/>
        <v>25.489545177500634</v>
      </c>
      <c r="CB281" s="40">
        <f t="shared" si="288"/>
        <v>0.50979090355001266</v>
      </c>
      <c r="CC281" s="61">
        <f t="shared" si="275"/>
        <v>14.737499952316284</v>
      </c>
      <c r="CD281" s="35">
        <f t="shared" si="276"/>
        <v>1</v>
      </c>
      <c r="CE281" s="76">
        <f t="shared" si="294"/>
        <v>1</v>
      </c>
      <c r="CF281" s="89">
        <f t="shared" si="312"/>
        <v>1</v>
      </c>
      <c r="CG281" s="168">
        <f t="shared" si="301"/>
        <v>8.6389801159631879E-2</v>
      </c>
      <c r="CH281" s="165">
        <f t="shared" si="323"/>
        <v>0</v>
      </c>
      <c r="CI281" s="70">
        <f t="shared" si="296"/>
        <v>1</v>
      </c>
      <c r="CJ281" s="102">
        <f t="shared" si="314"/>
        <v>0</v>
      </c>
      <c r="CK281" s="230" t="str">
        <f t="shared" si="289"/>
        <v/>
      </c>
      <c r="CL281" s="85">
        <f t="shared" si="324"/>
        <v>1</v>
      </c>
      <c r="CM281" s="6"/>
      <c r="CN281" s="6"/>
      <c r="CO281" s="6"/>
      <c r="CP281" s="6"/>
      <c r="CQ281" s="6"/>
      <c r="CR281" s="6"/>
      <c r="CS281" s="6"/>
      <c r="CT281" s="6"/>
      <c r="CU281" s="6"/>
    </row>
    <row r="282" spans="1:99" ht="15.6">
      <c r="A282" s="27">
        <v>33152</v>
      </c>
      <c r="B282">
        <v>11.8800001144409</v>
      </c>
      <c r="C282">
        <v>17.200000762939499</v>
      </c>
      <c r="D282">
        <v>0.10000000149011599</v>
      </c>
      <c r="E282">
        <v>35.109125422645803</v>
      </c>
      <c r="F282" s="36">
        <f t="shared" si="261"/>
        <v>2.4585419721146033</v>
      </c>
      <c r="G282" s="41">
        <f t="shared" si="277"/>
        <v>20.141916197290019</v>
      </c>
      <c r="H282" s="42">
        <f t="shared" si="278"/>
        <v>0.40283832394580038</v>
      </c>
      <c r="I282" s="61">
        <f t="shared" si="262"/>
        <v>15.87000060081485</v>
      </c>
      <c r="J282" s="35">
        <f t="shared" si="263"/>
        <v>1</v>
      </c>
      <c r="K282" s="89" t="str">
        <f t="shared" si="290"/>
        <v/>
      </c>
      <c r="L282" s="89">
        <f t="shared" si="297"/>
        <v>1</v>
      </c>
      <c r="M282" s="168">
        <f t="shared" si="302"/>
        <v>9.7654035844755446E-2</v>
      </c>
      <c r="N282" s="165">
        <f t="shared" si="316"/>
        <v>1</v>
      </c>
      <c r="O282" s="70">
        <f t="shared" si="315"/>
        <v>1</v>
      </c>
      <c r="P282" s="102">
        <f t="shared" si="303"/>
        <v>10.603998565673834</v>
      </c>
      <c r="Q282" s="230" t="str">
        <f t="shared" si="260"/>
        <v/>
      </c>
      <c r="R282" s="85">
        <f t="shared" si="317"/>
        <v>1</v>
      </c>
      <c r="S282" s="27">
        <v>33517</v>
      </c>
      <c r="T282">
        <v>6.9899997711181596</v>
      </c>
      <c r="U282">
        <v>19.190000534057599</v>
      </c>
      <c r="V282">
        <v>0</v>
      </c>
      <c r="W282">
        <v>35.109125422645803</v>
      </c>
      <c r="X282" s="36">
        <f t="shared" si="264"/>
        <v>3.5561461581084335</v>
      </c>
      <c r="Y282" s="41">
        <f t="shared" si="279"/>
        <v>31.040271778435738</v>
      </c>
      <c r="Z282" s="42">
        <f t="shared" si="280"/>
        <v>0.6208054355687147</v>
      </c>
      <c r="AA282" s="61">
        <f t="shared" si="265"/>
        <v>16.14000034332274</v>
      </c>
      <c r="AB282" s="35">
        <f t="shared" si="266"/>
        <v>1</v>
      </c>
      <c r="AC282" s="76">
        <f t="shared" si="291"/>
        <v>1</v>
      </c>
      <c r="AD282" s="89">
        <f t="shared" si="304"/>
        <v>1</v>
      </c>
      <c r="AE282" s="168">
        <f t="shared" si="298"/>
        <v>0.10014794473426072</v>
      </c>
      <c r="AF282" s="165">
        <f t="shared" si="318"/>
        <v>0</v>
      </c>
      <c r="AG282" s="70">
        <f t="shared" si="305"/>
        <v>1</v>
      </c>
      <c r="AH282" s="102">
        <f t="shared" si="306"/>
        <v>0.76400012969968434</v>
      </c>
      <c r="AI282" s="230" t="str">
        <f t="shared" si="267"/>
        <v/>
      </c>
      <c r="AJ282" s="85">
        <f t="shared" si="319"/>
        <v>0</v>
      </c>
      <c r="AK282" s="27">
        <v>33882</v>
      </c>
      <c r="AL282">
        <v>10.569999694824199</v>
      </c>
      <c r="AM282">
        <v>15.4700002670288</v>
      </c>
      <c r="AN282">
        <v>6.8000001907348597</v>
      </c>
      <c r="AO282">
        <v>35.109125422645803</v>
      </c>
      <c r="AP282" s="36">
        <f t="shared" si="268"/>
        <v>2.2486013255850299</v>
      </c>
      <c r="AQ282" s="41">
        <f t="shared" si="281"/>
        <v>28.158598185155867</v>
      </c>
      <c r="AR282" s="42">
        <f t="shared" si="282"/>
        <v>0.5631719637031174</v>
      </c>
      <c r="AS282" s="61">
        <f t="shared" si="269"/>
        <v>14.24500012397765</v>
      </c>
      <c r="AT282" s="37">
        <f t="shared" si="283"/>
        <v>1</v>
      </c>
      <c r="AU282" s="76">
        <f t="shared" si="292"/>
        <v>1</v>
      </c>
      <c r="AV282" s="89">
        <f t="shared" si="307"/>
        <v>1</v>
      </c>
      <c r="AW282" s="168">
        <f t="shared" si="299"/>
        <v>8.1223731378502154E-2</v>
      </c>
      <c r="AX282" s="165">
        <f t="shared" si="320"/>
        <v>1</v>
      </c>
      <c r="AY282" s="70">
        <f t="shared" si="308"/>
        <v>1</v>
      </c>
      <c r="AZ282" s="102">
        <f t="shared" si="309"/>
        <v>0</v>
      </c>
      <c r="BA282" s="230" t="str">
        <f t="shared" si="270"/>
        <v/>
      </c>
      <c r="BB282" s="85">
        <f t="shared" si="321"/>
        <v>1</v>
      </c>
      <c r="BC282" s="27">
        <v>33517</v>
      </c>
      <c r="BD282">
        <v>4.0100002288818404</v>
      </c>
      <c r="BE282">
        <v>17.209999084472699</v>
      </c>
      <c r="BF282">
        <v>0.20000000298023199</v>
      </c>
      <c r="BG282">
        <v>34.975360815535801</v>
      </c>
      <c r="BH282" s="110">
        <f t="shared" si="271"/>
        <v>3.3890824176958074</v>
      </c>
      <c r="BI282" s="111">
        <f t="shared" si="284"/>
        <v>11.266204697786254</v>
      </c>
      <c r="BJ282" s="113">
        <f t="shared" si="285"/>
        <v>0.22532409395572509</v>
      </c>
      <c r="BK282" s="112">
        <f t="shared" si="272"/>
        <v>13.909999370574983</v>
      </c>
      <c r="BL282" s="35">
        <f t="shared" si="273"/>
        <v>1</v>
      </c>
      <c r="BM282" s="76">
        <f t="shared" si="293"/>
        <v>1</v>
      </c>
      <c r="BN282" s="89">
        <f t="shared" si="310"/>
        <v>1</v>
      </c>
      <c r="BO282" s="168">
        <f t="shared" si="300"/>
        <v>7.7658224873336137E-2</v>
      </c>
      <c r="BP282" s="165">
        <f t="shared" si="295"/>
        <v>1</v>
      </c>
      <c r="BQ282" s="70">
        <f t="shared" si="313"/>
        <v>1</v>
      </c>
      <c r="BR282" s="102">
        <f t="shared" si="311"/>
        <v>2.7859996795654638</v>
      </c>
      <c r="BS282" s="230" t="str">
        <f t="shared" si="286"/>
        <v/>
      </c>
      <c r="BT282" s="85">
        <f t="shared" si="322"/>
        <v>0</v>
      </c>
      <c r="BU282" s="27">
        <v>33882</v>
      </c>
      <c r="BV282">
        <v>7.7399997711181596</v>
      </c>
      <c r="BW282">
        <v>13.9700002670288</v>
      </c>
      <c r="BX282">
        <v>1.20000004768372</v>
      </c>
      <c r="BY282">
        <v>34.975360815535801</v>
      </c>
      <c r="BZ282" s="34">
        <f t="shared" si="274"/>
        <v>2.3483801935373494</v>
      </c>
      <c r="CA282" s="38">
        <f t="shared" si="287"/>
        <v>24.810841070354474</v>
      </c>
      <c r="CB282" s="40">
        <f t="shared" si="288"/>
        <v>0.4962168214070895</v>
      </c>
      <c r="CC282" s="61">
        <f t="shared" si="275"/>
        <v>12.41250014305114</v>
      </c>
      <c r="CD282" s="35">
        <f t="shared" si="276"/>
        <v>1</v>
      </c>
      <c r="CE282" s="76">
        <f t="shared" si="294"/>
        <v>1</v>
      </c>
      <c r="CF282" s="89">
        <f t="shared" si="312"/>
        <v>1</v>
      </c>
      <c r="CG282" s="168">
        <f t="shared" si="301"/>
        <v>6.158941681914093E-2</v>
      </c>
      <c r="CH282" s="165">
        <f t="shared" si="323"/>
        <v>0</v>
      </c>
      <c r="CI282" s="70">
        <f t="shared" si="296"/>
        <v>1</v>
      </c>
      <c r="CJ282" s="102">
        <f t="shared" si="314"/>
        <v>0</v>
      </c>
      <c r="CK282" s="230" t="str">
        <f t="shared" si="289"/>
        <v/>
      </c>
      <c r="CL282" s="85">
        <f t="shared" si="324"/>
        <v>0</v>
      </c>
      <c r="CM282" s="6"/>
      <c r="CN282" s="6"/>
      <c r="CO282" s="6"/>
      <c r="CP282" s="6"/>
      <c r="CQ282" s="6"/>
      <c r="CR282" s="6"/>
      <c r="CS282" s="6"/>
      <c r="CT282" s="6"/>
      <c r="CU282" s="6"/>
    </row>
    <row r="283" spans="1:99" ht="15.6">
      <c r="A283" s="27">
        <v>33153</v>
      </c>
      <c r="B283">
        <v>11.289999961853001</v>
      </c>
      <c r="C283">
        <v>19.590000152587901</v>
      </c>
      <c r="D283">
        <v>0.30000001192092901</v>
      </c>
      <c r="E283">
        <v>35.327664467637803</v>
      </c>
      <c r="F283" s="36">
        <f t="shared" si="261"/>
        <v>3.1759725899311837</v>
      </c>
      <c r="G283" s="41">
        <f t="shared" si="277"/>
        <v>17.901138137266003</v>
      </c>
      <c r="H283" s="42">
        <f t="shared" si="278"/>
        <v>0.35802276274532008</v>
      </c>
      <c r="I283" s="61">
        <f t="shared" si="262"/>
        <v>17.515000104904175</v>
      </c>
      <c r="J283" s="35">
        <f t="shared" si="263"/>
        <v>1</v>
      </c>
      <c r="K283" s="89" t="str">
        <f t="shared" si="290"/>
        <v/>
      </c>
      <c r="L283" s="89">
        <f t="shared" si="297"/>
        <v>1</v>
      </c>
      <c r="M283" s="168">
        <f t="shared" si="302"/>
        <v>0.1109247896479392</v>
      </c>
      <c r="N283" s="165">
        <f t="shared" si="316"/>
        <v>1</v>
      </c>
      <c r="O283" s="70">
        <f t="shared" si="315"/>
        <v>1</v>
      </c>
      <c r="P283" s="102">
        <f t="shared" si="303"/>
        <v>9.9399986267089648</v>
      </c>
      <c r="Q283" s="230" t="str">
        <f t="shared" si="260"/>
        <v/>
      </c>
      <c r="R283" s="85">
        <f t="shared" si="317"/>
        <v>1</v>
      </c>
      <c r="S283" s="27">
        <v>33518</v>
      </c>
      <c r="T283">
        <v>7.9299998283386204</v>
      </c>
      <c r="U283">
        <v>21</v>
      </c>
      <c r="V283">
        <v>0</v>
      </c>
      <c r="W283">
        <v>35.327664467637803</v>
      </c>
      <c r="X283" s="36">
        <f t="shared" si="264"/>
        <v>3.8685315534663025</v>
      </c>
      <c r="Y283" s="41">
        <f t="shared" si="279"/>
        <v>27.945446535662697</v>
      </c>
      <c r="Z283" s="42">
        <f t="shared" si="280"/>
        <v>0.55890893071325398</v>
      </c>
      <c r="AA283" s="61">
        <f t="shared" si="265"/>
        <v>17.732499957084656</v>
      </c>
      <c r="AB283" s="35">
        <f t="shared" si="266"/>
        <v>1</v>
      </c>
      <c r="AC283" s="76">
        <f t="shared" si="291"/>
        <v>1</v>
      </c>
      <c r="AD283" s="89">
        <f t="shared" si="304"/>
        <v>1</v>
      </c>
      <c r="AE283" s="168">
        <f t="shared" si="298"/>
        <v>0.11222410420358454</v>
      </c>
      <c r="AF283" s="165">
        <f t="shared" si="318"/>
        <v>0</v>
      </c>
      <c r="AG283" s="70">
        <f t="shared" si="305"/>
        <v>1</v>
      </c>
      <c r="AH283" s="102">
        <f t="shared" si="306"/>
        <v>0.76400012969968434</v>
      </c>
      <c r="AI283" s="230" t="str">
        <f t="shared" si="267"/>
        <v/>
      </c>
      <c r="AJ283" s="85">
        <f t="shared" si="319"/>
        <v>0</v>
      </c>
      <c r="AK283" s="27">
        <v>33883</v>
      </c>
      <c r="AL283">
        <v>4.3600001335143999</v>
      </c>
      <c r="AM283">
        <v>13.8800001144409</v>
      </c>
      <c r="AN283">
        <v>2.0999999046325701</v>
      </c>
      <c r="AO283">
        <v>35.327664467637803</v>
      </c>
      <c r="AP283" s="36">
        <f t="shared" si="268"/>
        <v>2.7546739996153762</v>
      </c>
      <c r="AQ283" s="41">
        <f t="shared" si="281"/>
        <v>28.054858890096135</v>
      </c>
      <c r="AR283" s="42">
        <f t="shared" si="282"/>
        <v>0.5610971778019227</v>
      </c>
      <c r="AS283" s="61">
        <f t="shared" si="269"/>
        <v>11.500000119209275</v>
      </c>
      <c r="AT283" s="37">
        <f t="shared" si="283"/>
        <v>1</v>
      </c>
      <c r="AU283" s="76">
        <f t="shared" si="292"/>
        <v>1</v>
      </c>
      <c r="AV283" s="89">
        <f t="shared" si="307"/>
        <v>1</v>
      </c>
      <c r="AW283" s="168">
        <f t="shared" si="299"/>
        <v>5.1989461411143266E-2</v>
      </c>
      <c r="AX283" s="165">
        <f t="shared" si="320"/>
        <v>1</v>
      </c>
      <c r="AY283" s="70">
        <f t="shared" si="308"/>
        <v>1</v>
      </c>
      <c r="AZ283" s="102">
        <f t="shared" si="309"/>
        <v>0</v>
      </c>
      <c r="BA283" s="230" t="str">
        <f t="shared" si="270"/>
        <v/>
      </c>
      <c r="BB283" s="85">
        <f t="shared" si="321"/>
        <v>0</v>
      </c>
      <c r="BC283" s="27">
        <v>33518</v>
      </c>
      <c r="BD283">
        <v>5.4699997901916504</v>
      </c>
      <c r="BE283">
        <v>19.4899997711182</v>
      </c>
      <c r="BF283">
        <v>0.10000000149011599</v>
      </c>
      <c r="BG283">
        <v>35.197452615835601</v>
      </c>
      <c r="BH283" s="110">
        <f t="shared" si="271"/>
        <v>3.7463026438472395</v>
      </c>
      <c r="BI283" s="111">
        <f t="shared" si="284"/>
        <v>8.3691625841985786</v>
      </c>
      <c r="BJ283" s="113">
        <f t="shared" si="285"/>
        <v>0.16738325168397158</v>
      </c>
      <c r="BK283" s="112">
        <f t="shared" si="272"/>
        <v>15.984999775886562</v>
      </c>
      <c r="BL283" s="35" t="str">
        <f t="shared" si="273"/>
        <v xml:space="preserve"> </v>
      </c>
      <c r="BM283" s="76">
        <f t="shared" si="293"/>
        <v>1</v>
      </c>
      <c r="BN283" s="89">
        <f t="shared" si="310"/>
        <v>1</v>
      </c>
      <c r="BO283" s="168">
        <f t="shared" si="300"/>
        <v>9.8727605129274934E-2</v>
      </c>
      <c r="BP283" s="165">
        <f t="shared" si="295"/>
        <v>0</v>
      </c>
      <c r="BQ283" s="70">
        <f t="shared" si="313"/>
        <v>1</v>
      </c>
      <c r="BR283" s="102">
        <f t="shared" si="311"/>
        <v>2.7859996795654638</v>
      </c>
      <c r="BS283" s="230" t="str">
        <f t="shared" si="286"/>
        <v/>
      </c>
      <c r="BT283" s="85">
        <f t="shared" si="322"/>
        <v>0</v>
      </c>
      <c r="BU283" s="27">
        <v>33883</v>
      </c>
      <c r="BV283">
        <v>1.28999996185303</v>
      </c>
      <c r="BW283">
        <v>8.3000001907348597</v>
      </c>
      <c r="BX283">
        <v>0.69999998807907104</v>
      </c>
      <c r="BY283">
        <v>35.197452615835601</v>
      </c>
      <c r="BZ283" s="34">
        <f t="shared" si="274"/>
        <v>1.9767163196947273</v>
      </c>
      <c r="CA283" s="38">
        <f t="shared" si="287"/>
        <v>23.929468002677762</v>
      </c>
      <c r="CB283" s="40">
        <f t="shared" si="288"/>
        <v>0.47858936005355524</v>
      </c>
      <c r="CC283" s="61">
        <f t="shared" si="275"/>
        <v>6.5475001335144025</v>
      </c>
      <c r="CD283" s="35">
        <f t="shared" si="276"/>
        <v>1</v>
      </c>
      <c r="CE283" s="76">
        <f t="shared" si="294"/>
        <v>1</v>
      </c>
      <c r="CF283" s="89">
        <f t="shared" si="312"/>
        <v>1</v>
      </c>
      <c r="CG283" s="168">
        <f t="shared" si="301"/>
        <v>9.7988921321394244E-3</v>
      </c>
      <c r="CH283" s="165">
        <f t="shared" si="323"/>
        <v>0</v>
      </c>
      <c r="CI283" s="70">
        <f t="shared" si="296"/>
        <v>1</v>
      </c>
      <c r="CJ283" s="102">
        <f t="shared" si="314"/>
        <v>0</v>
      </c>
      <c r="CK283" s="230" t="str">
        <f t="shared" si="289"/>
        <v/>
      </c>
      <c r="CL283" s="85">
        <f t="shared" si="324"/>
        <v>0</v>
      </c>
      <c r="CM283" s="6"/>
      <c r="CN283" s="6"/>
      <c r="CO283" s="6"/>
      <c r="CP283" s="6"/>
      <c r="CQ283" s="6"/>
      <c r="CR283" s="6"/>
      <c r="CS283" s="6"/>
      <c r="CT283" s="6"/>
      <c r="CU283" s="6"/>
    </row>
    <row r="284" spans="1:99" ht="15.6">
      <c r="A284" s="27">
        <v>33154</v>
      </c>
      <c r="B284">
        <v>8.5500001907348597</v>
      </c>
      <c r="C284">
        <v>21.209999084472699</v>
      </c>
      <c r="D284">
        <v>0.40000000596046398</v>
      </c>
      <c r="E284">
        <v>35.544454575627697</v>
      </c>
      <c r="F284" s="36">
        <f t="shared" si="261"/>
        <v>3.8800067666417157</v>
      </c>
      <c r="G284" s="41">
        <f t="shared" si="277"/>
        <v>15.197132729913093</v>
      </c>
      <c r="H284" s="42">
        <f t="shared" si="278"/>
        <v>0.30394265459826186</v>
      </c>
      <c r="I284" s="61">
        <f t="shared" si="262"/>
        <v>18.04499936103824</v>
      </c>
      <c r="J284" s="35">
        <f t="shared" si="263"/>
        <v>1</v>
      </c>
      <c r="K284" s="89" t="str">
        <f t="shared" si="290"/>
        <v/>
      </c>
      <c r="L284" s="89">
        <f t="shared" si="297"/>
        <v>1</v>
      </c>
      <c r="M284" s="168">
        <f t="shared" si="302"/>
        <v>0.11382543748963352</v>
      </c>
      <c r="N284" s="165">
        <f t="shared" si="316"/>
        <v>1</v>
      </c>
      <c r="O284" s="70">
        <f t="shared" si="315"/>
        <v>1</v>
      </c>
      <c r="P284" s="102">
        <f t="shared" si="303"/>
        <v>6.1859989166259792</v>
      </c>
      <c r="Q284" s="230" t="str">
        <f t="shared" si="260"/>
        <v/>
      </c>
      <c r="R284" s="85">
        <f t="shared" si="317"/>
        <v>1</v>
      </c>
      <c r="S284" s="27">
        <v>33519</v>
      </c>
      <c r="T284">
        <v>10.5100002288818</v>
      </c>
      <c r="U284">
        <v>24.7600002288818</v>
      </c>
      <c r="V284">
        <v>0</v>
      </c>
      <c r="W284">
        <v>35.544454575627697</v>
      </c>
      <c r="X284" s="36">
        <f t="shared" si="264"/>
        <v>4.4634788184468013</v>
      </c>
      <c r="Y284" s="41">
        <f t="shared" si="279"/>
        <v>24.374663480905255</v>
      </c>
      <c r="Z284" s="42">
        <f t="shared" si="280"/>
        <v>0.48749326961810513</v>
      </c>
      <c r="AA284" s="61">
        <f t="shared" si="265"/>
        <v>21.1975002288818</v>
      </c>
      <c r="AB284" s="35">
        <f t="shared" si="266"/>
        <v>1</v>
      </c>
      <c r="AC284" s="76">
        <f t="shared" si="291"/>
        <v>1</v>
      </c>
      <c r="AD284" s="89">
        <f t="shared" si="304"/>
        <v>1</v>
      </c>
      <c r="AE284" s="168">
        <f t="shared" si="298"/>
        <v>7.7908764839518335E-2</v>
      </c>
      <c r="AF284" s="165">
        <f t="shared" si="318"/>
        <v>0</v>
      </c>
      <c r="AG284" s="70">
        <f t="shared" si="305"/>
        <v>1</v>
      </c>
      <c r="AH284" s="102">
        <f t="shared" si="306"/>
        <v>2.0819997787475075</v>
      </c>
      <c r="AI284" s="230" t="str">
        <f t="shared" si="267"/>
        <v/>
      </c>
      <c r="AJ284" s="85">
        <f t="shared" si="319"/>
        <v>0</v>
      </c>
      <c r="AK284" s="27">
        <v>33884</v>
      </c>
      <c r="AL284">
        <v>4.4299998283386204</v>
      </c>
      <c r="AM284">
        <v>15.8599996566772</v>
      </c>
      <c r="AN284">
        <v>0.40000000596046398</v>
      </c>
      <c r="AO284">
        <v>35.544454575627697</v>
      </c>
      <c r="AP284" s="36">
        <f t="shared" si="268"/>
        <v>3.1525416135543831</v>
      </c>
      <c r="AQ284" s="41">
        <f t="shared" si="281"/>
        <v>25.932825605213093</v>
      </c>
      <c r="AR284" s="42">
        <f t="shared" si="282"/>
        <v>0.51865651210426189</v>
      </c>
      <c r="AS284" s="61">
        <f t="shared" si="269"/>
        <v>13.002499699592555</v>
      </c>
      <c r="AT284" s="37">
        <f t="shared" si="283"/>
        <v>1</v>
      </c>
      <c r="AU284" s="76">
        <f t="shared" si="292"/>
        <v>1</v>
      </c>
      <c r="AV284" s="89">
        <f t="shared" si="307"/>
        <v>1</v>
      </c>
      <c r="AW284" s="168">
        <f t="shared" si="299"/>
        <v>6.7910409300954086E-2</v>
      </c>
      <c r="AX284" s="165">
        <f t="shared" si="320"/>
        <v>1</v>
      </c>
      <c r="AY284" s="70">
        <f t="shared" si="308"/>
        <v>1</v>
      </c>
      <c r="AZ284" s="102">
        <f t="shared" si="309"/>
        <v>0</v>
      </c>
      <c r="BA284" s="230" t="str">
        <f t="shared" si="270"/>
        <v/>
      </c>
      <c r="BB284" s="85">
        <f t="shared" si="321"/>
        <v>0</v>
      </c>
      <c r="BC284" s="27">
        <v>33519</v>
      </c>
      <c r="BD284">
        <v>8.0100002288818395</v>
      </c>
      <c r="BE284">
        <v>22.290000915527301</v>
      </c>
      <c r="BF284">
        <v>0.20000000298023199</v>
      </c>
      <c r="BG284">
        <v>35.4178164507966</v>
      </c>
      <c r="BH284" s="110">
        <f t="shared" si="271"/>
        <v>4.1400260633441199</v>
      </c>
      <c r="BI284" s="111">
        <f t="shared" si="284"/>
        <v>5.2571417365035149</v>
      </c>
      <c r="BJ284" s="113">
        <f t="shared" si="285"/>
        <v>0.1051428347300703</v>
      </c>
      <c r="BK284" s="112">
        <f t="shared" si="272"/>
        <v>18.720000743865935</v>
      </c>
      <c r="BL284" s="35" t="str">
        <f t="shared" si="273"/>
        <v xml:space="preserve"> </v>
      </c>
      <c r="BM284" s="76">
        <f t="shared" si="293"/>
        <v>1</v>
      </c>
      <c r="BN284" s="89">
        <f t="shared" si="310"/>
        <v>1</v>
      </c>
      <c r="BO284" s="168">
        <f t="shared" si="300"/>
        <v>0.11594759182282345</v>
      </c>
      <c r="BP284" s="165">
        <f t="shared" si="295"/>
        <v>0</v>
      </c>
      <c r="BQ284" s="70">
        <f t="shared" si="313"/>
        <v>1</v>
      </c>
      <c r="BR284" s="102">
        <f t="shared" si="311"/>
        <v>2.7859996795654638</v>
      </c>
      <c r="BS284" s="230" t="str">
        <f t="shared" si="286"/>
        <v/>
      </c>
      <c r="BT284" s="85">
        <f t="shared" si="322"/>
        <v>0</v>
      </c>
      <c r="BU284" s="27">
        <v>33884</v>
      </c>
      <c r="BV284">
        <v>2.5</v>
      </c>
      <c r="BW284">
        <v>12.9899997711182</v>
      </c>
      <c r="BX284">
        <v>2.2999999523162802</v>
      </c>
      <c r="BY284">
        <v>35.4178164507966</v>
      </c>
      <c r="BZ284" s="34">
        <f t="shared" si="274"/>
        <v>2.7509150481038001</v>
      </c>
      <c r="CA284" s="38">
        <f t="shared" si="287"/>
        <v>24.028735916511003</v>
      </c>
      <c r="CB284" s="40">
        <f t="shared" si="288"/>
        <v>0.48057471833022009</v>
      </c>
      <c r="CC284" s="61">
        <f t="shared" si="275"/>
        <v>10.36749982833865</v>
      </c>
      <c r="CD284" s="35">
        <f t="shared" si="276"/>
        <v>1</v>
      </c>
      <c r="CE284" s="76">
        <f t="shared" si="294"/>
        <v>1</v>
      </c>
      <c r="CF284" s="89">
        <f t="shared" si="312"/>
        <v>1</v>
      </c>
      <c r="CG284" s="168">
        <f t="shared" si="301"/>
        <v>4.0605304227041124E-2</v>
      </c>
      <c r="CH284" s="165">
        <f t="shared" si="323"/>
        <v>0</v>
      </c>
      <c r="CI284" s="70">
        <f t="shared" si="296"/>
        <v>1</v>
      </c>
      <c r="CJ284" s="102">
        <f t="shared" si="314"/>
        <v>0</v>
      </c>
      <c r="CK284" s="230" t="str">
        <f t="shared" si="289"/>
        <v/>
      </c>
      <c r="CL284" s="85">
        <f t="shared" si="324"/>
        <v>0</v>
      </c>
      <c r="CM284" s="6"/>
      <c r="CN284" s="6"/>
      <c r="CO284" s="6"/>
      <c r="CP284" s="6"/>
      <c r="CQ284" s="6"/>
      <c r="CR284" s="6"/>
      <c r="CS284" s="6"/>
      <c r="CT284" s="6"/>
      <c r="CU284" s="6"/>
    </row>
    <row r="285" spans="1:99" ht="15.6">
      <c r="A285" s="27">
        <v>33155</v>
      </c>
      <c r="B285">
        <v>9.8999996185302699</v>
      </c>
      <c r="C285">
        <v>19.350000381469702</v>
      </c>
      <c r="D285">
        <v>2.5</v>
      </c>
      <c r="E285">
        <v>35.759432658661297</v>
      </c>
      <c r="F285" s="36">
        <f t="shared" si="261"/>
        <v>3.3461721329855183</v>
      </c>
      <c r="G285" s="41">
        <f t="shared" si="277"/>
        <v>15.020195023524678</v>
      </c>
      <c r="H285" s="42">
        <f t="shared" si="278"/>
        <v>0.30040390047049359</v>
      </c>
      <c r="I285" s="61">
        <f t="shared" si="262"/>
        <v>16.987500190734842</v>
      </c>
      <c r="J285" s="35">
        <f t="shared" si="263"/>
        <v>1</v>
      </c>
      <c r="K285" s="89" t="str">
        <f t="shared" si="290"/>
        <v/>
      </c>
      <c r="L285" s="89">
        <f t="shared" si="297"/>
        <v>1</v>
      </c>
      <c r="M285" s="168">
        <f t="shared" si="302"/>
        <v>0.10724850323632285</v>
      </c>
      <c r="N285" s="165">
        <f t="shared" si="316"/>
        <v>1</v>
      </c>
      <c r="O285" s="70">
        <f t="shared" si="315"/>
        <v>1</v>
      </c>
      <c r="P285" s="102">
        <f t="shared" si="303"/>
        <v>2.5799987792969006</v>
      </c>
      <c r="Q285" s="230" t="str">
        <f t="shared" si="260"/>
        <v/>
      </c>
      <c r="R285" s="85">
        <f t="shared" si="317"/>
        <v>0</v>
      </c>
      <c r="S285" s="27">
        <v>33520</v>
      </c>
      <c r="T285">
        <v>12.8900003433228</v>
      </c>
      <c r="U285">
        <v>29.879999160766602</v>
      </c>
      <c r="V285">
        <v>0</v>
      </c>
      <c r="W285">
        <v>35.759432658661297</v>
      </c>
      <c r="X285" s="36">
        <f t="shared" si="264"/>
        <v>5.4221171189956365</v>
      </c>
      <c r="Y285" s="41">
        <f t="shared" si="279"/>
        <v>20.036969785708745</v>
      </c>
      <c r="Z285" s="42">
        <f t="shared" si="280"/>
        <v>0.40073939571417488</v>
      </c>
      <c r="AA285" s="61">
        <f t="shared" si="265"/>
        <v>25.63249945640565</v>
      </c>
      <c r="AB285" s="35">
        <f t="shared" si="266"/>
        <v>1</v>
      </c>
      <c r="AC285" s="76">
        <f t="shared" si="291"/>
        <v>1</v>
      </c>
      <c r="AD285" s="89">
        <f t="shared" si="304"/>
        <v>1</v>
      </c>
      <c r="AE285" s="168">
        <f t="shared" si="298"/>
        <v>0</v>
      </c>
      <c r="AF285" s="165">
        <f t="shared" si="318"/>
        <v>0</v>
      </c>
      <c r="AG285" s="70" t="str">
        <f t="shared" si="305"/>
        <v/>
      </c>
      <c r="AH285" s="102">
        <f t="shared" si="306"/>
        <v>7.0639997482299606</v>
      </c>
      <c r="AI285" s="230">
        <f t="shared" si="267"/>
        <v>33520</v>
      </c>
      <c r="AJ285" s="85">
        <f t="shared" si="319"/>
        <v>1</v>
      </c>
      <c r="AK285" s="27">
        <v>33885</v>
      </c>
      <c r="AL285">
        <v>3.2999999523162802</v>
      </c>
      <c r="AM285">
        <v>17.299999237060501</v>
      </c>
      <c r="AN285">
        <v>0</v>
      </c>
      <c r="AO285">
        <v>35.759432658661297</v>
      </c>
      <c r="AP285" s="36">
        <f t="shared" si="268"/>
        <v>3.5295772533097027</v>
      </c>
      <c r="AQ285" s="41">
        <f t="shared" si="281"/>
        <v>23.10916380256533</v>
      </c>
      <c r="AR285" s="42">
        <f t="shared" si="282"/>
        <v>0.4621832760513066</v>
      </c>
      <c r="AS285" s="61">
        <f t="shared" si="269"/>
        <v>13.799999415874446</v>
      </c>
      <c r="AT285" s="37">
        <f t="shared" si="283"/>
        <v>1</v>
      </c>
      <c r="AU285" s="76">
        <f t="shared" si="292"/>
        <v>1</v>
      </c>
      <c r="AV285" s="89">
        <f t="shared" si="307"/>
        <v>1</v>
      </c>
      <c r="AW285" s="168">
        <f t="shared" si="299"/>
        <v>7.6481341400378142E-2</v>
      </c>
      <c r="AX285" s="165">
        <f t="shared" si="320"/>
        <v>0</v>
      </c>
      <c r="AY285" s="70">
        <f t="shared" si="308"/>
        <v>1</v>
      </c>
      <c r="AZ285" s="102">
        <f t="shared" si="309"/>
        <v>0</v>
      </c>
      <c r="BA285" s="230" t="str">
        <f t="shared" si="270"/>
        <v/>
      </c>
      <c r="BB285" s="85">
        <f t="shared" si="321"/>
        <v>0</v>
      </c>
      <c r="BC285" s="27">
        <v>33520</v>
      </c>
      <c r="BD285">
        <v>7.9200000762939498</v>
      </c>
      <c r="BE285">
        <v>28.149999618530298</v>
      </c>
      <c r="BF285">
        <v>0</v>
      </c>
      <c r="BG285">
        <v>35.636386538004103</v>
      </c>
      <c r="BH285" s="110">
        <f t="shared" si="271"/>
        <v>5.3921349898163085</v>
      </c>
      <c r="BI285" s="111">
        <f t="shared" si="284"/>
        <v>0.94343374465046814</v>
      </c>
      <c r="BJ285" s="113">
        <f t="shared" si="285"/>
        <v>1.8868674893009363E-2</v>
      </c>
      <c r="BK285" s="112">
        <f t="shared" si="272"/>
        <v>23.092499732971213</v>
      </c>
      <c r="BL285" s="35" t="str">
        <f t="shared" si="273"/>
        <v xml:space="preserve"> </v>
      </c>
      <c r="BM285" s="76">
        <f t="shared" si="293"/>
        <v>1</v>
      </c>
      <c r="BN285" s="89">
        <f t="shared" si="310"/>
        <v>1</v>
      </c>
      <c r="BO285" s="168">
        <f t="shared" si="300"/>
        <v>0</v>
      </c>
      <c r="BP285" s="165">
        <f t="shared" si="295"/>
        <v>0</v>
      </c>
      <c r="BQ285" s="70">
        <f t="shared" si="313"/>
        <v>1</v>
      </c>
      <c r="BR285" s="102">
        <f t="shared" si="311"/>
        <v>3.5599996566772831</v>
      </c>
      <c r="BS285" s="230" t="str">
        <f t="shared" si="286"/>
        <v/>
      </c>
      <c r="BT285" s="85">
        <f t="shared" si="322"/>
        <v>0</v>
      </c>
      <c r="BU285" s="27">
        <v>33885</v>
      </c>
      <c r="BV285">
        <v>-0.519999980926514</v>
      </c>
      <c r="BW285">
        <v>15.439999580383301</v>
      </c>
      <c r="BX285">
        <v>0.40000000596046398</v>
      </c>
      <c r="BY285">
        <v>35.636386538004103</v>
      </c>
      <c r="BZ285" s="34">
        <f t="shared" si="274"/>
        <v>3.3760214159397233</v>
      </c>
      <c r="CA285" s="38">
        <f t="shared" si="287"/>
        <v>21.727918789719688</v>
      </c>
      <c r="CB285" s="40">
        <f t="shared" si="288"/>
        <v>0.43455837579439377</v>
      </c>
      <c r="CC285" s="61">
        <f t="shared" si="275"/>
        <v>11.449999690055847</v>
      </c>
      <c r="CD285" s="35">
        <f t="shared" si="276"/>
        <v>1</v>
      </c>
      <c r="CE285" s="76" t="str">
        <f t="shared" si="294"/>
        <v/>
      </c>
      <c r="CF285" s="89">
        <f t="shared" si="312"/>
        <v>1</v>
      </c>
      <c r="CG285" s="168">
        <f t="shared" si="301"/>
        <v>5.1472607876609386E-2</v>
      </c>
      <c r="CH285" s="165">
        <f t="shared" si="323"/>
        <v>0</v>
      </c>
      <c r="CI285" s="70">
        <f t="shared" si="296"/>
        <v>1</v>
      </c>
      <c r="CJ285" s="102">
        <f t="shared" si="314"/>
        <v>0</v>
      </c>
      <c r="CK285" s="230" t="str">
        <f t="shared" si="289"/>
        <v/>
      </c>
      <c r="CL285" s="85">
        <f t="shared" si="324"/>
        <v>0</v>
      </c>
      <c r="CM285" s="6"/>
      <c r="CN285" s="6"/>
      <c r="CO285" s="6"/>
      <c r="CP285" s="6"/>
      <c r="CQ285" s="6"/>
      <c r="CR285" s="6"/>
      <c r="CS285" s="6"/>
      <c r="CT285" s="6"/>
      <c r="CU285" s="6"/>
    </row>
    <row r="286" spans="1:99" ht="15.6">
      <c r="A286" s="27">
        <v>33156</v>
      </c>
      <c r="B286">
        <v>11.9899997711182</v>
      </c>
      <c r="C286">
        <v>19.899999618530298</v>
      </c>
      <c r="D286">
        <v>11.5</v>
      </c>
      <c r="E286">
        <v>35.9725356287842</v>
      </c>
      <c r="F286" s="36">
        <f t="shared" si="261"/>
        <v>3.2050179721519787</v>
      </c>
      <c r="G286" s="41">
        <f t="shared" si="277"/>
        <v>23.956180645803094</v>
      </c>
      <c r="H286" s="42">
        <f t="shared" si="278"/>
        <v>0.47912361291606187</v>
      </c>
      <c r="I286" s="61">
        <f t="shared" si="262"/>
        <v>17.922499656677275</v>
      </c>
      <c r="J286" s="35">
        <f t="shared" si="263"/>
        <v>1</v>
      </c>
      <c r="K286" s="89">
        <f t="shared" si="290"/>
        <v>1</v>
      </c>
      <c r="L286" s="89">
        <f t="shared" si="297"/>
        <v>1</v>
      </c>
      <c r="M286" s="168">
        <f t="shared" si="302"/>
        <v>0.11323777118956194</v>
      </c>
      <c r="N286" s="165">
        <f t="shared" si="316"/>
        <v>1</v>
      </c>
      <c r="O286" s="70">
        <f t="shared" si="315"/>
        <v>1</v>
      </c>
      <c r="P286" s="102">
        <f t="shared" si="303"/>
        <v>0.96599941253662114</v>
      </c>
      <c r="Q286" s="230" t="str">
        <f t="shared" si="260"/>
        <v/>
      </c>
      <c r="R286" s="85">
        <f t="shared" si="317"/>
        <v>0</v>
      </c>
      <c r="S286" s="27">
        <v>33521</v>
      </c>
      <c r="T286">
        <v>15.3400001525879</v>
      </c>
      <c r="U286">
        <v>29.559999465942401</v>
      </c>
      <c r="V286">
        <v>0</v>
      </c>
      <c r="W286">
        <v>35.9725356287842</v>
      </c>
      <c r="X286" s="36">
        <f t="shared" si="264"/>
        <v>5.1256444049225269</v>
      </c>
      <c r="Y286" s="41">
        <f t="shared" si="279"/>
        <v>15.936454261770724</v>
      </c>
      <c r="Z286" s="42">
        <f t="shared" si="280"/>
        <v>0.31872908523541449</v>
      </c>
      <c r="AA286" s="61">
        <f t="shared" si="265"/>
        <v>26.004999637603774</v>
      </c>
      <c r="AB286" s="35">
        <f t="shared" si="266"/>
        <v>1</v>
      </c>
      <c r="AC286" s="76" t="str">
        <f t="shared" si="291"/>
        <v/>
      </c>
      <c r="AD286" s="89">
        <f t="shared" si="304"/>
        <v>1</v>
      </c>
      <c r="AE286" s="168">
        <f t="shared" si="298"/>
        <v>0</v>
      </c>
      <c r="AF286" s="165">
        <f t="shared" si="318"/>
        <v>0</v>
      </c>
      <c r="AG286" s="70" t="str">
        <f t="shared" si="305"/>
        <v/>
      </c>
      <c r="AH286" s="102">
        <f t="shared" si="306"/>
        <v>12.66799945831298</v>
      </c>
      <c r="AI286" s="230" t="str">
        <f t="shared" si="267"/>
        <v/>
      </c>
      <c r="AJ286" s="85">
        <f t="shared" si="319"/>
        <v>1</v>
      </c>
      <c r="AK286" s="27">
        <v>33886</v>
      </c>
      <c r="AL286">
        <v>8.4700002670288104</v>
      </c>
      <c r="AM286">
        <v>18.840000152587901</v>
      </c>
      <c r="AN286">
        <v>0</v>
      </c>
      <c r="AO286">
        <v>35.9725356287842</v>
      </c>
      <c r="AP286" s="36">
        <f t="shared" si="268"/>
        <v>3.4206754541639834</v>
      </c>
      <c r="AQ286" s="41">
        <f t="shared" si="281"/>
        <v>20.372623439234143</v>
      </c>
      <c r="AR286" s="42">
        <f t="shared" si="282"/>
        <v>0.40745246878468289</v>
      </c>
      <c r="AS286" s="61">
        <f t="shared" si="269"/>
        <v>16.247500181198127</v>
      </c>
      <c r="AT286" s="37">
        <f t="shared" si="283"/>
        <v>1</v>
      </c>
      <c r="AU286" s="76">
        <f t="shared" si="292"/>
        <v>1</v>
      </c>
      <c r="AV286" s="89">
        <f t="shared" si="307"/>
        <v>1</v>
      </c>
      <c r="AW286" s="168">
        <f t="shared" si="299"/>
        <v>0.10111375107669436</v>
      </c>
      <c r="AX286" s="165">
        <f t="shared" si="320"/>
        <v>0</v>
      </c>
      <c r="AY286" s="70">
        <f t="shared" si="308"/>
        <v>1</v>
      </c>
      <c r="AZ286" s="102">
        <f t="shared" si="309"/>
        <v>0</v>
      </c>
      <c r="BA286" s="230" t="str">
        <f t="shared" si="270"/>
        <v/>
      </c>
      <c r="BB286" s="85">
        <f t="shared" si="321"/>
        <v>0</v>
      </c>
      <c r="BC286" s="27">
        <v>33521</v>
      </c>
      <c r="BD286">
        <v>12.5200004577637</v>
      </c>
      <c r="BE286">
        <v>30.7399997711182</v>
      </c>
      <c r="BF286">
        <v>0</v>
      </c>
      <c r="BG286">
        <v>35.8530970950438</v>
      </c>
      <c r="BH286" s="110">
        <f t="shared" si="271"/>
        <v>5.6648626620842819</v>
      </c>
      <c r="BI286" s="111">
        <f t="shared" si="284"/>
        <v>0</v>
      </c>
      <c r="BJ286" s="113">
        <f t="shared" si="285"/>
        <v>0</v>
      </c>
      <c r="BK286" s="112">
        <f t="shared" si="272"/>
        <v>26.184999942779577</v>
      </c>
      <c r="BL286" s="35" t="str">
        <f t="shared" si="273"/>
        <v xml:space="preserve"> </v>
      </c>
      <c r="BM286" s="76" t="str">
        <f t="shared" si="293"/>
        <v/>
      </c>
      <c r="BN286" s="89">
        <f t="shared" si="310"/>
        <v>1</v>
      </c>
      <c r="BO286" s="168">
        <f t="shared" si="300"/>
        <v>0</v>
      </c>
      <c r="BP286" s="165">
        <f t="shared" si="295"/>
        <v>0</v>
      </c>
      <c r="BQ286" s="70" t="str">
        <f t="shared" si="313"/>
        <v/>
      </c>
      <c r="BR286" s="102">
        <f t="shared" si="311"/>
        <v>9.3079996109009446</v>
      </c>
      <c r="BS286" s="230" t="str">
        <f t="shared" si="286"/>
        <v/>
      </c>
      <c r="BT286" s="85">
        <f t="shared" si="322"/>
        <v>0</v>
      </c>
      <c r="BU286" s="27">
        <v>33886</v>
      </c>
      <c r="BV286">
        <v>4.5500001907348597</v>
      </c>
      <c r="BW286">
        <v>16.600000381469702</v>
      </c>
      <c r="BX286">
        <v>0.10000000149011599</v>
      </c>
      <c r="BY286">
        <v>35.8530970950438</v>
      </c>
      <c r="BZ286" s="34">
        <f t="shared" si="274"/>
        <v>3.3152618065540578</v>
      </c>
      <c r="CA286" s="38">
        <f t="shared" si="287"/>
        <v>19.175709345966556</v>
      </c>
      <c r="CB286" s="40">
        <f t="shared" si="288"/>
        <v>0.38351418691933115</v>
      </c>
      <c r="CC286" s="61">
        <f t="shared" si="275"/>
        <v>13.587500333785991</v>
      </c>
      <c r="CD286" s="35">
        <f t="shared" si="276"/>
        <v>1</v>
      </c>
      <c r="CE286" s="76" t="str">
        <f t="shared" si="294"/>
        <v/>
      </c>
      <c r="CF286" s="89">
        <f t="shared" si="312"/>
        <v>1</v>
      </c>
      <c r="CG286" s="168">
        <f t="shared" si="301"/>
        <v>7.4201954420069452E-2</v>
      </c>
      <c r="CH286" s="165">
        <f t="shared" si="323"/>
        <v>0</v>
      </c>
      <c r="CI286" s="70">
        <f t="shared" si="296"/>
        <v>1</v>
      </c>
      <c r="CJ286" s="102">
        <f t="shared" si="314"/>
        <v>0</v>
      </c>
      <c r="CK286" s="230" t="str">
        <f t="shared" si="289"/>
        <v/>
      </c>
      <c r="CL286" s="85">
        <f t="shared" si="324"/>
        <v>0</v>
      </c>
      <c r="CM286" s="6"/>
      <c r="CN286" s="6"/>
      <c r="CO286" s="6"/>
      <c r="CP286" s="6"/>
      <c r="CQ286" s="6"/>
      <c r="CR286" s="6"/>
      <c r="CS286" s="6"/>
      <c r="CT286" s="6"/>
      <c r="CU286" s="6"/>
    </row>
    <row r="287" spans="1:99" ht="15.6">
      <c r="A287" s="27">
        <v>33157</v>
      </c>
      <c r="B287">
        <v>9.1400003433227504</v>
      </c>
      <c r="C287">
        <v>20.9899997711182</v>
      </c>
      <c r="D287">
        <v>0.20000000298023199</v>
      </c>
      <c r="E287">
        <v>36.1837003980419</v>
      </c>
      <c r="F287" s="36">
        <f t="shared" si="261"/>
        <v>3.84297476349226</v>
      </c>
      <c r="G287" s="41">
        <f t="shared" si="277"/>
        <v>21.081800837989519</v>
      </c>
      <c r="H287" s="42">
        <f t="shared" si="278"/>
        <v>0.4216360167597904</v>
      </c>
      <c r="I287" s="61">
        <f t="shared" si="262"/>
        <v>18.027499914169336</v>
      </c>
      <c r="J287" s="35">
        <f t="shared" si="263"/>
        <v>1</v>
      </c>
      <c r="K287" s="89">
        <f t="shared" si="290"/>
        <v>1</v>
      </c>
      <c r="L287" s="89">
        <f t="shared" si="297"/>
        <v>1</v>
      </c>
      <c r="M287" s="168">
        <f t="shared" si="302"/>
        <v>0.11374482011018298</v>
      </c>
      <c r="N287" s="165">
        <f t="shared" si="316"/>
        <v>0</v>
      </c>
      <c r="O287" s="70">
        <f t="shared" si="315"/>
        <v>1</v>
      </c>
      <c r="P287" s="102">
        <f t="shared" si="303"/>
        <v>0.96599941253662114</v>
      </c>
      <c r="Q287" s="230" t="str">
        <f t="shared" si="260"/>
        <v/>
      </c>
      <c r="R287" s="85">
        <f t="shared" si="317"/>
        <v>0</v>
      </c>
      <c r="S287" s="27">
        <v>33522</v>
      </c>
      <c r="T287">
        <v>14.680000305175801</v>
      </c>
      <c r="U287">
        <v>24.559999465942401</v>
      </c>
      <c r="V287">
        <v>0</v>
      </c>
      <c r="W287">
        <v>36.1837003980419</v>
      </c>
      <c r="X287" s="36">
        <f t="shared" si="264"/>
        <v>3.9953696487175261</v>
      </c>
      <c r="Y287" s="41">
        <f t="shared" si="279"/>
        <v>12.740158542796703</v>
      </c>
      <c r="Z287" s="42">
        <f t="shared" si="280"/>
        <v>0.25480317085593407</v>
      </c>
      <c r="AA287" s="61">
        <f t="shared" si="265"/>
        <v>22.08999967575075</v>
      </c>
      <c r="AB287" s="35">
        <f t="shared" si="266"/>
        <v>1</v>
      </c>
      <c r="AC287" s="76" t="str">
        <f t="shared" si="291"/>
        <v/>
      </c>
      <c r="AD287" s="89">
        <f t="shared" si="304"/>
        <v>1</v>
      </c>
      <c r="AE287" s="168">
        <f t="shared" si="298"/>
        <v>0</v>
      </c>
      <c r="AF287" s="165">
        <f t="shared" si="318"/>
        <v>0</v>
      </c>
      <c r="AG287" s="70" t="str">
        <f t="shared" si="305"/>
        <v/>
      </c>
      <c r="AH287" s="102">
        <f t="shared" si="306"/>
        <v>15.13999919891358</v>
      </c>
      <c r="AI287" s="230" t="str">
        <f t="shared" si="267"/>
        <v/>
      </c>
      <c r="AJ287" s="85">
        <f t="shared" si="319"/>
        <v>1</v>
      </c>
      <c r="AK287" s="27">
        <v>33887</v>
      </c>
      <c r="AL287">
        <v>8.7899999618530291</v>
      </c>
      <c r="AM287">
        <v>24.319999694824201</v>
      </c>
      <c r="AN287">
        <v>0</v>
      </c>
      <c r="AO287">
        <v>36.1837003980419</v>
      </c>
      <c r="AP287" s="36">
        <f t="shared" si="268"/>
        <v>4.5988622918703994</v>
      </c>
      <c r="AQ287" s="41">
        <f t="shared" si="281"/>
        <v>16.693533605737823</v>
      </c>
      <c r="AR287" s="42">
        <f t="shared" si="282"/>
        <v>0.33387067211475646</v>
      </c>
      <c r="AS287" s="61">
        <f t="shared" si="269"/>
        <v>20.437499761581407</v>
      </c>
      <c r="AT287" s="37">
        <f t="shared" si="283"/>
        <v>1</v>
      </c>
      <c r="AU287" s="76" t="str">
        <f t="shared" si="292"/>
        <v/>
      </c>
      <c r="AV287" s="89">
        <f t="shared" si="307"/>
        <v>1</v>
      </c>
      <c r="AW287" s="168">
        <f t="shared" si="299"/>
        <v>0.10553009232821431</v>
      </c>
      <c r="AX287" s="165">
        <f t="shared" si="320"/>
        <v>0</v>
      </c>
      <c r="AY287" s="70">
        <f t="shared" si="308"/>
        <v>1</v>
      </c>
      <c r="AZ287" s="102">
        <f t="shared" si="309"/>
        <v>1.1499998092651254</v>
      </c>
      <c r="BA287" s="230" t="str">
        <f t="shared" si="270"/>
        <v/>
      </c>
      <c r="BB287" s="85">
        <f t="shared" si="321"/>
        <v>0</v>
      </c>
      <c r="BC287" s="27">
        <v>33522</v>
      </c>
      <c r="BD287">
        <v>13.6300001144409</v>
      </c>
      <c r="BE287">
        <v>27.7399997711182</v>
      </c>
      <c r="BF287">
        <v>0</v>
      </c>
      <c r="BG287">
        <v>36.067882339500898</v>
      </c>
      <c r="BH287" s="110">
        <f t="shared" si="271"/>
        <v>4.8948274598065629</v>
      </c>
      <c r="BI287" s="111">
        <f t="shared" si="284"/>
        <v>0</v>
      </c>
      <c r="BJ287" s="113">
        <f t="shared" si="285"/>
        <v>0</v>
      </c>
      <c r="BK287" s="112">
        <f t="shared" si="272"/>
        <v>24.212499856948874</v>
      </c>
      <c r="BL287" s="35" t="str">
        <f t="shared" si="273"/>
        <v xml:space="preserve"> </v>
      </c>
      <c r="BM287" s="76" t="str">
        <f t="shared" si="293"/>
        <v/>
      </c>
      <c r="BN287" s="89">
        <f t="shared" si="310"/>
        <v>1</v>
      </c>
      <c r="BO287" s="168">
        <f t="shared" si="300"/>
        <v>0</v>
      </c>
      <c r="BP287" s="165">
        <f t="shared" si="295"/>
        <v>0</v>
      </c>
      <c r="BQ287" s="70" t="str">
        <f t="shared" si="313"/>
        <v/>
      </c>
      <c r="BR287" s="102">
        <f t="shared" si="311"/>
        <v>13.477999496460043</v>
      </c>
      <c r="BS287" s="230" t="str">
        <f t="shared" si="286"/>
        <v/>
      </c>
      <c r="BT287" s="85">
        <f t="shared" si="322"/>
        <v>0</v>
      </c>
      <c r="BU287" s="27">
        <v>33887</v>
      </c>
      <c r="BV287">
        <v>5.3600001335143999</v>
      </c>
      <c r="BW287">
        <v>20.360000610351602</v>
      </c>
      <c r="BX287">
        <v>0</v>
      </c>
      <c r="BY287">
        <v>36.067882339500898</v>
      </c>
      <c r="BZ287" s="34">
        <f t="shared" si="274"/>
        <v>4.0206862815486133</v>
      </c>
      <c r="CA287" s="38">
        <f t="shared" si="287"/>
        <v>15.959160320727666</v>
      </c>
      <c r="CB287" s="40">
        <f t="shared" si="288"/>
        <v>0.31918320641455333</v>
      </c>
      <c r="CC287" s="61">
        <f t="shared" si="275"/>
        <v>16.610000491142301</v>
      </c>
      <c r="CD287" s="35">
        <f t="shared" si="276"/>
        <v>1</v>
      </c>
      <c r="CE287" s="76" t="str">
        <f t="shared" si="294"/>
        <v/>
      </c>
      <c r="CF287" s="89">
        <f t="shared" si="312"/>
        <v>1</v>
      </c>
      <c r="CG287" s="168">
        <f t="shared" si="301"/>
        <v>0.10424037047011517</v>
      </c>
      <c r="CH287" s="165">
        <f t="shared" si="323"/>
        <v>0</v>
      </c>
      <c r="CI287" s="70">
        <f t="shared" si="296"/>
        <v>1</v>
      </c>
      <c r="CJ287" s="102">
        <f t="shared" si="314"/>
        <v>0</v>
      </c>
      <c r="CK287" s="230" t="str">
        <f t="shared" si="289"/>
        <v/>
      </c>
      <c r="CL287" s="85">
        <f t="shared" si="324"/>
        <v>0</v>
      </c>
      <c r="CM287" s="6"/>
      <c r="CN287" s="6"/>
      <c r="CO287" s="6"/>
      <c r="CP287" s="6"/>
      <c r="CQ287" s="6"/>
      <c r="CR287" s="6"/>
      <c r="CS287" s="6"/>
      <c r="CT287" s="6"/>
      <c r="CU287" s="6"/>
    </row>
    <row r="288" spans="1:99" ht="15.6">
      <c r="A288" s="27">
        <v>33158</v>
      </c>
      <c r="B288">
        <v>9.7299995422363299</v>
      </c>
      <c r="C288">
        <v>20.389999389648398</v>
      </c>
      <c r="D288">
        <v>0</v>
      </c>
      <c r="E288">
        <v>36.392863878480298</v>
      </c>
      <c r="F288" s="36">
        <f t="shared" si="261"/>
        <v>3.6654232980584802</v>
      </c>
      <c r="G288" s="41">
        <f t="shared" si="277"/>
        <v>18.149462199542736</v>
      </c>
      <c r="H288" s="42">
        <f t="shared" si="278"/>
        <v>0.36298924399085469</v>
      </c>
      <c r="I288" s="61">
        <f t="shared" si="262"/>
        <v>17.724999427795382</v>
      </c>
      <c r="J288" s="35">
        <f t="shared" si="263"/>
        <v>1</v>
      </c>
      <c r="K288" s="89">
        <f t="shared" si="290"/>
        <v>1</v>
      </c>
      <c r="L288" s="89">
        <f t="shared" si="297"/>
        <v>1</v>
      </c>
      <c r="M288" s="168">
        <f t="shared" si="302"/>
        <v>0.11218168049848673</v>
      </c>
      <c r="N288" s="165">
        <f t="shared" si="316"/>
        <v>0</v>
      </c>
      <c r="O288" s="70">
        <f t="shared" si="315"/>
        <v>1</v>
      </c>
      <c r="P288" s="102">
        <f t="shared" si="303"/>
        <v>0</v>
      </c>
      <c r="Q288" s="230" t="str">
        <f t="shared" si="260"/>
        <v/>
      </c>
      <c r="R288" s="85">
        <f t="shared" si="317"/>
        <v>0</v>
      </c>
      <c r="S288" s="27">
        <v>33523</v>
      </c>
      <c r="T288">
        <v>14.3699998855591</v>
      </c>
      <c r="U288">
        <v>32.040000915527301</v>
      </c>
      <c r="V288">
        <v>0</v>
      </c>
      <c r="W288">
        <v>36.392863878480298</v>
      </c>
      <c r="X288" s="36">
        <f t="shared" si="264"/>
        <v>5.8888852606025743</v>
      </c>
      <c r="Y288" s="41">
        <f t="shared" si="279"/>
        <v>8.0290503343146433</v>
      </c>
      <c r="Z288" s="42">
        <f t="shared" si="280"/>
        <v>0.16058100668629285</v>
      </c>
      <c r="AA288" s="61">
        <f t="shared" si="265"/>
        <v>27.62250065803525</v>
      </c>
      <c r="AB288" s="35" t="str">
        <f t="shared" si="266"/>
        <v xml:space="preserve"> </v>
      </c>
      <c r="AC288" s="76" t="str">
        <f t="shared" si="291"/>
        <v/>
      </c>
      <c r="AD288" s="89">
        <f t="shared" si="304"/>
        <v>1</v>
      </c>
      <c r="AE288" s="168">
        <f t="shared" si="298"/>
        <v>0</v>
      </c>
      <c r="AF288" s="165">
        <f t="shared" si="318"/>
        <v>0</v>
      </c>
      <c r="AG288" s="70" t="str">
        <f t="shared" si="305"/>
        <v/>
      </c>
      <c r="AH288" s="102">
        <f t="shared" si="306"/>
        <v>22.037999725341781</v>
      </c>
      <c r="AI288" s="230" t="str">
        <f t="shared" si="267"/>
        <v/>
      </c>
      <c r="AJ288" s="85">
        <f t="shared" si="319"/>
        <v>1</v>
      </c>
      <c r="AK288" s="27">
        <v>33888</v>
      </c>
      <c r="AL288">
        <v>13.6099996566772</v>
      </c>
      <c r="AM288">
        <v>23.819999694824201</v>
      </c>
      <c r="AN288">
        <v>0</v>
      </c>
      <c r="AO288">
        <v>36.392863878480298</v>
      </c>
      <c r="AP288" s="36">
        <f t="shared" si="268"/>
        <v>3.9862282045648403</v>
      </c>
      <c r="AQ288" s="41">
        <f t="shared" si="281"/>
        <v>13.50455104208595</v>
      </c>
      <c r="AR288" s="42">
        <f t="shared" si="282"/>
        <v>0.27009102084171899</v>
      </c>
      <c r="AS288" s="61">
        <f t="shared" si="269"/>
        <v>21.267499685287451</v>
      </c>
      <c r="AT288" s="37">
        <f t="shared" si="283"/>
        <v>1</v>
      </c>
      <c r="AU288" s="76" t="str">
        <f t="shared" si="292"/>
        <v/>
      </c>
      <c r="AV288" s="89">
        <f t="shared" si="307"/>
        <v>1</v>
      </c>
      <c r="AW288" s="168">
        <f t="shared" si="299"/>
        <v>7.2387780427440429E-2</v>
      </c>
      <c r="AX288" s="165">
        <f t="shared" si="320"/>
        <v>0</v>
      </c>
      <c r="AY288" s="70">
        <f t="shared" si="308"/>
        <v>1</v>
      </c>
      <c r="AZ288" s="102">
        <f t="shared" si="309"/>
        <v>2.9639995574950859</v>
      </c>
      <c r="BA288" s="230" t="str">
        <f t="shared" si="270"/>
        <v/>
      </c>
      <c r="BB288" s="85">
        <f t="shared" si="321"/>
        <v>0</v>
      </c>
      <c r="BC288" s="27">
        <v>33523</v>
      </c>
      <c r="BD288">
        <v>12.5</v>
      </c>
      <c r="BE288">
        <v>29.190000534057599</v>
      </c>
      <c r="BF288">
        <v>0</v>
      </c>
      <c r="BG288">
        <v>36.280676488960999</v>
      </c>
      <c r="BH288" s="110">
        <f t="shared" si="271"/>
        <v>5.3772300613705468</v>
      </c>
      <c r="BI288" s="111">
        <f t="shared" si="284"/>
        <v>0</v>
      </c>
      <c r="BJ288" s="113">
        <f t="shared" si="285"/>
        <v>0</v>
      </c>
      <c r="BK288" s="112">
        <f t="shared" si="272"/>
        <v>25.017500400543199</v>
      </c>
      <c r="BL288" s="35" t="str">
        <f t="shared" si="273"/>
        <v xml:space="preserve"> </v>
      </c>
      <c r="BM288" s="76" t="str">
        <f t="shared" si="293"/>
        <v/>
      </c>
      <c r="BN288" s="89">
        <f t="shared" si="310"/>
        <v>1</v>
      </c>
      <c r="BO288" s="168">
        <f t="shared" si="300"/>
        <v>0</v>
      </c>
      <c r="BP288" s="165">
        <f t="shared" si="295"/>
        <v>0</v>
      </c>
      <c r="BQ288" s="70" t="str">
        <f t="shared" si="313"/>
        <v/>
      </c>
      <c r="BR288" s="102">
        <f t="shared" si="311"/>
        <v>18.291999816894602</v>
      </c>
      <c r="BS288" s="230" t="str">
        <f t="shared" si="286"/>
        <v/>
      </c>
      <c r="BT288" s="85">
        <f t="shared" si="322"/>
        <v>0</v>
      </c>
      <c r="BU288" s="27">
        <v>33888</v>
      </c>
      <c r="BV288">
        <v>8.6000003814697301</v>
      </c>
      <c r="BW288">
        <v>23.920000076293899</v>
      </c>
      <c r="BX288">
        <v>0</v>
      </c>
      <c r="BY288">
        <v>36.280676488960999</v>
      </c>
      <c r="BZ288" s="34">
        <f t="shared" si="274"/>
        <v>4.5405781281718633</v>
      </c>
      <c r="CA288" s="38">
        <f t="shared" si="287"/>
        <v>12.326697818190175</v>
      </c>
      <c r="CB288" s="40">
        <f t="shared" si="288"/>
        <v>0.24653395636380349</v>
      </c>
      <c r="CC288" s="61">
        <f t="shared" si="275"/>
        <v>20.090000152587855</v>
      </c>
      <c r="CD288" s="35">
        <f t="shared" si="276"/>
        <v>1</v>
      </c>
      <c r="CE288" s="76" t="str">
        <f t="shared" si="294"/>
        <v/>
      </c>
      <c r="CF288" s="89">
        <f t="shared" si="312"/>
        <v>1</v>
      </c>
      <c r="CG288" s="168">
        <f t="shared" si="301"/>
        <v>0.11070487302249531</v>
      </c>
      <c r="CH288" s="165">
        <f t="shared" si="323"/>
        <v>0</v>
      </c>
      <c r="CI288" s="70">
        <f t="shared" si="296"/>
        <v>1</v>
      </c>
      <c r="CJ288" s="102">
        <f t="shared" si="314"/>
        <v>0.8720001220702841</v>
      </c>
      <c r="CK288" s="230" t="str">
        <f t="shared" si="289"/>
        <v/>
      </c>
      <c r="CL288" s="85">
        <f t="shared" si="324"/>
        <v>0</v>
      </c>
      <c r="CM288" s="6"/>
      <c r="CN288" s="6"/>
      <c r="CO288" s="6"/>
      <c r="CP288" s="6"/>
      <c r="CQ288" s="6"/>
      <c r="CR288" s="6"/>
      <c r="CS288" s="6"/>
      <c r="CT288" s="6"/>
      <c r="CU288" s="6"/>
    </row>
    <row r="289" spans="1:99" ht="15.6">
      <c r="A289" s="27">
        <v>33159</v>
      </c>
      <c r="B289">
        <v>8.0900001525878906</v>
      </c>
      <c r="C289">
        <v>16.389999389648398</v>
      </c>
      <c r="D289">
        <v>17.5</v>
      </c>
      <c r="E289">
        <v>36.599962982144802</v>
      </c>
      <c r="F289" s="36">
        <f t="shared" si="261"/>
        <v>2.9735917902085731</v>
      </c>
      <c r="G289" s="41">
        <f t="shared" si="277"/>
        <v>33.270588767375884</v>
      </c>
      <c r="H289" s="42">
        <f t="shared" si="278"/>
        <v>0.66541177534751772</v>
      </c>
      <c r="I289" s="61">
        <f t="shared" si="262"/>
        <v>14.314999580383272</v>
      </c>
      <c r="J289" s="35">
        <f t="shared" si="263"/>
        <v>1</v>
      </c>
      <c r="K289" s="89">
        <f t="shared" si="290"/>
        <v>1</v>
      </c>
      <c r="L289" s="89">
        <f t="shared" si="297"/>
        <v>1</v>
      </c>
      <c r="M289" s="168">
        <f t="shared" si="302"/>
        <v>8.1964290289907746E-2</v>
      </c>
      <c r="N289" s="165">
        <f t="shared" si="316"/>
        <v>0</v>
      </c>
      <c r="O289" s="70">
        <f t="shared" si="315"/>
        <v>1</v>
      </c>
      <c r="P289" s="102">
        <f t="shared" si="303"/>
        <v>0</v>
      </c>
      <c r="Q289" s="230" t="str">
        <f t="shared" si="260"/>
        <v/>
      </c>
      <c r="R289" s="85">
        <f t="shared" si="317"/>
        <v>0</v>
      </c>
      <c r="S289" s="27">
        <v>33524</v>
      </c>
      <c r="T289">
        <v>18.159999847412099</v>
      </c>
      <c r="U289">
        <v>30.700000762939499</v>
      </c>
      <c r="V289">
        <v>0.20000000298023199</v>
      </c>
      <c r="W289">
        <v>36.599962982144802</v>
      </c>
      <c r="X289" s="36">
        <f t="shared" si="264"/>
        <v>5.1382149269204671</v>
      </c>
      <c r="Y289" s="41">
        <f t="shared" si="279"/>
        <v>4.1184783957585021</v>
      </c>
      <c r="Z289" s="42">
        <f t="shared" si="280"/>
        <v>8.2369567915170042E-2</v>
      </c>
      <c r="AA289" s="61">
        <f t="shared" si="265"/>
        <v>27.565000534057649</v>
      </c>
      <c r="AB289" s="35" t="str">
        <f t="shared" si="266"/>
        <v xml:space="preserve"> </v>
      </c>
      <c r="AC289" s="76" t="str">
        <f t="shared" si="291"/>
        <v/>
      </c>
      <c r="AD289" s="89" t="str">
        <f t="shared" si="304"/>
        <v/>
      </c>
      <c r="AE289" s="168">
        <f t="shared" si="298"/>
        <v>0</v>
      </c>
      <c r="AF289" s="165">
        <f t="shared" si="318"/>
        <v>0</v>
      </c>
      <c r="AG289" s="70" t="str">
        <f t="shared" si="305"/>
        <v/>
      </c>
      <c r="AH289" s="102" t="str">
        <f t="shared" si="306"/>
        <v/>
      </c>
      <c r="AI289" s="230" t="str">
        <f t="shared" si="267"/>
        <v/>
      </c>
      <c r="AJ289" s="85">
        <f t="shared" si="319"/>
        <v>0</v>
      </c>
      <c r="AK289" s="27">
        <v>33889</v>
      </c>
      <c r="AL289">
        <v>11.6599998474121</v>
      </c>
      <c r="AM289">
        <v>20.319999694824201</v>
      </c>
      <c r="AN289">
        <v>1.20000004768372</v>
      </c>
      <c r="AO289">
        <v>36.599962982144802</v>
      </c>
      <c r="AP289" s="36">
        <f t="shared" si="268"/>
        <v>3.4165637510410525</v>
      </c>
      <c r="AQ289" s="41">
        <f t="shared" si="281"/>
        <v>11.971300088936827</v>
      </c>
      <c r="AR289" s="42">
        <f t="shared" si="282"/>
        <v>0.23942600177873655</v>
      </c>
      <c r="AS289" s="61">
        <f t="shared" si="269"/>
        <v>18.154999732971177</v>
      </c>
      <c r="AT289" s="37">
        <f t="shared" si="283"/>
        <v>1</v>
      </c>
      <c r="AU289" s="76" t="str">
        <f t="shared" si="292"/>
        <v/>
      </c>
      <c r="AV289" s="89">
        <f t="shared" si="307"/>
        <v>1</v>
      </c>
      <c r="AW289" s="168">
        <f t="shared" si="299"/>
        <v>0.11430565758970222</v>
      </c>
      <c r="AX289" s="165">
        <f t="shared" si="320"/>
        <v>0</v>
      </c>
      <c r="AY289" s="70">
        <f t="shared" si="308"/>
        <v>1</v>
      </c>
      <c r="AZ289" s="102">
        <f t="shared" si="309"/>
        <v>2.9639995574950859</v>
      </c>
      <c r="BA289" s="230">
        <f t="shared" si="270"/>
        <v>33889</v>
      </c>
      <c r="BB289" s="85">
        <f t="shared" si="321"/>
        <v>1</v>
      </c>
      <c r="BC289" s="27">
        <v>33524</v>
      </c>
      <c r="BD289">
        <v>15.6499996185303</v>
      </c>
      <c r="BE289">
        <v>31.2700004577637</v>
      </c>
      <c r="BF289">
        <v>0.20000000298023199</v>
      </c>
      <c r="BG289">
        <v>36.491413761009397</v>
      </c>
      <c r="BH289" s="110">
        <f t="shared" si="271"/>
        <v>5.5862734581610223</v>
      </c>
      <c r="BI289" s="111">
        <f t="shared" si="284"/>
        <v>0</v>
      </c>
      <c r="BJ289" s="113">
        <f t="shared" si="285"/>
        <v>0</v>
      </c>
      <c r="BK289" s="112">
        <f t="shared" si="272"/>
        <v>27.365000247955351</v>
      </c>
      <c r="BL289" s="35" t="str">
        <f t="shared" si="273"/>
        <v xml:space="preserve"> </v>
      </c>
      <c r="BM289" s="76" t="str">
        <f t="shared" si="293"/>
        <v/>
      </c>
      <c r="BN289" s="89">
        <f t="shared" si="310"/>
        <v>1</v>
      </c>
      <c r="BO289" s="168">
        <f t="shared" si="300"/>
        <v>0</v>
      </c>
      <c r="BP289" s="165">
        <f t="shared" si="295"/>
        <v>0</v>
      </c>
      <c r="BQ289" s="70" t="str">
        <f t="shared" si="313"/>
        <v/>
      </c>
      <c r="BR289" s="102">
        <f t="shared" si="311"/>
        <v>24.69800014495857</v>
      </c>
      <c r="BS289" s="230" t="str">
        <f t="shared" si="286"/>
        <v/>
      </c>
      <c r="BT289" s="85">
        <f t="shared" si="322"/>
        <v>0</v>
      </c>
      <c r="BU289" s="27">
        <v>33889</v>
      </c>
      <c r="BV289">
        <v>7.7699999809265101</v>
      </c>
      <c r="BW289">
        <v>19.610000610351602</v>
      </c>
      <c r="BX289">
        <v>0.60000002384185802</v>
      </c>
      <c r="BY289">
        <v>36.491413761009397</v>
      </c>
      <c r="BZ289" s="34">
        <f t="shared" si="274"/>
        <v>3.7119401770472549</v>
      </c>
      <c r="CA289" s="38">
        <f t="shared" si="287"/>
        <v>9.9571457003942285</v>
      </c>
      <c r="CB289" s="40">
        <f t="shared" si="288"/>
        <v>0.19914291400788456</v>
      </c>
      <c r="CC289" s="61">
        <f t="shared" si="275"/>
        <v>16.650000452995329</v>
      </c>
      <c r="CD289" s="35" t="str">
        <f t="shared" si="276"/>
        <v xml:space="preserve"> </v>
      </c>
      <c r="CE289" s="76" t="str">
        <f t="shared" si="294"/>
        <v/>
      </c>
      <c r="CF289" s="89">
        <f t="shared" si="312"/>
        <v>1</v>
      </c>
      <c r="CG289" s="168">
        <f t="shared" si="301"/>
        <v>0.10457192658145598</v>
      </c>
      <c r="CH289" s="165">
        <f t="shared" si="323"/>
        <v>0</v>
      </c>
      <c r="CI289" s="70">
        <f t="shared" si="296"/>
        <v>1</v>
      </c>
      <c r="CJ289" s="102">
        <f t="shared" si="314"/>
        <v>0.8720001220702841</v>
      </c>
      <c r="CK289" s="230">
        <f t="shared" si="289"/>
        <v>33889</v>
      </c>
      <c r="CL289" s="85">
        <f t="shared" si="324"/>
        <v>1</v>
      </c>
      <c r="CM289" s="6"/>
      <c r="CN289" s="6"/>
      <c r="CO289" s="6"/>
      <c r="CP289" s="6"/>
      <c r="CQ289" s="6"/>
      <c r="CR289" s="6"/>
      <c r="CS289" s="6"/>
      <c r="CT289" s="6"/>
      <c r="CU289" s="6"/>
    </row>
    <row r="290" spans="1:99" ht="15.6">
      <c r="A290" s="27">
        <v>33160</v>
      </c>
      <c r="B290">
        <v>8.2799997329711896</v>
      </c>
      <c r="C290">
        <v>17.079999923706101</v>
      </c>
      <c r="D290">
        <v>2.5999999046325701</v>
      </c>
      <c r="E290">
        <v>36.804934621081301</v>
      </c>
      <c r="F290" s="36">
        <f t="shared" si="261"/>
        <v>3.1240940754721449</v>
      </c>
      <c r="G290" s="41">
        <f t="shared" si="277"/>
        <v>33.371313411630737</v>
      </c>
      <c r="H290" s="42">
        <f t="shared" si="278"/>
        <v>0.66742626823261475</v>
      </c>
      <c r="I290" s="61">
        <f t="shared" si="262"/>
        <v>14.879999876022373</v>
      </c>
      <c r="J290" s="35">
        <f t="shared" si="263"/>
        <v>1</v>
      </c>
      <c r="K290" s="89">
        <f t="shared" si="290"/>
        <v>1</v>
      </c>
      <c r="L290" s="89">
        <f t="shared" si="297"/>
        <v>1</v>
      </c>
      <c r="M290" s="168">
        <f t="shared" si="302"/>
        <v>8.7861595905104839E-2</v>
      </c>
      <c r="N290" s="165">
        <f t="shared" si="316"/>
        <v>0</v>
      </c>
      <c r="O290" s="70">
        <f t="shared" si="315"/>
        <v>1</v>
      </c>
      <c r="P290" s="102">
        <f t="shared" si="303"/>
        <v>0</v>
      </c>
      <c r="Q290" s="230" t="str">
        <f t="shared" si="260"/>
        <v/>
      </c>
      <c r="R290" s="85">
        <f t="shared" si="317"/>
        <v>0</v>
      </c>
      <c r="S290" s="27">
        <v>33525</v>
      </c>
      <c r="T290">
        <v>15.819999694824199</v>
      </c>
      <c r="U290">
        <v>22.319999694824201</v>
      </c>
      <c r="V290">
        <v>0.30000001192092901</v>
      </c>
      <c r="W290">
        <v>36.804934621081301</v>
      </c>
      <c r="X290" s="36">
        <f t="shared" si="264"/>
        <v>3.2478623483443321</v>
      </c>
      <c r="Y290" s="41">
        <f t="shared" si="279"/>
        <v>1.820188529003965</v>
      </c>
      <c r="Z290" s="42">
        <f t="shared" si="280"/>
        <v>3.6403770580079299E-2</v>
      </c>
      <c r="AA290" s="61">
        <f t="shared" si="265"/>
        <v>20.694999694824201</v>
      </c>
      <c r="AB290" s="35" t="str">
        <f t="shared" si="266"/>
        <v xml:space="preserve"> </v>
      </c>
      <c r="AC290" s="76" t="str">
        <f t="shared" si="291"/>
        <v/>
      </c>
      <c r="AD290" s="89" t="str">
        <f t="shared" si="304"/>
        <v/>
      </c>
      <c r="AE290" s="168">
        <f t="shared" si="298"/>
        <v>9.969827776624178E-2</v>
      </c>
      <c r="AF290" s="165">
        <f t="shared" si="318"/>
        <v>0</v>
      </c>
      <c r="AG290" s="70" t="str">
        <f t="shared" si="305"/>
        <v/>
      </c>
      <c r="AH290" s="102" t="str">
        <f t="shared" si="306"/>
        <v/>
      </c>
      <c r="AI290" s="230" t="str">
        <f t="shared" si="267"/>
        <v/>
      </c>
      <c r="AJ290" s="85">
        <f t="shared" si="319"/>
        <v>0</v>
      </c>
      <c r="AK290" s="27">
        <v>33890</v>
      </c>
      <c r="AL290">
        <v>8.8000001907348597</v>
      </c>
      <c r="AM290">
        <v>21.100000381469702</v>
      </c>
      <c r="AN290">
        <v>0.5</v>
      </c>
      <c r="AO290">
        <v>36.804934621081301</v>
      </c>
      <c r="AP290" s="36">
        <f t="shared" si="268"/>
        <v>3.9685482920050852</v>
      </c>
      <c r="AQ290" s="41">
        <f t="shared" si="281"/>
        <v>9.2964614553327589</v>
      </c>
      <c r="AR290" s="42">
        <f t="shared" si="282"/>
        <v>0.18592922910665519</v>
      </c>
      <c r="AS290" s="61">
        <f t="shared" si="269"/>
        <v>18.025000333785989</v>
      </c>
      <c r="AT290" s="37" t="str">
        <f t="shared" si="283"/>
        <v xml:space="preserve"> </v>
      </c>
      <c r="AU290" s="76" t="str">
        <f t="shared" si="292"/>
        <v/>
      </c>
      <c r="AV290" s="89">
        <f t="shared" si="307"/>
        <v>1</v>
      </c>
      <c r="AW290" s="168">
        <f t="shared" si="299"/>
        <v>0.11373321255904358</v>
      </c>
      <c r="AX290" s="165">
        <f t="shared" si="320"/>
        <v>0</v>
      </c>
      <c r="AY290" s="70">
        <f t="shared" si="308"/>
        <v>1</v>
      </c>
      <c r="AZ290" s="102">
        <f t="shared" si="309"/>
        <v>2.9639995574950859</v>
      </c>
      <c r="BA290" s="230" t="str">
        <f t="shared" si="270"/>
        <v/>
      </c>
      <c r="BB290" s="85">
        <f t="shared" si="321"/>
        <v>1</v>
      </c>
      <c r="BC290" s="27">
        <v>33525</v>
      </c>
      <c r="BD290">
        <v>14.939999580383301</v>
      </c>
      <c r="BE290">
        <v>21.350000381469702</v>
      </c>
      <c r="BF290">
        <v>0.40000000596046398</v>
      </c>
      <c r="BG290">
        <v>36.700028373231497</v>
      </c>
      <c r="BH290" s="110">
        <f t="shared" si="271"/>
        <v>3.1354196896701363</v>
      </c>
      <c r="BI290" s="111">
        <f t="shared" si="284"/>
        <v>0</v>
      </c>
      <c r="BJ290" s="113">
        <f t="shared" si="285"/>
        <v>0</v>
      </c>
      <c r="BK290" s="112">
        <f t="shared" si="272"/>
        <v>19.747500181198102</v>
      </c>
      <c r="BL290" s="35" t="str">
        <f t="shared" si="273"/>
        <v xml:space="preserve"> </v>
      </c>
      <c r="BM290" s="76" t="str">
        <f t="shared" si="293"/>
        <v/>
      </c>
      <c r="BN290" s="89">
        <f t="shared" si="310"/>
        <v>1</v>
      </c>
      <c r="BO290" s="168">
        <f t="shared" si="300"/>
        <v>0.11379143659614709</v>
      </c>
      <c r="BP290" s="165">
        <f t="shared" si="295"/>
        <v>0</v>
      </c>
      <c r="BQ290" s="70" t="str">
        <f t="shared" si="313"/>
        <v/>
      </c>
      <c r="BR290" s="102">
        <f t="shared" si="311"/>
        <v>25.296000289917053</v>
      </c>
      <c r="BS290" s="230">
        <f t="shared" si="286"/>
        <v>33525</v>
      </c>
      <c r="BT290" s="85">
        <f t="shared" si="322"/>
        <v>1</v>
      </c>
      <c r="BU290" s="27">
        <v>33890</v>
      </c>
      <c r="BV290">
        <v>4.9200000762939498</v>
      </c>
      <c r="BW290">
        <v>19.430000305175799</v>
      </c>
      <c r="BX290">
        <v>0.30000001192092901</v>
      </c>
      <c r="BY290">
        <v>36.700028373231497</v>
      </c>
      <c r="BZ290" s="34">
        <f t="shared" si="274"/>
        <v>3.9338795278707805</v>
      </c>
      <c r="CA290" s="38">
        <f t="shared" si="287"/>
        <v>7.110042090018533</v>
      </c>
      <c r="CB290" s="40">
        <f t="shared" si="288"/>
        <v>0.14220084180037065</v>
      </c>
      <c r="CC290" s="61">
        <f t="shared" si="275"/>
        <v>15.802500247955336</v>
      </c>
      <c r="CD290" s="35" t="str">
        <f t="shared" si="276"/>
        <v xml:space="preserve"> </v>
      </c>
      <c r="CE290" s="76" t="str">
        <f t="shared" si="294"/>
        <v/>
      </c>
      <c r="CF290" s="89">
        <f t="shared" si="312"/>
        <v>1</v>
      </c>
      <c r="CG290" s="168">
        <f t="shared" si="301"/>
        <v>9.7016522108501063E-2</v>
      </c>
      <c r="CH290" s="165">
        <f t="shared" si="323"/>
        <v>0</v>
      </c>
      <c r="CI290" s="70">
        <f t="shared" si="296"/>
        <v>1</v>
      </c>
      <c r="CJ290" s="102">
        <f t="shared" si="314"/>
        <v>0.8720001220702841</v>
      </c>
      <c r="CK290" s="230" t="str">
        <f t="shared" si="289"/>
        <v/>
      </c>
      <c r="CL290" s="85">
        <f t="shared" si="324"/>
        <v>1</v>
      </c>
      <c r="CM290" s="6"/>
      <c r="CN290" s="6"/>
      <c r="CO290" s="6"/>
      <c r="CP290" s="6"/>
      <c r="CQ290" s="6"/>
      <c r="CR290" s="6"/>
      <c r="CS290" s="6"/>
      <c r="CT290" s="6"/>
      <c r="CU290" s="6"/>
    </row>
    <row r="291" spans="1:99" ht="15.6">
      <c r="A291" s="27">
        <v>33161</v>
      </c>
      <c r="B291">
        <v>7.3200001716613796</v>
      </c>
      <c r="C291">
        <v>20.059999465942401</v>
      </c>
      <c r="D291">
        <v>0</v>
      </c>
      <c r="E291">
        <v>37.0077157073354</v>
      </c>
      <c r="F291" s="36">
        <f t="shared" si="261"/>
        <v>3.9049132567519713</v>
      </c>
      <c r="G291" s="41">
        <f t="shared" si="277"/>
        <v>30.247382806229162</v>
      </c>
      <c r="H291" s="42">
        <f t="shared" si="278"/>
        <v>0.60494765612458323</v>
      </c>
      <c r="I291" s="61">
        <f t="shared" si="262"/>
        <v>16.874999642372146</v>
      </c>
      <c r="J291" s="35">
        <f t="shared" si="263"/>
        <v>1</v>
      </c>
      <c r="K291" s="89">
        <f t="shared" si="290"/>
        <v>1</v>
      </c>
      <c r="L291" s="89">
        <f t="shared" si="297"/>
        <v>1</v>
      </c>
      <c r="M291" s="168">
        <f t="shared" si="302"/>
        <v>0.10638143956047362</v>
      </c>
      <c r="N291" s="165">
        <f t="shared" si="316"/>
        <v>0</v>
      </c>
      <c r="O291" s="70">
        <f t="shared" si="315"/>
        <v>1</v>
      </c>
      <c r="P291" s="102">
        <f t="shared" si="303"/>
        <v>0</v>
      </c>
      <c r="Q291" s="230" t="str">
        <f t="shared" si="260"/>
        <v/>
      </c>
      <c r="R291" s="85">
        <f t="shared" si="317"/>
        <v>0</v>
      </c>
      <c r="S291" s="27">
        <v>33526</v>
      </c>
      <c r="T291">
        <v>9.5399999618530291</v>
      </c>
      <c r="U291">
        <v>21.040000915527301</v>
      </c>
      <c r="V291">
        <v>2.9000000953674299</v>
      </c>
      <c r="W291">
        <v>37.0077157073354</v>
      </c>
      <c r="X291" s="36">
        <f t="shared" si="264"/>
        <v>3.8985197791036574</v>
      </c>
      <c r="Y291" s="41">
        <f t="shared" si="279"/>
        <v>1.6013728010884689</v>
      </c>
      <c r="Z291" s="42">
        <f t="shared" si="280"/>
        <v>3.2027456021769381E-2</v>
      </c>
      <c r="AA291" s="61">
        <f t="shared" si="265"/>
        <v>18.165000677108733</v>
      </c>
      <c r="AB291" s="35" t="str">
        <f t="shared" si="266"/>
        <v xml:space="preserve"> </v>
      </c>
      <c r="AC291" s="76" t="str">
        <f t="shared" si="291"/>
        <v/>
      </c>
      <c r="AD291" s="89" t="str">
        <f t="shared" si="304"/>
        <v/>
      </c>
      <c r="AE291" s="168">
        <f t="shared" si="298"/>
        <v>0.11434698931897862</v>
      </c>
      <c r="AF291" s="165">
        <f t="shared" si="318"/>
        <v>0</v>
      </c>
      <c r="AG291" s="70" t="str">
        <f t="shared" si="305"/>
        <v/>
      </c>
      <c r="AH291" s="102" t="str">
        <f t="shared" si="306"/>
        <v/>
      </c>
      <c r="AI291" s="230" t="str">
        <f t="shared" si="267"/>
        <v/>
      </c>
      <c r="AJ291" s="85">
        <f t="shared" si="319"/>
        <v>0</v>
      </c>
      <c r="AK291" s="27">
        <v>33891</v>
      </c>
      <c r="AL291">
        <v>11.1199998855591</v>
      </c>
      <c r="AM291">
        <v>22.0200004577637</v>
      </c>
      <c r="AN291">
        <v>0</v>
      </c>
      <c r="AO291">
        <v>37.0077157073354</v>
      </c>
      <c r="AP291" s="36">
        <f t="shared" si="268"/>
        <v>3.9422741792712057</v>
      </c>
      <c r="AQ291" s="41">
        <f t="shared" si="281"/>
        <v>6.1426421119157943</v>
      </c>
      <c r="AR291" s="42">
        <f t="shared" si="282"/>
        <v>0.12285284223831588</v>
      </c>
      <c r="AS291" s="61">
        <f t="shared" si="269"/>
        <v>19.295000314712549</v>
      </c>
      <c r="AT291" s="37" t="str">
        <f t="shared" si="283"/>
        <v xml:space="preserve"> </v>
      </c>
      <c r="AU291" s="76" t="str">
        <f t="shared" si="292"/>
        <v/>
      </c>
      <c r="AV291" s="89">
        <f t="shared" si="307"/>
        <v>1</v>
      </c>
      <c r="AW291" s="168">
        <f t="shared" si="299"/>
        <v>0.11578466737389941</v>
      </c>
      <c r="AX291" s="165">
        <f t="shared" si="320"/>
        <v>1</v>
      </c>
      <c r="AY291" s="70">
        <f t="shared" si="308"/>
        <v>1</v>
      </c>
      <c r="AZ291" s="102">
        <f t="shared" si="309"/>
        <v>3.1999998092651252</v>
      </c>
      <c r="BA291" s="230" t="str">
        <f t="shared" si="270"/>
        <v/>
      </c>
      <c r="BB291" s="85">
        <f t="shared" si="321"/>
        <v>1</v>
      </c>
      <c r="BC291" s="27">
        <v>33526</v>
      </c>
      <c r="BD291">
        <v>5.78999996185303</v>
      </c>
      <c r="BE291">
        <v>18.780000686645501</v>
      </c>
      <c r="BF291">
        <v>0.80000001192092896</v>
      </c>
      <c r="BG291">
        <v>36.906454543212902</v>
      </c>
      <c r="BH291" s="110">
        <f t="shared" si="271"/>
        <v>3.7568052839212482</v>
      </c>
      <c r="BI291" s="111">
        <f t="shared" si="284"/>
        <v>0</v>
      </c>
      <c r="BJ291" s="113">
        <f t="shared" si="285"/>
        <v>0</v>
      </c>
      <c r="BK291" s="112">
        <f t="shared" si="272"/>
        <v>15.532500505447384</v>
      </c>
      <c r="BL291" s="35" t="str">
        <f t="shared" si="273"/>
        <v xml:space="preserve"> </v>
      </c>
      <c r="BM291" s="76" t="str">
        <f t="shared" si="293"/>
        <v/>
      </c>
      <c r="BN291" s="89">
        <f t="shared" si="310"/>
        <v>1</v>
      </c>
      <c r="BO291" s="168">
        <f t="shared" si="300"/>
        <v>9.4416479623993632E-2</v>
      </c>
      <c r="BP291" s="165">
        <f t="shared" si="295"/>
        <v>0</v>
      </c>
      <c r="BQ291" s="70" t="str">
        <f t="shared" si="313"/>
        <v/>
      </c>
      <c r="BR291" s="102">
        <f t="shared" si="311"/>
        <v>25.296000289917053</v>
      </c>
      <c r="BS291" s="230" t="str">
        <f t="shared" si="286"/>
        <v/>
      </c>
      <c r="BT291" s="85">
        <f t="shared" si="322"/>
        <v>1</v>
      </c>
      <c r="BU291" s="27">
        <v>33891</v>
      </c>
      <c r="BV291">
        <v>8.3199996948242205</v>
      </c>
      <c r="BW291">
        <v>21.0200004577637</v>
      </c>
      <c r="BX291">
        <v>0</v>
      </c>
      <c r="BY291">
        <v>36.906454543212902</v>
      </c>
      <c r="BZ291" s="34">
        <f t="shared" si="274"/>
        <v>4.0091124804460243</v>
      </c>
      <c r="CA291" s="38">
        <f t="shared" si="287"/>
        <v>3.9027521056617136</v>
      </c>
      <c r="CB291" s="40">
        <f t="shared" si="288"/>
        <v>7.8055042113234274E-2</v>
      </c>
      <c r="CC291" s="61">
        <f t="shared" si="275"/>
        <v>17.84500026702883</v>
      </c>
      <c r="CD291" s="35" t="str">
        <f t="shared" si="276"/>
        <v xml:space="preserve"> </v>
      </c>
      <c r="CE291" s="76" t="str">
        <f t="shared" si="294"/>
        <v/>
      </c>
      <c r="CF291" s="89">
        <f t="shared" si="312"/>
        <v>1</v>
      </c>
      <c r="CG291" s="168">
        <f t="shared" si="301"/>
        <v>0.11283877770850509</v>
      </c>
      <c r="CH291" s="165">
        <f t="shared" si="323"/>
        <v>0</v>
      </c>
      <c r="CI291" s="70">
        <f t="shared" si="296"/>
        <v>1</v>
      </c>
      <c r="CJ291" s="102">
        <f t="shared" si="314"/>
        <v>0.8720001220702841</v>
      </c>
      <c r="CK291" s="230" t="str">
        <f t="shared" si="289"/>
        <v/>
      </c>
      <c r="CL291" s="85">
        <f t="shared" si="324"/>
        <v>1</v>
      </c>
      <c r="CM291" s="6"/>
      <c r="CN291" s="6"/>
      <c r="CO291" s="6"/>
      <c r="CP291" s="6"/>
      <c r="CQ291" s="6"/>
      <c r="CR291" s="6"/>
      <c r="CS291" s="6"/>
      <c r="CT291" s="6"/>
      <c r="CU291" s="6"/>
    </row>
    <row r="292" spans="1:99" ht="15.6">
      <c r="A292" s="27">
        <v>33162</v>
      </c>
      <c r="B292">
        <v>6.8499999046325701</v>
      </c>
      <c r="C292">
        <v>20.190000534057599</v>
      </c>
      <c r="D292">
        <v>0</v>
      </c>
      <c r="E292">
        <v>37.208247645797499</v>
      </c>
      <c r="F292" s="36">
        <f t="shared" si="261"/>
        <v>3.9957715479569016</v>
      </c>
      <c r="G292" s="41">
        <f t="shared" si="277"/>
        <v>27.050765567863639</v>
      </c>
      <c r="H292" s="42">
        <f t="shared" si="278"/>
        <v>0.54101531135727277</v>
      </c>
      <c r="I292" s="61">
        <f t="shared" si="262"/>
        <v>16.855000376701341</v>
      </c>
      <c r="J292" s="35">
        <f t="shared" si="263"/>
        <v>1</v>
      </c>
      <c r="K292" s="89">
        <f t="shared" si="290"/>
        <v>1</v>
      </c>
      <c r="L292" s="89">
        <f t="shared" si="297"/>
        <v>1</v>
      </c>
      <c r="M292" s="168">
        <f t="shared" si="302"/>
        <v>0.10622457778580074</v>
      </c>
      <c r="N292" s="165">
        <f t="shared" si="316"/>
        <v>0</v>
      </c>
      <c r="O292" s="70">
        <f t="shared" si="315"/>
        <v>1</v>
      </c>
      <c r="P292" s="102">
        <f t="shared" si="303"/>
        <v>0</v>
      </c>
      <c r="Q292" s="230" t="str">
        <f t="shared" si="260"/>
        <v/>
      </c>
      <c r="R292" s="85">
        <f t="shared" si="317"/>
        <v>0</v>
      </c>
      <c r="S292" s="27">
        <v>33527</v>
      </c>
      <c r="T292">
        <v>11.210000038146999</v>
      </c>
      <c r="U292">
        <v>24.219999313354499</v>
      </c>
      <c r="V292">
        <v>0</v>
      </c>
      <c r="W292">
        <v>37.208247645797499</v>
      </c>
      <c r="X292" s="36">
        <f t="shared" si="264"/>
        <v>4.4745711679171567</v>
      </c>
      <c r="Y292" s="41">
        <f t="shared" si="279"/>
        <v>0</v>
      </c>
      <c r="Z292" s="42">
        <f t="shared" si="280"/>
        <v>0</v>
      </c>
      <c r="AA292" s="61">
        <f t="shared" si="265"/>
        <v>20.967499494552623</v>
      </c>
      <c r="AB292" s="35" t="str">
        <f t="shared" si="266"/>
        <v xml:space="preserve"> </v>
      </c>
      <c r="AC292" s="76" t="str">
        <f t="shared" si="291"/>
        <v/>
      </c>
      <c r="AD292" s="89" t="str">
        <f t="shared" si="304"/>
        <v/>
      </c>
      <c r="AE292" s="168">
        <f t="shared" si="298"/>
        <v>9.0446589769146685E-2</v>
      </c>
      <c r="AF292" s="165">
        <f t="shared" si="318"/>
        <v>0</v>
      </c>
      <c r="AG292" s="70" t="str">
        <f t="shared" si="305"/>
        <v/>
      </c>
      <c r="AH292" s="102" t="str">
        <f t="shared" si="306"/>
        <v/>
      </c>
      <c r="AI292" s="230" t="str">
        <f t="shared" si="267"/>
        <v/>
      </c>
      <c r="AJ292" s="85">
        <f t="shared" si="319"/>
        <v>0</v>
      </c>
      <c r="AK292" s="27">
        <v>33892</v>
      </c>
      <c r="AL292">
        <v>10.2799997329712</v>
      </c>
      <c r="AM292">
        <v>18.600000381469702</v>
      </c>
      <c r="AN292">
        <v>0.20000000298023199</v>
      </c>
      <c r="AO292">
        <v>37.208247645797499</v>
      </c>
      <c r="AP292" s="36">
        <f t="shared" si="268"/>
        <v>3.2483115972498222</v>
      </c>
      <c r="AQ292" s="41">
        <f t="shared" si="281"/>
        <v>3.7439928370961688</v>
      </c>
      <c r="AR292" s="42">
        <f t="shared" si="282"/>
        <v>7.4879856741923378E-2</v>
      </c>
      <c r="AS292" s="61">
        <f t="shared" si="269"/>
        <v>16.520000219345075</v>
      </c>
      <c r="AT292" s="37" t="str">
        <f t="shared" si="283"/>
        <v xml:space="preserve"> </v>
      </c>
      <c r="AU292" s="76" t="str">
        <f t="shared" si="292"/>
        <v/>
      </c>
      <c r="AV292" s="89">
        <f t="shared" si="307"/>
        <v>1</v>
      </c>
      <c r="AW292" s="168">
        <f t="shared" si="299"/>
        <v>0.10348412786485033</v>
      </c>
      <c r="AX292" s="165">
        <f t="shared" si="320"/>
        <v>1</v>
      </c>
      <c r="AY292" s="70">
        <f t="shared" si="308"/>
        <v>1</v>
      </c>
      <c r="AZ292" s="102">
        <f t="shared" si="309"/>
        <v>3.1999998092651252</v>
      </c>
      <c r="BA292" s="230" t="str">
        <f t="shared" si="270"/>
        <v/>
      </c>
      <c r="BB292" s="85">
        <f t="shared" si="321"/>
        <v>1</v>
      </c>
      <c r="BC292" s="27">
        <v>33527</v>
      </c>
      <c r="BD292">
        <v>7.28999996185303</v>
      </c>
      <c r="BE292">
        <v>22.579999923706101</v>
      </c>
      <c r="BF292">
        <v>0</v>
      </c>
      <c r="BG292">
        <v>37.110631000829201</v>
      </c>
      <c r="BH292" s="110">
        <f t="shared" si="271"/>
        <v>4.4593974085706938</v>
      </c>
      <c r="BI292" s="111">
        <f t="shared" si="284"/>
        <v>0</v>
      </c>
      <c r="BJ292" s="113">
        <f t="shared" si="285"/>
        <v>0</v>
      </c>
      <c r="BK292" s="112">
        <f t="shared" si="272"/>
        <v>18.757499933242833</v>
      </c>
      <c r="BL292" s="35" t="str">
        <f t="shared" si="273"/>
        <v xml:space="preserve"> </v>
      </c>
      <c r="BM292" s="76" t="str">
        <f t="shared" si="293"/>
        <v/>
      </c>
      <c r="BN292" s="89">
        <f t="shared" si="310"/>
        <v>1</v>
      </c>
      <c r="BO292" s="168">
        <f t="shared" si="300"/>
        <v>0.11600048490076822</v>
      </c>
      <c r="BP292" s="165">
        <f t="shared" si="295"/>
        <v>0</v>
      </c>
      <c r="BQ292" s="70" t="str">
        <f t="shared" si="313"/>
        <v/>
      </c>
      <c r="BR292" s="102">
        <f t="shared" si="311"/>
        <v>25.296000289917053</v>
      </c>
      <c r="BS292" s="230" t="str">
        <f t="shared" si="286"/>
        <v/>
      </c>
      <c r="BT292" s="85">
        <f t="shared" si="322"/>
        <v>1</v>
      </c>
      <c r="BU292" s="27">
        <v>33892</v>
      </c>
      <c r="BV292">
        <v>9.2100000381469709</v>
      </c>
      <c r="BW292">
        <v>18.290000915527301</v>
      </c>
      <c r="BX292">
        <v>0</v>
      </c>
      <c r="BY292">
        <v>37.110631000829201</v>
      </c>
      <c r="BZ292" s="34">
        <f t="shared" si="274"/>
        <v>3.3120921081601389</v>
      </c>
      <c r="CA292" s="38">
        <f t="shared" si="287"/>
        <v>1.2530784191336024</v>
      </c>
      <c r="CB292" s="40">
        <f t="shared" si="288"/>
        <v>2.506156838267205E-2</v>
      </c>
      <c r="CC292" s="61">
        <f t="shared" si="275"/>
        <v>16.020000696182219</v>
      </c>
      <c r="CD292" s="35" t="str">
        <f t="shared" si="276"/>
        <v xml:space="preserve"> </v>
      </c>
      <c r="CE292" s="76" t="str">
        <f t="shared" si="294"/>
        <v/>
      </c>
      <c r="CF292" s="89">
        <f t="shared" si="312"/>
        <v>1</v>
      </c>
      <c r="CG292" s="168">
        <f t="shared" si="301"/>
        <v>9.9051084257066394E-2</v>
      </c>
      <c r="CH292" s="165">
        <f t="shared" si="323"/>
        <v>0</v>
      </c>
      <c r="CI292" s="70">
        <f t="shared" si="296"/>
        <v>1</v>
      </c>
      <c r="CJ292" s="102">
        <f t="shared" si="314"/>
        <v>0.8720001220702841</v>
      </c>
      <c r="CK292" s="230" t="str">
        <f t="shared" si="289"/>
        <v/>
      </c>
      <c r="CL292" s="85">
        <f t="shared" si="324"/>
        <v>1</v>
      </c>
      <c r="CM292" s="6"/>
      <c r="CN292" s="6"/>
      <c r="CO292" s="6"/>
      <c r="CP292" s="6"/>
      <c r="CQ292" s="6"/>
      <c r="CR292" s="6"/>
      <c r="CS292" s="6"/>
      <c r="CT292" s="6"/>
      <c r="CU292" s="6"/>
    </row>
    <row r="293" spans="1:99" ht="15.6">
      <c r="A293" s="27">
        <v>33163</v>
      </c>
      <c r="B293">
        <v>8.1700000762939506</v>
      </c>
      <c r="C293">
        <v>17.459999084472699</v>
      </c>
      <c r="D293">
        <v>2.2999999523162802</v>
      </c>
      <c r="E293">
        <v>37.406489812737398</v>
      </c>
      <c r="F293" s="36">
        <f t="shared" si="261"/>
        <v>3.2768065241164988</v>
      </c>
      <c r="G293" s="41">
        <f t="shared" si="277"/>
        <v>26.72932030088672</v>
      </c>
      <c r="H293" s="42">
        <f t="shared" si="278"/>
        <v>0.53458640601773444</v>
      </c>
      <c r="I293" s="61">
        <f t="shared" si="262"/>
        <v>15.137499332428012</v>
      </c>
      <c r="J293" s="35">
        <f t="shared" si="263"/>
        <v>1</v>
      </c>
      <c r="K293" s="89">
        <f t="shared" si="290"/>
        <v>1</v>
      </c>
      <c r="L293" s="89">
        <f t="shared" si="297"/>
        <v>1</v>
      </c>
      <c r="M293" s="168">
        <f t="shared" si="302"/>
        <v>9.0487982985309884E-2</v>
      </c>
      <c r="N293" s="165">
        <f t="shared" si="316"/>
        <v>0</v>
      </c>
      <c r="O293" s="70">
        <f t="shared" si="315"/>
        <v>1</v>
      </c>
      <c r="P293" s="102">
        <f t="shared" si="303"/>
        <v>0</v>
      </c>
      <c r="Q293" s="230" t="str">
        <f t="shared" si="260"/>
        <v/>
      </c>
      <c r="R293" s="85">
        <f t="shared" si="317"/>
        <v>0</v>
      </c>
      <c r="S293" s="27">
        <v>33528</v>
      </c>
      <c r="T293">
        <v>9.9600000381469709</v>
      </c>
      <c r="U293">
        <v>26.440000534057599</v>
      </c>
      <c r="V293">
        <v>0</v>
      </c>
      <c r="W293">
        <v>37.406489812737398</v>
      </c>
      <c r="X293" s="36">
        <f t="shared" si="264"/>
        <v>5.1320375155931233</v>
      </c>
      <c r="Y293" s="41">
        <f t="shared" si="279"/>
        <v>0</v>
      </c>
      <c r="Z293" s="42">
        <f t="shared" si="280"/>
        <v>0</v>
      </c>
      <c r="AA293" s="61">
        <f t="shared" si="265"/>
        <v>22.320000410079942</v>
      </c>
      <c r="AB293" s="35" t="str">
        <f t="shared" si="266"/>
        <v xml:space="preserve"> </v>
      </c>
      <c r="AC293" s="76" t="str">
        <f t="shared" si="291"/>
        <v/>
      </c>
      <c r="AD293" s="89" t="str">
        <f t="shared" si="304"/>
        <v/>
      </c>
      <c r="AE293" s="168">
        <f t="shared" si="298"/>
        <v>0</v>
      </c>
      <c r="AF293" s="165">
        <f t="shared" si="318"/>
        <v>0</v>
      </c>
      <c r="AG293" s="70" t="str">
        <f t="shared" si="305"/>
        <v/>
      </c>
      <c r="AH293" s="102" t="str">
        <f t="shared" si="306"/>
        <v/>
      </c>
      <c r="AI293" s="230" t="str">
        <f t="shared" si="267"/>
        <v/>
      </c>
      <c r="AJ293" s="85">
        <f t="shared" si="319"/>
        <v>0</v>
      </c>
      <c r="AK293" s="27">
        <v>33893</v>
      </c>
      <c r="AL293">
        <v>9.6000003814697301</v>
      </c>
      <c r="AM293">
        <v>18.440000534057599</v>
      </c>
      <c r="AN293">
        <v>0.30000001192092901</v>
      </c>
      <c r="AO293">
        <v>37.406489812737398</v>
      </c>
      <c r="AP293" s="36">
        <f t="shared" si="268"/>
        <v>3.3222707747236071</v>
      </c>
      <c r="AQ293" s="41">
        <f t="shared" si="281"/>
        <v>1.3861762292382118</v>
      </c>
      <c r="AR293" s="42">
        <f t="shared" si="282"/>
        <v>2.7723524584764236E-2</v>
      </c>
      <c r="AS293" s="61">
        <f t="shared" si="269"/>
        <v>16.23000049591063</v>
      </c>
      <c r="AT293" s="37" t="str">
        <f t="shared" si="283"/>
        <v xml:space="preserve"> </v>
      </c>
      <c r="AU293" s="76" t="str">
        <f t="shared" si="292"/>
        <v/>
      </c>
      <c r="AV293" s="89">
        <f t="shared" si="307"/>
        <v>1</v>
      </c>
      <c r="AW293" s="168">
        <f t="shared" si="299"/>
        <v>0.10095765278643447</v>
      </c>
      <c r="AX293" s="165">
        <f t="shared" si="320"/>
        <v>1</v>
      </c>
      <c r="AY293" s="70">
        <f t="shared" si="308"/>
        <v>1</v>
      </c>
      <c r="AZ293" s="102">
        <f t="shared" si="309"/>
        <v>3.1999998092651252</v>
      </c>
      <c r="BA293" s="230" t="str">
        <f t="shared" si="270"/>
        <v/>
      </c>
      <c r="BB293" s="85">
        <f t="shared" si="321"/>
        <v>1</v>
      </c>
      <c r="BC293" s="27">
        <v>33528</v>
      </c>
      <c r="BD293">
        <v>5.7600002288818404</v>
      </c>
      <c r="BE293">
        <v>28.950000762939499</v>
      </c>
      <c r="BF293">
        <v>0</v>
      </c>
      <c r="BG293">
        <v>37.312514525117201</v>
      </c>
      <c r="BH293" s="110">
        <f t="shared" si="271"/>
        <v>5.9299872133231482</v>
      </c>
      <c r="BI293" s="111">
        <f t="shared" si="284"/>
        <v>0</v>
      </c>
      <c r="BJ293" s="113">
        <f t="shared" si="285"/>
        <v>0</v>
      </c>
      <c r="BK293" s="112">
        <f t="shared" si="272"/>
        <v>23.152500629425084</v>
      </c>
      <c r="BL293" s="35" t="str">
        <f t="shared" si="273"/>
        <v xml:space="preserve"> </v>
      </c>
      <c r="BM293" s="76" t="str">
        <f t="shared" si="293"/>
        <v/>
      </c>
      <c r="BN293" s="89" t="str">
        <f t="shared" si="310"/>
        <v/>
      </c>
      <c r="BO293" s="168">
        <f t="shared" si="300"/>
        <v>0</v>
      </c>
      <c r="BP293" s="165">
        <f t="shared" si="295"/>
        <v>0</v>
      </c>
      <c r="BQ293" s="70" t="str">
        <f t="shared" si="313"/>
        <v/>
      </c>
      <c r="BR293" s="102" t="str">
        <f t="shared" si="311"/>
        <v/>
      </c>
      <c r="BS293" s="230" t="str">
        <f t="shared" si="286"/>
        <v/>
      </c>
      <c r="BT293" s="85">
        <f t="shared" si="322"/>
        <v>0</v>
      </c>
      <c r="BU293" s="27">
        <v>33893</v>
      </c>
      <c r="BV293">
        <v>5.5900001525878897</v>
      </c>
      <c r="BW293">
        <v>15.9700002670288</v>
      </c>
      <c r="BX293">
        <v>0.10000000149011599</v>
      </c>
      <c r="BY293">
        <v>37.312514525117201</v>
      </c>
      <c r="BZ293" s="34">
        <f t="shared" si="274"/>
        <v>3.2253524272874814</v>
      </c>
      <c r="CA293" s="38">
        <f t="shared" si="287"/>
        <v>0</v>
      </c>
      <c r="CB293" s="40">
        <f t="shared" si="288"/>
        <v>0</v>
      </c>
      <c r="CC293" s="61">
        <f t="shared" si="275"/>
        <v>13.375000238418572</v>
      </c>
      <c r="CD293" s="35" t="str">
        <f t="shared" si="276"/>
        <v xml:space="preserve"> </v>
      </c>
      <c r="CE293" s="76" t="str">
        <f t="shared" si="294"/>
        <v/>
      </c>
      <c r="CF293" s="89">
        <f t="shared" si="312"/>
        <v>1</v>
      </c>
      <c r="CG293" s="168">
        <f t="shared" si="301"/>
        <v>7.1917559295537517E-2</v>
      </c>
      <c r="CH293" s="165">
        <f t="shared" si="323"/>
        <v>0</v>
      </c>
      <c r="CI293" s="70">
        <f t="shared" si="296"/>
        <v>1</v>
      </c>
      <c r="CJ293" s="102">
        <f t="shared" si="314"/>
        <v>0.8720001220702841</v>
      </c>
      <c r="CK293" s="230" t="str">
        <f t="shared" si="289"/>
        <v/>
      </c>
      <c r="CL293" s="85">
        <f t="shared" si="324"/>
        <v>1</v>
      </c>
      <c r="CM293" s="6"/>
      <c r="CN293" s="6"/>
      <c r="CO293" s="6"/>
      <c r="CP293" s="6"/>
      <c r="CQ293" s="6"/>
      <c r="CR293" s="6"/>
      <c r="CS293" s="6"/>
      <c r="CT293" s="6"/>
      <c r="CU293" s="6"/>
    </row>
    <row r="294" spans="1:99" ht="15.6">
      <c r="A294" s="27">
        <v>33164</v>
      </c>
      <c r="B294">
        <v>7.75</v>
      </c>
      <c r="C294">
        <v>18.0200004577637</v>
      </c>
      <c r="D294">
        <v>0.10000000149011599</v>
      </c>
      <c r="E294">
        <v>37.602406077269499</v>
      </c>
      <c r="F294" s="36">
        <f t="shared" si="261"/>
        <v>3.4712728307623291</v>
      </c>
      <c r="G294" s="41">
        <f t="shared" si="277"/>
        <v>24.052302037766971</v>
      </c>
      <c r="H294" s="42">
        <f t="shared" si="278"/>
        <v>0.48104604075533941</v>
      </c>
      <c r="I294" s="61">
        <f t="shared" si="262"/>
        <v>15.452500343322775</v>
      </c>
      <c r="J294" s="35">
        <f t="shared" si="263"/>
        <v>1</v>
      </c>
      <c r="K294" s="89" t="str">
        <f t="shared" si="290"/>
        <v/>
      </c>
      <c r="L294" s="89">
        <f t="shared" si="297"/>
        <v>1</v>
      </c>
      <c r="M294" s="168">
        <f t="shared" si="302"/>
        <v>9.3631942847122146E-2</v>
      </c>
      <c r="N294" s="165">
        <f t="shared" si="316"/>
        <v>0</v>
      </c>
      <c r="O294" s="70">
        <f t="shared" si="315"/>
        <v>1</v>
      </c>
      <c r="P294" s="102">
        <f t="shared" si="303"/>
        <v>0</v>
      </c>
      <c r="Q294" s="230" t="str">
        <f t="shared" si="260"/>
        <v/>
      </c>
      <c r="R294" s="85">
        <f t="shared" si="317"/>
        <v>0</v>
      </c>
      <c r="S294" s="27">
        <v>33529</v>
      </c>
      <c r="T294">
        <v>12.5200004577637</v>
      </c>
      <c r="U294">
        <v>21.819999694824201</v>
      </c>
      <c r="V294">
        <v>0.10000000149011599</v>
      </c>
      <c r="W294">
        <v>37.602406077269499</v>
      </c>
      <c r="X294" s="36">
        <f t="shared" si="264"/>
        <v>3.7645621944651961</v>
      </c>
      <c r="Y294" s="41">
        <f t="shared" si="279"/>
        <v>0</v>
      </c>
      <c r="Z294" s="42">
        <f t="shared" si="280"/>
        <v>0</v>
      </c>
      <c r="AA294" s="61">
        <f t="shared" si="265"/>
        <v>19.494999885559075</v>
      </c>
      <c r="AB294" s="35" t="str">
        <f t="shared" si="266"/>
        <v xml:space="preserve"> </v>
      </c>
      <c r="AC294" s="76" t="str">
        <f t="shared" si="291"/>
        <v/>
      </c>
      <c r="AD294" s="89" t="str">
        <f t="shared" si="304"/>
        <v/>
      </c>
      <c r="AE294" s="168">
        <f t="shared" si="298"/>
        <v>0.11514765587089683</v>
      </c>
      <c r="AF294" s="165">
        <f t="shared" si="318"/>
        <v>0</v>
      </c>
      <c r="AG294" s="70" t="str">
        <f t="shared" si="305"/>
        <v/>
      </c>
      <c r="AH294" s="102" t="str">
        <f t="shared" si="306"/>
        <v/>
      </c>
      <c r="AI294" s="230" t="str">
        <f t="shared" si="267"/>
        <v/>
      </c>
      <c r="AJ294" s="85">
        <f t="shared" si="319"/>
        <v>0</v>
      </c>
      <c r="AK294" s="27">
        <v>33894</v>
      </c>
      <c r="AL294">
        <v>6.3000001907348597</v>
      </c>
      <c r="AM294">
        <v>19.610000610351602</v>
      </c>
      <c r="AN294">
        <v>0</v>
      </c>
      <c r="AO294">
        <v>37.602406077269499</v>
      </c>
      <c r="AP294" s="36">
        <f t="shared" si="268"/>
        <v>3.9607931151343561</v>
      </c>
      <c r="AQ294" s="41">
        <f t="shared" si="281"/>
        <v>0</v>
      </c>
      <c r="AR294" s="42">
        <f t="shared" si="282"/>
        <v>0</v>
      </c>
      <c r="AS294" s="61">
        <f t="shared" si="269"/>
        <v>16.282500505447416</v>
      </c>
      <c r="AT294" s="37" t="str">
        <f t="shared" si="283"/>
        <v xml:space="preserve"> </v>
      </c>
      <c r="AU294" s="76" t="str">
        <f t="shared" si="292"/>
        <v/>
      </c>
      <c r="AV294" s="89">
        <f t="shared" si="307"/>
        <v>1</v>
      </c>
      <c r="AW294" s="168">
        <f t="shared" si="299"/>
        <v>0.10142461170744245</v>
      </c>
      <c r="AX294" s="165">
        <f t="shared" si="320"/>
        <v>1</v>
      </c>
      <c r="AY294" s="70">
        <f t="shared" si="308"/>
        <v>1</v>
      </c>
      <c r="AZ294" s="102">
        <f t="shared" si="309"/>
        <v>3.1999998092651252</v>
      </c>
      <c r="BA294" s="230" t="str">
        <f t="shared" si="270"/>
        <v/>
      </c>
      <c r="BB294" s="85">
        <f t="shared" si="321"/>
        <v>1</v>
      </c>
      <c r="BC294" s="27">
        <v>33529</v>
      </c>
      <c r="BD294">
        <v>9.2100000381469709</v>
      </c>
      <c r="BE294">
        <v>20.5200004577637</v>
      </c>
      <c r="BF294">
        <v>0</v>
      </c>
      <c r="BG294">
        <v>37.5120664074038</v>
      </c>
      <c r="BH294" s="110">
        <f t="shared" si="271"/>
        <v>3.8685366579658096</v>
      </c>
      <c r="BI294" s="111">
        <f t="shared" si="284"/>
        <v>0</v>
      </c>
      <c r="BJ294" s="113">
        <f t="shared" si="285"/>
        <v>0</v>
      </c>
      <c r="BK294" s="112">
        <f t="shared" si="272"/>
        <v>17.692500352859518</v>
      </c>
      <c r="BL294" s="35" t="str">
        <f t="shared" si="273"/>
        <v xml:space="preserve"> </v>
      </c>
      <c r="BM294" s="76" t="str">
        <f t="shared" si="293"/>
        <v/>
      </c>
      <c r="BN294" s="89" t="str">
        <f t="shared" si="310"/>
        <v/>
      </c>
      <c r="BO294" s="168">
        <f t="shared" si="300"/>
        <v>0.11199583433587322</v>
      </c>
      <c r="BP294" s="165">
        <f t="shared" si="295"/>
        <v>0</v>
      </c>
      <c r="BQ294" s="70" t="str">
        <f t="shared" si="313"/>
        <v/>
      </c>
      <c r="BR294" s="102" t="str">
        <f t="shared" si="311"/>
        <v/>
      </c>
      <c r="BS294" s="230" t="str">
        <f t="shared" si="286"/>
        <v/>
      </c>
      <c r="BT294" s="85">
        <f t="shared" si="322"/>
        <v>0</v>
      </c>
      <c r="BU294" s="27">
        <v>33894</v>
      </c>
      <c r="BV294">
        <v>1.2300000190734901</v>
      </c>
      <c r="BW294">
        <v>16.559999465942401</v>
      </c>
      <c r="BX294">
        <v>0</v>
      </c>
      <c r="BY294">
        <v>37.5120664074038</v>
      </c>
      <c r="BZ294" s="34">
        <f t="shared" si="274"/>
        <v>3.6807280496322665</v>
      </c>
      <c r="CA294" s="38">
        <f t="shared" si="287"/>
        <v>0</v>
      </c>
      <c r="CB294" s="40">
        <f t="shared" si="288"/>
        <v>0</v>
      </c>
      <c r="CC294" s="61">
        <f t="shared" si="275"/>
        <v>12.727499604225173</v>
      </c>
      <c r="CD294" s="35" t="str">
        <f t="shared" si="276"/>
        <v xml:space="preserve"> </v>
      </c>
      <c r="CE294" s="76" t="str">
        <f t="shared" si="294"/>
        <v/>
      </c>
      <c r="CF294" s="89">
        <f t="shared" si="312"/>
        <v>1</v>
      </c>
      <c r="CG294" s="168">
        <f t="shared" si="301"/>
        <v>6.4957588930570201E-2</v>
      </c>
      <c r="CH294" s="165">
        <f t="shared" si="323"/>
        <v>0</v>
      </c>
      <c r="CI294" s="70">
        <f t="shared" si="296"/>
        <v>1</v>
      </c>
      <c r="CJ294" s="102">
        <f t="shared" si="314"/>
        <v>0.8720001220702841</v>
      </c>
      <c r="CK294" s="230" t="str">
        <f t="shared" si="289"/>
        <v/>
      </c>
      <c r="CL294" s="85">
        <f t="shared" si="324"/>
        <v>0</v>
      </c>
      <c r="CM294" s="6"/>
      <c r="CN294" s="6"/>
      <c r="CO294" s="6"/>
      <c r="CP294" s="6"/>
      <c r="CQ294" s="6"/>
      <c r="CR294" s="6"/>
      <c r="CS294" s="6"/>
      <c r="CT294" s="6"/>
      <c r="CU294" s="6"/>
    </row>
    <row r="295" spans="1:99" ht="15.6">
      <c r="A295" s="27">
        <v>33165</v>
      </c>
      <c r="B295">
        <v>7.8699998855590803</v>
      </c>
      <c r="C295">
        <v>19.530000686645501</v>
      </c>
      <c r="D295">
        <v>0</v>
      </c>
      <c r="E295">
        <v>37.795960308508597</v>
      </c>
      <c r="F295" s="36">
        <f t="shared" si="261"/>
        <v>3.8165150890833996</v>
      </c>
      <c r="G295" s="41">
        <f t="shared" si="277"/>
        <v>20.99908996650025</v>
      </c>
      <c r="H295" s="42">
        <f t="shared" si="278"/>
        <v>0.41998179933000501</v>
      </c>
      <c r="I295" s="61">
        <f t="shared" si="262"/>
        <v>16.615000486373894</v>
      </c>
      <c r="J295" s="35">
        <f t="shared" si="263"/>
        <v>1</v>
      </c>
      <c r="K295" s="89" t="str">
        <f t="shared" si="290"/>
        <v/>
      </c>
      <c r="L295" s="89">
        <f t="shared" si="297"/>
        <v>1</v>
      </c>
      <c r="M295" s="168">
        <f t="shared" si="302"/>
        <v>0.10428197064330952</v>
      </c>
      <c r="N295" s="165">
        <f t="shared" si="316"/>
        <v>0</v>
      </c>
      <c r="O295" s="70">
        <f t="shared" si="315"/>
        <v>1</v>
      </c>
      <c r="P295" s="102">
        <f t="shared" si="303"/>
        <v>0</v>
      </c>
      <c r="Q295" s="230">
        <f t="shared" si="260"/>
        <v>33165</v>
      </c>
      <c r="R295" s="85">
        <f t="shared" si="317"/>
        <v>1</v>
      </c>
      <c r="S295" s="27">
        <v>33530</v>
      </c>
      <c r="T295">
        <v>12.170000076293899</v>
      </c>
      <c r="U295">
        <v>19.059999465942401</v>
      </c>
      <c r="V295">
        <v>17</v>
      </c>
      <c r="W295">
        <v>37.795960308508597</v>
      </c>
      <c r="X295" s="36">
        <f t="shared" si="264"/>
        <v>3.1121332966082038</v>
      </c>
      <c r="Y295" s="41">
        <f t="shared" si="279"/>
        <v>14.510293362713437</v>
      </c>
      <c r="Z295" s="42">
        <f t="shared" si="280"/>
        <v>0.29020586725426872</v>
      </c>
      <c r="AA295" s="61">
        <f t="shared" si="265"/>
        <v>17.337499618530273</v>
      </c>
      <c r="AB295" s="35">
        <f t="shared" si="266"/>
        <v>1</v>
      </c>
      <c r="AC295" s="76">
        <f t="shared" si="291"/>
        <v>1</v>
      </c>
      <c r="AD295" s="89" t="str">
        <f t="shared" si="304"/>
        <v/>
      </c>
      <c r="AE295" s="168">
        <f t="shared" si="298"/>
        <v>0.10976517593741779</v>
      </c>
      <c r="AF295" s="165">
        <f t="shared" si="318"/>
        <v>0</v>
      </c>
      <c r="AG295" s="70" t="str">
        <f t="shared" si="305"/>
        <v/>
      </c>
      <c r="AH295" s="102" t="str">
        <f t="shared" si="306"/>
        <v/>
      </c>
      <c r="AI295" s="230" t="str">
        <f t="shared" si="267"/>
        <v/>
      </c>
      <c r="AJ295" s="85">
        <f t="shared" si="319"/>
        <v>0</v>
      </c>
      <c r="AK295" s="27">
        <v>33895</v>
      </c>
      <c r="AL295">
        <v>8.5100002288818395</v>
      </c>
      <c r="AM295">
        <v>23.049999237060501</v>
      </c>
      <c r="AN295">
        <v>0</v>
      </c>
      <c r="AO295">
        <v>37.795960308508597</v>
      </c>
      <c r="AP295" s="36">
        <f t="shared" si="268"/>
        <v>4.5432853322191731</v>
      </c>
      <c r="AQ295" s="41">
        <f t="shared" si="281"/>
        <v>0</v>
      </c>
      <c r="AR295" s="42">
        <f t="shared" si="282"/>
        <v>0</v>
      </c>
      <c r="AS295" s="61">
        <f t="shared" si="269"/>
        <v>19.414999485015834</v>
      </c>
      <c r="AT295" s="37" t="str">
        <f t="shared" si="283"/>
        <v xml:space="preserve"> </v>
      </c>
      <c r="AU295" s="76" t="str">
        <f t="shared" si="292"/>
        <v/>
      </c>
      <c r="AV295" s="89">
        <f t="shared" si="307"/>
        <v>1</v>
      </c>
      <c r="AW295" s="168">
        <f t="shared" si="299"/>
        <v>0.11544476893883543</v>
      </c>
      <c r="AX295" s="165">
        <f t="shared" si="320"/>
        <v>1</v>
      </c>
      <c r="AY295" s="70">
        <f t="shared" si="308"/>
        <v>1</v>
      </c>
      <c r="AZ295" s="102">
        <f t="shared" si="309"/>
        <v>3.5319993972777923</v>
      </c>
      <c r="BA295" s="230" t="str">
        <f t="shared" si="270"/>
        <v/>
      </c>
      <c r="BB295" s="85">
        <f t="shared" si="321"/>
        <v>1</v>
      </c>
      <c r="BC295" s="27">
        <v>33530</v>
      </c>
      <c r="BD295">
        <v>9.6300001144409197</v>
      </c>
      <c r="BE295">
        <v>18.780000686645501</v>
      </c>
      <c r="BF295">
        <v>10.6000003814697</v>
      </c>
      <c r="BG295">
        <v>37.709247939016201</v>
      </c>
      <c r="BH295" s="110">
        <f t="shared" si="271"/>
        <v>3.4271887243246741</v>
      </c>
      <c r="BI295" s="111">
        <f t="shared" si="284"/>
        <v>7.8582494020099602</v>
      </c>
      <c r="BJ295" s="113">
        <f t="shared" si="285"/>
        <v>0.15716498804019921</v>
      </c>
      <c r="BK295" s="112">
        <f t="shared" si="272"/>
        <v>16.492500543594357</v>
      </c>
      <c r="BL295" s="35" t="str">
        <f t="shared" si="273"/>
        <v xml:space="preserve"> </v>
      </c>
      <c r="BM295" s="76">
        <f t="shared" si="293"/>
        <v>1</v>
      </c>
      <c r="BN295" s="89">
        <f t="shared" si="310"/>
        <v>1</v>
      </c>
      <c r="BO295" s="168">
        <f t="shared" si="300"/>
        <v>0.10325030576188018</v>
      </c>
      <c r="BP295" s="165">
        <f t="shared" si="295"/>
        <v>0</v>
      </c>
      <c r="BQ295" s="70" t="str">
        <f t="shared" si="313"/>
        <v/>
      </c>
      <c r="BR295" s="102">
        <f t="shared" si="311"/>
        <v>25.344001007080148</v>
      </c>
      <c r="BS295" s="230" t="str">
        <f t="shared" si="286"/>
        <v/>
      </c>
      <c r="BT295" s="85">
        <f t="shared" si="322"/>
        <v>0</v>
      </c>
      <c r="BU295" s="27">
        <v>33895</v>
      </c>
      <c r="BV295">
        <v>3.0599999427795401</v>
      </c>
      <c r="BW295">
        <v>20.9799995422363</v>
      </c>
      <c r="BX295">
        <v>0</v>
      </c>
      <c r="BY295">
        <v>37.709247939016201</v>
      </c>
      <c r="BZ295" s="34">
        <f t="shared" si="274"/>
        <v>4.4687520244763279</v>
      </c>
      <c r="CA295" s="38">
        <f t="shared" si="287"/>
        <v>0</v>
      </c>
      <c r="CB295" s="40">
        <f t="shared" si="288"/>
        <v>0</v>
      </c>
      <c r="CC295" s="61">
        <f t="shared" si="275"/>
        <v>16.49999964237211</v>
      </c>
      <c r="CD295" s="35" t="str">
        <f t="shared" si="276"/>
        <v xml:space="preserve"> </v>
      </c>
      <c r="CE295" s="76" t="str">
        <f t="shared" si="294"/>
        <v/>
      </c>
      <c r="CF295" s="89">
        <f t="shared" si="312"/>
        <v>1</v>
      </c>
      <c r="CG295" s="168">
        <f t="shared" si="301"/>
        <v>0.10331419380236199</v>
      </c>
      <c r="CH295" s="165">
        <f t="shared" si="323"/>
        <v>1</v>
      </c>
      <c r="CI295" s="70">
        <f t="shared" si="296"/>
        <v>1</v>
      </c>
      <c r="CJ295" s="102">
        <f t="shared" si="314"/>
        <v>0.8720001220702841</v>
      </c>
      <c r="CK295" s="230" t="str">
        <f t="shared" si="289"/>
        <v/>
      </c>
      <c r="CL295" s="85">
        <f t="shared" si="324"/>
        <v>0</v>
      </c>
      <c r="CM295" s="6"/>
      <c r="CN295" s="6"/>
      <c r="CO295" s="6"/>
      <c r="CP295" s="6"/>
      <c r="CQ295" s="6"/>
      <c r="CR295" s="6"/>
      <c r="CS295" s="6"/>
      <c r="CT295" s="6"/>
      <c r="CU295" s="6"/>
    </row>
    <row r="296" spans="1:99" ht="15.6">
      <c r="A296" s="27">
        <v>33166</v>
      </c>
      <c r="B296">
        <v>8.6700000762939506</v>
      </c>
      <c r="C296">
        <v>21.809999465942401</v>
      </c>
      <c r="D296">
        <v>0</v>
      </c>
      <c r="E296">
        <v>37.987116375569002</v>
      </c>
      <c r="F296" s="36">
        <f t="shared" si="261"/>
        <v>4.271061127228025</v>
      </c>
      <c r="G296" s="41">
        <f t="shared" si="277"/>
        <v>17.582241064717831</v>
      </c>
      <c r="H296" s="42">
        <f t="shared" si="278"/>
        <v>0.35164482129435659</v>
      </c>
      <c r="I296" s="61">
        <f t="shared" si="262"/>
        <v>18.524999618530288</v>
      </c>
      <c r="J296" s="35">
        <f t="shared" si="263"/>
        <v>1</v>
      </c>
      <c r="K296" s="89" t="str">
        <f t="shared" si="290"/>
        <v/>
      </c>
      <c r="L296" s="89">
        <f t="shared" si="297"/>
        <v>1</v>
      </c>
      <c r="M296" s="168">
        <f t="shared" si="302"/>
        <v>0.11555174315861534</v>
      </c>
      <c r="N296" s="165">
        <f t="shared" si="316"/>
        <v>0</v>
      </c>
      <c r="O296" s="70">
        <f t="shared" si="315"/>
        <v>1</v>
      </c>
      <c r="P296" s="102">
        <f t="shared" si="303"/>
        <v>0</v>
      </c>
      <c r="Q296" s="230" t="str">
        <f t="shared" si="260"/>
        <v/>
      </c>
      <c r="R296" s="85">
        <f t="shared" si="317"/>
        <v>1</v>
      </c>
      <c r="S296" s="27">
        <v>33531</v>
      </c>
      <c r="T296">
        <v>11.539999961853001</v>
      </c>
      <c r="U296">
        <v>18.309999465942401</v>
      </c>
      <c r="V296">
        <v>13.300000190734901</v>
      </c>
      <c r="W296">
        <v>37.987116375569002</v>
      </c>
      <c r="X296" s="36">
        <f t="shared" si="264"/>
        <v>3.0364913533383344</v>
      </c>
      <c r="Y296" s="41">
        <f t="shared" si="279"/>
        <v>25.381100470777671</v>
      </c>
      <c r="Z296" s="42">
        <f t="shared" si="280"/>
        <v>0.50762200941555347</v>
      </c>
      <c r="AA296" s="61">
        <f t="shared" si="265"/>
        <v>16.617499589920051</v>
      </c>
      <c r="AB296" s="35">
        <f t="shared" si="266"/>
        <v>1</v>
      </c>
      <c r="AC296" s="76">
        <f t="shared" si="291"/>
        <v>1</v>
      </c>
      <c r="AD296" s="89">
        <f t="shared" si="304"/>
        <v>1</v>
      </c>
      <c r="AE296" s="168">
        <f t="shared" si="298"/>
        <v>0.10430274671480463</v>
      </c>
      <c r="AF296" s="165">
        <f t="shared" si="318"/>
        <v>0</v>
      </c>
      <c r="AG296" s="70" t="str">
        <f t="shared" si="305"/>
        <v/>
      </c>
      <c r="AH296" s="102">
        <f t="shared" si="306"/>
        <v>22.204000282287591</v>
      </c>
      <c r="AI296" s="230" t="str">
        <f t="shared" si="267"/>
        <v/>
      </c>
      <c r="AJ296" s="85">
        <f t="shared" si="319"/>
        <v>0</v>
      </c>
      <c r="AK296" s="27">
        <v>33896</v>
      </c>
      <c r="AL296">
        <v>12.1099996566772</v>
      </c>
      <c r="AM296">
        <v>28.059999465942401</v>
      </c>
      <c r="AN296">
        <v>0</v>
      </c>
      <c r="AO296">
        <v>37.987116375569002</v>
      </c>
      <c r="AP296" s="36">
        <f t="shared" si="268"/>
        <v>5.3956740535710042</v>
      </c>
      <c r="AQ296" s="41">
        <f t="shared" si="281"/>
        <v>0</v>
      </c>
      <c r="AR296" s="42">
        <f t="shared" si="282"/>
        <v>0</v>
      </c>
      <c r="AS296" s="61">
        <f t="shared" si="269"/>
        <v>24.072499513626099</v>
      </c>
      <c r="AT296" s="37" t="str">
        <f t="shared" si="283"/>
        <v xml:space="preserve"> </v>
      </c>
      <c r="AU296" s="76" t="str">
        <f t="shared" si="292"/>
        <v/>
      </c>
      <c r="AV296" s="89">
        <f t="shared" si="307"/>
        <v>1</v>
      </c>
      <c r="AW296" s="168">
        <f t="shared" si="299"/>
        <v>0</v>
      </c>
      <c r="AX296" s="165">
        <f t="shared" si="320"/>
        <v>1</v>
      </c>
      <c r="AY296" s="70" t="str">
        <f t="shared" si="308"/>
        <v/>
      </c>
      <c r="AZ296" s="102">
        <f t="shared" si="309"/>
        <v>7.5899990081786708</v>
      </c>
      <c r="BA296" s="230" t="str">
        <f t="shared" si="270"/>
        <v/>
      </c>
      <c r="BB296" s="85">
        <f t="shared" si="321"/>
        <v>0</v>
      </c>
      <c r="BC296" s="27">
        <v>33531</v>
      </c>
      <c r="BD296">
        <v>9.1800003051757795</v>
      </c>
      <c r="BE296">
        <v>17.079999923706101</v>
      </c>
      <c r="BF296">
        <v>4.5</v>
      </c>
      <c r="BG296">
        <v>37.904020411281401</v>
      </c>
      <c r="BH296" s="110">
        <f t="shared" si="271"/>
        <v>3.0934313724317808</v>
      </c>
      <c r="BI296" s="111">
        <f t="shared" si="284"/>
        <v>9.8835043040645356</v>
      </c>
      <c r="BJ296" s="113">
        <f t="shared" si="285"/>
        <v>0.19767008608129072</v>
      </c>
      <c r="BK296" s="112">
        <f t="shared" si="272"/>
        <v>15.10500001907352</v>
      </c>
      <c r="BL296" s="35" t="str">
        <f t="shared" si="273"/>
        <v xml:space="preserve"> </v>
      </c>
      <c r="BM296" s="76">
        <f t="shared" si="293"/>
        <v>1</v>
      </c>
      <c r="BN296" s="89">
        <f t="shared" si="310"/>
        <v>1</v>
      </c>
      <c r="BO296" s="168">
        <f t="shared" si="300"/>
        <v>9.0159077931271397E-2</v>
      </c>
      <c r="BP296" s="165">
        <f t="shared" si="295"/>
        <v>0</v>
      </c>
      <c r="BQ296" s="70">
        <f t="shared" si="313"/>
        <v>1</v>
      </c>
      <c r="BR296" s="102">
        <f t="shared" si="311"/>
        <v>19.596001052856487</v>
      </c>
      <c r="BS296" s="230" t="str">
        <f t="shared" si="286"/>
        <v/>
      </c>
      <c r="BT296" s="85">
        <f t="shared" si="322"/>
        <v>0</v>
      </c>
      <c r="BU296" s="27">
        <v>33896</v>
      </c>
      <c r="BV296">
        <v>9.3100004196166992</v>
      </c>
      <c r="BW296">
        <v>25.2299995422363</v>
      </c>
      <c r="BX296">
        <v>0</v>
      </c>
      <c r="BY296">
        <v>37.904020411281401</v>
      </c>
      <c r="BZ296" s="34">
        <f t="shared" si="274"/>
        <v>4.9791397321805064</v>
      </c>
      <c r="CA296" s="38">
        <f t="shared" si="287"/>
        <v>0</v>
      </c>
      <c r="CB296" s="40">
        <f t="shared" si="288"/>
        <v>0</v>
      </c>
      <c r="CC296" s="61">
        <f t="shared" si="275"/>
        <v>21.2499997615814</v>
      </c>
      <c r="CD296" s="35" t="str">
        <f t="shared" si="276"/>
        <v xml:space="preserve"> </v>
      </c>
      <c r="CE296" s="76" t="str">
        <f t="shared" si="294"/>
        <v/>
      </c>
      <c r="CF296" s="89">
        <f t="shared" si="312"/>
        <v>1</v>
      </c>
      <c r="CG296" s="168">
        <f t="shared" si="301"/>
        <v>7.3884230414495378E-2</v>
      </c>
      <c r="CH296" s="165">
        <f t="shared" si="323"/>
        <v>0</v>
      </c>
      <c r="CI296" s="70">
        <f t="shared" si="296"/>
        <v>1</v>
      </c>
      <c r="CJ296" s="102">
        <f t="shared" si="314"/>
        <v>2.6719999313354039</v>
      </c>
      <c r="CK296" s="230" t="str">
        <f t="shared" si="289"/>
        <v/>
      </c>
      <c r="CL296" s="85">
        <f t="shared" si="324"/>
        <v>0</v>
      </c>
      <c r="CM296" s="6"/>
      <c r="CN296" s="6"/>
      <c r="CO296" s="6"/>
      <c r="CP296" s="6"/>
      <c r="CQ296" s="6"/>
      <c r="CR296" s="6"/>
      <c r="CS296" s="6"/>
      <c r="CT296" s="6"/>
      <c r="CU296" s="6"/>
    </row>
    <row r="297" spans="1:99" ht="15.6">
      <c r="A297" s="27">
        <v>33167</v>
      </c>
      <c r="B297">
        <v>10.960000038146999</v>
      </c>
      <c r="C297">
        <v>28.149999618530298</v>
      </c>
      <c r="D297">
        <v>0</v>
      </c>
      <c r="E297">
        <v>38.175838147565401</v>
      </c>
      <c r="F297" s="36">
        <f t="shared" si="261"/>
        <v>5.5505625888920589</v>
      </c>
      <c r="G297" s="41">
        <f t="shared" si="277"/>
        <v>13.141790993604182</v>
      </c>
      <c r="H297" s="42">
        <f t="shared" si="278"/>
        <v>0.26283581987208365</v>
      </c>
      <c r="I297" s="61">
        <f t="shared" si="262"/>
        <v>23.852499723434473</v>
      </c>
      <c r="J297" s="35">
        <f t="shared" si="263"/>
        <v>1</v>
      </c>
      <c r="K297" s="89" t="str">
        <f t="shared" si="290"/>
        <v/>
      </c>
      <c r="L297" s="89">
        <f t="shared" si="297"/>
        <v>1</v>
      </c>
      <c r="M297" s="168">
        <f t="shared" si="302"/>
        <v>0</v>
      </c>
      <c r="N297" s="165">
        <f t="shared" si="316"/>
        <v>1</v>
      </c>
      <c r="O297" s="70">
        <f t="shared" si="315"/>
        <v>1</v>
      </c>
      <c r="P297" s="102">
        <f t="shared" si="303"/>
        <v>3.8819997787475784</v>
      </c>
      <c r="Q297" s="230" t="str">
        <f t="shared" si="260"/>
        <v/>
      </c>
      <c r="R297" s="85">
        <f t="shared" si="317"/>
        <v>1</v>
      </c>
      <c r="S297" s="27">
        <v>33532</v>
      </c>
      <c r="T297">
        <v>10.9799995422363</v>
      </c>
      <c r="U297">
        <v>21.040000915527301</v>
      </c>
      <c r="V297">
        <v>2.9000000953674299</v>
      </c>
      <c r="W297">
        <v>38.175838147565401</v>
      </c>
      <c r="X297" s="36">
        <f t="shared" si="264"/>
        <v>3.8432136312442817</v>
      </c>
      <c r="Y297" s="41">
        <f t="shared" si="279"/>
        <v>25.206529661149673</v>
      </c>
      <c r="Z297" s="42">
        <f t="shared" si="280"/>
        <v>0.50413059322299347</v>
      </c>
      <c r="AA297" s="61">
        <f t="shared" si="265"/>
        <v>18.525000572204551</v>
      </c>
      <c r="AB297" s="35">
        <f t="shared" si="266"/>
        <v>1</v>
      </c>
      <c r="AC297" s="76">
        <f t="shared" si="291"/>
        <v>1</v>
      </c>
      <c r="AD297" s="89">
        <f t="shared" si="304"/>
        <v>1</v>
      </c>
      <c r="AE297" s="168">
        <f t="shared" si="298"/>
        <v>0.11555174556715882</v>
      </c>
      <c r="AF297" s="165">
        <f t="shared" si="318"/>
        <v>0</v>
      </c>
      <c r="AG297" s="70" t="str">
        <f t="shared" si="305"/>
        <v/>
      </c>
      <c r="AH297" s="102">
        <f t="shared" si="306"/>
        <v>19.732000541686993</v>
      </c>
      <c r="AI297" s="230" t="str">
        <f t="shared" si="267"/>
        <v/>
      </c>
      <c r="AJ297" s="85">
        <f t="shared" si="319"/>
        <v>0</v>
      </c>
      <c r="AK297" s="27">
        <v>33897</v>
      </c>
      <c r="AL297">
        <v>14.5200004577637</v>
      </c>
      <c r="AM297">
        <v>32.119998931884801</v>
      </c>
      <c r="AN297">
        <v>0</v>
      </c>
      <c r="AO297">
        <v>38.175838147565401</v>
      </c>
      <c r="AP297" s="36">
        <f t="shared" si="268"/>
        <v>6.1824377218247015</v>
      </c>
      <c r="AQ297" s="41">
        <f t="shared" si="281"/>
        <v>0</v>
      </c>
      <c r="AR297" s="42">
        <f t="shared" si="282"/>
        <v>0</v>
      </c>
      <c r="AS297" s="61">
        <f t="shared" si="269"/>
        <v>27.719999313354528</v>
      </c>
      <c r="AT297" s="37" t="str">
        <f t="shared" si="283"/>
        <v xml:space="preserve"> </v>
      </c>
      <c r="AU297" s="76" t="str">
        <f t="shared" si="292"/>
        <v/>
      </c>
      <c r="AV297" s="89">
        <f t="shared" si="307"/>
        <v>1</v>
      </c>
      <c r="AW297" s="168">
        <f t="shared" si="299"/>
        <v>0</v>
      </c>
      <c r="AX297" s="165">
        <f t="shared" si="320"/>
        <v>1</v>
      </c>
      <c r="AY297" s="70" t="str">
        <f t="shared" si="308"/>
        <v/>
      </c>
      <c r="AZ297" s="102">
        <f t="shared" si="309"/>
        <v>13.415998649597167</v>
      </c>
      <c r="BA297" s="230" t="str">
        <f t="shared" si="270"/>
        <v/>
      </c>
      <c r="BB297" s="85">
        <f t="shared" si="321"/>
        <v>0</v>
      </c>
      <c r="BC297" s="27">
        <v>33532</v>
      </c>
      <c r="BD297">
        <v>6.1999998092651403</v>
      </c>
      <c r="BE297">
        <v>20.5200004577637</v>
      </c>
      <c r="BF297">
        <v>0</v>
      </c>
      <c r="BG297">
        <v>38.096345115526397</v>
      </c>
      <c r="BH297" s="110">
        <f t="shared" si="271"/>
        <v>4.2171013025536013</v>
      </c>
      <c r="BI297" s="111">
        <f t="shared" si="284"/>
        <v>6.509823262021655</v>
      </c>
      <c r="BJ297" s="113">
        <f t="shared" si="285"/>
        <v>0.1301964652404331</v>
      </c>
      <c r="BK297" s="112">
        <f t="shared" si="272"/>
        <v>16.940000295639059</v>
      </c>
      <c r="BL297" s="35" t="str">
        <f t="shared" si="273"/>
        <v xml:space="preserve"> </v>
      </c>
      <c r="BM297" s="76">
        <f t="shared" si="293"/>
        <v>1</v>
      </c>
      <c r="BN297" s="89">
        <f t="shared" si="310"/>
        <v>1</v>
      </c>
      <c r="BO297" s="168">
        <f t="shared" si="300"/>
        <v>0.10688563180091512</v>
      </c>
      <c r="BP297" s="165">
        <f t="shared" si="295"/>
        <v>1</v>
      </c>
      <c r="BQ297" s="70">
        <f t="shared" si="313"/>
        <v>1</v>
      </c>
      <c r="BR297" s="102">
        <f t="shared" si="311"/>
        <v>15.42600116729739</v>
      </c>
      <c r="BS297" s="230" t="str">
        <f t="shared" si="286"/>
        <v/>
      </c>
      <c r="BT297" s="85">
        <f t="shared" si="322"/>
        <v>0</v>
      </c>
      <c r="BU297" s="27">
        <v>33897</v>
      </c>
      <c r="BV297">
        <v>9.3699998855590803</v>
      </c>
      <c r="BW297">
        <v>29.389999389648398</v>
      </c>
      <c r="BX297">
        <v>0</v>
      </c>
      <c r="BY297">
        <v>38.096345115526397</v>
      </c>
      <c r="BZ297" s="34">
        <f t="shared" si="274"/>
        <v>5.9495822993631329</v>
      </c>
      <c r="CA297" s="38">
        <f t="shared" si="287"/>
        <v>0</v>
      </c>
      <c r="CB297" s="40">
        <f t="shared" si="288"/>
        <v>0</v>
      </c>
      <c r="CC297" s="61">
        <f t="shared" si="275"/>
        <v>24.38499951362607</v>
      </c>
      <c r="CD297" s="35" t="str">
        <f t="shared" si="276"/>
        <v xml:space="preserve"> </v>
      </c>
      <c r="CE297" s="76" t="str">
        <f t="shared" si="294"/>
        <v/>
      </c>
      <c r="CF297" s="89">
        <f t="shared" si="312"/>
        <v>1</v>
      </c>
      <c r="CG297" s="168">
        <f t="shared" si="301"/>
        <v>0</v>
      </c>
      <c r="CH297" s="165">
        <f t="shared" si="323"/>
        <v>0</v>
      </c>
      <c r="CI297" s="70">
        <f t="shared" si="296"/>
        <v>1</v>
      </c>
      <c r="CJ297" s="102">
        <f t="shared" si="314"/>
        <v>6.9799995422362597</v>
      </c>
      <c r="CK297" s="230" t="str">
        <f t="shared" si="289"/>
        <v/>
      </c>
      <c r="CL297" s="85">
        <f t="shared" si="324"/>
        <v>0</v>
      </c>
      <c r="CM297" s="6"/>
      <c r="CN297" s="6"/>
      <c r="CO297" s="6"/>
      <c r="CP297" s="6"/>
      <c r="CQ297" s="6"/>
      <c r="CR297" s="6"/>
      <c r="CS297" s="6"/>
      <c r="CT297" s="6"/>
      <c r="CU297" s="6"/>
    </row>
    <row r="298" spans="1:99" ht="15.6">
      <c r="A298" s="27">
        <v>33168</v>
      </c>
      <c r="B298">
        <v>12.6000003814697</v>
      </c>
      <c r="C298">
        <v>29.069999694824201</v>
      </c>
      <c r="D298">
        <v>0</v>
      </c>
      <c r="E298">
        <v>38.362089493612302</v>
      </c>
      <c r="F298" s="36">
        <f t="shared" si="261"/>
        <v>5.6466609727461874</v>
      </c>
      <c r="G298" s="41">
        <f t="shared" si="277"/>
        <v>8.624462215407231</v>
      </c>
      <c r="H298" s="42">
        <f t="shared" si="278"/>
        <v>0.17248924430814461</v>
      </c>
      <c r="I298" s="61">
        <f t="shared" si="262"/>
        <v>24.952499866485574</v>
      </c>
      <c r="J298" s="35" t="str">
        <f t="shared" si="263"/>
        <v xml:space="preserve"> </v>
      </c>
      <c r="K298" s="89" t="str">
        <f t="shared" si="290"/>
        <v/>
      </c>
      <c r="L298" s="89">
        <f t="shared" si="297"/>
        <v>1</v>
      </c>
      <c r="M298" s="168">
        <f t="shared" si="302"/>
        <v>0</v>
      </c>
      <c r="N298" s="165">
        <f t="shared" si="316"/>
        <v>1</v>
      </c>
      <c r="O298" s="70" t="str">
        <f t="shared" si="315"/>
        <v/>
      </c>
      <c r="P298" s="102">
        <f t="shared" si="303"/>
        <v>8.6439996719360384</v>
      </c>
      <c r="Q298" s="230" t="str">
        <f t="shared" si="260"/>
        <v/>
      </c>
      <c r="R298" s="85">
        <f t="shared" si="317"/>
        <v>1</v>
      </c>
      <c r="S298" s="27">
        <v>33533</v>
      </c>
      <c r="T298">
        <v>10.1199998855591</v>
      </c>
      <c r="U298">
        <v>24.219999313354499</v>
      </c>
      <c r="V298">
        <v>0</v>
      </c>
      <c r="W298">
        <v>38.362089493612302</v>
      </c>
      <c r="X298" s="36">
        <f t="shared" si="264"/>
        <v>4.7289985478437382</v>
      </c>
      <c r="Y298" s="41">
        <f t="shared" si="279"/>
        <v>21.423330822874682</v>
      </c>
      <c r="Z298" s="42">
        <f t="shared" si="280"/>
        <v>0.42846661645749362</v>
      </c>
      <c r="AA298" s="61">
        <f t="shared" si="265"/>
        <v>20.69499945640565</v>
      </c>
      <c r="AB298" s="35">
        <f t="shared" si="266"/>
        <v>1</v>
      </c>
      <c r="AC298" s="76">
        <f t="shared" si="291"/>
        <v>1</v>
      </c>
      <c r="AD298" s="89">
        <f t="shared" si="304"/>
        <v>1</v>
      </c>
      <c r="AE298" s="168">
        <f t="shared" si="298"/>
        <v>9.9698284235414672E-2</v>
      </c>
      <c r="AF298" s="165">
        <f t="shared" si="318"/>
        <v>0</v>
      </c>
      <c r="AG298" s="70" t="str">
        <f t="shared" si="305"/>
        <v/>
      </c>
      <c r="AH298" s="102">
        <f t="shared" si="306"/>
        <v>14.189999580383311</v>
      </c>
      <c r="AI298" s="230" t="str">
        <f t="shared" si="267"/>
        <v/>
      </c>
      <c r="AJ298" s="85">
        <f t="shared" si="319"/>
        <v>0</v>
      </c>
      <c r="AK298" s="27">
        <v>33898</v>
      </c>
      <c r="AL298">
        <v>14.5</v>
      </c>
      <c r="AM298">
        <v>30.290000915527301</v>
      </c>
      <c r="AN298">
        <v>0</v>
      </c>
      <c r="AO298">
        <v>38.362089493612302</v>
      </c>
      <c r="AP298" s="36">
        <f t="shared" si="268"/>
        <v>5.752109188024038</v>
      </c>
      <c r="AQ298" s="41">
        <f t="shared" si="281"/>
        <v>0</v>
      </c>
      <c r="AR298" s="42">
        <f t="shared" si="282"/>
        <v>0</v>
      </c>
      <c r="AS298" s="61">
        <f t="shared" si="269"/>
        <v>26.342500686645476</v>
      </c>
      <c r="AT298" s="37" t="str">
        <f t="shared" si="283"/>
        <v xml:space="preserve"> </v>
      </c>
      <c r="AU298" s="76" t="str">
        <f t="shared" si="292"/>
        <v/>
      </c>
      <c r="AV298" s="89">
        <f t="shared" si="307"/>
        <v>1</v>
      </c>
      <c r="AW298" s="168">
        <f t="shared" si="299"/>
        <v>0</v>
      </c>
      <c r="AX298" s="165">
        <f t="shared" si="320"/>
        <v>0</v>
      </c>
      <c r="AY298" s="70" t="str">
        <f t="shared" si="308"/>
        <v/>
      </c>
      <c r="AZ298" s="102">
        <f t="shared" si="309"/>
        <v>17.475999450683588</v>
      </c>
      <c r="BA298" s="230" t="str">
        <f t="shared" si="270"/>
        <v/>
      </c>
      <c r="BB298" s="85">
        <f t="shared" si="321"/>
        <v>0</v>
      </c>
      <c r="BC298" s="27">
        <v>33533</v>
      </c>
      <c r="BD298">
        <v>8.5500001907348597</v>
      </c>
      <c r="BE298">
        <v>25.950000762939499</v>
      </c>
      <c r="BF298">
        <v>0</v>
      </c>
      <c r="BG298">
        <v>38.2861833430782</v>
      </c>
      <c r="BH298" s="110">
        <f t="shared" si="271"/>
        <v>5.2549245628314871</v>
      </c>
      <c r="BI298" s="111">
        <f t="shared" si="284"/>
        <v>2.3058836117564647</v>
      </c>
      <c r="BJ298" s="113">
        <f t="shared" si="285"/>
        <v>4.6117672235129296E-2</v>
      </c>
      <c r="BK298" s="112">
        <f t="shared" si="272"/>
        <v>21.600000619888341</v>
      </c>
      <c r="BL298" s="35" t="str">
        <f t="shared" si="273"/>
        <v xml:space="preserve"> </v>
      </c>
      <c r="BM298" s="76">
        <f t="shared" si="293"/>
        <v>1</v>
      </c>
      <c r="BN298" s="89">
        <f t="shared" si="310"/>
        <v>1</v>
      </c>
      <c r="BO298" s="168">
        <f t="shared" si="300"/>
        <v>0</v>
      </c>
      <c r="BP298" s="165">
        <f t="shared" si="295"/>
        <v>1</v>
      </c>
      <c r="BQ298" s="70" t="str">
        <f t="shared" si="313"/>
        <v/>
      </c>
      <c r="BR298" s="102">
        <f t="shared" si="311"/>
        <v>12.692001342773503</v>
      </c>
      <c r="BS298" s="230" t="str">
        <f t="shared" si="286"/>
        <v/>
      </c>
      <c r="BT298" s="85">
        <f t="shared" si="322"/>
        <v>0</v>
      </c>
      <c r="BU298" s="27">
        <v>33898</v>
      </c>
      <c r="BV298">
        <v>11.2700004577637</v>
      </c>
      <c r="BW298">
        <v>28.829999923706101</v>
      </c>
      <c r="BX298">
        <v>0</v>
      </c>
      <c r="BY298">
        <v>38.2861833430782</v>
      </c>
      <c r="BZ298" s="34">
        <f t="shared" si="274"/>
        <v>5.7007495494271998</v>
      </c>
      <c r="CA298" s="38">
        <f t="shared" si="287"/>
        <v>0</v>
      </c>
      <c r="CB298" s="40">
        <f t="shared" si="288"/>
        <v>0</v>
      </c>
      <c r="CC298" s="61">
        <f t="shared" si="275"/>
        <v>24.440000057220502</v>
      </c>
      <c r="CD298" s="35" t="str">
        <f t="shared" si="276"/>
        <v xml:space="preserve"> </v>
      </c>
      <c r="CE298" s="76" t="str">
        <f t="shared" si="294"/>
        <v/>
      </c>
      <c r="CF298" s="89">
        <f t="shared" si="312"/>
        <v>1</v>
      </c>
      <c r="CG298" s="168">
        <f t="shared" si="301"/>
        <v>0</v>
      </c>
      <c r="CH298" s="165">
        <f t="shared" si="323"/>
        <v>0</v>
      </c>
      <c r="CI298" s="70" t="str">
        <f t="shared" si="296"/>
        <v/>
      </c>
      <c r="CJ298" s="102">
        <f t="shared" si="314"/>
        <v>10.459999465942378</v>
      </c>
      <c r="CK298" s="230" t="str">
        <f t="shared" si="289"/>
        <v/>
      </c>
      <c r="CL298" s="85">
        <f t="shared" si="324"/>
        <v>0</v>
      </c>
      <c r="CM298" s="6"/>
      <c r="CN298" s="6"/>
      <c r="CO298" s="6"/>
      <c r="CP298" s="6"/>
      <c r="CQ298" s="6"/>
      <c r="CR298" s="6"/>
      <c r="CS298" s="6"/>
      <c r="CT298" s="6"/>
      <c r="CU298" s="6"/>
    </row>
    <row r="299" spans="1:99" ht="15.6">
      <c r="A299" s="27">
        <v>33169</v>
      </c>
      <c r="B299">
        <v>14.8400001525879</v>
      </c>
      <c r="C299">
        <v>30.709999084472699</v>
      </c>
      <c r="D299">
        <v>0</v>
      </c>
      <c r="E299">
        <v>38.545834282824302</v>
      </c>
      <c r="F299" s="36">
        <f t="shared" si="261"/>
        <v>5.8490613248272663</v>
      </c>
      <c r="G299" s="41">
        <f t="shared" si="277"/>
        <v>3.9452131555454182</v>
      </c>
      <c r="H299" s="42">
        <f t="shared" si="278"/>
        <v>7.8904263110908368E-2</v>
      </c>
      <c r="I299" s="61">
        <f t="shared" si="262"/>
        <v>26.7424993515015</v>
      </c>
      <c r="J299" s="35" t="str">
        <f t="shared" si="263"/>
        <v xml:space="preserve"> </v>
      </c>
      <c r="K299" s="89" t="str">
        <f t="shared" si="290"/>
        <v/>
      </c>
      <c r="L299" s="89">
        <f t="shared" si="297"/>
        <v>1</v>
      </c>
      <c r="M299" s="168">
        <f t="shared" si="302"/>
        <v>0</v>
      </c>
      <c r="N299" s="165">
        <f t="shared" si="316"/>
        <v>0</v>
      </c>
      <c r="O299" s="70" t="str">
        <f t="shared" si="315"/>
        <v/>
      </c>
      <c r="P299" s="102">
        <f t="shared" si="303"/>
        <v>14.837999153137238</v>
      </c>
      <c r="Q299" s="230" t="str">
        <f t="shared" si="260"/>
        <v/>
      </c>
      <c r="R299" s="85">
        <f t="shared" si="317"/>
        <v>1</v>
      </c>
      <c r="S299" s="27">
        <v>33534</v>
      </c>
      <c r="T299">
        <v>11.1499996185303</v>
      </c>
      <c r="U299">
        <v>22.180000305175799</v>
      </c>
      <c r="V299">
        <v>0</v>
      </c>
      <c r="W299">
        <v>38.545834282824302</v>
      </c>
      <c r="X299" s="36">
        <f t="shared" si="264"/>
        <v>4.1419538313499391</v>
      </c>
      <c r="Y299" s="41">
        <f t="shared" si="279"/>
        <v>18.109767757794732</v>
      </c>
      <c r="Z299" s="42">
        <f t="shared" si="280"/>
        <v>0.36219535515589463</v>
      </c>
      <c r="AA299" s="61">
        <f t="shared" si="265"/>
        <v>19.422500133514426</v>
      </c>
      <c r="AB299" s="35">
        <f t="shared" si="266"/>
        <v>1</v>
      </c>
      <c r="AC299" s="76">
        <f t="shared" si="291"/>
        <v>1</v>
      </c>
      <c r="AD299" s="89">
        <f t="shared" si="304"/>
        <v>1</v>
      </c>
      <c r="AE299" s="168">
        <f t="shared" si="298"/>
        <v>0.11541938848904792</v>
      </c>
      <c r="AF299" s="165">
        <f t="shared" si="318"/>
        <v>0</v>
      </c>
      <c r="AG299" s="70" t="str">
        <f t="shared" si="305"/>
        <v/>
      </c>
      <c r="AH299" s="102">
        <f t="shared" si="306"/>
        <v>7.6759992599487337</v>
      </c>
      <c r="AI299" s="230" t="str">
        <f t="shared" si="267"/>
        <v/>
      </c>
      <c r="AJ299" s="85">
        <f t="shared" si="319"/>
        <v>0</v>
      </c>
      <c r="AK299" s="27">
        <v>33899</v>
      </c>
      <c r="AL299">
        <v>13.460000038146999</v>
      </c>
      <c r="AM299">
        <v>28.7299995422363</v>
      </c>
      <c r="AN299">
        <v>0</v>
      </c>
      <c r="AO299">
        <v>38.545834282824302</v>
      </c>
      <c r="AP299" s="36">
        <f t="shared" si="268"/>
        <v>5.4998707892572671</v>
      </c>
      <c r="AQ299" s="41">
        <f t="shared" si="281"/>
        <v>0</v>
      </c>
      <c r="AR299" s="42">
        <f t="shared" si="282"/>
        <v>0</v>
      </c>
      <c r="AS299" s="61">
        <f t="shared" si="269"/>
        <v>24.912499666213975</v>
      </c>
      <c r="AT299" s="37" t="str">
        <f t="shared" si="283"/>
        <v xml:space="preserve"> </v>
      </c>
      <c r="AU299" s="76" t="str">
        <f t="shared" si="292"/>
        <v/>
      </c>
      <c r="AV299" s="89">
        <f t="shared" si="307"/>
        <v>1</v>
      </c>
      <c r="AW299" s="168">
        <f t="shared" si="299"/>
        <v>0</v>
      </c>
      <c r="AX299" s="165">
        <f t="shared" si="320"/>
        <v>0</v>
      </c>
      <c r="AY299" s="70" t="str">
        <f t="shared" si="308"/>
        <v/>
      </c>
      <c r="AZ299" s="102">
        <f t="shared" si="309"/>
        <v>22.205999183654768</v>
      </c>
      <c r="BA299" s="230" t="str">
        <f t="shared" si="270"/>
        <v/>
      </c>
      <c r="BB299" s="85">
        <f t="shared" si="321"/>
        <v>0</v>
      </c>
      <c r="BC299" s="27">
        <v>33534</v>
      </c>
      <c r="BD299">
        <v>12.079999923706101</v>
      </c>
      <c r="BE299">
        <v>22.190000534057599</v>
      </c>
      <c r="BF299">
        <v>0</v>
      </c>
      <c r="BG299">
        <v>38.4734963852639</v>
      </c>
      <c r="BH299" s="110">
        <f t="shared" si="271"/>
        <v>4.0119891403759631</v>
      </c>
      <c r="BI299" s="111">
        <f t="shared" si="284"/>
        <v>0</v>
      </c>
      <c r="BJ299" s="113">
        <f t="shared" si="285"/>
        <v>0</v>
      </c>
      <c r="BK299" s="112">
        <f t="shared" si="272"/>
        <v>19.662500381469727</v>
      </c>
      <c r="BL299" s="35" t="str">
        <f t="shared" si="273"/>
        <v xml:space="preserve"> </v>
      </c>
      <c r="BM299" s="76">
        <f t="shared" si="293"/>
        <v>1</v>
      </c>
      <c r="BN299" s="89">
        <f t="shared" si="310"/>
        <v>1</v>
      </c>
      <c r="BO299" s="168">
        <f t="shared" si="300"/>
        <v>0.11432399268769501</v>
      </c>
      <c r="BP299" s="165">
        <f t="shared" si="295"/>
        <v>1</v>
      </c>
      <c r="BQ299" s="70" t="str">
        <f t="shared" si="313"/>
        <v/>
      </c>
      <c r="BR299" s="102">
        <f t="shared" si="311"/>
        <v>6.5300014495850034</v>
      </c>
      <c r="BS299" s="230" t="str">
        <f t="shared" si="286"/>
        <v/>
      </c>
      <c r="BT299" s="85">
        <f t="shared" si="322"/>
        <v>0</v>
      </c>
      <c r="BU299" s="27">
        <v>33899</v>
      </c>
      <c r="BV299">
        <v>11.7600002288818</v>
      </c>
      <c r="BW299">
        <v>31.709999084472699</v>
      </c>
      <c r="BX299">
        <v>0</v>
      </c>
      <c r="BY299">
        <v>38.4734963852639</v>
      </c>
      <c r="BZ299" s="34">
        <f t="shared" si="274"/>
        <v>6.3778835342524092</v>
      </c>
      <c r="CA299" s="38">
        <f t="shared" si="287"/>
        <v>0</v>
      </c>
      <c r="CB299" s="40">
        <f t="shared" si="288"/>
        <v>0</v>
      </c>
      <c r="CC299" s="61">
        <f t="shared" si="275"/>
        <v>26.722499370574972</v>
      </c>
      <c r="CD299" s="35" t="str">
        <f t="shared" si="276"/>
        <v xml:space="preserve"> </v>
      </c>
      <c r="CE299" s="76" t="str">
        <f t="shared" si="294"/>
        <v/>
      </c>
      <c r="CF299" s="89">
        <f t="shared" si="312"/>
        <v>1</v>
      </c>
      <c r="CG299" s="168">
        <f t="shared" si="301"/>
        <v>0</v>
      </c>
      <c r="CH299" s="165">
        <f t="shared" si="323"/>
        <v>0</v>
      </c>
      <c r="CI299" s="70" t="str">
        <f t="shared" si="296"/>
        <v/>
      </c>
      <c r="CJ299" s="102">
        <f t="shared" si="314"/>
        <v>16.637998962402357</v>
      </c>
      <c r="CK299" s="230" t="str">
        <f t="shared" si="289"/>
        <v/>
      </c>
      <c r="CL299" s="85">
        <f t="shared" si="324"/>
        <v>0</v>
      </c>
      <c r="CM299" s="6"/>
      <c r="CN299" s="6"/>
      <c r="CO299" s="6"/>
      <c r="CP299" s="6"/>
      <c r="CQ299" s="6"/>
      <c r="CR299" s="6"/>
      <c r="CS299" s="6"/>
      <c r="CT299" s="6"/>
      <c r="CU299" s="6"/>
    </row>
    <row r="300" spans="1:99" ht="15.6">
      <c r="A300" s="27">
        <v>33170</v>
      </c>
      <c r="B300">
        <v>13.25</v>
      </c>
      <c r="C300">
        <v>22.049999237060501</v>
      </c>
      <c r="D300">
        <v>0</v>
      </c>
      <c r="E300">
        <v>38.727036384315802</v>
      </c>
      <c r="F300" s="36">
        <f t="shared" si="261"/>
        <v>3.8232576597391841</v>
      </c>
      <c r="G300" s="41">
        <f t="shared" si="277"/>
        <v>0.88660702775407074</v>
      </c>
      <c r="H300" s="42">
        <f t="shared" si="278"/>
        <v>1.7732140555081415E-2</v>
      </c>
      <c r="I300" s="61">
        <f t="shared" si="262"/>
        <v>19.849999427795375</v>
      </c>
      <c r="J300" s="35" t="str">
        <f t="shared" si="263"/>
        <v xml:space="preserve"> </v>
      </c>
      <c r="K300" s="89" t="str">
        <f t="shared" si="290"/>
        <v/>
      </c>
      <c r="L300" s="89">
        <f t="shared" si="297"/>
        <v>1</v>
      </c>
      <c r="M300" s="168">
        <f t="shared" si="302"/>
        <v>0.11303531924191625</v>
      </c>
      <c r="N300" s="165">
        <f t="shared" si="316"/>
        <v>0</v>
      </c>
      <c r="O300" s="70" t="str">
        <f t="shared" si="315"/>
        <v/>
      </c>
      <c r="P300" s="102">
        <f t="shared" si="303"/>
        <v>15.517998695373539</v>
      </c>
      <c r="Q300" s="230" t="str">
        <f t="shared" si="260"/>
        <v/>
      </c>
      <c r="R300" s="85">
        <f t="shared" si="317"/>
        <v>1</v>
      </c>
      <c r="S300" s="27">
        <v>33535</v>
      </c>
      <c r="T300">
        <v>10.5</v>
      </c>
      <c r="U300">
        <v>24.040000915527301</v>
      </c>
      <c r="V300">
        <v>0</v>
      </c>
      <c r="W300">
        <v>38.727036384315802</v>
      </c>
      <c r="X300" s="36">
        <f t="shared" si="264"/>
        <v>4.6916016851589326</v>
      </c>
      <c r="Y300" s="41">
        <f t="shared" si="279"/>
        <v>14.356486409667585</v>
      </c>
      <c r="Z300" s="42">
        <f t="shared" si="280"/>
        <v>0.2871297281933517</v>
      </c>
      <c r="AA300" s="61">
        <f t="shared" si="265"/>
        <v>20.655000686645476</v>
      </c>
      <c r="AB300" s="35">
        <f t="shared" si="266"/>
        <v>1</v>
      </c>
      <c r="AC300" s="76">
        <f t="shared" si="291"/>
        <v>1</v>
      </c>
      <c r="AD300" s="89">
        <f t="shared" si="304"/>
        <v>1</v>
      </c>
      <c r="AE300" s="168">
        <f t="shared" si="298"/>
        <v>0.10075197726196372</v>
      </c>
      <c r="AF300" s="165">
        <f t="shared" si="318"/>
        <v>0</v>
      </c>
      <c r="AG300" s="70" t="str">
        <f t="shared" si="305"/>
        <v/>
      </c>
      <c r="AH300" s="102">
        <f t="shared" si="306"/>
        <v>7.6440000534057528</v>
      </c>
      <c r="AI300" s="230" t="str">
        <f t="shared" si="267"/>
        <v/>
      </c>
      <c r="AJ300" s="85">
        <f t="shared" si="319"/>
        <v>0</v>
      </c>
      <c r="AK300" s="27">
        <v>33900</v>
      </c>
      <c r="AL300">
        <v>13.329999923706101</v>
      </c>
      <c r="AM300">
        <v>27.059999465942401</v>
      </c>
      <c r="AN300">
        <v>0</v>
      </c>
      <c r="AO300">
        <v>38.727036384315802</v>
      </c>
      <c r="AP300" s="36">
        <f t="shared" si="268"/>
        <v>5.1184412401011219</v>
      </c>
      <c r="AQ300" s="41">
        <f t="shared" si="281"/>
        <v>0</v>
      </c>
      <c r="AR300" s="42">
        <f t="shared" si="282"/>
        <v>0</v>
      </c>
      <c r="AS300" s="61">
        <f t="shared" si="269"/>
        <v>23.627499580383326</v>
      </c>
      <c r="AT300" s="37" t="str">
        <f t="shared" si="283"/>
        <v xml:space="preserve"> </v>
      </c>
      <c r="AU300" s="76" t="str">
        <f t="shared" si="292"/>
        <v/>
      </c>
      <c r="AV300" s="89">
        <f t="shared" si="307"/>
        <v>1</v>
      </c>
      <c r="AW300" s="168">
        <f t="shared" si="299"/>
        <v>0</v>
      </c>
      <c r="AX300" s="165">
        <f t="shared" si="320"/>
        <v>0</v>
      </c>
      <c r="AY300" s="70" t="str">
        <f t="shared" si="308"/>
        <v/>
      </c>
      <c r="AZ300" s="102">
        <f t="shared" si="309"/>
        <v>25.907998847961426</v>
      </c>
      <c r="BA300" s="230" t="str">
        <f t="shared" si="270"/>
        <v/>
      </c>
      <c r="BB300" s="85">
        <f t="shared" si="321"/>
        <v>0</v>
      </c>
      <c r="BC300" s="27">
        <v>33535</v>
      </c>
      <c r="BD300">
        <v>6.9200000762939498</v>
      </c>
      <c r="BE300">
        <v>22.530000686645501</v>
      </c>
      <c r="BF300">
        <v>0</v>
      </c>
      <c r="BG300">
        <v>38.658245533410501</v>
      </c>
      <c r="BH300" s="110">
        <f t="shared" si="271"/>
        <v>4.6636146952602955</v>
      </c>
      <c r="BI300" s="111">
        <f t="shared" si="284"/>
        <v>0</v>
      </c>
      <c r="BJ300" s="113">
        <f t="shared" si="285"/>
        <v>0</v>
      </c>
      <c r="BK300" s="112">
        <f t="shared" si="272"/>
        <v>18.627500534057614</v>
      </c>
      <c r="BL300" s="35" t="str">
        <f t="shared" si="273"/>
        <v xml:space="preserve"> </v>
      </c>
      <c r="BM300" s="76" t="str">
        <f t="shared" si="293"/>
        <v/>
      </c>
      <c r="BN300" s="89">
        <f t="shared" si="310"/>
        <v>1</v>
      </c>
      <c r="BO300" s="168">
        <f t="shared" si="300"/>
        <v>0.11578441359921518</v>
      </c>
      <c r="BP300" s="165">
        <f t="shared" si="295"/>
        <v>1</v>
      </c>
      <c r="BQ300" s="70">
        <f t="shared" si="313"/>
        <v>1</v>
      </c>
      <c r="BR300" s="102">
        <f t="shared" si="311"/>
        <v>5.9320013046265219</v>
      </c>
      <c r="BS300" s="230" t="str">
        <f t="shared" si="286"/>
        <v/>
      </c>
      <c r="BT300" s="85">
        <f t="shared" si="322"/>
        <v>0</v>
      </c>
      <c r="BU300" s="27">
        <v>33900</v>
      </c>
      <c r="BV300">
        <v>11.329999923706101</v>
      </c>
      <c r="BW300">
        <v>27.5100002288818</v>
      </c>
      <c r="BX300">
        <v>0</v>
      </c>
      <c r="BY300">
        <v>38.658245533410501</v>
      </c>
      <c r="BZ300" s="34">
        <f t="shared" si="274"/>
        <v>5.4333730487079723</v>
      </c>
      <c r="CA300" s="38">
        <f t="shared" si="287"/>
        <v>0</v>
      </c>
      <c r="CB300" s="40">
        <f t="shared" si="288"/>
        <v>0</v>
      </c>
      <c r="CC300" s="61">
        <f t="shared" si="275"/>
        <v>23.465000152587876</v>
      </c>
      <c r="CD300" s="35" t="str">
        <f t="shared" si="276"/>
        <v xml:space="preserve"> </v>
      </c>
      <c r="CE300" s="76" t="str">
        <f t="shared" si="294"/>
        <v/>
      </c>
      <c r="CF300" s="89">
        <f t="shared" si="312"/>
        <v>1</v>
      </c>
      <c r="CG300" s="168">
        <f t="shared" si="301"/>
        <v>0</v>
      </c>
      <c r="CH300" s="165">
        <f t="shared" si="323"/>
        <v>0</v>
      </c>
      <c r="CI300" s="70" t="str">
        <f t="shared" si="296"/>
        <v/>
      </c>
      <c r="CJ300" s="102">
        <f t="shared" si="314"/>
        <v>20.209999084472656</v>
      </c>
      <c r="CK300" s="230" t="str">
        <f t="shared" si="289"/>
        <v/>
      </c>
      <c r="CL300" s="85">
        <f t="shared" si="324"/>
        <v>0</v>
      </c>
      <c r="CM300" s="6"/>
      <c r="CN300" s="6"/>
      <c r="CO300" s="6"/>
      <c r="CP300" s="6"/>
      <c r="CQ300" s="6"/>
      <c r="CR300" s="6"/>
      <c r="CS300" s="6"/>
      <c r="CT300" s="6"/>
      <c r="CU300" s="6"/>
    </row>
    <row r="301" spans="1:99" ht="15.6">
      <c r="A301" s="27">
        <v>33171</v>
      </c>
      <c r="B301">
        <v>12.319999694824199</v>
      </c>
      <c r="C301">
        <v>22.090000152587901</v>
      </c>
      <c r="D301">
        <v>0</v>
      </c>
      <c r="E301">
        <v>38.905659667201398</v>
      </c>
      <c r="F301" s="36">
        <f t="shared" si="261"/>
        <v>3.9962431803248157</v>
      </c>
      <c r="G301" s="41">
        <f t="shared" si="277"/>
        <v>0</v>
      </c>
      <c r="H301" s="42">
        <f t="shared" si="278"/>
        <v>0</v>
      </c>
      <c r="I301" s="61">
        <f t="shared" si="262"/>
        <v>19.647500038146976</v>
      </c>
      <c r="J301" s="35" t="str">
        <f t="shared" si="263"/>
        <v xml:space="preserve"> </v>
      </c>
      <c r="K301" s="89" t="str">
        <f t="shared" si="290"/>
        <v/>
      </c>
      <c r="L301" s="89">
        <f t="shared" si="297"/>
        <v>1</v>
      </c>
      <c r="M301" s="168">
        <f t="shared" si="302"/>
        <v>0.11440961426476536</v>
      </c>
      <c r="N301" s="165">
        <f t="shared" si="316"/>
        <v>0</v>
      </c>
      <c r="O301" s="70" t="str">
        <f t="shared" si="315"/>
        <v/>
      </c>
      <c r="P301" s="102">
        <f t="shared" si="303"/>
        <v>16.035998725891119</v>
      </c>
      <c r="Q301" s="230" t="str">
        <f t="shared" si="260"/>
        <v/>
      </c>
      <c r="R301" s="85">
        <f t="shared" si="317"/>
        <v>1</v>
      </c>
      <c r="S301" s="27">
        <v>33536</v>
      </c>
      <c r="T301">
        <v>12.5100002288818</v>
      </c>
      <c r="U301">
        <v>25.190000534057599</v>
      </c>
      <c r="V301">
        <v>0</v>
      </c>
      <c r="W301">
        <v>38.905659667201398</v>
      </c>
      <c r="X301" s="36">
        <f t="shared" si="264"/>
        <v>4.7665938747381809</v>
      </c>
      <c r="Y301" s="41">
        <f t="shared" si="279"/>
        <v>10.543211309877041</v>
      </c>
      <c r="Z301" s="42">
        <f t="shared" si="280"/>
        <v>0.2108642261975408</v>
      </c>
      <c r="AA301" s="61">
        <f t="shared" si="265"/>
        <v>22.020000457763651</v>
      </c>
      <c r="AB301" s="35">
        <f t="shared" si="266"/>
        <v>1</v>
      </c>
      <c r="AC301" s="76" t="str">
        <f t="shared" si="291"/>
        <v/>
      </c>
      <c r="AD301" s="89">
        <f t="shared" si="304"/>
        <v>1</v>
      </c>
      <c r="AE301" s="168">
        <f t="shared" si="298"/>
        <v>0</v>
      </c>
      <c r="AF301" s="165">
        <f t="shared" si="318"/>
        <v>0</v>
      </c>
      <c r="AG301" s="70" t="str">
        <f t="shared" si="305"/>
        <v/>
      </c>
      <c r="AH301" s="102">
        <f t="shared" si="306"/>
        <v>10.060000419616674</v>
      </c>
      <c r="AI301" s="230" t="str">
        <f t="shared" si="267"/>
        <v/>
      </c>
      <c r="AJ301" s="85">
        <f t="shared" si="319"/>
        <v>0</v>
      </c>
      <c r="AK301" s="27">
        <v>33901</v>
      </c>
      <c r="AL301">
        <v>16.340000152587901</v>
      </c>
      <c r="AM301">
        <v>24.909999847412099</v>
      </c>
      <c r="AN301">
        <v>0</v>
      </c>
      <c r="AO301">
        <v>38.905659667201398</v>
      </c>
      <c r="AP301" s="36">
        <f t="shared" si="268"/>
        <v>4.1084576485813464</v>
      </c>
      <c r="AQ301" s="41">
        <f t="shared" si="281"/>
        <v>0</v>
      </c>
      <c r="AR301" s="42">
        <f t="shared" si="282"/>
        <v>0</v>
      </c>
      <c r="AS301" s="61">
        <f t="shared" si="269"/>
        <v>22.767499923706048</v>
      </c>
      <c r="AT301" s="37" t="str">
        <f t="shared" si="283"/>
        <v xml:space="preserve"> </v>
      </c>
      <c r="AU301" s="76" t="str">
        <f t="shared" si="292"/>
        <v/>
      </c>
      <c r="AV301" s="89" t="str">
        <f t="shared" si="307"/>
        <v/>
      </c>
      <c r="AW301" s="168">
        <f t="shared" si="299"/>
        <v>0</v>
      </c>
      <c r="AX301" s="165">
        <f t="shared" si="320"/>
        <v>0</v>
      </c>
      <c r="AY301" s="70" t="str">
        <f t="shared" si="308"/>
        <v/>
      </c>
      <c r="AZ301" s="102" t="str">
        <f t="shared" si="309"/>
        <v/>
      </c>
      <c r="BA301" s="230" t="str">
        <f t="shared" si="270"/>
        <v/>
      </c>
      <c r="BB301" s="85">
        <f t="shared" si="321"/>
        <v>0</v>
      </c>
      <c r="BC301" s="27">
        <v>33536</v>
      </c>
      <c r="BD301">
        <v>8.1099996566772496</v>
      </c>
      <c r="BE301">
        <v>24.389999389648398</v>
      </c>
      <c r="BF301">
        <v>0</v>
      </c>
      <c r="BG301">
        <v>38.840392078844999</v>
      </c>
      <c r="BH301" s="110">
        <f t="shared" si="271"/>
        <v>5.0094455893448719</v>
      </c>
      <c r="BI301" s="111">
        <f t="shared" si="284"/>
        <v>0</v>
      </c>
      <c r="BJ301" s="113">
        <f t="shared" si="285"/>
        <v>0</v>
      </c>
      <c r="BK301" s="112">
        <f t="shared" si="272"/>
        <v>20.319999456405611</v>
      </c>
      <c r="BL301" s="35" t="str">
        <f t="shared" si="273"/>
        <v xml:space="preserve"> </v>
      </c>
      <c r="BM301" s="76" t="str">
        <f t="shared" si="293"/>
        <v/>
      </c>
      <c r="BN301" s="89">
        <f t="shared" si="310"/>
        <v>1</v>
      </c>
      <c r="BO301" s="168">
        <f t="shared" si="300"/>
        <v>0.1075659651860871</v>
      </c>
      <c r="BP301" s="165">
        <f t="shared" si="295"/>
        <v>1</v>
      </c>
      <c r="BQ301" s="70" t="str">
        <f t="shared" si="313"/>
        <v/>
      </c>
      <c r="BR301" s="102">
        <f t="shared" si="311"/>
        <v>6.9880008697510103</v>
      </c>
      <c r="BS301" s="230" t="str">
        <f t="shared" si="286"/>
        <v/>
      </c>
      <c r="BT301" s="85">
        <f t="shared" si="322"/>
        <v>0</v>
      </c>
      <c r="BU301" s="27">
        <v>33901</v>
      </c>
      <c r="BV301">
        <v>12.8699998855591</v>
      </c>
      <c r="BW301">
        <v>29.7299995422363</v>
      </c>
      <c r="BX301">
        <v>0</v>
      </c>
      <c r="BY301">
        <v>38.840392078844999</v>
      </c>
      <c r="BZ301" s="34">
        <f t="shared" si="274"/>
        <v>5.8539753839592654</v>
      </c>
      <c r="CA301" s="38">
        <f t="shared" si="287"/>
        <v>0</v>
      </c>
      <c r="CB301" s="40">
        <f t="shared" si="288"/>
        <v>0</v>
      </c>
      <c r="CC301" s="61">
        <f t="shared" si="275"/>
        <v>25.514999628066999</v>
      </c>
      <c r="CD301" s="35" t="str">
        <f t="shared" si="276"/>
        <v xml:space="preserve"> </v>
      </c>
      <c r="CE301" s="76" t="str">
        <f t="shared" si="294"/>
        <v/>
      </c>
      <c r="CF301" s="89">
        <f t="shared" si="312"/>
        <v>1</v>
      </c>
      <c r="CG301" s="168">
        <f t="shared" si="301"/>
        <v>0</v>
      </c>
      <c r="CH301" s="165">
        <f t="shared" si="323"/>
        <v>0</v>
      </c>
      <c r="CI301" s="70" t="str">
        <f t="shared" si="296"/>
        <v/>
      </c>
      <c r="CJ301" s="102">
        <f t="shared" si="314"/>
        <v>25.421998786926256</v>
      </c>
      <c r="CK301" s="230" t="str">
        <f t="shared" si="289"/>
        <v/>
      </c>
      <c r="CL301" s="85">
        <f t="shared" si="324"/>
        <v>0</v>
      </c>
      <c r="CM301" s="6"/>
      <c r="CN301" s="6"/>
      <c r="CO301" s="6"/>
      <c r="CP301" s="6"/>
      <c r="CQ301" s="6"/>
      <c r="CR301" s="6"/>
      <c r="CS301" s="6"/>
      <c r="CT301" s="6"/>
      <c r="CU301" s="6"/>
    </row>
    <row r="302" spans="1:99" ht="15.6">
      <c r="A302" s="27">
        <v>33172</v>
      </c>
      <c r="B302">
        <v>12.3900003433228</v>
      </c>
      <c r="C302">
        <v>18.530000686645501</v>
      </c>
      <c r="D302">
        <v>3</v>
      </c>
      <c r="E302">
        <v>39.081668000595698</v>
      </c>
      <c r="F302" s="36">
        <f t="shared" si="261"/>
        <v>3.0237180472881833</v>
      </c>
      <c r="G302" s="41">
        <f t="shared" si="277"/>
        <v>0.58102556216945311</v>
      </c>
      <c r="H302" s="42">
        <f t="shared" si="278"/>
        <v>1.1620511243389062E-2</v>
      </c>
      <c r="I302" s="61">
        <f t="shared" si="262"/>
        <v>16.995000600814826</v>
      </c>
      <c r="J302" s="35" t="str">
        <f t="shared" si="263"/>
        <v xml:space="preserve"> </v>
      </c>
      <c r="K302" s="89" t="str">
        <f t="shared" si="290"/>
        <v/>
      </c>
      <c r="L302" s="89">
        <f t="shared" si="297"/>
        <v>1</v>
      </c>
      <c r="M302" s="168">
        <f t="shared" si="302"/>
        <v>0.10730536295672384</v>
      </c>
      <c r="N302" s="165">
        <f t="shared" si="316"/>
        <v>0</v>
      </c>
      <c r="O302" s="70" t="str">
        <f t="shared" si="315"/>
        <v/>
      </c>
      <c r="P302" s="102">
        <f t="shared" si="303"/>
        <v>16.035998725891119</v>
      </c>
      <c r="Q302" s="230" t="str">
        <f t="shared" si="260"/>
        <v/>
      </c>
      <c r="R302" s="85">
        <f t="shared" si="317"/>
        <v>1</v>
      </c>
      <c r="S302" s="27">
        <v>33537</v>
      </c>
      <c r="T302">
        <v>14.3500003814697</v>
      </c>
      <c r="U302">
        <v>27.559999465942401</v>
      </c>
      <c r="V302">
        <v>0</v>
      </c>
      <c r="W302">
        <v>39.081668000595698</v>
      </c>
      <c r="X302" s="36">
        <f t="shared" si="264"/>
        <v>5.1678985182867665</v>
      </c>
      <c r="Y302" s="41">
        <f t="shared" si="279"/>
        <v>6.4088924952476276</v>
      </c>
      <c r="Z302" s="42">
        <f t="shared" si="280"/>
        <v>0.12817784990495254</v>
      </c>
      <c r="AA302" s="61">
        <f t="shared" si="265"/>
        <v>24.257499694824226</v>
      </c>
      <c r="AB302" s="35" t="str">
        <f t="shared" si="266"/>
        <v xml:space="preserve"> </v>
      </c>
      <c r="AC302" s="76" t="str">
        <f t="shared" si="291"/>
        <v/>
      </c>
      <c r="AD302" s="89">
        <f t="shared" si="304"/>
        <v>1</v>
      </c>
      <c r="AE302" s="168">
        <f t="shared" si="298"/>
        <v>0</v>
      </c>
      <c r="AF302" s="165">
        <f t="shared" si="318"/>
        <v>0</v>
      </c>
      <c r="AG302" s="70" t="str">
        <f t="shared" si="305"/>
        <v/>
      </c>
      <c r="AH302" s="102">
        <f t="shared" si="306"/>
        <v>12.692000579833955</v>
      </c>
      <c r="AI302" s="230" t="str">
        <f t="shared" si="267"/>
        <v/>
      </c>
      <c r="AJ302" s="85">
        <f t="shared" si="319"/>
        <v>0</v>
      </c>
      <c r="AK302" s="27">
        <v>33902</v>
      </c>
      <c r="AL302">
        <v>14.569999694824199</v>
      </c>
      <c r="AM302">
        <v>20.7600002288818</v>
      </c>
      <c r="AN302">
        <v>0</v>
      </c>
      <c r="AO302">
        <v>39.081668000595698</v>
      </c>
      <c r="AP302" s="36">
        <f t="shared" si="268"/>
        <v>3.2372791465579156</v>
      </c>
      <c r="AQ302" s="41">
        <f t="shared" si="281"/>
        <v>0</v>
      </c>
      <c r="AR302" s="42">
        <f t="shared" si="282"/>
        <v>0</v>
      </c>
      <c r="AS302" s="61">
        <f t="shared" si="269"/>
        <v>19.2125000953674</v>
      </c>
      <c r="AT302" s="37" t="str">
        <f t="shared" si="283"/>
        <v xml:space="preserve"> </v>
      </c>
      <c r="AU302" s="76" t="str">
        <f t="shared" si="292"/>
        <v/>
      </c>
      <c r="AV302" s="89" t="str">
        <f t="shared" si="307"/>
        <v/>
      </c>
      <c r="AW302" s="168">
        <f t="shared" si="299"/>
        <v>0.11594983173725425</v>
      </c>
      <c r="AX302" s="165">
        <f t="shared" si="320"/>
        <v>0</v>
      </c>
      <c r="AY302" s="70" t="str">
        <f t="shared" si="308"/>
        <v/>
      </c>
      <c r="AZ302" s="102" t="str">
        <f t="shared" si="309"/>
        <v/>
      </c>
      <c r="BA302" s="230" t="str">
        <f t="shared" si="270"/>
        <v/>
      </c>
      <c r="BB302" s="85">
        <f t="shared" si="321"/>
        <v>0</v>
      </c>
      <c r="BC302" s="27">
        <v>33537</v>
      </c>
      <c r="BD302">
        <v>11.170000076293899</v>
      </c>
      <c r="BE302">
        <v>26.590000152587901</v>
      </c>
      <c r="BF302">
        <v>0</v>
      </c>
      <c r="BG302">
        <v>39.0198973128945</v>
      </c>
      <c r="BH302" s="110">
        <f t="shared" si="271"/>
        <v>5.2761774091650198</v>
      </c>
      <c r="BI302" s="111">
        <f t="shared" si="284"/>
        <v>0</v>
      </c>
      <c r="BJ302" s="113">
        <f t="shared" si="285"/>
        <v>0</v>
      </c>
      <c r="BK302" s="112">
        <f t="shared" si="272"/>
        <v>22.735000133514401</v>
      </c>
      <c r="BL302" s="35" t="str">
        <f t="shared" si="273"/>
        <v xml:space="preserve"> </v>
      </c>
      <c r="BM302" s="76" t="str">
        <f t="shared" si="293"/>
        <v/>
      </c>
      <c r="BN302" s="89">
        <f t="shared" si="310"/>
        <v>1</v>
      </c>
      <c r="BO302" s="168">
        <f t="shared" si="300"/>
        <v>0</v>
      </c>
      <c r="BP302" s="165">
        <f t="shared" si="295"/>
        <v>0</v>
      </c>
      <c r="BQ302" s="70" t="str">
        <f t="shared" si="313"/>
        <v/>
      </c>
      <c r="BR302" s="102">
        <f t="shared" si="311"/>
        <v>9.9760009765625313</v>
      </c>
      <c r="BS302" s="230" t="str">
        <f t="shared" si="286"/>
        <v/>
      </c>
      <c r="BT302" s="85">
        <f t="shared" si="322"/>
        <v>0</v>
      </c>
      <c r="BU302" s="27">
        <v>33902</v>
      </c>
      <c r="BV302">
        <v>12.069999694824199</v>
      </c>
      <c r="BW302">
        <v>20.409999847412099</v>
      </c>
      <c r="BX302">
        <v>0</v>
      </c>
      <c r="BY302">
        <v>39.0198973128945</v>
      </c>
      <c r="BZ302" s="34">
        <f t="shared" si="274"/>
        <v>3.6009778632176386</v>
      </c>
      <c r="CA302" s="38">
        <f t="shared" si="287"/>
        <v>0</v>
      </c>
      <c r="CB302" s="40">
        <f t="shared" si="288"/>
        <v>0</v>
      </c>
      <c r="CC302" s="61">
        <f t="shared" si="275"/>
        <v>18.324999809265123</v>
      </c>
      <c r="CD302" s="35" t="str">
        <f t="shared" si="276"/>
        <v xml:space="preserve"> </v>
      </c>
      <c r="CE302" s="76" t="str">
        <f t="shared" si="294"/>
        <v/>
      </c>
      <c r="CF302" s="89">
        <f t="shared" si="312"/>
        <v>1</v>
      </c>
      <c r="CG302" s="168">
        <f t="shared" si="301"/>
        <v>0.11495263394161082</v>
      </c>
      <c r="CH302" s="165">
        <f t="shared" si="323"/>
        <v>0</v>
      </c>
      <c r="CI302" s="70" t="str">
        <f t="shared" si="296"/>
        <v/>
      </c>
      <c r="CJ302" s="102">
        <f t="shared" si="314"/>
        <v>25.421998786926256</v>
      </c>
      <c r="CK302" s="230" t="str">
        <f t="shared" si="289"/>
        <v/>
      </c>
      <c r="CL302" s="85">
        <f t="shared" si="324"/>
        <v>0</v>
      </c>
      <c r="CM302" s="6"/>
      <c r="CN302" s="6"/>
      <c r="CO302" s="6"/>
      <c r="CP302" s="6"/>
      <c r="CQ302" s="6"/>
      <c r="CR302" s="6"/>
      <c r="CS302" s="6"/>
      <c r="CT302" s="6"/>
      <c r="CU302" s="6"/>
    </row>
    <row r="303" spans="1:99" ht="15.6">
      <c r="A303" s="27">
        <v>33173</v>
      </c>
      <c r="B303">
        <v>7.9899997711181596</v>
      </c>
      <c r="C303">
        <v>19.969999313354499</v>
      </c>
      <c r="D303">
        <v>0.60000002384185802</v>
      </c>
      <c r="E303">
        <v>39.255025253613297</v>
      </c>
      <c r="F303" s="36">
        <f t="shared" si="261"/>
        <v>4.0535851481708232</v>
      </c>
      <c r="G303" s="41">
        <f t="shared" si="277"/>
        <v>0</v>
      </c>
      <c r="H303" s="42">
        <f t="shared" si="278"/>
        <v>0</v>
      </c>
      <c r="I303" s="61">
        <f t="shared" si="262"/>
        <v>16.974999427795414</v>
      </c>
      <c r="J303" s="35" t="str">
        <f t="shared" si="263"/>
        <v xml:space="preserve"> </v>
      </c>
      <c r="K303" s="89" t="str">
        <f t="shared" si="290"/>
        <v/>
      </c>
      <c r="L303" s="89">
        <f t="shared" si="297"/>
        <v>1</v>
      </c>
      <c r="M303" s="168">
        <f t="shared" si="302"/>
        <v>0.10715346875234417</v>
      </c>
      <c r="N303" s="165">
        <f t="shared" si="316"/>
        <v>0</v>
      </c>
      <c r="O303" s="70" t="str">
        <f t="shared" si="315"/>
        <v/>
      </c>
      <c r="P303" s="102">
        <f t="shared" si="303"/>
        <v>16.035998725891119</v>
      </c>
      <c r="Q303" s="230" t="str">
        <f t="shared" si="260"/>
        <v/>
      </c>
      <c r="R303" s="85">
        <f t="shared" si="317"/>
        <v>0</v>
      </c>
      <c r="S303" s="27">
        <v>33538</v>
      </c>
      <c r="T303">
        <v>14.699999809265099</v>
      </c>
      <c r="U303">
        <v>26.840000152587901</v>
      </c>
      <c r="V303">
        <v>0</v>
      </c>
      <c r="W303">
        <v>39.255025253613297</v>
      </c>
      <c r="X303" s="36">
        <f t="shared" si="264"/>
        <v>4.9524032610851414</v>
      </c>
      <c r="Y303" s="41">
        <f t="shared" si="279"/>
        <v>2.4469698863795144</v>
      </c>
      <c r="Z303" s="42">
        <f t="shared" si="280"/>
        <v>4.8939397727590289E-2</v>
      </c>
      <c r="AA303" s="61">
        <f t="shared" si="265"/>
        <v>23.805000066757202</v>
      </c>
      <c r="AB303" s="35" t="str">
        <f t="shared" si="266"/>
        <v xml:space="preserve"> </v>
      </c>
      <c r="AC303" s="76" t="str">
        <f t="shared" si="291"/>
        <v/>
      </c>
      <c r="AD303" s="89">
        <f t="shared" si="304"/>
        <v>1</v>
      </c>
      <c r="AE303" s="168">
        <f t="shared" si="298"/>
        <v>0</v>
      </c>
      <c r="AF303" s="165">
        <f t="shared" si="318"/>
        <v>0</v>
      </c>
      <c r="AG303" s="70" t="str">
        <f t="shared" si="305"/>
        <v/>
      </c>
      <c r="AH303" s="102">
        <f t="shared" si="306"/>
        <v>13.880000305175765</v>
      </c>
      <c r="AI303" s="230" t="str">
        <f t="shared" si="267"/>
        <v/>
      </c>
      <c r="AJ303" s="85">
        <f t="shared" si="319"/>
        <v>0</v>
      </c>
      <c r="AK303" s="27">
        <v>33903</v>
      </c>
      <c r="AL303">
        <v>8.7700004577636701</v>
      </c>
      <c r="AM303">
        <v>20.670000076293899</v>
      </c>
      <c r="AN303">
        <v>0</v>
      </c>
      <c r="AO303">
        <v>39.255025253613297</v>
      </c>
      <c r="AP303" s="36">
        <f t="shared" si="268"/>
        <v>4.1341004699485397</v>
      </c>
      <c r="AQ303" s="41">
        <f t="shared" si="281"/>
        <v>0</v>
      </c>
      <c r="AR303" s="42">
        <f t="shared" si="282"/>
        <v>0</v>
      </c>
      <c r="AS303" s="61">
        <f t="shared" si="269"/>
        <v>17.695000171661341</v>
      </c>
      <c r="AT303" s="37" t="str">
        <f t="shared" si="283"/>
        <v xml:space="preserve"> </v>
      </c>
      <c r="AU303" s="76" t="str">
        <f t="shared" si="292"/>
        <v/>
      </c>
      <c r="AV303" s="89" t="str">
        <f t="shared" si="307"/>
        <v/>
      </c>
      <c r="AW303" s="168">
        <f t="shared" si="299"/>
        <v>0.11201024580955188</v>
      </c>
      <c r="AX303" s="165">
        <f t="shared" si="320"/>
        <v>0</v>
      </c>
      <c r="AY303" s="70" t="str">
        <f t="shared" si="308"/>
        <v/>
      </c>
      <c r="AZ303" s="102" t="str">
        <f t="shared" si="309"/>
        <v/>
      </c>
      <c r="BA303" s="230" t="str">
        <f t="shared" si="270"/>
        <v/>
      </c>
      <c r="BB303" s="85">
        <f t="shared" si="321"/>
        <v>0</v>
      </c>
      <c r="BC303" s="27">
        <v>33538</v>
      </c>
      <c r="BD303">
        <v>11.789999961853001</v>
      </c>
      <c r="BE303">
        <v>25.579999923706101</v>
      </c>
      <c r="BF303">
        <v>0</v>
      </c>
      <c r="BG303">
        <v>39.196722526885999</v>
      </c>
      <c r="BH303" s="110">
        <f t="shared" si="271"/>
        <v>4.9854915973024161</v>
      </c>
      <c r="BI303" s="111">
        <f t="shared" si="284"/>
        <v>0</v>
      </c>
      <c r="BJ303" s="113">
        <f t="shared" si="285"/>
        <v>0</v>
      </c>
      <c r="BK303" s="112">
        <f t="shared" si="272"/>
        <v>22.132499933242826</v>
      </c>
      <c r="BL303" s="35" t="str">
        <f t="shared" si="273"/>
        <v xml:space="preserve"> </v>
      </c>
      <c r="BM303" s="76" t="str">
        <f t="shared" si="293"/>
        <v/>
      </c>
      <c r="BN303" s="89">
        <f t="shared" si="310"/>
        <v>1</v>
      </c>
      <c r="BO303" s="168">
        <f t="shared" si="300"/>
        <v>0</v>
      </c>
      <c r="BP303" s="165">
        <f t="shared" si="295"/>
        <v>0</v>
      </c>
      <c r="BQ303" s="70" t="str">
        <f t="shared" si="313"/>
        <v/>
      </c>
      <c r="BR303" s="102">
        <f t="shared" si="311"/>
        <v>9.1600004196167255</v>
      </c>
      <c r="BS303" s="230" t="str">
        <f t="shared" si="286"/>
        <v/>
      </c>
      <c r="BT303" s="85">
        <f t="shared" si="322"/>
        <v>0</v>
      </c>
      <c r="BU303" s="27">
        <v>33903</v>
      </c>
      <c r="BV303">
        <v>5.6300001144409197</v>
      </c>
      <c r="BW303">
        <v>19.399999618530298</v>
      </c>
      <c r="BX303">
        <v>0</v>
      </c>
      <c r="BY303">
        <v>39.196722526885999</v>
      </c>
      <c r="BZ303" s="34">
        <f t="shared" si="274"/>
        <v>4.1393870742227277</v>
      </c>
      <c r="CA303" s="38">
        <f t="shared" si="287"/>
        <v>0</v>
      </c>
      <c r="CB303" s="40">
        <f t="shared" si="288"/>
        <v>0</v>
      </c>
      <c r="CC303" s="61">
        <f t="shared" si="275"/>
        <v>15.957499742507954</v>
      </c>
      <c r="CD303" s="35" t="str">
        <f t="shared" si="276"/>
        <v xml:space="preserve"> </v>
      </c>
      <c r="CE303" s="76" t="str">
        <f t="shared" si="294"/>
        <v/>
      </c>
      <c r="CF303" s="89">
        <f t="shared" si="312"/>
        <v>1</v>
      </c>
      <c r="CG303" s="168">
        <f t="shared" si="301"/>
        <v>9.8472361286458546E-2</v>
      </c>
      <c r="CH303" s="165">
        <f t="shared" si="323"/>
        <v>0</v>
      </c>
      <c r="CI303" s="70" t="str">
        <f t="shared" si="296"/>
        <v/>
      </c>
      <c r="CJ303" s="102">
        <f t="shared" si="314"/>
        <v>25.421998786926256</v>
      </c>
      <c r="CK303" s="230" t="str">
        <f t="shared" si="289"/>
        <v/>
      </c>
      <c r="CL303" s="85">
        <f t="shared" si="324"/>
        <v>0</v>
      </c>
      <c r="CM303" s="6"/>
      <c r="CN303" s="6"/>
      <c r="CO303" s="6"/>
      <c r="CP303" s="6"/>
      <c r="CQ303" s="6"/>
      <c r="CR303" s="6"/>
      <c r="CS303" s="6"/>
      <c r="CT303" s="6"/>
      <c r="CU303" s="6"/>
    </row>
    <row r="304" spans="1:99" ht="15.6">
      <c r="A304" s="27">
        <v>33174</v>
      </c>
      <c r="B304">
        <v>10.7399997711182</v>
      </c>
      <c r="C304">
        <v>19.5</v>
      </c>
      <c r="D304">
        <v>0</v>
      </c>
      <c r="E304">
        <v>39.425695295368598</v>
      </c>
      <c r="F304" s="36">
        <f t="shared" si="261"/>
        <v>3.606226467804873</v>
      </c>
      <c r="G304" s="41">
        <f t="shared" si="277"/>
        <v>0</v>
      </c>
      <c r="H304" s="42">
        <f t="shared" si="278"/>
        <v>0</v>
      </c>
      <c r="I304" s="61">
        <f t="shared" si="262"/>
        <v>17.309999942779548</v>
      </c>
      <c r="J304" s="35" t="str">
        <f t="shared" si="263"/>
        <v xml:space="preserve"> </v>
      </c>
      <c r="K304" s="89" t="str">
        <f t="shared" si="290"/>
        <v/>
      </c>
      <c r="L304" s="89">
        <f t="shared" si="297"/>
        <v>1</v>
      </c>
      <c r="M304" s="168">
        <f t="shared" si="302"/>
        <v>0.10957810475036793</v>
      </c>
      <c r="N304" s="165">
        <f t="shared" si="316"/>
        <v>0</v>
      </c>
      <c r="O304" s="70" t="str">
        <f t="shared" si="315"/>
        <v/>
      </c>
      <c r="P304" s="102">
        <f t="shared" si="303"/>
        <v>16.035998725891119</v>
      </c>
      <c r="Q304" s="230" t="str">
        <f t="shared" si="260"/>
        <v/>
      </c>
      <c r="R304" s="85">
        <f t="shared" si="317"/>
        <v>0</v>
      </c>
      <c r="S304" s="27">
        <v>33539</v>
      </c>
      <c r="T304">
        <v>14.9899997711182</v>
      </c>
      <c r="U304">
        <v>24.969999313354499</v>
      </c>
      <c r="V304">
        <v>0</v>
      </c>
      <c r="W304">
        <v>39.425695295368598</v>
      </c>
      <c r="X304" s="36">
        <f t="shared" si="264"/>
        <v>4.4174162227431468</v>
      </c>
      <c r="Y304" s="41">
        <f t="shared" si="279"/>
        <v>0</v>
      </c>
      <c r="Z304" s="42">
        <f t="shared" si="280"/>
        <v>0</v>
      </c>
      <c r="AA304" s="61">
        <f t="shared" si="265"/>
        <v>22.474999427795424</v>
      </c>
      <c r="AB304" s="35" t="str">
        <f t="shared" si="266"/>
        <v xml:space="preserve"> </v>
      </c>
      <c r="AC304" s="76" t="str">
        <f t="shared" si="291"/>
        <v/>
      </c>
      <c r="AD304" s="89">
        <f t="shared" si="304"/>
        <v>1</v>
      </c>
      <c r="AE304" s="168">
        <f t="shared" si="298"/>
        <v>0</v>
      </c>
      <c r="AF304" s="165">
        <f t="shared" si="318"/>
        <v>0</v>
      </c>
      <c r="AG304" s="70" t="str">
        <f t="shared" si="305"/>
        <v/>
      </c>
      <c r="AH304" s="102">
        <f t="shared" si="306"/>
        <v>16.263999938964844</v>
      </c>
      <c r="AI304" s="230">
        <f t="shared" si="267"/>
        <v>33539</v>
      </c>
      <c r="AJ304" s="85">
        <f t="shared" si="319"/>
        <v>1</v>
      </c>
      <c r="AK304" s="27">
        <v>33904</v>
      </c>
      <c r="AL304">
        <v>9.7600002288818395</v>
      </c>
      <c r="AM304">
        <v>22.7600002288818</v>
      </c>
      <c r="AN304">
        <v>0.10000000149011599</v>
      </c>
      <c r="AO304">
        <v>39.425695295368598</v>
      </c>
      <c r="AP304" s="36">
        <f t="shared" si="268"/>
        <v>4.5452464413353022</v>
      </c>
      <c r="AQ304" s="41">
        <f t="shared" si="281"/>
        <v>0</v>
      </c>
      <c r="AR304" s="42">
        <f t="shared" si="282"/>
        <v>0</v>
      </c>
      <c r="AS304" s="61">
        <f t="shared" si="269"/>
        <v>19.510000228881811</v>
      </c>
      <c r="AT304" s="37" t="str">
        <f t="shared" si="283"/>
        <v xml:space="preserve"> </v>
      </c>
      <c r="AU304" s="76" t="str">
        <f t="shared" si="292"/>
        <v/>
      </c>
      <c r="AV304" s="89" t="str">
        <f t="shared" si="307"/>
        <v/>
      </c>
      <c r="AW304" s="168">
        <f t="shared" si="299"/>
        <v>0.11508530438747458</v>
      </c>
      <c r="AX304" s="165">
        <f t="shared" si="320"/>
        <v>0</v>
      </c>
      <c r="AY304" s="70" t="str">
        <f t="shared" si="308"/>
        <v/>
      </c>
      <c r="AZ304" s="102" t="str">
        <f t="shared" si="309"/>
        <v/>
      </c>
      <c r="BA304" s="230" t="str">
        <f t="shared" si="270"/>
        <v/>
      </c>
      <c r="BB304" s="85">
        <f t="shared" si="321"/>
        <v>0</v>
      </c>
      <c r="BC304" s="27">
        <v>33539</v>
      </c>
      <c r="BD304">
        <v>11.6000003814697</v>
      </c>
      <c r="BE304">
        <v>27.120000839233398</v>
      </c>
      <c r="BF304">
        <v>0</v>
      </c>
      <c r="BG304">
        <v>39.370829012146501</v>
      </c>
      <c r="BH304" s="110">
        <f t="shared" si="271"/>
        <v>5.4107552384964013</v>
      </c>
      <c r="BI304" s="111">
        <f t="shared" si="284"/>
        <v>0</v>
      </c>
      <c r="BJ304" s="113">
        <f t="shared" si="285"/>
        <v>0</v>
      </c>
      <c r="BK304" s="112">
        <f t="shared" si="272"/>
        <v>23.240000724792473</v>
      </c>
      <c r="BL304" s="35" t="str">
        <f t="shared" si="273"/>
        <v xml:space="preserve"> </v>
      </c>
      <c r="BM304" s="76" t="str">
        <f t="shared" si="293"/>
        <v/>
      </c>
      <c r="BN304" s="89">
        <f t="shared" si="310"/>
        <v>1</v>
      </c>
      <c r="BO304" s="168">
        <f t="shared" si="300"/>
        <v>0</v>
      </c>
      <c r="BP304" s="165">
        <f t="shared" si="295"/>
        <v>0</v>
      </c>
      <c r="BQ304" s="70" t="str">
        <f t="shared" si="313"/>
        <v/>
      </c>
      <c r="BR304" s="102">
        <f t="shared" si="311"/>
        <v>12.552000999450703</v>
      </c>
      <c r="BS304" s="230">
        <f t="shared" si="286"/>
        <v>33539</v>
      </c>
      <c r="BT304" s="85">
        <f t="shared" si="322"/>
        <v>1</v>
      </c>
      <c r="BU304" s="27">
        <v>33904</v>
      </c>
      <c r="BV304">
        <v>8.6400003433227504</v>
      </c>
      <c r="BW304">
        <v>23.069999694824201</v>
      </c>
      <c r="BX304">
        <v>0</v>
      </c>
      <c r="BY304">
        <v>39.370829012146501</v>
      </c>
      <c r="BZ304" s="34">
        <f t="shared" si="274"/>
        <v>4.7251876716881034</v>
      </c>
      <c r="CA304" s="38">
        <f t="shared" si="287"/>
        <v>0</v>
      </c>
      <c r="CB304" s="40">
        <f t="shared" si="288"/>
        <v>0</v>
      </c>
      <c r="CC304" s="61">
        <f t="shared" si="275"/>
        <v>19.462499856948838</v>
      </c>
      <c r="CD304" s="35" t="str">
        <f t="shared" si="276"/>
        <v xml:space="preserve"> </v>
      </c>
      <c r="CE304" s="76" t="str">
        <f t="shared" si="294"/>
        <v/>
      </c>
      <c r="CF304" s="89" t="str">
        <f t="shared" si="312"/>
        <v/>
      </c>
      <c r="CG304" s="168">
        <f t="shared" si="301"/>
        <v>0.11527546167084218</v>
      </c>
      <c r="CH304" s="165">
        <f t="shared" si="323"/>
        <v>0</v>
      </c>
      <c r="CI304" s="70" t="str">
        <f t="shared" si="296"/>
        <v/>
      </c>
      <c r="CJ304" s="102" t="str">
        <f t="shared" si="314"/>
        <v/>
      </c>
      <c r="CK304" s="230" t="str">
        <f t="shared" si="289"/>
        <v/>
      </c>
      <c r="CL304" s="85">
        <f t="shared" si="324"/>
        <v>0</v>
      </c>
      <c r="CM304" s="6"/>
      <c r="CN304" s="6"/>
      <c r="CO304" s="6"/>
      <c r="CP304" s="6"/>
      <c r="CQ304" s="6"/>
      <c r="CR304" s="6"/>
      <c r="CS304" s="6"/>
      <c r="CT304" s="6"/>
      <c r="CU304" s="6"/>
    </row>
    <row r="305" spans="1:99" ht="15.6">
      <c r="A305" s="27">
        <v>33175</v>
      </c>
      <c r="B305">
        <v>11.180000305175801</v>
      </c>
      <c r="C305">
        <v>17.799999237060501</v>
      </c>
      <c r="D305">
        <v>14.3999996185303</v>
      </c>
      <c r="E305">
        <v>39.593641994976203</v>
      </c>
      <c r="F305" s="36">
        <f t="shared" si="261"/>
        <v>3.088049157967836</v>
      </c>
      <c r="G305" s="41">
        <f t="shared" si="277"/>
        <v>11.929560292156031</v>
      </c>
      <c r="H305" s="42">
        <f t="shared" si="278"/>
        <v>0.23859120584312063</v>
      </c>
      <c r="I305" s="61">
        <f t="shared" si="262"/>
        <v>16.144999504089327</v>
      </c>
      <c r="J305" s="35">
        <f t="shared" si="263"/>
        <v>1</v>
      </c>
      <c r="K305" s="89">
        <f t="shared" si="290"/>
        <v>1</v>
      </c>
      <c r="L305" s="89">
        <f t="shared" si="297"/>
        <v>1</v>
      </c>
      <c r="M305" s="168">
        <f t="shared" si="302"/>
        <v>0.10019321844780502</v>
      </c>
      <c r="N305" s="165">
        <f t="shared" si="316"/>
        <v>0</v>
      </c>
      <c r="O305" s="70" t="str">
        <f t="shared" si="315"/>
        <v/>
      </c>
      <c r="P305" s="102">
        <f t="shared" si="303"/>
        <v>16.035998725891119</v>
      </c>
      <c r="Q305" s="230" t="str">
        <f t="shared" si="260"/>
        <v/>
      </c>
      <c r="R305" s="85">
        <f t="shared" si="317"/>
        <v>0</v>
      </c>
      <c r="S305" s="27">
        <v>33540</v>
      </c>
      <c r="T305">
        <v>13.4899997711182</v>
      </c>
      <c r="U305">
        <v>19.2600002288818</v>
      </c>
      <c r="V305">
        <v>0.80000001192092896</v>
      </c>
      <c r="W305">
        <v>39.593641994976203</v>
      </c>
      <c r="X305" s="36">
        <f t="shared" si="264"/>
        <v>3.0512911582728606</v>
      </c>
      <c r="Y305" s="41">
        <f t="shared" si="279"/>
        <v>0</v>
      </c>
      <c r="Z305" s="42">
        <f t="shared" si="280"/>
        <v>0</v>
      </c>
      <c r="AA305" s="61">
        <f t="shared" si="265"/>
        <v>17.8175001144409</v>
      </c>
      <c r="AB305" s="35" t="str">
        <f t="shared" si="266"/>
        <v xml:space="preserve"> </v>
      </c>
      <c r="AC305" s="76" t="str">
        <f t="shared" si="291"/>
        <v/>
      </c>
      <c r="AD305" s="89">
        <f t="shared" si="304"/>
        <v>1</v>
      </c>
      <c r="AE305" s="168">
        <f t="shared" si="298"/>
        <v>0.11269233203791199</v>
      </c>
      <c r="AF305" s="165">
        <f t="shared" si="318"/>
        <v>0</v>
      </c>
      <c r="AG305" s="70" t="str">
        <f t="shared" si="305"/>
        <v/>
      </c>
      <c r="AH305" s="102">
        <f t="shared" si="306"/>
        <v>16.263999938964844</v>
      </c>
      <c r="AI305" s="230" t="str">
        <f t="shared" si="267"/>
        <v/>
      </c>
      <c r="AJ305" s="85">
        <f t="shared" si="319"/>
        <v>1</v>
      </c>
      <c r="AK305" s="27">
        <v>33905</v>
      </c>
      <c r="AL305">
        <v>10.8800001144409</v>
      </c>
      <c r="AM305">
        <v>24.350000381469702</v>
      </c>
      <c r="AN305">
        <v>0</v>
      </c>
      <c r="AO305">
        <v>39.593641994976203</v>
      </c>
      <c r="AP305" s="36">
        <f t="shared" si="268"/>
        <v>4.8312360235059355</v>
      </c>
      <c r="AQ305" s="41">
        <f t="shared" si="281"/>
        <v>0</v>
      </c>
      <c r="AR305" s="42">
        <f t="shared" si="282"/>
        <v>0</v>
      </c>
      <c r="AS305" s="61">
        <f t="shared" si="269"/>
        <v>20.982500314712503</v>
      </c>
      <c r="AT305" s="37" t="str">
        <f t="shared" si="283"/>
        <v xml:space="preserve"> </v>
      </c>
      <c r="AU305" s="76" t="str">
        <f t="shared" si="292"/>
        <v/>
      </c>
      <c r="AV305" s="89" t="str">
        <f t="shared" si="307"/>
        <v/>
      </c>
      <c r="AW305" s="168">
        <f t="shared" si="299"/>
        <v>8.9800713307595564E-2</v>
      </c>
      <c r="AX305" s="165">
        <f t="shared" si="320"/>
        <v>0</v>
      </c>
      <c r="AY305" s="70" t="str">
        <f t="shared" si="308"/>
        <v/>
      </c>
      <c r="AZ305" s="102" t="str">
        <f t="shared" si="309"/>
        <v/>
      </c>
      <c r="BA305" s="230" t="str">
        <f t="shared" si="270"/>
        <v/>
      </c>
      <c r="BB305" s="85">
        <f t="shared" si="321"/>
        <v>0</v>
      </c>
      <c r="BC305" s="27">
        <v>33540</v>
      </c>
      <c r="BD305">
        <v>10.6400003433228</v>
      </c>
      <c r="BE305">
        <v>18.569999694824201</v>
      </c>
      <c r="BF305">
        <v>0</v>
      </c>
      <c r="BG305">
        <v>39.542178060003103</v>
      </c>
      <c r="BH305" s="110">
        <f t="shared" si="271"/>
        <v>3.3874347702366205</v>
      </c>
      <c r="BI305" s="111">
        <f t="shared" si="284"/>
        <v>0</v>
      </c>
      <c r="BJ305" s="113">
        <f t="shared" si="285"/>
        <v>0</v>
      </c>
      <c r="BK305" s="112">
        <f t="shared" si="272"/>
        <v>16.587499856948853</v>
      </c>
      <c r="BL305" s="35" t="str">
        <f t="shared" si="273"/>
        <v xml:space="preserve"> </v>
      </c>
      <c r="BM305" s="76" t="str">
        <f t="shared" si="293"/>
        <v/>
      </c>
      <c r="BN305" s="89">
        <f t="shared" si="310"/>
        <v>1</v>
      </c>
      <c r="BO305" s="168">
        <f t="shared" si="300"/>
        <v>0.1040526197514372</v>
      </c>
      <c r="BP305" s="165">
        <f t="shared" si="295"/>
        <v>0</v>
      </c>
      <c r="BQ305" s="70" t="str">
        <f t="shared" si="313"/>
        <v/>
      </c>
      <c r="BR305" s="102">
        <f t="shared" si="311"/>
        <v>12.552000999450703</v>
      </c>
      <c r="BS305" s="230" t="str">
        <f t="shared" si="286"/>
        <v/>
      </c>
      <c r="BT305" s="85">
        <f t="shared" si="322"/>
        <v>1</v>
      </c>
      <c r="BU305" s="27">
        <v>33905</v>
      </c>
      <c r="BV305">
        <v>6.96000003814697</v>
      </c>
      <c r="BW305">
        <v>26.25</v>
      </c>
      <c r="BX305">
        <v>0</v>
      </c>
      <c r="BY305">
        <v>39.542178060003103</v>
      </c>
      <c r="BZ305" s="34">
        <f t="shared" si="274"/>
        <v>5.6093173984611191</v>
      </c>
      <c r="CA305" s="38">
        <f t="shared" si="287"/>
        <v>0</v>
      </c>
      <c r="CB305" s="40">
        <f t="shared" si="288"/>
        <v>0</v>
      </c>
      <c r="CC305" s="61">
        <f t="shared" si="275"/>
        <v>21.427500009536743</v>
      </c>
      <c r="CD305" s="35" t="str">
        <f t="shared" si="276"/>
        <v xml:space="preserve"> </v>
      </c>
      <c r="CE305" s="76" t="str">
        <f t="shared" si="294"/>
        <v/>
      </c>
      <c r="CF305" s="89" t="str">
        <f t="shared" si="312"/>
        <v/>
      </c>
      <c r="CG305" s="168">
        <f t="shared" si="301"/>
        <v>5.1442989688441541E-2</v>
      </c>
      <c r="CH305" s="165">
        <f t="shared" si="323"/>
        <v>0</v>
      </c>
      <c r="CI305" s="70" t="str">
        <f t="shared" si="296"/>
        <v/>
      </c>
      <c r="CJ305" s="102" t="str">
        <f t="shared" si="314"/>
        <v/>
      </c>
      <c r="CK305" s="230" t="str">
        <f t="shared" si="289"/>
        <v/>
      </c>
      <c r="CL305" s="85">
        <f t="shared" si="324"/>
        <v>0</v>
      </c>
      <c r="CM305" s="6"/>
      <c r="CN305" s="6"/>
      <c r="CO305" s="6"/>
      <c r="CP305" s="6"/>
      <c r="CQ305" s="6"/>
      <c r="CR305" s="6"/>
      <c r="CS305" s="6"/>
      <c r="CT305" s="6"/>
      <c r="CU305" s="6"/>
    </row>
    <row r="306" spans="1:99" ht="15.6">
      <c r="A306" s="27">
        <v>33176</v>
      </c>
      <c r="B306">
        <v>11.079999923706101</v>
      </c>
      <c r="C306">
        <v>19.790000915527301</v>
      </c>
      <c r="D306">
        <v>5</v>
      </c>
      <c r="E306">
        <v>39.758829221550698</v>
      </c>
      <c r="F306" s="36">
        <f t="shared" si="261"/>
        <v>3.6610033789664223</v>
      </c>
      <c r="G306" s="41">
        <f t="shared" si="277"/>
        <v>14.000757588982895</v>
      </c>
      <c r="H306" s="42">
        <f t="shared" si="278"/>
        <v>0.28001515177965791</v>
      </c>
      <c r="I306" s="61">
        <f t="shared" si="262"/>
        <v>17.612500667572</v>
      </c>
      <c r="J306" s="35">
        <f t="shared" si="263"/>
        <v>1</v>
      </c>
      <c r="K306" s="89">
        <f t="shared" si="290"/>
        <v>1</v>
      </c>
      <c r="L306" s="89">
        <f t="shared" si="297"/>
        <v>1</v>
      </c>
      <c r="M306" s="168">
        <f t="shared" si="302"/>
        <v>0.11152460396873708</v>
      </c>
      <c r="N306" s="165">
        <f t="shared" si="316"/>
        <v>0</v>
      </c>
      <c r="O306" s="70">
        <f t="shared" si="315"/>
        <v>1</v>
      </c>
      <c r="P306" s="102">
        <f t="shared" si="303"/>
        <v>16.035998725891119</v>
      </c>
      <c r="Q306" s="230" t="str">
        <f t="shared" si="260"/>
        <v/>
      </c>
      <c r="R306" s="85">
        <f t="shared" si="317"/>
        <v>0</v>
      </c>
      <c r="S306" s="27">
        <v>33541</v>
      </c>
      <c r="T306">
        <v>7.5199999809265101</v>
      </c>
      <c r="U306">
        <v>21.959999084472699</v>
      </c>
      <c r="V306">
        <v>1</v>
      </c>
      <c r="W306">
        <v>39.758829221550698</v>
      </c>
      <c r="X306" s="36">
        <f t="shared" si="264"/>
        <v>4.615263107634803</v>
      </c>
      <c r="Y306" s="41">
        <f t="shared" si="279"/>
        <v>0</v>
      </c>
      <c r="Z306" s="42">
        <f t="shared" si="280"/>
        <v>0</v>
      </c>
      <c r="AA306" s="61">
        <f t="shared" si="265"/>
        <v>18.349999308586153</v>
      </c>
      <c r="AB306" s="35" t="str">
        <f t="shared" si="266"/>
        <v xml:space="preserve"> </v>
      </c>
      <c r="AC306" s="76" t="str">
        <f t="shared" si="291"/>
        <v/>
      </c>
      <c r="AD306" s="89">
        <f t="shared" si="304"/>
        <v>1</v>
      </c>
      <c r="AE306" s="168">
        <f t="shared" si="298"/>
        <v>0.11503745827233387</v>
      </c>
      <c r="AF306" s="165">
        <f t="shared" si="318"/>
        <v>0</v>
      </c>
      <c r="AG306" s="70" t="str">
        <f t="shared" si="305"/>
        <v/>
      </c>
      <c r="AH306" s="102">
        <f t="shared" si="306"/>
        <v>16.263999938964844</v>
      </c>
      <c r="AI306" s="230" t="str">
        <f t="shared" si="267"/>
        <v/>
      </c>
      <c r="AJ306" s="85">
        <f t="shared" si="319"/>
        <v>1</v>
      </c>
      <c r="AK306" s="27">
        <v>33906</v>
      </c>
      <c r="AL306">
        <v>12.5299997329712</v>
      </c>
      <c r="AM306">
        <v>26.790000915527301</v>
      </c>
      <c r="AN306">
        <v>0</v>
      </c>
      <c r="AO306">
        <v>39.758829221550698</v>
      </c>
      <c r="AP306" s="36">
        <f t="shared" si="268"/>
        <v>5.2798659505479693</v>
      </c>
      <c r="AQ306" s="41">
        <f t="shared" si="281"/>
        <v>0</v>
      </c>
      <c r="AR306" s="42">
        <f t="shared" si="282"/>
        <v>0</v>
      </c>
      <c r="AS306" s="61">
        <f t="shared" si="269"/>
        <v>23.225000619888277</v>
      </c>
      <c r="AT306" s="37" t="str">
        <f t="shared" si="283"/>
        <v xml:space="preserve"> </v>
      </c>
      <c r="AU306" s="76" t="str">
        <f t="shared" si="292"/>
        <v/>
      </c>
      <c r="AV306" s="89" t="str">
        <f t="shared" si="307"/>
        <v/>
      </c>
      <c r="AW306" s="168">
        <f t="shared" si="299"/>
        <v>0</v>
      </c>
      <c r="AX306" s="165">
        <f t="shared" si="320"/>
        <v>0</v>
      </c>
      <c r="AY306" s="70" t="str">
        <f t="shared" si="308"/>
        <v/>
      </c>
      <c r="AZ306" s="102" t="str">
        <f t="shared" si="309"/>
        <v/>
      </c>
      <c r="BA306" s="230" t="str">
        <f t="shared" si="270"/>
        <v/>
      </c>
      <c r="BB306" s="85">
        <f t="shared" si="321"/>
        <v>0</v>
      </c>
      <c r="BC306" s="27">
        <v>33541</v>
      </c>
      <c r="BD306">
        <v>3.5599999427795401</v>
      </c>
      <c r="BE306">
        <v>20.200000762939499</v>
      </c>
      <c r="BF306">
        <v>0</v>
      </c>
      <c r="BG306">
        <v>39.710730961782801</v>
      </c>
      <c r="BH306" s="110">
        <f t="shared" si="271"/>
        <v>4.5134663232848506</v>
      </c>
      <c r="BI306" s="111">
        <f t="shared" si="284"/>
        <v>0</v>
      </c>
      <c r="BJ306" s="113">
        <f t="shared" si="285"/>
        <v>0</v>
      </c>
      <c r="BK306" s="112">
        <f t="shared" si="272"/>
        <v>16.040000557899511</v>
      </c>
      <c r="BL306" s="35" t="str">
        <f t="shared" si="273"/>
        <v xml:space="preserve"> </v>
      </c>
      <c r="BM306" s="76" t="str">
        <f t="shared" si="293"/>
        <v/>
      </c>
      <c r="BN306" s="89">
        <f t="shared" si="310"/>
        <v>1</v>
      </c>
      <c r="BO306" s="168">
        <f t="shared" si="300"/>
        <v>9.92352162996612E-2</v>
      </c>
      <c r="BP306" s="165">
        <f t="shared" si="295"/>
        <v>0</v>
      </c>
      <c r="BQ306" s="70" t="str">
        <f t="shared" si="313"/>
        <v/>
      </c>
      <c r="BR306" s="102">
        <f t="shared" si="311"/>
        <v>12.552000999450703</v>
      </c>
      <c r="BS306" s="230" t="str">
        <f t="shared" si="286"/>
        <v/>
      </c>
      <c r="BT306" s="85">
        <f t="shared" si="322"/>
        <v>1</v>
      </c>
      <c r="BU306" s="27">
        <v>33906</v>
      </c>
      <c r="BV306">
        <v>9.3599996566772496</v>
      </c>
      <c r="BW306">
        <v>24.9899997711182</v>
      </c>
      <c r="BX306">
        <v>0</v>
      </c>
      <c r="BY306">
        <v>39.710730961782801</v>
      </c>
      <c r="BZ306" s="34">
        <f t="shared" si="274"/>
        <v>5.1547409298661107</v>
      </c>
      <c r="CA306" s="38">
        <f t="shared" si="287"/>
        <v>0</v>
      </c>
      <c r="CB306" s="40">
        <f t="shared" si="288"/>
        <v>0</v>
      </c>
      <c r="CC306" s="61">
        <f t="shared" si="275"/>
        <v>21.082499742507963</v>
      </c>
      <c r="CD306" s="35" t="str">
        <f t="shared" si="276"/>
        <v xml:space="preserve"> </v>
      </c>
      <c r="CE306" s="76" t="str">
        <f t="shared" si="294"/>
        <v/>
      </c>
      <c r="CF306" s="89" t="str">
        <f t="shared" si="312"/>
        <v/>
      </c>
      <c r="CG306" s="168">
        <f t="shared" si="301"/>
        <v>8.4972466004098662E-2</v>
      </c>
      <c r="CH306" s="165">
        <f t="shared" si="323"/>
        <v>0</v>
      </c>
      <c r="CI306" s="70" t="str">
        <f t="shared" si="296"/>
        <v/>
      </c>
      <c r="CJ306" s="102" t="str">
        <f t="shared" si="314"/>
        <v/>
      </c>
      <c r="CK306" s="230" t="str">
        <f t="shared" si="289"/>
        <v/>
      </c>
      <c r="CL306" s="85">
        <f t="shared" si="324"/>
        <v>0</v>
      </c>
      <c r="CM306" s="6"/>
      <c r="CN306" s="6"/>
      <c r="CO306" s="6"/>
      <c r="CP306" s="6"/>
      <c r="CQ306" s="6"/>
      <c r="CR306" s="6"/>
      <c r="CS306" s="6"/>
      <c r="CT306" s="6"/>
      <c r="CU306" s="6"/>
    </row>
    <row r="307" spans="1:99" ht="15.6">
      <c r="A307" s="27">
        <v>33177</v>
      </c>
      <c r="B307">
        <v>12.7299995422363</v>
      </c>
      <c r="C307">
        <v>19.870000839233398</v>
      </c>
      <c r="D307">
        <v>1</v>
      </c>
      <c r="E307">
        <v>39.921220844206601</v>
      </c>
      <c r="F307" s="36">
        <f t="shared" si="261"/>
        <v>3.4148300345697216</v>
      </c>
      <c r="G307" s="41">
        <f t="shared" si="277"/>
        <v>12.268893561327117</v>
      </c>
      <c r="H307" s="42">
        <f t="shared" si="278"/>
        <v>0.24537787122654234</v>
      </c>
      <c r="I307" s="61">
        <f t="shared" si="262"/>
        <v>18.085000514984124</v>
      </c>
      <c r="J307" s="35">
        <f t="shared" si="263"/>
        <v>1</v>
      </c>
      <c r="K307" s="89">
        <f t="shared" si="290"/>
        <v>1</v>
      </c>
      <c r="L307" s="89">
        <f t="shared" si="297"/>
        <v>1</v>
      </c>
      <c r="M307" s="168">
        <f t="shared" si="302"/>
        <v>0.11400542091480453</v>
      </c>
      <c r="N307" s="165">
        <f t="shared" si="316"/>
        <v>0</v>
      </c>
      <c r="O307" s="70">
        <f t="shared" si="315"/>
        <v>1</v>
      </c>
      <c r="P307" s="102">
        <f t="shared" si="303"/>
        <v>12.15399894714354</v>
      </c>
      <c r="Q307" s="230" t="str">
        <f t="shared" si="260"/>
        <v/>
      </c>
      <c r="R307" s="85">
        <f t="shared" si="317"/>
        <v>0</v>
      </c>
      <c r="S307" s="27">
        <v>33542</v>
      </c>
      <c r="T307">
        <v>10.329999923706101</v>
      </c>
      <c r="U307">
        <v>21.0100002288818</v>
      </c>
      <c r="V307">
        <v>0</v>
      </c>
      <c r="W307">
        <v>39.921220844206601</v>
      </c>
      <c r="X307" s="36">
        <f t="shared" si="264"/>
        <v>4.099273657044213</v>
      </c>
      <c r="Y307" s="41">
        <f t="shared" si="279"/>
        <v>0</v>
      </c>
      <c r="Z307" s="42">
        <f t="shared" si="280"/>
        <v>0</v>
      </c>
      <c r="AA307" s="61">
        <f t="shared" si="265"/>
        <v>18.340000152587876</v>
      </c>
      <c r="AB307" s="35" t="str">
        <f t="shared" si="266"/>
        <v xml:space="preserve"> </v>
      </c>
      <c r="AC307" s="76" t="str">
        <f t="shared" si="291"/>
        <v/>
      </c>
      <c r="AD307" s="89">
        <f t="shared" si="304"/>
        <v>1</v>
      </c>
      <c r="AE307" s="168">
        <f t="shared" si="298"/>
        <v>0.1150038593817498</v>
      </c>
      <c r="AF307" s="165">
        <f t="shared" si="318"/>
        <v>0</v>
      </c>
      <c r="AG307" s="70" t="str">
        <f t="shared" si="305"/>
        <v/>
      </c>
      <c r="AH307" s="102">
        <f t="shared" si="306"/>
        <v>16.263999938964844</v>
      </c>
      <c r="AI307" s="230" t="str">
        <f t="shared" si="267"/>
        <v/>
      </c>
      <c r="AJ307" s="85">
        <f t="shared" si="319"/>
        <v>1</v>
      </c>
      <c r="AK307" s="27">
        <v>33907</v>
      </c>
      <c r="AL307">
        <v>13.8900003433228</v>
      </c>
      <c r="AM307">
        <v>24.559999465942401</v>
      </c>
      <c r="AN307">
        <v>0</v>
      </c>
      <c r="AO307">
        <v>39.921220844206601</v>
      </c>
      <c r="AP307" s="36">
        <f t="shared" si="268"/>
        <v>4.5325522968096568</v>
      </c>
      <c r="AQ307" s="41">
        <f t="shared" si="281"/>
        <v>0</v>
      </c>
      <c r="AR307" s="42">
        <f t="shared" si="282"/>
        <v>0</v>
      </c>
      <c r="AS307" s="61">
        <f t="shared" si="269"/>
        <v>21.8924996852875</v>
      </c>
      <c r="AT307" s="37" t="str">
        <f t="shared" si="283"/>
        <v xml:space="preserve"> </v>
      </c>
      <c r="AU307" s="76" t="str">
        <f t="shared" si="292"/>
        <v/>
      </c>
      <c r="AV307" s="89" t="str">
        <f t="shared" si="307"/>
        <v/>
      </c>
      <c r="AW307" s="168">
        <f t="shared" si="299"/>
        <v>0</v>
      </c>
      <c r="AX307" s="165">
        <f t="shared" si="320"/>
        <v>0</v>
      </c>
      <c r="AY307" s="70" t="str">
        <f t="shared" si="308"/>
        <v/>
      </c>
      <c r="AZ307" s="102" t="str">
        <f t="shared" si="309"/>
        <v/>
      </c>
      <c r="BA307" s="230" t="str">
        <f t="shared" si="270"/>
        <v/>
      </c>
      <c r="BB307" s="85">
        <f t="shared" si="321"/>
        <v>0</v>
      </c>
      <c r="BC307" s="27">
        <v>33542</v>
      </c>
      <c r="BD307">
        <v>8.6599998474121094</v>
      </c>
      <c r="BE307">
        <v>23.819999694824201</v>
      </c>
      <c r="BF307">
        <v>0</v>
      </c>
      <c r="BG307">
        <v>39.8764490088126</v>
      </c>
      <c r="BH307" s="110">
        <f t="shared" si="271"/>
        <v>4.961550043448371</v>
      </c>
      <c r="BI307" s="111">
        <f t="shared" si="284"/>
        <v>0</v>
      </c>
      <c r="BJ307" s="113">
        <f t="shared" si="285"/>
        <v>0</v>
      </c>
      <c r="BK307" s="112">
        <f t="shared" si="272"/>
        <v>20.029999732971177</v>
      </c>
      <c r="BL307" s="35" t="str">
        <f t="shared" si="273"/>
        <v xml:space="preserve"> </v>
      </c>
      <c r="BM307" s="76" t="str">
        <f t="shared" si="293"/>
        <v/>
      </c>
      <c r="BN307" s="89">
        <f t="shared" si="310"/>
        <v>1</v>
      </c>
      <c r="BO307" s="168">
        <f t="shared" si="300"/>
        <v>0.1113683519327482</v>
      </c>
      <c r="BP307" s="165">
        <f t="shared" si="295"/>
        <v>0</v>
      </c>
      <c r="BQ307" s="70" t="str">
        <f t="shared" si="313"/>
        <v/>
      </c>
      <c r="BR307" s="102">
        <f t="shared" si="311"/>
        <v>13.376000785827646</v>
      </c>
      <c r="BS307" s="230" t="str">
        <f t="shared" si="286"/>
        <v/>
      </c>
      <c r="BT307" s="85">
        <f t="shared" si="322"/>
        <v>1</v>
      </c>
      <c r="BU307" s="27">
        <v>33907</v>
      </c>
      <c r="BV307">
        <v>10.2299995422363</v>
      </c>
      <c r="BW307">
        <v>19.719999313354499</v>
      </c>
      <c r="BX307">
        <v>0</v>
      </c>
      <c r="BY307">
        <v>39.8764490088126</v>
      </c>
      <c r="BZ307" s="34">
        <f t="shared" si="274"/>
        <v>3.7796712126314205</v>
      </c>
      <c r="CA307" s="38">
        <f t="shared" si="287"/>
        <v>0</v>
      </c>
      <c r="CB307" s="40">
        <f t="shared" si="288"/>
        <v>0</v>
      </c>
      <c r="CC307" s="61">
        <f t="shared" si="275"/>
        <v>17.347499370574951</v>
      </c>
      <c r="CD307" s="35" t="str">
        <f t="shared" si="276"/>
        <v xml:space="preserve"> </v>
      </c>
      <c r="CE307" s="76" t="str">
        <f t="shared" si="294"/>
        <v/>
      </c>
      <c r="CF307" s="89">
        <f t="shared" si="312"/>
        <v>1</v>
      </c>
      <c r="CG307" s="168">
        <f t="shared" si="301"/>
        <v>0.10983272178593628</v>
      </c>
      <c r="CH307" s="165">
        <f t="shared" si="323"/>
        <v>0</v>
      </c>
      <c r="CI307" s="70" t="str">
        <f t="shared" si="296"/>
        <v/>
      </c>
      <c r="CJ307" s="102">
        <f t="shared" si="314"/>
        <v>23.291999053955116</v>
      </c>
      <c r="CK307" s="230" t="str">
        <f t="shared" si="289"/>
        <v/>
      </c>
      <c r="CL307" s="85">
        <f t="shared" si="324"/>
        <v>0</v>
      </c>
      <c r="CM307" s="6"/>
      <c r="CN307" s="6"/>
      <c r="CO307" s="6"/>
      <c r="CP307" s="6"/>
      <c r="CQ307" s="6"/>
      <c r="CR307" s="6"/>
      <c r="CS307" s="6"/>
      <c r="CT307" s="6"/>
      <c r="CU307" s="6"/>
    </row>
    <row r="308" spans="1:99" ht="15.6">
      <c r="A308" s="27">
        <v>33178</v>
      </c>
      <c r="B308">
        <v>15.7200002670288</v>
      </c>
      <c r="C308">
        <v>20.579999923706101</v>
      </c>
      <c r="D308">
        <v>1.1000000238418599</v>
      </c>
      <c r="E308">
        <v>40.0807807320584</v>
      </c>
      <c r="F308" s="36">
        <f t="shared" si="261"/>
        <v>2.9820501261660644</v>
      </c>
      <c r="G308" s="41">
        <f t="shared" si="277"/>
        <v>10.983253484236124</v>
      </c>
      <c r="H308" s="42">
        <f t="shared" si="278"/>
        <v>0.21966506968472249</v>
      </c>
      <c r="I308" s="61">
        <f t="shared" si="262"/>
        <v>19.365000009536775</v>
      </c>
      <c r="J308" s="35">
        <f t="shared" si="263"/>
        <v>1</v>
      </c>
      <c r="K308" s="89">
        <f t="shared" si="290"/>
        <v>1</v>
      </c>
      <c r="L308" s="89">
        <f t="shared" si="297"/>
        <v>1</v>
      </c>
      <c r="M308" s="168">
        <f t="shared" si="302"/>
        <v>0.11560130276858623</v>
      </c>
      <c r="N308" s="165">
        <f t="shared" si="316"/>
        <v>0</v>
      </c>
      <c r="O308" s="70">
        <f t="shared" si="315"/>
        <v>1</v>
      </c>
      <c r="P308" s="102">
        <f t="shared" si="303"/>
        <v>7.6839990615845011</v>
      </c>
      <c r="Q308" s="230" t="str">
        <f t="shared" si="260"/>
        <v/>
      </c>
      <c r="R308" s="85">
        <f t="shared" si="317"/>
        <v>0</v>
      </c>
      <c r="S308" s="27">
        <v>33543</v>
      </c>
      <c r="T308">
        <v>10.8400001525879</v>
      </c>
      <c r="U308">
        <v>19.969999313354499</v>
      </c>
      <c r="V308">
        <v>0.30000001192092901</v>
      </c>
      <c r="W308">
        <v>40.0807807320584</v>
      </c>
      <c r="X308" s="36">
        <f t="shared" si="264"/>
        <v>3.775172268200075</v>
      </c>
      <c r="Y308" s="41">
        <f t="shared" si="279"/>
        <v>0</v>
      </c>
      <c r="Z308" s="42">
        <f t="shared" si="280"/>
        <v>0</v>
      </c>
      <c r="AA308" s="61">
        <f t="shared" si="265"/>
        <v>17.687499523162849</v>
      </c>
      <c r="AB308" s="35" t="str">
        <f t="shared" si="266"/>
        <v xml:space="preserve"> </v>
      </c>
      <c r="AC308" s="76" t="str">
        <f t="shared" si="291"/>
        <v/>
      </c>
      <c r="AD308" s="89">
        <f t="shared" si="304"/>
        <v>1</v>
      </c>
      <c r="AE308" s="168">
        <f t="shared" si="298"/>
        <v>0.11196694675453832</v>
      </c>
      <c r="AF308" s="165">
        <f t="shared" si="318"/>
        <v>0</v>
      </c>
      <c r="AG308" s="70" t="str">
        <f t="shared" si="305"/>
        <v/>
      </c>
      <c r="AH308" s="102">
        <f t="shared" si="306"/>
        <v>14.908000373840324</v>
      </c>
      <c r="AI308" s="230" t="str">
        <f t="shared" si="267"/>
        <v/>
      </c>
      <c r="AJ308" s="85">
        <f t="shared" si="319"/>
        <v>1</v>
      </c>
      <c r="AK308" s="27">
        <v>33908</v>
      </c>
      <c r="AL308">
        <v>11.560000419616699</v>
      </c>
      <c r="AM308">
        <v>27.180000305175799</v>
      </c>
      <c r="AN308">
        <v>0</v>
      </c>
      <c r="AO308">
        <v>40.0807807320584</v>
      </c>
      <c r="AP308" s="36">
        <f t="shared" si="268"/>
        <v>5.5275286556174974</v>
      </c>
      <c r="AQ308" s="41">
        <f t="shared" si="281"/>
        <v>0</v>
      </c>
      <c r="AR308" s="42">
        <f t="shared" si="282"/>
        <v>0</v>
      </c>
      <c r="AS308" s="61">
        <f t="shared" si="269"/>
        <v>23.275000333786025</v>
      </c>
      <c r="AT308" s="37" t="str">
        <f t="shared" si="283"/>
        <v xml:space="preserve"> </v>
      </c>
      <c r="AU308" s="76" t="str">
        <f t="shared" si="292"/>
        <v/>
      </c>
      <c r="AV308" s="89" t="str">
        <f t="shared" si="307"/>
        <v/>
      </c>
      <c r="AW308" s="168">
        <f t="shared" si="299"/>
        <v>0</v>
      </c>
      <c r="AX308" s="165">
        <f t="shared" si="320"/>
        <v>0</v>
      </c>
      <c r="AY308" s="70" t="str">
        <f t="shared" si="308"/>
        <v/>
      </c>
      <c r="AZ308" s="102" t="str">
        <f t="shared" si="309"/>
        <v/>
      </c>
      <c r="BA308" s="230" t="str">
        <f t="shared" si="270"/>
        <v/>
      </c>
      <c r="BB308" s="85">
        <f t="shared" si="321"/>
        <v>0</v>
      </c>
      <c r="BC308" s="27">
        <v>33543</v>
      </c>
      <c r="BD308">
        <v>8.1099996566772496</v>
      </c>
      <c r="BE308">
        <v>18.280000686645501</v>
      </c>
      <c r="BF308">
        <v>0</v>
      </c>
      <c r="BG308">
        <v>40.039293492419503</v>
      </c>
      <c r="BH308" s="110">
        <f t="shared" si="271"/>
        <v>3.7153548471225224</v>
      </c>
      <c r="BI308" s="111">
        <f t="shared" si="284"/>
        <v>0</v>
      </c>
      <c r="BJ308" s="113">
        <f t="shared" si="285"/>
        <v>0</v>
      </c>
      <c r="BK308" s="112">
        <f t="shared" si="272"/>
        <v>15.737500429153439</v>
      </c>
      <c r="BL308" s="35" t="str">
        <f t="shared" si="273"/>
        <v xml:space="preserve"> </v>
      </c>
      <c r="BM308" s="76" t="str">
        <f t="shared" si="293"/>
        <v/>
      </c>
      <c r="BN308" s="89">
        <f t="shared" si="310"/>
        <v>1</v>
      </c>
      <c r="BO308" s="168">
        <f t="shared" si="300"/>
        <v>9.6397710926936234E-2</v>
      </c>
      <c r="BP308" s="165">
        <f t="shared" si="295"/>
        <v>0</v>
      </c>
      <c r="BQ308" s="70" t="str">
        <f t="shared" si="313"/>
        <v/>
      </c>
      <c r="BR308" s="102">
        <f t="shared" si="311"/>
        <v>11.296000289916972</v>
      </c>
      <c r="BS308" s="230" t="str">
        <f t="shared" si="286"/>
        <v/>
      </c>
      <c r="BT308" s="85">
        <f t="shared" si="322"/>
        <v>1</v>
      </c>
      <c r="BU308" s="27">
        <v>33908</v>
      </c>
      <c r="BV308">
        <v>8</v>
      </c>
      <c r="BW308">
        <v>23.290000915527301</v>
      </c>
      <c r="BX308">
        <v>0</v>
      </c>
      <c r="BY308">
        <v>40.039293492419503</v>
      </c>
      <c r="BZ308" s="34">
        <f t="shared" si="274"/>
        <v>4.9156745180209018</v>
      </c>
      <c r="CA308" s="38">
        <f t="shared" si="287"/>
        <v>0</v>
      </c>
      <c r="CB308" s="40">
        <f t="shared" si="288"/>
        <v>0</v>
      </c>
      <c r="CC308" s="61">
        <f t="shared" si="275"/>
        <v>19.467500686645476</v>
      </c>
      <c r="CD308" s="35" t="str">
        <f t="shared" si="276"/>
        <v xml:space="preserve"> </v>
      </c>
      <c r="CE308" s="76" t="str">
        <f t="shared" si="294"/>
        <v/>
      </c>
      <c r="CF308" s="89">
        <f t="shared" si="312"/>
        <v>1</v>
      </c>
      <c r="CG308" s="168">
        <f t="shared" si="301"/>
        <v>0.1152564376727967</v>
      </c>
      <c r="CH308" s="165">
        <f t="shared" si="323"/>
        <v>0</v>
      </c>
      <c r="CI308" s="70" t="str">
        <f t="shared" si="296"/>
        <v/>
      </c>
      <c r="CJ308" s="102">
        <f t="shared" si="314"/>
        <v>19.313999557495094</v>
      </c>
      <c r="CK308" s="230" t="str">
        <f t="shared" si="289"/>
        <v/>
      </c>
      <c r="CL308" s="85">
        <f t="shared" si="324"/>
        <v>0</v>
      </c>
      <c r="CM308" s="6"/>
      <c r="CN308" s="6"/>
      <c r="CO308" s="6"/>
      <c r="CP308" s="6"/>
      <c r="CQ308" s="6"/>
      <c r="CR308" s="6"/>
      <c r="CS308" s="6"/>
      <c r="CT308" s="6"/>
      <c r="CU308" s="6"/>
    </row>
    <row r="309" spans="1:99" ht="15.6">
      <c r="A309" s="27">
        <v>33179</v>
      </c>
      <c r="B309">
        <v>15.9899997711182</v>
      </c>
      <c r="C309">
        <v>22.579999923706101</v>
      </c>
      <c r="D309">
        <v>3.5</v>
      </c>
      <c r="E309">
        <v>40.237472754220697</v>
      </c>
      <c r="F309" s="36">
        <f t="shared" si="261"/>
        <v>3.596113920193301</v>
      </c>
      <c r="G309" s="41">
        <f t="shared" si="277"/>
        <v>11.606362348081483</v>
      </c>
      <c r="H309" s="42">
        <f t="shared" si="278"/>
        <v>0.23212724696162965</v>
      </c>
      <c r="I309" s="61">
        <f t="shared" si="262"/>
        <v>20.932499885559125</v>
      </c>
      <c r="J309" s="35">
        <f t="shared" si="263"/>
        <v>1</v>
      </c>
      <c r="K309" s="89">
        <f t="shared" si="290"/>
        <v>1</v>
      </c>
      <c r="L309" s="89">
        <f t="shared" si="297"/>
        <v>1</v>
      </c>
      <c r="M309" s="168">
        <f t="shared" si="302"/>
        <v>9.1885941969218607E-2</v>
      </c>
      <c r="N309" s="165">
        <f t="shared" si="316"/>
        <v>0</v>
      </c>
      <c r="O309" s="70">
        <f t="shared" si="315"/>
        <v>1</v>
      </c>
      <c r="P309" s="102">
        <f t="shared" si="303"/>
        <v>3.0359994888306003</v>
      </c>
      <c r="Q309" s="230" t="str">
        <f t="shared" si="260"/>
        <v/>
      </c>
      <c r="R309" s="85">
        <f t="shared" si="317"/>
        <v>0</v>
      </c>
      <c r="S309" s="27">
        <v>33544</v>
      </c>
      <c r="T309">
        <v>6.7399997711181596</v>
      </c>
      <c r="U309">
        <v>18.870000839233398</v>
      </c>
      <c r="V309">
        <v>1.29999995231628</v>
      </c>
      <c r="W309">
        <v>40.237472754220697</v>
      </c>
      <c r="X309" s="36">
        <f t="shared" si="264"/>
        <v>4.0263845877644489</v>
      </c>
      <c r="Y309" s="41">
        <f t="shared" si="279"/>
        <v>0</v>
      </c>
      <c r="Z309" s="42">
        <f t="shared" si="280"/>
        <v>0</v>
      </c>
      <c r="AA309" s="61">
        <f t="shared" si="265"/>
        <v>15.83750057220459</v>
      </c>
      <c r="AB309" s="35" t="str">
        <f t="shared" si="266"/>
        <v xml:space="preserve"> </v>
      </c>
      <c r="AC309" s="76" t="str">
        <f t="shared" si="291"/>
        <v/>
      </c>
      <c r="AD309" s="89">
        <f t="shared" si="304"/>
        <v>1</v>
      </c>
      <c r="AE309" s="168">
        <f t="shared" si="298"/>
        <v>9.7347747607028856E-2</v>
      </c>
      <c r="AF309" s="165">
        <f t="shared" si="318"/>
        <v>0</v>
      </c>
      <c r="AG309" s="70" t="str">
        <f t="shared" si="305"/>
        <v/>
      </c>
      <c r="AH309" s="102">
        <f t="shared" si="306"/>
        <v>14.570000267028783</v>
      </c>
      <c r="AI309" s="230" t="str">
        <f t="shared" si="267"/>
        <v/>
      </c>
      <c r="AJ309" s="85">
        <f t="shared" si="319"/>
        <v>1</v>
      </c>
      <c r="AK309" s="27">
        <v>33909</v>
      </c>
      <c r="AL309">
        <v>12.550000190734901</v>
      </c>
      <c r="AM309">
        <v>28.389999389648398</v>
      </c>
      <c r="AN309">
        <v>0</v>
      </c>
      <c r="AO309">
        <v>40.237472754220697</v>
      </c>
      <c r="AP309" s="36">
        <f t="shared" si="268"/>
        <v>5.7534518749193628</v>
      </c>
      <c r="AQ309" s="41">
        <f t="shared" si="281"/>
        <v>0</v>
      </c>
      <c r="AR309" s="42">
        <f t="shared" si="282"/>
        <v>0</v>
      </c>
      <c r="AS309" s="61">
        <f t="shared" si="269"/>
        <v>24.429999589920023</v>
      </c>
      <c r="AT309" s="37" t="str">
        <f t="shared" si="283"/>
        <v xml:space="preserve"> </v>
      </c>
      <c r="AU309" s="76" t="str">
        <f t="shared" si="292"/>
        <v/>
      </c>
      <c r="AV309" s="89" t="str">
        <f t="shared" si="307"/>
        <v/>
      </c>
      <c r="AW309" s="168">
        <f t="shared" si="299"/>
        <v>0</v>
      </c>
      <c r="AX309" s="165">
        <f t="shared" si="320"/>
        <v>0</v>
      </c>
      <c r="AY309" s="70" t="str">
        <f t="shared" si="308"/>
        <v/>
      </c>
      <c r="AZ309" s="102" t="str">
        <f t="shared" si="309"/>
        <v/>
      </c>
      <c r="BA309" s="230" t="str">
        <f t="shared" si="270"/>
        <v/>
      </c>
      <c r="BB309" s="85">
        <f t="shared" si="321"/>
        <v>0</v>
      </c>
      <c r="BC309" s="27">
        <v>33544</v>
      </c>
      <c r="BD309">
        <v>3.6199998855590798</v>
      </c>
      <c r="BE309">
        <v>17.790000915527301</v>
      </c>
      <c r="BF309">
        <v>0.69999998807907104</v>
      </c>
      <c r="BG309">
        <v>40.199225703930701</v>
      </c>
      <c r="BH309" s="110">
        <f t="shared" si="271"/>
        <v>4.0493510814137714</v>
      </c>
      <c r="BI309" s="111">
        <f t="shared" si="284"/>
        <v>0</v>
      </c>
      <c r="BJ309" s="113">
        <f t="shared" si="285"/>
        <v>0</v>
      </c>
      <c r="BK309" s="112">
        <f t="shared" si="272"/>
        <v>14.247500658035246</v>
      </c>
      <c r="BL309" s="35" t="str">
        <f t="shared" si="273"/>
        <v xml:space="preserve"> </v>
      </c>
      <c r="BM309" s="76" t="str">
        <f t="shared" si="293"/>
        <v/>
      </c>
      <c r="BN309" s="89">
        <f t="shared" si="310"/>
        <v>1</v>
      </c>
      <c r="BO309" s="168">
        <f t="shared" si="300"/>
        <v>8.125021604163804E-2</v>
      </c>
      <c r="BP309" s="165">
        <f t="shared" si="295"/>
        <v>0</v>
      </c>
      <c r="BQ309" s="70" t="str">
        <f t="shared" si="313"/>
        <v/>
      </c>
      <c r="BR309" s="102">
        <f t="shared" si="311"/>
        <v>10.765999984741191</v>
      </c>
      <c r="BS309" s="230" t="str">
        <f t="shared" si="286"/>
        <v/>
      </c>
      <c r="BT309" s="85">
        <f t="shared" si="322"/>
        <v>0</v>
      </c>
      <c r="BU309" s="27">
        <v>33909</v>
      </c>
      <c r="BV309">
        <v>7.1799998283386204</v>
      </c>
      <c r="BW309">
        <v>25.790000915527301</v>
      </c>
      <c r="BX309">
        <v>0</v>
      </c>
      <c r="BY309">
        <v>40.199225703930701</v>
      </c>
      <c r="BZ309" s="34">
        <f t="shared" si="274"/>
        <v>5.581575419905314</v>
      </c>
      <c r="CA309" s="38">
        <f t="shared" si="287"/>
        <v>0</v>
      </c>
      <c r="CB309" s="40">
        <f t="shared" si="288"/>
        <v>0</v>
      </c>
      <c r="CC309" s="61">
        <f t="shared" si="275"/>
        <v>21.137500643730132</v>
      </c>
      <c r="CD309" s="35" t="str">
        <f t="shared" si="276"/>
        <v xml:space="preserve"> </v>
      </c>
      <c r="CE309" s="76" t="str">
        <f t="shared" si="294"/>
        <v/>
      </c>
      <c r="CF309" s="89">
        <f t="shared" si="312"/>
        <v>1</v>
      </c>
      <c r="CG309" s="168">
        <f t="shared" si="301"/>
        <v>8.1841026268827971E-2</v>
      </c>
      <c r="CH309" s="165">
        <f t="shared" si="323"/>
        <v>0</v>
      </c>
      <c r="CI309" s="70" t="str">
        <f t="shared" si="296"/>
        <v/>
      </c>
      <c r="CJ309" s="102">
        <f t="shared" si="314"/>
        <v>14.846000576019222</v>
      </c>
      <c r="CK309" s="230" t="str">
        <f t="shared" si="289"/>
        <v/>
      </c>
      <c r="CL309" s="85">
        <f t="shared" si="324"/>
        <v>0</v>
      </c>
      <c r="CM309" s="6"/>
      <c r="CN309" s="6"/>
      <c r="CO309" s="6"/>
      <c r="CP309" s="6"/>
      <c r="CQ309" s="6"/>
      <c r="CR309" s="6"/>
      <c r="CS309" s="6"/>
      <c r="CT309" s="6"/>
      <c r="CU309" s="6"/>
    </row>
    <row r="310" spans="1:99" ht="15.6">
      <c r="A310" s="27">
        <v>33180</v>
      </c>
      <c r="B310">
        <v>10.310000419616699</v>
      </c>
      <c r="C310">
        <v>22.950000762939499</v>
      </c>
      <c r="D310">
        <v>2.2999999523162802</v>
      </c>
      <c r="E310">
        <v>40.391260779808</v>
      </c>
      <c r="F310" s="36">
        <f t="shared" si="261"/>
        <v>4.641514742532399</v>
      </c>
      <c r="G310" s="41">
        <f t="shared" si="277"/>
        <v>10.193150506371843</v>
      </c>
      <c r="H310" s="42">
        <f t="shared" si="278"/>
        <v>0.20386301012743688</v>
      </c>
      <c r="I310" s="61">
        <f t="shared" si="262"/>
        <v>19.7900006771088</v>
      </c>
      <c r="J310" s="35">
        <f t="shared" si="263"/>
        <v>1</v>
      </c>
      <c r="K310" s="89">
        <f t="shared" si="290"/>
        <v>1</v>
      </c>
      <c r="L310" s="89">
        <f t="shared" si="297"/>
        <v>1</v>
      </c>
      <c r="M310" s="168">
        <f t="shared" si="302"/>
        <v>0.11349363127707797</v>
      </c>
      <c r="N310" s="165">
        <f t="shared" si="316"/>
        <v>0</v>
      </c>
      <c r="O310" s="70">
        <f t="shared" si="315"/>
        <v>1</v>
      </c>
      <c r="P310" s="102">
        <f t="shared" si="303"/>
        <v>2.9880004882813411</v>
      </c>
      <c r="Q310" s="230" t="str">
        <f t="shared" si="260"/>
        <v/>
      </c>
      <c r="R310" s="85">
        <f t="shared" si="317"/>
        <v>0</v>
      </c>
      <c r="S310" s="27">
        <v>33545</v>
      </c>
      <c r="T310">
        <v>7.9499998092651403</v>
      </c>
      <c r="U310">
        <v>20.280000686645501</v>
      </c>
      <c r="V310">
        <v>0</v>
      </c>
      <c r="W310">
        <v>40.391260779808</v>
      </c>
      <c r="X310" s="36">
        <f t="shared" si="264"/>
        <v>4.2493799759270061</v>
      </c>
      <c r="Y310" s="41">
        <f t="shared" si="279"/>
        <v>0</v>
      </c>
      <c r="Z310" s="42">
        <f t="shared" si="280"/>
        <v>0</v>
      </c>
      <c r="AA310" s="61">
        <f t="shared" si="265"/>
        <v>17.197500467300411</v>
      </c>
      <c r="AB310" s="35" t="str">
        <f t="shared" si="266"/>
        <v xml:space="preserve"> </v>
      </c>
      <c r="AC310" s="76" t="str">
        <f t="shared" si="291"/>
        <v/>
      </c>
      <c r="AD310" s="89">
        <f t="shared" si="304"/>
        <v>1</v>
      </c>
      <c r="AE310" s="168">
        <f t="shared" si="298"/>
        <v>0.1087931903456459</v>
      </c>
      <c r="AF310" s="165">
        <f t="shared" si="318"/>
        <v>0</v>
      </c>
      <c r="AG310" s="70">
        <f t="shared" si="305"/>
        <v>1</v>
      </c>
      <c r="AH310" s="102">
        <f t="shared" si="306"/>
        <v>13.245999717712403</v>
      </c>
      <c r="AI310" s="230" t="str">
        <f t="shared" si="267"/>
        <v/>
      </c>
      <c r="AJ310" s="85">
        <f t="shared" si="319"/>
        <v>0</v>
      </c>
      <c r="AK310" s="27">
        <v>33910</v>
      </c>
      <c r="AL310">
        <v>12.25</v>
      </c>
      <c r="AM310">
        <v>26.309999465942401</v>
      </c>
      <c r="AN310">
        <v>0</v>
      </c>
      <c r="AO310">
        <v>40.391260779808</v>
      </c>
      <c r="AP310" s="36">
        <f t="shared" si="268"/>
        <v>5.2720744629243237</v>
      </c>
      <c r="AQ310" s="41">
        <f t="shared" si="281"/>
        <v>0</v>
      </c>
      <c r="AR310" s="42">
        <f t="shared" si="282"/>
        <v>0</v>
      </c>
      <c r="AS310" s="61">
        <f t="shared" si="269"/>
        <v>22.794999599456801</v>
      </c>
      <c r="AT310" s="37" t="str">
        <f t="shared" si="283"/>
        <v xml:space="preserve"> </v>
      </c>
      <c r="AU310" s="76" t="str">
        <f t="shared" si="292"/>
        <v/>
      </c>
      <c r="AV310" s="89" t="str">
        <f t="shared" si="307"/>
        <v/>
      </c>
      <c r="AW310" s="168">
        <f t="shared" si="299"/>
        <v>0</v>
      </c>
      <c r="AX310" s="165">
        <f t="shared" si="320"/>
        <v>0</v>
      </c>
      <c r="AY310" s="70" t="str">
        <f t="shared" si="308"/>
        <v/>
      </c>
      <c r="AZ310" s="102" t="str">
        <f t="shared" si="309"/>
        <v/>
      </c>
      <c r="BA310" s="230" t="str">
        <f t="shared" si="270"/>
        <v/>
      </c>
      <c r="BB310" s="85">
        <f t="shared" si="321"/>
        <v>0</v>
      </c>
      <c r="BC310" s="27">
        <v>33545</v>
      </c>
      <c r="BD310">
        <v>2.4100000858306898</v>
      </c>
      <c r="BE310">
        <v>21.290000915527301</v>
      </c>
      <c r="BF310">
        <v>0</v>
      </c>
      <c r="BG310">
        <v>40.356206934672997</v>
      </c>
      <c r="BH310" s="110">
        <f t="shared" si="271"/>
        <v>4.8808763044146408</v>
      </c>
      <c r="BI310" s="111">
        <f t="shared" si="284"/>
        <v>0</v>
      </c>
      <c r="BJ310" s="113">
        <f t="shared" si="285"/>
        <v>0</v>
      </c>
      <c r="BK310" s="112">
        <f t="shared" si="272"/>
        <v>16.570000708103148</v>
      </c>
      <c r="BL310" s="35" t="str">
        <f t="shared" si="273"/>
        <v xml:space="preserve"> </v>
      </c>
      <c r="BM310" s="76" t="str">
        <f t="shared" si="293"/>
        <v/>
      </c>
      <c r="BN310" s="89">
        <f t="shared" si="310"/>
        <v>1</v>
      </c>
      <c r="BO310" s="168">
        <f t="shared" si="300"/>
        <v>0.10390599148654567</v>
      </c>
      <c r="BP310" s="165">
        <f t="shared" si="295"/>
        <v>0</v>
      </c>
      <c r="BQ310" s="70">
        <f t="shared" si="313"/>
        <v>1</v>
      </c>
      <c r="BR310" s="102">
        <f t="shared" si="311"/>
        <v>10.765999984741191</v>
      </c>
      <c r="BS310" s="230" t="str">
        <f t="shared" si="286"/>
        <v/>
      </c>
      <c r="BT310" s="85">
        <f t="shared" si="322"/>
        <v>0</v>
      </c>
      <c r="BU310" s="27">
        <v>33910</v>
      </c>
      <c r="BV310">
        <v>9.1199998855590803</v>
      </c>
      <c r="BW310">
        <v>22.069999694824201</v>
      </c>
      <c r="BX310">
        <v>0</v>
      </c>
      <c r="BY310">
        <v>40.356206934672997</v>
      </c>
      <c r="BZ310" s="34">
        <f t="shared" si="274"/>
        <v>4.5529032129457336</v>
      </c>
      <c r="CA310" s="38">
        <f t="shared" si="287"/>
        <v>0</v>
      </c>
      <c r="CB310" s="40">
        <f t="shared" si="288"/>
        <v>0</v>
      </c>
      <c r="CC310" s="61">
        <f t="shared" si="275"/>
        <v>18.83249974250792</v>
      </c>
      <c r="CD310" s="35" t="str">
        <f t="shared" si="276"/>
        <v xml:space="preserve"> </v>
      </c>
      <c r="CE310" s="76" t="str">
        <f t="shared" si="294"/>
        <v/>
      </c>
      <c r="CF310" s="89">
        <f t="shared" si="312"/>
        <v>1</v>
      </c>
      <c r="CG310" s="168">
        <f t="shared" si="301"/>
        <v>0.11608232567910329</v>
      </c>
      <c r="CH310" s="165">
        <f t="shared" si="323"/>
        <v>0</v>
      </c>
      <c r="CI310" s="70" t="str">
        <f t="shared" si="296"/>
        <v/>
      </c>
      <c r="CJ310" s="102">
        <f t="shared" si="314"/>
        <v>11.27400045394892</v>
      </c>
      <c r="CK310" s="230" t="str">
        <f t="shared" si="289"/>
        <v/>
      </c>
      <c r="CL310" s="85">
        <f t="shared" si="324"/>
        <v>0</v>
      </c>
      <c r="CM310" s="6"/>
      <c r="CN310" s="6"/>
      <c r="CO310" s="6"/>
      <c r="CP310" s="6"/>
      <c r="CQ310" s="6"/>
      <c r="CR310" s="6"/>
      <c r="CS310" s="6"/>
      <c r="CT310" s="6"/>
      <c r="CU310" s="6"/>
    </row>
    <row r="311" spans="1:99" ht="15.6">
      <c r="A311" s="27">
        <v>33181</v>
      </c>
      <c r="B311">
        <v>10.3800001144409</v>
      </c>
      <c r="C311">
        <v>22.719999313354499</v>
      </c>
      <c r="D311">
        <v>0.10000000149011599</v>
      </c>
      <c r="E311">
        <v>40.542108677934998</v>
      </c>
      <c r="F311" s="36">
        <f t="shared" si="261"/>
        <v>4.592534089466846</v>
      </c>
      <c r="G311" s="41">
        <f t="shared" si="277"/>
        <v>6.6191232362884822</v>
      </c>
      <c r="H311" s="42">
        <f t="shared" si="278"/>
        <v>0.13238246472576964</v>
      </c>
      <c r="I311" s="61">
        <f t="shared" si="262"/>
        <v>19.634999513626099</v>
      </c>
      <c r="J311" s="35" t="str">
        <f t="shared" si="263"/>
        <v xml:space="preserve"> </v>
      </c>
      <c r="K311" s="89">
        <f t="shared" si="290"/>
        <v>1</v>
      </c>
      <c r="L311" s="89">
        <f t="shared" si="297"/>
        <v>1</v>
      </c>
      <c r="M311" s="168">
        <f t="shared" si="302"/>
        <v>0.1144791132541723</v>
      </c>
      <c r="N311" s="165">
        <f t="shared" si="316"/>
        <v>0</v>
      </c>
      <c r="O311" s="70">
        <f t="shared" si="315"/>
        <v>1</v>
      </c>
      <c r="P311" s="102">
        <f t="shared" si="303"/>
        <v>2.9780000686646391</v>
      </c>
      <c r="Q311" s="230" t="str">
        <f t="shared" si="260"/>
        <v/>
      </c>
      <c r="R311" s="85">
        <f t="shared" si="317"/>
        <v>0</v>
      </c>
      <c r="S311" s="27">
        <v>33546</v>
      </c>
      <c r="T311">
        <v>11.7299995422363</v>
      </c>
      <c r="U311">
        <v>21.059999465942401</v>
      </c>
      <c r="V311">
        <v>0.20000000298023199</v>
      </c>
      <c r="W311">
        <v>40.542108677934998</v>
      </c>
      <c r="X311" s="36">
        <f t="shared" si="264"/>
        <v>3.9753146301199065</v>
      </c>
      <c r="Y311" s="41">
        <f t="shared" si="279"/>
        <v>0</v>
      </c>
      <c r="Z311" s="42">
        <f t="shared" si="280"/>
        <v>0</v>
      </c>
      <c r="AA311" s="61">
        <f t="shared" si="265"/>
        <v>18.727499485015876</v>
      </c>
      <c r="AB311" s="35" t="str">
        <f t="shared" si="266"/>
        <v xml:space="preserve"> </v>
      </c>
      <c r="AC311" s="76" t="str">
        <f t="shared" si="291"/>
        <v/>
      </c>
      <c r="AD311" s="89">
        <f t="shared" si="304"/>
        <v>1</v>
      </c>
      <c r="AE311" s="168">
        <f t="shared" si="298"/>
        <v>0.11595879345100225</v>
      </c>
      <c r="AF311" s="165">
        <f t="shared" si="318"/>
        <v>0</v>
      </c>
      <c r="AG311" s="70">
        <f t="shared" si="305"/>
        <v>1</v>
      </c>
      <c r="AH311" s="102">
        <f t="shared" si="306"/>
        <v>10.829999351501481</v>
      </c>
      <c r="AI311" s="230" t="str">
        <f t="shared" si="267"/>
        <v/>
      </c>
      <c r="AJ311" s="85">
        <f t="shared" si="319"/>
        <v>0</v>
      </c>
      <c r="AK311" s="27">
        <v>33911</v>
      </c>
      <c r="AL311">
        <v>10.9799995422363</v>
      </c>
      <c r="AM311">
        <v>25.700000762939499</v>
      </c>
      <c r="AN311">
        <v>0</v>
      </c>
      <c r="AO311">
        <v>40.542108677934998</v>
      </c>
      <c r="AP311" s="36">
        <f t="shared" si="268"/>
        <v>5.2772802525205913</v>
      </c>
      <c r="AQ311" s="41">
        <f t="shared" si="281"/>
        <v>0</v>
      </c>
      <c r="AR311" s="42">
        <f t="shared" si="282"/>
        <v>0</v>
      </c>
      <c r="AS311" s="61">
        <f t="shared" si="269"/>
        <v>22.0200004577637</v>
      </c>
      <c r="AT311" s="37" t="str">
        <f t="shared" si="283"/>
        <v xml:space="preserve"> </v>
      </c>
      <c r="AU311" s="76" t="str">
        <f t="shared" si="292"/>
        <v/>
      </c>
      <c r="AV311" s="89" t="str">
        <f t="shared" si="307"/>
        <v/>
      </c>
      <c r="AW311" s="168">
        <f t="shared" si="299"/>
        <v>0</v>
      </c>
      <c r="AX311" s="165">
        <f t="shared" si="320"/>
        <v>0</v>
      </c>
      <c r="AY311" s="70" t="str">
        <f t="shared" si="308"/>
        <v/>
      </c>
      <c r="AZ311" s="102" t="str">
        <f t="shared" si="309"/>
        <v/>
      </c>
      <c r="BA311" s="230" t="str">
        <f t="shared" si="270"/>
        <v/>
      </c>
      <c r="BB311" s="85">
        <f t="shared" si="321"/>
        <v>0</v>
      </c>
      <c r="BC311" s="27">
        <v>33546</v>
      </c>
      <c r="BD311">
        <v>8.9799995422363299</v>
      </c>
      <c r="BE311">
        <v>22.600000381469702</v>
      </c>
      <c r="BF311">
        <v>0.20000000298023199</v>
      </c>
      <c r="BG311">
        <v>40.510198475973603</v>
      </c>
      <c r="BH311" s="110">
        <f t="shared" si="271"/>
        <v>4.7143811667027711</v>
      </c>
      <c r="BI311" s="111">
        <f t="shared" si="284"/>
        <v>0</v>
      </c>
      <c r="BJ311" s="113">
        <f t="shared" si="285"/>
        <v>0</v>
      </c>
      <c r="BK311" s="112">
        <f t="shared" si="272"/>
        <v>19.195000171661359</v>
      </c>
      <c r="BL311" s="35" t="str">
        <f t="shared" si="273"/>
        <v xml:space="preserve"> </v>
      </c>
      <c r="BM311" s="76" t="str">
        <f t="shared" si="293"/>
        <v/>
      </c>
      <c r="BN311" s="89">
        <f t="shared" si="310"/>
        <v>1</v>
      </c>
      <c r="BO311" s="168">
        <f t="shared" si="300"/>
        <v>0.11597807101683037</v>
      </c>
      <c r="BP311" s="165">
        <f t="shared" si="295"/>
        <v>1</v>
      </c>
      <c r="BQ311" s="70">
        <f t="shared" si="313"/>
        <v>1</v>
      </c>
      <c r="BR311" s="102">
        <f t="shared" si="311"/>
        <v>9.8660005569457887</v>
      </c>
      <c r="BS311" s="230" t="str">
        <f t="shared" si="286"/>
        <v/>
      </c>
      <c r="BT311" s="85">
        <f t="shared" si="322"/>
        <v>0</v>
      </c>
      <c r="BU311" s="27">
        <v>33911</v>
      </c>
      <c r="BV311">
        <v>6.9800000190734899</v>
      </c>
      <c r="BW311">
        <v>21.780000686645501</v>
      </c>
      <c r="BX311">
        <v>0</v>
      </c>
      <c r="BY311">
        <v>40.510198475973603</v>
      </c>
      <c r="BZ311" s="34">
        <f t="shared" si="274"/>
        <v>4.7080713366274605</v>
      </c>
      <c r="CA311" s="38">
        <f t="shared" si="287"/>
        <v>0</v>
      </c>
      <c r="CB311" s="40">
        <f t="shared" si="288"/>
        <v>0</v>
      </c>
      <c r="CC311" s="61">
        <f t="shared" si="275"/>
        <v>18.080000519752499</v>
      </c>
      <c r="CD311" s="35" t="str">
        <f t="shared" si="276"/>
        <v xml:space="preserve"> </v>
      </c>
      <c r="CE311" s="76" t="str">
        <f t="shared" si="294"/>
        <v/>
      </c>
      <c r="CF311" s="89">
        <f t="shared" si="312"/>
        <v>1</v>
      </c>
      <c r="CG311" s="168">
        <f t="shared" si="301"/>
        <v>0.11398325366678169</v>
      </c>
      <c r="CH311" s="165">
        <f t="shared" si="323"/>
        <v>0</v>
      </c>
      <c r="CI311" s="70" t="str">
        <f t="shared" si="296"/>
        <v/>
      </c>
      <c r="CJ311" s="102">
        <f t="shared" si="314"/>
        <v>6.0620007514953214</v>
      </c>
      <c r="CK311" s="230" t="str">
        <f t="shared" si="289"/>
        <v/>
      </c>
      <c r="CL311" s="85">
        <f t="shared" si="324"/>
        <v>0</v>
      </c>
      <c r="CM311" s="6"/>
      <c r="CN311" s="6"/>
      <c r="CO311" s="6"/>
      <c r="CP311" s="6"/>
      <c r="CQ311" s="6"/>
      <c r="CR311" s="6"/>
      <c r="CS311" s="6"/>
      <c r="CT311" s="6"/>
      <c r="CU311" s="6"/>
    </row>
    <row r="312" spans="1:99" ht="15.6">
      <c r="A312" s="27">
        <v>33182</v>
      </c>
      <c r="B312">
        <v>10.949999809265099</v>
      </c>
      <c r="C312">
        <v>21.590000152587901</v>
      </c>
      <c r="D312">
        <v>0.20000000298023199</v>
      </c>
      <c r="E312">
        <v>40.689980317716</v>
      </c>
      <c r="F312" s="36">
        <f t="shared" si="261"/>
        <v>4.2451416458590057</v>
      </c>
      <c r="G312" s="41">
        <f t="shared" si="277"/>
        <v>3.4230099225815098</v>
      </c>
      <c r="H312" s="42">
        <f t="shared" si="278"/>
        <v>6.8460198451630191E-2</v>
      </c>
      <c r="I312" s="61">
        <f t="shared" si="262"/>
        <v>18.930000066757202</v>
      </c>
      <c r="J312" s="35" t="str">
        <f t="shared" si="263"/>
        <v xml:space="preserve"> </v>
      </c>
      <c r="K312" s="89">
        <f t="shared" si="290"/>
        <v>1</v>
      </c>
      <c r="L312" s="89">
        <f t="shared" si="297"/>
        <v>1</v>
      </c>
      <c r="M312" s="168">
        <f t="shared" si="302"/>
        <v>0.1161387998503515</v>
      </c>
      <c r="N312" s="165">
        <f t="shared" si="316"/>
        <v>0</v>
      </c>
      <c r="O312" s="70">
        <f t="shared" si="315"/>
        <v>1</v>
      </c>
      <c r="P312" s="102">
        <f t="shared" si="303"/>
        <v>2.9780000686646391</v>
      </c>
      <c r="Q312" s="230" t="str">
        <f t="shared" si="260"/>
        <v/>
      </c>
      <c r="R312" s="85">
        <f t="shared" si="317"/>
        <v>0</v>
      </c>
      <c r="S312" s="27">
        <v>33547</v>
      </c>
      <c r="T312">
        <v>9.8500003814697301</v>
      </c>
      <c r="U312">
        <v>17.9899997711182</v>
      </c>
      <c r="V312">
        <v>25.899999618530298</v>
      </c>
      <c r="W312">
        <v>40.689980317716</v>
      </c>
      <c r="X312" s="36">
        <f t="shared" si="264"/>
        <v>3.4569619332656725</v>
      </c>
      <c r="Y312" s="41">
        <f t="shared" si="279"/>
        <v>23.134430071917759</v>
      </c>
      <c r="Z312" s="42">
        <f t="shared" si="280"/>
        <v>0.46268860143835516</v>
      </c>
      <c r="AA312" s="61">
        <f t="shared" si="265"/>
        <v>15.954999923706083</v>
      </c>
      <c r="AB312" s="35">
        <f t="shared" si="266"/>
        <v>1</v>
      </c>
      <c r="AC312" s="76">
        <f t="shared" si="291"/>
        <v>1</v>
      </c>
      <c r="AD312" s="89">
        <f t="shared" si="304"/>
        <v>1</v>
      </c>
      <c r="AE312" s="168">
        <f t="shared" si="298"/>
        <v>9.8449112106394107E-2</v>
      </c>
      <c r="AF312" s="165">
        <f t="shared" si="318"/>
        <v>0</v>
      </c>
      <c r="AG312" s="70">
        <f t="shared" si="305"/>
        <v>1</v>
      </c>
      <c r="AH312" s="102">
        <f t="shared" si="306"/>
        <v>6.6239995956421014</v>
      </c>
      <c r="AI312" s="230" t="str">
        <f t="shared" si="267"/>
        <v/>
      </c>
      <c r="AJ312" s="85">
        <f t="shared" si="319"/>
        <v>0</v>
      </c>
      <c r="AK312" s="27">
        <v>33912</v>
      </c>
      <c r="AL312">
        <v>13.4799995422363</v>
      </c>
      <c r="AM312">
        <v>26.7600002288818</v>
      </c>
      <c r="AN312">
        <v>0</v>
      </c>
      <c r="AO312">
        <v>40.689980317716</v>
      </c>
      <c r="AP312" s="36">
        <f t="shared" si="268"/>
        <v>5.2785739179647182</v>
      </c>
      <c r="AQ312" s="41">
        <f t="shared" si="281"/>
        <v>0</v>
      </c>
      <c r="AR312" s="42">
        <f t="shared" si="282"/>
        <v>0</v>
      </c>
      <c r="AS312" s="61">
        <f t="shared" si="269"/>
        <v>23.440000057220423</v>
      </c>
      <c r="AT312" s="37" t="str">
        <f t="shared" si="283"/>
        <v xml:space="preserve"> </v>
      </c>
      <c r="AU312" s="76" t="str">
        <f t="shared" si="292"/>
        <v/>
      </c>
      <c r="AV312" s="89" t="str">
        <f t="shared" si="307"/>
        <v/>
      </c>
      <c r="AW312" s="168">
        <f t="shared" si="299"/>
        <v>0</v>
      </c>
      <c r="AX312" s="165">
        <f t="shared" si="320"/>
        <v>0</v>
      </c>
      <c r="AY312" s="70" t="str">
        <f t="shared" si="308"/>
        <v/>
      </c>
      <c r="AZ312" s="102" t="str">
        <f t="shared" si="309"/>
        <v/>
      </c>
      <c r="BA312" s="230" t="str">
        <f t="shared" si="270"/>
        <v/>
      </c>
      <c r="BB312" s="85">
        <f t="shared" si="321"/>
        <v>0</v>
      </c>
      <c r="BC312" s="27">
        <v>33547</v>
      </c>
      <c r="BD312">
        <v>8.0500001907348597</v>
      </c>
      <c r="BE312">
        <v>16.569999694824201</v>
      </c>
      <c r="BF312">
        <v>16.799999237060501</v>
      </c>
      <c r="BG312">
        <v>40.6611616191595</v>
      </c>
      <c r="BH312" s="110">
        <f t="shared" si="271"/>
        <v>3.3548420092715094</v>
      </c>
      <c r="BI312" s="111">
        <f t="shared" si="284"/>
        <v>14.116125629643292</v>
      </c>
      <c r="BJ312" s="113">
        <f t="shared" si="285"/>
        <v>0.28232251259286584</v>
      </c>
      <c r="BK312" s="112">
        <f t="shared" si="272"/>
        <v>14.439999818801866</v>
      </c>
      <c r="BL312" s="35">
        <f t="shared" si="273"/>
        <v>1</v>
      </c>
      <c r="BM312" s="76">
        <f t="shared" si="293"/>
        <v>1</v>
      </c>
      <c r="BN312" s="89">
        <f t="shared" si="310"/>
        <v>1</v>
      </c>
      <c r="BO312" s="168">
        <f t="shared" si="300"/>
        <v>8.3282041958979217E-2</v>
      </c>
      <c r="BP312" s="165">
        <f t="shared" si="295"/>
        <v>1</v>
      </c>
      <c r="BQ312" s="70">
        <f t="shared" si="313"/>
        <v>1</v>
      </c>
      <c r="BR312" s="102">
        <f t="shared" si="311"/>
        <v>6.8780004501342686</v>
      </c>
      <c r="BS312" s="230" t="str">
        <f t="shared" si="286"/>
        <v/>
      </c>
      <c r="BT312" s="85">
        <f t="shared" si="322"/>
        <v>0</v>
      </c>
      <c r="BU312" s="27">
        <v>33912</v>
      </c>
      <c r="BV312">
        <v>7.7699999809265101</v>
      </c>
      <c r="BW312">
        <v>24.209999084472699</v>
      </c>
      <c r="BX312">
        <v>0</v>
      </c>
      <c r="BY312">
        <v>40.6611616191595</v>
      </c>
      <c r="BZ312" s="34">
        <f t="shared" si="274"/>
        <v>5.2297462081011954</v>
      </c>
      <c r="CA312" s="38">
        <f t="shared" si="287"/>
        <v>0</v>
      </c>
      <c r="CB312" s="40">
        <f t="shared" si="288"/>
        <v>0</v>
      </c>
      <c r="CC312" s="61">
        <f t="shared" si="275"/>
        <v>20.099999308586153</v>
      </c>
      <c r="CD312" s="35" t="str">
        <f t="shared" si="276"/>
        <v xml:space="preserve"> </v>
      </c>
      <c r="CE312" s="76" t="str">
        <f t="shared" si="294"/>
        <v/>
      </c>
      <c r="CF312" s="89">
        <f t="shared" si="312"/>
        <v>1</v>
      </c>
      <c r="CG312" s="168">
        <f t="shared" si="301"/>
        <v>0.11058857961666524</v>
      </c>
      <c r="CH312" s="165">
        <f t="shared" si="323"/>
        <v>0</v>
      </c>
      <c r="CI312" s="70" t="str">
        <f t="shared" si="296"/>
        <v/>
      </c>
      <c r="CJ312" s="102">
        <f t="shared" si="314"/>
        <v>6.9420001983642434</v>
      </c>
      <c r="CK312" s="230" t="str">
        <f t="shared" si="289"/>
        <v/>
      </c>
      <c r="CL312" s="85">
        <f t="shared" si="324"/>
        <v>0</v>
      </c>
      <c r="CM312" s="6"/>
      <c r="CN312" s="6"/>
      <c r="CO312" s="6"/>
      <c r="CP312" s="6"/>
      <c r="CQ312" s="6"/>
      <c r="CR312" s="6"/>
      <c r="CS312" s="6"/>
      <c r="CT312" s="6"/>
      <c r="CU312" s="6"/>
    </row>
    <row r="313" spans="1:99" ht="15.6">
      <c r="A313" s="27">
        <v>33183</v>
      </c>
      <c r="B313">
        <v>9.3500003814697301</v>
      </c>
      <c r="C313">
        <v>21.889999389648398</v>
      </c>
      <c r="D313">
        <v>0</v>
      </c>
      <c r="E313">
        <v>40.8348395682657</v>
      </c>
      <c r="F313" s="36">
        <f t="shared" si="261"/>
        <v>4.5367808434029042</v>
      </c>
      <c r="G313" s="41">
        <f t="shared" si="277"/>
        <v>0</v>
      </c>
      <c r="H313" s="42">
        <f t="shared" si="278"/>
        <v>0</v>
      </c>
      <c r="I313" s="61">
        <f t="shared" si="262"/>
        <v>18.754999637603731</v>
      </c>
      <c r="J313" s="35" t="str">
        <f t="shared" si="263"/>
        <v xml:space="preserve"> </v>
      </c>
      <c r="K313" s="89">
        <f t="shared" si="290"/>
        <v>1</v>
      </c>
      <c r="L313" s="89">
        <f t="shared" si="297"/>
        <v>1</v>
      </c>
      <c r="M313" s="168">
        <f t="shared" si="302"/>
        <v>0.1159972025412765</v>
      </c>
      <c r="N313" s="165">
        <f t="shared" si="316"/>
        <v>0</v>
      </c>
      <c r="O313" s="70" t="str">
        <f t="shared" si="315"/>
        <v/>
      </c>
      <c r="P313" s="102">
        <f t="shared" si="303"/>
        <v>2.9780000686646391</v>
      </c>
      <c r="Q313" s="230" t="str">
        <f t="shared" si="260"/>
        <v/>
      </c>
      <c r="R313" s="85">
        <f t="shared" si="317"/>
        <v>0</v>
      </c>
      <c r="S313" s="27">
        <v>33548</v>
      </c>
      <c r="T313">
        <v>7.6900000572204599</v>
      </c>
      <c r="U313">
        <v>19.2299995422363</v>
      </c>
      <c r="V313">
        <v>0.30000001192092901</v>
      </c>
      <c r="W313">
        <v>40.8348395682657</v>
      </c>
      <c r="X313" s="36">
        <f t="shared" si="264"/>
        <v>4.0708441028659941</v>
      </c>
      <c r="Y313" s="41">
        <f t="shared" si="279"/>
        <v>20.177754801545891</v>
      </c>
      <c r="Z313" s="42">
        <f t="shared" si="280"/>
        <v>0.40355509603091783</v>
      </c>
      <c r="AA313" s="61">
        <f t="shared" si="265"/>
        <v>16.34499967098234</v>
      </c>
      <c r="AB313" s="35">
        <f t="shared" si="266"/>
        <v>1</v>
      </c>
      <c r="AC313" s="76">
        <f t="shared" si="291"/>
        <v>1</v>
      </c>
      <c r="AD313" s="89">
        <f t="shared" si="304"/>
        <v>1</v>
      </c>
      <c r="AE313" s="168">
        <f t="shared" si="298"/>
        <v>0.10197515653448</v>
      </c>
      <c r="AF313" s="165">
        <f t="shared" si="318"/>
        <v>0</v>
      </c>
      <c r="AG313" s="70">
        <f t="shared" si="305"/>
        <v>1</v>
      </c>
      <c r="AH313" s="102">
        <f t="shared" si="306"/>
        <v>2.7799995422363395</v>
      </c>
      <c r="AI313" s="230" t="str">
        <f t="shared" si="267"/>
        <v/>
      </c>
      <c r="AJ313" s="85">
        <f t="shared" si="319"/>
        <v>0</v>
      </c>
      <c r="AK313" s="27">
        <v>33913</v>
      </c>
      <c r="AL313">
        <v>19.4899997711182</v>
      </c>
      <c r="AM313">
        <v>31.7600002288818</v>
      </c>
      <c r="AN313">
        <v>0</v>
      </c>
      <c r="AO313">
        <v>40.8348395682657</v>
      </c>
      <c r="AP313" s="36">
        <f t="shared" si="268"/>
        <v>5.8311568287263738</v>
      </c>
      <c r="AQ313" s="41">
        <f t="shared" si="281"/>
        <v>0</v>
      </c>
      <c r="AR313" s="42">
        <f t="shared" si="282"/>
        <v>0</v>
      </c>
      <c r="AS313" s="61">
        <f t="shared" si="269"/>
        <v>28.6925001144409</v>
      </c>
      <c r="AT313" s="37" t="str">
        <f t="shared" si="283"/>
        <v xml:space="preserve"> </v>
      </c>
      <c r="AU313" s="76" t="str">
        <f t="shared" si="292"/>
        <v/>
      </c>
      <c r="AV313" s="89" t="str">
        <f t="shared" si="307"/>
        <v/>
      </c>
      <c r="AW313" s="168">
        <f t="shared" si="299"/>
        <v>0</v>
      </c>
      <c r="AX313" s="165">
        <f t="shared" si="320"/>
        <v>0</v>
      </c>
      <c r="AY313" s="70" t="str">
        <f t="shared" si="308"/>
        <v/>
      </c>
      <c r="AZ313" s="102" t="str">
        <f t="shared" si="309"/>
        <v/>
      </c>
      <c r="BA313" s="230" t="str">
        <f t="shared" si="270"/>
        <v/>
      </c>
      <c r="BB313" s="85">
        <f t="shared" si="321"/>
        <v>0</v>
      </c>
      <c r="BC313" s="27">
        <v>33548</v>
      </c>
      <c r="BD313">
        <v>3.3900001049041699</v>
      </c>
      <c r="BE313">
        <v>18.5100002288818</v>
      </c>
      <c r="BF313">
        <v>0</v>
      </c>
      <c r="BG313">
        <v>40.809057655557801</v>
      </c>
      <c r="BH313" s="110">
        <f t="shared" si="271"/>
        <v>4.2828421376115289</v>
      </c>
      <c r="BI313" s="111">
        <f t="shared" si="284"/>
        <v>10.689851919554069</v>
      </c>
      <c r="BJ313" s="113">
        <f t="shared" si="285"/>
        <v>0.21379703839108138</v>
      </c>
      <c r="BK313" s="112">
        <f t="shared" si="272"/>
        <v>14.730000197887392</v>
      </c>
      <c r="BL313" s="35">
        <f t="shared" si="273"/>
        <v>1</v>
      </c>
      <c r="BM313" s="76">
        <f t="shared" si="293"/>
        <v>1</v>
      </c>
      <c r="BN313" s="89">
        <f t="shared" si="310"/>
        <v>1</v>
      </c>
      <c r="BO313" s="168">
        <f t="shared" si="300"/>
        <v>8.6312014903589723E-2</v>
      </c>
      <c r="BP313" s="165">
        <f t="shared" si="295"/>
        <v>1</v>
      </c>
      <c r="BQ313" s="70">
        <f t="shared" si="313"/>
        <v>1</v>
      </c>
      <c r="BR313" s="102">
        <f t="shared" si="311"/>
        <v>4.3720005035400078</v>
      </c>
      <c r="BS313" s="230" t="str">
        <f t="shared" si="286"/>
        <v/>
      </c>
      <c r="BT313" s="85">
        <f t="shared" si="322"/>
        <v>0</v>
      </c>
      <c r="BU313" s="27">
        <v>33913</v>
      </c>
      <c r="BV313">
        <v>15.1199998855591</v>
      </c>
      <c r="BW313">
        <v>30.159999847412099</v>
      </c>
      <c r="BX313">
        <v>0.10000000149011599</v>
      </c>
      <c r="BY313">
        <v>40.809057655557801</v>
      </c>
      <c r="BZ313" s="34">
        <f t="shared" si="274"/>
        <v>6.0083245123253244</v>
      </c>
      <c r="CA313" s="38">
        <f t="shared" si="287"/>
        <v>0</v>
      </c>
      <c r="CB313" s="40">
        <f t="shared" si="288"/>
        <v>0</v>
      </c>
      <c r="CC313" s="61">
        <f t="shared" si="275"/>
        <v>26.399999856948849</v>
      </c>
      <c r="CD313" s="35" t="str">
        <f t="shared" si="276"/>
        <v xml:space="preserve"> </v>
      </c>
      <c r="CE313" s="76" t="str">
        <f t="shared" si="294"/>
        <v/>
      </c>
      <c r="CF313" s="89">
        <f t="shared" si="312"/>
        <v>1</v>
      </c>
      <c r="CG313" s="168">
        <f t="shared" si="301"/>
        <v>0</v>
      </c>
      <c r="CH313" s="165">
        <f t="shared" si="323"/>
        <v>0</v>
      </c>
      <c r="CI313" s="70" t="str">
        <f t="shared" si="296"/>
        <v/>
      </c>
      <c r="CJ313" s="102">
        <f t="shared" si="314"/>
        <v>12.862000083923324</v>
      </c>
      <c r="CK313" s="230" t="str">
        <f t="shared" si="289"/>
        <v/>
      </c>
      <c r="CL313" s="85">
        <f t="shared" si="324"/>
        <v>0</v>
      </c>
      <c r="CM313" s="6"/>
      <c r="CN313" s="6"/>
      <c r="CO313" s="6"/>
      <c r="CP313" s="6"/>
      <c r="CQ313" s="6"/>
      <c r="CR313" s="6"/>
      <c r="CS313" s="6"/>
      <c r="CT313" s="6"/>
      <c r="CU313" s="6"/>
    </row>
    <row r="314" spans="1:99" ht="15.6">
      <c r="A314" s="27">
        <v>33184</v>
      </c>
      <c r="B314">
        <v>10.079999923706101</v>
      </c>
      <c r="C314">
        <v>21.209999084472699</v>
      </c>
      <c r="D314">
        <v>0</v>
      </c>
      <c r="E314">
        <v>40.976650298698701</v>
      </c>
      <c r="F314" s="36">
        <f t="shared" si="261"/>
        <v>4.2921704939782748</v>
      </c>
      <c r="G314" s="41">
        <f t="shared" si="277"/>
        <v>0</v>
      </c>
      <c r="H314" s="42">
        <f t="shared" si="278"/>
        <v>0</v>
      </c>
      <c r="I314" s="61">
        <f t="shared" si="262"/>
        <v>18.427499294281048</v>
      </c>
      <c r="J314" s="35" t="str">
        <f t="shared" si="263"/>
        <v xml:space="preserve"> </v>
      </c>
      <c r="K314" s="89" t="str">
        <f t="shared" si="290"/>
        <v/>
      </c>
      <c r="L314" s="89">
        <f t="shared" si="297"/>
        <v>1</v>
      </c>
      <c r="M314" s="168">
        <f t="shared" si="302"/>
        <v>0.11528271718442337</v>
      </c>
      <c r="N314" s="165">
        <f t="shared" si="316"/>
        <v>0</v>
      </c>
      <c r="O314" s="70" t="str">
        <f t="shared" si="315"/>
        <v/>
      </c>
      <c r="P314" s="102">
        <f t="shared" si="303"/>
        <v>2.9780000686646391</v>
      </c>
      <c r="Q314" s="230">
        <f t="shared" si="260"/>
        <v>33184</v>
      </c>
      <c r="R314" s="85">
        <f t="shared" si="317"/>
        <v>1</v>
      </c>
      <c r="S314" s="27">
        <v>33549</v>
      </c>
      <c r="T314">
        <v>7.7199997901916504</v>
      </c>
      <c r="U314">
        <v>20.2700004577637</v>
      </c>
      <c r="V314">
        <v>0.10000000149011599</v>
      </c>
      <c r="W314">
        <v>40.976650298698701</v>
      </c>
      <c r="X314" s="36">
        <f t="shared" si="264"/>
        <v>4.3329024401698799</v>
      </c>
      <c r="Y314" s="41">
        <f t="shared" si="279"/>
        <v>16.811432850900104</v>
      </c>
      <c r="Z314" s="42">
        <f t="shared" si="280"/>
        <v>0.33622865701800209</v>
      </c>
      <c r="AA314" s="61">
        <f t="shared" si="265"/>
        <v>17.132500290870688</v>
      </c>
      <c r="AB314" s="35">
        <f t="shared" si="266"/>
        <v>1</v>
      </c>
      <c r="AC314" s="76">
        <f t="shared" si="291"/>
        <v>1</v>
      </c>
      <c r="AD314" s="89">
        <f t="shared" si="304"/>
        <v>1</v>
      </c>
      <c r="AE314" s="168">
        <f t="shared" si="298"/>
        <v>0.10832580336277245</v>
      </c>
      <c r="AF314" s="165">
        <f t="shared" si="318"/>
        <v>0</v>
      </c>
      <c r="AG314" s="70">
        <f t="shared" si="305"/>
        <v>1</v>
      </c>
      <c r="AH314" s="102">
        <f t="shared" si="306"/>
        <v>0</v>
      </c>
      <c r="AI314" s="230" t="str">
        <f t="shared" si="267"/>
        <v/>
      </c>
      <c r="AJ314" s="85">
        <f t="shared" si="319"/>
        <v>0</v>
      </c>
      <c r="AK314" s="27">
        <v>33914</v>
      </c>
      <c r="AL314">
        <v>16.309999465942401</v>
      </c>
      <c r="AM314">
        <v>23.590000152587901</v>
      </c>
      <c r="AN314">
        <v>0.89999997615814198</v>
      </c>
      <c r="AO314">
        <v>40.976650298698701</v>
      </c>
      <c r="AP314" s="36">
        <f t="shared" si="268"/>
        <v>3.9181482926237821</v>
      </c>
      <c r="AQ314" s="41">
        <f t="shared" si="281"/>
        <v>0</v>
      </c>
      <c r="AR314" s="42">
        <f t="shared" si="282"/>
        <v>0</v>
      </c>
      <c r="AS314" s="61">
        <f t="shared" si="269"/>
        <v>21.769999980926528</v>
      </c>
      <c r="AT314" s="37" t="str">
        <f t="shared" si="283"/>
        <v xml:space="preserve"> </v>
      </c>
      <c r="AU314" s="76" t="str">
        <f t="shared" si="292"/>
        <v/>
      </c>
      <c r="AV314" s="89" t="str">
        <f t="shared" si="307"/>
        <v/>
      </c>
      <c r="AW314" s="168">
        <f t="shared" si="299"/>
        <v>0</v>
      </c>
      <c r="AX314" s="165">
        <f t="shared" si="320"/>
        <v>0</v>
      </c>
      <c r="AY314" s="70" t="str">
        <f t="shared" si="308"/>
        <v/>
      </c>
      <c r="AZ314" s="102" t="str">
        <f t="shared" si="309"/>
        <v/>
      </c>
      <c r="BA314" s="230" t="str">
        <f t="shared" si="270"/>
        <v/>
      </c>
      <c r="BB314" s="85">
        <f t="shared" si="321"/>
        <v>0</v>
      </c>
      <c r="BC314" s="27">
        <v>33549</v>
      </c>
      <c r="BD314">
        <v>3.0199999809265101</v>
      </c>
      <c r="BE314">
        <v>19</v>
      </c>
      <c r="BF314">
        <v>0</v>
      </c>
      <c r="BG314">
        <v>40.953847876495303</v>
      </c>
      <c r="BH314" s="110">
        <f t="shared" si="271"/>
        <v>4.4278011660268275</v>
      </c>
      <c r="BI314" s="111">
        <f t="shared" si="284"/>
        <v>7.147610986732607</v>
      </c>
      <c r="BJ314" s="113">
        <f t="shared" si="285"/>
        <v>0.14295221973465214</v>
      </c>
      <c r="BK314" s="112">
        <f t="shared" si="272"/>
        <v>15.004999995231628</v>
      </c>
      <c r="BL314" s="35" t="str">
        <f t="shared" si="273"/>
        <v xml:space="preserve"> </v>
      </c>
      <c r="BM314" s="76">
        <f t="shared" si="293"/>
        <v>1</v>
      </c>
      <c r="BN314" s="89">
        <f t="shared" si="310"/>
        <v>1</v>
      </c>
      <c r="BO314" s="168">
        <f t="shared" si="300"/>
        <v>8.9142237692300716E-2</v>
      </c>
      <c r="BP314" s="165">
        <f t="shared" si="295"/>
        <v>1</v>
      </c>
      <c r="BQ314" s="70">
        <f t="shared" si="313"/>
        <v>1</v>
      </c>
      <c r="BR314" s="102">
        <f t="shared" si="311"/>
        <v>0.97999992370602906</v>
      </c>
      <c r="BS314" s="230" t="str">
        <f t="shared" si="286"/>
        <v/>
      </c>
      <c r="BT314" s="85">
        <f t="shared" si="322"/>
        <v>0</v>
      </c>
      <c r="BU314" s="27">
        <v>33914</v>
      </c>
      <c r="BV314">
        <v>13.5100002288818</v>
      </c>
      <c r="BW314">
        <v>25.069999694824201</v>
      </c>
      <c r="BX314">
        <v>0.20000000298023199</v>
      </c>
      <c r="BY314">
        <v>40.953847876495303</v>
      </c>
      <c r="BZ314" s="34">
        <f t="shared" si="274"/>
        <v>4.8483303575999317</v>
      </c>
      <c r="CA314" s="38">
        <f t="shared" si="287"/>
        <v>0</v>
      </c>
      <c r="CB314" s="40">
        <f t="shared" si="288"/>
        <v>0</v>
      </c>
      <c r="CC314" s="61">
        <f t="shared" si="275"/>
        <v>22.179999828338602</v>
      </c>
      <c r="CD314" s="35" t="str">
        <f t="shared" si="276"/>
        <v xml:space="preserve"> </v>
      </c>
      <c r="CE314" s="76" t="str">
        <f t="shared" si="294"/>
        <v/>
      </c>
      <c r="CF314" s="89">
        <f t="shared" si="312"/>
        <v>1</v>
      </c>
      <c r="CG314" s="168">
        <f t="shared" si="301"/>
        <v>0</v>
      </c>
      <c r="CH314" s="165">
        <f t="shared" si="323"/>
        <v>0</v>
      </c>
      <c r="CI314" s="70" t="str">
        <f t="shared" si="296"/>
        <v/>
      </c>
      <c r="CJ314" s="102">
        <f t="shared" si="314"/>
        <v>15.036000061035134</v>
      </c>
      <c r="CK314" s="230" t="str">
        <f t="shared" si="289"/>
        <v/>
      </c>
      <c r="CL314" s="85">
        <f t="shared" si="324"/>
        <v>0</v>
      </c>
      <c r="CM314" s="6"/>
      <c r="CN314" s="6"/>
      <c r="CO314" s="6"/>
      <c r="CP314" s="6"/>
      <c r="CQ314" s="6"/>
      <c r="CR314" s="6"/>
      <c r="CS314" s="6"/>
      <c r="CT314" s="6"/>
      <c r="CU314" s="6"/>
    </row>
    <row r="315" spans="1:99" ht="15.6">
      <c r="A315" s="27">
        <v>33185</v>
      </c>
      <c r="B315">
        <v>8.9700002670288104</v>
      </c>
      <c r="C315">
        <v>23.190000534057599</v>
      </c>
      <c r="D315">
        <v>0</v>
      </c>
      <c r="E315">
        <v>41.115376378129397</v>
      </c>
      <c r="F315" s="36">
        <f t="shared" si="261"/>
        <v>4.9312750982820486</v>
      </c>
      <c r="G315" s="41">
        <f t="shared" si="277"/>
        <v>0</v>
      </c>
      <c r="H315" s="42">
        <f t="shared" si="278"/>
        <v>0</v>
      </c>
      <c r="I315" s="61">
        <f t="shared" si="262"/>
        <v>19.635000467300401</v>
      </c>
      <c r="J315" s="35" t="str">
        <f t="shared" si="263"/>
        <v xml:space="preserve"> </v>
      </c>
      <c r="K315" s="89" t="str">
        <f t="shared" si="290"/>
        <v/>
      </c>
      <c r="L315" s="89">
        <f t="shared" si="297"/>
        <v>1</v>
      </c>
      <c r="M315" s="168">
        <f t="shared" si="302"/>
        <v>0.11447910801581015</v>
      </c>
      <c r="N315" s="165">
        <f t="shared" si="316"/>
        <v>0</v>
      </c>
      <c r="O315" s="70" t="str">
        <f t="shared" si="315"/>
        <v/>
      </c>
      <c r="P315" s="102">
        <f t="shared" si="303"/>
        <v>3.4860004425049596</v>
      </c>
      <c r="Q315" s="230" t="str">
        <f t="shared" si="260"/>
        <v/>
      </c>
      <c r="R315" s="85">
        <f t="shared" si="317"/>
        <v>1</v>
      </c>
      <c r="S315" s="27">
        <v>33550</v>
      </c>
      <c r="T315">
        <v>8.4099998474121094</v>
      </c>
      <c r="U315">
        <v>23.040000915527301</v>
      </c>
      <c r="V315">
        <v>0</v>
      </c>
      <c r="W315">
        <v>41.115376378129397</v>
      </c>
      <c r="X315" s="36">
        <f t="shared" si="264"/>
        <v>4.9494505806969356</v>
      </c>
      <c r="Y315" s="41">
        <f t="shared" si="279"/>
        <v>12.851872386342556</v>
      </c>
      <c r="Z315" s="42">
        <f t="shared" si="280"/>
        <v>0.25703744772685111</v>
      </c>
      <c r="AA315" s="61">
        <f t="shared" si="265"/>
        <v>19.382500648498503</v>
      </c>
      <c r="AB315" s="35">
        <f t="shared" si="266"/>
        <v>1</v>
      </c>
      <c r="AC315" s="76">
        <f t="shared" si="291"/>
        <v>1</v>
      </c>
      <c r="AD315" s="89">
        <f t="shared" si="304"/>
        <v>1</v>
      </c>
      <c r="AE315" s="168">
        <f t="shared" si="298"/>
        <v>0.11554899062728929</v>
      </c>
      <c r="AF315" s="165">
        <f t="shared" si="318"/>
        <v>0</v>
      </c>
      <c r="AG315" s="70">
        <f t="shared" si="305"/>
        <v>1</v>
      </c>
      <c r="AH315" s="102">
        <f t="shared" si="306"/>
        <v>0.30600051879880252</v>
      </c>
      <c r="AI315" s="230" t="str">
        <f t="shared" si="267"/>
        <v/>
      </c>
      <c r="AJ315" s="85">
        <f t="shared" si="319"/>
        <v>0</v>
      </c>
      <c r="AK315" s="27">
        <v>33915</v>
      </c>
      <c r="AL315">
        <v>12.460000038146999</v>
      </c>
      <c r="AM315">
        <v>18.340000152587901</v>
      </c>
      <c r="AN315">
        <v>8.3000001907348597</v>
      </c>
      <c r="AO315">
        <v>41.115376378129397</v>
      </c>
      <c r="AP315" s="36">
        <f t="shared" si="268"/>
        <v>3.1073686087714036</v>
      </c>
      <c r="AQ315" s="41">
        <f t="shared" si="281"/>
        <v>5.8141053037177368</v>
      </c>
      <c r="AR315" s="42">
        <f t="shared" si="282"/>
        <v>0.11628210607435474</v>
      </c>
      <c r="AS315" s="61">
        <f t="shared" si="269"/>
        <v>16.870000123977675</v>
      </c>
      <c r="AT315" s="37" t="str">
        <f t="shared" si="283"/>
        <v xml:space="preserve"> </v>
      </c>
      <c r="AU315" s="76">
        <f t="shared" si="292"/>
        <v>1</v>
      </c>
      <c r="AV315" s="89" t="str">
        <f t="shared" si="307"/>
        <v/>
      </c>
      <c r="AW315" s="168">
        <f t="shared" si="299"/>
        <v>0.10634230199149179</v>
      </c>
      <c r="AX315" s="165">
        <f t="shared" si="320"/>
        <v>0</v>
      </c>
      <c r="AY315" s="70" t="str">
        <f t="shared" si="308"/>
        <v/>
      </c>
      <c r="AZ315" s="102" t="str">
        <f t="shared" si="309"/>
        <v/>
      </c>
      <c r="BA315" s="230" t="str">
        <f t="shared" si="270"/>
        <v/>
      </c>
      <c r="BB315" s="85">
        <f t="shared" si="321"/>
        <v>0</v>
      </c>
      <c r="BC315" s="27">
        <v>33550</v>
      </c>
      <c r="BD315">
        <v>6.4200000762939498</v>
      </c>
      <c r="BE315">
        <v>24.389999389648398</v>
      </c>
      <c r="BF315">
        <v>0</v>
      </c>
      <c r="BG315">
        <v>41.095493573299301</v>
      </c>
      <c r="BH315" s="110">
        <f t="shared" si="271"/>
        <v>5.4304205467935427</v>
      </c>
      <c r="BI315" s="111">
        <f t="shared" si="284"/>
        <v>2.8032745492977726</v>
      </c>
      <c r="BJ315" s="113">
        <f t="shared" si="285"/>
        <v>5.6065490985955452E-2</v>
      </c>
      <c r="BK315" s="112">
        <f t="shared" si="272"/>
        <v>19.897499561309786</v>
      </c>
      <c r="BL315" s="35" t="str">
        <f t="shared" si="273"/>
        <v xml:space="preserve"> </v>
      </c>
      <c r="BM315" s="76">
        <f t="shared" si="293"/>
        <v>1</v>
      </c>
      <c r="BN315" s="89">
        <f t="shared" si="310"/>
        <v>1</v>
      </c>
      <c r="BO315" s="168">
        <f t="shared" si="300"/>
        <v>0.11263948125857917</v>
      </c>
      <c r="BP315" s="165">
        <f t="shared" si="295"/>
        <v>1</v>
      </c>
      <c r="BQ315" s="70">
        <f t="shared" si="313"/>
        <v>1</v>
      </c>
      <c r="BR315" s="102">
        <f t="shared" si="311"/>
        <v>1.6979995727538579</v>
      </c>
      <c r="BS315" s="230" t="str">
        <f t="shared" si="286"/>
        <v/>
      </c>
      <c r="BT315" s="85">
        <f t="shared" si="322"/>
        <v>0</v>
      </c>
      <c r="BU315" s="27">
        <v>33915</v>
      </c>
      <c r="BV315">
        <v>9.3100004196166992</v>
      </c>
      <c r="BW315">
        <v>16.780000686645501</v>
      </c>
      <c r="BX315">
        <v>6.4000000953674299</v>
      </c>
      <c r="BY315">
        <v>41.095493573299301</v>
      </c>
      <c r="BZ315" s="34">
        <f t="shared" si="274"/>
        <v>3.2523782160082106</v>
      </c>
      <c r="CA315" s="38">
        <f t="shared" si="287"/>
        <v>3.7980975225608611</v>
      </c>
      <c r="CB315" s="40">
        <f t="shared" si="288"/>
        <v>7.5961950451217217E-2</v>
      </c>
      <c r="CC315" s="61">
        <f t="shared" si="275"/>
        <v>14.9125006198883</v>
      </c>
      <c r="CD315" s="35" t="str">
        <f t="shared" si="276"/>
        <v xml:space="preserve"> </v>
      </c>
      <c r="CE315" s="76">
        <f t="shared" si="294"/>
        <v>1</v>
      </c>
      <c r="CF315" s="89">
        <f t="shared" si="312"/>
        <v>1</v>
      </c>
      <c r="CG315" s="168">
        <f t="shared" si="301"/>
        <v>8.8195547759521861E-2</v>
      </c>
      <c r="CH315" s="165">
        <f t="shared" si="323"/>
        <v>0</v>
      </c>
      <c r="CI315" s="70" t="str">
        <f t="shared" si="296"/>
        <v/>
      </c>
      <c r="CJ315" s="102">
        <f t="shared" si="314"/>
        <v>13.09400005340574</v>
      </c>
      <c r="CK315" s="230" t="str">
        <f t="shared" si="289"/>
        <v/>
      </c>
      <c r="CL315" s="85">
        <f t="shared" si="324"/>
        <v>0</v>
      </c>
      <c r="CM315" s="6"/>
      <c r="CN315" s="6"/>
      <c r="CO315" s="6"/>
      <c r="CP315" s="6"/>
      <c r="CQ315" s="6"/>
      <c r="CR315" s="6"/>
      <c r="CS315" s="6"/>
      <c r="CT315" s="6"/>
      <c r="CU315" s="6"/>
    </row>
    <row r="316" spans="1:99" ht="15.6">
      <c r="A316" s="27">
        <v>33186</v>
      </c>
      <c r="B316">
        <v>12.439999580383301</v>
      </c>
      <c r="C316">
        <v>26.329999923706101</v>
      </c>
      <c r="D316">
        <v>0</v>
      </c>
      <c r="E316">
        <v>41.250981675672399</v>
      </c>
      <c r="F316" s="36">
        <f t="shared" si="261"/>
        <v>5.3667943143434762</v>
      </c>
      <c r="G316" s="41">
        <f t="shared" si="277"/>
        <v>0</v>
      </c>
      <c r="H316" s="42">
        <f t="shared" si="278"/>
        <v>0</v>
      </c>
      <c r="I316" s="61">
        <f t="shared" si="262"/>
        <v>22.857499837875402</v>
      </c>
      <c r="J316" s="35" t="str">
        <f t="shared" si="263"/>
        <v xml:space="preserve"> </v>
      </c>
      <c r="K316" s="89" t="str">
        <f t="shared" si="290"/>
        <v/>
      </c>
      <c r="L316" s="89">
        <f t="shared" si="297"/>
        <v>1</v>
      </c>
      <c r="M316" s="168">
        <f t="shared" si="302"/>
        <v>0</v>
      </c>
      <c r="N316" s="165">
        <f t="shared" si="316"/>
        <v>1</v>
      </c>
      <c r="O316" s="70" t="str">
        <f t="shared" si="315"/>
        <v/>
      </c>
      <c r="P316" s="102">
        <f t="shared" si="303"/>
        <v>6.5720003128052813</v>
      </c>
      <c r="Q316" s="230" t="str">
        <f t="shared" si="260"/>
        <v/>
      </c>
      <c r="R316" s="85">
        <f t="shared" si="317"/>
        <v>1</v>
      </c>
      <c r="S316" s="27">
        <v>33551</v>
      </c>
      <c r="T316">
        <v>11.439999580383301</v>
      </c>
      <c r="U316">
        <v>24.030000686645501</v>
      </c>
      <c r="V316">
        <v>0</v>
      </c>
      <c r="W316">
        <v>41.250981675672399</v>
      </c>
      <c r="X316" s="36">
        <f t="shared" si="264"/>
        <v>4.8827585074938025</v>
      </c>
      <c r="Y316" s="41">
        <f t="shared" si="279"/>
        <v>8.945665580347514</v>
      </c>
      <c r="Z316" s="42">
        <f t="shared" si="280"/>
        <v>0.17891331160695029</v>
      </c>
      <c r="AA316" s="61">
        <f t="shared" si="265"/>
        <v>20.882500410079949</v>
      </c>
      <c r="AB316" s="35" t="str">
        <f t="shared" si="266"/>
        <v xml:space="preserve"> </v>
      </c>
      <c r="AC316" s="76">
        <f t="shared" si="291"/>
        <v>1</v>
      </c>
      <c r="AD316" s="89">
        <f t="shared" si="304"/>
        <v>1</v>
      </c>
      <c r="AE316" s="168">
        <f t="shared" si="298"/>
        <v>9.3792977082713599E-2</v>
      </c>
      <c r="AF316" s="165">
        <f t="shared" si="318"/>
        <v>0</v>
      </c>
      <c r="AG316" s="70">
        <f t="shared" si="305"/>
        <v>1</v>
      </c>
      <c r="AH316" s="102">
        <f t="shared" si="306"/>
        <v>1.8120008468627617</v>
      </c>
      <c r="AI316" s="230" t="str">
        <f t="shared" si="267"/>
        <v/>
      </c>
      <c r="AJ316" s="85">
        <f t="shared" si="319"/>
        <v>0</v>
      </c>
      <c r="AK316" s="27">
        <v>33916</v>
      </c>
      <c r="AL316">
        <v>7.3699998855590803</v>
      </c>
      <c r="AM316">
        <v>19.0100002288818</v>
      </c>
      <c r="AN316">
        <v>1</v>
      </c>
      <c r="AO316">
        <v>41.250981675672399</v>
      </c>
      <c r="AP316" s="36">
        <f t="shared" si="268"/>
        <v>4.094436248759199</v>
      </c>
      <c r="AQ316" s="41">
        <f t="shared" si="281"/>
        <v>3.5385563047103776</v>
      </c>
      <c r="AR316" s="42">
        <f t="shared" si="282"/>
        <v>7.0771126094207548E-2</v>
      </c>
      <c r="AS316" s="61">
        <f t="shared" si="269"/>
        <v>16.100000143051119</v>
      </c>
      <c r="AT316" s="37" t="str">
        <f t="shared" si="283"/>
        <v xml:space="preserve"> </v>
      </c>
      <c r="AU316" s="76">
        <f t="shared" si="292"/>
        <v>1</v>
      </c>
      <c r="AV316" s="89" t="str">
        <f t="shared" si="307"/>
        <v/>
      </c>
      <c r="AW316" s="168">
        <f t="shared" si="299"/>
        <v>9.9784461288266957E-2</v>
      </c>
      <c r="AX316" s="165">
        <f t="shared" si="320"/>
        <v>0</v>
      </c>
      <c r="AY316" s="70" t="str">
        <f t="shared" si="308"/>
        <v/>
      </c>
      <c r="AZ316" s="102" t="str">
        <f t="shared" si="309"/>
        <v/>
      </c>
      <c r="BA316" s="230" t="str">
        <f t="shared" si="270"/>
        <v/>
      </c>
      <c r="BB316" s="85">
        <f t="shared" si="321"/>
        <v>0</v>
      </c>
      <c r="BC316" s="27">
        <v>33551</v>
      </c>
      <c r="BD316">
        <v>10.7399997711182</v>
      </c>
      <c r="BE316">
        <v>24.2700004577637</v>
      </c>
      <c r="BF316">
        <v>0</v>
      </c>
      <c r="BG316">
        <v>41.233956037296601</v>
      </c>
      <c r="BH316" s="110">
        <f t="shared" si="271"/>
        <v>5.02691893491847</v>
      </c>
      <c r="BI316" s="111">
        <f t="shared" si="284"/>
        <v>0</v>
      </c>
      <c r="BJ316" s="113">
        <f t="shared" si="285"/>
        <v>0</v>
      </c>
      <c r="BK316" s="112">
        <f t="shared" si="272"/>
        <v>20.887500286102323</v>
      </c>
      <c r="BL316" s="35" t="str">
        <f t="shared" si="273"/>
        <v xml:space="preserve"> </v>
      </c>
      <c r="BM316" s="76">
        <f t="shared" si="293"/>
        <v>1</v>
      </c>
      <c r="BN316" s="89">
        <f t="shared" si="310"/>
        <v>1</v>
      </c>
      <c r="BO316" s="168">
        <f t="shared" si="300"/>
        <v>9.3609606830788311E-2</v>
      </c>
      <c r="BP316" s="165">
        <f t="shared" si="295"/>
        <v>0</v>
      </c>
      <c r="BQ316" s="70">
        <f t="shared" si="313"/>
        <v>1</v>
      </c>
      <c r="BR316" s="102">
        <f t="shared" si="311"/>
        <v>3.2079998016357165</v>
      </c>
      <c r="BS316" s="230" t="str">
        <f t="shared" si="286"/>
        <v/>
      </c>
      <c r="BT316" s="85">
        <f t="shared" si="322"/>
        <v>0</v>
      </c>
      <c r="BU316" s="27">
        <v>33916</v>
      </c>
      <c r="BV316">
        <v>3.3099999427795401</v>
      </c>
      <c r="BW316">
        <v>16.7399997711182</v>
      </c>
      <c r="BX316">
        <v>1.29999995231628</v>
      </c>
      <c r="BY316">
        <v>41.233956037296601</v>
      </c>
      <c r="BZ316" s="34">
        <f t="shared" si="274"/>
        <v>3.9472072473510207</v>
      </c>
      <c r="CA316" s="38">
        <f t="shared" si="287"/>
        <v>1.9403316769963244</v>
      </c>
      <c r="CB316" s="40">
        <f t="shared" si="288"/>
        <v>3.8806633539926486E-2</v>
      </c>
      <c r="CC316" s="61">
        <f t="shared" si="275"/>
        <v>13.382499814033535</v>
      </c>
      <c r="CD316" s="35" t="str">
        <f t="shared" si="276"/>
        <v xml:space="preserve"> </v>
      </c>
      <c r="CE316" s="76">
        <f t="shared" si="294"/>
        <v>1</v>
      </c>
      <c r="CF316" s="89">
        <f t="shared" si="312"/>
        <v>1</v>
      </c>
      <c r="CG316" s="168">
        <f t="shared" si="301"/>
        <v>7.1998230259200352E-2</v>
      </c>
      <c r="CH316" s="165">
        <f t="shared" si="323"/>
        <v>0</v>
      </c>
      <c r="CI316" s="70" t="str">
        <f t="shared" si="296"/>
        <v/>
      </c>
      <c r="CJ316" s="102">
        <f t="shared" si="314"/>
        <v>11.428000259399369</v>
      </c>
      <c r="CK316" s="230" t="str">
        <f t="shared" si="289"/>
        <v/>
      </c>
      <c r="CL316" s="85">
        <f t="shared" si="324"/>
        <v>0</v>
      </c>
      <c r="CM316" s="6"/>
      <c r="CN316" s="6"/>
      <c r="CO316" s="6"/>
      <c r="CP316" s="6"/>
      <c r="CQ316" s="6"/>
      <c r="CR316" s="6"/>
      <c r="CS316" s="6"/>
      <c r="CT316" s="6"/>
      <c r="CU316" s="6"/>
    </row>
    <row r="317" spans="1:99" ht="15.6">
      <c r="A317" s="27">
        <v>33187</v>
      </c>
      <c r="B317">
        <v>14</v>
      </c>
      <c r="C317">
        <v>31.5</v>
      </c>
      <c r="D317">
        <v>0</v>
      </c>
      <c r="E317">
        <v>41.383430060442301</v>
      </c>
      <c r="F317" s="36">
        <f t="shared" si="261"/>
        <v>6.5901927770315973</v>
      </c>
      <c r="G317" s="41">
        <f t="shared" si="277"/>
        <v>0</v>
      </c>
      <c r="H317" s="42">
        <f t="shared" si="278"/>
        <v>0</v>
      </c>
      <c r="I317" s="61">
        <f t="shared" si="262"/>
        <v>27.125</v>
      </c>
      <c r="J317" s="35" t="str">
        <f t="shared" si="263"/>
        <v xml:space="preserve"> </v>
      </c>
      <c r="K317" s="89" t="str">
        <f t="shared" si="290"/>
        <v/>
      </c>
      <c r="L317" s="89">
        <f t="shared" si="297"/>
        <v>1</v>
      </c>
      <c r="M317" s="168">
        <f t="shared" si="302"/>
        <v>0</v>
      </c>
      <c r="N317" s="165">
        <f t="shared" si="316"/>
        <v>1</v>
      </c>
      <c r="O317" s="70" t="str">
        <f t="shared" si="315"/>
        <v/>
      </c>
      <c r="P317" s="102">
        <f t="shared" si="303"/>
        <v>13.072000312805281</v>
      </c>
      <c r="Q317" s="230" t="str">
        <f t="shared" si="260"/>
        <v/>
      </c>
      <c r="R317" s="85">
        <f t="shared" si="317"/>
        <v>1</v>
      </c>
      <c r="S317" s="27">
        <v>33552</v>
      </c>
      <c r="T317">
        <v>12.25</v>
      </c>
      <c r="U317">
        <v>24.030000686645501</v>
      </c>
      <c r="V317">
        <v>0</v>
      </c>
      <c r="W317">
        <v>41.383430060442301</v>
      </c>
      <c r="X317" s="36">
        <f t="shared" si="264"/>
        <v>4.7922445342140412</v>
      </c>
      <c r="Y317" s="41">
        <f t="shared" si="279"/>
        <v>5.1118699529762814</v>
      </c>
      <c r="Z317" s="42">
        <f t="shared" si="280"/>
        <v>0.10223739905952563</v>
      </c>
      <c r="AA317" s="61">
        <f t="shared" si="265"/>
        <v>21.085000514984124</v>
      </c>
      <c r="AB317" s="35" t="str">
        <f t="shared" si="266"/>
        <v xml:space="preserve"> </v>
      </c>
      <c r="AC317" s="76" t="str">
        <f t="shared" si="291"/>
        <v/>
      </c>
      <c r="AD317" s="89">
        <f t="shared" si="304"/>
        <v>1</v>
      </c>
      <c r="AE317" s="168">
        <f t="shared" si="298"/>
        <v>8.4838385840099145E-2</v>
      </c>
      <c r="AF317" s="165">
        <f t="shared" si="318"/>
        <v>0</v>
      </c>
      <c r="AG317" s="70">
        <f t="shared" si="305"/>
        <v>1</v>
      </c>
      <c r="AH317" s="102">
        <f t="shared" si="306"/>
        <v>3.4800012588500606</v>
      </c>
      <c r="AI317" s="230" t="str">
        <f t="shared" si="267"/>
        <v/>
      </c>
      <c r="AJ317" s="85">
        <f t="shared" si="319"/>
        <v>0</v>
      </c>
      <c r="AK317" s="27">
        <v>33917</v>
      </c>
      <c r="AL317">
        <v>7.4699997901916504</v>
      </c>
      <c r="AM317">
        <v>22.149999618530298</v>
      </c>
      <c r="AN317">
        <v>0.10000000149011599</v>
      </c>
      <c r="AO317">
        <v>41.383430060442301</v>
      </c>
      <c r="AP317" s="36">
        <f t="shared" si="268"/>
        <v>4.8540255282314506</v>
      </c>
      <c r="AQ317" s="41">
        <f t="shared" si="281"/>
        <v>0</v>
      </c>
      <c r="AR317" s="42">
        <f t="shared" si="282"/>
        <v>0</v>
      </c>
      <c r="AS317" s="61">
        <f t="shared" si="269"/>
        <v>18.479999661445635</v>
      </c>
      <c r="AT317" s="37" t="str">
        <f t="shared" si="283"/>
        <v xml:space="preserve"> </v>
      </c>
      <c r="AU317" s="76">
        <f t="shared" si="292"/>
        <v>1</v>
      </c>
      <c r="AV317" s="89" t="str">
        <f t="shared" si="307"/>
        <v/>
      </c>
      <c r="AW317" s="168">
        <f t="shared" si="299"/>
        <v>0.1154331903202411</v>
      </c>
      <c r="AX317" s="165">
        <f t="shared" si="320"/>
        <v>0</v>
      </c>
      <c r="AY317" s="70" t="str">
        <f t="shared" si="308"/>
        <v/>
      </c>
      <c r="AZ317" s="102" t="str">
        <f t="shared" si="309"/>
        <v/>
      </c>
      <c r="BA317" s="230" t="str">
        <f t="shared" si="270"/>
        <v/>
      </c>
      <c r="BB317" s="85">
        <f t="shared" si="321"/>
        <v>0</v>
      </c>
      <c r="BC317" s="27">
        <v>33552</v>
      </c>
      <c r="BD317">
        <v>11.3900003433228</v>
      </c>
      <c r="BE317">
        <v>24.2299995422363</v>
      </c>
      <c r="BF317">
        <v>0</v>
      </c>
      <c r="BG317">
        <v>41.369196559814398</v>
      </c>
      <c r="BH317" s="110">
        <f t="shared" si="271"/>
        <v>4.955566511157234</v>
      </c>
      <c r="BI317" s="111">
        <f t="shared" si="284"/>
        <v>0</v>
      </c>
      <c r="BJ317" s="113">
        <f t="shared" si="285"/>
        <v>0</v>
      </c>
      <c r="BK317" s="112">
        <f t="shared" si="272"/>
        <v>21.019999742507924</v>
      </c>
      <c r="BL317" s="35" t="str">
        <f t="shared" si="273"/>
        <v xml:space="preserve"> </v>
      </c>
      <c r="BM317" s="76" t="str">
        <f t="shared" si="293"/>
        <v/>
      </c>
      <c r="BN317" s="89">
        <f t="shared" si="310"/>
        <v>1</v>
      </c>
      <c r="BO317" s="168">
        <f t="shared" si="300"/>
        <v>8.8102922533788236E-2</v>
      </c>
      <c r="BP317" s="165">
        <f t="shared" si="295"/>
        <v>0</v>
      </c>
      <c r="BQ317" s="70">
        <f t="shared" si="313"/>
        <v>1</v>
      </c>
      <c r="BR317" s="102">
        <f t="shared" si="311"/>
        <v>3.9999998092651139</v>
      </c>
      <c r="BS317" s="230" t="str">
        <f t="shared" si="286"/>
        <v/>
      </c>
      <c r="BT317" s="85">
        <f t="shared" si="322"/>
        <v>0</v>
      </c>
      <c r="BU317" s="27">
        <v>33917</v>
      </c>
      <c r="BV317">
        <v>3.46000003814697</v>
      </c>
      <c r="BW317">
        <v>20.2600002288818</v>
      </c>
      <c r="BX317">
        <v>0</v>
      </c>
      <c r="BY317">
        <v>41.369196559814398</v>
      </c>
      <c r="BZ317" s="34">
        <f t="shared" si="274"/>
        <v>4.7213329714487964</v>
      </c>
      <c r="CA317" s="38">
        <f t="shared" si="287"/>
        <v>0</v>
      </c>
      <c r="CB317" s="40">
        <f t="shared" si="288"/>
        <v>0</v>
      </c>
      <c r="CC317" s="61">
        <f t="shared" si="275"/>
        <v>16.060000181198092</v>
      </c>
      <c r="CD317" s="35" t="str">
        <f t="shared" si="276"/>
        <v xml:space="preserve"> </v>
      </c>
      <c r="CE317" s="76">
        <f t="shared" si="294"/>
        <v>1</v>
      </c>
      <c r="CF317" s="89">
        <f t="shared" si="312"/>
        <v>1</v>
      </c>
      <c r="CG317" s="168">
        <f t="shared" si="301"/>
        <v>9.9418824819008017E-2</v>
      </c>
      <c r="CH317" s="165">
        <f t="shared" si="323"/>
        <v>0</v>
      </c>
      <c r="CI317" s="70" t="str">
        <f t="shared" si="296"/>
        <v/>
      </c>
      <c r="CJ317" s="102">
        <f t="shared" si="314"/>
        <v>11.428000259399369</v>
      </c>
      <c r="CK317" s="230" t="str">
        <f t="shared" si="289"/>
        <v/>
      </c>
      <c r="CL317" s="85">
        <f t="shared" si="324"/>
        <v>0</v>
      </c>
      <c r="CM317" s="6"/>
      <c r="CN317" s="6"/>
      <c r="CO317" s="6"/>
      <c r="CP317" s="6"/>
      <c r="CQ317" s="6"/>
      <c r="CR317" s="6"/>
      <c r="CS317" s="6"/>
      <c r="CT317" s="6"/>
      <c r="CU317" s="6"/>
    </row>
    <row r="318" spans="1:99" ht="15.6">
      <c r="A318" s="27">
        <v>33188</v>
      </c>
      <c r="B318">
        <v>14.449999809265099</v>
      </c>
      <c r="C318">
        <v>32.180000305175803</v>
      </c>
      <c r="D318">
        <v>0</v>
      </c>
      <c r="E318">
        <v>41.512685401553497</v>
      </c>
      <c r="F318" s="36">
        <f t="shared" si="261"/>
        <v>6.7467908762565232</v>
      </c>
      <c r="G318" s="41">
        <f t="shared" si="277"/>
        <v>0</v>
      </c>
      <c r="H318" s="42">
        <f t="shared" si="278"/>
        <v>0</v>
      </c>
      <c r="I318" s="61">
        <f t="shared" si="262"/>
        <v>27.747500181198127</v>
      </c>
      <c r="J318" s="35" t="str">
        <f t="shared" si="263"/>
        <v xml:space="preserve"> </v>
      </c>
      <c r="K318" s="89" t="str">
        <f t="shared" si="290"/>
        <v/>
      </c>
      <c r="L318" s="89">
        <f t="shared" si="297"/>
        <v>1</v>
      </c>
      <c r="M318" s="168">
        <f t="shared" si="302"/>
        <v>0</v>
      </c>
      <c r="N318" s="165">
        <f t="shared" si="316"/>
        <v>1</v>
      </c>
      <c r="O318" s="70" t="str">
        <f t="shared" si="315"/>
        <v/>
      </c>
      <c r="P318" s="102">
        <f t="shared" si="303"/>
        <v>19.778000450134364</v>
      </c>
      <c r="Q318" s="230" t="str">
        <f t="shared" si="260"/>
        <v/>
      </c>
      <c r="R318" s="85">
        <f t="shared" si="317"/>
        <v>1</v>
      </c>
      <c r="S318" s="27">
        <v>33553</v>
      </c>
      <c r="T318">
        <v>12.6000003814697</v>
      </c>
      <c r="U318">
        <v>24.040000915527301</v>
      </c>
      <c r="V318">
        <v>0</v>
      </c>
      <c r="W318">
        <v>41.512685401553497</v>
      </c>
      <c r="X318" s="36">
        <f t="shared" si="264"/>
        <v>4.7610566793720963</v>
      </c>
      <c r="Y318" s="41">
        <f t="shared" si="279"/>
        <v>1.3030246094786042</v>
      </c>
      <c r="Z318" s="42">
        <f t="shared" si="280"/>
        <v>2.6060492189572085E-2</v>
      </c>
      <c r="AA318" s="61">
        <f t="shared" si="265"/>
        <v>21.1800007820129</v>
      </c>
      <c r="AB318" s="35" t="str">
        <f t="shared" si="266"/>
        <v xml:space="preserve"> </v>
      </c>
      <c r="AC318" s="76" t="str">
        <f t="shared" si="291"/>
        <v/>
      </c>
      <c r="AD318" s="89">
        <f t="shared" si="304"/>
        <v>1</v>
      </c>
      <c r="AE318" s="168">
        <f t="shared" si="298"/>
        <v>7.9120183669269192E-2</v>
      </c>
      <c r="AF318" s="165">
        <f t="shared" si="318"/>
        <v>0</v>
      </c>
      <c r="AG318" s="70" t="str">
        <f t="shared" si="305"/>
        <v/>
      </c>
      <c r="AH318" s="102">
        <f t="shared" si="306"/>
        <v>5.2240018844603808</v>
      </c>
      <c r="AI318" s="230" t="str">
        <f t="shared" si="267"/>
        <v/>
      </c>
      <c r="AJ318" s="85">
        <f t="shared" si="319"/>
        <v>0</v>
      </c>
      <c r="AK318" s="27">
        <v>33918</v>
      </c>
      <c r="AL318">
        <v>11.8400001525879</v>
      </c>
      <c r="AM318">
        <v>26.059999465942401</v>
      </c>
      <c r="AN318">
        <v>0</v>
      </c>
      <c r="AO318">
        <v>41.512685401553497</v>
      </c>
      <c r="AP318" s="36">
        <f t="shared" si="268"/>
        <v>5.4006957116585941</v>
      </c>
      <c r="AQ318" s="41">
        <f t="shared" si="281"/>
        <v>0</v>
      </c>
      <c r="AR318" s="42">
        <f t="shared" si="282"/>
        <v>0</v>
      </c>
      <c r="AS318" s="61">
        <f t="shared" si="269"/>
        <v>22.504999637603774</v>
      </c>
      <c r="AT318" s="37" t="str">
        <f t="shared" si="283"/>
        <v xml:space="preserve"> </v>
      </c>
      <c r="AU318" s="76">
        <f t="shared" si="292"/>
        <v>1</v>
      </c>
      <c r="AV318" s="89" t="str">
        <f t="shared" si="307"/>
        <v/>
      </c>
      <c r="AW318" s="168">
        <f t="shared" si="299"/>
        <v>0</v>
      </c>
      <c r="AX318" s="165">
        <f t="shared" si="320"/>
        <v>0</v>
      </c>
      <c r="AY318" s="70" t="str">
        <f t="shared" si="308"/>
        <v/>
      </c>
      <c r="AZ318" s="102" t="str">
        <f t="shared" si="309"/>
        <v/>
      </c>
      <c r="BA318" s="230" t="str">
        <f t="shared" si="270"/>
        <v/>
      </c>
      <c r="BB318" s="85">
        <f t="shared" si="321"/>
        <v>0</v>
      </c>
      <c r="BC318" s="27">
        <v>33553</v>
      </c>
      <c r="BD318">
        <v>11.6099996566772</v>
      </c>
      <c r="BE318">
        <v>25.149999618530298</v>
      </c>
      <c r="BF318">
        <v>0</v>
      </c>
      <c r="BG318">
        <v>41.501176432179697</v>
      </c>
      <c r="BH318" s="110">
        <f t="shared" si="271"/>
        <v>5.1868065332249182</v>
      </c>
      <c r="BI318" s="111">
        <f t="shared" si="284"/>
        <v>0</v>
      </c>
      <c r="BJ318" s="113">
        <f t="shared" si="285"/>
        <v>0</v>
      </c>
      <c r="BK318" s="112">
        <f t="shared" si="272"/>
        <v>21.764999628067024</v>
      </c>
      <c r="BL318" s="35" t="str">
        <f t="shared" si="273"/>
        <v xml:space="preserve"> </v>
      </c>
      <c r="BM318" s="76" t="str">
        <f t="shared" si="293"/>
        <v/>
      </c>
      <c r="BN318" s="89">
        <f t="shared" si="310"/>
        <v>1</v>
      </c>
      <c r="BO318" s="168">
        <f t="shared" si="300"/>
        <v>0</v>
      </c>
      <c r="BP318" s="165">
        <f t="shared" si="295"/>
        <v>0</v>
      </c>
      <c r="BQ318" s="70" t="str">
        <f t="shared" si="313"/>
        <v/>
      </c>
      <c r="BR318" s="102">
        <f t="shared" si="311"/>
        <v>6.2119995117187328</v>
      </c>
      <c r="BS318" s="230" t="str">
        <f t="shared" si="286"/>
        <v/>
      </c>
      <c r="BT318" s="85">
        <f t="shared" si="322"/>
        <v>0</v>
      </c>
      <c r="BU318" s="27">
        <v>33918</v>
      </c>
      <c r="BV318">
        <v>6.4499998092651403</v>
      </c>
      <c r="BW318">
        <v>24.680000305175799</v>
      </c>
      <c r="BX318">
        <v>0</v>
      </c>
      <c r="BY318">
        <v>41.501176432179697</v>
      </c>
      <c r="BZ318" s="34">
        <f t="shared" si="274"/>
        <v>5.5501743962471837</v>
      </c>
      <c r="CA318" s="38">
        <f t="shared" si="287"/>
        <v>0</v>
      </c>
      <c r="CB318" s="40">
        <f t="shared" si="288"/>
        <v>0</v>
      </c>
      <c r="CC318" s="61">
        <f t="shared" si="275"/>
        <v>20.122500181198134</v>
      </c>
      <c r="CD318" s="35" t="str">
        <f t="shared" si="276"/>
        <v xml:space="preserve"> </v>
      </c>
      <c r="CE318" s="76">
        <f t="shared" si="294"/>
        <v>1</v>
      </c>
      <c r="CF318" s="89">
        <f t="shared" si="312"/>
        <v>1</v>
      </c>
      <c r="CG318" s="168">
        <f t="shared" si="301"/>
        <v>0.11032069736390647</v>
      </c>
      <c r="CH318" s="165">
        <f t="shared" si="323"/>
        <v>0</v>
      </c>
      <c r="CI318" s="70" t="str">
        <f t="shared" si="296"/>
        <v/>
      </c>
      <c r="CJ318" s="102">
        <f t="shared" si="314"/>
        <v>11.951999855041496</v>
      </c>
      <c r="CK318" s="230" t="str">
        <f t="shared" si="289"/>
        <v/>
      </c>
      <c r="CL318" s="85">
        <f t="shared" si="324"/>
        <v>0</v>
      </c>
      <c r="CM318" s="6"/>
      <c r="CN318" s="6"/>
      <c r="CO318" s="6"/>
      <c r="CP318" s="6"/>
      <c r="CQ318" s="6"/>
      <c r="CR318" s="6"/>
      <c r="CS318" s="6"/>
      <c r="CT318" s="6"/>
      <c r="CU318" s="6"/>
    </row>
    <row r="319" spans="1:99" ht="15.6">
      <c r="A319" s="27">
        <v>33189</v>
      </c>
      <c r="B319">
        <v>14.2399997711182</v>
      </c>
      <c r="C319">
        <v>20.159999847412099</v>
      </c>
      <c r="D319">
        <v>0</v>
      </c>
      <c r="E319">
        <v>41.638711568120698</v>
      </c>
      <c r="F319" s="36">
        <f t="shared" si="261"/>
        <v>3.3288017600743061</v>
      </c>
      <c r="G319" s="41">
        <f t="shared" si="277"/>
        <v>0</v>
      </c>
      <c r="H319" s="42">
        <f t="shared" si="278"/>
        <v>0</v>
      </c>
      <c r="I319" s="61">
        <f t="shared" si="262"/>
        <v>18.679999828338623</v>
      </c>
      <c r="J319" s="35" t="str">
        <f t="shared" si="263"/>
        <v xml:space="preserve"> </v>
      </c>
      <c r="K319" s="89" t="str">
        <f t="shared" si="290"/>
        <v/>
      </c>
      <c r="L319" s="89">
        <f t="shared" si="297"/>
        <v>1</v>
      </c>
      <c r="M319" s="168">
        <f t="shared" si="302"/>
        <v>0.11588264752162417</v>
      </c>
      <c r="N319" s="165">
        <f t="shared" si="316"/>
        <v>1</v>
      </c>
      <c r="O319" s="70" t="str">
        <f t="shared" si="315"/>
        <v/>
      </c>
      <c r="P319" s="102">
        <f t="shared" si="303"/>
        <v>18.232000541687064</v>
      </c>
      <c r="Q319" s="230" t="str">
        <f t="shared" si="260"/>
        <v/>
      </c>
      <c r="R319" s="85">
        <f t="shared" si="317"/>
        <v>1</v>
      </c>
      <c r="S319" s="27">
        <v>33554</v>
      </c>
      <c r="T319">
        <v>11.5299997329712</v>
      </c>
      <c r="U319">
        <v>22.079999923706101</v>
      </c>
      <c r="V319">
        <v>0</v>
      </c>
      <c r="W319">
        <v>41.638711568120698</v>
      </c>
      <c r="X319" s="36">
        <f t="shared" si="264"/>
        <v>4.3936364592924484</v>
      </c>
      <c r="Y319" s="41">
        <f t="shared" si="279"/>
        <v>0</v>
      </c>
      <c r="Z319" s="42">
        <f t="shared" si="280"/>
        <v>0</v>
      </c>
      <c r="AA319" s="61">
        <f t="shared" si="265"/>
        <v>19.442499876022374</v>
      </c>
      <c r="AB319" s="35" t="str">
        <f t="shared" si="266"/>
        <v xml:space="preserve"> </v>
      </c>
      <c r="AC319" s="76" t="str">
        <f t="shared" si="291"/>
        <v/>
      </c>
      <c r="AD319" s="89">
        <f t="shared" si="304"/>
        <v>1</v>
      </c>
      <c r="AE319" s="168">
        <f t="shared" si="298"/>
        <v>0.11534924425416306</v>
      </c>
      <c r="AF319" s="165">
        <f t="shared" si="318"/>
        <v>0</v>
      </c>
      <c r="AG319" s="70" t="str">
        <f t="shared" si="305"/>
        <v/>
      </c>
      <c r="AH319" s="102">
        <f t="shared" si="306"/>
        <v>5.5780017852782802</v>
      </c>
      <c r="AI319" s="230" t="str">
        <f t="shared" si="267"/>
        <v/>
      </c>
      <c r="AJ319" s="85">
        <f t="shared" si="319"/>
        <v>0</v>
      </c>
      <c r="AK319" s="27">
        <v>33919</v>
      </c>
      <c r="AL319">
        <v>13.789999961853001</v>
      </c>
      <c r="AM319">
        <v>31.129999160766602</v>
      </c>
      <c r="AN319">
        <v>0</v>
      </c>
      <c r="AO319">
        <v>41.638711568120698</v>
      </c>
      <c r="AP319" s="36">
        <f t="shared" si="268"/>
        <v>6.5532590604854279</v>
      </c>
      <c r="AQ319" s="41">
        <f t="shared" si="281"/>
        <v>0</v>
      </c>
      <c r="AR319" s="42">
        <f t="shared" si="282"/>
        <v>0</v>
      </c>
      <c r="AS319" s="61">
        <f t="shared" si="269"/>
        <v>26.794999361038201</v>
      </c>
      <c r="AT319" s="37" t="str">
        <f t="shared" si="283"/>
        <v xml:space="preserve"> </v>
      </c>
      <c r="AU319" s="76">
        <f t="shared" si="292"/>
        <v>1</v>
      </c>
      <c r="AV319" s="89" t="str">
        <f t="shared" si="307"/>
        <v/>
      </c>
      <c r="AW319" s="168">
        <f t="shared" si="299"/>
        <v>0</v>
      </c>
      <c r="AX319" s="165">
        <f t="shared" si="320"/>
        <v>0</v>
      </c>
      <c r="AY319" s="70" t="str">
        <f t="shared" si="308"/>
        <v/>
      </c>
      <c r="AZ319" s="102" t="str">
        <f t="shared" si="309"/>
        <v/>
      </c>
      <c r="BA319" s="230" t="str">
        <f t="shared" si="270"/>
        <v/>
      </c>
      <c r="BB319" s="85">
        <f t="shared" si="321"/>
        <v>0</v>
      </c>
      <c r="BC319" s="27">
        <v>33554</v>
      </c>
      <c r="BD319">
        <v>11.2399997711182</v>
      </c>
      <c r="BE319">
        <v>24.079999923706101</v>
      </c>
      <c r="BF319">
        <v>0.80000001192092896</v>
      </c>
      <c r="BG319">
        <v>41.629856945719503</v>
      </c>
      <c r="BH319" s="110">
        <f t="shared" si="271"/>
        <v>4.9657850195630466</v>
      </c>
      <c r="BI319" s="111">
        <f t="shared" si="284"/>
        <v>0</v>
      </c>
      <c r="BJ319" s="113">
        <f t="shared" si="285"/>
        <v>0</v>
      </c>
      <c r="BK319" s="112">
        <f t="shared" si="272"/>
        <v>20.869999885559125</v>
      </c>
      <c r="BL319" s="35" t="str">
        <f t="shared" si="273"/>
        <v xml:space="preserve"> </v>
      </c>
      <c r="BM319" s="76" t="str">
        <f t="shared" si="293"/>
        <v/>
      </c>
      <c r="BN319" s="89">
        <f t="shared" si="310"/>
        <v>1</v>
      </c>
      <c r="BO319" s="168">
        <f t="shared" si="300"/>
        <v>9.4244691665433838E-2</v>
      </c>
      <c r="BP319" s="165">
        <f t="shared" si="295"/>
        <v>0</v>
      </c>
      <c r="BQ319" s="70" t="str">
        <f t="shared" si="313"/>
        <v/>
      </c>
      <c r="BR319" s="102">
        <f t="shared" si="311"/>
        <v>7.7079994201660327</v>
      </c>
      <c r="BS319" s="230" t="str">
        <f t="shared" si="286"/>
        <v/>
      </c>
      <c r="BT319" s="85">
        <f t="shared" si="322"/>
        <v>0</v>
      </c>
      <c r="BU319" s="27">
        <v>33919</v>
      </c>
      <c r="BV319">
        <v>9.1300001144409197</v>
      </c>
      <c r="BW319">
        <v>28.959999084472699</v>
      </c>
      <c r="BX319">
        <v>0</v>
      </c>
      <c r="BY319">
        <v>41.629856945719503</v>
      </c>
      <c r="BZ319" s="34">
        <f t="shared" si="274"/>
        <v>6.4121927999862383</v>
      </c>
      <c r="CA319" s="38">
        <f t="shared" si="287"/>
        <v>0</v>
      </c>
      <c r="CB319" s="40">
        <f t="shared" si="288"/>
        <v>0</v>
      </c>
      <c r="CC319" s="61">
        <f t="shared" si="275"/>
        <v>24.002499341964754</v>
      </c>
      <c r="CD319" s="35" t="str">
        <f t="shared" si="276"/>
        <v xml:space="preserve"> </v>
      </c>
      <c r="CE319" s="76">
        <f t="shared" si="294"/>
        <v>1</v>
      </c>
      <c r="CF319" s="89">
        <f t="shared" si="312"/>
        <v>1</v>
      </c>
      <c r="CG319" s="168">
        <f t="shared" si="301"/>
        <v>0</v>
      </c>
      <c r="CH319" s="165">
        <f t="shared" si="323"/>
        <v>0</v>
      </c>
      <c r="CI319" s="70" t="str">
        <f t="shared" si="296"/>
        <v/>
      </c>
      <c r="CJ319" s="102">
        <f t="shared" si="314"/>
        <v>14.243998813629194</v>
      </c>
      <c r="CK319" s="230" t="str">
        <f t="shared" si="289"/>
        <v/>
      </c>
      <c r="CL319" s="85">
        <f t="shared" si="324"/>
        <v>0</v>
      </c>
      <c r="CM319" s="6"/>
      <c r="CN319" s="6"/>
      <c r="CO319" s="6"/>
      <c r="CP319" s="6"/>
      <c r="CQ319" s="6"/>
      <c r="CR319" s="6"/>
      <c r="CS319" s="6"/>
      <c r="CT319" s="6"/>
      <c r="CU319" s="6"/>
    </row>
    <row r="320" spans="1:99" ht="15.6">
      <c r="A320" s="27">
        <v>33190</v>
      </c>
      <c r="B320">
        <v>7.6399998664856001</v>
      </c>
      <c r="C320">
        <v>20.340000152587901</v>
      </c>
      <c r="D320">
        <v>2.2000000476837198</v>
      </c>
      <c r="E320">
        <v>41.761472429258397</v>
      </c>
      <c r="F320" s="36">
        <f t="shared" si="261"/>
        <v>4.441502876590234</v>
      </c>
      <c r="G320" s="41">
        <f t="shared" si="277"/>
        <v>0</v>
      </c>
      <c r="H320" s="42">
        <f t="shared" si="278"/>
        <v>0</v>
      </c>
      <c r="I320" s="61">
        <f t="shared" si="262"/>
        <v>17.165000081062324</v>
      </c>
      <c r="J320" s="35" t="str">
        <f t="shared" si="263"/>
        <v xml:space="preserve"> </v>
      </c>
      <c r="K320" s="89" t="str">
        <f t="shared" si="290"/>
        <v/>
      </c>
      <c r="L320" s="89">
        <f t="shared" si="297"/>
        <v>1</v>
      </c>
      <c r="M320" s="168">
        <f t="shared" si="302"/>
        <v>0.10856073397649792</v>
      </c>
      <c r="N320" s="165">
        <f t="shared" si="316"/>
        <v>1</v>
      </c>
      <c r="O320" s="70" t="str">
        <f t="shared" si="315"/>
        <v/>
      </c>
      <c r="P320" s="102">
        <f t="shared" si="303"/>
        <v>17.600000000000023</v>
      </c>
      <c r="Q320" s="230" t="str">
        <f t="shared" si="260"/>
        <v/>
      </c>
      <c r="R320" s="85">
        <f t="shared" si="317"/>
        <v>1</v>
      </c>
      <c r="S320" s="27">
        <v>33555</v>
      </c>
      <c r="T320">
        <v>10.689999580383301</v>
      </c>
      <c r="U320">
        <v>17.579999923706101</v>
      </c>
      <c r="V320">
        <v>16.299999237060501</v>
      </c>
      <c r="W320">
        <v>41.761472429258397</v>
      </c>
      <c r="X320" s="36">
        <f t="shared" si="264"/>
        <v>3.2863521095967272</v>
      </c>
      <c r="Y320" s="41">
        <f t="shared" si="279"/>
        <v>13.67091754938312</v>
      </c>
      <c r="Z320" s="42">
        <f t="shared" si="280"/>
        <v>0.27341835098766237</v>
      </c>
      <c r="AA320" s="61">
        <f t="shared" si="265"/>
        <v>15.857499837875402</v>
      </c>
      <c r="AB320" s="35">
        <f t="shared" si="266"/>
        <v>1</v>
      </c>
      <c r="AC320" s="76">
        <f t="shared" si="291"/>
        <v>1</v>
      </c>
      <c r="AD320" s="89">
        <f t="shared" si="304"/>
        <v>1</v>
      </c>
      <c r="AE320" s="168">
        <f t="shared" si="298"/>
        <v>9.7536372497108531E-2</v>
      </c>
      <c r="AF320" s="165">
        <f t="shared" si="318"/>
        <v>0</v>
      </c>
      <c r="AG320" s="70" t="str">
        <f t="shared" si="305"/>
        <v/>
      </c>
      <c r="AH320" s="102">
        <f t="shared" si="306"/>
        <v>5.5780017852782802</v>
      </c>
      <c r="AI320" s="230" t="str">
        <f t="shared" si="267"/>
        <v/>
      </c>
      <c r="AJ320" s="85">
        <f t="shared" si="319"/>
        <v>0</v>
      </c>
      <c r="AK320" s="27">
        <v>33920</v>
      </c>
      <c r="AL320">
        <v>16.620000839233398</v>
      </c>
      <c r="AM320">
        <v>33.450000762939503</v>
      </c>
      <c r="AN320">
        <v>0</v>
      </c>
      <c r="AO320">
        <v>41.761472429258397</v>
      </c>
      <c r="AP320" s="36">
        <f t="shared" si="268"/>
        <v>6.88935225054583</v>
      </c>
      <c r="AQ320" s="41">
        <f t="shared" si="281"/>
        <v>0</v>
      </c>
      <c r="AR320" s="42">
        <f t="shared" si="282"/>
        <v>0</v>
      </c>
      <c r="AS320" s="61">
        <f t="shared" si="269"/>
        <v>29.242500782012975</v>
      </c>
      <c r="AT320" s="37" t="str">
        <f t="shared" si="283"/>
        <v xml:space="preserve"> </v>
      </c>
      <c r="AU320" s="76" t="str">
        <f t="shared" si="292"/>
        <v/>
      </c>
      <c r="AV320" s="89" t="str">
        <f t="shared" si="307"/>
        <v/>
      </c>
      <c r="AW320" s="168">
        <f t="shared" si="299"/>
        <v>0</v>
      </c>
      <c r="AX320" s="165">
        <f t="shared" si="320"/>
        <v>0</v>
      </c>
      <c r="AY320" s="70" t="str">
        <f t="shared" si="308"/>
        <v/>
      </c>
      <c r="AZ320" s="102" t="str">
        <f t="shared" si="309"/>
        <v/>
      </c>
      <c r="BA320" s="230" t="str">
        <f t="shared" si="270"/>
        <v/>
      </c>
      <c r="BB320" s="85">
        <f t="shared" si="321"/>
        <v>0</v>
      </c>
      <c r="BC320" s="27">
        <v>33555</v>
      </c>
      <c r="BD320">
        <v>8.8199996948242205</v>
      </c>
      <c r="BE320">
        <v>14.3800001144409</v>
      </c>
      <c r="BF320">
        <v>5.9000000953674299</v>
      </c>
      <c r="BG320">
        <v>41.755199391760897</v>
      </c>
      <c r="BH320" s="110">
        <f t="shared" si="271"/>
        <v>2.7174217975161685</v>
      </c>
      <c r="BI320" s="111">
        <f t="shared" si="284"/>
        <v>3.726062657354495</v>
      </c>
      <c r="BJ320" s="113">
        <f t="shared" si="285"/>
        <v>7.4521253147089905E-2</v>
      </c>
      <c r="BK320" s="112">
        <f t="shared" si="272"/>
        <v>12.990000009536731</v>
      </c>
      <c r="BL320" s="35" t="str">
        <f t="shared" si="273"/>
        <v xml:space="preserve"> </v>
      </c>
      <c r="BM320" s="76">
        <f t="shared" si="293"/>
        <v>1</v>
      </c>
      <c r="BN320" s="89">
        <f t="shared" si="310"/>
        <v>1</v>
      </c>
      <c r="BO320" s="168">
        <f t="shared" si="300"/>
        <v>6.7776031243328178E-2</v>
      </c>
      <c r="BP320" s="165">
        <f t="shared" si="295"/>
        <v>0</v>
      </c>
      <c r="BQ320" s="70" t="str">
        <f t="shared" si="313"/>
        <v/>
      </c>
      <c r="BR320" s="102">
        <f t="shared" si="311"/>
        <v>7.7079994201660327</v>
      </c>
      <c r="BS320" s="230" t="str">
        <f t="shared" si="286"/>
        <v/>
      </c>
      <c r="BT320" s="85">
        <f t="shared" si="322"/>
        <v>0</v>
      </c>
      <c r="BU320" s="27">
        <v>33920</v>
      </c>
      <c r="BV320">
        <v>13.5900001525879</v>
      </c>
      <c r="BW320">
        <v>31.360000610351602</v>
      </c>
      <c r="BX320">
        <v>0</v>
      </c>
      <c r="BY320">
        <v>41.755199391760897</v>
      </c>
      <c r="BZ320" s="34">
        <f t="shared" si="274"/>
        <v>6.6550540382863375</v>
      </c>
      <c r="CA320" s="38">
        <f t="shared" si="287"/>
        <v>0</v>
      </c>
      <c r="CB320" s="40">
        <f t="shared" si="288"/>
        <v>0</v>
      </c>
      <c r="CC320" s="61">
        <f t="shared" si="275"/>
        <v>26.917500495910677</v>
      </c>
      <c r="CD320" s="35" t="str">
        <f t="shared" si="276"/>
        <v xml:space="preserve"> </v>
      </c>
      <c r="CE320" s="76" t="str">
        <f t="shared" si="294"/>
        <v/>
      </c>
      <c r="CF320" s="89">
        <f t="shared" si="312"/>
        <v>1</v>
      </c>
      <c r="CG320" s="168">
        <f t="shared" si="301"/>
        <v>0</v>
      </c>
      <c r="CH320" s="165">
        <f t="shared" si="323"/>
        <v>0</v>
      </c>
      <c r="CI320" s="70" t="str">
        <f t="shared" si="296"/>
        <v/>
      </c>
      <c r="CJ320" s="102">
        <f t="shared" si="314"/>
        <v>20.577999210357735</v>
      </c>
      <c r="CK320" s="230" t="str">
        <f t="shared" si="289"/>
        <v/>
      </c>
      <c r="CL320" s="85">
        <f t="shared" si="324"/>
        <v>0</v>
      </c>
      <c r="CM320" s="6"/>
      <c r="CN320" s="6"/>
      <c r="CO320" s="6"/>
      <c r="CP320" s="6"/>
      <c r="CQ320" s="6"/>
      <c r="CR320" s="6"/>
      <c r="CS320" s="6"/>
      <c r="CT320" s="6"/>
      <c r="CU320" s="6"/>
    </row>
    <row r="321" spans="1:99" ht="15.6">
      <c r="A321" s="27">
        <v>33191</v>
      </c>
      <c r="B321">
        <v>9.3199996948242205</v>
      </c>
      <c r="C321">
        <v>22.350000381469702</v>
      </c>
      <c r="D321">
        <v>0</v>
      </c>
      <c r="E321">
        <v>41.880931854081197</v>
      </c>
      <c r="F321" s="36">
        <f t="shared" si="261"/>
        <v>4.7735528992601965</v>
      </c>
      <c r="G321" s="41">
        <f t="shared" si="277"/>
        <v>0</v>
      </c>
      <c r="H321" s="42">
        <f t="shared" si="278"/>
        <v>0</v>
      </c>
      <c r="I321" s="61">
        <f t="shared" si="262"/>
        <v>19.092500209808332</v>
      </c>
      <c r="J321" s="35" t="str">
        <f t="shared" si="263"/>
        <v xml:space="preserve"> </v>
      </c>
      <c r="K321" s="89" t="str">
        <f t="shared" si="290"/>
        <v/>
      </c>
      <c r="L321" s="89">
        <f t="shared" si="297"/>
        <v>1</v>
      </c>
      <c r="M321" s="168">
        <f t="shared" si="302"/>
        <v>0.11609797230936104</v>
      </c>
      <c r="N321" s="165">
        <f t="shared" si="316"/>
        <v>1</v>
      </c>
      <c r="O321" s="70" t="str">
        <f t="shared" si="315"/>
        <v/>
      </c>
      <c r="P321" s="102">
        <f t="shared" si="303"/>
        <v>17.166000556945811</v>
      </c>
      <c r="Q321" s="230" t="str">
        <f t="shared" si="260"/>
        <v/>
      </c>
      <c r="R321" s="85">
        <f t="shared" si="317"/>
        <v>1</v>
      </c>
      <c r="S321" s="27">
        <v>33556</v>
      </c>
      <c r="T321">
        <v>9.9700002670288104</v>
      </c>
      <c r="U321">
        <v>19.090000152587901</v>
      </c>
      <c r="V321">
        <v>9.6999998092651403</v>
      </c>
      <c r="W321">
        <v>41.880931854081197</v>
      </c>
      <c r="X321" s="36">
        <f t="shared" si="264"/>
        <v>3.8386738282441502</v>
      </c>
      <c r="Y321" s="41">
        <f t="shared" si="279"/>
        <v>20.299978296052942</v>
      </c>
      <c r="Z321" s="42">
        <f t="shared" si="280"/>
        <v>0.40599956592105885</v>
      </c>
      <c r="AA321" s="61">
        <f t="shared" si="265"/>
        <v>16.810000181198127</v>
      </c>
      <c r="AB321" s="35">
        <f t="shared" si="266"/>
        <v>1</v>
      </c>
      <c r="AC321" s="76">
        <f t="shared" si="291"/>
        <v>1</v>
      </c>
      <c r="AD321" s="89">
        <f t="shared" si="304"/>
        <v>1</v>
      </c>
      <c r="AE321" s="168">
        <f t="shared" si="298"/>
        <v>0.10586870800747533</v>
      </c>
      <c r="AF321" s="165">
        <f t="shared" si="318"/>
        <v>0</v>
      </c>
      <c r="AG321" s="70" t="str">
        <f t="shared" si="305"/>
        <v/>
      </c>
      <c r="AH321" s="102">
        <f t="shared" si="306"/>
        <v>5.5780017852782802</v>
      </c>
      <c r="AI321" s="230">
        <f t="shared" si="267"/>
        <v>33556</v>
      </c>
      <c r="AJ321" s="85">
        <f t="shared" si="319"/>
        <v>1</v>
      </c>
      <c r="AK321" s="27">
        <v>33921</v>
      </c>
      <c r="AL321">
        <v>17.719999313354499</v>
      </c>
      <c r="AM321">
        <v>24.280000686645501</v>
      </c>
      <c r="AN321">
        <v>0.80000001192092896</v>
      </c>
      <c r="AO321">
        <v>41.880931854081197</v>
      </c>
      <c r="AP321" s="36">
        <f t="shared" si="268"/>
        <v>3.9071652400259382</v>
      </c>
      <c r="AQ321" s="41">
        <f t="shared" si="281"/>
        <v>0</v>
      </c>
      <c r="AR321" s="42">
        <f t="shared" si="282"/>
        <v>0</v>
      </c>
      <c r="AS321" s="61">
        <f t="shared" si="269"/>
        <v>22.64000034332275</v>
      </c>
      <c r="AT321" s="37" t="str">
        <f t="shared" si="283"/>
        <v xml:space="preserve"> </v>
      </c>
      <c r="AU321" s="76" t="str">
        <f t="shared" si="292"/>
        <v/>
      </c>
      <c r="AV321" s="89" t="str">
        <f t="shared" si="307"/>
        <v/>
      </c>
      <c r="AW321" s="168">
        <f t="shared" si="299"/>
        <v>0</v>
      </c>
      <c r="AX321" s="165">
        <f t="shared" si="320"/>
        <v>0</v>
      </c>
      <c r="AY321" s="70" t="str">
        <f t="shared" si="308"/>
        <v/>
      </c>
      <c r="AZ321" s="102" t="str">
        <f t="shared" si="309"/>
        <v/>
      </c>
      <c r="BA321" s="230" t="str">
        <f t="shared" si="270"/>
        <v/>
      </c>
      <c r="BB321" s="85">
        <f t="shared" si="321"/>
        <v>0</v>
      </c>
      <c r="BC321" s="27">
        <v>33556</v>
      </c>
      <c r="BD321">
        <v>5.6700000762939498</v>
      </c>
      <c r="BE321">
        <v>17.610000610351602</v>
      </c>
      <c r="BF321">
        <v>3.7999999523162802</v>
      </c>
      <c r="BG321">
        <v>41.877165061630798</v>
      </c>
      <c r="BH321" s="110">
        <f t="shared" si="271"/>
        <v>3.9992541972097357</v>
      </c>
      <c r="BI321" s="111">
        <f t="shared" si="284"/>
        <v>4.3266592519029867</v>
      </c>
      <c r="BJ321" s="113">
        <f t="shared" si="285"/>
        <v>8.6533185038059734E-2</v>
      </c>
      <c r="BK321" s="112">
        <f t="shared" si="272"/>
        <v>14.625000476837188</v>
      </c>
      <c r="BL321" s="35" t="str">
        <f t="shared" si="273"/>
        <v xml:space="preserve"> </v>
      </c>
      <c r="BM321" s="76">
        <f t="shared" si="293"/>
        <v>1</v>
      </c>
      <c r="BN321" s="89">
        <f t="shared" si="310"/>
        <v>1</v>
      </c>
      <c r="BO321" s="168">
        <f t="shared" si="300"/>
        <v>8.5219782602398791E-2</v>
      </c>
      <c r="BP321" s="165">
        <f t="shared" si="295"/>
        <v>0</v>
      </c>
      <c r="BQ321" s="70" t="str">
        <f t="shared" si="313"/>
        <v/>
      </c>
      <c r="BR321" s="102">
        <f t="shared" si="311"/>
        <v>7.5519992828369453</v>
      </c>
      <c r="BS321" s="230">
        <f t="shared" si="286"/>
        <v>33556</v>
      </c>
      <c r="BT321" s="85">
        <f t="shared" si="322"/>
        <v>1</v>
      </c>
      <c r="BU321" s="27">
        <v>33921</v>
      </c>
      <c r="BV321">
        <v>16.100000381469702</v>
      </c>
      <c r="BW321">
        <v>27.559999465942401</v>
      </c>
      <c r="BX321">
        <v>0</v>
      </c>
      <c r="BY321">
        <v>41.877165061630798</v>
      </c>
      <c r="BZ321" s="34">
        <f t="shared" si="274"/>
        <v>5.2741853538429524</v>
      </c>
      <c r="CA321" s="38">
        <f t="shared" si="287"/>
        <v>0</v>
      </c>
      <c r="CB321" s="40">
        <f t="shared" si="288"/>
        <v>0</v>
      </c>
      <c r="CC321" s="61">
        <f t="shared" si="275"/>
        <v>24.694999694824226</v>
      </c>
      <c r="CD321" s="35" t="str">
        <f t="shared" si="276"/>
        <v xml:space="preserve"> </v>
      </c>
      <c r="CE321" s="76" t="str">
        <f t="shared" si="294"/>
        <v/>
      </c>
      <c r="CF321" s="89">
        <f t="shared" si="312"/>
        <v>1</v>
      </c>
      <c r="CG321" s="168">
        <f t="shared" si="301"/>
        <v>0</v>
      </c>
      <c r="CH321" s="165">
        <f t="shared" si="323"/>
        <v>0</v>
      </c>
      <c r="CI321" s="70" t="str">
        <f t="shared" si="296"/>
        <v/>
      </c>
      <c r="CJ321" s="102">
        <f t="shared" si="314"/>
        <v>25.133998966217113</v>
      </c>
      <c r="CK321" s="230" t="str">
        <f t="shared" si="289"/>
        <v/>
      </c>
      <c r="CL321" s="85">
        <f t="shared" si="324"/>
        <v>0</v>
      </c>
      <c r="CM321" s="6"/>
      <c r="CN321" s="6"/>
      <c r="CO321" s="6"/>
      <c r="CP321" s="6"/>
      <c r="CQ321" s="6"/>
      <c r="CR321" s="6"/>
      <c r="CS321" s="6"/>
      <c r="CT321" s="6"/>
      <c r="CU321" s="6"/>
    </row>
    <row r="322" spans="1:99" ht="15.6">
      <c r="A322" s="27">
        <v>33192</v>
      </c>
      <c r="B322">
        <v>12.1300001144409</v>
      </c>
      <c r="C322">
        <v>27.190000534057599</v>
      </c>
      <c r="D322">
        <v>0</v>
      </c>
      <c r="E322">
        <v>41.997053711703501</v>
      </c>
      <c r="F322" s="36">
        <f t="shared" si="261"/>
        <v>5.7314016466647546</v>
      </c>
      <c r="G322" s="41">
        <f t="shared" si="277"/>
        <v>0</v>
      </c>
      <c r="H322" s="42">
        <f t="shared" si="278"/>
        <v>0</v>
      </c>
      <c r="I322" s="61">
        <f t="shared" si="262"/>
        <v>23.425000429153425</v>
      </c>
      <c r="J322" s="35" t="str">
        <f t="shared" si="263"/>
        <v xml:space="preserve"> </v>
      </c>
      <c r="K322" s="89" t="str">
        <f t="shared" si="290"/>
        <v/>
      </c>
      <c r="L322" s="89">
        <f t="shared" si="297"/>
        <v>1</v>
      </c>
      <c r="M322" s="168">
        <f t="shared" si="302"/>
        <v>0</v>
      </c>
      <c r="N322" s="165">
        <f t="shared" si="316"/>
        <v>0</v>
      </c>
      <c r="O322" s="70" t="str">
        <f t="shared" si="315"/>
        <v/>
      </c>
      <c r="P322" s="102">
        <f t="shared" si="303"/>
        <v>20.706000900268549</v>
      </c>
      <c r="Q322" s="230" t="str">
        <f t="shared" si="260"/>
        <v/>
      </c>
      <c r="R322" s="85">
        <f t="shared" si="317"/>
        <v>1</v>
      </c>
      <c r="S322" s="27">
        <v>33557</v>
      </c>
      <c r="T322">
        <v>12.210000038146999</v>
      </c>
      <c r="U322">
        <v>20.709999084472699</v>
      </c>
      <c r="V322">
        <v>2.5999999046325701</v>
      </c>
      <c r="W322">
        <v>41.997053711703501</v>
      </c>
      <c r="X322" s="36">
        <f t="shared" si="264"/>
        <v>3.9380150078320471</v>
      </c>
      <c r="Y322" s="41">
        <f t="shared" si="279"/>
        <v>19.74956619441987</v>
      </c>
      <c r="Z322" s="42">
        <f t="shared" si="280"/>
        <v>0.39499132388839742</v>
      </c>
      <c r="AA322" s="61">
        <f t="shared" si="265"/>
        <v>18.584999322891274</v>
      </c>
      <c r="AB322" s="35">
        <f t="shared" si="266"/>
        <v>1</v>
      </c>
      <c r="AC322" s="76">
        <f t="shared" si="291"/>
        <v>1</v>
      </c>
      <c r="AD322" s="89">
        <f t="shared" si="304"/>
        <v>1</v>
      </c>
      <c r="AE322" s="168">
        <f t="shared" si="298"/>
        <v>0.11569437427371389</v>
      </c>
      <c r="AF322" s="165">
        <f t="shared" si="318"/>
        <v>0</v>
      </c>
      <c r="AG322" s="70" t="str">
        <f t="shared" si="305"/>
        <v/>
      </c>
      <c r="AH322" s="102">
        <f t="shared" si="306"/>
        <v>5.5780017852782802</v>
      </c>
      <c r="AI322" s="230" t="str">
        <f t="shared" si="267"/>
        <v/>
      </c>
      <c r="AJ322" s="85">
        <f t="shared" si="319"/>
        <v>1</v>
      </c>
      <c r="AK322" s="27">
        <v>33922</v>
      </c>
      <c r="AL322">
        <v>15.670000076293899</v>
      </c>
      <c r="AM322">
        <v>24.690000534057599</v>
      </c>
      <c r="AN322">
        <v>4</v>
      </c>
      <c r="AO322">
        <v>41.997053711703501</v>
      </c>
      <c r="AP322" s="36">
        <f t="shared" si="268"/>
        <v>4.4971649689082422</v>
      </c>
      <c r="AQ322" s="41">
        <f t="shared" si="281"/>
        <v>0.40226802487340585</v>
      </c>
      <c r="AR322" s="42">
        <f t="shared" si="282"/>
        <v>8.0453604974681167E-3</v>
      </c>
      <c r="AS322" s="61">
        <f t="shared" si="269"/>
        <v>22.435000419616674</v>
      </c>
      <c r="AT322" s="37" t="str">
        <f t="shared" si="283"/>
        <v xml:space="preserve"> </v>
      </c>
      <c r="AU322" s="76" t="str">
        <f t="shared" si="292"/>
        <v/>
      </c>
      <c r="AV322" s="89" t="str">
        <f t="shared" si="307"/>
        <v/>
      </c>
      <c r="AW322" s="168">
        <f t="shared" si="299"/>
        <v>0</v>
      </c>
      <c r="AX322" s="165">
        <f t="shared" si="320"/>
        <v>0</v>
      </c>
      <c r="AY322" s="70" t="str">
        <f t="shared" si="308"/>
        <v/>
      </c>
      <c r="AZ322" s="102" t="str">
        <f t="shared" si="309"/>
        <v/>
      </c>
      <c r="BA322" s="230" t="str">
        <f t="shared" si="270"/>
        <v/>
      </c>
      <c r="BB322" s="85">
        <f t="shared" si="321"/>
        <v>0</v>
      </c>
      <c r="BC322" s="27">
        <v>33557</v>
      </c>
      <c r="BD322">
        <v>6.6199998855590803</v>
      </c>
      <c r="BE322">
        <v>20.709999084472699</v>
      </c>
      <c r="BF322">
        <v>1</v>
      </c>
      <c r="BG322">
        <v>41.995715246656303</v>
      </c>
      <c r="BH322" s="110">
        <f t="shared" si="271"/>
        <v>4.6563964252208621</v>
      </c>
      <c r="BI322" s="111">
        <f t="shared" si="284"/>
        <v>1.6015421117262969</v>
      </c>
      <c r="BJ322" s="113">
        <f t="shared" si="285"/>
        <v>3.2030842234525937E-2</v>
      </c>
      <c r="BK322" s="112">
        <f t="shared" si="272"/>
        <v>17.187499284744295</v>
      </c>
      <c r="BL322" s="35" t="str">
        <f t="shared" si="273"/>
        <v xml:space="preserve"> </v>
      </c>
      <c r="BM322" s="76">
        <f t="shared" si="293"/>
        <v>1</v>
      </c>
      <c r="BN322" s="89">
        <f t="shared" si="310"/>
        <v>1</v>
      </c>
      <c r="BO322" s="168">
        <f t="shared" si="300"/>
        <v>0.10872192418858487</v>
      </c>
      <c r="BP322" s="165">
        <f t="shared" si="295"/>
        <v>0</v>
      </c>
      <c r="BQ322" s="70">
        <f t="shared" si="313"/>
        <v>1</v>
      </c>
      <c r="BR322" s="102">
        <f t="shared" si="311"/>
        <v>7.5519992828369453</v>
      </c>
      <c r="BS322" s="230" t="str">
        <f t="shared" si="286"/>
        <v/>
      </c>
      <c r="BT322" s="85">
        <f t="shared" si="322"/>
        <v>1</v>
      </c>
      <c r="BU322" s="27">
        <v>33922</v>
      </c>
      <c r="BV322">
        <v>13.460000038146999</v>
      </c>
      <c r="BW322">
        <v>19.7299995422363</v>
      </c>
      <c r="BX322">
        <v>6.0999999046325701</v>
      </c>
      <c r="BY322">
        <v>41.995715246656303</v>
      </c>
      <c r="BZ322" s="34">
        <f t="shared" si="274"/>
        <v>3.3954379499136418</v>
      </c>
      <c r="CA322" s="38">
        <f t="shared" si="287"/>
        <v>3.3836495447016564</v>
      </c>
      <c r="CB322" s="40">
        <f t="shared" si="288"/>
        <v>6.7672990894033128E-2</v>
      </c>
      <c r="CC322" s="61">
        <f t="shared" si="275"/>
        <v>18.162499666213975</v>
      </c>
      <c r="CD322" s="35" t="str">
        <f t="shared" si="276"/>
        <v xml:space="preserve"> </v>
      </c>
      <c r="CE322" s="76">
        <f t="shared" si="294"/>
        <v>1</v>
      </c>
      <c r="CF322" s="89">
        <f t="shared" si="312"/>
        <v>1</v>
      </c>
      <c r="CG322" s="168">
        <f t="shared" si="301"/>
        <v>0.11433669037223172</v>
      </c>
      <c r="CH322" s="165">
        <f t="shared" si="323"/>
        <v>0</v>
      </c>
      <c r="CI322" s="70" t="str">
        <f t="shared" si="296"/>
        <v/>
      </c>
      <c r="CJ322" s="102">
        <f t="shared" si="314"/>
        <v>24.253999519348191</v>
      </c>
      <c r="CK322" s="230" t="str">
        <f t="shared" si="289"/>
        <v/>
      </c>
      <c r="CL322" s="85">
        <f t="shared" si="324"/>
        <v>0</v>
      </c>
      <c r="CM322" s="6"/>
      <c r="CN322" s="6"/>
      <c r="CO322" s="6"/>
      <c r="CP322" s="6"/>
      <c r="CQ322" s="6"/>
      <c r="CR322" s="6"/>
      <c r="CS322" s="6"/>
      <c r="CT322" s="6"/>
      <c r="CU322" s="6"/>
    </row>
    <row r="323" spans="1:99" ht="15.6">
      <c r="A323" s="27">
        <v>33193</v>
      </c>
      <c r="B323">
        <v>14.560000419616699</v>
      </c>
      <c r="C323">
        <v>22.649999618530298</v>
      </c>
      <c r="D323">
        <v>0</v>
      </c>
      <c r="E323">
        <v>42.109786552594798</v>
      </c>
      <c r="F323" s="36">
        <f t="shared" si="261"/>
        <v>4.0933611807664425</v>
      </c>
      <c r="G323" s="41">
        <f t="shared" si="277"/>
        <v>0</v>
      </c>
      <c r="H323" s="42">
        <f t="shared" si="278"/>
        <v>0</v>
      </c>
      <c r="I323" s="61">
        <f t="shared" si="262"/>
        <v>20.627499818801898</v>
      </c>
      <c r="J323" s="35" t="str">
        <f t="shared" si="263"/>
        <v xml:space="preserve"> </v>
      </c>
      <c r="K323" s="89" t="str">
        <f t="shared" si="290"/>
        <v/>
      </c>
      <c r="L323" s="89">
        <f t="shared" si="297"/>
        <v>1</v>
      </c>
      <c r="M323" s="168">
        <f t="shared" si="302"/>
        <v>0.10144129051787436</v>
      </c>
      <c r="N323" s="165">
        <f t="shared" si="316"/>
        <v>0</v>
      </c>
      <c r="O323" s="70" t="str">
        <f t="shared" si="315"/>
        <v/>
      </c>
      <c r="P323" s="102">
        <f t="shared" si="303"/>
        <v>22.008000755310068</v>
      </c>
      <c r="Q323" s="230" t="str">
        <f t="shared" ref="Q323:Q368" si="325">IF(R323&gt;R322,A323,"")</f>
        <v/>
      </c>
      <c r="R323" s="85">
        <f t="shared" si="317"/>
        <v>0</v>
      </c>
      <c r="S323" s="27">
        <v>33558</v>
      </c>
      <c r="T323">
        <v>12.8699998855591</v>
      </c>
      <c r="U323">
        <v>21.850000381469702</v>
      </c>
      <c r="V323">
        <v>0.30000001192092901</v>
      </c>
      <c r="W323">
        <v>42.109786552594798</v>
      </c>
      <c r="X323" s="36">
        <f t="shared" si="264"/>
        <v>4.1651614490090321</v>
      </c>
      <c r="Y323" s="41">
        <f t="shared" si="279"/>
        <v>16.717437047133572</v>
      </c>
      <c r="Z323" s="42">
        <f t="shared" si="280"/>
        <v>0.33434874094267142</v>
      </c>
      <c r="AA323" s="61">
        <f t="shared" si="265"/>
        <v>19.605000257492051</v>
      </c>
      <c r="AB323" s="35">
        <f t="shared" si="266"/>
        <v>1</v>
      </c>
      <c r="AC323" s="76">
        <f t="shared" si="291"/>
        <v>1</v>
      </c>
      <c r="AD323" s="89">
        <f t="shared" si="304"/>
        <v>1</v>
      </c>
      <c r="AE323" s="168">
        <f t="shared" si="298"/>
        <v>0.11463913777078348</v>
      </c>
      <c r="AF323" s="165">
        <f t="shared" si="318"/>
        <v>1</v>
      </c>
      <c r="AG323" s="70">
        <f t="shared" si="305"/>
        <v>1</v>
      </c>
      <c r="AH323" s="102">
        <f t="shared" si="306"/>
        <v>6.0620019912719219</v>
      </c>
      <c r="AI323" s="230" t="str">
        <f t="shared" si="267"/>
        <v/>
      </c>
      <c r="AJ323" s="85">
        <f t="shared" si="319"/>
        <v>1</v>
      </c>
      <c r="AK323" s="27">
        <v>33923</v>
      </c>
      <c r="AL323">
        <v>14.5100002288818</v>
      </c>
      <c r="AM323">
        <v>22.809999465942401</v>
      </c>
      <c r="AN323">
        <v>0</v>
      </c>
      <c r="AO323">
        <v>42.109786552594798</v>
      </c>
      <c r="AP323" s="36">
        <f t="shared" si="268"/>
        <v>4.1524124112151242</v>
      </c>
      <c r="AQ323" s="41">
        <f t="shared" si="281"/>
        <v>0</v>
      </c>
      <c r="AR323" s="42">
        <f t="shared" si="282"/>
        <v>0</v>
      </c>
      <c r="AS323" s="61">
        <f t="shared" si="269"/>
        <v>20.73499965667725</v>
      </c>
      <c r="AT323" s="37" t="str">
        <f t="shared" si="283"/>
        <v xml:space="preserve"> </v>
      </c>
      <c r="AU323" s="76" t="str">
        <f t="shared" si="292"/>
        <v/>
      </c>
      <c r="AV323" s="89" t="str">
        <f t="shared" si="307"/>
        <v/>
      </c>
      <c r="AW323" s="168">
        <f t="shared" si="299"/>
        <v>9.8579591632657365E-2</v>
      </c>
      <c r="AX323" s="165">
        <f t="shared" si="320"/>
        <v>0</v>
      </c>
      <c r="AY323" s="70" t="str">
        <f t="shared" si="308"/>
        <v/>
      </c>
      <c r="AZ323" s="102" t="str">
        <f t="shared" si="309"/>
        <v/>
      </c>
      <c r="BA323" s="230" t="str">
        <f t="shared" si="270"/>
        <v/>
      </c>
      <c r="BB323" s="85">
        <f t="shared" si="321"/>
        <v>0</v>
      </c>
      <c r="BC323" s="27">
        <v>33558</v>
      </c>
      <c r="BD323">
        <v>9.3100004196166992</v>
      </c>
      <c r="BE323">
        <v>22.4799995422363</v>
      </c>
      <c r="BF323">
        <v>0.89999997615814198</v>
      </c>
      <c r="BG323">
        <v>42.1107961999355</v>
      </c>
      <c r="BH323" s="110">
        <f t="shared" si="271"/>
        <v>4.8340767119898178</v>
      </c>
      <c r="BI323" s="111">
        <f t="shared" si="284"/>
        <v>0</v>
      </c>
      <c r="BJ323" s="113">
        <f t="shared" si="285"/>
        <v>0</v>
      </c>
      <c r="BK323" s="112">
        <f t="shared" si="272"/>
        <v>19.1874997615814</v>
      </c>
      <c r="BL323" s="35" t="str">
        <f t="shared" si="273"/>
        <v xml:space="preserve"> </v>
      </c>
      <c r="BM323" s="76">
        <f t="shared" si="293"/>
        <v>1</v>
      </c>
      <c r="BN323" s="89">
        <f t="shared" si="310"/>
        <v>1</v>
      </c>
      <c r="BO323" s="168">
        <f t="shared" si="300"/>
        <v>0.11598946491871684</v>
      </c>
      <c r="BP323" s="165">
        <f t="shared" si="295"/>
        <v>0</v>
      </c>
      <c r="BQ323" s="70">
        <f t="shared" si="313"/>
        <v>1</v>
      </c>
      <c r="BR323" s="102">
        <f t="shared" si="311"/>
        <v>7.7019990921020653</v>
      </c>
      <c r="BS323" s="230" t="str">
        <f t="shared" si="286"/>
        <v/>
      </c>
      <c r="BT323" s="85">
        <f t="shared" si="322"/>
        <v>1</v>
      </c>
      <c r="BU323" s="27">
        <v>33923</v>
      </c>
      <c r="BV323">
        <v>12.8599996566772</v>
      </c>
      <c r="BW323">
        <v>19.559999465942401</v>
      </c>
      <c r="BX323">
        <v>10.6000003814697</v>
      </c>
      <c r="BY323">
        <v>42.1107961999355</v>
      </c>
      <c r="BZ323" s="34">
        <f t="shared" si="274"/>
        <v>3.4801601195663951</v>
      </c>
      <c r="CA323" s="38">
        <f t="shared" si="287"/>
        <v>11.19952183051824</v>
      </c>
      <c r="CB323" s="40">
        <f t="shared" si="288"/>
        <v>0.2239904366103648</v>
      </c>
      <c r="CC323" s="61">
        <f t="shared" si="275"/>
        <v>17.884999513626099</v>
      </c>
      <c r="CD323" s="35">
        <f t="shared" si="276"/>
        <v>1</v>
      </c>
      <c r="CE323" s="76">
        <f t="shared" si="294"/>
        <v>1</v>
      </c>
      <c r="CF323" s="89">
        <f t="shared" si="312"/>
        <v>1</v>
      </c>
      <c r="CG323" s="168">
        <f t="shared" si="301"/>
        <v>0.11304726549748319</v>
      </c>
      <c r="CH323" s="165">
        <f t="shared" si="323"/>
        <v>0</v>
      </c>
      <c r="CI323" s="70" t="str">
        <f t="shared" si="296"/>
        <v/>
      </c>
      <c r="CJ323" s="102">
        <f t="shared" si="314"/>
        <v>18.333999633789112</v>
      </c>
      <c r="CK323" s="230" t="str">
        <f t="shared" si="289"/>
        <v/>
      </c>
      <c r="CL323" s="85">
        <f t="shared" si="324"/>
        <v>0</v>
      </c>
      <c r="CM323" s="6"/>
      <c r="CN323" s="6"/>
      <c r="CO323" s="6"/>
      <c r="CP323" s="6"/>
      <c r="CQ323" s="6"/>
      <c r="CR323" s="6"/>
      <c r="CS323" s="6"/>
      <c r="CT323" s="6"/>
      <c r="CU323" s="6"/>
    </row>
    <row r="324" spans="1:99" ht="15.6">
      <c r="A324" s="27">
        <v>33194</v>
      </c>
      <c r="B324">
        <v>13.689999580383301</v>
      </c>
      <c r="C324">
        <v>20.670000076293899</v>
      </c>
      <c r="D324">
        <v>7.9000000953674299</v>
      </c>
      <c r="E324">
        <v>42.219017652644098</v>
      </c>
      <c r="F324" s="36">
        <f t="shared" ref="F324:F368" si="326">0.0023*(AVERAGE(B324:C324)+17.8)*(C324-B324)^0.5*E324/2.45</f>
        <v>3.6628354214327077</v>
      </c>
      <c r="G324" s="41">
        <f t="shared" si="277"/>
        <v>4.969731758221263</v>
      </c>
      <c r="H324" s="42">
        <f t="shared" si="278"/>
        <v>9.939463516442526E-2</v>
      </c>
      <c r="I324" s="61">
        <f t="shared" ref="I324:I368" si="327">(C324-(C324-B324)/4)</f>
        <v>18.924999952316249</v>
      </c>
      <c r="J324" s="35" t="str">
        <f t="shared" ref="J324:J368" si="328">IF(H324&gt;$CP$3,1," ")</f>
        <v xml:space="preserve"> </v>
      </c>
      <c r="K324" s="89">
        <f t="shared" si="290"/>
        <v>1</v>
      </c>
      <c r="L324" s="89" t="str">
        <f t="shared" si="297"/>
        <v/>
      </c>
      <c r="M324" s="168">
        <f t="shared" si="302"/>
        <v>0.11613732664198777</v>
      </c>
      <c r="N324" s="165">
        <f t="shared" si="316"/>
        <v>0</v>
      </c>
      <c r="O324" s="70" t="str">
        <f t="shared" si="315"/>
        <v/>
      </c>
      <c r="P324" s="102" t="str">
        <f t="shared" si="303"/>
        <v/>
      </c>
      <c r="Q324" s="230" t="str">
        <f t="shared" si="325"/>
        <v/>
      </c>
      <c r="R324" s="85">
        <f t="shared" si="317"/>
        <v>0</v>
      </c>
      <c r="S324" s="27">
        <v>33559</v>
      </c>
      <c r="T324">
        <v>12.449999809265099</v>
      </c>
      <c r="U324">
        <v>22.170000076293899</v>
      </c>
      <c r="V324">
        <v>0.40000000596046398</v>
      </c>
      <c r="W324">
        <v>42.219017652644098</v>
      </c>
      <c r="X324" s="36">
        <f t="shared" ref="X324:X368" si="329">0.0023*(AVERAGE(T324:U324)+17.8)*(U324-T324)^0.5*W324/2.45</f>
        <v>4.3384424695765489</v>
      </c>
      <c r="Y324" s="41">
        <f t="shared" si="279"/>
        <v>13.646683077432797</v>
      </c>
      <c r="Z324" s="42">
        <f t="shared" si="280"/>
        <v>0.27293366154865595</v>
      </c>
      <c r="AA324" s="61">
        <f t="shared" ref="AA324:AA368" si="330">(U324-(U324-T324)/4)</f>
        <v>19.740000009536701</v>
      </c>
      <c r="AB324" s="35">
        <f t="shared" ref="AB324:AB368" si="331">IF(Z324&gt;CP$3,1," ")</f>
        <v>1</v>
      </c>
      <c r="AC324" s="76">
        <f t="shared" si="291"/>
        <v>1</v>
      </c>
      <c r="AD324" s="89">
        <f t="shared" si="304"/>
        <v>1</v>
      </c>
      <c r="AE324" s="168">
        <f t="shared" si="298"/>
        <v>0.11384175818117367</v>
      </c>
      <c r="AF324" s="165">
        <f t="shared" si="318"/>
        <v>1</v>
      </c>
      <c r="AG324" s="70">
        <f t="shared" si="305"/>
        <v>1</v>
      </c>
      <c r="AH324" s="102">
        <f t="shared" si="306"/>
        <v>6.6540019989012817</v>
      </c>
      <c r="AI324" s="230" t="str">
        <f t="shared" ref="AI324:AI368" si="332">IF(AJ324&gt;AJ323,S324,"")</f>
        <v/>
      </c>
      <c r="AJ324" s="85">
        <f t="shared" si="319"/>
        <v>1</v>
      </c>
      <c r="AK324" s="27">
        <v>33924</v>
      </c>
      <c r="AL324">
        <v>14.7700004577637</v>
      </c>
      <c r="AM324">
        <v>21.350000381469702</v>
      </c>
      <c r="AN324">
        <v>1.29999995231628</v>
      </c>
      <c r="AO324">
        <v>42.219017652644098</v>
      </c>
      <c r="AP324" s="36">
        <f t="shared" ref="AP324:AP368" si="333">0.0023*(AVERAGE(AL324:AM324)+17.8)*(AM324-AL324)^0.5*AO324/2.45</f>
        <v>3.6458022634324037</v>
      </c>
      <c r="AQ324" s="41">
        <f t="shared" si="281"/>
        <v>0</v>
      </c>
      <c r="AR324" s="42">
        <f t="shared" si="282"/>
        <v>0</v>
      </c>
      <c r="AS324" s="61">
        <f t="shared" ref="AS324:AS368" si="334">(AM324-(AM324-AL324)/4)</f>
        <v>19.705000400543202</v>
      </c>
      <c r="AT324" s="37" t="str">
        <f t="shared" si="283"/>
        <v xml:space="preserve"> </v>
      </c>
      <c r="AU324" s="76">
        <f t="shared" si="292"/>
        <v>1</v>
      </c>
      <c r="AV324" s="89" t="str">
        <f t="shared" si="307"/>
        <v/>
      </c>
      <c r="AW324" s="168">
        <f t="shared" si="299"/>
        <v>0.11406795403112113</v>
      </c>
      <c r="AX324" s="165">
        <f t="shared" si="320"/>
        <v>0</v>
      </c>
      <c r="AY324" s="70" t="str">
        <f t="shared" si="308"/>
        <v/>
      </c>
      <c r="AZ324" s="102" t="str">
        <f t="shared" si="309"/>
        <v/>
      </c>
      <c r="BA324" s="230" t="str">
        <f t="shared" ref="BA324:BA368" si="335">IF(BB324&gt;BB323,AK324,"")</f>
        <v/>
      </c>
      <c r="BB324" s="85">
        <f t="shared" si="321"/>
        <v>0</v>
      </c>
      <c r="BC324" s="27">
        <v>33559</v>
      </c>
      <c r="BD324">
        <v>8.3199996948242205</v>
      </c>
      <c r="BE324">
        <v>22.610000610351602</v>
      </c>
      <c r="BF324">
        <v>0</v>
      </c>
      <c r="BG324">
        <v>42.222294021651003</v>
      </c>
      <c r="BH324" s="110">
        <f t="shared" ref="BH324:BH369" si="336">0.0023*(AVERAGE(BD324:BE324)+17.8)*(BE324-BD324)^0.5*BG324/2.45</f>
        <v>4.9843351333953088</v>
      </c>
      <c r="BI324" s="111">
        <f t="shared" si="284"/>
        <v>0</v>
      </c>
      <c r="BJ324" s="113">
        <f t="shared" si="285"/>
        <v>0</v>
      </c>
      <c r="BK324" s="112">
        <f t="shared" ref="BK324:BK368" si="337">(BE324-(BE324-BD324)/4)</f>
        <v>19.037500381469755</v>
      </c>
      <c r="BL324" s="35" t="str">
        <f t="shared" ref="BL324:BL368" si="338">IF(BJ324&gt;$CP$3,1," ")</f>
        <v xml:space="preserve"> </v>
      </c>
      <c r="BM324" s="76">
        <f t="shared" si="293"/>
        <v>1</v>
      </c>
      <c r="BN324" s="89">
        <f t="shared" si="310"/>
        <v>1</v>
      </c>
      <c r="BO324" s="168">
        <f t="shared" si="300"/>
        <v>0.11613154975724367</v>
      </c>
      <c r="BP324" s="165">
        <f t="shared" si="295"/>
        <v>0</v>
      </c>
      <c r="BQ324" s="70">
        <f t="shared" si="313"/>
        <v>1</v>
      </c>
      <c r="BR324" s="102">
        <f t="shared" si="311"/>
        <v>7.7319993972778693</v>
      </c>
      <c r="BS324" s="230" t="str">
        <f t="shared" si="286"/>
        <v/>
      </c>
      <c r="BT324" s="85">
        <f t="shared" si="322"/>
        <v>1</v>
      </c>
      <c r="BU324" s="27">
        <v>33924</v>
      </c>
      <c r="BV324">
        <v>11.8699998855591</v>
      </c>
      <c r="BW324">
        <v>17.2600002288818</v>
      </c>
      <c r="BX324">
        <v>0.20000000298023199</v>
      </c>
      <c r="BY324">
        <v>42.222294021651003</v>
      </c>
      <c r="BZ324" s="34">
        <f t="shared" ref="BZ324:BZ369" si="339">0.0023*(AVERAGE(BV324:BW324)+17.8)*(BW324-BV324)^0.5*BY324/2.45</f>
        <v>2.9783352794443334</v>
      </c>
      <c r="CA324" s="38">
        <f t="shared" si="287"/>
        <v>9.0168536099430057</v>
      </c>
      <c r="CB324" s="40">
        <f t="shared" si="288"/>
        <v>0.18033707219886011</v>
      </c>
      <c r="CC324" s="61">
        <f t="shared" ref="CC324:CC368" si="340">(BW324-(BW324-BV324)/4)</f>
        <v>15.912500143051126</v>
      </c>
      <c r="CD324" s="35" t="str">
        <f t="shared" ref="CD324:CD368" si="341">IF(CB324&gt;$CP$3,1," ")</f>
        <v xml:space="preserve"> </v>
      </c>
      <c r="CE324" s="76">
        <f t="shared" si="294"/>
        <v>1</v>
      </c>
      <c r="CF324" s="89">
        <f t="shared" si="312"/>
        <v>1</v>
      </c>
      <c r="CG324" s="168">
        <f t="shared" si="301"/>
        <v>9.8052669331829712E-2</v>
      </c>
      <c r="CH324" s="165">
        <f t="shared" si="323"/>
        <v>0</v>
      </c>
      <c r="CI324" s="70" t="str">
        <f t="shared" si="296"/>
        <v/>
      </c>
      <c r="CJ324" s="102">
        <f t="shared" si="314"/>
        <v>15.789999771118232</v>
      </c>
      <c r="CK324" s="230">
        <f t="shared" si="289"/>
        <v>33924</v>
      </c>
      <c r="CL324" s="85">
        <f t="shared" si="324"/>
        <v>1</v>
      </c>
      <c r="CM324" s="6"/>
      <c r="CN324" s="6"/>
      <c r="CO324" s="6"/>
      <c r="CP324" s="6"/>
      <c r="CQ324" s="6"/>
      <c r="CR324" s="6"/>
      <c r="CS324" s="6"/>
      <c r="CT324" s="6"/>
      <c r="CU324" s="6"/>
    </row>
    <row r="325" spans="1:99" ht="15.6">
      <c r="A325" s="27">
        <v>33195</v>
      </c>
      <c r="B325">
        <v>11.9799995422363</v>
      </c>
      <c r="C325">
        <v>22.450000762939499</v>
      </c>
      <c r="D325">
        <v>0.89999997615814198</v>
      </c>
      <c r="E325">
        <v>42.324618969095297</v>
      </c>
      <c r="F325" s="36">
        <f t="shared" si="326"/>
        <v>4.5017596833067177</v>
      </c>
      <c r="G325" s="41">
        <f t="shared" ref="G325:G368" si="342">IF((D325+G324-($CP$2*F325))&gt;0,IF((D325+G324-($CP$2*F325))&gt;$CP$1,$CP$1,(D325+G324-($CP$2*F325))),0)</f>
        <v>2.2683239877340307</v>
      </c>
      <c r="H325" s="42">
        <f t="shared" ref="H325:H368" si="343">IF(G325/$CP$1&gt;1,1,G325/$CP$1)</f>
        <v>4.5366479754680611E-2</v>
      </c>
      <c r="I325" s="61">
        <f t="shared" si="327"/>
        <v>19.8325004577637</v>
      </c>
      <c r="J325" s="35" t="str">
        <f t="shared" si="328"/>
        <v xml:space="preserve"> </v>
      </c>
      <c r="K325" s="89">
        <f t="shared" si="290"/>
        <v>1</v>
      </c>
      <c r="L325" s="89" t="str">
        <f t="shared" si="297"/>
        <v/>
      </c>
      <c r="M325" s="168">
        <f t="shared" si="302"/>
        <v>0.11317369468865272</v>
      </c>
      <c r="N325" s="165">
        <f t="shared" si="316"/>
        <v>0</v>
      </c>
      <c r="O325" s="70" t="str">
        <f t="shared" si="315"/>
        <v/>
      </c>
      <c r="P325" s="102" t="str">
        <f t="shared" si="303"/>
        <v/>
      </c>
      <c r="Q325" s="230" t="str">
        <f t="shared" si="325"/>
        <v/>
      </c>
      <c r="R325" s="85">
        <f t="shared" si="317"/>
        <v>0</v>
      </c>
      <c r="S325" s="27">
        <v>33560</v>
      </c>
      <c r="T325">
        <v>13.789999961853001</v>
      </c>
      <c r="U325">
        <v>22.829999923706101</v>
      </c>
      <c r="V325">
        <v>0.30000001192092901</v>
      </c>
      <c r="W325">
        <v>42.324618969095297</v>
      </c>
      <c r="X325" s="36">
        <f t="shared" si="329"/>
        <v>4.3138646102662888</v>
      </c>
      <c r="Y325" s="41">
        <f t="shared" ref="Y325:Y368" si="344">IF((V325+Y324-($CP$2*X325))&gt;0,IF((V325+Y324-($CP$2*X325))&gt;$CP$1,$CP$1,(V325+Y324-($CP$2*X325))),0)</f>
        <v>10.495591401140695</v>
      </c>
      <c r="Z325" s="42">
        <f t="shared" ref="Z325:Z368" si="345">IF(Y325/$CP$1&gt;1,1,Y325/$CP$1)</f>
        <v>0.20991182802281391</v>
      </c>
      <c r="AA325" s="61">
        <f t="shared" si="330"/>
        <v>20.569999933242826</v>
      </c>
      <c r="AB325" s="35">
        <f t="shared" si="331"/>
        <v>1</v>
      </c>
      <c r="AC325" s="76">
        <f t="shared" si="291"/>
        <v>1</v>
      </c>
      <c r="AD325" s="89">
        <f t="shared" si="304"/>
        <v>1</v>
      </c>
      <c r="AE325" s="168">
        <f t="shared" si="298"/>
        <v>0.10279683431547676</v>
      </c>
      <c r="AF325" s="165">
        <f t="shared" si="318"/>
        <v>1</v>
      </c>
      <c r="AG325" s="70">
        <f t="shared" si="305"/>
        <v>1</v>
      </c>
      <c r="AH325" s="102">
        <f t="shared" si="306"/>
        <v>7.6040014266967404</v>
      </c>
      <c r="AI325" s="230" t="str">
        <f t="shared" si="332"/>
        <v/>
      </c>
      <c r="AJ325" s="85">
        <f t="shared" si="319"/>
        <v>1</v>
      </c>
      <c r="AK325" s="27">
        <v>33925</v>
      </c>
      <c r="AL325">
        <v>13.0900001525879</v>
      </c>
      <c r="AM325">
        <v>21.25</v>
      </c>
      <c r="AN325">
        <v>0.40000000596046398</v>
      </c>
      <c r="AO325">
        <v>42.324618969095297</v>
      </c>
      <c r="AP325" s="36">
        <f t="shared" si="333"/>
        <v>3.9691317708724334</v>
      </c>
      <c r="AQ325" s="41">
        <f t="shared" ref="AQ325:AQ368" si="346">IF((AN325+AQ324-($CP$2*AP325))&gt;0,IF((AN325+AQ324-($CP$2*AP325))&gt;$CP$1,$CP$1,(AN325+AQ324-($CP$2*AP325))),0)</f>
        <v>0</v>
      </c>
      <c r="AR325" s="42">
        <f t="shared" ref="AR325:AR368" si="347">IF(AQ325/$CP$1&gt;1,1,AQ325/$CP$1)</f>
        <v>0</v>
      </c>
      <c r="AS325" s="61">
        <f t="shared" si="334"/>
        <v>19.210000038146976</v>
      </c>
      <c r="AT325" s="37" t="str">
        <f t="shared" ref="AT325:AT368" si="348">IF(AR325&gt;$CP$3,1," ")</f>
        <v xml:space="preserve"> </v>
      </c>
      <c r="AU325" s="76">
        <f t="shared" si="292"/>
        <v>1</v>
      </c>
      <c r="AV325" s="89" t="str">
        <f t="shared" si="307"/>
        <v/>
      </c>
      <c r="AW325" s="168">
        <f t="shared" si="299"/>
        <v>0.11595400866177945</v>
      </c>
      <c r="AX325" s="165">
        <f t="shared" si="320"/>
        <v>0</v>
      </c>
      <c r="AY325" s="70" t="str">
        <f t="shared" si="308"/>
        <v/>
      </c>
      <c r="AZ325" s="102" t="str">
        <f t="shared" si="309"/>
        <v/>
      </c>
      <c r="BA325" s="230" t="str">
        <f t="shared" si="335"/>
        <v/>
      </c>
      <c r="BB325" s="85">
        <f t="shared" si="321"/>
        <v>0</v>
      </c>
      <c r="BC325" s="27">
        <v>33560</v>
      </c>
      <c r="BD325">
        <v>11.1499996185303</v>
      </c>
      <c r="BE325">
        <v>23.430000305175799</v>
      </c>
      <c r="BF325">
        <v>0</v>
      </c>
      <c r="BG325">
        <v>42.330079773756196</v>
      </c>
      <c r="BH325" s="110">
        <f t="shared" si="336"/>
        <v>4.8864493542497307</v>
      </c>
      <c r="BI325" s="111">
        <f t="shared" ref="BI325:BI369" si="349">IF((BF325+BI324-($CP$2*BH325))&gt;0,IF((BF325+BI324-($CP$2*BH325))&gt;$CP$1,$CP$1,(BF325+BI324-($CP$2*BH325))),0)</f>
        <v>0</v>
      </c>
      <c r="BJ325" s="113">
        <f t="shared" ref="BJ325:BJ369" si="350">IF(BI325/$CP$1&gt;1,1,BI325/$CP$1)</f>
        <v>0</v>
      </c>
      <c r="BK325" s="112">
        <f t="shared" si="337"/>
        <v>20.360000133514426</v>
      </c>
      <c r="BL325" s="35" t="str">
        <f t="shared" si="338"/>
        <v xml:space="preserve"> </v>
      </c>
      <c r="BM325" s="76">
        <f t="shared" si="293"/>
        <v>1</v>
      </c>
      <c r="BN325" s="89">
        <f t="shared" si="310"/>
        <v>1</v>
      </c>
      <c r="BO325" s="168">
        <f t="shared" si="300"/>
        <v>0.10690973486717496</v>
      </c>
      <c r="BP325" s="165">
        <f t="shared" si="295"/>
        <v>0</v>
      </c>
      <c r="BQ325" s="70">
        <f t="shared" si="313"/>
        <v>1</v>
      </c>
      <c r="BR325" s="102">
        <f t="shared" si="311"/>
        <v>8.1019998550415799</v>
      </c>
      <c r="BS325" s="230" t="str">
        <f t="shared" ref="BS325:BS368" si="351">IF(BT325&gt;BT324,BC325,"")</f>
        <v/>
      </c>
      <c r="BT325" s="85">
        <f t="shared" si="322"/>
        <v>1</v>
      </c>
      <c r="BU325" s="27">
        <v>33925</v>
      </c>
      <c r="BV325">
        <v>10.689999580383301</v>
      </c>
      <c r="BW325">
        <v>20.620000839233398</v>
      </c>
      <c r="BX325">
        <v>0.10000000149011599</v>
      </c>
      <c r="BY325">
        <v>42.330079773756196</v>
      </c>
      <c r="BZ325" s="34">
        <f t="shared" si="339"/>
        <v>4.1893488637691352</v>
      </c>
      <c r="CA325" s="38">
        <f t="shared" ref="CA325:CA369" si="352">IF((BX325+CA324-($CP$2*BZ325))&gt;0,IF((BX325+CA324-($CP$2*BZ325))&gt;$CP$1,$CP$1,(BX325+CA324-($CP$2*BZ325))),0)</f>
        <v>5.7653745204178133</v>
      </c>
      <c r="CB325" s="40">
        <f t="shared" ref="CB325:CB369" si="353">IF(CA325/$CP$1&gt;1,1,CA325/$CP$1)</f>
        <v>0.11530749040835626</v>
      </c>
      <c r="CC325" s="61">
        <f t="shared" si="340"/>
        <v>18.137500524520874</v>
      </c>
      <c r="CD325" s="35" t="str">
        <f t="shared" si="341"/>
        <v xml:space="preserve"> </v>
      </c>
      <c r="CE325" s="76">
        <f t="shared" si="294"/>
        <v>1</v>
      </c>
      <c r="CF325" s="89">
        <f t="shared" si="312"/>
        <v>1</v>
      </c>
      <c r="CG325" s="168">
        <f t="shared" si="301"/>
        <v>0.11423238748624072</v>
      </c>
      <c r="CH325" s="165">
        <f t="shared" si="323"/>
        <v>0</v>
      </c>
      <c r="CI325" s="70" t="str">
        <f t="shared" si="296"/>
        <v/>
      </c>
      <c r="CJ325" s="102">
        <f t="shared" si="314"/>
        <v>15.789999771118232</v>
      </c>
      <c r="CK325" s="230" t="str">
        <f t="shared" ref="CK325:CK368" si="354">IF(CL325&gt;CL324,BU325,"")</f>
        <v/>
      </c>
      <c r="CL325" s="85">
        <f t="shared" si="324"/>
        <v>1</v>
      </c>
      <c r="CM325" s="6"/>
      <c r="CN325" s="6"/>
      <c r="CO325" s="6"/>
      <c r="CP325" s="6"/>
      <c r="CQ325" s="6"/>
      <c r="CR325" s="6"/>
      <c r="CS325" s="6"/>
      <c r="CT325" s="6"/>
      <c r="CU325" s="6"/>
    </row>
    <row r="326" spans="1:99" ht="15.6">
      <c r="A326" s="27">
        <v>33196</v>
      </c>
      <c r="B326">
        <v>15.25</v>
      </c>
      <c r="C326">
        <v>20.590000152587901</v>
      </c>
      <c r="D326">
        <v>3.5999999046325701</v>
      </c>
      <c r="E326">
        <v>42.426462459192301</v>
      </c>
      <c r="F326" s="36">
        <f t="shared" si="326"/>
        <v>3.287612772957706</v>
      </c>
      <c r="G326" s="41">
        <f t="shared" si="342"/>
        <v>3.2382336740004352</v>
      </c>
      <c r="H326" s="42">
        <f t="shared" si="343"/>
        <v>6.4764673480008708E-2</v>
      </c>
      <c r="I326" s="61">
        <f t="shared" si="327"/>
        <v>19.255000114440925</v>
      </c>
      <c r="J326" s="35" t="str">
        <f t="shared" si="328"/>
        <v xml:space="preserve"> </v>
      </c>
      <c r="K326" s="89">
        <f t="shared" ref="K326:K368" si="355">IF((SUM(D322:D326))&gt;$CP$6,1,"")</f>
        <v>1</v>
      </c>
      <c r="L326" s="89">
        <f t="shared" si="297"/>
        <v>1</v>
      </c>
      <c r="M326" s="168">
        <f t="shared" si="302"/>
        <v>0.11587144520051024</v>
      </c>
      <c r="N326" s="165">
        <f t="shared" si="316"/>
        <v>0</v>
      </c>
      <c r="O326" s="70" t="str">
        <f t="shared" si="315"/>
        <v/>
      </c>
      <c r="P326" s="102">
        <f t="shared" si="303"/>
        <v>19.284000968933125</v>
      </c>
      <c r="Q326" s="230" t="str">
        <f t="shared" si="325"/>
        <v/>
      </c>
      <c r="R326" s="85">
        <f t="shared" si="317"/>
        <v>0</v>
      </c>
      <c r="S326" s="27">
        <v>33561</v>
      </c>
      <c r="T326">
        <v>14.1499996185303</v>
      </c>
      <c r="U326">
        <v>25.649999618530298</v>
      </c>
      <c r="V326">
        <v>0</v>
      </c>
      <c r="W326">
        <v>42.426462459192301</v>
      </c>
      <c r="X326" s="36">
        <f t="shared" si="329"/>
        <v>5.0920052085288088</v>
      </c>
      <c r="Y326" s="41">
        <f t="shared" si="344"/>
        <v>6.4219872343176476</v>
      </c>
      <c r="Z326" s="42">
        <f t="shared" si="345"/>
        <v>0.12843974468635294</v>
      </c>
      <c r="AA326" s="61">
        <f t="shared" si="330"/>
        <v>22.774999618530298</v>
      </c>
      <c r="AB326" s="35" t="str">
        <f t="shared" si="331"/>
        <v xml:space="preserve"> </v>
      </c>
      <c r="AC326" s="76" t="str">
        <f t="shared" ref="AC326:AC368" si="356">IF((SUM(V322:V326))&gt;$CP$6,1,"")</f>
        <v/>
      </c>
      <c r="AD326" s="89">
        <f t="shared" si="304"/>
        <v>1</v>
      </c>
      <c r="AE326" s="168">
        <f t="shared" si="298"/>
        <v>0</v>
      </c>
      <c r="AF326" s="165">
        <f t="shared" si="318"/>
        <v>1</v>
      </c>
      <c r="AG326" s="70">
        <f t="shared" si="305"/>
        <v>1</v>
      </c>
      <c r="AH326" s="102">
        <f t="shared" si="306"/>
        <v>9.1180007934570195</v>
      </c>
      <c r="AI326" s="230" t="str">
        <f t="shared" si="332"/>
        <v/>
      </c>
      <c r="AJ326" s="85">
        <f t="shared" si="319"/>
        <v>0</v>
      </c>
      <c r="AK326" s="27">
        <v>33926</v>
      </c>
      <c r="AL326">
        <v>11.199999809265099</v>
      </c>
      <c r="AM326">
        <v>17.290000915527301</v>
      </c>
      <c r="AN326">
        <v>4.8000001907348597</v>
      </c>
      <c r="AO326">
        <v>42.426462459192301</v>
      </c>
      <c r="AP326" s="36">
        <f t="shared" si="333"/>
        <v>3.1496880289725504</v>
      </c>
      <c r="AQ326" s="41">
        <f t="shared" si="346"/>
        <v>2.2802497675568194</v>
      </c>
      <c r="AR326" s="42">
        <f t="shared" si="347"/>
        <v>4.5604995351136386E-2</v>
      </c>
      <c r="AS326" s="61">
        <f t="shared" si="334"/>
        <v>15.767500638961751</v>
      </c>
      <c r="AT326" s="37" t="str">
        <f t="shared" si="348"/>
        <v xml:space="preserve"> </v>
      </c>
      <c r="AU326" s="76">
        <f t="shared" ref="AU326:AU368" si="357">IF((SUM(AN322:AN326))&gt;$CP$6,1,"")</f>
        <v>1</v>
      </c>
      <c r="AV326" s="89" t="str">
        <f t="shared" si="307"/>
        <v/>
      </c>
      <c r="AW326" s="168">
        <f t="shared" si="299"/>
        <v>9.6683906259413976E-2</v>
      </c>
      <c r="AX326" s="165">
        <f t="shared" si="320"/>
        <v>0</v>
      </c>
      <c r="AY326" s="70" t="str">
        <f t="shared" si="308"/>
        <v/>
      </c>
      <c r="AZ326" s="102" t="str">
        <f t="shared" si="309"/>
        <v/>
      </c>
      <c r="BA326" s="230" t="str">
        <f t="shared" si="335"/>
        <v/>
      </c>
      <c r="BB326" s="85">
        <f t="shared" si="321"/>
        <v>0</v>
      </c>
      <c r="BC326" s="27">
        <v>33561</v>
      </c>
      <c r="BD326">
        <v>11.7399997711182</v>
      </c>
      <c r="BE326">
        <v>22.440000534057599</v>
      </c>
      <c r="BF326">
        <v>0</v>
      </c>
      <c r="BG326">
        <v>42.434024518204801</v>
      </c>
      <c r="BH326" s="110">
        <f t="shared" si="336"/>
        <v>4.5464126382817742</v>
      </c>
      <c r="BI326" s="111">
        <f t="shared" si="349"/>
        <v>0</v>
      </c>
      <c r="BJ326" s="113">
        <f t="shared" si="350"/>
        <v>0</v>
      </c>
      <c r="BK326" s="112">
        <f t="shared" si="337"/>
        <v>19.76500034332275</v>
      </c>
      <c r="BL326" s="35" t="str">
        <f t="shared" si="338"/>
        <v xml:space="preserve"> </v>
      </c>
      <c r="BM326" s="76" t="str">
        <f t="shared" ref="BM326:BM368" si="358">IF((SUM(BF322:BF326))&gt;$CP$6,1,"")</f>
        <v/>
      </c>
      <c r="BN326" s="89">
        <f t="shared" si="310"/>
        <v>1</v>
      </c>
      <c r="BO326" s="168">
        <f t="shared" si="300"/>
        <v>0.11367143618336342</v>
      </c>
      <c r="BP326" s="165">
        <f t="shared" si="295"/>
        <v>0</v>
      </c>
      <c r="BQ326" s="70">
        <f t="shared" si="313"/>
        <v>1</v>
      </c>
      <c r="BR326" s="102">
        <f t="shared" si="311"/>
        <v>7.2039999008179221</v>
      </c>
      <c r="BS326" s="230" t="str">
        <f t="shared" si="351"/>
        <v/>
      </c>
      <c r="BT326" s="85">
        <f t="shared" si="322"/>
        <v>0</v>
      </c>
      <c r="BU326" s="27">
        <v>33926</v>
      </c>
      <c r="BV326">
        <v>7.9699997901916504</v>
      </c>
      <c r="BW326">
        <v>15.9099998474121</v>
      </c>
      <c r="BX326">
        <v>1.8999999761581401</v>
      </c>
      <c r="BY326">
        <v>42.434024518204801</v>
      </c>
      <c r="BZ326" s="34">
        <f t="shared" si="339"/>
        <v>3.3383140398445481</v>
      </c>
      <c r="CA326" s="38">
        <f t="shared" si="352"/>
        <v>4.9947232647003155</v>
      </c>
      <c r="CB326" s="40">
        <f t="shared" si="353"/>
        <v>9.9894465294006307E-2</v>
      </c>
      <c r="CC326" s="61">
        <f t="shared" si="340"/>
        <v>13.924999833106988</v>
      </c>
      <c r="CD326" s="35" t="str">
        <f t="shared" si="341"/>
        <v xml:space="preserve"> </v>
      </c>
      <c r="CE326" s="76">
        <f t="shared" si="294"/>
        <v>1</v>
      </c>
      <c r="CF326" s="89">
        <f t="shared" si="312"/>
        <v>1</v>
      </c>
      <c r="CG326" s="168">
        <f t="shared" si="301"/>
        <v>7.7818516212805347E-2</v>
      </c>
      <c r="CH326" s="165">
        <f t="shared" si="323"/>
        <v>0</v>
      </c>
      <c r="CI326" s="70" t="str">
        <f t="shared" si="296"/>
        <v/>
      </c>
      <c r="CJ326" s="102">
        <f t="shared" si="314"/>
        <v>15.789999771118232</v>
      </c>
      <c r="CK326" s="230" t="str">
        <f t="shared" si="354"/>
        <v/>
      </c>
      <c r="CL326" s="85">
        <f t="shared" si="324"/>
        <v>1</v>
      </c>
      <c r="CM326" s="6"/>
      <c r="CN326" s="6"/>
      <c r="CO326" s="6"/>
      <c r="CP326" s="6"/>
      <c r="CQ326" s="6"/>
      <c r="CR326" s="6"/>
      <c r="CS326" s="6"/>
      <c r="CT326" s="6"/>
      <c r="CU326" s="6"/>
    </row>
    <row r="327" spans="1:99" ht="15.6">
      <c r="A327" s="27">
        <v>33197</v>
      </c>
      <c r="B327">
        <v>12.75</v>
      </c>
      <c r="C327">
        <v>19.870000839233398</v>
      </c>
      <c r="D327">
        <v>1.5</v>
      </c>
      <c r="E327">
        <v>42.524420080178999</v>
      </c>
      <c r="F327" s="36">
        <f t="shared" si="326"/>
        <v>3.6334726752365838</v>
      </c>
      <c r="G327" s="41">
        <f t="shared" si="342"/>
        <v>1.8314555338111678</v>
      </c>
      <c r="H327" s="42">
        <f t="shared" si="343"/>
        <v>3.6629110676223355E-2</v>
      </c>
      <c r="I327" s="61">
        <f t="shared" si="327"/>
        <v>18.090000629425049</v>
      </c>
      <c r="J327" s="35" t="str">
        <f t="shared" si="328"/>
        <v xml:space="preserve"> </v>
      </c>
      <c r="K327" s="89">
        <f t="shared" si="355"/>
        <v>1</v>
      </c>
      <c r="L327" s="89">
        <f t="shared" si="297"/>
        <v>1</v>
      </c>
      <c r="M327" s="168">
        <f t="shared" si="302"/>
        <v>0.11402749362501172</v>
      </c>
      <c r="N327" s="165">
        <f t="shared" si="316"/>
        <v>0</v>
      </c>
      <c r="O327" s="70" t="str">
        <f t="shared" si="315"/>
        <v/>
      </c>
      <c r="P327" s="102">
        <f t="shared" si="303"/>
        <v>12.784000968933125</v>
      </c>
      <c r="Q327" s="230" t="str">
        <f t="shared" si="325"/>
        <v/>
      </c>
      <c r="R327" s="85">
        <f t="shared" si="317"/>
        <v>0</v>
      </c>
      <c r="S327" s="27">
        <v>33562</v>
      </c>
      <c r="T327">
        <v>12.420000076293899</v>
      </c>
      <c r="U327">
        <v>28.459999084472699</v>
      </c>
      <c r="V327">
        <v>0</v>
      </c>
      <c r="W327">
        <v>42.524420080178999</v>
      </c>
      <c r="X327" s="36">
        <f t="shared" si="329"/>
        <v>6.1139262929842824</v>
      </c>
      <c r="Y327" s="41">
        <f t="shared" si="344"/>
        <v>1.5308461999302212</v>
      </c>
      <c r="Z327" s="42">
        <f t="shared" si="345"/>
        <v>3.0616923998604426E-2</v>
      </c>
      <c r="AA327" s="61">
        <f t="shared" si="330"/>
        <v>24.449999332428</v>
      </c>
      <c r="AB327" s="35" t="str">
        <f t="shared" si="331"/>
        <v xml:space="preserve"> </v>
      </c>
      <c r="AC327" s="76" t="str">
        <f t="shared" si="356"/>
        <v/>
      </c>
      <c r="AD327" s="89">
        <f t="shared" si="304"/>
        <v>1</v>
      </c>
      <c r="AE327" s="168">
        <f t="shared" si="298"/>
        <v>0</v>
      </c>
      <c r="AF327" s="165">
        <f t="shared" si="318"/>
        <v>1</v>
      </c>
      <c r="AG327" s="70" t="str">
        <f t="shared" si="305"/>
        <v/>
      </c>
      <c r="AH327" s="102">
        <f t="shared" si="306"/>
        <v>11.80999984741212</v>
      </c>
      <c r="AI327" s="230" t="str">
        <f t="shared" si="332"/>
        <v/>
      </c>
      <c r="AJ327" s="85">
        <f t="shared" si="319"/>
        <v>0</v>
      </c>
      <c r="AK327" s="27">
        <v>33927</v>
      </c>
      <c r="AL327">
        <v>8.0699996948242205</v>
      </c>
      <c r="AM327">
        <v>13.539999961853001</v>
      </c>
      <c r="AN327">
        <v>14.1000003814697</v>
      </c>
      <c r="AO327">
        <v>42.524420080178999</v>
      </c>
      <c r="AP327" s="36">
        <f t="shared" si="333"/>
        <v>2.670765605066443</v>
      </c>
      <c r="AQ327" s="41">
        <f t="shared" si="346"/>
        <v>14.243637664973365</v>
      </c>
      <c r="AR327" s="42">
        <f t="shared" si="347"/>
        <v>0.28487275329946732</v>
      </c>
      <c r="AS327" s="61">
        <f t="shared" si="334"/>
        <v>12.172499895095806</v>
      </c>
      <c r="AT327" s="37">
        <f t="shared" si="348"/>
        <v>1</v>
      </c>
      <c r="AU327" s="76">
        <f t="shared" si="357"/>
        <v>1</v>
      </c>
      <c r="AV327" s="89">
        <f t="shared" si="307"/>
        <v>1</v>
      </c>
      <c r="AW327" s="168">
        <f t="shared" si="299"/>
        <v>5.9038199220529781E-2</v>
      </c>
      <c r="AX327" s="165">
        <f t="shared" si="320"/>
        <v>0</v>
      </c>
      <c r="AY327" s="70">
        <f t="shared" si="308"/>
        <v>1</v>
      </c>
      <c r="AZ327" s="102">
        <f t="shared" si="309"/>
        <v>25.014000511169442</v>
      </c>
      <c r="BA327" s="230">
        <f t="shared" si="335"/>
        <v>33927</v>
      </c>
      <c r="BB327" s="85">
        <f t="shared" si="321"/>
        <v>1</v>
      </c>
      <c r="BC327" s="27">
        <v>33562</v>
      </c>
      <c r="BD327">
        <v>8.3900003433227504</v>
      </c>
      <c r="BE327">
        <v>25.569999694824201</v>
      </c>
      <c r="BF327">
        <v>0</v>
      </c>
      <c r="BG327">
        <v>42.5339993169503</v>
      </c>
      <c r="BH327" s="110">
        <f t="shared" si="336"/>
        <v>5.7562430193758125</v>
      </c>
      <c r="BI327" s="111">
        <f t="shared" si="349"/>
        <v>0</v>
      </c>
      <c r="BJ327" s="113">
        <f t="shared" si="350"/>
        <v>0</v>
      </c>
      <c r="BK327" s="112">
        <f t="shared" si="337"/>
        <v>21.274999856948838</v>
      </c>
      <c r="BL327" s="35" t="str">
        <f t="shared" si="338"/>
        <v xml:space="preserve"> </v>
      </c>
      <c r="BM327" s="76" t="str">
        <f t="shared" si="358"/>
        <v/>
      </c>
      <c r="BN327" s="89">
        <f t="shared" si="310"/>
        <v>1</v>
      </c>
      <c r="BO327" s="168">
        <f t="shared" si="300"/>
        <v>7.1718440927134502E-2</v>
      </c>
      <c r="BP327" s="165">
        <f t="shared" si="295"/>
        <v>0</v>
      </c>
      <c r="BQ327" s="70" t="str">
        <f t="shared" si="313"/>
        <v/>
      </c>
      <c r="BR327" s="102">
        <f t="shared" si="311"/>
        <v>7.4079999923706534</v>
      </c>
      <c r="BS327" s="230" t="str">
        <f t="shared" si="351"/>
        <v/>
      </c>
      <c r="BT327" s="85">
        <f t="shared" si="322"/>
        <v>0</v>
      </c>
      <c r="BU327" s="27">
        <v>33927</v>
      </c>
      <c r="BV327">
        <v>5</v>
      </c>
      <c r="BW327">
        <v>9.4700002670288104</v>
      </c>
      <c r="BX327">
        <v>17.899999618530298</v>
      </c>
      <c r="BY327">
        <v>42.5339993169503</v>
      </c>
      <c r="BZ327" s="34">
        <f t="shared" si="339"/>
        <v>2.1134858474393123</v>
      </c>
      <c r="CA327" s="38">
        <f t="shared" si="352"/>
        <v>21.203934205279165</v>
      </c>
      <c r="CB327" s="40">
        <f t="shared" si="353"/>
        <v>0.4240786841055833</v>
      </c>
      <c r="CC327" s="61">
        <f t="shared" si="340"/>
        <v>8.3525002002716082</v>
      </c>
      <c r="CD327" s="35">
        <f t="shared" si="341"/>
        <v>1</v>
      </c>
      <c r="CE327" s="76">
        <f t="shared" ref="CE327:CE368" si="359">IF((SUM(BX323:BX327))&gt;$CP$6,1,"")</f>
        <v>1</v>
      </c>
      <c r="CF327" s="89">
        <f t="shared" si="312"/>
        <v>1</v>
      </c>
      <c r="CG327" s="168">
        <f t="shared" si="301"/>
        <v>2.2607145137463126E-2</v>
      </c>
      <c r="CH327" s="165">
        <f t="shared" si="323"/>
        <v>0</v>
      </c>
      <c r="CI327" s="70">
        <f t="shared" si="296"/>
        <v>1</v>
      </c>
      <c r="CJ327" s="102">
        <f t="shared" si="314"/>
        <v>15.789999771118232</v>
      </c>
      <c r="CK327" s="230" t="str">
        <f t="shared" si="354"/>
        <v/>
      </c>
      <c r="CL327" s="85">
        <f t="shared" si="324"/>
        <v>1</v>
      </c>
      <c r="CM327" s="6"/>
      <c r="CN327" s="6"/>
      <c r="CO327" s="6"/>
      <c r="CP327" s="6"/>
      <c r="CQ327" s="6"/>
      <c r="CR327" s="6"/>
      <c r="CS327" s="6"/>
      <c r="CT327" s="6"/>
      <c r="CU327" s="6"/>
    </row>
    <row r="328" spans="1:99" ht="15.6">
      <c r="A328" s="27">
        <v>33198</v>
      </c>
      <c r="B328">
        <v>10.789999961853001</v>
      </c>
      <c r="C328">
        <v>20.620000839233398</v>
      </c>
      <c r="D328">
        <v>0.10000000149011599</v>
      </c>
      <c r="E328">
        <v>42.618363789299202</v>
      </c>
      <c r="F328" s="36">
        <f t="shared" si="326"/>
        <v>4.202860058047575</v>
      </c>
      <c r="G328" s="41">
        <f t="shared" si="342"/>
        <v>0</v>
      </c>
      <c r="H328" s="42">
        <f t="shared" si="343"/>
        <v>0</v>
      </c>
      <c r="I328" s="61">
        <f t="shared" si="327"/>
        <v>18.162500619888299</v>
      </c>
      <c r="J328" s="35" t="str">
        <f t="shared" si="328"/>
        <v xml:space="preserve"> </v>
      </c>
      <c r="K328" s="89">
        <f t="shared" si="355"/>
        <v>1</v>
      </c>
      <c r="L328" s="89">
        <f t="shared" si="297"/>
        <v>1</v>
      </c>
      <c r="M328" s="168">
        <f t="shared" si="302"/>
        <v>0.11433669430411365</v>
      </c>
      <c r="N328" s="165">
        <f t="shared" si="316"/>
        <v>0</v>
      </c>
      <c r="O328" s="70" t="str">
        <f t="shared" si="315"/>
        <v/>
      </c>
      <c r="P328" s="102">
        <f t="shared" si="303"/>
        <v>5.7860008239746232</v>
      </c>
      <c r="Q328" s="230" t="str">
        <f t="shared" si="325"/>
        <v/>
      </c>
      <c r="R328" s="85">
        <f t="shared" si="317"/>
        <v>0</v>
      </c>
      <c r="S328" s="27">
        <v>33563</v>
      </c>
      <c r="T328">
        <v>12.949999809265099</v>
      </c>
      <c r="U328">
        <v>30.370000839233398</v>
      </c>
      <c r="V328">
        <v>0</v>
      </c>
      <c r="W328">
        <v>42.618363789299202</v>
      </c>
      <c r="X328" s="36">
        <f t="shared" si="329"/>
        <v>6.5893063086889088</v>
      </c>
      <c r="Y328" s="41">
        <f t="shared" si="344"/>
        <v>0</v>
      </c>
      <c r="Z328" s="42">
        <f t="shared" si="345"/>
        <v>0</v>
      </c>
      <c r="AA328" s="61">
        <f t="shared" si="330"/>
        <v>26.015000581741326</v>
      </c>
      <c r="AB328" s="35" t="str">
        <f t="shared" si="331"/>
        <v xml:space="preserve"> </v>
      </c>
      <c r="AC328" s="76" t="str">
        <f t="shared" si="356"/>
        <v/>
      </c>
      <c r="AD328" s="89">
        <f t="shared" si="304"/>
        <v>1</v>
      </c>
      <c r="AE328" s="168">
        <f t="shared" si="298"/>
        <v>0</v>
      </c>
      <c r="AF328" s="165">
        <f t="shared" si="318"/>
        <v>0</v>
      </c>
      <c r="AG328" s="70" t="str">
        <f t="shared" si="305"/>
        <v/>
      </c>
      <c r="AH328" s="102">
        <f t="shared" si="306"/>
        <v>15.677999687194861</v>
      </c>
      <c r="AI328" s="230" t="str">
        <f t="shared" si="332"/>
        <v/>
      </c>
      <c r="AJ328" s="85">
        <f t="shared" si="319"/>
        <v>0</v>
      </c>
      <c r="AK328" s="27">
        <v>33928</v>
      </c>
      <c r="AL328">
        <v>4.9000000953674299</v>
      </c>
      <c r="AM328">
        <v>16.899999618530298</v>
      </c>
      <c r="AN328">
        <v>10.800000190734901</v>
      </c>
      <c r="AO328">
        <v>42.618363789299202</v>
      </c>
      <c r="AP328" s="36">
        <f t="shared" si="333"/>
        <v>3.9776909095820967</v>
      </c>
      <c r="AQ328" s="41">
        <f t="shared" si="346"/>
        <v>21.861485128042588</v>
      </c>
      <c r="AR328" s="42">
        <f t="shared" si="347"/>
        <v>0.43722970256085175</v>
      </c>
      <c r="AS328" s="61">
        <f t="shared" si="334"/>
        <v>13.899999737739581</v>
      </c>
      <c r="AT328" s="37">
        <f t="shared" si="348"/>
        <v>1</v>
      </c>
      <c r="AU328" s="76">
        <f t="shared" si="357"/>
        <v>1</v>
      </c>
      <c r="AV328" s="89">
        <f t="shared" si="307"/>
        <v>1</v>
      </c>
      <c r="AW328" s="168">
        <f t="shared" si="299"/>
        <v>7.7551343331935627E-2</v>
      </c>
      <c r="AX328" s="165">
        <f t="shared" si="320"/>
        <v>0</v>
      </c>
      <c r="AY328" s="70">
        <f t="shared" si="308"/>
        <v>1</v>
      </c>
      <c r="AZ328" s="102">
        <f t="shared" si="309"/>
        <v>22.210000801086423</v>
      </c>
      <c r="BA328" s="230" t="str">
        <f t="shared" si="335"/>
        <v/>
      </c>
      <c r="BB328" s="85">
        <f t="shared" si="321"/>
        <v>1</v>
      </c>
      <c r="BC328" s="27">
        <v>33563</v>
      </c>
      <c r="BD328">
        <v>8.7600002288818395</v>
      </c>
      <c r="BE328">
        <v>29.590000152587901</v>
      </c>
      <c r="BF328">
        <v>0</v>
      </c>
      <c r="BG328">
        <v>42.629875231946201</v>
      </c>
      <c r="BH328" s="110">
        <f t="shared" si="336"/>
        <v>6.7534957719353219</v>
      </c>
      <c r="BI328" s="111">
        <f t="shared" si="349"/>
        <v>0</v>
      </c>
      <c r="BJ328" s="113">
        <f t="shared" si="350"/>
        <v>0</v>
      </c>
      <c r="BK328" s="112">
        <f t="shared" si="337"/>
        <v>24.382500171661384</v>
      </c>
      <c r="BL328" s="35" t="str">
        <f t="shared" si="338"/>
        <v xml:space="preserve"> </v>
      </c>
      <c r="BM328" s="76" t="str">
        <f t="shared" si="358"/>
        <v/>
      </c>
      <c r="BN328" s="89">
        <f t="shared" si="310"/>
        <v>1</v>
      </c>
      <c r="BO328" s="168">
        <f t="shared" si="300"/>
        <v>0</v>
      </c>
      <c r="BP328" s="165">
        <f t="shared" ref="BP328:BP368" si="360">IF(AND(SUM(BO312:BO328)&gt;1,SUM(BF308:BF312)&gt;$CP$6),1,0)</f>
        <v>1</v>
      </c>
      <c r="BQ328" s="70" t="str">
        <f t="shared" si="313"/>
        <v/>
      </c>
      <c r="BR328" s="102">
        <f t="shared" si="311"/>
        <v>9.5020004272461414</v>
      </c>
      <c r="BS328" s="230" t="str">
        <f t="shared" si="351"/>
        <v/>
      </c>
      <c r="BT328" s="85">
        <f t="shared" si="322"/>
        <v>0</v>
      </c>
      <c r="BU328" s="27">
        <v>33928</v>
      </c>
      <c r="BV328">
        <v>1.6499999761581401</v>
      </c>
      <c r="BW328">
        <v>15.2299995422363</v>
      </c>
      <c r="BX328">
        <v>4</v>
      </c>
      <c r="BY328">
        <v>42.629875231946201</v>
      </c>
      <c r="BZ328" s="34">
        <f t="shared" si="339"/>
        <v>3.8698088899885565</v>
      </c>
      <c r="CA328" s="38">
        <f t="shared" si="352"/>
        <v>22.108087093288319</v>
      </c>
      <c r="CB328" s="40">
        <f t="shared" si="353"/>
        <v>0.4421617418657664</v>
      </c>
      <c r="CC328" s="61">
        <f t="shared" si="340"/>
        <v>11.83499965071676</v>
      </c>
      <c r="CD328" s="35">
        <f t="shared" si="341"/>
        <v>1</v>
      </c>
      <c r="CE328" s="76">
        <f t="shared" si="359"/>
        <v>1</v>
      </c>
      <c r="CF328" s="89">
        <f t="shared" si="312"/>
        <v>1</v>
      </c>
      <c r="CG328" s="168">
        <f t="shared" si="301"/>
        <v>5.5479751238259004E-2</v>
      </c>
      <c r="CH328" s="165">
        <f t="shared" si="323"/>
        <v>0</v>
      </c>
      <c r="CI328" s="70">
        <f t="shared" si="296"/>
        <v>1</v>
      </c>
      <c r="CJ328" s="102">
        <f t="shared" si="314"/>
        <v>14.891999626159725</v>
      </c>
      <c r="CK328" s="230" t="str">
        <f t="shared" si="354"/>
        <v/>
      </c>
      <c r="CL328" s="85">
        <f t="shared" si="324"/>
        <v>1</v>
      </c>
      <c r="CM328" s="6"/>
      <c r="CN328" s="6"/>
      <c r="CO328" s="6"/>
      <c r="CP328" s="6"/>
      <c r="CQ328" s="6"/>
      <c r="CR328" s="6"/>
      <c r="CS328" s="6"/>
      <c r="CT328" s="6"/>
      <c r="CU328" s="6"/>
    </row>
    <row r="329" spans="1:99" ht="15.6">
      <c r="A329" s="27">
        <v>33199</v>
      </c>
      <c r="B329">
        <v>11.1300001144409</v>
      </c>
      <c r="C329">
        <v>24.700000762939499</v>
      </c>
      <c r="D329">
        <v>0</v>
      </c>
      <c r="E329">
        <v>42.708165543796902</v>
      </c>
      <c r="F329" s="36">
        <f t="shared" si="326"/>
        <v>5.274888246238663</v>
      </c>
      <c r="G329" s="41">
        <f t="shared" si="342"/>
        <v>0</v>
      </c>
      <c r="H329" s="42">
        <f t="shared" si="343"/>
        <v>0</v>
      </c>
      <c r="I329" s="61">
        <f t="shared" si="327"/>
        <v>21.307500600814848</v>
      </c>
      <c r="J329" s="35" t="str">
        <f t="shared" si="328"/>
        <v xml:space="preserve"> </v>
      </c>
      <c r="K329" s="89">
        <f t="shared" si="355"/>
        <v>1</v>
      </c>
      <c r="L329" s="89">
        <f t="shared" si="297"/>
        <v>1</v>
      </c>
      <c r="M329" s="168">
        <f t="shared" si="302"/>
        <v>6.8594167388980207E-2</v>
      </c>
      <c r="N329" s="165">
        <f t="shared" si="316"/>
        <v>0</v>
      </c>
      <c r="O329" s="70" t="str">
        <f t="shared" si="315"/>
        <v/>
      </c>
      <c r="P329" s="102">
        <f t="shared" si="303"/>
        <v>7.6320013046265016</v>
      </c>
      <c r="Q329" s="230" t="str">
        <f t="shared" si="325"/>
        <v/>
      </c>
      <c r="R329" s="85">
        <f t="shared" si="317"/>
        <v>0</v>
      </c>
      <c r="S329" s="27">
        <v>33564</v>
      </c>
      <c r="T329">
        <v>13.2600002288818</v>
      </c>
      <c r="U329">
        <v>29.399999618530298</v>
      </c>
      <c r="V329">
        <v>0</v>
      </c>
      <c r="W329">
        <v>42.708165543796902</v>
      </c>
      <c r="X329" s="36">
        <f t="shared" si="329"/>
        <v>6.3028108380662138</v>
      </c>
      <c r="Y329" s="41">
        <f t="shared" si="344"/>
        <v>0</v>
      </c>
      <c r="Z329" s="42">
        <f t="shared" si="345"/>
        <v>0</v>
      </c>
      <c r="AA329" s="61">
        <f t="shared" si="330"/>
        <v>25.364999771118175</v>
      </c>
      <c r="AB329" s="35" t="str">
        <f t="shared" si="331"/>
        <v xml:space="preserve"> </v>
      </c>
      <c r="AC329" s="76" t="str">
        <f t="shared" si="356"/>
        <v/>
      </c>
      <c r="AD329" s="89">
        <f t="shared" si="304"/>
        <v>1</v>
      </c>
      <c r="AE329" s="168">
        <f t="shared" si="298"/>
        <v>0</v>
      </c>
      <c r="AF329" s="165">
        <f t="shared" si="318"/>
        <v>0</v>
      </c>
      <c r="AG329" s="70" t="str">
        <f t="shared" si="305"/>
        <v/>
      </c>
      <c r="AH329" s="102">
        <f t="shared" si="306"/>
        <v>20.415999603271501</v>
      </c>
      <c r="AI329" s="230">
        <f t="shared" si="332"/>
        <v>33564</v>
      </c>
      <c r="AJ329" s="85">
        <f t="shared" si="319"/>
        <v>1</v>
      </c>
      <c r="AK329" s="27">
        <v>33929</v>
      </c>
      <c r="AL329">
        <v>10.5100002288818</v>
      </c>
      <c r="AM329">
        <v>20.309999465942401</v>
      </c>
      <c r="AN329">
        <v>1.20000004768372</v>
      </c>
      <c r="AO329">
        <v>42.708165543796902</v>
      </c>
      <c r="AP329" s="36">
        <f t="shared" si="333"/>
        <v>4.168257724320183</v>
      </c>
      <c r="AQ329" s="41">
        <f t="shared" si="346"/>
        <v>19.726878996270159</v>
      </c>
      <c r="AR329" s="42">
        <f t="shared" si="347"/>
        <v>0.39453757992540317</v>
      </c>
      <c r="AS329" s="61">
        <f t="shared" si="334"/>
        <v>17.85999965667725</v>
      </c>
      <c r="AT329" s="37">
        <f t="shared" si="348"/>
        <v>1</v>
      </c>
      <c r="AU329" s="76">
        <f t="shared" si="357"/>
        <v>1</v>
      </c>
      <c r="AV329" s="89">
        <f t="shared" si="307"/>
        <v>1</v>
      </c>
      <c r="AW329" s="168">
        <f t="shared" si="299"/>
        <v>0.11291759128145475</v>
      </c>
      <c r="AX329" s="165">
        <f t="shared" si="320"/>
        <v>0</v>
      </c>
      <c r="AY329" s="70">
        <f t="shared" si="308"/>
        <v>1</v>
      </c>
      <c r="AZ329" s="102">
        <f t="shared" si="309"/>
        <v>15.974001312255862</v>
      </c>
      <c r="BA329" s="230" t="str">
        <f t="shared" si="335"/>
        <v/>
      </c>
      <c r="BB329" s="85">
        <f t="shared" si="321"/>
        <v>0</v>
      </c>
      <c r="BC329" s="27">
        <v>33564</v>
      </c>
      <c r="BD329">
        <v>10.6499996185303</v>
      </c>
      <c r="BE329">
        <v>31.840000152587901</v>
      </c>
      <c r="BF329">
        <v>0</v>
      </c>
      <c r="BG329">
        <v>42.7215233251463</v>
      </c>
      <c r="BH329" s="110">
        <f t="shared" si="336"/>
        <v>7.2084085205940447</v>
      </c>
      <c r="BI329" s="111">
        <f t="shared" si="349"/>
        <v>0</v>
      </c>
      <c r="BJ329" s="113">
        <f t="shared" si="350"/>
        <v>0</v>
      </c>
      <c r="BK329" s="112">
        <f t="shared" si="337"/>
        <v>26.542500019073501</v>
      </c>
      <c r="BL329" s="35" t="str">
        <f t="shared" si="338"/>
        <v xml:space="preserve"> </v>
      </c>
      <c r="BM329" s="76" t="str">
        <f t="shared" si="358"/>
        <v/>
      </c>
      <c r="BN329" s="89">
        <f t="shared" si="310"/>
        <v>1</v>
      </c>
      <c r="BO329" s="168">
        <f t="shared" si="300"/>
        <v>0</v>
      </c>
      <c r="BP329" s="165">
        <f t="shared" si="360"/>
        <v>1</v>
      </c>
      <c r="BQ329" s="70" t="str">
        <f t="shared" si="313"/>
        <v/>
      </c>
      <c r="BR329" s="102">
        <f t="shared" si="311"/>
        <v>14.040000534057643</v>
      </c>
      <c r="BS329" s="230">
        <f t="shared" si="351"/>
        <v>33564</v>
      </c>
      <c r="BT329" s="85">
        <f t="shared" si="322"/>
        <v>1</v>
      </c>
      <c r="BU329" s="27">
        <v>33929</v>
      </c>
      <c r="BV329">
        <v>6.5599999427795401</v>
      </c>
      <c r="BW329">
        <v>20.819999694824201</v>
      </c>
      <c r="BX329">
        <v>0.30000001192092901</v>
      </c>
      <c r="BY329">
        <v>42.7215233251463</v>
      </c>
      <c r="BZ329" s="34">
        <f t="shared" si="339"/>
        <v>4.7691490842001922</v>
      </c>
      <c r="CA329" s="38">
        <f t="shared" si="352"/>
        <v>18.592767837849095</v>
      </c>
      <c r="CB329" s="40">
        <f t="shared" si="353"/>
        <v>0.37185535675698189</v>
      </c>
      <c r="CC329" s="61">
        <f t="shared" si="340"/>
        <v>17.254999756813035</v>
      </c>
      <c r="CD329" s="35">
        <f t="shared" si="341"/>
        <v>1</v>
      </c>
      <c r="CE329" s="76">
        <f t="shared" si="359"/>
        <v>1</v>
      </c>
      <c r="CF329" s="89">
        <f t="shared" si="312"/>
        <v>1</v>
      </c>
      <c r="CG329" s="168">
        <f t="shared" si="301"/>
        <v>0.10919824953241047</v>
      </c>
      <c r="CH329" s="165">
        <f t="shared" si="323"/>
        <v>0</v>
      </c>
      <c r="CI329" s="70">
        <f t="shared" ref="CI329:CI368" si="361">IF((AVERAGE(BW323:BW329))&lt;$CP$4,1,"")</f>
        <v>1</v>
      </c>
      <c r="CJ329" s="102">
        <f t="shared" si="314"/>
        <v>10.890000152587922</v>
      </c>
      <c r="CK329" s="230" t="str">
        <f t="shared" si="354"/>
        <v/>
      </c>
      <c r="CL329" s="85">
        <f t="shared" si="324"/>
        <v>0</v>
      </c>
      <c r="CM329" s="6"/>
      <c r="CN329" s="6"/>
      <c r="CO329" s="6"/>
      <c r="CP329" s="6"/>
      <c r="CQ329" s="6"/>
      <c r="CR329" s="6"/>
      <c r="CS329" s="6"/>
      <c r="CT329" s="6"/>
      <c r="CU329" s="6"/>
    </row>
    <row r="330" spans="1:99" ht="15.6">
      <c r="A330" s="27">
        <v>33200</v>
      </c>
      <c r="B330">
        <v>12.7399997711182</v>
      </c>
      <c r="C330">
        <v>29.530000686645501</v>
      </c>
      <c r="D330">
        <v>0</v>
      </c>
      <c r="E330">
        <v>42.793697300915902</v>
      </c>
      <c r="F330" s="36">
        <f t="shared" si="326"/>
        <v>6.4092483984918047</v>
      </c>
      <c r="G330" s="41">
        <f t="shared" si="342"/>
        <v>0</v>
      </c>
      <c r="H330" s="42">
        <f t="shared" si="343"/>
        <v>0</v>
      </c>
      <c r="I330" s="61">
        <f t="shared" si="327"/>
        <v>25.332500457763675</v>
      </c>
      <c r="J330" s="35" t="str">
        <f t="shared" si="328"/>
        <v xml:space="preserve"> </v>
      </c>
      <c r="K330" s="89">
        <f t="shared" si="355"/>
        <v>1</v>
      </c>
      <c r="L330" s="89">
        <f t="shared" si="297"/>
        <v>1</v>
      </c>
      <c r="M330" s="168">
        <f t="shared" si="302"/>
        <v>0</v>
      </c>
      <c r="N330" s="165">
        <f t="shared" si="316"/>
        <v>0</v>
      </c>
      <c r="O330" s="70" t="str">
        <f t="shared" si="315"/>
        <v/>
      </c>
      <c r="P330" s="102">
        <f t="shared" si="303"/>
        <v>12.698001670837442</v>
      </c>
      <c r="Q330" s="230" t="str">
        <f t="shared" si="325"/>
        <v/>
      </c>
      <c r="R330" s="85">
        <f t="shared" si="317"/>
        <v>0</v>
      </c>
      <c r="S330" s="27">
        <v>33565</v>
      </c>
      <c r="T330">
        <v>14.050000190734901</v>
      </c>
      <c r="U330">
        <v>23.25</v>
      </c>
      <c r="V330">
        <v>0</v>
      </c>
      <c r="W330">
        <v>42.793697300915902</v>
      </c>
      <c r="X330" s="36">
        <f t="shared" si="329"/>
        <v>4.4415341433669155</v>
      </c>
      <c r="Y330" s="41">
        <f t="shared" si="344"/>
        <v>0</v>
      </c>
      <c r="Z330" s="42">
        <f t="shared" si="345"/>
        <v>0</v>
      </c>
      <c r="AA330" s="61">
        <f t="shared" si="330"/>
        <v>20.950000047683726</v>
      </c>
      <c r="AB330" s="35" t="str">
        <f t="shared" si="331"/>
        <v xml:space="preserve"> </v>
      </c>
      <c r="AC330" s="76" t="str">
        <f t="shared" si="356"/>
        <v/>
      </c>
      <c r="AD330" s="89">
        <f t="shared" si="304"/>
        <v>1</v>
      </c>
      <c r="AE330" s="168">
        <f t="shared" si="298"/>
        <v>9.1177700898342248E-2</v>
      </c>
      <c r="AF330" s="165">
        <f t="shared" si="318"/>
        <v>0</v>
      </c>
      <c r="AG330" s="70" t="str">
        <f t="shared" si="305"/>
        <v/>
      </c>
      <c r="AH330" s="102">
        <f t="shared" si="306"/>
        <v>21.975999641418483</v>
      </c>
      <c r="AI330" s="230" t="str">
        <f t="shared" si="332"/>
        <v/>
      </c>
      <c r="AJ330" s="85">
        <f t="shared" si="319"/>
        <v>1</v>
      </c>
      <c r="AK330" s="27">
        <v>33930</v>
      </c>
      <c r="AL330">
        <v>13.939999580383301</v>
      </c>
      <c r="AM330">
        <v>19.7399997711182</v>
      </c>
      <c r="AN330">
        <v>0.10000000149011599</v>
      </c>
      <c r="AO330">
        <v>42.793697300915902</v>
      </c>
      <c r="AP330" s="36">
        <f t="shared" si="333"/>
        <v>3.3514554070898175</v>
      </c>
      <c r="AQ330" s="41">
        <f t="shared" si="346"/>
        <v>17.14571467208842</v>
      </c>
      <c r="AR330" s="42">
        <f t="shared" si="347"/>
        <v>0.34291429344176838</v>
      </c>
      <c r="AS330" s="61">
        <f t="shared" si="334"/>
        <v>18.289999723434477</v>
      </c>
      <c r="AT330" s="37">
        <f t="shared" si="348"/>
        <v>1</v>
      </c>
      <c r="AU330" s="76">
        <f t="shared" si="357"/>
        <v>1</v>
      </c>
      <c r="AV330" s="89">
        <f t="shared" si="307"/>
        <v>1</v>
      </c>
      <c r="AW330" s="168">
        <f t="shared" si="299"/>
        <v>0.11482931924326525</v>
      </c>
      <c r="AX330" s="165">
        <f t="shared" si="320"/>
        <v>0</v>
      </c>
      <c r="AY330" s="70">
        <f t="shared" si="308"/>
        <v>1</v>
      </c>
      <c r="AZ330" s="102">
        <f t="shared" si="309"/>
        <v>7.7800006866454821</v>
      </c>
      <c r="BA330" s="230" t="str">
        <f t="shared" si="335"/>
        <v/>
      </c>
      <c r="BB330" s="85">
        <f t="shared" si="321"/>
        <v>0</v>
      </c>
      <c r="BC330" s="27">
        <v>33565</v>
      </c>
      <c r="BD330">
        <v>13</v>
      </c>
      <c r="BE330">
        <v>27.120000839233398</v>
      </c>
      <c r="BF330">
        <v>0</v>
      </c>
      <c r="BG330">
        <v>42.808814658503898</v>
      </c>
      <c r="BH330" s="110">
        <f t="shared" si="336"/>
        <v>5.7173256557548786</v>
      </c>
      <c r="BI330" s="111">
        <f t="shared" si="349"/>
        <v>0</v>
      </c>
      <c r="BJ330" s="113">
        <f t="shared" si="350"/>
        <v>0</v>
      </c>
      <c r="BK330" s="112">
        <f t="shared" si="337"/>
        <v>23.590000629425049</v>
      </c>
      <c r="BL330" s="35" t="str">
        <f t="shared" si="338"/>
        <v xml:space="preserve"> </v>
      </c>
      <c r="BM330" s="76" t="str">
        <f t="shared" si="358"/>
        <v/>
      </c>
      <c r="BN330" s="89">
        <f t="shared" si="310"/>
        <v>1</v>
      </c>
      <c r="BO330" s="168">
        <f t="shared" si="300"/>
        <v>0</v>
      </c>
      <c r="BP330" s="165">
        <f t="shared" si="360"/>
        <v>1</v>
      </c>
      <c r="BQ330" s="70" t="str">
        <f t="shared" si="313"/>
        <v/>
      </c>
      <c r="BR330" s="102">
        <f t="shared" si="311"/>
        <v>17.71200103759768</v>
      </c>
      <c r="BS330" s="230" t="str">
        <f t="shared" si="351"/>
        <v/>
      </c>
      <c r="BT330" s="85">
        <f t="shared" si="322"/>
        <v>1</v>
      </c>
      <c r="BU330" s="27">
        <v>33930</v>
      </c>
      <c r="BV330">
        <v>8.3800001144409197</v>
      </c>
      <c r="BW330">
        <v>18.870000839233398</v>
      </c>
      <c r="BX330">
        <v>0.40000000596046398</v>
      </c>
      <c r="BY330">
        <v>42.808814658503898</v>
      </c>
      <c r="BZ330" s="34">
        <f t="shared" si="339"/>
        <v>4.0903267880652985</v>
      </c>
      <c r="CA330" s="38">
        <f t="shared" si="352"/>
        <v>15.72050641335732</v>
      </c>
      <c r="CB330" s="40">
        <f t="shared" si="353"/>
        <v>0.31441012826714643</v>
      </c>
      <c r="CC330" s="61">
        <f t="shared" si="340"/>
        <v>16.247500658035278</v>
      </c>
      <c r="CD330" s="35">
        <f t="shared" si="341"/>
        <v>1</v>
      </c>
      <c r="CE330" s="76">
        <f t="shared" si="359"/>
        <v>1</v>
      </c>
      <c r="CF330" s="89">
        <f t="shared" si="312"/>
        <v>1</v>
      </c>
      <c r="CG330" s="168">
        <f t="shared" si="301"/>
        <v>0.10111375532404414</v>
      </c>
      <c r="CH330" s="165">
        <f t="shared" si="323"/>
        <v>0</v>
      </c>
      <c r="CI330" s="70">
        <f t="shared" si="361"/>
        <v>1</v>
      </c>
      <c r="CJ330" s="102">
        <f t="shared" si="314"/>
        <v>4.5559997558593803</v>
      </c>
      <c r="CK330" s="230" t="str">
        <f t="shared" si="354"/>
        <v/>
      </c>
      <c r="CL330" s="85">
        <f t="shared" si="324"/>
        <v>0</v>
      </c>
      <c r="CM330" s="6"/>
      <c r="CN330" s="6"/>
      <c r="CO330" s="6"/>
      <c r="CP330" s="6"/>
      <c r="CQ330" s="6"/>
      <c r="CR330" s="6"/>
      <c r="CS330" s="6"/>
      <c r="CT330" s="6"/>
      <c r="CU330" s="6"/>
    </row>
    <row r="331" spans="1:99" ht="15.6">
      <c r="A331" s="27">
        <v>33201</v>
      </c>
      <c r="B331">
        <v>16.190000534057599</v>
      </c>
      <c r="C331">
        <v>34.080001831054702</v>
      </c>
      <c r="D331">
        <v>0</v>
      </c>
      <c r="E331">
        <v>42.874831017900199</v>
      </c>
      <c r="F331" s="36">
        <f t="shared" si="326"/>
        <v>7.3093850101061415</v>
      </c>
      <c r="G331" s="41">
        <f t="shared" si="342"/>
        <v>0</v>
      </c>
      <c r="H331" s="42">
        <f t="shared" si="343"/>
        <v>0</v>
      </c>
      <c r="I331" s="61">
        <f t="shared" si="327"/>
        <v>29.607501506805427</v>
      </c>
      <c r="J331" s="35" t="str">
        <f t="shared" si="328"/>
        <v xml:space="preserve"> </v>
      </c>
      <c r="K331" s="89" t="str">
        <f t="shared" si="355"/>
        <v/>
      </c>
      <c r="L331" s="89">
        <f t="shared" ref="L331:L368" si="362">IF((AVERAGE(I322:I331))&lt;$CP$5,1,"")</f>
        <v>1</v>
      </c>
      <c r="M331" s="168">
        <f t="shared" si="302"/>
        <v>0</v>
      </c>
      <c r="N331" s="165">
        <f t="shared" si="316"/>
        <v>0</v>
      </c>
      <c r="O331" s="70" t="str">
        <f t="shared" si="315"/>
        <v/>
      </c>
      <c r="P331" s="102">
        <f t="shared" si="303"/>
        <v>21.110002708435118</v>
      </c>
      <c r="Q331" s="230" t="str">
        <f t="shared" si="325"/>
        <v/>
      </c>
      <c r="R331" s="85">
        <f t="shared" si="317"/>
        <v>0</v>
      </c>
      <c r="S331" s="27">
        <v>33566</v>
      </c>
      <c r="T331">
        <v>11.1400003433228</v>
      </c>
      <c r="U331">
        <v>21.0200004577637</v>
      </c>
      <c r="V331">
        <v>0</v>
      </c>
      <c r="W331">
        <v>42.874831017900199</v>
      </c>
      <c r="X331" s="36">
        <f t="shared" si="329"/>
        <v>4.2863344488890496</v>
      </c>
      <c r="Y331" s="41">
        <f t="shared" si="344"/>
        <v>0</v>
      </c>
      <c r="Z331" s="42">
        <f t="shared" si="345"/>
        <v>0</v>
      </c>
      <c r="AA331" s="61">
        <f t="shared" si="330"/>
        <v>18.550000429153474</v>
      </c>
      <c r="AB331" s="35" t="str">
        <f t="shared" si="331"/>
        <v xml:space="preserve"> </v>
      </c>
      <c r="AC331" s="76" t="str">
        <f t="shared" si="356"/>
        <v/>
      </c>
      <c r="AD331" s="89" t="str">
        <f t="shared" si="304"/>
        <v/>
      </c>
      <c r="AE331" s="168">
        <f t="shared" ref="AE331:AE368" si="363">IF(AND(AA331&lt;21.5,AA331&gt;4.5),0.000318*AA331*(AA331-4.5)*((21.5-AA331)^(1/3.25)),0)</f>
        <v>0.11561334917782926</v>
      </c>
      <c r="AF331" s="165">
        <f t="shared" si="318"/>
        <v>0</v>
      </c>
      <c r="AG331" s="70" t="str">
        <f t="shared" si="305"/>
        <v/>
      </c>
      <c r="AH331" s="102" t="str">
        <f t="shared" si="306"/>
        <v/>
      </c>
      <c r="AI331" s="230" t="str">
        <f t="shared" si="332"/>
        <v/>
      </c>
      <c r="AJ331" s="85">
        <f t="shared" si="319"/>
        <v>0</v>
      </c>
      <c r="AK331" s="27">
        <v>33931</v>
      </c>
      <c r="AL331">
        <v>9.8199996948242205</v>
      </c>
      <c r="AM331">
        <v>19.799999237060501</v>
      </c>
      <c r="AN331">
        <v>0.40000000596046398</v>
      </c>
      <c r="AO331">
        <v>42.874831017900199</v>
      </c>
      <c r="AP331" s="36">
        <f t="shared" si="333"/>
        <v>4.146486210189618</v>
      </c>
      <c r="AQ331" s="41">
        <f t="shared" si="346"/>
        <v>14.228525709897191</v>
      </c>
      <c r="AR331" s="42">
        <f t="shared" si="347"/>
        <v>0.28457051419794382</v>
      </c>
      <c r="AS331" s="61">
        <f t="shared" si="334"/>
        <v>17.304999351501429</v>
      </c>
      <c r="AT331" s="37">
        <f t="shared" si="348"/>
        <v>1</v>
      </c>
      <c r="AU331" s="76">
        <f t="shared" si="357"/>
        <v>1</v>
      </c>
      <c r="AV331" s="89">
        <f t="shared" si="307"/>
        <v>1</v>
      </c>
      <c r="AW331" s="168">
        <f t="shared" ref="AW331:AW368" si="364">IF(AND(AS331&lt;21.5,AS331&gt;4.5),0.000318*AS331*(AS331-4.5)*((21.5-AS331)^(1/3.25)),0)</f>
        <v>0.10954388122130061</v>
      </c>
      <c r="AX331" s="165">
        <f t="shared" si="320"/>
        <v>0</v>
      </c>
      <c r="AY331" s="70">
        <f t="shared" si="308"/>
        <v>1</v>
      </c>
      <c r="AZ331" s="102">
        <f t="shared" si="309"/>
        <v>4.868000411987282</v>
      </c>
      <c r="BA331" s="230" t="str">
        <f t="shared" si="335"/>
        <v/>
      </c>
      <c r="BB331" s="85">
        <f t="shared" si="321"/>
        <v>0</v>
      </c>
      <c r="BC331" s="27">
        <v>33566</v>
      </c>
      <c r="BD331">
        <v>9.5500001907348597</v>
      </c>
      <c r="BE331">
        <v>21.25</v>
      </c>
      <c r="BF331">
        <v>0</v>
      </c>
      <c r="BG331">
        <v>42.8916202939728</v>
      </c>
      <c r="BH331" s="110">
        <f t="shared" si="336"/>
        <v>4.5726211059614226</v>
      </c>
      <c r="BI331" s="111">
        <f t="shared" si="349"/>
        <v>0</v>
      </c>
      <c r="BJ331" s="113">
        <f t="shared" si="350"/>
        <v>0</v>
      </c>
      <c r="BK331" s="112">
        <f t="shared" si="337"/>
        <v>18.325000047683716</v>
      </c>
      <c r="BL331" s="35" t="str">
        <f t="shared" si="338"/>
        <v xml:space="preserve"> </v>
      </c>
      <c r="BM331" s="76" t="str">
        <f t="shared" si="358"/>
        <v/>
      </c>
      <c r="BN331" s="89">
        <f t="shared" si="310"/>
        <v>1</v>
      </c>
      <c r="BO331" s="168">
        <f t="shared" ref="BO331:BO368" si="365">IF(AND(BK331&lt;21.5,BK331&gt;4.5),0.000318*BK331*(BK331-4.5)*((21.5-BK331)^(1/3.25)),0)</f>
        <v>0.11495263476359771</v>
      </c>
      <c r="BP331" s="165">
        <f t="shared" si="360"/>
        <v>1</v>
      </c>
      <c r="BQ331" s="70" t="str">
        <f t="shared" si="313"/>
        <v/>
      </c>
      <c r="BR331" s="102">
        <f t="shared" si="311"/>
        <v>17.71200103759768</v>
      </c>
      <c r="BS331" s="230" t="str">
        <f t="shared" si="351"/>
        <v/>
      </c>
      <c r="BT331" s="85">
        <f t="shared" si="322"/>
        <v>1</v>
      </c>
      <c r="BU331" s="27">
        <v>33931</v>
      </c>
      <c r="BV331">
        <v>4.96000003814697</v>
      </c>
      <c r="BW331">
        <v>20.540000915527301</v>
      </c>
      <c r="BX331">
        <v>0.80000001192092896</v>
      </c>
      <c r="BY331">
        <v>42.8916202939728</v>
      </c>
      <c r="BZ331" s="34">
        <f t="shared" si="339"/>
        <v>4.8554464036368037</v>
      </c>
      <c r="CA331" s="38">
        <f t="shared" si="352"/>
        <v>12.636149302368807</v>
      </c>
      <c r="CB331" s="40">
        <f t="shared" si="353"/>
        <v>0.25272298604737614</v>
      </c>
      <c r="CC331" s="61">
        <f t="shared" si="340"/>
        <v>16.645000696182219</v>
      </c>
      <c r="CD331" s="35">
        <f t="shared" si="341"/>
        <v>1</v>
      </c>
      <c r="CE331" s="76">
        <f t="shared" si="359"/>
        <v>1</v>
      </c>
      <c r="CF331" s="89">
        <f t="shared" si="312"/>
        <v>1</v>
      </c>
      <c r="CG331" s="168">
        <f t="shared" ref="CG331:CG368" si="366">IF(AND(CC331&lt;21.5,CC331&gt;4.5),0.000318*CC331*(CC331-4.5)*((21.5-CC331)^(1/3.25)),0)</f>
        <v>0.10453064050442812</v>
      </c>
      <c r="CH331" s="165">
        <f t="shared" si="323"/>
        <v>0</v>
      </c>
      <c r="CI331" s="70">
        <f t="shared" si="361"/>
        <v>1</v>
      </c>
      <c r="CJ331" s="102">
        <f t="shared" si="314"/>
        <v>0</v>
      </c>
      <c r="CK331" s="230">
        <f t="shared" si="354"/>
        <v>33931</v>
      </c>
      <c r="CL331" s="85">
        <f t="shared" si="324"/>
        <v>1</v>
      </c>
      <c r="CM331" s="6"/>
      <c r="CN331" s="6"/>
      <c r="CO331" s="6"/>
      <c r="CP331" s="6"/>
      <c r="CQ331" s="6"/>
      <c r="CR331" s="6"/>
      <c r="CS331" s="6"/>
      <c r="CT331" s="6"/>
      <c r="CU331" s="6"/>
    </row>
    <row r="332" spans="1:99" ht="15.6">
      <c r="A332" s="27">
        <v>33202</v>
      </c>
      <c r="B332">
        <v>18.350000381469702</v>
      </c>
      <c r="C332">
        <v>35.2700004577637</v>
      </c>
      <c r="D332">
        <v>0</v>
      </c>
      <c r="E332">
        <v>42.951438651993499</v>
      </c>
      <c r="F332" s="36">
        <f t="shared" si="326"/>
        <v>7.398980357044068</v>
      </c>
      <c r="G332" s="41">
        <f t="shared" si="342"/>
        <v>0</v>
      </c>
      <c r="H332" s="42">
        <f t="shared" si="343"/>
        <v>0</v>
      </c>
      <c r="I332" s="61">
        <f t="shared" si="327"/>
        <v>31.0400004386902</v>
      </c>
      <c r="J332" s="35" t="str">
        <f t="shared" si="328"/>
        <v xml:space="preserve"> </v>
      </c>
      <c r="K332" s="89" t="str">
        <f t="shared" si="355"/>
        <v/>
      </c>
      <c r="L332" s="89" t="str">
        <f t="shared" si="362"/>
        <v/>
      </c>
      <c r="M332" s="168">
        <f t="shared" ref="M332:M368" si="367">IF(AND(I332&lt;21.5,I332&gt;4.5),0.000318*I332*(I332-4.5)*((21.5-I332)^(1/3.25)),0)</f>
        <v>0</v>
      </c>
      <c r="N332" s="165">
        <f t="shared" si="316"/>
        <v>0</v>
      </c>
      <c r="O332" s="70" t="str">
        <f t="shared" si="315"/>
        <v/>
      </c>
      <c r="P332" s="102" t="str">
        <f t="shared" ref="P332:P368" si="368">IF(L332=1,(AVERAGE(IF(I332&gt;$CP$7,I332-$CP$7,0),IF(I331&gt;$CP$7,I331-$CP$7,0),IF(I330&gt;$CP$7,I330-$CP$7,0),IF(I329&gt;$CP$7,I329-$CP$7,0),IF(I328&gt;$CP$7,I328-$CP$7,0),IF(I327&gt;$CP$7,I327-$CP$7,0),IF(I326&gt;$CP$7,I326-$CP$7,0),IF(I325&gt;$CP$7,I325-$CP$7,0),IF(I324&gt;$CP$7,I324-$CP$7,0),IF(I323&gt;$CP$7,I323-$CP$7,0)))*$CP$8,"")</f>
        <v/>
      </c>
      <c r="Q332" s="230" t="str">
        <f t="shared" si="325"/>
        <v/>
      </c>
      <c r="R332" s="85">
        <f t="shared" si="317"/>
        <v>0</v>
      </c>
      <c r="S332" s="27">
        <v>33567</v>
      </c>
      <c r="T332">
        <v>12.789999961853001</v>
      </c>
      <c r="U332">
        <v>21.309999465942401</v>
      </c>
      <c r="V332">
        <v>2.0999999046325701</v>
      </c>
      <c r="W332">
        <v>42.951438651993499</v>
      </c>
      <c r="X332" s="36">
        <f t="shared" si="329"/>
        <v>4.101682410441895</v>
      </c>
      <c r="Y332" s="41">
        <f t="shared" si="344"/>
        <v>0</v>
      </c>
      <c r="Z332" s="42">
        <f t="shared" si="345"/>
        <v>0</v>
      </c>
      <c r="AA332" s="61">
        <f t="shared" si="330"/>
        <v>19.179999589920051</v>
      </c>
      <c r="AB332" s="35" t="str">
        <f t="shared" si="331"/>
        <v xml:space="preserve"> </v>
      </c>
      <c r="AC332" s="76" t="str">
        <f t="shared" si="356"/>
        <v/>
      </c>
      <c r="AD332" s="89" t="str">
        <f t="shared" ref="AD332:AD368" si="369">IF((AVERAGE(AA323:AA332))&lt;$CP$5,1,"")</f>
        <v/>
      </c>
      <c r="AE332" s="168">
        <f t="shared" si="363"/>
        <v>0.11600043614282145</v>
      </c>
      <c r="AF332" s="165">
        <f t="shared" si="318"/>
        <v>0</v>
      </c>
      <c r="AG332" s="70" t="str">
        <f t="shared" ref="AG332:AG368" si="370">IF((AVERAGE(U326:U332))&lt;$CP$4,1,"")</f>
        <v/>
      </c>
      <c r="AH332" s="102" t="str">
        <f t="shared" ref="AH332:AH368" si="371">IF(AD332=1,(AVERAGE(IF(AA332&gt;$CP$7,AA332-$CP$7,0),IF(AA331&gt;$CP$7,AA331-$CP$7,0),IF(AA330&gt;$CP$7,AA330-$CP$7,0),IF(AA329&gt;$CP$7,AA329-$CP$7,0),IF(AA328&gt;$CP$7,AA328-$CP$7,0),IF(AA327&gt;$CP$7,AA327-$CP$7,0),IF(AA326&gt;$CP$7,AA326-$CP$7,0),IF(AA325&gt;$CP$7,AA325-$CP$7,0),IF(AA324&gt;$CP$7,AA324-$CP$7,0),IF(AA323&gt;$CP$7,AA323-$CP$7,0)))*$CP$8,"")</f>
        <v/>
      </c>
      <c r="AI332" s="230" t="str">
        <f t="shared" si="332"/>
        <v/>
      </c>
      <c r="AJ332" s="85">
        <f t="shared" si="319"/>
        <v>0</v>
      </c>
      <c r="AK332" s="27">
        <v>33932</v>
      </c>
      <c r="AL332">
        <v>13.7700004577637</v>
      </c>
      <c r="AM332">
        <v>21.709999084472699</v>
      </c>
      <c r="AN332">
        <v>0</v>
      </c>
      <c r="AO332">
        <v>42.951438651993499</v>
      </c>
      <c r="AP332" s="36">
        <f t="shared" si="333"/>
        <v>4.0380073119503974</v>
      </c>
      <c r="AQ332" s="41">
        <f t="shared" si="346"/>
        <v>10.998119860336873</v>
      </c>
      <c r="AR332" s="42">
        <f t="shared" si="347"/>
        <v>0.21996239720673746</v>
      </c>
      <c r="AS332" s="61">
        <f t="shared" si="334"/>
        <v>19.724999427795449</v>
      </c>
      <c r="AT332" s="37">
        <f t="shared" si="348"/>
        <v>1</v>
      </c>
      <c r="AU332" s="76">
        <f t="shared" si="357"/>
        <v>1</v>
      </c>
      <c r="AV332" s="89">
        <f t="shared" ref="AV332:AV368" si="372">IF((AVERAGE(AS323:AS332))&lt;$CP$5,1,"")</f>
        <v>1</v>
      </c>
      <c r="AW332" s="168">
        <f t="shared" si="364"/>
        <v>0.11394043285399218</v>
      </c>
      <c r="AX332" s="165">
        <f t="shared" si="320"/>
        <v>0</v>
      </c>
      <c r="AY332" s="70">
        <f t="shared" ref="AY332:AY368" si="373">IF((AVERAGE(AM326:AM332))&lt;$CP$4,1,"")</f>
        <v>1</v>
      </c>
      <c r="AZ332" s="102">
        <f t="shared" ref="AZ332:AZ368" si="374">IF(AV332=1,(AVERAGE(IF(AS332&gt;$CP$7,AS332-$CP$7,0),IF(AS331&gt;$CP$7,AS331-$CP$7,0),IF(AS330&gt;$CP$7,AS330-$CP$7,0),IF(AS329&gt;$CP$7,AS329-$CP$7,0),IF(AS328&gt;$CP$7,AS328-$CP$7,0),IF(AS327&gt;$CP$7,AS327-$CP$7,0),IF(AS326&gt;$CP$7,AS326-$CP$7,0),IF(AS325&gt;$CP$7,AS325-$CP$7,0),IF(AS324&gt;$CP$7,AS324-$CP$7,0),IF(AS323&gt;$CP$7,AS323-$CP$7,0)))*$CP$8,"")</f>
        <v>2.6999996185303017</v>
      </c>
      <c r="BA332" s="230" t="str">
        <f t="shared" si="335"/>
        <v/>
      </c>
      <c r="BB332" s="85">
        <f t="shared" si="321"/>
        <v>0</v>
      </c>
      <c r="BC332" s="27">
        <v>33567</v>
      </c>
      <c r="BD332">
        <v>10.3900003433228</v>
      </c>
      <c r="BE332">
        <v>21.809999465942401</v>
      </c>
      <c r="BF332">
        <v>0.80000001192092896</v>
      </c>
      <c r="BG332">
        <v>42.969811293506403</v>
      </c>
      <c r="BH332" s="110">
        <f t="shared" si="336"/>
        <v>4.6212336851253628</v>
      </c>
      <c r="BI332" s="111">
        <f t="shared" si="349"/>
        <v>0</v>
      </c>
      <c r="BJ332" s="113">
        <f t="shared" si="350"/>
        <v>0</v>
      </c>
      <c r="BK332" s="112">
        <f t="shared" si="337"/>
        <v>18.9549996852875</v>
      </c>
      <c r="BL332" s="35" t="str">
        <f t="shared" si="338"/>
        <v xml:space="preserve"> </v>
      </c>
      <c r="BM332" s="76" t="str">
        <f t="shared" si="358"/>
        <v/>
      </c>
      <c r="BN332" s="89">
        <f t="shared" ref="BN332:BN368" si="375">IF((AVERAGE(BK323:BK332))&lt;$CP$5,1,"")</f>
        <v>1</v>
      </c>
      <c r="BO332" s="168">
        <f t="shared" si="365"/>
        <v>0.11614379590630811</v>
      </c>
      <c r="BP332" s="165">
        <f t="shared" si="360"/>
        <v>1</v>
      </c>
      <c r="BQ332" s="70" t="str">
        <f t="shared" si="313"/>
        <v/>
      </c>
      <c r="BR332" s="102">
        <f t="shared" ref="BR332:BR368" si="376">IF(BN332=1,(AVERAGE(IF(BK332&gt;$CP$7,BK332-$CP$7,0),IF(BK331&gt;$CP$7,BK331-$CP$7,0),IF(BK330&gt;$CP$7,BK330-$CP$7,0),IF(BK329&gt;$CP$7,BK329-$CP$7,0),IF(BK328&gt;$CP$7,BK328-$CP$7,0),IF(BK327&gt;$CP$7,BK327-$CP$7,0),IF(BK326&gt;$CP$7,BK326-$CP$7,0),IF(BK325&gt;$CP$7,BK325-$CP$7,0),IF(BK324&gt;$CP$7,BK324-$CP$7,0),IF(BK323&gt;$CP$7,BK323-$CP$7,0)))*$CP$8,"")</f>
        <v>17.71200103759768</v>
      </c>
      <c r="BS332" s="230" t="str">
        <f t="shared" si="351"/>
        <v/>
      </c>
      <c r="BT332" s="85">
        <f t="shared" si="322"/>
        <v>1</v>
      </c>
      <c r="BU332" s="27">
        <v>33932</v>
      </c>
      <c r="BV332">
        <v>9.0799999237060494</v>
      </c>
      <c r="BW332">
        <v>22.139999389648398</v>
      </c>
      <c r="BX332">
        <v>0</v>
      </c>
      <c r="BY332">
        <v>42.969811293506403</v>
      </c>
      <c r="BZ332" s="34">
        <f t="shared" si="339"/>
        <v>4.8704966487472641</v>
      </c>
      <c r="CA332" s="38">
        <f t="shared" si="352"/>
        <v>8.7397519833709953</v>
      </c>
      <c r="CB332" s="40">
        <f t="shared" si="353"/>
        <v>0.17479503966741991</v>
      </c>
      <c r="CC332" s="61">
        <f t="shared" si="340"/>
        <v>18.87499952316281</v>
      </c>
      <c r="CD332" s="35" t="str">
        <f t="shared" si="341"/>
        <v xml:space="preserve"> </v>
      </c>
      <c r="CE332" s="76">
        <f t="shared" si="359"/>
        <v>1</v>
      </c>
      <c r="CF332" s="89">
        <f t="shared" ref="CF332:CF368" si="377">IF((AVERAGE(CC323:CC332))&lt;$CP$5,1,"")</f>
        <v>1</v>
      </c>
      <c r="CG332" s="168">
        <f t="shared" si="366"/>
        <v>0.11611405619371085</v>
      </c>
      <c r="CH332" s="165">
        <f t="shared" si="323"/>
        <v>0</v>
      </c>
      <c r="CI332" s="70">
        <f t="shared" si="361"/>
        <v>1</v>
      </c>
      <c r="CJ332" s="102">
        <f t="shared" si="314"/>
        <v>0</v>
      </c>
      <c r="CK332" s="230" t="str">
        <f t="shared" si="354"/>
        <v/>
      </c>
      <c r="CL332" s="85">
        <f t="shared" si="324"/>
        <v>1</v>
      </c>
      <c r="CM332" s="6"/>
      <c r="CN332" s="6"/>
      <c r="CO332" s="6"/>
      <c r="CP332" s="6"/>
      <c r="CQ332" s="6"/>
      <c r="CR332" s="6"/>
      <c r="CS332" s="6"/>
      <c r="CT332" s="6"/>
      <c r="CU332" s="6"/>
    </row>
    <row r="333" spans="1:99" ht="15.6">
      <c r="A333" s="27">
        <v>33203</v>
      </c>
      <c r="B333">
        <v>15.7799997329712</v>
      </c>
      <c r="C333">
        <v>27.059999465942401</v>
      </c>
      <c r="D333">
        <v>0</v>
      </c>
      <c r="E333">
        <v>43.023392160439798</v>
      </c>
      <c r="F333" s="36">
        <f t="shared" si="326"/>
        <v>5.3202070015305498</v>
      </c>
      <c r="G333" s="41">
        <f t="shared" si="342"/>
        <v>0</v>
      </c>
      <c r="H333" s="42">
        <f t="shared" si="343"/>
        <v>0</v>
      </c>
      <c r="I333" s="61">
        <f t="shared" si="327"/>
        <v>24.239999532699599</v>
      </c>
      <c r="J333" s="35" t="str">
        <f t="shared" si="328"/>
        <v xml:space="preserve"> </v>
      </c>
      <c r="K333" s="89" t="str">
        <f t="shared" si="355"/>
        <v/>
      </c>
      <c r="L333" s="89" t="str">
        <f t="shared" si="362"/>
        <v/>
      </c>
      <c r="M333" s="168">
        <f t="shared" si="367"/>
        <v>0</v>
      </c>
      <c r="N333" s="165">
        <f t="shared" si="316"/>
        <v>0</v>
      </c>
      <c r="O333" s="70" t="str">
        <f t="shared" si="315"/>
        <v/>
      </c>
      <c r="P333" s="102" t="str">
        <f t="shared" si="368"/>
        <v/>
      </c>
      <c r="Q333" s="230" t="str">
        <f t="shared" si="325"/>
        <v/>
      </c>
      <c r="R333" s="85">
        <f t="shared" si="317"/>
        <v>0</v>
      </c>
      <c r="S333" s="27">
        <v>33568</v>
      </c>
      <c r="T333">
        <v>10.0900001525879</v>
      </c>
      <c r="U333">
        <v>23.190000534057599</v>
      </c>
      <c r="V333">
        <v>0.69999998807907104</v>
      </c>
      <c r="W333">
        <v>43.023392160439798</v>
      </c>
      <c r="X333" s="36">
        <f t="shared" si="329"/>
        <v>5.0346026732446179</v>
      </c>
      <c r="Y333" s="41">
        <f t="shared" si="344"/>
        <v>0</v>
      </c>
      <c r="Z333" s="42">
        <f t="shared" si="345"/>
        <v>0</v>
      </c>
      <c r="AA333" s="61">
        <f t="shared" si="330"/>
        <v>19.915000438690175</v>
      </c>
      <c r="AB333" s="35" t="str">
        <f t="shared" si="331"/>
        <v xml:space="preserve"> </v>
      </c>
      <c r="AC333" s="76" t="str">
        <f t="shared" si="356"/>
        <v/>
      </c>
      <c r="AD333" s="89" t="str">
        <f t="shared" si="369"/>
        <v/>
      </c>
      <c r="AE333" s="168">
        <f t="shared" si="363"/>
        <v>0.11248598389388395</v>
      </c>
      <c r="AF333" s="165">
        <f t="shared" si="318"/>
        <v>0</v>
      </c>
      <c r="AG333" s="70" t="str">
        <f t="shared" si="370"/>
        <v/>
      </c>
      <c r="AH333" s="102" t="str">
        <f t="shared" si="371"/>
        <v/>
      </c>
      <c r="AI333" s="230" t="str">
        <f t="shared" si="332"/>
        <v/>
      </c>
      <c r="AJ333" s="85">
        <f t="shared" si="319"/>
        <v>0</v>
      </c>
      <c r="AK333" s="27">
        <v>33933</v>
      </c>
      <c r="AL333">
        <v>10.7600002288818</v>
      </c>
      <c r="AM333">
        <v>23.180000305175799</v>
      </c>
      <c r="AN333">
        <v>0</v>
      </c>
      <c r="AO333">
        <v>43.023392160439798</v>
      </c>
      <c r="AP333" s="36">
        <f t="shared" si="333"/>
        <v>4.9491645567810014</v>
      </c>
      <c r="AQ333" s="41">
        <f t="shared" si="346"/>
        <v>7.0387882149120715</v>
      </c>
      <c r="AR333" s="42">
        <f t="shared" si="347"/>
        <v>0.14077576429824143</v>
      </c>
      <c r="AS333" s="61">
        <f t="shared" si="334"/>
        <v>20.075000286102298</v>
      </c>
      <c r="AT333" s="37" t="str">
        <f t="shared" si="348"/>
        <v xml:space="preserve"> </v>
      </c>
      <c r="AU333" s="76" t="str">
        <f t="shared" si="357"/>
        <v/>
      </c>
      <c r="AV333" s="89">
        <f t="shared" si="372"/>
        <v>1</v>
      </c>
      <c r="AW333" s="168">
        <f t="shared" si="364"/>
        <v>0.11087620867740666</v>
      </c>
      <c r="AX333" s="165">
        <f t="shared" si="320"/>
        <v>0</v>
      </c>
      <c r="AY333" s="70">
        <f t="shared" si="373"/>
        <v>1</v>
      </c>
      <c r="AZ333" s="102">
        <f t="shared" si="374"/>
        <v>2.1720001220703411</v>
      </c>
      <c r="BA333" s="230">
        <f t="shared" si="335"/>
        <v>33933</v>
      </c>
      <c r="BB333" s="85">
        <f t="shared" si="321"/>
        <v>1</v>
      </c>
      <c r="BC333" s="27">
        <v>33568</v>
      </c>
      <c r="BD333">
        <v>5.4400000572204599</v>
      </c>
      <c r="BE333">
        <v>23.889999389648398</v>
      </c>
      <c r="BF333">
        <v>0</v>
      </c>
      <c r="BG333">
        <v>43.043258719058301</v>
      </c>
      <c r="BH333" s="110">
        <f t="shared" si="336"/>
        <v>5.6348255612345906</v>
      </c>
      <c r="BI333" s="111">
        <f t="shared" si="349"/>
        <v>0</v>
      </c>
      <c r="BJ333" s="113">
        <f t="shared" si="350"/>
        <v>0</v>
      </c>
      <c r="BK333" s="112">
        <f t="shared" si="337"/>
        <v>19.277499556541414</v>
      </c>
      <c r="BL333" s="35" t="str">
        <f t="shared" si="338"/>
        <v xml:space="preserve"> </v>
      </c>
      <c r="BM333" s="76" t="str">
        <f t="shared" si="358"/>
        <v/>
      </c>
      <c r="BN333" s="89">
        <f t="shared" si="375"/>
        <v>1</v>
      </c>
      <c r="BO333" s="168">
        <f t="shared" si="365"/>
        <v>0.11582421033241</v>
      </c>
      <c r="BP333" s="165">
        <f t="shared" si="360"/>
        <v>0</v>
      </c>
      <c r="BQ333" s="70" t="str">
        <f t="shared" ref="BQ333:BQ368" si="378">IF((AVERAGE(BE327:BE333))&lt;$CP$4,1,"")</f>
        <v/>
      </c>
      <c r="BR333" s="102">
        <f t="shared" si="376"/>
        <v>17.784000873565695</v>
      </c>
      <c r="BS333" s="230" t="str">
        <f t="shared" si="351"/>
        <v/>
      </c>
      <c r="BT333" s="85">
        <f t="shared" si="322"/>
        <v>1</v>
      </c>
      <c r="BU333" s="27">
        <v>33933</v>
      </c>
      <c r="BV333">
        <v>7.3800001144409197</v>
      </c>
      <c r="BW333">
        <v>25.899999618530298</v>
      </c>
      <c r="BX333">
        <v>0</v>
      </c>
      <c r="BY333">
        <v>43.043258719058301</v>
      </c>
      <c r="BZ333" s="34">
        <f t="shared" si="339"/>
        <v>5.9889477146859305</v>
      </c>
      <c r="CA333" s="38">
        <f t="shared" si="352"/>
        <v>3.948593811622251</v>
      </c>
      <c r="CB333" s="40">
        <f t="shared" si="353"/>
        <v>7.8971876232445018E-2</v>
      </c>
      <c r="CC333" s="61">
        <f t="shared" si="340"/>
        <v>21.269999742507956</v>
      </c>
      <c r="CD333" s="35" t="str">
        <f t="shared" si="341"/>
        <v xml:space="preserve"> </v>
      </c>
      <c r="CE333" s="76" t="str">
        <f t="shared" si="359"/>
        <v/>
      </c>
      <c r="CF333" s="89">
        <f t="shared" si="377"/>
        <v>1</v>
      </c>
      <c r="CG333" s="168">
        <f t="shared" si="366"/>
        <v>7.2166621655902444E-2</v>
      </c>
      <c r="CH333" s="165">
        <f t="shared" si="323"/>
        <v>1</v>
      </c>
      <c r="CI333" s="70">
        <f t="shared" si="361"/>
        <v>1</v>
      </c>
      <c r="CJ333" s="102">
        <f t="shared" ref="CJ333:CJ368" si="379">IF(CF333=1,(AVERAGE(IF(CC333&gt;$CP$7,CC333-$CP$7,0),IF(CC332&gt;$CP$7,CC332-$CP$7,0),IF(CC331&gt;$CP$7,CC331-$CP$7,0),IF(CC330&gt;$CP$7,CC330-$CP$7,0),IF(CC329&gt;$CP$7,CC329-$CP$7,0),IF(CC328&gt;$CP$7,CC328-$CP$7,0),IF(CC327&gt;$CP$7,CC327-$CP$7,0),IF(CC326&gt;$CP$7,CC326-$CP$7,0),IF(CC325&gt;$CP$7,CC325-$CP$7,0),IF(CC324&gt;$CP$7,CC324-$CP$7,0)))*$CP$8,"")</f>
        <v>1.8159997940063648</v>
      </c>
      <c r="CK333" s="230" t="str">
        <f t="shared" si="354"/>
        <v/>
      </c>
      <c r="CL333" s="85">
        <f t="shared" si="324"/>
        <v>1</v>
      </c>
      <c r="CM333" s="6"/>
      <c r="CN333" s="6"/>
      <c r="CO333" s="6"/>
      <c r="CP333" s="6"/>
      <c r="CQ333" s="6"/>
      <c r="CR333" s="6"/>
      <c r="CS333" s="6"/>
      <c r="CT333" s="6"/>
      <c r="CU333" s="6"/>
    </row>
    <row r="334" spans="1:99" ht="15.6">
      <c r="A334" s="27">
        <v>33204</v>
      </c>
      <c r="B334">
        <v>14.680000305175801</v>
      </c>
      <c r="C334">
        <v>26.170000076293899</v>
      </c>
      <c r="D334">
        <v>0</v>
      </c>
      <c r="E334">
        <v>43.0905635004831</v>
      </c>
      <c r="F334" s="36">
        <f t="shared" si="326"/>
        <v>5.2414498081321979</v>
      </c>
      <c r="G334" s="41">
        <f t="shared" si="342"/>
        <v>0</v>
      </c>
      <c r="H334" s="42">
        <f t="shared" si="343"/>
        <v>0</v>
      </c>
      <c r="I334" s="61">
        <f t="shared" si="327"/>
        <v>23.297500133514376</v>
      </c>
      <c r="J334" s="35" t="str">
        <f t="shared" si="328"/>
        <v xml:space="preserve"> </v>
      </c>
      <c r="K334" s="89" t="str">
        <f t="shared" si="355"/>
        <v/>
      </c>
      <c r="L334" s="89" t="str">
        <f t="shared" si="362"/>
        <v/>
      </c>
      <c r="M334" s="168">
        <f t="shared" si="367"/>
        <v>0</v>
      </c>
      <c r="N334" s="165">
        <f t="shared" si="316"/>
        <v>0</v>
      </c>
      <c r="O334" s="70" t="str">
        <f t="shared" si="315"/>
        <v/>
      </c>
      <c r="P334" s="102" t="str">
        <f t="shared" si="368"/>
        <v/>
      </c>
      <c r="Q334" s="230" t="str">
        <f t="shared" si="325"/>
        <v/>
      </c>
      <c r="R334" s="85">
        <f t="shared" si="317"/>
        <v>0</v>
      </c>
      <c r="S334" s="27">
        <v>33569</v>
      </c>
      <c r="T334">
        <v>12</v>
      </c>
      <c r="U334">
        <v>29.709999084472699</v>
      </c>
      <c r="V334">
        <v>0</v>
      </c>
      <c r="W334">
        <v>43.0905635004831</v>
      </c>
      <c r="X334" s="36">
        <f t="shared" si="329"/>
        <v>6.5804995980461118</v>
      </c>
      <c r="Y334" s="41">
        <f t="shared" si="344"/>
        <v>0</v>
      </c>
      <c r="Z334" s="42">
        <f t="shared" si="345"/>
        <v>0</v>
      </c>
      <c r="AA334" s="61">
        <f t="shared" si="330"/>
        <v>25.282499313354524</v>
      </c>
      <c r="AB334" s="35" t="str">
        <f t="shared" si="331"/>
        <v xml:space="preserve"> </v>
      </c>
      <c r="AC334" s="76" t="str">
        <f t="shared" si="356"/>
        <v/>
      </c>
      <c r="AD334" s="89" t="str">
        <f t="shared" si="369"/>
        <v/>
      </c>
      <c r="AE334" s="168">
        <f t="shared" si="363"/>
        <v>0</v>
      </c>
      <c r="AF334" s="165">
        <f t="shared" si="318"/>
        <v>0</v>
      </c>
      <c r="AG334" s="70" t="str">
        <f t="shared" si="370"/>
        <v/>
      </c>
      <c r="AH334" s="102" t="str">
        <f t="shared" si="371"/>
        <v/>
      </c>
      <c r="AI334" s="230" t="str">
        <f t="shared" si="332"/>
        <v/>
      </c>
      <c r="AJ334" s="85">
        <f t="shared" si="319"/>
        <v>0</v>
      </c>
      <c r="AK334" s="27">
        <v>33934</v>
      </c>
      <c r="AL334">
        <v>10.8400001525879</v>
      </c>
      <c r="AM334">
        <v>24.389999389648398</v>
      </c>
      <c r="AN334">
        <v>0</v>
      </c>
      <c r="AO334">
        <v>43.0905635004831</v>
      </c>
      <c r="AP334" s="36">
        <f t="shared" si="333"/>
        <v>5.2735225060181694</v>
      </c>
      <c r="AQ334" s="41">
        <f t="shared" si="346"/>
        <v>2.8199702100975355</v>
      </c>
      <c r="AR334" s="42">
        <f t="shared" si="347"/>
        <v>5.6399404201950706E-2</v>
      </c>
      <c r="AS334" s="61">
        <f t="shared" si="334"/>
        <v>21.002499580383272</v>
      </c>
      <c r="AT334" s="37" t="str">
        <f t="shared" si="348"/>
        <v xml:space="preserve"> </v>
      </c>
      <c r="AU334" s="76" t="str">
        <f t="shared" si="357"/>
        <v/>
      </c>
      <c r="AV334" s="89">
        <f t="shared" si="372"/>
        <v>1</v>
      </c>
      <c r="AW334" s="168">
        <f t="shared" si="364"/>
        <v>8.8910594143149058E-2</v>
      </c>
      <c r="AX334" s="165">
        <f t="shared" si="320"/>
        <v>0</v>
      </c>
      <c r="AY334" s="70">
        <f t="shared" si="373"/>
        <v>1</v>
      </c>
      <c r="AZ334" s="102">
        <f t="shared" si="374"/>
        <v>3.2099994659423969</v>
      </c>
      <c r="BA334" s="230" t="str">
        <f t="shared" si="335"/>
        <v/>
      </c>
      <c r="BB334" s="85">
        <f t="shared" si="321"/>
        <v>1</v>
      </c>
      <c r="BC334" s="27">
        <v>33569</v>
      </c>
      <c r="BD334">
        <v>8.8500003814697301</v>
      </c>
      <c r="BE334">
        <v>30.620000839233398</v>
      </c>
      <c r="BF334">
        <v>0</v>
      </c>
      <c r="BG334">
        <v>43.111833632582098</v>
      </c>
      <c r="BH334" s="110">
        <f t="shared" si="336"/>
        <v>7.0880029995112253</v>
      </c>
      <c r="BI334" s="111">
        <f t="shared" si="349"/>
        <v>0</v>
      </c>
      <c r="BJ334" s="113">
        <f t="shared" si="350"/>
        <v>0</v>
      </c>
      <c r="BK334" s="112">
        <f t="shared" si="337"/>
        <v>25.17750072479248</v>
      </c>
      <c r="BL334" s="35" t="str">
        <f t="shared" si="338"/>
        <v xml:space="preserve"> </v>
      </c>
      <c r="BM334" s="76" t="str">
        <f t="shared" si="358"/>
        <v/>
      </c>
      <c r="BN334" s="89" t="str">
        <f t="shared" si="375"/>
        <v/>
      </c>
      <c r="BO334" s="168">
        <f t="shared" si="365"/>
        <v>0</v>
      </c>
      <c r="BP334" s="165">
        <f t="shared" si="360"/>
        <v>0</v>
      </c>
      <c r="BQ334" s="70" t="str">
        <f t="shared" si="378"/>
        <v/>
      </c>
      <c r="BR334" s="102" t="str">
        <f t="shared" si="376"/>
        <v/>
      </c>
      <c r="BS334" s="230" t="str">
        <f t="shared" si="351"/>
        <v/>
      </c>
      <c r="BT334" s="85">
        <f t="shared" si="322"/>
        <v>0</v>
      </c>
      <c r="BU334" s="27">
        <v>33934</v>
      </c>
      <c r="BV334">
        <v>8.2799997329711896</v>
      </c>
      <c r="BW334">
        <v>24.549999237060501</v>
      </c>
      <c r="BX334">
        <v>0</v>
      </c>
      <c r="BY334">
        <v>43.111833632582098</v>
      </c>
      <c r="BZ334" s="34">
        <f t="shared" si="339"/>
        <v>5.5855835695430418</v>
      </c>
      <c r="CA334" s="38">
        <f t="shared" si="352"/>
        <v>0</v>
      </c>
      <c r="CB334" s="40">
        <f t="shared" si="353"/>
        <v>0</v>
      </c>
      <c r="CC334" s="61">
        <f t="shared" si="340"/>
        <v>20.482499361038172</v>
      </c>
      <c r="CD334" s="35" t="str">
        <f t="shared" si="341"/>
        <v xml:space="preserve"> </v>
      </c>
      <c r="CE334" s="76" t="str">
        <f t="shared" si="359"/>
        <v/>
      </c>
      <c r="CF334" s="89">
        <f t="shared" si="377"/>
        <v>1</v>
      </c>
      <c r="CG334" s="168">
        <f t="shared" si="366"/>
        <v>0.10465816890128869</v>
      </c>
      <c r="CH334" s="165">
        <f t="shared" si="323"/>
        <v>1</v>
      </c>
      <c r="CI334" s="70">
        <f t="shared" si="361"/>
        <v>1</v>
      </c>
      <c r="CJ334" s="102">
        <f t="shared" si="379"/>
        <v>3.0019992828369029</v>
      </c>
      <c r="CK334" s="230" t="str">
        <f t="shared" si="354"/>
        <v/>
      </c>
      <c r="CL334" s="85">
        <f t="shared" si="324"/>
        <v>1</v>
      </c>
      <c r="CM334" s="6"/>
      <c r="CN334" s="6"/>
      <c r="CO334" s="6"/>
      <c r="CP334" s="6"/>
      <c r="CQ334" s="6"/>
      <c r="CR334" s="6"/>
      <c r="CS334" s="6"/>
      <c r="CT334" s="6"/>
      <c r="CU334" s="6"/>
    </row>
    <row r="335" spans="1:99" ht="15.6">
      <c r="A335" s="27">
        <v>33205</v>
      </c>
      <c r="B335">
        <v>12.7299995422363</v>
      </c>
      <c r="C335">
        <v>26.969999313354499</v>
      </c>
      <c r="D335">
        <v>0</v>
      </c>
      <c r="E335">
        <v>43.152824629367103</v>
      </c>
      <c r="F335" s="36">
        <f t="shared" si="326"/>
        <v>5.755604521504333</v>
      </c>
      <c r="G335" s="41">
        <f t="shared" si="342"/>
        <v>0</v>
      </c>
      <c r="H335" s="42">
        <f t="shared" si="343"/>
        <v>0</v>
      </c>
      <c r="I335" s="61">
        <f t="shared" si="327"/>
        <v>23.409999370574951</v>
      </c>
      <c r="J335" s="35" t="str">
        <f t="shared" si="328"/>
        <v xml:space="preserve"> </v>
      </c>
      <c r="K335" s="89" t="str">
        <f t="shared" si="355"/>
        <v/>
      </c>
      <c r="L335" s="89" t="str">
        <f t="shared" si="362"/>
        <v/>
      </c>
      <c r="M335" s="168">
        <f t="shared" si="367"/>
        <v>0</v>
      </c>
      <c r="N335" s="165">
        <f t="shared" si="316"/>
        <v>0</v>
      </c>
      <c r="O335" s="70" t="str">
        <f t="shared" ref="O335:O368" si="380">IF((AVERAGE(C329:C335))&lt;$CP$4,1,"")</f>
        <v/>
      </c>
      <c r="P335" s="102" t="str">
        <f t="shared" si="368"/>
        <v/>
      </c>
      <c r="Q335" s="230" t="str">
        <f t="shared" si="325"/>
        <v/>
      </c>
      <c r="R335" s="85">
        <f t="shared" si="317"/>
        <v>0</v>
      </c>
      <c r="S335" s="27">
        <v>33570</v>
      </c>
      <c r="T335">
        <v>15.300000190734901</v>
      </c>
      <c r="U335">
        <v>34.819999694824197</v>
      </c>
      <c r="V335">
        <v>0</v>
      </c>
      <c r="W335">
        <v>43.152824629367103</v>
      </c>
      <c r="X335" s="36">
        <f t="shared" si="329"/>
        <v>7.6711954366342354</v>
      </c>
      <c r="Y335" s="41">
        <f t="shared" si="344"/>
        <v>0</v>
      </c>
      <c r="Z335" s="42">
        <f t="shared" si="345"/>
        <v>0</v>
      </c>
      <c r="AA335" s="61">
        <f t="shared" si="330"/>
        <v>29.939999818801873</v>
      </c>
      <c r="AB335" s="35" t="str">
        <f t="shared" si="331"/>
        <v xml:space="preserve"> </v>
      </c>
      <c r="AC335" s="76" t="str">
        <f t="shared" si="356"/>
        <v/>
      </c>
      <c r="AD335" s="89" t="str">
        <f t="shared" si="369"/>
        <v/>
      </c>
      <c r="AE335" s="168">
        <f t="shared" si="363"/>
        <v>0</v>
      </c>
      <c r="AF335" s="165">
        <f t="shared" si="318"/>
        <v>0</v>
      </c>
      <c r="AG335" s="70" t="str">
        <f t="shared" si="370"/>
        <v/>
      </c>
      <c r="AH335" s="102" t="str">
        <f t="shared" si="371"/>
        <v/>
      </c>
      <c r="AI335" s="230" t="str">
        <f t="shared" si="332"/>
        <v/>
      </c>
      <c r="AJ335" s="85">
        <f t="shared" si="319"/>
        <v>0</v>
      </c>
      <c r="AK335" s="27">
        <v>33935</v>
      </c>
      <c r="AL335">
        <v>12.819999694824199</v>
      </c>
      <c r="AM335">
        <v>30.100000381469702</v>
      </c>
      <c r="AN335">
        <v>0</v>
      </c>
      <c r="AO335">
        <v>43.152824629367103</v>
      </c>
      <c r="AP335" s="36">
        <f t="shared" si="333"/>
        <v>6.6113957364652185</v>
      </c>
      <c r="AQ335" s="41">
        <f t="shared" si="346"/>
        <v>0</v>
      </c>
      <c r="AR335" s="42">
        <f t="shared" si="347"/>
        <v>0</v>
      </c>
      <c r="AS335" s="61">
        <f t="shared" si="334"/>
        <v>25.780000209808328</v>
      </c>
      <c r="AT335" s="37" t="str">
        <f t="shared" si="348"/>
        <v xml:space="preserve"> </v>
      </c>
      <c r="AU335" s="76" t="str">
        <f t="shared" si="357"/>
        <v/>
      </c>
      <c r="AV335" s="89">
        <f t="shared" si="372"/>
        <v>1</v>
      </c>
      <c r="AW335" s="168">
        <f t="shared" si="364"/>
        <v>0</v>
      </c>
      <c r="AX335" s="165">
        <f t="shared" si="320"/>
        <v>1</v>
      </c>
      <c r="AY335" s="70" t="str">
        <f t="shared" si="373"/>
        <v/>
      </c>
      <c r="AZ335" s="102">
        <f t="shared" si="374"/>
        <v>8.465999603271479</v>
      </c>
      <c r="BA335" s="230" t="str">
        <f t="shared" si="335"/>
        <v/>
      </c>
      <c r="BB335" s="85">
        <f t="shared" si="321"/>
        <v>1</v>
      </c>
      <c r="BC335" s="27">
        <v>33570</v>
      </c>
      <c r="BD335">
        <v>12.7299995422363</v>
      </c>
      <c r="BE335">
        <v>33.400001525878899</v>
      </c>
      <c r="BF335">
        <v>0</v>
      </c>
      <c r="BG335">
        <v>43.1754070960314</v>
      </c>
      <c r="BH335" s="110">
        <f t="shared" si="336"/>
        <v>7.5304332089636175</v>
      </c>
      <c r="BI335" s="111">
        <f t="shared" si="349"/>
        <v>0</v>
      </c>
      <c r="BJ335" s="113">
        <f t="shared" si="350"/>
        <v>0</v>
      </c>
      <c r="BK335" s="112">
        <f t="shared" si="337"/>
        <v>28.232501029968248</v>
      </c>
      <c r="BL335" s="35" t="str">
        <f t="shared" si="338"/>
        <v xml:space="preserve"> </v>
      </c>
      <c r="BM335" s="76" t="str">
        <f t="shared" si="358"/>
        <v/>
      </c>
      <c r="BN335" s="89" t="str">
        <f t="shared" si="375"/>
        <v/>
      </c>
      <c r="BO335" s="168">
        <f t="shared" si="365"/>
        <v>0</v>
      </c>
      <c r="BP335" s="165">
        <f t="shared" si="360"/>
        <v>0</v>
      </c>
      <c r="BQ335" s="70" t="str">
        <f t="shared" si="378"/>
        <v/>
      </c>
      <c r="BR335" s="102" t="str">
        <f t="shared" si="376"/>
        <v/>
      </c>
      <c r="BS335" s="230" t="str">
        <f t="shared" si="351"/>
        <v/>
      </c>
      <c r="BT335" s="85">
        <f t="shared" si="322"/>
        <v>0</v>
      </c>
      <c r="BU335" s="27">
        <v>33935</v>
      </c>
      <c r="BV335">
        <v>8.8900003433227504</v>
      </c>
      <c r="BW335">
        <v>28.549999237060501</v>
      </c>
      <c r="BX335">
        <v>0</v>
      </c>
      <c r="BY335">
        <v>43.1754070960314</v>
      </c>
      <c r="BZ335" s="34">
        <f t="shared" si="339"/>
        <v>6.5632765448881862</v>
      </c>
      <c r="CA335" s="38">
        <f t="shared" si="352"/>
        <v>0</v>
      </c>
      <c r="CB335" s="40">
        <f t="shared" si="353"/>
        <v>0</v>
      </c>
      <c r="CC335" s="61">
        <f t="shared" si="340"/>
        <v>23.634999513626063</v>
      </c>
      <c r="CD335" s="35" t="str">
        <f t="shared" si="341"/>
        <v xml:space="preserve"> </v>
      </c>
      <c r="CE335" s="76" t="str">
        <f t="shared" si="359"/>
        <v/>
      </c>
      <c r="CF335" s="89">
        <f t="shared" si="377"/>
        <v>1</v>
      </c>
      <c r="CG335" s="168">
        <f t="shared" si="366"/>
        <v>0</v>
      </c>
      <c r="CH335" s="165">
        <f t="shared" si="323"/>
        <v>0</v>
      </c>
      <c r="CI335" s="70" t="str">
        <f t="shared" si="361"/>
        <v/>
      </c>
      <c r="CJ335" s="102">
        <f t="shared" si="379"/>
        <v>6.7099988937377528</v>
      </c>
      <c r="CK335" s="230" t="str">
        <f t="shared" si="354"/>
        <v/>
      </c>
      <c r="CL335" s="85">
        <f t="shared" si="324"/>
        <v>1</v>
      </c>
      <c r="CM335" s="6"/>
      <c r="CN335" s="6"/>
      <c r="CO335" s="6"/>
      <c r="CP335" s="6"/>
      <c r="CQ335" s="6"/>
      <c r="CR335" s="6"/>
      <c r="CS335" s="6"/>
      <c r="CT335" s="6"/>
      <c r="CU335" s="6"/>
    </row>
    <row r="336" spans="1:99" ht="15.6">
      <c r="A336" s="27">
        <v>33206</v>
      </c>
      <c r="B336">
        <v>12.6199998855591</v>
      </c>
      <c r="C336">
        <v>27.100000381469702</v>
      </c>
      <c r="D336">
        <v>0</v>
      </c>
      <c r="E336">
        <v>43.210047504335698</v>
      </c>
      <c r="F336" s="36">
        <f t="shared" si="326"/>
        <v>5.8131442652218341</v>
      </c>
      <c r="G336" s="41">
        <f t="shared" si="342"/>
        <v>0</v>
      </c>
      <c r="H336" s="42">
        <f t="shared" si="343"/>
        <v>0</v>
      </c>
      <c r="I336" s="61">
        <f t="shared" si="327"/>
        <v>23.480000257492051</v>
      </c>
      <c r="J336" s="35" t="str">
        <f t="shared" si="328"/>
        <v xml:space="preserve"> </v>
      </c>
      <c r="K336" s="89" t="str">
        <f t="shared" si="355"/>
        <v/>
      </c>
      <c r="L336" s="89" t="str">
        <f t="shared" si="362"/>
        <v/>
      </c>
      <c r="M336" s="168">
        <f t="shared" si="367"/>
        <v>0</v>
      </c>
      <c r="N336" s="165">
        <f t="shared" ref="N336:N368" si="381">IF(AND(SUM(M325:M336)&gt;1,SUM(D321:D325)&gt;$CP$6),1,0)</f>
        <v>0</v>
      </c>
      <c r="O336" s="70" t="str">
        <f t="shared" si="380"/>
        <v/>
      </c>
      <c r="P336" s="102" t="str">
        <f t="shared" si="368"/>
        <v/>
      </c>
      <c r="Q336" s="230" t="str">
        <f t="shared" si="325"/>
        <v/>
      </c>
      <c r="R336" s="85">
        <f t="shared" ref="R336:R368" si="382">IF(AND(AND(AND(SUM(D323:D327)&gt;$CP$6)),(L336=1)),1,0)</f>
        <v>0</v>
      </c>
      <c r="S336" s="27">
        <v>33571</v>
      </c>
      <c r="T336">
        <v>15.8800001144409</v>
      </c>
      <c r="U336">
        <v>25.639999389648398</v>
      </c>
      <c r="V336">
        <v>0</v>
      </c>
      <c r="W336">
        <v>43.210047504335698</v>
      </c>
      <c r="X336" s="36">
        <f t="shared" si="329"/>
        <v>4.886618226972109</v>
      </c>
      <c r="Y336" s="41">
        <f t="shared" si="344"/>
        <v>0</v>
      </c>
      <c r="Z336" s="42">
        <f t="shared" si="345"/>
        <v>0</v>
      </c>
      <c r="AA336" s="61">
        <f t="shared" si="330"/>
        <v>23.199999570846522</v>
      </c>
      <c r="AB336" s="35" t="str">
        <f t="shared" si="331"/>
        <v xml:space="preserve"> </v>
      </c>
      <c r="AC336" s="76" t="str">
        <f t="shared" si="356"/>
        <v/>
      </c>
      <c r="AD336" s="89" t="str">
        <f t="shared" si="369"/>
        <v/>
      </c>
      <c r="AE336" s="168">
        <f t="shared" si="363"/>
        <v>0</v>
      </c>
      <c r="AF336" s="165">
        <f t="shared" ref="AF336:AF368" si="383">IF(AND(SUM(AE325:AE336)&gt;1,SUM(V321:V325)&gt;$CP$6),1,0)</f>
        <v>0</v>
      </c>
      <c r="AG336" s="70" t="str">
        <f t="shared" si="370"/>
        <v/>
      </c>
      <c r="AH336" s="102" t="str">
        <f t="shared" si="371"/>
        <v/>
      </c>
      <c r="AI336" s="230" t="str">
        <f t="shared" si="332"/>
        <v/>
      </c>
      <c r="AJ336" s="85">
        <f t="shared" ref="AJ336:AJ368" si="384">IF(AND(AND(AND(SUM(V323:V327)&gt;$CP$6)),(AD336=1)),1,0)</f>
        <v>0</v>
      </c>
      <c r="AK336" s="27">
        <v>33936</v>
      </c>
      <c r="AL336">
        <v>15.2399997711182</v>
      </c>
      <c r="AM336">
        <v>35.119998931884801</v>
      </c>
      <c r="AN336">
        <v>0</v>
      </c>
      <c r="AO336">
        <v>43.210047504335698</v>
      </c>
      <c r="AP336" s="36">
        <f t="shared" si="333"/>
        <v>7.7735801525639552</v>
      </c>
      <c r="AQ336" s="41">
        <f t="shared" si="346"/>
        <v>0</v>
      </c>
      <c r="AR336" s="42">
        <f t="shared" si="347"/>
        <v>0</v>
      </c>
      <c r="AS336" s="61">
        <f t="shared" si="334"/>
        <v>30.149999141693151</v>
      </c>
      <c r="AT336" s="37" t="str">
        <f t="shared" si="348"/>
        <v xml:space="preserve"> </v>
      </c>
      <c r="AU336" s="76" t="str">
        <f t="shared" si="357"/>
        <v/>
      </c>
      <c r="AV336" s="89">
        <f t="shared" si="372"/>
        <v>1</v>
      </c>
      <c r="AW336" s="168">
        <f t="shared" si="364"/>
        <v>0</v>
      </c>
      <c r="AX336" s="165">
        <f t="shared" si="320"/>
        <v>1</v>
      </c>
      <c r="AY336" s="70" t="str">
        <f t="shared" si="373"/>
        <v/>
      </c>
      <c r="AZ336" s="102">
        <f t="shared" si="374"/>
        <v>17.385998916626001</v>
      </c>
      <c r="BA336" s="230" t="str">
        <f t="shared" si="335"/>
        <v/>
      </c>
      <c r="BB336" s="85">
        <f t="shared" si="321"/>
        <v>1</v>
      </c>
      <c r="BC336" s="27">
        <v>33571</v>
      </c>
      <c r="BD336">
        <v>12.4099998474121</v>
      </c>
      <c r="BE336">
        <v>32.279998779296903</v>
      </c>
      <c r="BF336">
        <v>0</v>
      </c>
      <c r="BG336">
        <v>43.233850171359798</v>
      </c>
      <c r="BH336" s="110">
        <f t="shared" si="336"/>
        <v>7.262999955774756</v>
      </c>
      <c r="BI336" s="111">
        <f t="shared" si="349"/>
        <v>0</v>
      </c>
      <c r="BJ336" s="113">
        <f t="shared" si="350"/>
        <v>0</v>
      </c>
      <c r="BK336" s="112">
        <f t="shared" si="337"/>
        <v>27.312499046325705</v>
      </c>
      <c r="BL336" s="35" t="str">
        <f t="shared" si="338"/>
        <v xml:space="preserve"> </v>
      </c>
      <c r="BM336" s="76" t="str">
        <f t="shared" si="358"/>
        <v/>
      </c>
      <c r="BN336" s="89" t="str">
        <f t="shared" si="375"/>
        <v/>
      </c>
      <c r="BO336" s="168">
        <f t="shared" si="365"/>
        <v>0</v>
      </c>
      <c r="BP336" s="165">
        <f t="shared" si="360"/>
        <v>1</v>
      </c>
      <c r="BQ336" s="70" t="str">
        <f t="shared" si="378"/>
        <v/>
      </c>
      <c r="BR336" s="102" t="str">
        <f t="shared" si="376"/>
        <v/>
      </c>
      <c r="BS336" s="230" t="str">
        <f t="shared" si="351"/>
        <v/>
      </c>
      <c r="BT336" s="85">
        <f t="shared" si="322"/>
        <v>0</v>
      </c>
      <c r="BU336" s="27">
        <v>33936</v>
      </c>
      <c r="BV336">
        <v>11.460000038146999</v>
      </c>
      <c r="BW336">
        <v>35.970001220703097</v>
      </c>
      <c r="BX336">
        <v>0</v>
      </c>
      <c r="BY336">
        <v>43.233850171359798</v>
      </c>
      <c r="BZ336" s="34">
        <f t="shared" si="339"/>
        <v>8.3418500671838451</v>
      </c>
      <c r="CA336" s="38">
        <f t="shared" si="352"/>
        <v>0</v>
      </c>
      <c r="CB336" s="40">
        <f t="shared" si="353"/>
        <v>0</v>
      </c>
      <c r="CC336" s="61">
        <f t="shared" si="340"/>
        <v>29.842500925064073</v>
      </c>
      <c r="CD336" s="35" t="str">
        <f t="shared" si="341"/>
        <v xml:space="preserve"> </v>
      </c>
      <c r="CE336" s="76" t="str">
        <f t="shared" si="359"/>
        <v/>
      </c>
      <c r="CF336" s="89">
        <f t="shared" si="377"/>
        <v>1</v>
      </c>
      <c r="CG336" s="168">
        <f t="shared" si="366"/>
        <v>0</v>
      </c>
      <c r="CH336" s="165">
        <f t="shared" si="323"/>
        <v>0</v>
      </c>
      <c r="CI336" s="70" t="str">
        <f t="shared" si="361"/>
        <v/>
      </c>
      <c r="CJ336" s="102">
        <f t="shared" si="379"/>
        <v>15.383999633789012</v>
      </c>
      <c r="CK336" s="230" t="str">
        <f t="shared" si="354"/>
        <v/>
      </c>
      <c r="CL336" s="85">
        <f t="shared" si="324"/>
        <v>1</v>
      </c>
      <c r="CM336" s="6"/>
      <c r="CN336" s="6"/>
      <c r="CO336" s="6"/>
      <c r="CP336" s="6"/>
      <c r="CQ336" s="6"/>
      <c r="CR336" s="6"/>
      <c r="CS336" s="6"/>
      <c r="CT336" s="6"/>
      <c r="CU336" s="6"/>
    </row>
    <row r="337" spans="1:99" ht="15.6">
      <c r="A337" s="27">
        <v>33207</v>
      </c>
      <c r="B337">
        <v>13.319999694824199</v>
      </c>
      <c r="C337">
        <v>28.420000076293899</v>
      </c>
      <c r="D337">
        <v>0</v>
      </c>
      <c r="E337">
        <v>43.262104082632902</v>
      </c>
      <c r="F337" s="36">
        <f t="shared" si="326"/>
        <v>6.1028407775008793</v>
      </c>
      <c r="G337" s="41">
        <f t="shared" si="342"/>
        <v>0</v>
      </c>
      <c r="H337" s="42">
        <f t="shared" si="343"/>
        <v>0</v>
      </c>
      <c r="I337" s="61">
        <f t="shared" si="327"/>
        <v>24.644999980926475</v>
      </c>
      <c r="J337" s="35" t="str">
        <f t="shared" si="328"/>
        <v xml:space="preserve"> </v>
      </c>
      <c r="K337" s="89" t="str">
        <f t="shared" si="355"/>
        <v/>
      </c>
      <c r="L337" s="89" t="str">
        <f t="shared" si="362"/>
        <v/>
      </c>
      <c r="M337" s="168">
        <f t="shared" si="367"/>
        <v>0</v>
      </c>
      <c r="N337" s="165">
        <f t="shared" si="381"/>
        <v>0</v>
      </c>
      <c r="O337" s="70" t="str">
        <f t="shared" si="380"/>
        <v/>
      </c>
      <c r="P337" s="102" t="str">
        <f t="shared" si="368"/>
        <v/>
      </c>
      <c r="Q337" s="230" t="str">
        <f t="shared" si="325"/>
        <v/>
      </c>
      <c r="R337" s="85">
        <f t="shared" si="382"/>
        <v>0</v>
      </c>
      <c r="S337" s="27">
        <v>33572</v>
      </c>
      <c r="T337">
        <v>15.4099998474121</v>
      </c>
      <c r="U337">
        <v>23.7700004577637</v>
      </c>
      <c r="V337">
        <v>0</v>
      </c>
      <c r="W337">
        <v>43.262104082632902</v>
      </c>
      <c r="X337" s="36">
        <f t="shared" si="329"/>
        <v>4.3906418334716397</v>
      </c>
      <c r="Y337" s="41">
        <f t="shared" si="344"/>
        <v>0</v>
      </c>
      <c r="Z337" s="42">
        <f t="shared" si="345"/>
        <v>0</v>
      </c>
      <c r="AA337" s="61">
        <f t="shared" si="330"/>
        <v>21.680000305175799</v>
      </c>
      <c r="AB337" s="35" t="str">
        <f t="shared" si="331"/>
        <v xml:space="preserve"> </v>
      </c>
      <c r="AC337" s="76" t="str">
        <f t="shared" si="356"/>
        <v/>
      </c>
      <c r="AD337" s="89" t="str">
        <f t="shared" si="369"/>
        <v/>
      </c>
      <c r="AE337" s="168">
        <f t="shared" si="363"/>
        <v>0</v>
      </c>
      <c r="AF337" s="165">
        <f t="shared" si="383"/>
        <v>0</v>
      </c>
      <c r="AG337" s="70" t="str">
        <f t="shared" si="370"/>
        <v/>
      </c>
      <c r="AH337" s="102" t="str">
        <f t="shared" si="371"/>
        <v/>
      </c>
      <c r="AI337" s="230" t="str">
        <f t="shared" si="332"/>
        <v/>
      </c>
      <c r="AJ337" s="85">
        <f t="shared" si="384"/>
        <v>0</v>
      </c>
      <c r="AK337" s="27">
        <v>33937</v>
      </c>
      <c r="AL337">
        <v>16.870000839233398</v>
      </c>
      <c r="AM337">
        <v>23.139999389648398</v>
      </c>
      <c r="AN337">
        <v>0</v>
      </c>
      <c r="AO337">
        <v>43.262104082632902</v>
      </c>
      <c r="AP337" s="36">
        <f t="shared" si="333"/>
        <v>3.8446105504747767</v>
      </c>
      <c r="AQ337" s="41">
        <f t="shared" si="346"/>
        <v>0</v>
      </c>
      <c r="AR337" s="42">
        <f t="shared" si="347"/>
        <v>0</v>
      </c>
      <c r="AS337" s="61">
        <f t="shared" si="334"/>
        <v>21.572499752044649</v>
      </c>
      <c r="AT337" s="37" t="str">
        <f t="shared" si="348"/>
        <v xml:space="preserve"> </v>
      </c>
      <c r="AU337" s="76" t="str">
        <f t="shared" si="357"/>
        <v/>
      </c>
      <c r="AV337" s="89">
        <f t="shared" si="372"/>
        <v>1</v>
      </c>
      <c r="AW337" s="168">
        <f t="shared" si="364"/>
        <v>0</v>
      </c>
      <c r="AX337" s="165">
        <f t="shared" ref="AX337:AX368" si="385">IF(AND(SUM(AW326:AW337)&gt;1,SUM(AN322:AN326)&gt;$CP$6),1,0)</f>
        <v>0</v>
      </c>
      <c r="AY337" s="70" t="str">
        <f t="shared" si="373"/>
        <v/>
      </c>
      <c r="AZ337" s="102">
        <f t="shared" si="374"/>
        <v>19.443998718261717</v>
      </c>
      <c r="BA337" s="230" t="str">
        <f t="shared" si="335"/>
        <v/>
      </c>
      <c r="BB337" s="85">
        <f t="shared" ref="BB337:BB368" si="386">IF(AND(AND(AND(SUM(AN324:AN328)&gt;$CP$6)),(AV337=1)),1,0)</f>
        <v>1</v>
      </c>
      <c r="BC337" s="27">
        <v>33572</v>
      </c>
      <c r="BD337">
        <v>10.680000305175801</v>
      </c>
      <c r="BE337">
        <v>28.340000152587901</v>
      </c>
      <c r="BF337">
        <v>0</v>
      </c>
      <c r="BG337">
        <v>43.287033920520699</v>
      </c>
      <c r="BH337" s="110">
        <f t="shared" si="336"/>
        <v>6.3714778779584051</v>
      </c>
      <c r="BI337" s="111">
        <f t="shared" si="349"/>
        <v>0</v>
      </c>
      <c r="BJ337" s="113">
        <f t="shared" si="350"/>
        <v>0</v>
      </c>
      <c r="BK337" s="112">
        <f t="shared" si="337"/>
        <v>23.925000190734877</v>
      </c>
      <c r="BL337" s="35" t="str">
        <f t="shared" si="338"/>
        <v xml:space="preserve"> </v>
      </c>
      <c r="BM337" s="76" t="str">
        <f t="shared" si="358"/>
        <v/>
      </c>
      <c r="BN337" s="89" t="str">
        <f t="shared" si="375"/>
        <v/>
      </c>
      <c r="BO337" s="168">
        <f t="shared" si="365"/>
        <v>0</v>
      </c>
      <c r="BP337" s="165">
        <f t="shared" si="360"/>
        <v>1</v>
      </c>
      <c r="BQ337" s="70" t="str">
        <f t="shared" si="378"/>
        <v/>
      </c>
      <c r="BR337" s="102" t="str">
        <f t="shared" si="376"/>
        <v/>
      </c>
      <c r="BS337" s="230" t="str">
        <f t="shared" si="351"/>
        <v/>
      </c>
      <c r="BT337" s="85">
        <f t="shared" ref="BT337:BT368" si="387">IF(AND(AND(AND(SUM(BF324:BF328)&gt;$CP$6)),(BN337=1)),1,0)</f>
        <v>0</v>
      </c>
      <c r="BU337" s="27">
        <v>33937</v>
      </c>
      <c r="BV337">
        <v>14.680000305175801</v>
      </c>
      <c r="BW337">
        <v>23.2600002288818</v>
      </c>
      <c r="BX337">
        <v>0.89999997615814198</v>
      </c>
      <c r="BY337">
        <v>43.287033920520699</v>
      </c>
      <c r="BZ337" s="34">
        <f t="shared" si="339"/>
        <v>4.3768015454925866</v>
      </c>
      <c r="CA337" s="38">
        <f t="shared" si="352"/>
        <v>0</v>
      </c>
      <c r="CB337" s="40">
        <f t="shared" si="353"/>
        <v>0</v>
      </c>
      <c r="CC337" s="61">
        <f t="shared" si="340"/>
        <v>21.115000247955301</v>
      </c>
      <c r="CD337" s="35" t="str">
        <f t="shared" si="341"/>
        <v xml:space="preserve"> </v>
      </c>
      <c r="CE337" s="76" t="str">
        <f t="shared" si="359"/>
        <v/>
      </c>
      <c r="CF337" s="89">
        <f t="shared" si="377"/>
        <v>1</v>
      </c>
      <c r="CG337" s="168">
        <f t="shared" si="366"/>
        <v>8.3170235673138138E-2</v>
      </c>
      <c r="CH337" s="165">
        <f t="shared" ref="CH337:CH368" si="388">IF(AND(SUM(CG326:CG337)&gt;1,SUM(BX322:BX326)&gt;$CP$6),1,0)</f>
        <v>0</v>
      </c>
      <c r="CI337" s="70" t="str">
        <f t="shared" si="361"/>
        <v/>
      </c>
      <c r="CJ337" s="102">
        <f t="shared" si="379"/>
        <v>17.075999832153251</v>
      </c>
      <c r="CK337" s="230" t="str">
        <f t="shared" si="354"/>
        <v/>
      </c>
      <c r="CL337" s="85">
        <f t="shared" ref="CL337:CL368" si="389">IF(AND(AND(AND(SUM(BX324:BX328)&gt;$CP$6)),(CF337=1)),1,0)</f>
        <v>1</v>
      </c>
      <c r="CM337" s="6"/>
      <c r="CN337" s="6"/>
      <c r="CO337" s="6"/>
      <c r="CP337" s="6"/>
      <c r="CQ337" s="6"/>
      <c r="CR337" s="6"/>
      <c r="CS337" s="6"/>
      <c r="CT337" s="6"/>
      <c r="CU337" s="6"/>
    </row>
    <row r="338" spans="1:99" ht="15.6">
      <c r="A338" s="27">
        <v>33208</v>
      </c>
      <c r="B338">
        <v>13.680000305175801</v>
      </c>
      <c r="C338">
        <v>27.549999237060501</v>
      </c>
      <c r="D338">
        <v>0</v>
      </c>
      <c r="E338">
        <v>43.308866321502599</v>
      </c>
      <c r="F338" s="36">
        <f t="shared" si="326"/>
        <v>5.8167127314408535</v>
      </c>
      <c r="G338" s="41">
        <f t="shared" si="342"/>
        <v>0</v>
      </c>
      <c r="H338" s="42">
        <f t="shared" si="343"/>
        <v>0</v>
      </c>
      <c r="I338" s="61">
        <f t="shared" si="327"/>
        <v>24.082499504089327</v>
      </c>
      <c r="J338" s="35" t="str">
        <f t="shared" si="328"/>
        <v xml:space="preserve"> </v>
      </c>
      <c r="K338" s="89" t="str">
        <f t="shared" si="355"/>
        <v/>
      </c>
      <c r="L338" s="89" t="str">
        <f t="shared" si="362"/>
        <v/>
      </c>
      <c r="M338" s="168">
        <f t="shared" si="367"/>
        <v>0</v>
      </c>
      <c r="N338" s="165">
        <f t="shared" si="381"/>
        <v>0</v>
      </c>
      <c r="O338" s="70" t="str">
        <f t="shared" si="380"/>
        <v/>
      </c>
      <c r="P338" s="102" t="str">
        <f t="shared" si="368"/>
        <v/>
      </c>
      <c r="Q338" s="230" t="str">
        <f t="shared" si="325"/>
        <v/>
      </c>
      <c r="R338" s="85">
        <f t="shared" si="382"/>
        <v>0</v>
      </c>
      <c r="S338" s="27">
        <v>33573</v>
      </c>
      <c r="T338">
        <v>12.7799997329712</v>
      </c>
      <c r="U338">
        <v>23.809999465942401</v>
      </c>
      <c r="V338">
        <v>0</v>
      </c>
      <c r="W338">
        <v>43.308866321502599</v>
      </c>
      <c r="X338" s="36">
        <f t="shared" si="329"/>
        <v>4.87386347236641</v>
      </c>
      <c r="Y338" s="41">
        <f t="shared" si="344"/>
        <v>0</v>
      </c>
      <c r="Z338" s="42">
        <f t="shared" si="345"/>
        <v>0</v>
      </c>
      <c r="AA338" s="61">
        <f t="shared" si="330"/>
        <v>21.052499532699599</v>
      </c>
      <c r="AB338" s="35" t="str">
        <f t="shared" si="331"/>
        <v xml:space="preserve"> </v>
      </c>
      <c r="AC338" s="76" t="str">
        <f t="shared" si="356"/>
        <v/>
      </c>
      <c r="AD338" s="89" t="str">
        <f t="shared" si="369"/>
        <v/>
      </c>
      <c r="AE338" s="168">
        <f t="shared" si="363"/>
        <v>8.6525917812476885E-2</v>
      </c>
      <c r="AF338" s="165">
        <f t="shared" si="383"/>
        <v>0</v>
      </c>
      <c r="AG338" s="70" t="str">
        <f t="shared" si="370"/>
        <v/>
      </c>
      <c r="AH338" s="102" t="str">
        <f t="shared" si="371"/>
        <v/>
      </c>
      <c r="AI338" s="230" t="str">
        <f t="shared" si="332"/>
        <v/>
      </c>
      <c r="AJ338" s="85">
        <f t="shared" si="384"/>
        <v>0</v>
      </c>
      <c r="AK338" s="27">
        <v>33938</v>
      </c>
      <c r="AL338">
        <v>15.319999694824199</v>
      </c>
      <c r="AM338">
        <v>21.2600002288818</v>
      </c>
      <c r="AN338">
        <v>11.1000003814697</v>
      </c>
      <c r="AO338">
        <v>43.308866321502599</v>
      </c>
      <c r="AP338" s="36">
        <f t="shared" si="333"/>
        <v>3.5761744068533035</v>
      </c>
      <c r="AQ338" s="41">
        <f t="shared" si="346"/>
        <v>8.2390608559870575</v>
      </c>
      <c r="AR338" s="42">
        <f t="shared" si="347"/>
        <v>0.16478121711974114</v>
      </c>
      <c r="AS338" s="61">
        <f t="shared" si="334"/>
        <v>19.7750000953674</v>
      </c>
      <c r="AT338" s="37" t="str">
        <f t="shared" si="348"/>
        <v xml:space="preserve"> </v>
      </c>
      <c r="AU338" s="76">
        <f t="shared" si="357"/>
        <v>1</v>
      </c>
      <c r="AV338" s="89">
        <f t="shared" si="372"/>
        <v>1</v>
      </c>
      <c r="AW338" s="168">
        <f t="shared" si="364"/>
        <v>0.11360122457562759</v>
      </c>
      <c r="AX338" s="165">
        <f t="shared" si="385"/>
        <v>0</v>
      </c>
      <c r="AY338" s="70" t="str">
        <f t="shared" si="373"/>
        <v/>
      </c>
      <c r="AZ338" s="102">
        <f t="shared" si="374"/>
        <v>20.063998794555637</v>
      </c>
      <c r="BA338" s="230" t="str">
        <f t="shared" si="335"/>
        <v/>
      </c>
      <c r="BB338" s="85">
        <f t="shared" si="386"/>
        <v>1</v>
      </c>
      <c r="BC338" s="27">
        <v>33573</v>
      </c>
      <c r="BD338">
        <v>11.060000419616699</v>
      </c>
      <c r="BE338">
        <v>25.590000152587901</v>
      </c>
      <c r="BF338">
        <v>0</v>
      </c>
      <c r="BG338">
        <v>43.3348294054679</v>
      </c>
      <c r="BH338" s="110">
        <f t="shared" si="336"/>
        <v>5.6019535733153765</v>
      </c>
      <c r="BI338" s="111">
        <f t="shared" si="349"/>
        <v>0</v>
      </c>
      <c r="BJ338" s="113">
        <f t="shared" si="350"/>
        <v>0</v>
      </c>
      <c r="BK338" s="112">
        <f t="shared" si="337"/>
        <v>21.9575002193451</v>
      </c>
      <c r="BL338" s="35" t="str">
        <f t="shared" si="338"/>
        <v xml:space="preserve"> </v>
      </c>
      <c r="BM338" s="76" t="str">
        <f t="shared" si="358"/>
        <v/>
      </c>
      <c r="BN338" s="89" t="str">
        <f t="shared" si="375"/>
        <v/>
      </c>
      <c r="BO338" s="168">
        <f t="shared" si="365"/>
        <v>0</v>
      </c>
      <c r="BP338" s="165">
        <f t="shared" si="360"/>
        <v>0</v>
      </c>
      <c r="BQ338" s="70" t="str">
        <f t="shared" si="378"/>
        <v/>
      </c>
      <c r="BR338" s="102" t="str">
        <f t="shared" si="376"/>
        <v/>
      </c>
      <c r="BS338" s="230" t="str">
        <f t="shared" si="351"/>
        <v/>
      </c>
      <c r="BT338" s="85">
        <f t="shared" si="387"/>
        <v>0</v>
      </c>
      <c r="BU338" s="27">
        <v>33938</v>
      </c>
      <c r="BV338">
        <v>12.810000419616699</v>
      </c>
      <c r="BW338">
        <v>21.700000762939499</v>
      </c>
      <c r="BX338">
        <v>5.4000000953674299</v>
      </c>
      <c r="BY338">
        <v>43.3348294054679</v>
      </c>
      <c r="BZ338" s="34">
        <f t="shared" si="339"/>
        <v>4.2520631955993222</v>
      </c>
      <c r="CA338" s="38">
        <f t="shared" si="352"/>
        <v>1.9983495388879717</v>
      </c>
      <c r="CB338" s="40">
        <f t="shared" si="353"/>
        <v>3.9966990777759434E-2</v>
      </c>
      <c r="CC338" s="61">
        <f t="shared" si="340"/>
        <v>19.4775006771088</v>
      </c>
      <c r="CD338" s="35" t="str">
        <f t="shared" si="341"/>
        <v xml:space="preserve"> </v>
      </c>
      <c r="CE338" s="76">
        <f t="shared" si="359"/>
        <v>1</v>
      </c>
      <c r="CF338" s="89">
        <f t="shared" si="377"/>
        <v>1</v>
      </c>
      <c r="CG338" s="168">
        <f t="shared" si="366"/>
        <v>0.11521769934803421</v>
      </c>
      <c r="CH338" s="165">
        <f t="shared" si="388"/>
        <v>0</v>
      </c>
      <c r="CI338" s="70" t="str">
        <f t="shared" si="361"/>
        <v/>
      </c>
      <c r="CJ338" s="102">
        <f t="shared" si="379"/>
        <v>17.458000373840292</v>
      </c>
      <c r="CK338" s="230" t="str">
        <f t="shared" si="354"/>
        <v/>
      </c>
      <c r="CL338" s="85">
        <f t="shared" si="389"/>
        <v>1</v>
      </c>
      <c r="CM338" s="6"/>
      <c r="CN338" s="6"/>
      <c r="CO338" s="6"/>
      <c r="CP338" s="6"/>
      <c r="CQ338" s="6"/>
      <c r="CR338" s="6"/>
      <c r="CS338" s="6"/>
      <c r="CT338" s="6"/>
      <c r="CU338" s="6"/>
    </row>
    <row r="339" spans="1:99" ht="15.6">
      <c r="A339" s="27">
        <v>33209</v>
      </c>
      <c r="B339">
        <v>14.930000305175801</v>
      </c>
      <c r="C339">
        <v>28.889999389648398</v>
      </c>
      <c r="D339">
        <v>0.30000001192092901</v>
      </c>
      <c r="E339">
        <v>43.3502061781885</v>
      </c>
      <c r="F339" s="36">
        <f t="shared" si="326"/>
        <v>6.038033237062276</v>
      </c>
      <c r="G339" s="41">
        <f t="shared" si="342"/>
        <v>0</v>
      </c>
      <c r="H339" s="42">
        <f t="shared" si="343"/>
        <v>0</v>
      </c>
      <c r="I339" s="61">
        <f t="shared" si="327"/>
        <v>25.399999618530249</v>
      </c>
      <c r="J339" s="35" t="str">
        <f t="shared" si="328"/>
        <v xml:space="preserve"> </v>
      </c>
      <c r="K339" s="89" t="str">
        <f t="shared" si="355"/>
        <v/>
      </c>
      <c r="L339" s="89" t="str">
        <f t="shared" si="362"/>
        <v/>
      </c>
      <c r="M339" s="168">
        <f t="shared" si="367"/>
        <v>0</v>
      </c>
      <c r="N339" s="165">
        <f t="shared" si="381"/>
        <v>0</v>
      </c>
      <c r="O339" s="70" t="str">
        <f t="shared" si="380"/>
        <v/>
      </c>
      <c r="P339" s="102" t="str">
        <f t="shared" si="368"/>
        <v/>
      </c>
      <c r="Q339" s="230" t="str">
        <f t="shared" si="325"/>
        <v/>
      </c>
      <c r="R339" s="85">
        <f t="shared" si="382"/>
        <v>0</v>
      </c>
      <c r="S339" s="27">
        <v>33574</v>
      </c>
      <c r="T339">
        <v>11.7399997711182</v>
      </c>
      <c r="U339">
        <v>24.590000152587901</v>
      </c>
      <c r="V339">
        <v>0</v>
      </c>
      <c r="W339">
        <v>43.3502061781885</v>
      </c>
      <c r="X339" s="36">
        <f t="shared" si="329"/>
        <v>5.2466797161491225</v>
      </c>
      <c r="Y339" s="41">
        <f t="shared" si="344"/>
        <v>0</v>
      </c>
      <c r="Z339" s="42">
        <f t="shared" si="345"/>
        <v>0</v>
      </c>
      <c r="AA339" s="61">
        <f t="shared" si="330"/>
        <v>21.377500057220477</v>
      </c>
      <c r="AB339" s="35" t="str">
        <f t="shared" si="331"/>
        <v xml:space="preserve"> </v>
      </c>
      <c r="AC339" s="76" t="str">
        <f t="shared" si="356"/>
        <v/>
      </c>
      <c r="AD339" s="89" t="str">
        <f t="shared" si="369"/>
        <v/>
      </c>
      <c r="AE339" s="168">
        <f t="shared" si="363"/>
        <v>6.0133790580199985E-2</v>
      </c>
      <c r="AF339" s="165">
        <f t="shared" si="383"/>
        <v>0</v>
      </c>
      <c r="AG339" s="70" t="str">
        <f t="shared" si="370"/>
        <v/>
      </c>
      <c r="AH339" s="102" t="str">
        <f t="shared" si="371"/>
        <v/>
      </c>
      <c r="AI339" s="230" t="str">
        <f t="shared" si="332"/>
        <v/>
      </c>
      <c r="AJ339" s="85">
        <f t="shared" si="384"/>
        <v>0</v>
      </c>
      <c r="AK339" s="27">
        <v>33939</v>
      </c>
      <c r="AL339">
        <v>13</v>
      </c>
      <c r="AM339">
        <v>23.340000152587901</v>
      </c>
      <c r="AN339">
        <v>0.89999997615814198</v>
      </c>
      <c r="AO339">
        <v>43.3502061781885</v>
      </c>
      <c r="AP339" s="36">
        <f t="shared" si="333"/>
        <v>4.7071022280595862</v>
      </c>
      <c r="AQ339" s="41">
        <f t="shared" si="346"/>
        <v>5.3733790496975304</v>
      </c>
      <c r="AR339" s="42">
        <f t="shared" si="347"/>
        <v>0.10746758099395061</v>
      </c>
      <c r="AS339" s="61">
        <f t="shared" si="334"/>
        <v>20.755000114440925</v>
      </c>
      <c r="AT339" s="37" t="str">
        <f t="shared" si="348"/>
        <v xml:space="preserve"> </v>
      </c>
      <c r="AU339" s="76">
        <f t="shared" si="357"/>
        <v>1</v>
      </c>
      <c r="AV339" s="89">
        <f t="shared" si="372"/>
        <v>1</v>
      </c>
      <c r="AW339" s="168">
        <f t="shared" si="364"/>
        <v>9.7994180415627075E-2</v>
      </c>
      <c r="AX339" s="165">
        <f t="shared" si="385"/>
        <v>0</v>
      </c>
      <c r="AY339" s="70" t="str">
        <f t="shared" si="373"/>
        <v/>
      </c>
      <c r="AZ339" s="102">
        <f t="shared" si="374"/>
        <v>21.467998886108379</v>
      </c>
      <c r="BA339" s="230" t="str">
        <f t="shared" si="335"/>
        <v/>
      </c>
      <c r="BB339" s="85">
        <f t="shared" si="386"/>
        <v>1</v>
      </c>
      <c r="BC339" s="27">
        <v>33574</v>
      </c>
      <c r="BD339">
        <v>10.1099996566772</v>
      </c>
      <c r="BE339">
        <v>25.299999237060501</v>
      </c>
      <c r="BF339">
        <v>0</v>
      </c>
      <c r="BG339">
        <v>43.377107688154801</v>
      </c>
      <c r="BH339" s="110">
        <f t="shared" si="336"/>
        <v>5.6349586492359922</v>
      </c>
      <c r="BI339" s="111">
        <f t="shared" si="349"/>
        <v>0</v>
      </c>
      <c r="BJ339" s="113">
        <f t="shared" si="350"/>
        <v>0</v>
      </c>
      <c r="BK339" s="112">
        <f t="shared" si="337"/>
        <v>21.502499341964675</v>
      </c>
      <c r="BL339" s="35" t="str">
        <f t="shared" si="338"/>
        <v xml:space="preserve"> </v>
      </c>
      <c r="BM339" s="76" t="str">
        <f t="shared" si="358"/>
        <v/>
      </c>
      <c r="BN339" s="89" t="str">
        <f t="shared" si="375"/>
        <v/>
      </c>
      <c r="BO339" s="168">
        <f t="shared" si="365"/>
        <v>0</v>
      </c>
      <c r="BP339" s="165">
        <f t="shared" si="360"/>
        <v>0</v>
      </c>
      <c r="BQ339" s="70" t="str">
        <f t="shared" si="378"/>
        <v/>
      </c>
      <c r="BR339" s="102" t="str">
        <f t="shared" si="376"/>
        <v/>
      </c>
      <c r="BS339" s="230" t="str">
        <f t="shared" si="351"/>
        <v/>
      </c>
      <c r="BT339" s="85">
        <f t="shared" si="387"/>
        <v>0</v>
      </c>
      <c r="BU339" s="27">
        <v>33939</v>
      </c>
      <c r="BV339">
        <v>11.819999694824199</v>
      </c>
      <c r="BW339">
        <v>22.170000076293899</v>
      </c>
      <c r="BX339">
        <v>5.3000001907348597</v>
      </c>
      <c r="BY339">
        <v>43.377107688154801</v>
      </c>
      <c r="BZ339" s="34">
        <f t="shared" si="339"/>
        <v>4.5583678052621677</v>
      </c>
      <c r="CA339" s="38">
        <f t="shared" si="352"/>
        <v>3.6516554854130971</v>
      </c>
      <c r="CB339" s="40">
        <f t="shared" si="353"/>
        <v>7.3033109708261948E-2</v>
      </c>
      <c r="CC339" s="61">
        <f t="shared" si="340"/>
        <v>19.582499980926475</v>
      </c>
      <c r="CD339" s="35" t="str">
        <f t="shared" si="341"/>
        <v xml:space="preserve"> </v>
      </c>
      <c r="CE339" s="76">
        <f t="shared" si="359"/>
        <v>1</v>
      </c>
      <c r="CF339" s="89">
        <f t="shared" si="377"/>
        <v>1</v>
      </c>
      <c r="CG339" s="168">
        <f t="shared" si="366"/>
        <v>0.11475301074024066</v>
      </c>
      <c r="CH339" s="165">
        <f t="shared" si="388"/>
        <v>0</v>
      </c>
      <c r="CI339" s="70" t="str">
        <f t="shared" si="361"/>
        <v/>
      </c>
      <c r="CJ339" s="102">
        <f t="shared" si="379"/>
        <v>17.924000358581473</v>
      </c>
      <c r="CK339" s="230" t="str">
        <f t="shared" si="354"/>
        <v/>
      </c>
      <c r="CL339" s="85">
        <f t="shared" si="389"/>
        <v>1</v>
      </c>
      <c r="CM339" s="6"/>
      <c r="CN339" s="6"/>
      <c r="CO339" s="6"/>
      <c r="CP339" s="6"/>
      <c r="CQ339" s="6"/>
      <c r="CR339" s="6"/>
      <c r="CS339" s="6"/>
      <c r="CT339" s="6"/>
      <c r="CU339" s="6"/>
    </row>
    <row r="340" spans="1:99" ht="15.6">
      <c r="A340" s="27">
        <v>33210</v>
      </c>
      <c r="B340">
        <v>14.1000003814697</v>
      </c>
      <c r="C340">
        <v>22.440000534057599</v>
      </c>
      <c r="D340">
        <v>0</v>
      </c>
      <c r="E340">
        <v>43.385995609934703</v>
      </c>
      <c r="F340" s="36">
        <f t="shared" si="326"/>
        <v>4.2426821490481679</v>
      </c>
      <c r="G340" s="41">
        <f t="shared" si="342"/>
        <v>0</v>
      </c>
      <c r="H340" s="42">
        <f t="shared" si="343"/>
        <v>0</v>
      </c>
      <c r="I340" s="61">
        <f t="shared" si="327"/>
        <v>20.355000495910623</v>
      </c>
      <c r="J340" s="35" t="str">
        <f t="shared" si="328"/>
        <v xml:space="preserve"> </v>
      </c>
      <c r="K340" s="89" t="str">
        <f t="shared" si="355"/>
        <v/>
      </c>
      <c r="L340" s="89" t="str">
        <f t="shared" si="362"/>
        <v/>
      </c>
      <c r="M340" s="168">
        <f t="shared" si="367"/>
        <v>0.10699375639944807</v>
      </c>
      <c r="N340" s="165">
        <f t="shared" si="381"/>
        <v>0</v>
      </c>
      <c r="O340" s="70" t="str">
        <f t="shared" si="380"/>
        <v/>
      </c>
      <c r="P340" s="102" t="str">
        <f t="shared" si="368"/>
        <v/>
      </c>
      <c r="Q340" s="230" t="str">
        <f t="shared" si="325"/>
        <v/>
      </c>
      <c r="R340" s="85">
        <f t="shared" si="382"/>
        <v>0</v>
      </c>
      <c r="S340" s="27">
        <v>33575</v>
      </c>
      <c r="T340">
        <v>13.9799995422363</v>
      </c>
      <c r="U340">
        <v>29.819999694824201</v>
      </c>
      <c r="V340">
        <v>0</v>
      </c>
      <c r="W340">
        <v>43.385995609934703</v>
      </c>
      <c r="X340" s="36">
        <f t="shared" si="329"/>
        <v>6.4354572981388394</v>
      </c>
      <c r="Y340" s="41">
        <f t="shared" si="344"/>
        <v>0</v>
      </c>
      <c r="Z340" s="42">
        <f t="shared" si="345"/>
        <v>0</v>
      </c>
      <c r="AA340" s="61">
        <f t="shared" si="330"/>
        <v>25.859999656677225</v>
      </c>
      <c r="AB340" s="35" t="str">
        <f t="shared" si="331"/>
        <v xml:space="preserve"> </v>
      </c>
      <c r="AC340" s="76" t="str">
        <f t="shared" si="356"/>
        <v/>
      </c>
      <c r="AD340" s="89" t="str">
        <f t="shared" si="369"/>
        <v/>
      </c>
      <c r="AE340" s="168">
        <f t="shared" si="363"/>
        <v>0</v>
      </c>
      <c r="AF340" s="165">
        <f t="shared" si="383"/>
        <v>0</v>
      </c>
      <c r="AG340" s="70" t="str">
        <f t="shared" si="370"/>
        <v/>
      </c>
      <c r="AH340" s="102" t="str">
        <f t="shared" si="371"/>
        <v/>
      </c>
      <c r="AI340" s="230" t="str">
        <f t="shared" si="332"/>
        <v/>
      </c>
      <c r="AJ340" s="85">
        <f t="shared" si="384"/>
        <v>0</v>
      </c>
      <c r="AK340" s="27">
        <v>33940</v>
      </c>
      <c r="AL340">
        <v>13.1499996185303</v>
      </c>
      <c r="AM340">
        <v>24.25</v>
      </c>
      <c r="AN340">
        <v>0</v>
      </c>
      <c r="AO340">
        <v>43.385995609934703</v>
      </c>
      <c r="AP340" s="36">
        <f t="shared" si="333"/>
        <v>4.952969785455708</v>
      </c>
      <c r="AQ340" s="41">
        <f t="shared" si="346"/>
        <v>1.411003221332964</v>
      </c>
      <c r="AR340" s="42">
        <f t="shared" si="347"/>
        <v>2.822006442665928E-2</v>
      </c>
      <c r="AS340" s="61">
        <f t="shared" si="334"/>
        <v>21.474999904632575</v>
      </c>
      <c r="AT340" s="37" t="str">
        <f t="shared" si="348"/>
        <v xml:space="preserve"> </v>
      </c>
      <c r="AU340" s="76">
        <f t="shared" si="357"/>
        <v>1</v>
      </c>
      <c r="AV340" s="89" t="str">
        <f t="shared" si="372"/>
        <v/>
      </c>
      <c r="AW340" s="168">
        <f t="shared" si="364"/>
        <v>3.7258815582904684E-2</v>
      </c>
      <c r="AX340" s="165">
        <f t="shared" si="385"/>
        <v>0</v>
      </c>
      <c r="AY340" s="70" t="str">
        <f t="shared" si="373"/>
        <v/>
      </c>
      <c r="AZ340" s="102" t="str">
        <f t="shared" si="374"/>
        <v/>
      </c>
      <c r="BA340" s="230" t="str">
        <f t="shared" si="335"/>
        <v/>
      </c>
      <c r="BB340" s="85">
        <f t="shared" si="386"/>
        <v>0</v>
      </c>
      <c r="BC340" s="27">
        <v>33575</v>
      </c>
      <c r="BD340">
        <v>9.5</v>
      </c>
      <c r="BE340">
        <v>29.200000762939499</v>
      </c>
      <c r="BF340">
        <v>0</v>
      </c>
      <c r="BG340">
        <v>43.413739830535</v>
      </c>
      <c r="BH340" s="110">
        <f t="shared" si="336"/>
        <v>6.7201798328986673</v>
      </c>
      <c r="BI340" s="111">
        <f t="shared" si="349"/>
        <v>0</v>
      </c>
      <c r="BJ340" s="113">
        <f t="shared" si="350"/>
        <v>0</v>
      </c>
      <c r="BK340" s="112">
        <f t="shared" si="337"/>
        <v>24.275000572204625</v>
      </c>
      <c r="BL340" s="35" t="str">
        <f t="shared" si="338"/>
        <v xml:space="preserve"> </v>
      </c>
      <c r="BM340" s="76" t="str">
        <f t="shared" si="358"/>
        <v/>
      </c>
      <c r="BN340" s="89" t="str">
        <f t="shared" si="375"/>
        <v/>
      </c>
      <c r="BO340" s="168">
        <f t="shared" si="365"/>
        <v>0</v>
      </c>
      <c r="BP340" s="165">
        <f t="shared" si="360"/>
        <v>0</v>
      </c>
      <c r="BQ340" s="70" t="str">
        <f t="shared" si="378"/>
        <v/>
      </c>
      <c r="BR340" s="102" t="str">
        <f t="shared" si="376"/>
        <v/>
      </c>
      <c r="BS340" s="230" t="str">
        <f t="shared" si="351"/>
        <v/>
      </c>
      <c r="BT340" s="85">
        <f t="shared" si="387"/>
        <v>0</v>
      </c>
      <c r="BU340" s="27">
        <v>33940</v>
      </c>
      <c r="BV340">
        <v>10.6499996185303</v>
      </c>
      <c r="BW340">
        <v>23.469999313354499</v>
      </c>
      <c r="BX340">
        <v>0.10000000149011599</v>
      </c>
      <c r="BY340">
        <v>43.413739830535</v>
      </c>
      <c r="BZ340" s="34">
        <f t="shared" si="339"/>
        <v>5.0869835646013684</v>
      </c>
      <c r="CA340" s="38">
        <f t="shared" si="352"/>
        <v>0</v>
      </c>
      <c r="CB340" s="40">
        <f t="shared" si="353"/>
        <v>0</v>
      </c>
      <c r="CC340" s="61">
        <f t="shared" si="340"/>
        <v>20.264999389648448</v>
      </c>
      <c r="CD340" s="35" t="str">
        <f t="shared" si="341"/>
        <v xml:space="preserve"> </v>
      </c>
      <c r="CE340" s="76">
        <f t="shared" si="359"/>
        <v>1</v>
      </c>
      <c r="CF340" s="89">
        <f t="shared" si="377"/>
        <v>1</v>
      </c>
      <c r="CG340" s="168">
        <f t="shared" si="366"/>
        <v>0.10841090179107613</v>
      </c>
      <c r="CH340" s="165">
        <f t="shared" si="388"/>
        <v>1</v>
      </c>
      <c r="CI340" s="70" t="str">
        <f t="shared" si="361"/>
        <v/>
      </c>
      <c r="CJ340" s="102">
        <f t="shared" si="379"/>
        <v>18.935999870300229</v>
      </c>
      <c r="CK340" s="230" t="str">
        <f t="shared" si="354"/>
        <v/>
      </c>
      <c r="CL340" s="85">
        <f t="shared" si="389"/>
        <v>1</v>
      </c>
      <c r="CM340" s="6"/>
      <c r="CN340" s="6"/>
      <c r="CO340" s="6"/>
      <c r="CP340" s="6"/>
      <c r="CQ340" s="6"/>
      <c r="CR340" s="6"/>
      <c r="CS340" s="6"/>
      <c r="CT340" s="6"/>
      <c r="CU340" s="6"/>
    </row>
    <row r="341" spans="1:99" ht="15.6">
      <c r="A341" s="27">
        <v>33211</v>
      </c>
      <c r="B341">
        <v>13.0200004577637</v>
      </c>
      <c r="C341">
        <v>20.209999084472699</v>
      </c>
      <c r="D341">
        <v>4.3000001907348597</v>
      </c>
      <c r="E341">
        <v>43.416106573984898</v>
      </c>
      <c r="F341" s="36">
        <f t="shared" si="326"/>
        <v>3.7611859143945487</v>
      </c>
      <c r="G341" s="41">
        <f t="shared" si="342"/>
        <v>1.2910514592192204</v>
      </c>
      <c r="H341" s="42">
        <f t="shared" si="343"/>
        <v>2.5821029184384406E-2</v>
      </c>
      <c r="I341" s="61">
        <f t="shared" si="327"/>
        <v>18.412499427795449</v>
      </c>
      <c r="J341" s="35" t="str">
        <f t="shared" si="328"/>
        <v xml:space="preserve"> </v>
      </c>
      <c r="K341" s="89" t="str">
        <f t="shared" si="355"/>
        <v/>
      </c>
      <c r="L341" s="89" t="str">
        <f t="shared" si="362"/>
        <v/>
      </c>
      <c r="M341" s="168">
        <f t="shared" si="367"/>
        <v>0.11523737261199515</v>
      </c>
      <c r="N341" s="165">
        <f t="shared" si="381"/>
        <v>0</v>
      </c>
      <c r="O341" s="70" t="str">
        <f t="shared" si="380"/>
        <v/>
      </c>
      <c r="P341" s="102" t="str">
        <f t="shared" si="368"/>
        <v/>
      </c>
      <c r="Q341" s="230" t="str">
        <f t="shared" si="325"/>
        <v/>
      </c>
      <c r="R341" s="85">
        <f t="shared" si="382"/>
        <v>0</v>
      </c>
      <c r="S341" s="27">
        <v>33576</v>
      </c>
      <c r="T341">
        <v>16.2299995422363</v>
      </c>
      <c r="U341">
        <v>27.799999237060501</v>
      </c>
      <c r="V341">
        <v>0</v>
      </c>
      <c r="W341">
        <v>43.416106573984898</v>
      </c>
      <c r="X341" s="36">
        <f t="shared" si="329"/>
        <v>5.5198339519357873</v>
      </c>
      <c r="Y341" s="41">
        <f t="shared" si="344"/>
        <v>0</v>
      </c>
      <c r="Z341" s="42">
        <f t="shared" si="345"/>
        <v>0</v>
      </c>
      <c r="AA341" s="61">
        <f t="shared" si="330"/>
        <v>24.90749931335445</v>
      </c>
      <c r="AB341" s="35" t="str">
        <f t="shared" si="331"/>
        <v xml:space="preserve"> </v>
      </c>
      <c r="AC341" s="76" t="str">
        <f t="shared" si="356"/>
        <v/>
      </c>
      <c r="AD341" s="89" t="str">
        <f t="shared" si="369"/>
        <v/>
      </c>
      <c r="AE341" s="168">
        <f t="shared" si="363"/>
        <v>0</v>
      </c>
      <c r="AF341" s="165">
        <f t="shared" si="383"/>
        <v>0</v>
      </c>
      <c r="AG341" s="70" t="str">
        <f t="shared" si="370"/>
        <v/>
      </c>
      <c r="AH341" s="102" t="str">
        <f t="shared" si="371"/>
        <v/>
      </c>
      <c r="AI341" s="230" t="str">
        <f t="shared" si="332"/>
        <v/>
      </c>
      <c r="AJ341" s="85">
        <f t="shared" si="384"/>
        <v>0</v>
      </c>
      <c r="AK341" s="27">
        <v>33941</v>
      </c>
      <c r="AL341">
        <v>13.699999809265099</v>
      </c>
      <c r="AM341">
        <v>26.399999618530298</v>
      </c>
      <c r="AN341">
        <v>0</v>
      </c>
      <c r="AO341">
        <v>43.416106573984898</v>
      </c>
      <c r="AP341" s="36">
        <f t="shared" si="333"/>
        <v>5.4976914756084998</v>
      </c>
      <c r="AQ341" s="41">
        <f t="shared" si="346"/>
        <v>0</v>
      </c>
      <c r="AR341" s="42">
        <f t="shared" si="347"/>
        <v>0</v>
      </c>
      <c r="AS341" s="61">
        <f t="shared" si="334"/>
        <v>23.224999666214</v>
      </c>
      <c r="AT341" s="37" t="str">
        <f t="shared" si="348"/>
        <v xml:space="preserve"> </v>
      </c>
      <c r="AU341" s="76">
        <f t="shared" si="357"/>
        <v>1</v>
      </c>
      <c r="AV341" s="89" t="str">
        <f t="shared" si="372"/>
        <v/>
      </c>
      <c r="AW341" s="168">
        <f t="shared" si="364"/>
        <v>0</v>
      </c>
      <c r="AX341" s="165">
        <f t="shared" si="385"/>
        <v>0</v>
      </c>
      <c r="AY341" s="70" t="str">
        <f t="shared" si="373"/>
        <v/>
      </c>
      <c r="AZ341" s="102" t="str">
        <f t="shared" si="374"/>
        <v/>
      </c>
      <c r="BA341" s="230" t="str">
        <f t="shared" si="335"/>
        <v/>
      </c>
      <c r="BB341" s="85">
        <f t="shared" si="386"/>
        <v>0</v>
      </c>
      <c r="BC341" s="27">
        <v>33576</v>
      </c>
      <c r="BD341">
        <v>13.289999961853001</v>
      </c>
      <c r="BE341">
        <v>30.7600002288818</v>
      </c>
      <c r="BF341">
        <v>0</v>
      </c>
      <c r="BG341">
        <v>43.444596894561997</v>
      </c>
      <c r="BH341" s="110">
        <f t="shared" si="336"/>
        <v>6.7889055229513549</v>
      </c>
      <c r="BI341" s="111">
        <f t="shared" si="349"/>
        <v>0</v>
      </c>
      <c r="BJ341" s="113">
        <f t="shared" si="350"/>
        <v>0</v>
      </c>
      <c r="BK341" s="112">
        <f t="shared" si="337"/>
        <v>26.392500162124598</v>
      </c>
      <c r="BL341" s="35" t="str">
        <f t="shared" si="338"/>
        <v xml:space="preserve"> </v>
      </c>
      <c r="BM341" s="76" t="str">
        <f t="shared" si="358"/>
        <v/>
      </c>
      <c r="BN341" s="89" t="str">
        <f t="shared" si="375"/>
        <v/>
      </c>
      <c r="BO341" s="168">
        <f t="shared" si="365"/>
        <v>0</v>
      </c>
      <c r="BP341" s="165">
        <f t="shared" si="360"/>
        <v>0</v>
      </c>
      <c r="BQ341" s="70" t="str">
        <f t="shared" si="378"/>
        <v/>
      </c>
      <c r="BR341" s="102" t="str">
        <f t="shared" si="376"/>
        <v/>
      </c>
      <c r="BS341" s="230" t="str">
        <f t="shared" si="351"/>
        <v/>
      </c>
      <c r="BT341" s="85">
        <f t="shared" si="387"/>
        <v>0</v>
      </c>
      <c r="BU341" s="27">
        <v>33941</v>
      </c>
      <c r="BV341">
        <v>8.9399995803833008</v>
      </c>
      <c r="BW341">
        <v>24.360000610351602</v>
      </c>
      <c r="BX341">
        <v>0</v>
      </c>
      <c r="BY341">
        <v>43.444596894561997</v>
      </c>
      <c r="BZ341" s="34">
        <f t="shared" si="339"/>
        <v>5.5173298962502457</v>
      </c>
      <c r="CA341" s="38">
        <f t="shared" si="352"/>
        <v>0</v>
      </c>
      <c r="CB341" s="40">
        <f t="shared" si="353"/>
        <v>0</v>
      </c>
      <c r="CC341" s="61">
        <f t="shared" si="340"/>
        <v>20.505000352859525</v>
      </c>
      <c r="CD341" s="35" t="str">
        <f t="shared" si="341"/>
        <v xml:space="preserve"> </v>
      </c>
      <c r="CE341" s="76">
        <f t="shared" si="359"/>
        <v>1</v>
      </c>
      <c r="CF341" s="89" t="str">
        <f t="shared" si="377"/>
        <v/>
      </c>
      <c r="CG341" s="168">
        <f t="shared" si="366"/>
        <v>0.10420120000756372</v>
      </c>
      <c r="CH341" s="165">
        <f t="shared" si="388"/>
        <v>1</v>
      </c>
      <c r="CI341" s="70" t="str">
        <f t="shared" si="361"/>
        <v/>
      </c>
      <c r="CJ341" s="102" t="str">
        <f t="shared" si="379"/>
        <v/>
      </c>
      <c r="CK341" s="230" t="str">
        <f t="shared" si="354"/>
        <v/>
      </c>
      <c r="CL341" s="85">
        <f t="shared" si="389"/>
        <v>0</v>
      </c>
      <c r="CM341" s="6"/>
      <c r="CN341" s="6"/>
      <c r="CO341" s="6"/>
      <c r="CP341" s="6"/>
      <c r="CQ341" s="6"/>
      <c r="CR341" s="6"/>
      <c r="CS341" s="6"/>
      <c r="CT341" s="6"/>
      <c r="CU341" s="6"/>
    </row>
    <row r="342" spans="1:99" ht="15.6">
      <c r="A342" s="27">
        <v>33212</v>
      </c>
      <c r="B342">
        <v>10.3500003814697</v>
      </c>
      <c r="C342">
        <v>21.079999923706101</v>
      </c>
      <c r="D342">
        <v>2</v>
      </c>
      <c r="E342">
        <v>43.440411027583202</v>
      </c>
      <c r="F342" s="36">
        <f t="shared" si="326"/>
        <v>4.4770789706444933</v>
      </c>
      <c r="G342" s="41">
        <f t="shared" si="342"/>
        <v>0</v>
      </c>
      <c r="H342" s="42">
        <f t="shared" si="343"/>
        <v>0</v>
      </c>
      <c r="I342" s="61">
        <f t="shared" si="327"/>
        <v>18.397500038147001</v>
      </c>
      <c r="J342" s="35" t="str">
        <f t="shared" si="328"/>
        <v xml:space="preserve"> </v>
      </c>
      <c r="K342" s="89">
        <f t="shared" si="355"/>
        <v>1</v>
      </c>
      <c r="L342" s="89" t="str">
        <f t="shared" si="362"/>
        <v/>
      </c>
      <c r="M342" s="168">
        <f t="shared" si="367"/>
        <v>0.11519100044412825</v>
      </c>
      <c r="N342" s="165">
        <f t="shared" si="381"/>
        <v>0</v>
      </c>
      <c r="O342" s="70" t="str">
        <f t="shared" si="380"/>
        <v/>
      </c>
      <c r="P342" s="102" t="str">
        <f t="shared" si="368"/>
        <v/>
      </c>
      <c r="Q342" s="230" t="str">
        <f t="shared" si="325"/>
        <v/>
      </c>
      <c r="R342" s="85">
        <f t="shared" si="382"/>
        <v>0</v>
      </c>
      <c r="S342" s="27">
        <v>33577</v>
      </c>
      <c r="T342">
        <v>13.310000419616699</v>
      </c>
      <c r="U342">
        <v>25.2399997711182</v>
      </c>
      <c r="V342">
        <v>0</v>
      </c>
      <c r="W342">
        <v>43.440411027583202</v>
      </c>
      <c r="X342" s="36">
        <f t="shared" si="329"/>
        <v>5.2222426622291627</v>
      </c>
      <c r="Y342" s="41">
        <f t="shared" si="344"/>
        <v>0</v>
      </c>
      <c r="Z342" s="42">
        <f t="shared" si="345"/>
        <v>0</v>
      </c>
      <c r="AA342" s="61">
        <f t="shared" si="330"/>
        <v>22.257499933242826</v>
      </c>
      <c r="AB342" s="35" t="str">
        <f t="shared" si="331"/>
        <v xml:space="preserve"> </v>
      </c>
      <c r="AC342" s="76" t="str">
        <f t="shared" si="356"/>
        <v/>
      </c>
      <c r="AD342" s="89" t="str">
        <f t="shared" si="369"/>
        <v/>
      </c>
      <c r="AE342" s="168">
        <f t="shared" si="363"/>
        <v>0</v>
      </c>
      <c r="AF342" s="165">
        <f t="shared" si="383"/>
        <v>0</v>
      </c>
      <c r="AG342" s="70" t="str">
        <f t="shared" si="370"/>
        <v/>
      </c>
      <c r="AH342" s="102" t="str">
        <f t="shared" si="371"/>
        <v/>
      </c>
      <c r="AI342" s="230" t="str">
        <f t="shared" si="332"/>
        <v/>
      </c>
      <c r="AJ342" s="85">
        <f t="shared" si="384"/>
        <v>0</v>
      </c>
      <c r="AK342" s="27">
        <v>33942</v>
      </c>
      <c r="AL342">
        <v>13.430000305175801</v>
      </c>
      <c r="AM342">
        <v>29.799999237060501</v>
      </c>
      <c r="AN342">
        <v>0</v>
      </c>
      <c r="AO342">
        <v>43.440411027583202</v>
      </c>
      <c r="AP342" s="36">
        <f t="shared" si="333"/>
        <v>6.5034159440334207</v>
      </c>
      <c r="AQ342" s="41">
        <f t="shared" si="346"/>
        <v>0</v>
      </c>
      <c r="AR342" s="42">
        <f t="shared" si="347"/>
        <v>0</v>
      </c>
      <c r="AS342" s="61">
        <f t="shared" si="334"/>
        <v>25.707499504089327</v>
      </c>
      <c r="AT342" s="37" t="str">
        <f t="shared" si="348"/>
        <v xml:space="preserve"> </v>
      </c>
      <c r="AU342" s="76">
        <f t="shared" si="357"/>
        <v>1</v>
      </c>
      <c r="AV342" s="89" t="str">
        <f t="shared" si="372"/>
        <v/>
      </c>
      <c r="AW342" s="168">
        <f t="shared" si="364"/>
        <v>0</v>
      </c>
      <c r="AX342" s="165">
        <f t="shared" si="385"/>
        <v>0</v>
      </c>
      <c r="AY342" s="70" t="str">
        <f t="shared" si="373"/>
        <v/>
      </c>
      <c r="AZ342" s="102" t="str">
        <f t="shared" si="374"/>
        <v/>
      </c>
      <c r="BA342" s="230" t="str">
        <f t="shared" si="335"/>
        <v/>
      </c>
      <c r="BB342" s="85">
        <f t="shared" si="386"/>
        <v>0</v>
      </c>
      <c r="BC342" s="27">
        <v>33577</v>
      </c>
      <c r="BD342">
        <v>13.550000190734901</v>
      </c>
      <c r="BE342">
        <v>28.2399997711182</v>
      </c>
      <c r="BF342">
        <v>0</v>
      </c>
      <c r="BG342">
        <v>43.469549942189602</v>
      </c>
      <c r="BH342" s="110">
        <f t="shared" si="336"/>
        <v>6.0521911745671559</v>
      </c>
      <c r="BI342" s="111">
        <f t="shared" si="349"/>
        <v>0</v>
      </c>
      <c r="BJ342" s="113">
        <f t="shared" si="350"/>
        <v>0</v>
      </c>
      <c r="BK342" s="112">
        <f t="shared" si="337"/>
        <v>24.567499876022374</v>
      </c>
      <c r="BL342" s="35" t="str">
        <f t="shared" si="338"/>
        <v xml:space="preserve"> </v>
      </c>
      <c r="BM342" s="76" t="str">
        <f t="shared" si="358"/>
        <v/>
      </c>
      <c r="BN342" s="89" t="str">
        <f t="shared" si="375"/>
        <v/>
      </c>
      <c r="BO342" s="168">
        <f t="shared" si="365"/>
        <v>0</v>
      </c>
      <c r="BP342" s="165">
        <f t="shared" si="360"/>
        <v>0</v>
      </c>
      <c r="BQ342" s="70" t="str">
        <f t="shared" si="378"/>
        <v/>
      </c>
      <c r="BR342" s="102" t="str">
        <f t="shared" si="376"/>
        <v/>
      </c>
      <c r="BS342" s="230" t="str">
        <f t="shared" si="351"/>
        <v/>
      </c>
      <c r="BT342" s="85">
        <f t="shared" si="387"/>
        <v>0</v>
      </c>
      <c r="BU342" s="27">
        <v>33942</v>
      </c>
      <c r="BV342">
        <v>7.8299999237060502</v>
      </c>
      <c r="BW342">
        <v>28</v>
      </c>
      <c r="BX342">
        <v>0</v>
      </c>
      <c r="BY342">
        <v>43.469549942189602</v>
      </c>
      <c r="BZ342" s="34">
        <f t="shared" si="339"/>
        <v>6.5456156326581514</v>
      </c>
      <c r="CA342" s="38">
        <f t="shared" si="352"/>
        <v>0</v>
      </c>
      <c r="CB342" s="40">
        <f t="shared" si="353"/>
        <v>0</v>
      </c>
      <c r="CC342" s="61">
        <f t="shared" si="340"/>
        <v>22.957499980926514</v>
      </c>
      <c r="CD342" s="35" t="str">
        <f t="shared" si="341"/>
        <v xml:space="preserve"> </v>
      </c>
      <c r="CE342" s="76">
        <f t="shared" si="359"/>
        <v>1</v>
      </c>
      <c r="CF342" s="89" t="str">
        <f t="shared" si="377"/>
        <v/>
      </c>
      <c r="CG342" s="168">
        <f t="shared" si="366"/>
        <v>0</v>
      </c>
      <c r="CH342" s="165">
        <f t="shared" si="388"/>
        <v>0</v>
      </c>
      <c r="CI342" s="70" t="str">
        <f t="shared" si="361"/>
        <v/>
      </c>
      <c r="CJ342" s="102" t="str">
        <f t="shared" si="379"/>
        <v/>
      </c>
      <c r="CK342" s="230" t="str">
        <f t="shared" si="354"/>
        <v/>
      </c>
      <c r="CL342" s="85">
        <f t="shared" si="389"/>
        <v>0</v>
      </c>
      <c r="CM342" s="6"/>
      <c r="CN342" s="6"/>
      <c r="CO342" s="6"/>
      <c r="CP342" s="6"/>
      <c r="CQ342" s="6"/>
      <c r="CR342" s="6"/>
      <c r="CS342" s="6"/>
      <c r="CT342" s="6"/>
      <c r="CU342" s="6"/>
    </row>
    <row r="343" spans="1:99" ht="15.6">
      <c r="A343" s="27">
        <v>33213</v>
      </c>
      <c r="B343">
        <v>11.560000419616699</v>
      </c>
      <c r="C343">
        <v>22.950000762939499</v>
      </c>
      <c r="D343">
        <v>0</v>
      </c>
      <c r="E343">
        <v>43.458780927973301</v>
      </c>
      <c r="F343" s="36">
        <f t="shared" si="326"/>
        <v>4.8267092497871893</v>
      </c>
      <c r="G343" s="41">
        <f t="shared" si="342"/>
        <v>0</v>
      </c>
      <c r="H343" s="42">
        <f t="shared" si="343"/>
        <v>0</v>
      </c>
      <c r="I343" s="61">
        <f t="shared" si="327"/>
        <v>20.1025006771088</v>
      </c>
      <c r="J343" s="35" t="str">
        <f t="shared" si="328"/>
        <v xml:space="preserve"> </v>
      </c>
      <c r="K343" s="89">
        <f t="shared" si="355"/>
        <v>1</v>
      </c>
      <c r="L343" s="89" t="str">
        <f t="shared" si="362"/>
        <v/>
      </c>
      <c r="M343" s="168">
        <f t="shared" si="367"/>
        <v>0.11055922523019435</v>
      </c>
      <c r="N343" s="165">
        <f t="shared" si="381"/>
        <v>0</v>
      </c>
      <c r="O343" s="70" t="str">
        <f t="shared" si="380"/>
        <v/>
      </c>
      <c r="P343" s="102" t="str">
        <f t="shared" si="368"/>
        <v/>
      </c>
      <c r="Q343" s="230" t="str">
        <f t="shared" si="325"/>
        <v/>
      </c>
      <c r="R343" s="85">
        <f t="shared" si="382"/>
        <v>0</v>
      </c>
      <c r="S343" s="27">
        <v>33578</v>
      </c>
      <c r="T343">
        <v>13.2399997711182</v>
      </c>
      <c r="U343">
        <v>22.399999618530298</v>
      </c>
      <c r="V343">
        <v>0</v>
      </c>
      <c r="W343">
        <v>43.458780927973301</v>
      </c>
      <c r="X343" s="36">
        <f t="shared" si="329"/>
        <v>4.3982603762067933</v>
      </c>
      <c r="Y343" s="41">
        <f t="shared" si="344"/>
        <v>0</v>
      </c>
      <c r="Z343" s="42">
        <f t="shared" si="345"/>
        <v>0</v>
      </c>
      <c r="AA343" s="61">
        <f t="shared" si="330"/>
        <v>20.109999656677275</v>
      </c>
      <c r="AB343" s="35" t="str">
        <f t="shared" si="331"/>
        <v xml:space="preserve"> </v>
      </c>
      <c r="AC343" s="76" t="str">
        <f t="shared" si="356"/>
        <v/>
      </c>
      <c r="AD343" s="89" t="str">
        <f t="shared" si="369"/>
        <v/>
      </c>
      <c r="AE343" s="168">
        <f t="shared" si="363"/>
        <v>0.11047058748634248</v>
      </c>
      <c r="AF343" s="165">
        <f t="shared" si="383"/>
        <v>0</v>
      </c>
      <c r="AG343" s="70" t="str">
        <f t="shared" si="370"/>
        <v/>
      </c>
      <c r="AH343" s="102" t="str">
        <f t="shared" si="371"/>
        <v/>
      </c>
      <c r="AI343" s="230" t="str">
        <f t="shared" si="332"/>
        <v/>
      </c>
      <c r="AJ343" s="85">
        <f t="shared" si="384"/>
        <v>0</v>
      </c>
      <c r="AK343" s="27">
        <v>33943</v>
      </c>
      <c r="AL343">
        <v>14.6499996185303</v>
      </c>
      <c r="AM343">
        <v>34.619998931884801</v>
      </c>
      <c r="AN343">
        <v>0</v>
      </c>
      <c r="AO343">
        <v>43.458780927973301</v>
      </c>
      <c r="AP343" s="36">
        <f t="shared" si="333"/>
        <v>7.7366422547263882</v>
      </c>
      <c r="AQ343" s="41">
        <f t="shared" si="346"/>
        <v>0</v>
      </c>
      <c r="AR343" s="42">
        <f t="shared" si="347"/>
        <v>0</v>
      </c>
      <c r="AS343" s="61">
        <f t="shared" si="334"/>
        <v>29.627499103546178</v>
      </c>
      <c r="AT343" s="37" t="str">
        <f t="shared" si="348"/>
        <v xml:space="preserve"> </v>
      </c>
      <c r="AU343" s="76" t="str">
        <f t="shared" si="357"/>
        <v/>
      </c>
      <c r="AV343" s="89" t="str">
        <f t="shared" si="372"/>
        <v/>
      </c>
      <c r="AW343" s="168">
        <f t="shared" si="364"/>
        <v>0</v>
      </c>
      <c r="AX343" s="165">
        <f t="shared" si="385"/>
        <v>0</v>
      </c>
      <c r="AY343" s="70" t="str">
        <f t="shared" si="373"/>
        <v/>
      </c>
      <c r="AZ343" s="102" t="str">
        <f t="shared" si="374"/>
        <v/>
      </c>
      <c r="BA343" s="230" t="str">
        <f t="shared" si="335"/>
        <v/>
      </c>
      <c r="BB343" s="85">
        <f t="shared" si="386"/>
        <v>0</v>
      </c>
      <c r="BC343" s="27">
        <v>33578</v>
      </c>
      <c r="BD343">
        <v>11.310000419616699</v>
      </c>
      <c r="BE343">
        <v>23.379999160766602</v>
      </c>
      <c r="BF343">
        <v>0</v>
      </c>
      <c r="BG343">
        <v>43.488470035371101</v>
      </c>
      <c r="BH343" s="110">
        <f t="shared" si="336"/>
        <v>4.9848608324584216</v>
      </c>
      <c r="BI343" s="111">
        <f t="shared" si="349"/>
        <v>0</v>
      </c>
      <c r="BJ343" s="113">
        <f t="shared" si="350"/>
        <v>0</v>
      </c>
      <c r="BK343" s="112">
        <f t="shared" si="337"/>
        <v>20.362499475479126</v>
      </c>
      <c r="BL343" s="35" t="str">
        <f t="shared" si="338"/>
        <v xml:space="preserve"> </v>
      </c>
      <c r="BM343" s="76" t="str">
        <f t="shared" si="358"/>
        <v/>
      </c>
      <c r="BN343" s="89" t="str">
        <f t="shared" si="375"/>
        <v/>
      </c>
      <c r="BO343" s="168">
        <f t="shared" si="365"/>
        <v>0.10686751369091388</v>
      </c>
      <c r="BP343" s="165">
        <f t="shared" si="360"/>
        <v>0</v>
      </c>
      <c r="BQ343" s="70" t="str">
        <f t="shared" si="378"/>
        <v/>
      </c>
      <c r="BR343" s="102" t="str">
        <f t="shared" si="376"/>
        <v/>
      </c>
      <c r="BS343" s="230" t="str">
        <f t="shared" si="351"/>
        <v/>
      </c>
      <c r="BT343" s="85">
        <f t="shared" si="387"/>
        <v>0</v>
      </c>
      <c r="BU343" s="27">
        <v>33943</v>
      </c>
      <c r="BV343">
        <v>11.289999961853001</v>
      </c>
      <c r="BW343">
        <v>32.819999694824197</v>
      </c>
      <c r="BX343">
        <v>0</v>
      </c>
      <c r="BY343">
        <v>43.488470035371101</v>
      </c>
      <c r="BZ343" s="34">
        <f t="shared" si="339"/>
        <v>7.5498913977889659</v>
      </c>
      <c r="CA343" s="38">
        <f t="shared" si="352"/>
        <v>0</v>
      </c>
      <c r="CB343" s="40">
        <f t="shared" si="353"/>
        <v>0</v>
      </c>
      <c r="CC343" s="61">
        <f t="shared" si="340"/>
        <v>27.4374997615814</v>
      </c>
      <c r="CD343" s="35" t="str">
        <f t="shared" si="341"/>
        <v xml:space="preserve"> </v>
      </c>
      <c r="CE343" s="76">
        <f t="shared" si="359"/>
        <v>1</v>
      </c>
      <c r="CF343" s="89" t="str">
        <f t="shared" si="377"/>
        <v/>
      </c>
      <c r="CG343" s="168">
        <f t="shared" si="366"/>
        <v>0</v>
      </c>
      <c r="CH343" s="165">
        <f t="shared" si="388"/>
        <v>0</v>
      </c>
      <c r="CI343" s="70" t="str">
        <f t="shared" si="361"/>
        <v/>
      </c>
      <c r="CJ343" s="102" t="str">
        <f t="shared" si="379"/>
        <v/>
      </c>
      <c r="CK343" s="230" t="str">
        <f t="shared" si="354"/>
        <v/>
      </c>
      <c r="CL343" s="85">
        <f t="shared" si="389"/>
        <v>0</v>
      </c>
      <c r="CM343" s="6"/>
      <c r="CN343" s="6"/>
      <c r="CO343" s="6"/>
      <c r="CP343" s="6"/>
      <c r="CQ343" s="6"/>
      <c r="CR343" s="6"/>
      <c r="CS343" s="6"/>
      <c r="CT343" s="6"/>
      <c r="CU343" s="6"/>
    </row>
    <row r="344" spans="1:99" ht="15.6">
      <c r="A344" s="27">
        <v>33214</v>
      </c>
      <c r="B344">
        <v>13.1099996566772</v>
      </c>
      <c r="C344">
        <v>26.0200004577637</v>
      </c>
      <c r="D344">
        <v>0</v>
      </c>
      <c r="E344">
        <v>43.471088232399197</v>
      </c>
      <c r="F344" s="36">
        <f t="shared" si="326"/>
        <v>5.4788623034902448</v>
      </c>
      <c r="G344" s="41">
        <f t="shared" si="342"/>
        <v>0</v>
      </c>
      <c r="H344" s="42">
        <f t="shared" si="343"/>
        <v>0</v>
      </c>
      <c r="I344" s="61">
        <f t="shared" si="327"/>
        <v>22.792500257492076</v>
      </c>
      <c r="J344" s="35" t="str">
        <f t="shared" si="328"/>
        <v xml:space="preserve"> </v>
      </c>
      <c r="K344" s="89">
        <f t="shared" si="355"/>
        <v>1</v>
      </c>
      <c r="L344" s="89" t="str">
        <f t="shared" si="362"/>
        <v/>
      </c>
      <c r="M344" s="168">
        <f t="shared" si="367"/>
        <v>0</v>
      </c>
      <c r="N344" s="165">
        <f t="shared" si="381"/>
        <v>0</v>
      </c>
      <c r="O344" s="70" t="str">
        <f t="shared" si="380"/>
        <v/>
      </c>
      <c r="P344" s="102" t="str">
        <f t="shared" si="368"/>
        <v/>
      </c>
      <c r="Q344" s="230" t="str">
        <f t="shared" si="325"/>
        <v/>
      </c>
      <c r="R344" s="85">
        <f t="shared" si="382"/>
        <v>0</v>
      </c>
      <c r="S344" s="27">
        <v>33579</v>
      </c>
      <c r="T344">
        <v>11.539999961853001</v>
      </c>
      <c r="U344">
        <v>24.540000915527301</v>
      </c>
      <c r="V344">
        <v>0</v>
      </c>
      <c r="W344">
        <v>43.471088232399197</v>
      </c>
      <c r="X344" s="36">
        <f t="shared" si="329"/>
        <v>5.2735365729479442</v>
      </c>
      <c r="Y344" s="41">
        <f t="shared" si="344"/>
        <v>0</v>
      </c>
      <c r="Z344" s="42">
        <f t="shared" si="345"/>
        <v>0</v>
      </c>
      <c r="AA344" s="61">
        <f t="shared" si="330"/>
        <v>21.290000677108726</v>
      </c>
      <c r="AB344" s="35" t="str">
        <f t="shared" si="331"/>
        <v xml:space="preserve"> </v>
      </c>
      <c r="AC344" s="76" t="str">
        <f t="shared" si="356"/>
        <v/>
      </c>
      <c r="AD344" s="89" t="str">
        <f t="shared" si="369"/>
        <v/>
      </c>
      <c r="AE344" s="168">
        <f t="shared" si="363"/>
        <v>7.0324259642583709E-2</v>
      </c>
      <c r="AF344" s="165">
        <f t="shared" si="383"/>
        <v>0</v>
      </c>
      <c r="AG344" s="70" t="str">
        <f t="shared" si="370"/>
        <v/>
      </c>
      <c r="AH344" s="102" t="str">
        <f t="shared" si="371"/>
        <v/>
      </c>
      <c r="AI344" s="230" t="str">
        <f t="shared" si="332"/>
        <v/>
      </c>
      <c r="AJ344" s="85">
        <f t="shared" si="384"/>
        <v>0</v>
      </c>
      <c r="AK344" s="27">
        <v>33944</v>
      </c>
      <c r="AL344">
        <v>17.2600002288818</v>
      </c>
      <c r="AM344">
        <v>38.450000762939503</v>
      </c>
      <c r="AN344">
        <v>0</v>
      </c>
      <c r="AO344">
        <v>43.471088232399197</v>
      </c>
      <c r="AP344" s="36">
        <f t="shared" si="333"/>
        <v>8.5766186394574699</v>
      </c>
      <c r="AQ344" s="41">
        <f t="shared" si="346"/>
        <v>0</v>
      </c>
      <c r="AR344" s="42">
        <f t="shared" si="347"/>
        <v>0</v>
      </c>
      <c r="AS344" s="61">
        <f t="shared" si="334"/>
        <v>33.152500629425077</v>
      </c>
      <c r="AT344" s="37" t="str">
        <f t="shared" si="348"/>
        <v xml:space="preserve"> </v>
      </c>
      <c r="AU344" s="76" t="str">
        <f t="shared" si="357"/>
        <v/>
      </c>
      <c r="AV344" s="89" t="str">
        <f t="shared" si="372"/>
        <v/>
      </c>
      <c r="AW344" s="168">
        <f t="shared" si="364"/>
        <v>0</v>
      </c>
      <c r="AX344" s="165">
        <f t="shared" si="385"/>
        <v>0</v>
      </c>
      <c r="AY344" s="70" t="str">
        <f t="shared" si="373"/>
        <v/>
      </c>
      <c r="AZ344" s="102" t="str">
        <f t="shared" si="374"/>
        <v/>
      </c>
      <c r="BA344" s="230" t="str">
        <f t="shared" si="335"/>
        <v/>
      </c>
      <c r="BB344" s="85">
        <f t="shared" si="386"/>
        <v>0</v>
      </c>
      <c r="BC344" s="27">
        <v>33579</v>
      </c>
      <c r="BD344">
        <v>8.5299997329711896</v>
      </c>
      <c r="BE344">
        <v>25.459999084472699</v>
      </c>
      <c r="BF344">
        <v>0</v>
      </c>
      <c r="BG344">
        <v>43.5012282360603</v>
      </c>
      <c r="BH344" s="110">
        <f t="shared" si="336"/>
        <v>5.8466699077786997</v>
      </c>
      <c r="BI344" s="111">
        <f t="shared" si="349"/>
        <v>0</v>
      </c>
      <c r="BJ344" s="113">
        <f t="shared" si="350"/>
        <v>0</v>
      </c>
      <c r="BK344" s="112">
        <f t="shared" si="337"/>
        <v>21.227499246597322</v>
      </c>
      <c r="BL344" s="35" t="str">
        <f t="shared" si="338"/>
        <v xml:space="preserve"> </v>
      </c>
      <c r="BM344" s="76" t="str">
        <f t="shared" si="358"/>
        <v/>
      </c>
      <c r="BN344" s="89" t="str">
        <f t="shared" si="375"/>
        <v/>
      </c>
      <c r="BO344" s="168">
        <f t="shared" si="365"/>
        <v>7.568746505766763E-2</v>
      </c>
      <c r="BP344" s="165">
        <f t="shared" si="360"/>
        <v>0</v>
      </c>
      <c r="BQ344" s="70" t="str">
        <f t="shared" si="378"/>
        <v/>
      </c>
      <c r="BR344" s="102" t="str">
        <f t="shared" si="376"/>
        <v/>
      </c>
      <c r="BS344" s="230" t="str">
        <f t="shared" si="351"/>
        <v/>
      </c>
      <c r="BT344" s="85">
        <f t="shared" si="387"/>
        <v>0</v>
      </c>
      <c r="BU344" s="27">
        <v>33944</v>
      </c>
      <c r="BV344">
        <v>14.6599998474121</v>
      </c>
      <c r="BW344">
        <v>35.0200004577637</v>
      </c>
      <c r="BX344">
        <v>0</v>
      </c>
      <c r="BY344">
        <v>43.5012282360603</v>
      </c>
      <c r="BZ344" s="34">
        <f t="shared" si="339"/>
        <v>7.8572281114804285</v>
      </c>
      <c r="CA344" s="38">
        <f t="shared" si="352"/>
        <v>0</v>
      </c>
      <c r="CB344" s="40">
        <f t="shared" si="353"/>
        <v>0</v>
      </c>
      <c r="CC344" s="61">
        <f t="shared" si="340"/>
        <v>29.930000305175803</v>
      </c>
      <c r="CD344" s="35" t="str">
        <f t="shared" si="341"/>
        <v xml:space="preserve"> </v>
      </c>
      <c r="CE344" s="76" t="str">
        <f t="shared" si="359"/>
        <v/>
      </c>
      <c r="CF344" s="89" t="str">
        <f t="shared" si="377"/>
        <v/>
      </c>
      <c r="CG344" s="168">
        <f t="shared" si="366"/>
        <v>0</v>
      </c>
      <c r="CH344" s="165">
        <f t="shared" si="388"/>
        <v>0</v>
      </c>
      <c r="CI344" s="70" t="str">
        <f t="shared" si="361"/>
        <v/>
      </c>
      <c r="CJ344" s="102" t="str">
        <f t="shared" si="379"/>
        <v/>
      </c>
      <c r="CK344" s="230" t="str">
        <f t="shared" si="354"/>
        <v/>
      </c>
      <c r="CL344" s="85">
        <f t="shared" si="389"/>
        <v>0</v>
      </c>
      <c r="CM344" s="6"/>
      <c r="CN344" s="6"/>
      <c r="CO344" s="6"/>
      <c r="CP344" s="6"/>
      <c r="CQ344" s="6"/>
      <c r="CR344" s="6"/>
      <c r="CS344" s="6"/>
      <c r="CT344" s="6"/>
      <c r="CU344" s="6"/>
    </row>
    <row r="345" spans="1:99" ht="15.6">
      <c r="A345" s="27">
        <v>33215</v>
      </c>
      <c r="B345">
        <v>13.9899997711182</v>
      </c>
      <c r="C345">
        <v>29.059999465942401</v>
      </c>
      <c r="D345">
        <v>0</v>
      </c>
      <c r="E345">
        <v>43.477204898104702</v>
      </c>
      <c r="F345" s="36">
        <f t="shared" si="326"/>
        <v>6.2308703759020796</v>
      </c>
      <c r="G345" s="41">
        <f t="shared" si="342"/>
        <v>0</v>
      </c>
      <c r="H345" s="42">
        <f t="shared" si="343"/>
        <v>0</v>
      </c>
      <c r="I345" s="61">
        <f t="shared" si="327"/>
        <v>25.292499542236349</v>
      </c>
      <c r="J345" s="35" t="str">
        <f t="shared" si="328"/>
        <v xml:space="preserve"> </v>
      </c>
      <c r="K345" s="89">
        <f t="shared" si="355"/>
        <v>1</v>
      </c>
      <c r="L345" s="89" t="str">
        <f t="shared" si="362"/>
        <v/>
      </c>
      <c r="M345" s="168">
        <f t="shared" si="367"/>
        <v>0</v>
      </c>
      <c r="N345" s="165">
        <f t="shared" si="381"/>
        <v>0</v>
      </c>
      <c r="O345" s="70" t="str">
        <f t="shared" si="380"/>
        <v/>
      </c>
      <c r="P345" s="102" t="str">
        <f t="shared" si="368"/>
        <v/>
      </c>
      <c r="Q345" s="230" t="str">
        <f t="shared" si="325"/>
        <v/>
      </c>
      <c r="R345" s="85">
        <f t="shared" si="382"/>
        <v>0</v>
      </c>
      <c r="S345" s="27">
        <v>33580</v>
      </c>
      <c r="T345">
        <v>12.420000076293899</v>
      </c>
      <c r="U345">
        <v>28.879999160766602</v>
      </c>
      <c r="V345">
        <v>0</v>
      </c>
      <c r="W345">
        <v>43.477204898104702</v>
      </c>
      <c r="X345" s="36">
        <f t="shared" si="329"/>
        <v>6.3669964957324545</v>
      </c>
      <c r="Y345" s="41">
        <f t="shared" si="344"/>
        <v>0</v>
      </c>
      <c r="Z345" s="42">
        <f t="shared" si="345"/>
        <v>0</v>
      </c>
      <c r="AA345" s="61">
        <f t="shared" si="330"/>
        <v>24.764999389648427</v>
      </c>
      <c r="AB345" s="35" t="str">
        <f t="shared" si="331"/>
        <v xml:space="preserve"> </v>
      </c>
      <c r="AC345" s="76" t="str">
        <f t="shared" si="356"/>
        <v/>
      </c>
      <c r="AD345" s="89" t="str">
        <f t="shared" si="369"/>
        <v/>
      </c>
      <c r="AE345" s="168">
        <f t="shared" si="363"/>
        <v>0</v>
      </c>
      <c r="AF345" s="165">
        <f t="shared" si="383"/>
        <v>0</v>
      </c>
      <c r="AG345" s="70" t="str">
        <f t="shared" si="370"/>
        <v/>
      </c>
      <c r="AH345" s="102" t="str">
        <f t="shared" si="371"/>
        <v/>
      </c>
      <c r="AI345" s="230" t="str">
        <f t="shared" si="332"/>
        <v/>
      </c>
      <c r="AJ345" s="85">
        <f t="shared" si="384"/>
        <v>0</v>
      </c>
      <c r="AK345" s="27">
        <v>33945</v>
      </c>
      <c r="AL345">
        <v>18.159999847412099</v>
      </c>
      <c r="AM345">
        <v>27.209999084472699</v>
      </c>
      <c r="AN345">
        <v>0</v>
      </c>
      <c r="AO345">
        <v>43.477204898104702</v>
      </c>
      <c r="AP345" s="36">
        <f t="shared" si="333"/>
        <v>4.970977264434862</v>
      </c>
      <c r="AQ345" s="41">
        <f t="shared" si="346"/>
        <v>0</v>
      </c>
      <c r="AR345" s="42">
        <f t="shared" si="347"/>
        <v>0</v>
      </c>
      <c r="AS345" s="61">
        <f t="shared" si="334"/>
        <v>24.947499275207548</v>
      </c>
      <c r="AT345" s="37" t="str">
        <f t="shared" si="348"/>
        <v xml:space="preserve"> </v>
      </c>
      <c r="AU345" s="76" t="str">
        <f t="shared" si="357"/>
        <v/>
      </c>
      <c r="AV345" s="89" t="str">
        <f t="shared" si="372"/>
        <v/>
      </c>
      <c r="AW345" s="168">
        <f t="shared" si="364"/>
        <v>0</v>
      </c>
      <c r="AX345" s="165">
        <f t="shared" si="385"/>
        <v>0</v>
      </c>
      <c r="AY345" s="70" t="str">
        <f t="shared" si="373"/>
        <v/>
      </c>
      <c r="AZ345" s="102" t="str">
        <f t="shared" si="374"/>
        <v/>
      </c>
      <c r="BA345" s="230" t="str">
        <f t="shared" si="335"/>
        <v/>
      </c>
      <c r="BB345" s="85">
        <f t="shared" si="386"/>
        <v>0</v>
      </c>
      <c r="BC345" s="27">
        <v>33580</v>
      </c>
      <c r="BD345">
        <v>9.1400003433227504</v>
      </c>
      <c r="BE345">
        <v>29.319999694824201</v>
      </c>
      <c r="BF345">
        <v>0</v>
      </c>
      <c r="BG345">
        <v>43.507695606210604</v>
      </c>
      <c r="BH345" s="110">
        <f t="shared" si="336"/>
        <v>6.7942593280487351</v>
      </c>
      <c r="BI345" s="111">
        <f t="shared" si="349"/>
        <v>0</v>
      </c>
      <c r="BJ345" s="113">
        <f t="shared" si="350"/>
        <v>0</v>
      </c>
      <c r="BK345" s="112">
        <f t="shared" si="337"/>
        <v>24.274999856948838</v>
      </c>
      <c r="BL345" s="35" t="str">
        <f t="shared" si="338"/>
        <v xml:space="preserve"> </v>
      </c>
      <c r="BM345" s="76" t="str">
        <f t="shared" si="358"/>
        <v/>
      </c>
      <c r="BN345" s="89" t="str">
        <f t="shared" si="375"/>
        <v/>
      </c>
      <c r="BO345" s="168">
        <f t="shared" si="365"/>
        <v>0</v>
      </c>
      <c r="BP345" s="165">
        <f t="shared" si="360"/>
        <v>0</v>
      </c>
      <c r="BQ345" s="70" t="str">
        <f t="shared" si="378"/>
        <v/>
      </c>
      <c r="BR345" s="102" t="str">
        <f t="shared" si="376"/>
        <v/>
      </c>
      <c r="BS345" s="230" t="str">
        <f t="shared" si="351"/>
        <v/>
      </c>
      <c r="BT345" s="85">
        <f t="shared" si="387"/>
        <v>0</v>
      </c>
      <c r="BU345" s="27">
        <v>33945</v>
      </c>
      <c r="BV345">
        <v>17.9799995422363</v>
      </c>
      <c r="BW345">
        <v>36.9799995422363</v>
      </c>
      <c r="BX345">
        <v>0.30000001192092901</v>
      </c>
      <c r="BY345">
        <v>43.507695606210604</v>
      </c>
      <c r="BZ345" s="34">
        <f t="shared" si="339"/>
        <v>8.0614106974437529</v>
      </c>
      <c r="CA345" s="38">
        <f t="shared" si="352"/>
        <v>0</v>
      </c>
      <c r="CB345" s="40">
        <f t="shared" si="353"/>
        <v>0</v>
      </c>
      <c r="CC345" s="61">
        <f t="shared" si="340"/>
        <v>32.2299995422363</v>
      </c>
      <c r="CD345" s="35" t="str">
        <f t="shared" si="341"/>
        <v xml:space="preserve"> </v>
      </c>
      <c r="CE345" s="76" t="str">
        <f t="shared" si="359"/>
        <v/>
      </c>
      <c r="CF345" s="89" t="str">
        <f t="shared" si="377"/>
        <v/>
      </c>
      <c r="CG345" s="168">
        <f t="shared" si="366"/>
        <v>0</v>
      </c>
      <c r="CH345" s="165">
        <f t="shared" si="388"/>
        <v>0</v>
      </c>
      <c r="CI345" s="70" t="str">
        <f t="shared" si="361"/>
        <v/>
      </c>
      <c r="CJ345" s="102" t="str">
        <f t="shared" si="379"/>
        <v/>
      </c>
      <c r="CK345" s="230" t="str">
        <f t="shared" si="354"/>
        <v/>
      </c>
      <c r="CL345" s="85">
        <f t="shared" si="389"/>
        <v>0</v>
      </c>
      <c r="CM345" s="6"/>
      <c r="CN345" s="6"/>
      <c r="CO345" s="6"/>
      <c r="CP345" s="6"/>
      <c r="CQ345" s="6"/>
      <c r="CR345" s="6"/>
      <c r="CS345" s="6"/>
      <c r="CT345" s="6"/>
      <c r="CU345" s="6"/>
    </row>
    <row r="346" spans="1:99" ht="15.6">
      <c r="A346" s="27">
        <v>33216</v>
      </c>
      <c r="B346">
        <v>13.8500003814697</v>
      </c>
      <c r="C346">
        <v>29.549999237060501</v>
      </c>
      <c r="D346">
        <v>0</v>
      </c>
      <c r="E346">
        <v>43.4770028823337</v>
      </c>
      <c r="F346" s="36">
        <f t="shared" si="326"/>
        <v>6.3880492183303907</v>
      </c>
      <c r="G346" s="41">
        <f t="shared" si="342"/>
        <v>0</v>
      </c>
      <c r="H346" s="42">
        <f t="shared" si="343"/>
        <v>0</v>
      </c>
      <c r="I346" s="61">
        <f t="shared" si="327"/>
        <v>25.624999523162799</v>
      </c>
      <c r="J346" s="35" t="str">
        <f t="shared" si="328"/>
        <v xml:space="preserve"> </v>
      </c>
      <c r="K346" s="89" t="str">
        <f t="shared" si="355"/>
        <v/>
      </c>
      <c r="L346" s="89" t="str">
        <f t="shared" si="362"/>
        <v/>
      </c>
      <c r="M346" s="168">
        <f t="shared" si="367"/>
        <v>0</v>
      </c>
      <c r="N346" s="165">
        <f t="shared" si="381"/>
        <v>0</v>
      </c>
      <c r="O346" s="70" t="str">
        <f t="shared" si="380"/>
        <v/>
      </c>
      <c r="P346" s="102" t="str">
        <f t="shared" si="368"/>
        <v/>
      </c>
      <c r="Q346" s="230" t="str">
        <f t="shared" si="325"/>
        <v/>
      </c>
      <c r="R346" s="85">
        <f t="shared" si="382"/>
        <v>0</v>
      </c>
      <c r="S346" s="27">
        <v>33581</v>
      </c>
      <c r="T346">
        <v>15.2299995422363</v>
      </c>
      <c r="U346">
        <v>31</v>
      </c>
      <c r="V346">
        <v>0</v>
      </c>
      <c r="W346">
        <v>43.4770028823337</v>
      </c>
      <c r="X346" s="36">
        <f t="shared" si="329"/>
        <v>6.6316218798578035</v>
      </c>
      <c r="Y346" s="41">
        <f t="shared" si="344"/>
        <v>0</v>
      </c>
      <c r="Z346" s="42">
        <f t="shared" si="345"/>
        <v>0</v>
      </c>
      <c r="AA346" s="61">
        <f t="shared" si="330"/>
        <v>27.057499885559075</v>
      </c>
      <c r="AB346" s="35" t="str">
        <f t="shared" si="331"/>
        <v xml:space="preserve"> </v>
      </c>
      <c r="AC346" s="76" t="str">
        <f t="shared" si="356"/>
        <v/>
      </c>
      <c r="AD346" s="89" t="str">
        <f t="shared" si="369"/>
        <v/>
      </c>
      <c r="AE346" s="168">
        <f t="shared" si="363"/>
        <v>0</v>
      </c>
      <c r="AF346" s="165">
        <f t="shared" si="383"/>
        <v>0</v>
      </c>
      <c r="AG346" s="70" t="str">
        <f t="shared" si="370"/>
        <v/>
      </c>
      <c r="AH346" s="102" t="str">
        <f t="shared" si="371"/>
        <v/>
      </c>
      <c r="AI346" s="230" t="str">
        <f t="shared" si="332"/>
        <v/>
      </c>
      <c r="AJ346" s="85">
        <f t="shared" si="384"/>
        <v>0</v>
      </c>
      <c r="AK346" s="27">
        <v>33946</v>
      </c>
      <c r="AL346">
        <v>15.800000190734901</v>
      </c>
      <c r="AM346">
        <v>23.799999237060501</v>
      </c>
      <c r="AN346">
        <v>0</v>
      </c>
      <c r="AO346">
        <v>43.4770028823337</v>
      </c>
      <c r="AP346" s="36">
        <f t="shared" si="333"/>
        <v>4.3406439051378483</v>
      </c>
      <c r="AQ346" s="41">
        <f t="shared" si="346"/>
        <v>0</v>
      </c>
      <c r="AR346" s="42">
        <f t="shared" si="347"/>
        <v>0</v>
      </c>
      <c r="AS346" s="61">
        <f t="shared" si="334"/>
        <v>21.799999475479101</v>
      </c>
      <c r="AT346" s="37" t="str">
        <f t="shared" si="348"/>
        <v xml:space="preserve"> </v>
      </c>
      <c r="AU346" s="76" t="str">
        <f t="shared" si="357"/>
        <v/>
      </c>
      <c r="AV346" s="89" t="str">
        <f t="shared" si="372"/>
        <v/>
      </c>
      <c r="AW346" s="168">
        <f t="shared" si="364"/>
        <v>0</v>
      </c>
      <c r="AX346" s="165">
        <f t="shared" si="385"/>
        <v>0</v>
      </c>
      <c r="AY346" s="70" t="str">
        <f t="shared" si="373"/>
        <v/>
      </c>
      <c r="AZ346" s="102" t="str">
        <f t="shared" si="374"/>
        <v/>
      </c>
      <c r="BA346" s="230" t="str">
        <f t="shared" si="335"/>
        <v/>
      </c>
      <c r="BB346" s="85">
        <f t="shared" si="386"/>
        <v>0</v>
      </c>
      <c r="BC346" s="27">
        <v>33581</v>
      </c>
      <c r="BD346">
        <v>11.6099996566772</v>
      </c>
      <c r="BE346">
        <v>32.110000610351598</v>
      </c>
      <c r="BF346">
        <v>0</v>
      </c>
      <c r="BG346">
        <v>43.507743207775697</v>
      </c>
      <c r="BH346" s="110">
        <f t="shared" si="336"/>
        <v>7.3342880086664772</v>
      </c>
      <c r="BI346" s="111">
        <f t="shared" si="349"/>
        <v>0</v>
      </c>
      <c r="BJ346" s="113">
        <f t="shared" si="350"/>
        <v>0</v>
      </c>
      <c r="BK346" s="112">
        <f t="shared" si="337"/>
        <v>26.985000371932998</v>
      </c>
      <c r="BL346" s="35" t="str">
        <f t="shared" si="338"/>
        <v xml:space="preserve"> </v>
      </c>
      <c r="BM346" s="76" t="str">
        <f t="shared" si="358"/>
        <v/>
      </c>
      <c r="BN346" s="89" t="str">
        <f t="shared" si="375"/>
        <v/>
      </c>
      <c r="BO346" s="168">
        <f t="shared" si="365"/>
        <v>0</v>
      </c>
      <c r="BP346" s="165">
        <f t="shared" si="360"/>
        <v>0</v>
      </c>
      <c r="BQ346" s="70" t="str">
        <f t="shared" si="378"/>
        <v/>
      </c>
      <c r="BR346" s="102" t="str">
        <f t="shared" si="376"/>
        <v/>
      </c>
      <c r="BS346" s="230" t="str">
        <f t="shared" si="351"/>
        <v/>
      </c>
      <c r="BT346" s="85">
        <f t="shared" si="387"/>
        <v>0</v>
      </c>
      <c r="BU346" s="27">
        <v>33946</v>
      </c>
      <c r="BV346">
        <v>11.25</v>
      </c>
      <c r="BW346">
        <v>26.200000762939499</v>
      </c>
      <c r="BX346">
        <v>0</v>
      </c>
      <c r="BY346">
        <v>43.507743207775697</v>
      </c>
      <c r="BZ346" s="34">
        <f t="shared" si="339"/>
        <v>5.7681845210369724</v>
      </c>
      <c r="CA346" s="38">
        <f t="shared" si="352"/>
        <v>0</v>
      </c>
      <c r="CB346" s="40">
        <f t="shared" si="353"/>
        <v>0</v>
      </c>
      <c r="CC346" s="61">
        <f t="shared" si="340"/>
        <v>22.462500572204625</v>
      </c>
      <c r="CD346" s="35" t="str">
        <f t="shared" si="341"/>
        <v xml:space="preserve"> </v>
      </c>
      <c r="CE346" s="76" t="str">
        <f t="shared" si="359"/>
        <v/>
      </c>
      <c r="CF346" s="89" t="str">
        <f t="shared" si="377"/>
        <v/>
      </c>
      <c r="CG346" s="168">
        <f t="shared" si="366"/>
        <v>0</v>
      </c>
      <c r="CH346" s="165">
        <f t="shared" si="388"/>
        <v>0</v>
      </c>
      <c r="CI346" s="70" t="str">
        <f t="shared" si="361"/>
        <v/>
      </c>
      <c r="CJ346" s="102" t="str">
        <f t="shared" si="379"/>
        <v/>
      </c>
      <c r="CK346" s="230" t="str">
        <f t="shared" si="354"/>
        <v/>
      </c>
      <c r="CL346" s="85">
        <f t="shared" si="389"/>
        <v>0</v>
      </c>
      <c r="CM346" s="6"/>
      <c r="CN346" s="6"/>
      <c r="CO346" s="6"/>
      <c r="CP346" s="6"/>
      <c r="CQ346" s="6"/>
      <c r="CR346" s="6"/>
      <c r="CS346" s="6"/>
      <c r="CT346" s="6"/>
      <c r="CU346" s="6"/>
    </row>
    <row r="347" spans="1:99" ht="15.6">
      <c r="A347" s="27">
        <v>33217</v>
      </c>
      <c r="B347">
        <v>14.670000076293899</v>
      </c>
      <c r="C347">
        <v>32.459999084472699</v>
      </c>
      <c r="D347">
        <v>0</v>
      </c>
      <c r="E347">
        <v>43.470354142330201</v>
      </c>
      <c r="F347" s="36">
        <f t="shared" si="326"/>
        <v>7.1199331522174294</v>
      </c>
      <c r="G347" s="41">
        <f t="shared" si="342"/>
        <v>0</v>
      </c>
      <c r="H347" s="42">
        <f t="shared" si="343"/>
        <v>0</v>
      </c>
      <c r="I347" s="61">
        <f t="shared" si="327"/>
        <v>28.012499332428</v>
      </c>
      <c r="J347" s="35" t="str">
        <f t="shared" si="328"/>
        <v xml:space="preserve"> </v>
      </c>
      <c r="K347" s="89" t="str">
        <f t="shared" si="355"/>
        <v/>
      </c>
      <c r="L347" s="89" t="str">
        <f t="shared" si="362"/>
        <v/>
      </c>
      <c r="M347" s="168">
        <f t="shared" si="367"/>
        <v>0</v>
      </c>
      <c r="N347" s="165">
        <f t="shared" si="381"/>
        <v>0</v>
      </c>
      <c r="O347" s="70" t="str">
        <f t="shared" si="380"/>
        <v/>
      </c>
      <c r="P347" s="102" t="str">
        <f t="shared" si="368"/>
        <v/>
      </c>
      <c r="Q347" s="230" t="str">
        <f t="shared" si="325"/>
        <v/>
      </c>
      <c r="R347" s="85">
        <f t="shared" si="382"/>
        <v>0</v>
      </c>
      <c r="S347" s="27">
        <v>33582</v>
      </c>
      <c r="T347">
        <v>19.129999160766602</v>
      </c>
      <c r="U347">
        <v>36.860000610351598</v>
      </c>
      <c r="V347">
        <v>0</v>
      </c>
      <c r="W347">
        <v>43.470354142330201</v>
      </c>
      <c r="X347" s="36">
        <f t="shared" si="329"/>
        <v>7.869141917994062</v>
      </c>
      <c r="Y347" s="41">
        <f t="shared" si="344"/>
        <v>0</v>
      </c>
      <c r="Z347" s="42">
        <f t="shared" si="345"/>
        <v>0</v>
      </c>
      <c r="AA347" s="61">
        <f t="shared" si="330"/>
        <v>32.427500247955351</v>
      </c>
      <c r="AB347" s="35" t="str">
        <f t="shared" si="331"/>
        <v xml:space="preserve"> </v>
      </c>
      <c r="AC347" s="76" t="str">
        <f t="shared" si="356"/>
        <v/>
      </c>
      <c r="AD347" s="89" t="str">
        <f t="shared" si="369"/>
        <v/>
      </c>
      <c r="AE347" s="168">
        <f t="shared" si="363"/>
        <v>0</v>
      </c>
      <c r="AF347" s="165">
        <f t="shared" si="383"/>
        <v>0</v>
      </c>
      <c r="AG347" s="70" t="str">
        <f t="shared" si="370"/>
        <v/>
      </c>
      <c r="AH347" s="102" t="str">
        <f t="shared" si="371"/>
        <v/>
      </c>
      <c r="AI347" s="230" t="str">
        <f t="shared" si="332"/>
        <v/>
      </c>
      <c r="AJ347" s="85">
        <f t="shared" si="384"/>
        <v>0</v>
      </c>
      <c r="AK347" s="27">
        <v>33947</v>
      </c>
      <c r="AL347">
        <v>14.060000419616699</v>
      </c>
      <c r="AM347">
        <v>23.170000076293899</v>
      </c>
      <c r="AN347">
        <v>8.8000001907348597</v>
      </c>
      <c r="AO347">
        <v>43.470354142330201</v>
      </c>
      <c r="AP347" s="36">
        <f t="shared" si="333"/>
        <v>4.4853302738644514</v>
      </c>
      <c r="AQ347" s="41">
        <f t="shared" si="346"/>
        <v>5.2117359716432983</v>
      </c>
      <c r="AR347" s="42">
        <f t="shared" si="347"/>
        <v>0.10423471943286597</v>
      </c>
      <c r="AS347" s="61">
        <f t="shared" si="334"/>
        <v>20.892500162124598</v>
      </c>
      <c r="AT347" s="37" t="str">
        <f t="shared" si="348"/>
        <v xml:space="preserve"> </v>
      </c>
      <c r="AU347" s="76">
        <f t="shared" si="357"/>
        <v>1</v>
      </c>
      <c r="AV347" s="89" t="str">
        <f t="shared" si="372"/>
        <v/>
      </c>
      <c r="AW347" s="168">
        <f t="shared" si="364"/>
        <v>9.3424665431855056E-2</v>
      </c>
      <c r="AX347" s="165">
        <f t="shared" si="385"/>
        <v>0</v>
      </c>
      <c r="AY347" s="70" t="str">
        <f t="shared" si="373"/>
        <v/>
      </c>
      <c r="AZ347" s="102" t="str">
        <f t="shared" si="374"/>
        <v/>
      </c>
      <c r="BA347" s="230" t="str">
        <f t="shared" si="335"/>
        <v/>
      </c>
      <c r="BB347" s="85">
        <f t="shared" si="386"/>
        <v>0</v>
      </c>
      <c r="BC347" s="27">
        <v>33582</v>
      </c>
      <c r="BD347">
        <v>13.7799997329712</v>
      </c>
      <c r="BE347">
        <v>35.779998779296903</v>
      </c>
      <c r="BF347">
        <v>0</v>
      </c>
      <c r="BG347">
        <v>43.501242102709</v>
      </c>
      <c r="BH347" s="110">
        <f t="shared" si="336"/>
        <v>8.1560595835216407</v>
      </c>
      <c r="BI347" s="111">
        <f t="shared" si="349"/>
        <v>0</v>
      </c>
      <c r="BJ347" s="113">
        <f t="shared" si="350"/>
        <v>0</v>
      </c>
      <c r="BK347" s="112">
        <f t="shared" si="337"/>
        <v>30.279999017715475</v>
      </c>
      <c r="BL347" s="35" t="str">
        <f t="shared" si="338"/>
        <v xml:space="preserve"> </v>
      </c>
      <c r="BM347" s="76" t="str">
        <f t="shared" si="358"/>
        <v/>
      </c>
      <c r="BN347" s="89" t="str">
        <f t="shared" si="375"/>
        <v/>
      </c>
      <c r="BO347" s="168">
        <f t="shared" si="365"/>
        <v>0</v>
      </c>
      <c r="BP347" s="165">
        <f t="shared" si="360"/>
        <v>0</v>
      </c>
      <c r="BQ347" s="70" t="str">
        <f t="shared" si="378"/>
        <v/>
      </c>
      <c r="BR347" s="102" t="str">
        <f t="shared" si="376"/>
        <v/>
      </c>
      <c r="BS347" s="230" t="str">
        <f t="shared" si="351"/>
        <v/>
      </c>
      <c r="BT347" s="85">
        <f t="shared" si="387"/>
        <v>0</v>
      </c>
      <c r="BU347" s="27">
        <v>33947</v>
      </c>
      <c r="BV347">
        <v>11.7299995422363</v>
      </c>
      <c r="BW347">
        <v>23.420000076293899</v>
      </c>
      <c r="BX347">
        <v>6.9000000953674299</v>
      </c>
      <c r="BY347">
        <v>43.501242102709</v>
      </c>
      <c r="BZ347" s="34">
        <f t="shared" si="339"/>
        <v>4.9393195180289569</v>
      </c>
      <c r="CA347" s="38">
        <f t="shared" si="352"/>
        <v>2.948544480944264</v>
      </c>
      <c r="CB347" s="40">
        <f t="shared" si="353"/>
        <v>5.8970889618885282E-2</v>
      </c>
      <c r="CC347" s="61">
        <f t="shared" si="340"/>
        <v>20.497499942779498</v>
      </c>
      <c r="CD347" s="35" t="str">
        <f t="shared" si="341"/>
        <v xml:space="preserve"> </v>
      </c>
      <c r="CE347" s="76">
        <f t="shared" si="359"/>
        <v>1</v>
      </c>
      <c r="CF347" s="89" t="str">
        <f t="shared" si="377"/>
        <v/>
      </c>
      <c r="CG347" s="168">
        <f t="shared" si="366"/>
        <v>0.10435512786608357</v>
      </c>
      <c r="CH347" s="165">
        <f t="shared" si="388"/>
        <v>0</v>
      </c>
      <c r="CI347" s="70" t="str">
        <f t="shared" si="361"/>
        <v/>
      </c>
      <c r="CJ347" s="102" t="str">
        <f t="shared" si="379"/>
        <v/>
      </c>
      <c r="CK347" s="230" t="str">
        <f t="shared" si="354"/>
        <v/>
      </c>
      <c r="CL347" s="85">
        <f t="shared" si="389"/>
        <v>0</v>
      </c>
      <c r="CM347" s="6"/>
      <c r="CN347" s="6"/>
      <c r="CO347" s="6"/>
      <c r="CP347" s="6"/>
      <c r="CQ347" s="6"/>
      <c r="CR347" s="6"/>
      <c r="CS347" s="6"/>
      <c r="CT347" s="6"/>
      <c r="CU347" s="6"/>
    </row>
    <row r="348" spans="1:99" ht="15.6">
      <c r="A348" s="27">
        <v>33218</v>
      </c>
      <c r="B348">
        <v>16.620000839233398</v>
      </c>
      <c r="C348">
        <v>34.650001525878899</v>
      </c>
      <c r="D348">
        <v>0</v>
      </c>
      <c r="E348">
        <v>43.457130635337997</v>
      </c>
      <c r="F348" s="36">
        <f t="shared" si="326"/>
        <v>7.5242030760753469</v>
      </c>
      <c r="G348" s="41">
        <f t="shared" si="342"/>
        <v>0</v>
      </c>
      <c r="H348" s="42">
        <f t="shared" si="343"/>
        <v>0</v>
      </c>
      <c r="I348" s="61">
        <f t="shared" si="327"/>
        <v>30.142501354217522</v>
      </c>
      <c r="J348" s="35" t="str">
        <f t="shared" si="328"/>
        <v xml:space="preserve"> </v>
      </c>
      <c r="K348" s="89" t="str">
        <f t="shared" si="355"/>
        <v/>
      </c>
      <c r="L348" s="89" t="str">
        <f t="shared" si="362"/>
        <v/>
      </c>
      <c r="M348" s="168">
        <f t="shared" si="367"/>
        <v>0</v>
      </c>
      <c r="N348" s="165">
        <f t="shared" si="381"/>
        <v>0</v>
      </c>
      <c r="O348" s="70" t="str">
        <f t="shared" si="380"/>
        <v/>
      </c>
      <c r="P348" s="102" t="str">
        <f t="shared" si="368"/>
        <v/>
      </c>
      <c r="Q348" s="230" t="str">
        <f t="shared" si="325"/>
        <v/>
      </c>
      <c r="R348" s="85">
        <f t="shared" si="382"/>
        <v>0</v>
      </c>
      <c r="S348" s="27">
        <v>33583</v>
      </c>
      <c r="T348">
        <v>18.040000915527301</v>
      </c>
      <c r="U348">
        <v>29.469999313354499</v>
      </c>
      <c r="V348">
        <v>0</v>
      </c>
      <c r="W348">
        <v>43.457130635337997</v>
      </c>
      <c r="X348" s="36">
        <f t="shared" si="329"/>
        <v>5.7315115485894506</v>
      </c>
      <c r="Y348" s="41">
        <f t="shared" si="344"/>
        <v>0</v>
      </c>
      <c r="Z348" s="42">
        <f t="shared" si="345"/>
        <v>0</v>
      </c>
      <c r="AA348" s="61">
        <f t="shared" si="330"/>
        <v>26.612499713897698</v>
      </c>
      <c r="AB348" s="35" t="str">
        <f t="shared" si="331"/>
        <v xml:space="preserve"> </v>
      </c>
      <c r="AC348" s="76" t="str">
        <f t="shared" si="356"/>
        <v/>
      </c>
      <c r="AD348" s="89" t="str">
        <f t="shared" si="369"/>
        <v/>
      </c>
      <c r="AE348" s="168">
        <f t="shared" si="363"/>
        <v>0</v>
      </c>
      <c r="AF348" s="165">
        <f t="shared" si="383"/>
        <v>0</v>
      </c>
      <c r="AG348" s="70" t="str">
        <f t="shared" si="370"/>
        <v/>
      </c>
      <c r="AH348" s="102" t="str">
        <f t="shared" si="371"/>
        <v/>
      </c>
      <c r="AI348" s="230" t="str">
        <f t="shared" si="332"/>
        <v/>
      </c>
      <c r="AJ348" s="85">
        <f t="shared" si="384"/>
        <v>0</v>
      </c>
      <c r="AK348" s="27">
        <v>33948</v>
      </c>
      <c r="AL348">
        <v>13.069999694824199</v>
      </c>
      <c r="AM348">
        <v>24.620000839233398</v>
      </c>
      <c r="AN348">
        <v>0.20000000298023199</v>
      </c>
      <c r="AO348">
        <v>43.457130635337997</v>
      </c>
      <c r="AP348" s="36">
        <f t="shared" si="333"/>
        <v>5.0807583788237691</v>
      </c>
      <c r="AQ348" s="41">
        <f t="shared" si="346"/>
        <v>1.3471292715645147</v>
      </c>
      <c r="AR348" s="42">
        <f t="shared" si="347"/>
        <v>2.6942585431290293E-2</v>
      </c>
      <c r="AS348" s="61">
        <f t="shared" si="334"/>
        <v>21.7325005531311</v>
      </c>
      <c r="AT348" s="37" t="str">
        <f t="shared" si="348"/>
        <v xml:space="preserve"> </v>
      </c>
      <c r="AU348" s="76">
        <f t="shared" si="357"/>
        <v>1</v>
      </c>
      <c r="AV348" s="89" t="str">
        <f t="shared" si="372"/>
        <v/>
      </c>
      <c r="AW348" s="168">
        <f t="shared" si="364"/>
        <v>0</v>
      </c>
      <c r="AX348" s="165">
        <f t="shared" si="385"/>
        <v>0</v>
      </c>
      <c r="AY348" s="70" t="str">
        <f t="shared" si="373"/>
        <v/>
      </c>
      <c r="AZ348" s="102" t="str">
        <f t="shared" si="374"/>
        <v/>
      </c>
      <c r="BA348" s="230" t="str">
        <f t="shared" si="335"/>
        <v/>
      </c>
      <c r="BB348" s="85">
        <f t="shared" si="386"/>
        <v>0</v>
      </c>
      <c r="BC348" s="27">
        <v>33583</v>
      </c>
      <c r="BD348">
        <v>16.059999465942401</v>
      </c>
      <c r="BE348">
        <v>35.090000152587898</v>
      </c>
      <c r="BF348">
        <v>0</v>
      </c>
      <c r="BG348">
        <v>43.488063352964197</v>
      </c>
      <c r="BH348" s="110">
        <f t="shared" si="336"/>
        <v>7.7248615996522609</v>
      </c>
      <c r="BI348" s="111">
        <f t="shared" si="349"/>
        <v>0</v>
      </c>
      <c r="BJ348" s="113">
        <f t="shared" si="350"/>
        <v>0</v>
      </c>
      <c r="BK348" s="112">
        <f t="shared" si="337"/>
        <v>30.332499980926524</v>
      </c>
      <c r="BL348" s="35" t="str">
        <f t="shared" si="338"/>
        <v xml:space="preserve"> </v>
      </c>
      <c r="BM348" s="76" t="str">
        <f t="shared" si="358"/>
        <v/>
      </c>
      <c r="BN348" s="89" t="str">
        <f t="shared" si="375"/>
        <v/>
      </c>
      <c r="BO348" s="168">
        <f t="shared" si="365"/>
        <v>0</v>
      </c>
      <c r="BP348" s="165">
        <f t="shared" si="360"/>
        <v>0</v>
      </c>
      <c r="BQ348" s="70" t="str">
        <f t="shared" si="378"/>
        <v/>
      </c>
      <c r="BR348" s="102" t="str">
        <f t="shared" si="376"/>
        <v/>
      </c>
      <c r="BS348" s="230" t="str">
        <f t="shared" si="351"/>
        <v/>
      </c>
      <c r="BT348" s="85">
        <f t="shared" si="387"/>
        <v>0</v>
      </c>
      <c r="BU348" s="27">
        <v>33948</v>
      </c>
      <c r="BV348">
        <v>12.170000076293899</v>
      </c>
      <c r="BW348">
        <v>24.840000152587901</v>
      </c>
      <c r="BX348">
        <v>0.60000002384185802</v>
      </c>
      <c r="BY348">
        <v>43.488063352964197</v>
      </c>
      <c r="BZ348" s="34">
        <f t="shared" si="339"/>
        <v>5.2757787052614722</v>
      </c>
      <c r="CA348" s="38">
        <f t="shared" si="352"/>
        <v>0</v>
      </c>
      <c r="CB348" s="40">
        <f t="shared" si="353"/>
        <v>0</v>
      </c>
      <c r="CC348" s="61">
        <f t="shared" si="340"/>
        <v>21.672500133514401</v>
      </c>
      <c r="CD348" s="35" t="str">
        <f t="shared" si="341"/>
        <v xml:space="preserve"> </v>
      </c>
      <c r="CE348" s="76">
        <f t="shared" si="359"/>
        <v>1</v>
      </c>
      <c r="CF348" s="89" t="str">
        <f t="shared" si="377"/>
        <v/>
      </c>
      <c r="CG348" s="168">
        <f t="shared" si="366"/>
        <v>0</v>
      </c>
      <c r="CH348" s="165">
        <f t="shared" si="388"/>
        <v>0</v>
      </c>
      <c r="CI348" s="70" t="str">
        <f t="shared" si="361"/>
        <v/>
      </c>
      <c r="CJ348" s="102" t="str">
        <f t="shared" si="379"/>
        <v/>
      </c>
      <c r="CK348" s="230" t="str">
        <f t="shared" si="354"/>
        <v/>
      </c>
      <c r="CL348" s="85">
        <f t="shared" si="389"/>
        <v>0</v>
      </c>
      <c r="CM348" s="6"/>
      <c r="CN348" s="6"/>
      <c r="CO348" s="6"/>
      <c r="CP348" s="6"/>
      <c r="CQ348" s="6"/>
      <c r="CR348" s="6"/>
      <c r="CS348" s="6"/>
      <c r="CT348" s="6"/>
      <c r="CU348" s="6"/>
    </row>
    <row r="349" spans="1:99" ht="15.6">
      <c r="A349" s="27">
        <v>33219</v>
      </c>
      <c r="B349">
        <v>20.850000381469702</v>
      </c>
      <c r="C349">
        <v>38.029998779296903</v>
      </c>
      <c r="D349">
        <v>0</v>
      </c>
      <c r="E349">
        <v>43.437204318600898</v>
      </c>
      <c r="F349" s="36">
        <f t="shared" si="326"/>
        <v>7.9844510347339552</v>
      </c>
      <c r="G349" s="41">
        <f t="shared" si="342"/>
        <v>0</v>
      </c>
      <c r="H349" s="42">
        <f t="shared" si="343"/>
        <v>0</v>
      </c>
      <c r="I349" s="61">
        <f t="shared" si="327"/>
        <v>33.734999179840102</v>
      </c>
      <c r="J349" s="35" t="str">
        <f t="shared" si="328"/>
        <v xml:space="preserve"> </v>
      </c>
      <c r="K349" s="89" t="str">
        <f t="shared" si="355"/>
        <v/>
      </c>
      <c r="L349" s="89" t="str">
        <f t="shared" si="362"/>
        <v/>
      </c>
      <c r="M349" s="168">
        <f t="shared" si="367"/>
        <v>0</v>
      </c>
      <c r="N349" s="165">
        <f t="shared" si="381"/>
        <v>0</v>
      </c>
      <c r="O349" s="70" t="str">
        <f t="shared" si="380"/>
        <v/>
      </c>
      <c r="P349" s="102" t="str">
        <f t="shared" si="368"/>
        <v/>
      </c>
      <c r="Q349" s="230" t="str">
        <f t="shared" si="325"/>
        <v/>
      </c>
      <c r="R349" s="85">
        <f t="shared" si="382"/>
        <v>0</v>
      </c>
      <c r="S349" s="27">
        <v>33584</v>
      </c>
      <c r="T349">
        <v>14.449999809265099</v>
      </c>
      <c r="U349">
        <v>28.409999847412099</v>
      </c>
      <c r="V349">
        <v>0</v>
      </c>
      <c r="W349">
        <v>43.437204318600898</v>
      </c>
      <c r="X349" s="36">
        <f t="shared" si="329"/>
        <v>5.9770189571695935</v>
      </c>
      <c r="Y349" s="41">
        <f t="shared" si="344"/>
        <v>0</v>
      </c>
      <c r="Z349" s="42">
        <f t="shared" si="345"/>
        <v>0</v>
      </c>
      <c r="AA349" s="61">
        <f t="shared" si="330"/>
        <v>24.919999837875348</v>
      </c>
      <c r="AB349" s="35" t="str">
        <f t="shared" si="331"/>
        <v xml:space="preserve"> </v>
      </c>
      <c r="AC349" s="76" t="str">
        <f t="shared" si="356"/>
        <v/>
      </c>
      <c r="AD349" s="89" t="str">
        <f t="shared" si="369"/>
        <v/>
      </c>
      <c r="AE349" s="168">
        <f t="shared" si="363"/>
        <v>0</v>
      </c>
      <c r="AF349" s="165">
        <f t="shared" si="383"/>
        <v>0</v>
      </c>
      <c r="AG349" s="70" t="str">
        <f t="shared" si="370"/>
        <v/>
      </c>
      <c r="AH349" s="102" t="str">
        <f t="shared" si="371"/>
        <v/>
      </c>
      <c r="AI349" s="230" t="str">
        <f t="shared" si="332"/>
        <v/>
      </c>
      <c r="AJ349" s="85">
        <f t="shared" si="384"/>
        <v>0</v>
      </c>
      <c r="AK349" s="27">
        <v>33949</v>
      </c>
      <c r="AL349">
        <v>14.800000190734901</v>
      </c>
      <c r="AM349">
        <v>27.700000762939499</v>
      </c>
      <c r="AN349">
        <v>0</v>
      </c>
      <c r="AO349">
        <v>43.437204318600898</v>
      </c>
      <c r="AP349" s="36">
        <f t="shared" si="333"/>
        <v>5.7192558570271368</v>
      </c>
      <c r="AQ349" s="41">
        <f t="shared" si="346"/>
        <v>0</v>
      </c>
      <c r="AR349" s="42">
        <f t="shared" si="347"/>
        <v>0</v>
      </c>
      <c r="AS349" s="61">
        <f t="shared" si="334"/>
        <v>24.475000619888348</v>
      </c>
      <c r="AT349" s="37" t="str">
        <f t="shared" si="348"/>
        <v xml:space="preserve"> </v>
      </c>
      <c r="AU349" s="76">
        <f t="shared" si="357"/>
        <v>1</v>
      </c>
      <c r="AV349" s="89" t="str">
        <f t="shared" si="372"/>
        <v/>
      </c>
      <c r="AW349" s="168">
        <f t="shared" si="364"/>
        <v>0</v>
      </c>
      <c r="AX349" s="165">
        <f t="shared" si="385"/>
        <v>0</v>
      </c>
      <c r="AY349" s="70" t="str">
        <f t="shared" si="373"/>
        <v/>
      </c>
      <c r="AZ349" s="102" t="str">
        <f t="shared" si="374"/>
        <v/>
      </c>
      <c r="BA349" s="230" t="str">
        <f t="shared" si="335"/>
        <v/>
      </c>
      <c r="BB349" s="85">
        <f t="shared" si="386"/>
        <v>0</v>
      </c>
      <c r="BC349" s="27">
        <v>33584</v>
      </c>
      <c r="BD349">
        <v>12.3699998855591</v>
      </c>
      <c r="BE349">
        <v>29.0100002288818</v>
      </c>
      <c r="BF349">
        <v>0</v>
      </c>
      <c r="BG349">
        <v>43.4680780204949</v>
      </c>
      <c r="BH349" s="110">
        <f t="shared" si="336"/>
        <v>6.407030136218185</v>
      </c>
      <c r="BI349" s="111">
        <f t="shared" si="349"/>
        <v>0</v>
      </c>
      <c r="BJ349" s="113">
        <f t="shared" si="350"/>
        <v>0</v>
      </c>
      <c r="BK349" s="112">
        <f t="shared" si="337"/>
        <v>24.850000143051126</v>
      </c>
      <c r="BL349" s="35" t="str">
        <f t="shared" si="338"/>
        <v xml:space="preserve"> </v>
      </c>
      <c r="BM349" s="76" t="str">
        <f t="shared" si="358"/>
        <v/>
      </c>
      <c r="BN349" s="89" t="str">
        <f t="shared" si="375"/>
        <v/>
      </c>
      <c r="BO349" s="168">
        <f t="shared" si="365"/>
        <v>0</v>
      </c>
      <c r="BP349" s="165">
        <f t="shared" si="360"/>
        <v>0</v>
      </c>
      <c r="BQ349" s="70" t="str">
        <f t="shared" si="378"/>
        <v/>
      </c>
      <c r="BR349" s="102" t="str">
        <f t="shared" si="376"/>
        <v/>
      </c>
      <c r="BS349" s="230" t="str">
        <f t="shared" si="351"/>
        <v/>
      </c>
      <c r="BT349" s="85">
        <f t="shared" si="387"/>
        <v>0</v>
      </c>
      <c r="BU349" s="27">
        <v>33949</v>
      </c>
      <c r="BV349">
        <v>11.550000190734901</v>
      </c>
      <c r="BW349">
        <v>27.129999160766602</v>
      </c>
      <c r="BX349">
        <v>0</v>
      </c>
      <c r="BY349">
        <v>43.4680780204949</v>
      </c>
      <c r="BZ349" s="34">
        <f t="shared" si="339"/>
        <v>5.9821568718938778</v>
      </c>
      <c r="CA349" s="38">
        <f t="shared" si="352"/>
        <v>0</v>
      </c>
      <c r="CB349" s="40">
        <f t="shared" si="353"/>
        <v>0</v>
      </c>
      <c r="CC349" s="61">
        <f t="shared" si="340"/>
        <v>23.234999418258678</v>
      </c>
      <c r="CD349" s="35" t="str">
        <f t="shared" si="341"/>
        <v xml:space="preserve"> </v>
      </c>
      <c r="CE349" s="76">
        <f t="shared" si="359"/>
        <v>1</v>
      </c>
      <c r="CF349" s="89" t="str">
        <f t="shared" si="377"/>
        <v/>
      </c>
      <c r="CG349" s="168">
        <f t="shared" si="366"/>
        <v>0</v>
      </c>
      <c r="CH349" s="165">
        <f t="shared" si="388"/>
        <v>0</v>
      </c>
      <c r="CI349" s="70" t="str">
        <f t="shared" si="361"/>
        <v/>
      </c>
      <c r="CJ349" s="102" t="str">
        <f t="shared" si="379"/>
        <v/>
      </c>
      <c r="CK349" s="230" t="str">
        <f t="shared" si="354"/>
        <v/>
      </c>
      <c r="CL349" s="85">
        <f t="shared" si="389"/>
        <v>0</v>
      </c>
      <c r="CM349" s="6"/>
      <c r="CN349" s="6"/>
      <c r="CO349" s="6"/>
      <c r="CP349" s="6"/>
      <c r="CQ349" s="6"/>
      <c r="CR349" s="6"/>
      <c r="CS349" s="6"/>
      <c r="CT349" s="6"/>
      <c r="CU349" s="6"/>
    </row>
    <row r="350" spans="1:99" ht="15.6">
      <c r="A350" s="27">
        <v>33220</v>
      </c>
      <c r="B350">
        <v>22.629999160766602</v>
      </c>
      <c r="C350">
        <v>33.630001068115199</v>
      </c>
      <c r="D350">
        <v>0</v>
      </c>
      <c r="E350">
        <v>43.410447149363002</v>
      </c>
      <c r="F350" s="36">
        <f t="shared" si="326"/>
        <v>6.2079589671636235</v>
      </c>
      <c r="G350" s="41">
        <f t="shared" si="342"/>
        <v>0</v>
      </c>
      <c r="H350" s="42">
        <f t="shared" si="343"/>
        <v>0</v>
      </c>
      <c r="I350" s="61">
        <f t="shared" si="327"/>
        <v>30.880000591278048</v>
      </c>
      <c r="J350" s="35" t="str">
        <f t="shared" si="328"/>
        <v xml:space="preserve"> </v>
      </c>
      <c r="K350" s="89" t="str">
        <f t="shared" si="355"/>
        <v/>
      </c>
      <c r="L350" s="89" t="str">
        <f t="shared" si="362"/>
        <v/>
      </c>
      <c r="M350" s="168">
        <f t="shared" si="367"/>
        <v>0</v>
      </c>
      <c r="N350" s="165">
        <f t="shared" si="381"/>
        <v>0</v>
      </c>
      <c r="O350" s="70" t="str">
        <f t="shared" si="380"/>
        <v/>
      </c>
      <c r="P350" s="102" t="str">
        <f t="shared" si="368"/>
        <v/>
      </c>
      <c r="Q350" s="230" t="str">
        <f t="shared" si="325"/>
        <v/>
      </c>
      <c r="R350" s="85">
        <f t="shared" si="382"/>
        <v>0</v>
      </c>
      <c r="S350" s="27">
        <v>33585</v>
      </c>
      <c r="T350">
        <v>14.829999923706101</v>
      </c>
      <c r="U350">
        <v>27.25</v>
      </c>
      <c r="V350">
        <v>0</v>
      </c>
      <c r="W350">
        <v>43.410447149363002</v>
      </c>
      <c r="X350" s="36">
        <f t="shared" si="329"/>
        <v>5.5782250423777002</v>
      </c>
      <c r="Y350" s="41">
        <f t="shared" si="344"/>
        <v>0</v>
      </c>
      <c r="Z350" s="42">
        <f t="shared" si="345"/>
        <v>0</v>
      </c>
      <c r="AA350" s="61">
        <f t="shared" si="330"/>
        <v>24.144999980926524</v>
      </c>
      <c r="AB350" s="35" t="str">
        <f t="shared" si="331"/>
        <v xml:space="preserve"> </v>
      </c>
      <c r="AC350" s="76" t="str">
        <f t="shared" si="356"/>
        <v/>
      </c>
      <c r="AD350" s="89" t="str">
        <f t="shared" si="369"/>
        <v/>
      </c>
      <c r="AE350" s="168">
        <f t="shared" si="363"/>
        <v>0</v>
      </c>
      <c r="AF350" s="165">
        <f t="shared" si="383"/>
        <v>0</v>
      </c>
      <c r="AG350" s="70" t="str">
        <f t="shared" si="370"/>
        <v/>
      </c>
      <c r="AH350" s="102" t="str">
        <f t="shared" si="371"/>
        <v/>
      </c>
      <c r="AI350" s="230" t="str">
        <f t="shared" si="332"/>
        <v/>
      </c>
      <c r="AJ350" s="85">
        <f t="shared" si="384"/>
        <v>0</v>
      </c>
      <c r="AK350" s="27">
        <v>33950</v>
      </c>
      <c r="AL350">
        <v>15.6000003814697</v>
      </c>
      <c r="AM350">
        <v>29.420000076293899</v>
      </c>
      <c r="AN350">
        <v>0</v>
      </c>
      <c r="AO350">
        <v>43.410447149363002</v>
      </c>
      <c r="AP350" s="36">
        <f t="shared" si="333"/>
        <v>6.1069284016883252</v>
      </c>
      <c r="AQ350" s="41">
        <f t="shared" si="346"/>
        <v>0</v>
      </c>
      <c r="AR350" s="42">
        <f t="shared" si="347"/>
        <v>0</v>
      </c>
      <c r="AS350" s="61">
        <f t="shared" si="334"/>
        <v>25.965000152587848</v>
      </c>
      <c r="AT350" s="37" t="str">
        <f t="shared" si="348"/>
        <v xml:space="preserve"> </v>
      </c>
      <c r="AU350" s="76">
        <f t="shared" si="357"/>
        <v>1</v>
      </c>
      <c r="AV350" s="89" t="str">
        <f t="shared" si="372"/>
        <v/>
      </c>
      <c r="AW350" s="168">
        <f t="shared" si="364"/>
        <v>0</v>
      </c>
      <c r="AX350" s="165">
        <f t="shared" si="385"/>
        <v>0</v>
      </c>
      <c r="AY350" s="70" t="str">
        <f t="shared" si="373"/>
        <v/>
      </c>
      <c r="AZ350" s="102" t="str">
        <f t="shared" si="374"/>
        <v/>
      </c>
      <c r="BA350" s="230" t="str">
        <f t="shared" si="335"/>
        <v/>
      </c>
      <c r="BB350" s="85">
        <f t="shared" si="386"/>
        <v>0</v>
      </c>
      <c r="BC350" s="27">
        <v>33585</v>
      </c>
      <c r="BD350">
        <v>11.1400003433228</v>
      </c>
      <c r="BE350">
        <v>28.819999694824201</v>
      </c>
      <c r="BF350">
        <v>0</v>
      </c>
      <c r="BG350">
        <v>43.441157167254602</v>
      </c>
      <c r="BH350" s="110">
        <f t="shared" si="336"/>
        <v>6.4783769337178487</v>
      </c>
      <c r="BI350" s="111">
        <f t="shared" si="349"/>
        <v>0</v>
      </c>
      <c r="BJ350" s="113">
        <f t="shared" si="350"/>
        <v>0</v>
      </c>
      <c r="BK350" s="112">
        <f t="shared" si="337"/>
        <v>24.399999856948853</v>
      </c>
      <c r="BL350" s="35" t="str">
        <f t="shared" si="338"/>
        <v xml:space="preserve"> </v>
      </c>
      <c r="BM350" s="76" t="str">
        <f t="shared" si="358"/>
        <v/>
      </c>
      <c r="BN350" s="89" t="str">
        <f t="shared" si="375"/>
        <v/>
      </c>
      <c r="BO350" s="168">
        <f t="shared" si="365"/>
        <v>0</v>
      </c>
      <c r="BP350" s="165">
        <f t="shared" si="360"/>
        <v>0</v>
      </c>
      <c r="BQ350" s="70" t="str">
        <f t="shared" si="378"/>
        <v/>
      </c>
      <c r="BR350" s="102" t="str">
        <f t="shared" si="376"/>
        <v/>
      </c>
      <c r="BS350" s="230" t="str">
        <f t="shared" si="351"/>
        <v/>
      </c>
      <c r="BT350" s="85">
        <f t="shared" si="387"/>
        <v>0</v>
      </c>
      <c r="BU350" s="27">
        <v>33950</v>
      </c>
      <c r="BV350">
        <v>13.1400003433228</v>
      </c>
      <c r="BW350">
        <v>32.040000915527301</v>
      </c>
      <c r="BX350">
        <v>0</v>
      </c>
      <c r="BY350">
        <v>43.441157167254602</v>
      </c>
      <c r="BZ350" s="34">
        <f t="shared" si="339"/>
        <v>7.1609048900947334</v>
      </c>
      <c r="CA350" s="38">
        <f t="shared" si="352"/>
        <v>0</v>
      </c>
      <c r="CB350" s="40">
        <f t="shared" si="353"/>
        <v>0</v>
      </c>
      <c r="CC350" s="61">
        <f t="shared" si="340"/>
        <v>27.315000772476175</v>
      </c>
      <c r="CD350" s="35" t="str">
        <f t="shared" si="341"/>
        <v xml:space="preserve"> </v>
      </c>
      <c r="CE350" s="76">
        <f t="shared" si="359"/>
        <v>1</v>
      </c>
      <c r="CF350" s="89" t="str">
        <f t="shared" si="377"/>
        <v/>
      </c>
      <c r="CG350" s="168">
        <f t="shared" si="366"/>
        <v>0</v>
      </c>
      <c r="CH350" s="165">
        <f t="shared" si="388"/>
        <v>0</v>
      </c>
      <c r="CI350" s="70" t="str">
        <f t="shared" si="361"/>
        <v/>
      </c>
      <c r="CJ350" s="102" t="str">
        <f t="shared" si="379"/>
        <v/>
      </c>
      <c r="CK350" s="230" t="str">
        <f t="shared" si="354"/>
        <v/>
      </c>
      <c r="CL350" s="85">
        <f t="shared" si="389"/>
        <v>0</v>
      </c>
      <c r="CM350" s="6"/>
      <c r="CN350" s="6"/>
      <c r="CO350" s="6"/>
      <c r="CP350" s="6"/>
      <c r="CQ350" s="6"/>
      <c r="CR350" s="6"/>
      <c r="CS350" s="6"/>
      <c r="CT350" s="6"/>
      <c r="CU350" s="6"/>
    </row>
    <row r="351" spans="1:99" ht="15.6">
      <c r="A351" s="27">
        <v>33221</v>
      </c>
      <c r="B351">
        <v>17.370000839233398</v>
      </c>
      <c r="C351">
        <v>25.290000915527301</v>
      </c>
      <c r="D351">
        <v>0</v>
      </c>
      <c r="E351">
        <v>43.376731084867998</v>
      </c>
      <c r="F351" s="36">
        <f t="shared" si="326"/>
        <v>4.4842624461957472</v>
      </c>
      <c r="G351" s="41">
        <f t="shared" si="342"/>
        <v>0</v>
      </c>
      <c r="H351" s="42">
        <f t="shared" si="343"/>
        <v>0</v>
      </c>
      <c r="I351" s="61">
        <f t="shared" si="327"/>
        <v>23.310000896453825</v>
      </c>
      <c r="J351" s="35" t="str">
        <f t="shared" si="328"/>
        <v xml:space="preserve"> </v>
      </c>
      <c r="K351" s="89" t="str">
        <f t="shared" si="355"/>
        <v/>
      </c>
      <c r="L351" s="89" t="str">
        <f t="shared" si="362"/>
        <v/>
      </c>
      <c r="M351" s="168">
        <f t="shared" si="367"/>
        <v>0</v>
      </c>
      <c r="N351" s="165">
        <f t="shared" si="381"/>
        <v>0</v>
      </c>
      <c r="O351" s="70" t="str">
        <f t="shared" si="380"/>
        <v/>
      </c>
      <c r="P351" s="102" t="str">
        <f t="shared" si="368"/>
        <v/>
      </c>
      <c r="Q351" s="230" t="str">
        <f t="shared" si="325"/>
        <v/>
      </c>
      <c r="R351" s="85">
        <f t="shared" si="382"/>
        <v>0</v>
      </c>
      <c r="S351" s="27">
        <v>33586</v>
      </c>
      <c r="T351">
        <v>13.3400001525879</v>
      </c>
      <c r="U351">
        <v>28.600000381469702</v>
      </c>
      <c r="V351">
        <v>0</v>
      </c>
      <c r="W351">
        <v>43.376731084867998</v>
      </c>
      <c r="X351" s="36">
        <f t="shared" si="329"/>
        <v>6.1672513078611138</v>
      </c>
      <c r="Y351" s="41">
        <f t="shared" si="344"/>
        <v>0</v>
      </c>
      <c r="Z351" s="42">
        <f t="shared" si="345"/>
        <v>0</v>
      </c>
      <c r="AA351" s="61">
        <f t="shared" si="330"/>
        <v>24.78500032424925</v>
      </c>
      <c r="AB351" s="35" t="str">
        <f t="shared" si="331"/>
        <v xml:space="preserve"> </v>
      </c>
      <c r="AC351" s="76" t="str">
        <f t="shared" si="356"/>
        <v/>
      </c>
      <c r="AD351" s="89" t="str">
        <f t="shared" si="369"/>
        <v/>
      </c>
      <c r="AE351" s="168">
        <f t="shared" si="363"/>
        <v>0</v>
      </c>
      <c r="AF351" s="165">
        <f t="shared" si="383"/>
        <v>0</v>
      </c>
      <c r="AG351" s="70" t="str">
        <f t="shared" si="370"/>
        <v/>
      </c>
      <c r="AH351" s="102" t="str">
        <f t="shared" si="371"/>
        <v/>
      </c>
      <c r="AI351" s="230" t="str">
        <f t="shared" si="332"/>
        <v/>
      </c>
      <c r="AJ351" s="85">
        <f t="shared" si="384"/>
        <v>0</v>
      </c>
      <c r="AK351" s="27">
        <v>33951</v>
      </c>
      <c r="AL351">
        <v>16.459999084472699</v>
      </c>
      <c r="AM351">
        <v>27.530000686645501</v>
      </c>
      <c r="AN351">
        <v>0</v>
      </c>
      <c r="AO351">
        <v>43.376731084867998</v>
      </c>
      <c r="AP351" s="36">
        <f t="shared" si="333"/>
        <v>5.3916404308458095</v>
      </c>
      <c r="AQ351" s="41">
        <f t="shared" si="346"/>
        <v>0</v>
      </c>
      <c r="AR351" s="42">
        <f t="shared" si="347"/>
        <v>0</v>
      </c>
      <c r="AS351" s="61">
        <f t="shared" si="334"/>
        <v>24.762500286102302</v>
      </c>
      <c r="AT351" s="37" t="str">
        <f t="shared" si="348"/>
        <v xml:space="preserve"> </v>
      </c>
      <c r="AU351" s="76">
        <f t="shared" si="357"/>
        <v>1</v>
      </c>
      <c r="AV351" s="89" t="str">
        <f t="shared" si="372"/>
        <v/>
      </c>
      <c r="AW351" s="168">
        <f t="shared" si="364"/>
        <v>0</v>
      </c>
      <c r="AX351" s="165">
        <f t="shared" si="385"/>
        <v>0</v>
      </c>
      <c r="AY351" s="70" t="str">
        <f t="shared" si="373"/>
        <v/>
      </c>
      <c r="AZ351" s="102" t="str">
        <f t="shared" si="374"/>
        <v/>
      </c>
      <c r="BA351" s="230" t="str">
        <f t="shared" si="335"/>
        <v/>
      </c>
      <c r="BB351" s="85">
        <f t="shared" si="386"/>
        <v>0</v>
      </c>
      <c r="BC351" s="27">
        <v>33586</v>
      </c>
      <c r="BD351">
        <v>10.1199998855591</v>
      </c>
      <c r="BE351">
        <v>27.469999313354499</v>
      </c>
      <c r="BF351">
        <v>0</v>
      </c>
      <c r="BG351">
        <v>43.4071718551968</v>
      </c>
      <c r="BH351" s="110">
        <f t="shared" si="336"/>
        <v>6.2114747137357531</v>
      </c>
      <c r="BI351" s="111">
        <f t="shared" si="349"/>
        <v>0</v>
      </c>
      <c r="BJ351" s="113">
        <f t="shared" si="350"/>
        <v>0</v>
      </c>
      <c r="BK351" s="112">
        <f t="shared" si="337"/>
        <v>23.13249945640565</v>
      </c>
      <c r="BL351" s="35" t="str">
        <f t="shared" si="338"/>
        <v xml:space="preserve"> </v>
      </c>
      <c r="BM351" s="76" t="str">
        <f t="shared" si="358"/>
        <v/>
      </c>
      <c r="BN351" s="89" t="str">
        <f t="shared" si="375"/>
        <v/>
      </c>
      <c r="BO351" s="168">
        <f t="shared" si="365"/>
        <v>0</v>
      </c>
      <c r="BP351" s="165">
        <f t="shared" si="360"/>
        <v>0</v>
      </c>
      <c r="BQ351" s="70" t="str">
        <f t="shared" si="378"/>
        <v/>
      </c>
      <c r="BR351" s="102" t="str">
        <f t="shared" si="376"/>
        <v/>
      </c>
      <c r="BS351" s="230" t="str">
        <f t="shared" si="351"/>
        <v/>
      </c>
      <c r="BT351" s="85">
        <f t="shared" si="387"/>
        <v>0</v>
      </c>
      <c r="BU351" s="27">
        <v>33951</v>
      </c>
      <c r="BV351">
        <v>13.189999580383301</v>
      </c>
      <c r="BW351">
        <v>25.799999237060501</v>
      </c>
      <c r="BX351">
        <v>0</v>
      </c>
      <c r="BY351">
        <v>43.4071718551968</v>
      </c>
      <c r="BZ351" s="34">
        <f t="shared" si="339"/>
        <v>5.3967386202394332</v>
      </c>
      <c r="CA351" s="38">
        <f t="shared" si="352"/>
        <v>0</v>
      </c>
      <c r="CB351" s="40">
        <f t="shared" si="353"/>
        <v>0</v>
      </c>
      <c r="CC351" s="61">
        <f t="shared" si="340"/>
        <v>22.6474993228912</v>
      </c>
      <c r="CD351" s="35" t="str">
        <f t="shared" si="341"/>
        <v xml:space="preserve"> </v>
      </c>
      <c r="CE351" s="76">
        <f t="shared" si="359"/>
        <v>1</v>
      </c>
      <c r="CF351" s="89" t="str">
        <f t="shared" si="377"/>
        <v/>
      </c>
      <c r="CG351" s="168">
        <f t="shared" si="366"/>
        <v>0</v>
      </c>
      <c r="CH351" s="165">
        <f t="shared" si="388"/>
        <v>0</v>
      </c>
      <c r="CI351" s="70" t="str">
        <f t="shared" si="361"/>
        <v/>
      </c>
      <c r="CJ351" s="102" t="str">
        <f t="shared" si="379"/>
        <v/>
      </c>
      <c r="CK351" s="230" t="str">
        <f t="shared" si="354"/>
        <v/>
      </c>
      <c r="CL351" s="85">
        <f t="shared" si="389"/>
        <v>0</v>
      </c>
      <c r="CM351" s="6"/>
      <c r="CN351" s="6"/>
      <c r="CO351" s="6"/>
      <c r="CP351" s="6"/>
      <c r="CQ351" s="6"/>
      <c r="CR351" s="6"/>
      <c r="CS351" s="6"/>
      <c r="CT351" s="6"/>
      <c r="CU351" s="6"/>
    </row>
    <row r="352" spans="1:99" ht="15.6">
      <c r="A352" s="27">
        <v>33222</v>
      </c>
      <c r="B352">
        <v>15.069999694824199</v>
      </c>
      <c r="C352">
        <v>27.600000381469702</v>
      </c>
      <c r="D352">
        <v>0</v>
      </c>
      <c r="E352">
        <v>43.335928082359899</v>
      </c>
      <c r="F352" s="36">
        <f t="shared" si="326"/>
        <v>5.6357372798353822</v>
      </c>
      <c r="G352" s="41">
        <f t="shared" si="342"/>
        <v>0</v>
      </c>
      <c r="H352" s="42">
        <f t="shared" si="343"/>
        <v>0</v>
      </c>
      <c r="I352" s="61">
        <f t="shared" si="327"/>
        <v>24.467500209808325</v>
      </c>
      <c r="J352" s="35" t="str">
        <f t="shared" si="328"/>
        <v xml:space="preserve"> </v>
      </c>
      <c r="K352" s="89" t="str">
        <f t="shared" si="355"/>
        <v/>
      </c>
      <c r="L352" s="89" t="str">
        <f t="shared" si="362"/>
        <v/>
      </c>
      <c r="M352" s="168">
        <f t="shared" si="367"/>
        <v>0</v>
      </c>
      <c r="N352" s="165">
        <f t="shared" si="381"/>
        <v>0</v>
      </c>
      <c r="O352" s="70" t="str">
        <f t="shared" si="380"/>
        <v/>
      </c>
      <c r="P352" s="102" t="str">
        <f t="shared" si="368"/>
        <v/>
      </c>
      <c r="Q352" s="230" t="str">
        <f t="shared" si="325"/>
        <v/>
      </c>
      <c r="R352" s="85">
        <f t="shared" si="382"/>
        <v>0</v>
      </c>
      <c r="S352" s="27">
        <v>33587</v>
      </c>
      <c r="T352">
        <v>14.829999923706101</v>
      </c>
      <c r="U352">
        <v>33.669998168945298</v>
      </c>
      <c r="V352">
        <v>0</v>
      </c>
      <c r="W352">
        <v>43.335928082359899</v>
      </c>
      <c r="X352" s="36">
        <f t="shared" si="329"/>
        <v>7.4253387753544251</v>
      </c>
      <c r="Y352" s="41">
        <f t="shared" si="344"/>
        <v>0</v>
      </c>
      <c r="Z352" s="42">
        <f t="shared" si="345"/>
        <v>0</v>
      </c>
      <c r="AA352" s="61">
        <f t="shared" si="330"/>
        <v>28.959998607635498</v>
      </c>
      <c r="AB352" s="35" t="str">
        <f t="shared" si="331"/>
        <v xml:space="preserve"> </v>
      </c>
      <c r="AC352" s="76" t="str">
        <f t="shared" si="356"/>
        <v/>
      </c>
      <c r="AD352" s="89" t="str">
        <f t="shared" si="369"/>
        <v/>
      </c>
      <c r="AE352" s="168">
        <f t="shared" si="363"/>
        <v>0</v>
      </c>
      <c r="AF352" s="165">
        <f t="shared" si="383"/>
        <v>0</v>
      </c>
      <c r="AG352" s="70" t="str">
        <f t="shared" si="370"/>
        <v/>
      </c>
      <c r="AH352" s="102" t="str">
        <f t="shared" si="371"/>
        <v/>
      </c>
      <c r="AI352" s="230" t="str">
        <f t="shared" si="332"/>
        <v/>
      </c>
      <c r="AJ352" s="85">
        <f t="shared" si="384"/>
        <v>0</v>
      </c>
      <c r="AK352" s="27">
        <v>33952</v>
      </c>
      <c r="AL352">
        <v>14.569999694824199</v>
      </c>
      <c r="AM352">
        <v>25.090000152587901</v>
      </c>
      <c r="AN352">
        <v>0</v>
      </c>
      <c r="AO352">
        <v>43.335928082359899</v>
      </c>
      <c r="AP352" s="36">
        <f t="shared" si="333"/>
        <v>4.9653738225032464</v>
      </c>
      <c r="AQ352" s="41">
        <f t="shared" si="346"/>
        <v>0</v>
      </c>
      <c r="AR352" s="42">
        <f t="shared" si="347"/>
        <v>0</v>
      </c>
      <c r="AS352" s="61">
        <f t="shared" si="334"/>
        <v>22.460000038146976</v>
      </c>
      <c r="AT352" s="37" t="str">
        <f t="shared" si="348"/>
        <v xml:space="preserve"> </v>
      </c>
      <c r="AU352" s="76" t="str">
        <f t="shared" si="357"/>
        <v/>
      </c>
      <c r="AV352" s="89" t="str">
        <f t="shared" si="372"/>
        <v/>
      </c>
      <c r="AW352" s="168">
        <f t="shared" si="364"/>
        <v>0</v>
      </c>
      <c r="AX352" s="165">
        <f t="shared" si="385"/>
        <v>0</v>
      </c>
      <c r="AY352" s="70" t="str">
        <f t="shared" si="373"/>
        <v/>
      </c>
      <c r="AZ352" s="102" t="str">
        <f t="shared" si="374"/>
        <v/>
      </c>
      <c r="BA352" s="230" t="str">
        <f t="shared" si="335"/>
        <v/>
      </c>
      <c r="BB352" s="85">
        <f t="shared" si="386"/>
        <v>0</v>
      </c>
      <c r="BC352" s="27">
        <v>33587</v>
      </c>
      <c r="BD352">
        <v>10.5100002288818</v>
      </c>
      <c r="BE352">
        <v>32.369998931884801</v>
      </c>
      <c r="BF352">
        <v>0</v>
      </c>
      <c r="BG352">
        <v>43.365993146275201</v>
      </c>
      <c r="BH352" s="110">
        <f t="shared" si="336"/>
        <v>7.4690455582862398</v>
      </c>
      <c r="BI352" s="111">
        <f t="shared" si="349"/>
        <v>0</v>
      </c>
      <c r="BJ352" s="113">
        <f t="shared" si="350"/>
        <v>0</v>
      </c>
      <c r="BK352" s="112">
        <f t="shared" si="337"/>
        <v>26.904999256134051</v>
      </c>
      <c r="BL352" s="35" t="str">
        <f t="shared" si="338"/>
        <v xml:space="preserve"> </v>
      </c>
      <c r="BM352" s="76" t="str">
        <f t="shared" si="358"/>
        <v/>
      </c>
      <c r="BN352" s="89" t="str">
        <f t="shared" si="375"/>
        <v/>
      </c>
      <c r="BO352" s="168">
        <f t="shared" si="365"/>
        <v>0</v>
      </c>
      <c r="BP352" s="165">
        <f t="shared" si="360"/>
        <v>0</v>
      </c>
      <c r="BQ352" s="70" t="str">
        <f t="shared" si="378"/>
        <v/>
      </c>
      <c r="BR352" s="102" t="str">
        <f t="shared" si="376"/>
        <v/>
      </c>
      <c r="BS352" s="230" t="str">
        <f t="shared" si="351"/>
        <v/>
      </c>
      <c r="BT352" s="85">
        <f t="shared" si="387"/>
        <v>0</v>
      </c>
      <c r="BU352" s="27">
        <v>33952</v>
      </c>
      <c r="BV352">
        <v>11.079999923706101</v>
      </c>
      <c r="BW352">
        <v>21.059999465942401</v>
      </c>
      <c r="BX352">
        <v>0</v>
      </c>
      <c r="BY352">
        <v>43.365993146275201</v>
      </c>
      <c r="BZ352" s="34">
        <f t="shared" si="339"/>
        <v>4.3560364174926907</v>
      </c>
      <c r="CA352" s="38">
        <f t="shared" si="352"/>
        <v>0</v>
      </c>
      <c r="CB352" s="40">
        <f t="shared" si="353"/>
        <v>0</v>
      </c>
      <c r="CC352" s="61">
        <f t="shared" si="340"/>
        <v>18.564999580383326</v>
      </c>
      <c r="CD352" s="35" t="str">
        <f t="shared" si="341"/>
        <v xml:space="preserve"> </v>
      </c>
      <c r="CE352" s="76" t="str">
        <f t="shared" si="359"/>
        <v/>
      </c>
      <c r="CF352" s="89" t="str">
        <f t="shared" si="377"/>
        <v/>
      </c>
      <c r="CG352" s="168">
        <f t="shared" si="366"/>
        <v>0.11564882468448621</v>
      </c>
      <c r="CH352" s="165">
        <f t="shared" si="388"/>
        <v>0</v>
      </c>
      <c r="CI352" s="70" t="str">
        <f t="shared" si="361"/>
        <v/>
      </c>
      <c r="CJ352" s="102" t="str">
        <f t="shared" si="379"/>
        <v/>
      </c>
      <c r="CK352" s="230" t="str">
        <f t="shared" si="354"/>
        <v/>
      </c>
      <c r="CL352" s="85">
        <f t="shared" si="389"/>
        <v>0</v>
      </c>
      <c r="CM352" s="6"/>
      <c r="CN352" s="6"/>
      <c r="CO352" s="6"/>
      <c r="CP352" s="6"/>
      <c r="CQ352" s="6"/>
      <c r="CR352" s="6"/>
      <c r="CS352" s="6"/>
      <c r="CT352" s="6"/>
      <c r="CU352" s="6"/>
    </row>
    <row r="353" spans="1:99" ht="15.6">
      <c r="A353" s="27">
        <v>33223</v>
      </c>
      <c r="B353">
        <v>15.6199998855591</v>
      </c>
      <c r="C353">
        <v>26.450000762939499</v>
      </c>
      <c r="D353">
        <v>0</v>
      </c>
      <c r="E353">
        <v>43.287960685149201</v>
      </c>
      <c r="F353" s="36">
        <f t="shared" si="326"/>
        <v>5.1935753533970956</v>
      </c>
      <c r="G353" s="41">
        <f t="shared" si="342"/>
        <v>0</v>
      </c>
      <c r="H353" s="42">
        <f t="shared" si="343"/>
        <v>0</v>
      </c>
      <c r="I353" s="61">
        <f t="shared" si="327"/>
        <v>23.742500543594399</v>
      </c>
      <c r="J353" s="35" t="str">
        <f t="shared" si="328"/>
        <v xml:space="preserve"> </v>
      </c>
      <c r="K353" s="89" t="str">
        <f t="shared" si="355"/>
        <v/>
      </c>
      <c r="L353" s="89" t="str">
        <f t="shared" si="362"/>
        <v/>
      </c>
      <c r="M353" s="168">
        <f t="shared" si="367"/>
        <v>0</v>
      </c>
      <c r="N353" s="165">
        <f t="shared" si="381"/>
        <v>0</v>
      </c>
      <c r="O353" s="70" t="str">
        <f t="shared" si="380"/>
        <v/>
      </c>
      <c r="P353" s="102" t="str">
        <f t="shared" si="368"/>
        <v/>
      </c>
      <c r="Q353" s="230" t="str">
        <f t="shared" si="325"/>
        <v/>
      </c>
      <c r="R353" s="85">
        <f t="shared" si="382"/>
        <v>0</v>
      </c>
      <c r="S353" s="27">
        <v>33588</v>
      </c>
      <c r="T353">
        <v>19.190000534057599</v>
      </c>
      <c r="U353">
        <v>39.560001373291001</v>
      </c>
      <c r="V353">
        <v>0</v>
      </c>
      <c r="W353">
        <v>43.287960685149201</v>
      </c>
      <c r="X353" s="36">
        <f t="shared" si="329"/>
        <v>8.6523946320752376</v>
      </c>
      <c r="Y353" s="41">
        <f t="shared" si="344"/>
        <v>0</v>
      </c>
      <c r="Z353" s="42">
        <f t="shared" si="345"/>
        <v>0</v>
      </c>
      <c r="AA353" s="61">
        <f t="shared" si="330"/>
        <v>34.467501163482652</v>
      </c>
      <c r="AB353" s="35" t="str">
        <f t="shared" si="331"/>
        <v xml:space="preserve"> </v>
      </c>
      <c r="AC353" s="76" t="str">
        <f t="shared" si="356"/>
        <v/>
      </c>
      <c r="AD353" s="89" t="str">
        <f t="shared" si="369"/>
        <v/>
      </c>
      <c r="AE353" s="168">
        <f t="shared" si="363"/>
        <v>0</v>
      </c>
      <c r="AF353" s="165">
        <f t="shared" si="383"/>
        <v>0</v>
      </c>
      <c r="AG353" s="70" t="str">
        <f t="shared" si="370"/>
        <v/>
      </c>
      <c r="AH353" s="102" t="str">
        <f t="shared" si="371"/>
        <v/>
      </c>
      <c r="AI353" s="230" t="str">
        <f t="shared" si="332"/>
        <v/>
      </c>
      <c r="AJ353" s="85">
        <f t="shared" si="384"/>
        <v>0</v>
      </c>
      <c r="AK353" s="27">
        <v>33953</v>
      </c>
      <c r="AL353">
        <v>11.7200002670288</v>
      </c>
      <c r="AM353">
        <v>27.7600002288818</v>
      </c>
      <c r="AN353">
        <v>0</v>
      </c>
      <c r="AO353">
        <v>43.287960685149201</v>
      </c>
      <c r="AP353" s="36">
        <f t="shared" si="333"/>
        <v>6.1097765988412789</v>
      </c>
      <c r="AQ353" s="41">
        <f t="shared" si="346"/>
        <v>0</v>
      </c>
      <c r="AR353" s="42">
        <f t="shared" si="347"/>
        <v>0</v>
      </c>
      <c r="AS353" s="61">
        <f t="shared" si="334"/>
        <v>23.750000238418551</v>
      </c>
      <c r="AT353" s="37" t="str">
        <f t="shared" si="348"/>
        <v xml:space="preserve"> </v>
      </c>
      <c r="AU353" s="76" t="str">
        <f t="shared" si="357"/>
        <v/>
      </c>
      <c r="AV353" s="89" t="str">
        <f t="shared" si="372"/>
        <v/>
      </c>
      <c r="AW353" s="168">
        <f t="shared" si="364"/>
        <v>0</v>
      </c>
      <c r="AX353" s="165">
        <f t="shared" si="385"/>
        <v>0</v>
      </c>
      <c r="AY353" s="70" t="str">
        <f t="shared" si="373"/>
        <v/>
      </c>
      <c r="AZ353" s="102" t="str">
        <f t="shared" si="374"/>
        <v/>
      </c>
      <c r="BA353" s="230" t="str">
        <f t="shared" si="335"/>
        <v/>
      </c>
      <c r="BB353" s="85">
        <f t="shared" si="386"/>
        <v>0</v>
      </c>
      <c r="BC353" s="27">
        <v>33588</v>
      </c>
      <c r="BD353">
        <v>13.539999961853001</v>
      </c>
      <c r="BE353">
        <v>35.639999389648402</v>
      </c>
      <c r="BF353">
        <v>0</v>
      </c>
      <c r="BG353">
        <v>43.317542636814203</v>
      </c>
      <c r="BH353" s="110">
        <f t="shared" si="336"/>
        <v>8.1037327034487578</v>
      </c>
      <c r="BI353" s="111">
        <f t="shared" si="349"/>
        <v>0</v>
      </c>
      <c r="BJ353" s="113">
        <f t="shared" si="350"/>
        <v>0</v>
      </c>
      <c r="BK353" s="112">
        <f t="shared" si="337"/>
        <v>30.114999532699549</v>
      </c>
      <c r="BL353" s="35" t="str">
        <f t="shared" si="338"/>
        <v xml:space="preserve"> </v>
      </c>
      <c r="BM353" s="76" t="str">
        <f t="shared" si="358"/>
        <v/>
      </c>
      <c r="BN353" s="89" t="str">
        <f t="shared" si="375"/>
        <v/>
      </c>
      <c r="BO353" s="168">
        <f t="shared" si="365"/>
        <v>0</v>
      </c>
      <c r="BP353" s="165">
        <f t="shared" si="360"/>
        <v>0</v>
      </c>
      <c r="BQ353" s="70" t="str">
        <f t="shared" si="378"/>
        <v/>
      </c>
      <c r="BR353" s="102" t="str">
        <f t="shared" si="376"/>
        <v/>
      </c>
      <c r="BS353" s="230" t="str">
        <f t="shared" si="351"/>
        <v/>
      </c>
      <c r="BT353" s="85">
        <f t="shared" si="387"/>
        <v>0</v>
      </c>
      <c r="BU353" s="27">
        <v>33953</v>
      </c>
      <c r="BV353">
        <v>6.9000000953674299</v>
      </c>
      <c r="BW353">
        <v>25.049999237060501</v>
      </c>
      <c r="BX353">
        <v>0</v>
      </c>
      <c r="BY353">
        <v>43.317542636814203</v>
      </c>
      <c r="BZ353" s="34">
        <f t="shared" si="339"/>
        <v>5.8513923692384431</v>
      </c>
      <c r="CA353" s="38">
        <f t="shared" si="352"/>
        <v>0</v>
      </c>
      <c r="CB353" s="40">
        <f t="shared" si="353"/>
        <v>0</v>
      </c>
      <c r="CC353" s="61">
        <f t="shared" si="340"/>
        <v>20.512499451637233</v>
      </c>
      <c r="CD353" s="35" t="str">
        <f t="shared" si="341"/>
        <v xml:space="preserve"> </v>
      </c>
      <c r="CE353" s="76" t="str">
        <f t="shared" si="359"/>
        <v/>
      </c>
      <c r="CF353" s="89" t="str">
        <f t="shared" si="377"/>
        <v/>
      </c>
      <c r="CG353" s="168">
        <f t="shared" si="366"/>
        <v>0.10404567056499552</v>
      </c>
      <c r="CH353" s="165">
        <f t="shared" si="388"/>
        <v>0</v>
      </c>
      <c r="CI353" s="70" t="str">
        <f t="shared" si="361"/>
        <v/>
      </c>
      <c r="CJ353" s="102" t="str">
        <f t="shared" si="379"/>
        <v/>
      </c>
      <c r="CK353" s="230" t="str">
        <f t="shared" si="354"/>
        <v/>
      </c>
      <c r="CL353" s="85">
        <f t="shared" si="389"/>
        <v>0</v>
      </c>
      <c r="CM353" s="6"/>
      <c r="CN353" s="6"/>
      <c r="CO353" s="6"/>
      <c r="CP353" s="6"/>
      <c r="CQ353" s="6"/>
      <c r="CR353" s="6"/>
      <c r="CS353" s="6"/>
      <c r="CT353" s="6"/>
      <c r="CU353" s="6"/>
    </row>
    <row r="354" spans="1:99" ht="15.6">
      <c r="A354" s="27">
        <v>33224</v>
      </c>
      <c r="B354">
        <v>15.1400003433228</v>
      </c>
      <c r="C354">
        <v>25.100000381469702</v>
      </c>
      <c r="D354">
        <v>0</v>
      </c>
      <c r="E354">
        <v>43.232953780813503</v>
      </c>
      <c r="F354" s="36">
        <f t="shared" si="326"/>
        <v>4.8570733613693173</v>
      </c>
      <c r="G354" s="41">
        <f t="shared" si="342"/>
        <v>0</v>
      </c>
      <c r="H354" s="42">
        <f t="shared" si="343"/>
        <v>0</v>
      </c>
      <c r="I354" s="61">
        <f t="shared" si="327"/>
        <v>22.610000371932976</v>
      </c>
      <c r="J354" s="35" t="str">
        <f t="shared" si="328"/>
        <v xml:space="preserve"> </v>
      </c>
      <c r="K354" s="89" t="str">
        <f t="shared" si="355"/>
        <v/>
      </c>
      <c r="L354" s="89" t="str">
        <f t="shared" si="362"/>
        <v/>
      </c>
      <c r="M354" s="168">
        <f t="shared" si="367"/>
        <v>0</v>
      </c>
      <c r="N354" s="165">
        <f t="shared" si="381"/>
        <v>0</v>
      </c>
      <c r="O354" s="70" t="str">
        <f t="shared" si="380"/>
        <v/>
      </c>
      <c r="P354" s="102" t="str">
        <f t="shared" si="368"/>
        <v/>
      </c>
      <c r="Q354" s="230" t="str">
        <f t="shared" si="325"/>
        <v/>
      </c>
      <c r="R354" s="85">
        <f t="shared" si="382"/>
        <v>0</v>
      </c>
      <c r="S354" s="27">
        <v>33589</v>
      </c>
      <c r="T354">
        <v>24.409999847412099</v>
      </c>
      <c r="U354">
        <v>39.9799995422363</v>
      </c>
      <c r="V354">
        <v>0</v>
      </c>
      <c r="W354">
        <v>43.232953780813503</v>
      </c>
      <c r="X354" s="36">
        <f t="shared" si="329"/>
        <v>8.006588940813689</v>
      </c>
      <c r="Y354" s="41">
        <f t="shared" si="344"/>
        <v>0</v>
      </c>
      <c r="Z354" s="42">
        <f t="shared" si="345"/>
        <v>0</v>
      </c>
      <c r="AA354" s="61">
        <f t="shared" si="330"/>
        <v>36.087499618530252</v>
      </c>
      <c r="AB354" s="35" t="str">
        <f t="shared" si="331"/>
        <v xml:space="preserve"> </v>
      </c>
      <c r="AC354" s="76" t="str">
        <f t="shared" si="356"/>
        <v/>
      </c>
      <c r="AD354" s="89" t="str">
        <f t="shared" si="369"/>
        <v/>
      </c>
      <c r="AE354" s="168">
        <f t="shared" si="363"/>
        <v>0</v>
      </c>
      <c r="AF354" s="165">
        <f t="shared" si="383"/>
        <v>0</v>
      </c>
      <c r="AG354" s="70" t="str">
        <f t="shared" si="370"/>
        <v/>
      </c>
      <c r="AH354" s="102" t="str">
        <f t="shared" si="371"/>
        <v/>
      </c>
      <c r="AI354" s="230" t="str">
        <f t="shared" si="332"/>
        <v/>
      </c>
      <c r="AJ354" s="85">
        <f t="shared" si="384"/>
        <v>0</v>
      </c>
      <c r="AK354" s="27">
        <v>33954</v>
      </c>
      <c r="AL354">
        <v>14.8699998855591</v>
      </c>
      <c r="AM354">
        <v>31.2700004577637</v>
      </c>
      <c r="AN354">
        <v>0</v>
      </c>
      <c r="AO354">
        <v>43.232953780813503</v>
      </c>
      <c r="AP354" s="36">
        <f t="shared" si="333"/>
        <v>6.7174312667395961</v>
      </c>
      <c r="AQ354" s="41">
        <f t="shared" si="346"/>
        <v>0</v>
      </c>
      <c r="AR354" s="42">
        <f t="shared" si="347"/>
        <v>0</v>
      </c>
      <c r="AS354" s="61">
        <f t="shared" si="334"/>
        <v>27.170000314712549</v>
      </c>
      <c r="AT354" s="37" t="str">
        <f t="shared" si="348"/>
        <v xml:space="preserve"> </v>
      </c>
      <c r="AU354" s="76" t="str">
        <f t="shared" si="357"/>
        <v/>
      </c>
      <c r="AV354" s="89" t="str">
        <f t="shared" si="372"/>
        <v/>
      </c>
      <c r="AW354" s="168">
        <f t="shared" si="364"/>
        <v>0</v>
      </c>
      <c r="AX354" s="165">
        <f t="shared" si="385"/>
        <v>0</v>
      </c>
      <c r="AY354" s="70" t="str">
        <f t="shared" si="373"/>
        <v/>
      </c>
      <c r="AZ354" s="102" t="str">
        <f t="shared" si="374"/>
        <v/>
      </c>
      <c r="BA354" s="230" t="str">
        <f t="shared" si="335"/>
        <v/>
      </c>
      <c r="BB354" s="85">
        <f t="shared" si="386"/>
        <v>0</v>
      </c>
      <c r="BC354" s="27">
        <v>33589</v>
      </c>
      <c r="BD354">
        <v>19.209999084472699</v>
      </c>
      <c r="BE354">
        <v>38.119998931884801</v>
      </c>
      <c r="BF354">
        <v>0</v>
      </c>
      <c r="BG354">
        <v>43.261944060621701</v>
      </c>
      <c r="BH354" s="110">
        <f t="shared" si="336"/>
        <v>8.2061505063451641</v>
      </c>
      <c r="BI354" s="111">
        <f t="shared" si="349"/>
        <v>0</v>
      </c>
      <c r="BJ354" s="113">
        <f t="shared" si="350"/>
        <v>0</v>
      </c>
      <c r="BK354" s="112">
        <f t="shared" si="337"/>
        <v>33.392498970031774</v>
      </c>
      <c r="BL354" s="35" t="str">
        <f t="shared" si="338"/>
        <v xml:space="preserve"> </v>
      </c>
      <c r="BM354" s="76" t="str">
        <f t="shared" si="358"/>
        <v/>
      </c>
      <c r="BN354" s="89" t="str">
        <f t="shared" si="375"/>
        <v/>
      </c>
      <c r="BO354" s="168">
        <f t="shared" si="365"/>
        <v>0</v>
      </c>
      <c r="BP354" s="165">
        <f t="shared" si="360"/>
        <v>0</v>
      </c>
      <c r="BQ354" s="70" t="str">
        <f t="shared" si="378"/>
        <v/>
      </c>
      <c r="BR354" s="102" t="str">
        <f t="shared" si="376"/>
        <v/>
      </c>
      <c r="BS354" s="230" t="str">
        <f t="shared" si="351"/>
        <v/>
      </c>
      <c r="BT354" s="85">
        <f t="shared" si="387"/>
        <v>0</v>
      </c>
      <c r="BU354" s="27">
        <v>33954</v>
      </c>
      <c r="BV354">
        <v>10</v>
      </c>
      <c r="BW354">
        <v>28.219999313354499</v>
      </c>
      <c r="BX354">
        <v>0</v>
      </c>
      <c r="BY354">
        <v>43.261944060621701</v>
      </c>
      <c r="BZ354" s="34">
        <f t="shared" si="339"/>
        <v>6.3986153328312341</v>
      </c>
      <c r="CA354" s="38">
        <f t="shared" si="352"/>
        <v>0</v>
      </c>
      <c r="CB354" s="40">
        <f t="shared" si="353"/>
        <v>0</v>
      </c>
      <c r="CC354" s="61">
        <f t="shared" si="340"/>
        <v>23.664999485015876</v>
      </c>
      <c r="CD354" s="35" t="str">
        <f t="shared" si="341"/>
        <v xml:space="preserve"> </v>
      </c>
      <c r="CE354" s="76" t="str">
        <f t="shared" si="359"/>
        <v/>
      </c>
      <c r="CF354" s="89" t="str">
        <f t="shared" si="377"/>
        <v/>
      </c>
      <c r="CG354" s="168">
        <f t="shared" si="366"/>
        <v>0</v>
      </c>
      <c r="CH354" s="165">
        <f t="shared" si="388"/>
        <v>0</v>
      </c>
      <c r="CI354" s="70" t="str">
        <f t="shared" si="361"/>
        <v/>
      </c>
      <c r="CJ354" s="102" t="str">
        <f t="shared" si="379"/>
        <v/>
      </c>
      <c r="CK354" s="230" t="str">
        <f t="shared" si="354"/>
        <v/>
      </c>
      <c r="CL354" s="85">
        <f t="shared" si="389"/>
        <v>0</v>
      </c>
      <c r="CM354" s="6"/>
      <c r="CN354" s="6"/>
      <c r="CO354" s="6"/>
      <c r="CP354" s="6"/>
      <c r="CQ354" s="6"/>
      <c r="CR354" s="6"/>
      <c r="CS354" s="6"/>
      <c r="CT354" s="6"/>
      <c r="CU354" s="6"/>
    </row>
    <row r="355" spans="1:99" ht="15.6">
      <c r="A355" s="27">
        <v>33225</v>
      </c>
      <c r="B355">
        <v>13.0100002288818</v>
      </c>
      <c r="C355">
        <v>24.430000305175799</v>
      </c>
      <c r="D355">
        <v>0</v>
      </c>
      <c r="E355">
        <v>43.171082842996803</v>
      </c>
      <c r="F355" s="36">
        <f t="shared" si="326"/>
        <v>5.0017101320733879</v>
      </c>
      <c r="G355" s="41">
        <f t="shared" si="342"/>
        <v>0</v>
      </c>
      <c r="H355" s="42">
        <f t="shared" si="343"/>
        <v>0</v>
      </c>
      <c r="I355" s="61">
        <f t="shared" si="327"/>
        <v>21.575000286102298</v>
      </c>
      <c r="J355" s="35" t="str">
        <f t="shared" si="328"/>
        <v xml:space="preserve"> </v>
      </c>
      <c r="K355" s="89" t="str">
        <f t="shared" si="355"/>
        <v/>
      </c>
      <c r="L355" s="89" t="str">
        <f t="shared" si="362"/>
        <v/>
      </c>
      <c r="M355" s="168">
        <f t="shared" si="367"/>
        <v>0</v>
      </c>
      <c r="N355" s="165">
        <f t="shared" si="381"/>
        <v>0</v>
      </c>
      <c r="O355" s="70" t="str">
        <f t="shared" si="380"/>
        <v/>
      </c>
      <c r="P355" s="102" t="str">
        <f t="shared" si="368"/>
        <v/>
      </c>
      <c r="Q355" s="230" t="str">
        <f t="shared" si="325"/>
        <v/>
      </c>
      <c r="R355" s="85">
        <f t="shared" si="382"/>
        <v>0</v>
      </c>
      <c r="S355" s="27">
        <v>33590</v>
      </c>
      <c r="T355">
        <v>19.649999618530298</v>
      </c>
      <c r="U355">
        <v>24.069999694824201</v>
      </c>
      <c r="V355">
        <v>0</v>
      </c>
      <c r="W355">
        <v>43.171082842996803</v>
      </c>
      <c r="X355" s="36">
        <f t="shared" si="329"/>
        <v>3.379236116740437</v>
      </c>
      <c r="Y355" s="41">
        <f t="shared" si="344"/>
        <v>0</v>
      </c>
      <c r="Z355" s="42">
        <f t="shared" si="345"/>
        <v>0</v>
      </c>
      <c r="AA355" s="61">
        <f t="shared" si="330"/>
        <v>22.964999675750725</v>
      </c>
      <c r="AB355" s="35" t="str">
        <f t="shared" si="331"/>
        <v xml:space="preserve"> </v>
      </c>
      <c r="AC355" s="76" t="str">
        <f t="shared" si="356"/>
        <v/>
      </c>
      <c r="AD355" s="89" t="str">
        <f t="shared" si="369"/>
        <v/>
      </c>
      <c r="AE355" s="168">
        <f t="shared" si="363"/>
        <v>0</v>
      </c>
      <c r="AF355" s="165">
        <f t="shared" si="383"/>
        <v>0</v>
      </c>
      <c r="AG355" s="70" t="str">
        <f t="shared" si="370"/>
        <v/>
      </c>
      <c r="AH355" s="102" t="str">
        <f t="shared" si="371"/>
        <v/>
      </c>
      <c r="AI355" s="230" t="str">
        <f t="shared" si="332"/>
        <v/>
      </c>
      <c r="AJ355" s="85">
        <f t="shared" si="384"/>
        <v>0</v>
      </c>
      <c r="AK355" s="27">
        <v>33955</v>
      </c>
      <c r="AL355">
        <v>19.899999618530298</v>
      </c>
      <c r="AM355">
        <v>36.110000610351598</v>
      </c>
      <c r="AN355">
        <v>0</v>
      </c>
      <c r="AO355">
        <v>43.171082842996803</v>
      </c>
      <c r="AP355" s="36">
        <f t="shared" si="333"/>
        <v>7.4741034203007359</v>
      </c>
      <c r="AQ355" s="41">
        <f t="shared" si="346"/>
        <v>0</v>
      </c>
      <c r="AR355" s="42">
        <f t="shared" si="347"/>
        <v>0</v>
      </c>
      <c r="AS355" s="61">
        <f t="shared" si="334"/>
        <v>32.057500362396276</v>
      </c>
      <c r="AT355" s="37" t="str">
        <f t="shared" si="348"/>
        <v xml:space="preserve"> </v>
      </c>
      <c r="AU355" s="76" t="str">
        <f t="shared" si="357"/>
        <v/>
      </c>
      <c r="AV355" s="89" t="str">
        <f t="shared" si="372"/>
        <v/>
      </c>
      <c r="AW355" s="168">
        <f t="shared" si="364"/>
        <v>0</v>
      </c>
      <c r="AX355" s="165">
        <f t="shared" si="385"/>
        <v>0</v>
      </c>
      <c r="AY355" s="70" t="str">
        <f t="shared" si="373"/>
        <v/>
      </c>
      <c r="AZ355" s="102" t="str">
        <f t="shared" si="374"/>
        <v/>
      </c>
      <c r="BA355" s="230" t="str">
        <f t="shared" si="335"/>
        <v/>
      </c>
      <c r="BB355" s="85">
        <f t="shared" si="386"/>
        <v>0</v>
      </c>
      <c r="BC355" s="27">
        <v>33590</v>
      </c>
      <c r="BD355">
        <v>17.790000915527301</v>
      </c>
      <c r="BE355">
        <v>27.590000152587901</v>
      </c>
      <c r="BF355">
        <v>0</v>
      </c>
      <c r="BG355">
        <v>43.1993716858764</v>
      </c>
      <c r="BH355" s="110">
        <f t="shared" si="336"/>
        <v>5.1404363423867538</v>
      </c>
      <c r="BI355" s="111">
        <f t="shared" si="349"/>
        <v>0</v>
      </c>
      <c r="BJ355" s="113">
        <f t="shared" si="350"/>
        <v>0</v>
      </c>
      <c r="BK355" s="112">
        <f t="shared" si="337"/>
        <v>25.14000034332275</v>
      </c>
      <c r="BL355" s="35" t="str">
        <f t="shared" si="338"/>
        <v xml:space="preserve"> </v>
      </c>
      <c r="BM355" s="76" t="str">
        <f t="shared" si="358"/>
        <v/>
      </c>
      <c r="BN355" s="89" t="str">
        <f t="shared" si="375"/>
        <v/>
      </c>
      <c r="BO355" s="168">
        <f t="shared" si="365"/>
        <v>0</v>
      </c>
      <c r="BP355" s="165">
        <f t="shared" si="360"/>
        <v>0</v>
      </c>
      <c r="BQ355" s="70" t="str">
        <f t="shared" si="378"/>
        <v/>
      </c>
      <c r="BR355" s="102" t="str">
        <f t="shared" si="376"/>
        <v/>
      </c>
      <c r="BS355" s="230" t="str">
        <f t="shared" si="351"/>
        <v/>
      </c>
      <c r="BT355" s="85">
        <f t="shared" si="387"/>
        <v>0</v>
      </c>
      <c r="BU355" s="27">
        <v>33955</v>
      </c>
      <c r="BV355">
        <v>15.069999694824199</v>
      </c>
      <c r="BW355">
        <v>32.529998779296903</v>
      </c>
      <c r="BX355">
        <v>0</v>
      </c>
      <c r="BY355">
        <v>43.1993716858764</v>
      </c>
      <c r="BZ355" s="34">
        <f t="shared" si="339"/>
        <v>7.0494399090783579</v>
      </c>
      <c r="CA355" s="38">
        <f t="shared" si="352"/>
        <v>0</v>
      </c>
      <c r="CB355" s="40">
        <f t="shared" si="353"/>
        <v>0</v>
      </c>
      <c r="CC355" s="61">
        <f t="shared" si="340"/>
        <v>28.164999008178725</v>
      </c>
      <c r="CD355" s="35" t="str">
        <f t="shared" si="341"/>
        <v xml:space="preserve"> </v>
      </c>
      <c r="CE355" s="76" t="str">
        <f t="shared" si="359"/>
        <v/>
      </c>
      <c r="CF355" s="89" t="str">
        <f t="shared" si="377"/>
        <v/>
      </c>
      <c r="CG355" s="168">
        <f t="shared" si="366"/>
        <v>0</v>
      </c>
      <c r="CH355" s="165">
        <f t="shared" si="388"/>
        <v>0</v>
      </c>
      <c r="CI355" s="70" t="str">
        <f t="shared" si="361"/>
        <v/>
      </c>
      <c r="CJ355" s="102" t="str">
        <f t="shared" si="379"/>
        <v/>
      </c>
      <c r="CK355" s="230" t="str">
        <f t="shared" si="354"/>
        <v/>
      </c>
      <c r="CL355" s="85">
        <f t="shared" si="389"/>
        <v>0</v>
      </c>
      <c r="CM355" s="6"/>
      <c r="CN355" s="6"/>
      <c r="CO355" s="6"/>
      <c r="CP355" s="6"/>
      <c r="CQ355" s="6"/>
      <c r="CR355" s="6"/>
      <c r="CS355" s="6"/>
      <c r="CT355" s="6"/>
      <c r="CU355" s="6"/>
    </row>
    <row r="356" spans="1:99" ht="15.6">
      <c r="A356" s="27">
        <v>33226</v>
      </c>
      <c r="B356">
        <v>12.550000190734901</v>
      </c>
      <c r="C356">
        <v>26.4899997711182</v>
      </c>
      <c r="D356">
        <v>0</v>
      </c>
      <c r="E356">
        <v>43.102523345343499</v>
      </c>
      <c r="F356" s="36">
        <f t="shared" si="326"/>
        <v>5.6381608627759947</v>
      </c>
      <c r="G356" s="41">
        <f t="shared" si="342"/>
        <v>0</v>
      </c>
      <c r="H356" s="42">
        <f t="shared" si="343"/>
        <v>0</v>
      </c>
      <c r="I356" s="61">
        <f t="shared" si="327"/>
        <v>23.004999876022374</v>
      </c>
      <c r="J356" s="35" t="str">
        <f t="shared" si="328"/>
        <v xml:space="preserve"> </v>
      </c>
      <c r="K356" s="89" t="str">
        <f t="shared" si="355"/>
        <v/>
      </c>
      <c r="L356" s="89" t="str">
        <f t="shared" si="362"/>
        <v/>
      </c>
      <c r="M356" s="168">
        <f t="shared" si="367"/>
        <v>0</v>
      </c>
      <c r="N356" s="165">
        <f t="shared" si="381"/>
        <v>0</v>
      </c>
      <c r="O356" s="70" t="str">
        <f t="shared" si="380"/>
        <v/>
      </c>
      <c r="P356" s="102" t="str">
        <f t="shared" si="368"/>
        <v/>
      </c>
      <c r="Q356" s="230" t="str">
        <f t="shared" si="325"/>
        <v/>
      </c>
      <c r="R356" s="85">
        <f t="shared" si="382"/>
        <v>0</v>
      </c>
      <c r="S356" s="27">
        <v>33591</v>
      </c>
      <c r="T356">
        <v>14.430000305175801</v>
      </c>
      <c r="U356">
        <v>23.590000152587901</v>
      </c>
      <c r="V356">
        <v>0.10000000149011599</v>
      </c>
      <c r="W356">
        <v>43.102523345343499</v>
      </c>
      <c r="X356" s="36">
        <f t="shared" si="329"/>
        <v>4.5079386895128177</v>
      </c>
      <c r="Y356" s="41">
        <f t="shared" si="344"/>
        <v>0</v>
      </c>
      <c r="Z356" s="42">
        <f t="shared" si="345"/>
        <v>0</v>
      </c>
      <c r="AA356" s="61">
        <f t="shared" si="330"/>
        <v>21.300000190734877</v>
      </c>
      <c r="AB356" s="35" t="str">
        <f t="shared" si="331"/>
        <v xml:space="preserve"> </v>
      </c>
      <c r="AC356" s="76" t="str">
        <f t="shared" si="356"/>
        <v/>
      </c>
      <c r="AD356" s="89" t="str">
        <f t="shared" si="369"/>
        <v/>
      </c>
      <c r="AE356" s="168">
        <f t="shared" si="363"/>
        <v>6.9350275851754781E-2</v>
      </c>
      <c r="AF356" s="165">
        <f t="shared" si="383"/>
        <v>0</v>
      </c>
      <c r="AG356" s="70" t="str">
        <f t="shared" si="370"/>
        <v/>
      </c>
      <c r="AH356" s="102" t="str">
        <f t="shared" si="371"/>
        <v/>
      </c>
      <c r="AI356" s="230" t="str">
        <f t="shared" si="332"/>
        <v/>
      </c>
      <c r="AJ356" s="85">
        <f t="shared" si="384"/>
        <v>0</v>
      </c>
      <c r="AK356" s="27">
        <v>33956</v>
      </c>
      <c r="AL356">
        <v>17.409999847412099</v>
      </c>
      <c r="AM356">
        <v>24.7700004577637</v>
      </c>
      <c r="AN356">
        <v>0</v>
      </c>
      <c r="AO356">
        <v>43.102523345343499</v>
      </c>
      <c r="AP356" s="36">
        <f t="shared" si="333"/>
        <v>4.269149047214186</v>
      </c>
      <c r="AQ356" s="41">
        <f t="shared" si="346"/>
        <v>0</v>
      </c>
      <c r="AR356" s="42">
        <f t="shared" si="347"/>
        <v>0</v>
      </c>
      <c r="AS356" s="61">
        <f t="shared" si="334"/>
        <v>22.930000305175799</v>
      </c>
      <c r="AT356" s="37" t="str">
        <f t="shared" si="348"/>
        <v xml:space="preserve"> </v>
      </c>
      <c r="AU356" s="76" t="str">
        <f t="shared" si="357"/>
        <v/>
      </c>
      <c r="AV356" s="89" t="str">
        <f t="shared" si="372"/>
        <v/>
      </c>
      <c r="AW356" s="168">
        <f t="shared" si="364"/>
        <v>0</v>
      </c>
      <c r="AX356" s="165">
        <f t="shared" si="385"/>
        <v>0</v>
      </c>
      <c r="AY356" s="70" t="str">
        <f t="shared" si="373"/>
        <v/>
      </c>
      <c r="AZ356" s="102" t="str">
        <f t="shared" si="374"/>
        <v/>
      </c>
      <c r="BA356" s="230" t="str">
        <f t="shared" si="335"/>
        <v/>
      </c>
      <c r="BB356" s="85">
        <f t="shared" si="386"/>
        <v>0</v>
      </c>
      <c r="BC356" s="27">
        <v>33591</v>
      </c>
      <c r="BD356">
        <v>12.1199998855591</v>
      </c>
      <c r="BE356">
        <v>26.790000915527301</v>
      </c>
      <c r="BF356">
        <v>0</v>
      </c>
      <c r="BG356">
        <v>43.129999780757103</v>
      </c>
      <c r="BH356" s="110">
        <f t="shared" si="336"/>
        <v>5.7775119464118809</v>
      </c>
      <c r="BI356" s="111">
        <f t="shared" si="349"/>
        <v>0</v>
      </c>
      <c r="BJ356" s="113">
        <f t="shared" si="350"/>
        <v>0</v>
      </c>
      <c r="BK356" s="112">
        <f t="shared" si="337"/>
        <v>23.12250065803525</v>
      </c>
      <c r="BL356" s="35" t="str">
        <f t="shared" si="338"/>
        <v xml:space="preserve"> </v>
      </c>
      <c r="BM356" s="76" t="str">
        <f t="shared" si="358"/>
        <v/>
      </c>
      <c r="BN356" s="89" t="str">
        <f t="shared" si="375"/>
        <v/>
      </c>
      <c r="BO356" s="168">
        <f t="shared" si="365"/>
        <v>0</v>
      </c>
      <c r="BP356" s="165">
        <f t="shared" si="360"/>
        <v>0</v>
      </c>
      <c r="BQ356" s="70" t="str">
        <f t="shared" si="378"/>
        <v/>
      </c>
      <c r="BR356" s="102" t="str">
        <f t="shared" si="376"/>
        <v/>
      </c>
      <c r="BS356" s="230" t="str">
        <f t="shared" si="351"/>
        <v/>
      </c>
      <c r="BT356" s="85">
        <f t="shared" si="387"/>
        <v>0</v>
      </c>
      <c r="BU356" s="27">
        <v>33956</v>
      </c>
      <c r="BV356">
        <v>14.7700004577637</v>
      </c>
      <c r="BW356">
        <v>30.409999847412099</v>
      </c>
      <c r="BX356">
        <v>0</v>
      </c>
      <c r="BY356">
        <v>43.129999780757103</v>
      </c>
      <c r="BZ356" s="34">
        <f t="shared" si="339"/>
        <v>6.4674551887490566</v>
      </c>
      <c r="CA356" s="38">
        <f t="shared" si="352"/>
        <v>0</v>
      </c>
      <c r="CB356" s="40">
        <f t="shared" si="353"/>
        <v>0</v>
      </c>
      <c r="CC356" s="61">
        <f t="shared" si="340"/>
        <v>26.5</v>
      </c>
      <c r="CD356" s="35" t="str">
        <f t="shared" si="341"/>
        <v xml:space="preserve"> </v>
      </c>
      <c r="CE356" s="76" t="str">
        <f t="shared" si="359"/>
        <v/>
      </c>
      <c r="CF356" s="89" t="str">
        <f t="shared" si="377"/>
        <v/>
      </c>
      <c r="CG356" s="168">
        <f t="shared" si="366"/>
        <v>0</v>
      </c>
      <c r="CH356" s="165">
        <f t="shared" si="388"/>
        <v>0</v>
      </c>
      <c r="CI356" s="70" t="str">
        <f t="shared" si="361"/>
        <v/>
      </c>
      <c r="CJ356" s="102" t="str">
        <f t="shared" si="379"/>
        <v/>
      </c>
      <c r="CK356" s="230" t="str">
        <f t="shared" si="354"/>
        <v/>
      </c>
      <c r="CL356" s="85">
        <f t="shared" si="389"/>
        <v>0</v>
      </c>
      <c r="CM356" s="6"/>
      <c r="CN356" s="6"/>
      <c r="CO356" s="6"/>
      <c r="CP356" s="6"/>
      <c r="CQ356" s="6"/>
      <c r="CR356" s="6"/>
      <c r="CS356" s="6"/>
      <c r="CT356" s="6"/>
      <c r="CU356" s="6"/>
    </row>
    <row r="357" spans="1:99" ht="15.6">
      <c r="A357" s="27">
        <v>33227</v>
      </c>
      <c r="B357">
        <v>14.3800001144409</v>
      </c>
      <c r="C357">
        <v>24.829999923706101</v>
      </c>
      <c r="D357">
        <v>0</v>
      </c>
      <c r="E357">
        <v>43.027450761497697</v>
      </c>
      <c r="F357" s="36">
        <f t="shared" si="326"/>
        <v>4.8842194473148925</v>
      </c>
      <c r="G357" s="41">
        <f t="shared" si="342"/>
        <v>0</v>
      </c>
      <c r="H357" s="42">
        <f t="shared" si="343"/>
        <v>0</v>
      </c>
      <c r="I357" s="61">
        <f t="shared" si="327"/>
        <v>22.217499971389799</v>
      </c>
      <c r="J357" s="35" t="str">
        <f t="shared" si="328"/>
        <v xml:space="preserve"> </v>
      </c>
      <c r="K357" s="89" t="str">
        <f t="shared" si="355"/>
        <v/>
      </c>
      <c r="L357" s="89" t="str">
        <f t="shared" si="362"/>
        <v/>
      </c>
      <c r="M357" s="168">
        <f t="shared" si="367"/>
        <v>0</v>
      </c>
      <c r="N357" s="165">
        <f t="shared" si="381"/>
        <v>0</v>
      </c>
      <c r="O357" s="70" t="str">
        <f t="shared" si="380"/>
        <v/>
      </c>
      <c r="P357" s="102" t="str">
        <f t="shared" si="368"/>
        <v/>
      </c>
      <c r="Q357" s="230" t="str">
        <f t="shared" si="325"/>
        <v/>
      </c>
      <c r="R357" s="85">
        <f t="shared" si="382"/>
        <v>0</v>
      </c>
      <c r="S357" s="27">
        <v>33592</v>
      </c>
      <c r="T357">
        <v>12.4799995422363</v>
      </c>
      <c r="U357">
        <v>30.639999389648398</v>
      </c>
      <c r="V357">
        <v>0</v>
      </c>
      <c r="W357">
        <v>43.027450761497697</v>
      </c>
      <c r="X357" s="36">
        <f t="shared" si="329"/>
        <v>6.775172733829586</v>
      </c>
      <c r="Y357" s="41">
        <f t="shared" si="344"/>
        <v>0</v>
      </c>
      <c r="Z357" s="42">
        <f t="shared" si="345"/>
        <v>0</v>
      </c>
      <c r="AA357" s="61">
        <f t="shared" si="330"/>
        <v>26.099999427795375</v>
      </c>
      <c r="AB357" s="35" t="str">
        <f t="shared" si="331"/>
        <v xml:space="preserve"> </v>
      </c>
      <c r="AC357" s="76" t="str">
        <f t="shared" si="356"/>
        <v/>
      </c>
      <c r="AD357" s="89" t="str">
        <f t="shared" si="369"/>
        <v/>
      </c>
      <c r="AE357" s="168">
        <f t="shared" si="363"/>
        <v>0</v>
      </c>
      <c r="AF357" s="165">
        <f t="shared" si="383"/>
        <v>0</v>
      </c>
      <c r="AG357" s="70" t="str">
        <f t="shared" si="370"/>
        <v/>
      </c>
      <c r="AH357" s="102" t="str">
        <f t="shared" si="371"/>
        <v/>
      </c>
      <c r="AI357" s="230" t="str">
        <f t="shared" si="332"/>
        <v/>
      </c>
      <c r="AJ357" s="85">
        <f t="shared" si="384"/>
        <v>0</v>
      </c>
      <c r="AK357" s="27">
        <v>33957</v>
      </c>
      <c r="AL357">
        <v>13.300000190734901</v>
      </c>
      <c r="AM357">
        <v>22.809999465942401</v>
      </c>
      <c r="AN357">
        <v>0.10000000149011599</v>
      </c>
      <c r="AO357">
        <v>43.027450761497697</v>
      </c>
      <c r="AP357" s="36">
        <f t="shared" si="333"/>
        <v>4.466294276707135</v>
      </c>
      <c r="AQ357" s="41">
        <f t="shared" si="346"/>
        <v>0</v>
      </c>
      <c r="AR357" s="42">
        <f t="shared" si="347"/>
        <v>0</v>
      </c>
      <c r="AS357" s="61">
        <f t="shared" si="334"/>
        <v>20.432499647140524</v>
      </c>
      <c r="AT357" s="37" t="str">
        <f t="shared" si="348"/>
        <v xml:space="preserve"> </v>
      </c>
      <c r="AU357" s="76" t="str">
        <f t="shared" si="357"/>
        <v/>
      </c>
      <c r="AV357" s="89" t="str">
        <f t="shared" si="372"/>
        <v/>
      </c>
      <c r="AW357" s="168">
        <f t="shared" si="364"/>
        <v>0.10562364761713677</v>
      </c>
      <c r="AX357" s="165">
        <f t="shared" si="385"/>
        <v>0</v>
      </c>
      <c r="AY357" s="70" t="str">
        <f t="shared" si="373"/>
        <v/>
      </c>
      <c r="AZ357" s="102" t="str">
        <f t="shared" si="374"/>
        <v/>
      </c>
      <c r="BA357" s="230" t="str">
        <f t="shared" si="335"/>
        <v/>
      </c>
      <c r="BB357" s="85">
        <f t="shared" si="386"/>
        <v>0</v>
      </c>
      <c r="BC357" s="27">
        <v>33592</v>
      </c>
      <c r="BD357">
        <v>14.2799997329712</v>
      </c>
      <c r="BE357">
        <v>34.340000152587898</v>
      </c>
      <c r="BF357">
        <v>0</v>
      </c>
      <c r="BG357">
        <v>43.054002613442599</v>
      </c>
      <c r="BH357" s="110">
        <f t="shared" si="336"/>
        <v>7.6230013066195985</v>
      </c>
      <c r="BI357" s="111">
        <f t="shared" si="349"/>
        <v>0</v>
      </c>
      <c r="BJ357" s="113">
        <f t="shared" si="350"/>
        <v>0</v>
      </c>
      <c r="BK357" s="112">
        <f t="shared" si="337"/>
        <v>29.325000047683723</v>
      </c>
      <c r="BL357" s="35" t="str">
        <f t="shared" si="338"/>
        <v xml:space="preserve"> </v>
      </c>
      <c r="BM357" s="76" t="str">
        <f t="shared" si="358"/>
        <v/>
      </c>
      <c r="BN357" s="89" t="str">
        <f t="shared" si="375"/>
        <v/>
      </c>
      <c r="BO357" s="168">
        <f t="shared" si="365"/>
        <v>0</v>
      </c>
      <c r="BP357" s="165">
        <f t="shared" si="360"/>
        <v>0</v>
      </c>
      <c r="BQ357" s="70" t="str">
        <f t="shared" si="378"/>
        <v/>
      </c>
      <c r="BR357" s="102" t="str">
        <f t="shared" si="376"/>
        <v/>
      </c>
      <c r="BS357" s="230" t="str">
        <f t="shared" si="351"/>
        <v/>
      </c>
      <c r="BT357" s="85">
        <f t="shared" si="387"/>
        <v>0</v>
      </c>
      <c r="BU357" s="27">
        <v>33957</v>
      </c>
      <c r="BV357">
        <v>10.6000003814697</v>
      </c>
      <c r="BW357">
        <v>23.430000305175799</v>
      </c>
      <c r="BX357">
        <v>0</v>
      </c>
      <c r="BY357">
        <v>43.054002613442599</v>
      </c>
      <c r="BZ357" s="34">
        <f t="shared" si="339"/>
        <v>5.0402840844972694</v>
      </c>
      <c r="CA357" s="38">
        <f t="shared" si="352"/>
        <v>0</v>
      </c>
      <c r="CB357" s="40">
        <f t="shared" si="353"/>
        <v>0</v>
      </c>
      <c r="CC357" s="61">
        <f t="shared" si="340"/>
        <v>20.222500324249275</v>
      </c>
      <c r="CD357" s="35" t="str">
        <f t="shared" si="341"/>
        <v xml:space="preserve"> </v>
      </c>
      <c r="CE357" s="76" t="str">
        <f t="shared" si="359"/>
        <v/>
      </c>
      <c r="CF357" s="89" t="str">
        <f t="shared" si="377"/>
        <v/>
      </c>
      <c r="CG357" s="168">
        <f t="shared" si="366"/>
        <v>0.10902095523124034</v>
      </c>
      <c r="CH357" s="165">
        <f t="shared" si="388"/>
        <v>0</v>
      </c>
      <c r="CI357" s="70" t="str">
        <f t="shared" si="361"/>
        <v/>
      </c>
      <c r="CJ357" s="102" t="str">
        <f t="shared" si="379"/>
        <v/>
      </c>
      <c r="CK357" s="230" t="str">
        <f t="shared" si="354"/>
        <v/>
      </c>
      <c r="CL357" s="85">
        <f t="shared" si="389"/>
        <v>0</v>
      </c>
      <c r="CM357" s="6"/>
      <c r="CN357" s="6"/>
      <c r="CO357" s="6"/>
      <c r="CP357" s="6"/>
      <c r="CQ357" s="6"/>
      <c r="CR357" s="6"/>
      <c r="CS357" s="6"/>
      <c r="CT357" s="6"/>
      <c r="CU357" s="6"/>
    </row>
    <row r="358" spans="1:99" ht="15.6">
      <c r="A358" s="27">
        <v>33228</v>
      </c>
      <c r="B358">
        <v>14.2299995422363</v>
      </c>
      <c r="C358">
        <v>23.790000915527301</v>
      </c>
      <c r="D358">
        <v>0</v>
      </c>
      <c r="E358">
        <v>42.946040565103502</v>
      </c>
      <c r="F358" s="36">
        <f t="shared" si="326"/>
        <v>4.5885944882363709</v>
      </c>
      <c r="G358" s="41">
        <f t="shared" si="342"/>
        <v>0</v>
      </c>
      <c r="H358" s="42">
        <f t="shared" si="343"/>
        <v>0</v>
      </c>
      <c r="I358" s="61">
        <f t="shared" si="327"/>
        <v>21.400000572204551</v>
      </c>
      <c r="J358" s="35" t="str">
        <f t="shared" si="328"/>
        <v xml:space="preserve"> </v>
      </c>
      <c r="K358" s="89" t="str">
        <f t="shared" si="355"/>
        <v/>
      </c>
      <c r="L358" s="89" t="str">
        <f t="shared" si="362"/>
        <v/>
      </c>
      <c r="M358" s="168">
        <f t="shared" si="367"/>
        <v>5.662843401359028E-2</v>
      </c>
      <c r="N358" s="165">
        <f t="shared" si="381"/>
        <v>0</v>
      </c>
      <c r="O358" s="70" t="str">
        <f t="shared" si="380"/>
        <v/>
      </c>
      <c r="P358" s="102" t="str">
        <f t="shared" si="368"/>
        <v/>
      </c>
      <c r="Q358" s="230" t="str">
        <f t="shared" si="325"/>
        <v/>
      </c>
      <c r="R358" s="85">
        <f t="shared" si="382"/>
        <v>0</v>
      </c>
      <c r="S358" s="27">
        <v>33593</v>
      </c>
      <c r="T358">
        <v>18.440000534057599</v>
      </c>
      <c r="U358">
        <v>36.830001831054702</v>
      </c>
      <c r="V358">
        <v>0</v>
      </c>
      <c r="W358">
        <v>42.946040565103502</v>
      </c>
      <c r="X358" s="36">
        <f t="shared" si="329"/>
        <v>7.8553638405613402</v>
      </c>
      <c r="Y358" s="41">
        <f t="shared" si="344"/>
        <v>0</v>
      </c>
      <c r="Z358" s="42">
        <f t="shared" si="345"/>
        <v>0</v>
      </c>
      <c r="AA358" s="61">
        <f t="shared" si="330"/>
        <v>32.232501506805427</v>
      </c>
      <c r="AB358" s="35" t="str">
        <f t="shared" si="331"/>
        <v xml:space="preserve"> </v>
      </c>
      <c r="AC358" s="76" t="str">
        <f t="shared" si="356"/>
        <v/>
      </c>
      <c r="AD358" s="89" t="str">
        <f t="shared" si="369"/>
        <v/>
      </c>
      <c r="AE358" s="168">
        <f t="shared" si="363"/>
        <v>0</v>
      </c>
      <c r="AF358" s="165">
        <f t="shared" si="383"/>
        <v>0</v>
      </c>
      <c r="AG358" s="70" t="str">
        <f t="shared" si="370"/>
        <v/>
      </c>
      <c r="AH358" s="102" t="str">
        <f t="shared" si="371"/>
        <v/>
      </c>
      <c r="AI358" s="230" t="str">
        <f t="shared" si="332"/>
        <v/>
      </c>
      <c r="AJ358" s="85">
        <f t="shared" si="384"/>
        <v>0</v>
      </c>
      <c r="AK358" s="27">
        <v>33958</v>
      </c>
      <c r="AL358">
        <v>11.680000305175801</v>
      </c>
      <c r="AM358">
        <v>25.5100002288818</v>
      </c>
      <c r="AN358">
        <v>0</v>
      </c>
      <c r="AO358">
        <v>42.946040565103502</v>
      </c>
      <c r="AP358" s="36">
        <f t="shared" si="333"/>
        <v>5.4567957389523487</v>
      </c>
      <c r="AQ358" s="41">
        <f t="shared" si="346"/>
        <v>0</v>
      </c>
      <c r="AR358" s="42">
        <f t="shared" si="347"/>
        <v>0</v>
      </c>
      <c r="AS358" s="61">
        <f t="shared" si="334"/>
        <v>22.052500247955301</v>
      </c>
      <c r="AT358" s="37" t="str">
        <f t="shared" si="348"/>
        <v xml:space="preserve"> </v>
      </c>
      <c r="AU358" s="76" t="str">
        <f t="shared" si="357"/>
        <v/>
      </c>
      <c r="AV358" s="89" t="str">
        <f t="shared" si="372"/>
        <v/>
      </c>
      <c r="AW358" s="168">
        <f t="shared" si="364"/>
        <v>0</v>
      </c>
      <c r="AX358" s="165">
        <f t="shared" si="385"/>
        <v>0</v>
      </c>
      <c r="AY358" s="70" t="str">
        <f t="shared" si="373"/>
        <v/>
      </c>
      <c r="AZ358" s="102" t="str">
        <f t="shared" si="374"/>
        <v/>
      </c>
      <c r="BA358" s="230" t="str">
        <f t="shared" si="335"/>
        <v/>
      </c>
      <c r="BB358" s="85">
        <f t="shared" si="386"/>
        <v>0</v>
      </c>
      <c r="BC358" s="27">
        <v>33593</v>
      </c>
      <c r="BD358">
        <v>16.659999847412099</v>
      </c>
      <c r="BE358">
        <v>34.450000762939503</v>
      </c>
      <c r="BF358">
        <v>0</v>
      </c>
      <c r="BG358">
        <v>42.971554452111697</v>
      </c>
      <c r="BH358" s="110">
        <f t="shared" si="336"/>
        <v>7.3768337268976154</v>
      </c>
      <c r="BI358" s="111">
        <f t="shared" si="349"/>
        <v>0</v>
      </c>
      <c r="BJ358" s="113">
        <f t="shared" si="350"/>
        <v>0</v>
      </c>
      <c r="BK358" s="112">
        <f t="shared" si="337"/>
        <v>30.002500534057653</v>
      </c>
      <c r="BL358" s="35" t="str">
        <f t="shared" si="338"/>
        <v xml:space="preserve"> </v>
      </c>
      <c r="BM358" s="76" t="str">
        <f t="shared" si="358"/>
        <v/>
      </c>
      <c r="BN358" s="89" t="str">
        <f t="shared" si="375"/>
        <v/>
      </c>
      <c r="BO358" s="168">
        <f t="shared" si="365"/>
        <v>0</v>
      </c>
      <c r="BP358" s="165">
        <f t="shared" si="360"/>
        <v>0</v>
      </c>
      <c r="BQ358" s="70" t="str">
        <f t="shared" si="378"/>
        <v/>
      </c>
      <c r="BR358" s="102" t="str">
        <f t="shared" si="376"/>
        <v/>
      </c>
      <c r="BS358" s="230" t="str">
        <f t="shared" si="351"/>
        <v/>
      </c>
      <c r="BT358" s="85">
        <f t="shared" si="387"/>
        <v>0</v>
      </c>
      <c r="BU358" s="27">
        <v>33958</v>
      </c>
      <c r="BV358">
        <v>7.9299998283386204</v>
      </c>
      <c r="BW358">
        <v>25.840000152587901</v>
      </c>
      <c r="BX358">
        <v>0</v>
      </c>
      <c r="BY358">
        <v>42.971554452111697</v>
      </c>
      <c r="BZ358" s="34">
        <f t="shared" si="339"/>
        <v>5.9215078773056415</v>
      </c>
      <c r="CA358" s="38">
        <f t="shared" si="352"/>
        <v>0</v>
      </c>
      <c r="CB358" s="40">
        <f t="shared" si="353"/>
        <v>0</v>
      </c>
      <c r="CC358" s="61">
        <f t="shared" si="340"/>
        <v>21.362500071525581</v>
      </c>
      <c r="CD358" s="35" t="str">
        <f t="shared" si="341"/>
        <v xml:space="preserve"> </v>
      </c>
      <c r="CE358" s="76" t="str">
        <f t="shared" si="359"/>
        <v/>
      </c>
      <c r="CF358" s="89" t="str">
        <f t="shared" si="377"/>
        <v/>
      </c>
      <c r="CG358" s="168">
        <f t="shared" si="366"/>
        <v>6.2210466905166871E-2</v>
      </c>
      <c r="CH358" s="165">
        <f t="shared" si="388"/>
        <v>0</v>
      </c>
      <c r="CI358" s="70" t="str">
        <f t="shared" si="361"/>
        <v/>
      </c>
      <c r="CJ358" s="102" t="str">
        <f t="shared" si="379"/>
        <v/>
      </c>
      <c r="CK358" s="230" t="str">
        <f t="shared" si="354"/>
        <v/>
      </c>
      <c r="CL358" s="85">
        <f t="shared" si="389"/>
        <v>0</v>
      </c>
      <c r="CM358" s="6"/>
      <c r="CN358" s="6"/>
      <c r="CO358" s="6"/>
      <c r="CP358" s="6"/>
      <c r="CQ358" s="6"/>
      <c r="CR358" s="6"/>
      <c r="CS358" s="6"/>
      <c r="CT358" s="6"/>
      <c r="CU358" s="6"/>
    </row>
    <row r="359" spans="1:99" ht="15.6">
      <c r="A359" s="27">
        <v>33229</v>
      </c>
      <c r="B359">
        <v>17.690000534057599</v>
      </c>
      <c r="C359">
        <v>24.870000839233398</v>
      </c>
      <c r="D359">
        <v>0.30000001192092901</v>
      </c>
      <c r="E359">
        <v>42.858468229805197</v>
      </c>
      <c r="F359" s="36">
        <f t="shared" si="326"/>
        <v>4.2132302231936043</v>
      </c>
      <c r="G359" s="41">
        <f t="shared" si="342"/>
        <v>0</v>
      </c>
      <c r="H359" s="42">
        <f t="shared" si="343"/>
        <v>0</v>
      </c>
      <c r="I359" s="61">
        <f t="shared" si="327"/>
        <v>23.07500076293945</v>
      </c>
      <c r="J359" s="35" t="str">
        <f t="shared" si="328"/>
        <v xml:space="preserve"> </v>
      </c>
      <c r="K359" s="89" t="str">
        <f t="shared" si="355"/>
        <v/>
      </c>
      <c r="L359" s="89" t="str">
        <f t="shared" si="362"/>
        <v/>
      </c>
      <c r="M359" s="168">
        <f t="shared" si="367"/>
        <v>0</v>
      </c>
      <c r="N359" s="165">
        <f t="shared" si="381"/>
        <v>0</v>
      </c>
      <c r="O359" s="70" t="str">
        <f t="shared" si="380"/>
        <v/>
      </c>
      <c r="P359" s="102" t="str">
        <f t="shared" si="368"/>
        <v/>
      </c>
      <c r="Q359" s="230" t="str">
        <f t="shared" si="325"/>
        <v/>
      </c>
      <c r="R359" s="85">
        <f t="shared" si="382"/>
        <v>0</v>
      </c>
      <c r="S359" s="27">
        <v>33594</v>
      </c>
      <c r="T359">
        <v>18.139999389648398</v>
      </c>
      <c r="U359">
        <v>27.610000610351602</v>
      </c>
      <c r="V359">
        <v>0</v>
      </c>
      <c r="W359">
        <v>42.858468229805197</v>
      </c>
      <c r="X359" s="36">
        <f t="shared" si="329"/>
        <v>5.0361768918724739</v>
      </c>
      <c r="Y359" s="41">
        <f t="shared" si="344"/>
        <v>0</v>
      </c>
      <c r="Z359" s="42">
        <f t="shared" si="345"/>
        <v>0</v>
      </c>
      <c r="AA359" s="61">
        <f t="shared" si="330"/>
        <v>25.242500305175803</v>
      </c>
      <c r="AB359" s="35" t="str">
        <f t="shared" si="331"/>
        <v xml:space="preserve"> </v>
      </c>
      <c r="AC359" s="76" t="str">
        <f t="shared" si="356"/>
        <v/>
      </c>
      <c r="AD359" s="89" t="str">
        <f t="shared" si="369"/>
        <v/>
      </c>
      <c r="AE359" s="168">
        <f t="shared" si="363"/>
        <v>0</v>
      </c>
      <c r="AF359" s="165">
        <f t="shared" si="383"/>
        <v>0</v>
      </c>
      <c r="AG359" s="70" t="str">
        <f t="shared" si="370"/>
        <v/>
      </c>
      <c r="AH359" s="102" t="str">
        <f t="shared" si="371"/>
        <v/>
      </c>
      <c r="AI359" s="230" t="str">
        <f t="shared" si="332"/>
        <v/>
      </c>
      <c r="AJ359" s="85">
        <f t="shared" si="384"/>
        <v>0</v>
      </c>
      <c r="AK359" s="27">
        <v>33959</v>
      </c>
      <c r="AL359">
        <v>12.329999923706101</v>
      </c>
      <c r="AM359">
        <v>26.690000534057599</v>
      </c>
      <c r="AN359">
        <v>0</v>
      </c>
      <c r="AO359">
        <v>42.858468229805197</v>
      </c>
      <c r="AP359" s="36">
        <f t="shared" si="333"/>
        <v>5.688540805537488</v>
      </c>
      <c r="AQ359" s="41">
        <f t="shared" si="346"/>
        <v>0</v>
      </c>
      <c r="AR359" s="42">
        <f t="shared" si="347"/>
        <v>0</v>
      </c>
      <c r="AS359" s="61">
        <f t="shared" si="334"/>
        <v>23.100000381469727</v>
      </c>
      <c r="AT359" s="37" t="str">
        <f t="shared" si="348"/>
        <v xml:space="preserve"> </v>
      </c>
      <c r="AU359" s="76" t="str">
        <f t="shared" si="357"/>
        <v/>
      </c>
      <c r="AV359" s="89" t="str">
        <f t="shared" si="372"/>
        <v/>
      </c>
      <c r="AW359" s="168">
        <f t="shared" si="364"/>
        <v>0</v>
      </c>
      <c r="AX359" s="165">
        <f t="shared" si="385"/>
        <v>0</v>
      </c>
      <c r="AY359" s="70" t="str">
        <f t="shared" si="373"/>
        <v/>
      </c>
      <c r="AZ359" s="102" t="str">
        <f t="shared" si="374"/>
        <v/>
      </c>
      <c r="BA359" s="230" t="str">
        <f t="shared" si="335"/>
        <v/>
      </c>
      <c r="BB359" s="85">
        <f t="shared" si="386"/>
        <v>0</v>
      </c>
      <c r="BC359" s="27">
        <v>33594</v>
      </c>
      <c r="BD359">
        <v>19.540000915527301</v>
      </c>
      <c r="BE359">
        <v>36.680000305175803</v>
      </c>
      <c r="BF359">
        <v>0</v>
      </c>
      <c r="BG359">
        <v>42.882829564943101</v>
      </c>
      <c r="BH359" s="110">
        <f t="shared" si="336"/>
        <v>7.6516991348437253</v>
      </c>
      <c r="BI359" s="111">
        <f t="shared" si="349"/>
        <v>0</v>
      </c>
      <c r="BJ359" s="113">
        <f t="shared" si="350"/>
        <v>0</v>
      </c>
      <c r="BK359" s="112">
        <f t="shared" si="337"/>
        <v>32.395000457763679</v>
      </c>
      <c r="BL359" s="35" t="str">
        <f t="shared" si="338"/>
        <v xml:space="preserve"> </v>
      </c>
      <c r="BM359" s="76" t="str">
        <f t="shared" si="358"/>
        <v/>
      </c>
      <c r="BN359" s="89" t="str">
        <f t="shared" si="375"/>
        <v/>
      </c>
      <c r="BO359" s="168">
        <f t="shared" si="365"/>
        <v>0</v>
      </c>
      <c r="BP359" s="165">
        <f t="shared" si="360"/>
        <v>0</v>
      </c>
      <c r="BQ359" s="70" t="str">
        <f t="shared" si="378"/>
        <v/>
      </c>
      <c r="BR359" s="102" t="str">
        <f t="shared" si="376"/>
        <v/>
      </c>
      <c r="BS359" s="230" t="str">
        <f t="shared" si="351"/>
        <v/>
      </c>
      <c r="BT359" s="85">
        <f t="shared" si="387"/>
        <v>0</v>
      </c>
      <c r="BU359" s="27">
        <v>33959</v>
      </c>
      <c r="BV359">
        <v>9.9499998092651403</v>
      </c>
      <c r="BW359">
        <v>30.420000076293899</v>
      </c>
      <c r="BX359">
        <v>0</v>
      </c>
      <c r="BY359">
        <v>42.882829564943101</v>
      </c>
      <c r="BZ359" s="34">
        <f t="shared" si="339"/>
        <v>6.9185684149681679</v>
      </c>
      <c r="CA359" s="38">
        <f t="shared" si="352"/>
        <v>0</v>
      </c>
      <c r="CB359" s="40">
        <f t="shared" si="353"/>
        <v>0</v>
      </c>
      <c r="CC359" s="61">
        <f t="shared" si="340"/>
        <v>25.302500009536708</v>
      </c>
      <c r="CD359" s="35" t="str">
        <f t="shared" si="341"/>
        <v xml:space="preserve"> </v>
      </c>
      <c r="CE359" s="76" t="str">
        <f t="shared" si="359"/>
        <v/>
      </c>
      <c r="CF359" s="89" t="str">
        <f t="shared" si="377"/>
        <v/>
      </c>
      <c r="CG359" s="168">
        <f t="shared" si="366"/>
        <v>0</v>
      </c>
      <c r="CH359" s="165">
        <f t="shared" si="388"/>
        <v>0</v>
      </c>
      <c r="CI359" s="70" t="str">
        <f t="shared" si="361"/>
        <v/>
      </c>
      <c r="CJ359" s="102" t="str">
        <f t="shared" si="379"/>
        <v/>
      </c>
      <c r="CK359" s="230" t="str">
        <f t="shared" si="354"/>
        <v/>
      </c>
      <c r="CL359" s="85">
        <f t="shared" si="389"/>
        <v>0</v>
      </c>
      <c r="CM359" s="6"/>
      <c r="CN359" s="6"/>
      <c r="CO359" s="6"/>
      <c r="CP359" s="6"/>
      <c r="CQ359" s="6"/>
      <c r="CR359" s="6"/>
      <c r="CS359" s="6"/>
      <c r="CT359" s="6"/>
      <c r="CU359" s="6"/>
    </row>
    <row r="360" spans="1:99" ht="15.6">
      <c r="A360" s="27">
        <v>33230</v>
      </c>
      <c r="B360">
        <v>13.7700004577637</v>
      </c>
      <c r="C360">
        <v>29.559999465942401</v>
      </c>
      <c r="D360">
        <v>0</v>
      </c>
      <c r="E360">
        <v>42.764909229247003</v>
      </c>
      <c r="F360" s="36">
        <f t="shared" si="326"/>
        <v>6.2958223399948885</v>
      </c>
      <c r="G360" s="41">
        <f t="shared" si="342"/>
        <v>0</v>
      </c>
      <c r="H360" s="42">
        <f t="shared" si="343"/>
        <v>0</v>
      </c>
      <c r="I360" s="61">
        <f t="shared" si="327"/>
        <v>25.612499713897726</v>
      </c>
      <c r="J360" s="35" t="str">
        <f t="shared" si="328"/>
        <v xml:space="preserve"> </v>
      </c>
      <c r="K360" s="89" t="str">
        <f t="shared" si="355"/>
        <v/>
      </c>
      <c r="L360" s="89" t="str">
        <f t="shared" si="362"/>
        <v/>
      </c>
      <c r="M360" s="168">
        <f t="shared" si="367"/>
        <v>0</v>
      </c>
      <c r="N360" s="165">
        <f t="shared" si="381"/>
        <v>0</v>
      </c>
      <c r="O360" s="70" t="str">
        <f t="shared" si="380"/>
        <v/>
      </c>
      <c r="P360" s="102" t="str">
        <f t="shared" si="368"/>
        <v/>
      </c>
      <c r="Q360" s="230" t="str">
        <f t="shared" si="325"/>
        <v/>
      </c>
      <c r="R360" s="85">
        <f t="shared" si="382"/>
        <v>0</v>
      </c>
      <c r="S360" s="27">
        <v>33595</v>
      </c>
      <c r="T360">
        <v>18.620000839233398</v>
      </c>
      <c r="U360">
        <v>31.149999618530298</v>
      </c>
      <c r="V360">
        <v>0</v>
      </c>
      <c r="W360">
        <v>42.764909229247003</v>
      </c>
      <c r="X360" s="36">
        <f t="shared" si="329"/>
        <v>6.0659679120359806</v>
      </c>
      <c r="Y360" s="41">
        <f t="shared" si="344"/>
        <v>0</v>
      </c>
      <c r="Z360" s="42">
        <f t="shared" si="345"/>
        <v>0</v>
      </c>
      <c r="AA360" s="61">
        <f t="shared" si="330"/>
        <v>28.017499923706072</v>
      </c>
      <c r="AB360" s="35" t="str">
        <f t="shared" si="331"/>
        <v xml:space="preserve"> </v>
      </c>
      <c r="AC360" s="76" t="str">
        <f t="shared" si="356"/>
        <v/>
      </c>
      <c r="AD360" s="89" t="str">
        <f t="shared" si="369"/>
        <v/>
      </c>
      <c r="AE360" s="168">
        <f t="shared" si="363"/>
        <v>0</v>
      </c>
      <c r="AF360" s="165">
        <f t="shared" si="383"/>
        <v>0</v>
      </c>
      <c r="AG360" s="70" t="str">
        <f t="shared" si="370"/>
        <v/>
      </c>
      <c r="AH360" s="102" t="str">
        <f t="shared" si="371"/>
        <v/>
      </c>
      <c r="AI360" s="230" t="str">
        <f t="shared" si="332"/>
        <v/>
      </c>
      <c r="AJ360" s="85">
        <f t="shared" si="384"/>
        <v>0</v>
      </c>
      <c r="AK360" s="27">
        <v>33960</v>
      </c>
      <c r="AL360">
        <v>14.7200002670288</v>
      </c>
      <c r="AM360">
        <v>26.5200004577637</v>
      </c>
      <c r="AN360">
        <v>0</v>
      </c>
      <c r="AO360">
        <v>42.764909229247003</v>
      </c>
      <c r="AP360" s="36">
        <f t="shared" si="333"/>
        <v>5.298435818794843</v>
      </c>
      <c r="AQ360" s="41">
        <f t="shared" si="346"/>
        <v>0</v>
      </c>
      <c r="AR360" s="42">
        <f t="shared" si="347"/>
        <v>0</v>
      </c>
      <c r="AS360" s="61">
        <f t="shared" si="334"/>
        <v>23.570000410079974</v>
      </c>
      <c r="AT360" s="37" t="str">
        <f t="shared" si="348"/>
        <v xml:space="preserve"> </v>
      </c>
      <c r="AU360" s="76" t="str">
        <f t="shared" si="357"/>
        <v/>
      </c>
      <c r="AV360" s="89" t="str">
        <f t="shared" si="372"/>
        <v/>
      </c>
      <c r="AW360" s="168">
        <f t="shared" si="364"/>
        <v>0</v>
      </c>
      <c r="AX360" s="165">
        <f t="shared" si="385"/>
        <v>0</v>
      </c>
      <c r="AY360" s="70" t="str">
        <f t="shared" si="373"/>
        <v/>
      </c>
      <c r="AZ360" s="102" t="str">
        <f t="shared" si="374"/>
        <v/>
      </c>
      <c r="BA360" s="230" t="str">
        <f t="shared" si="335"/>
        <v/>
      </c>
      <c r="BB360" s="85">
        <f t="shared" si="386"/>
        <v>0</v>
      </c>
      <c r="BC360" s="27">
        <v>33595</v>
      </c>
      <c r="BD360">
        <v>21.290000915527301</v>
      </c>
      <c r="BE360">
        <v>34.470001220703097</v>
      </c>
      <c r="BF360">
        <v>0</v>
      </c>
      <c r="BG360">
        <v>42.788002220115501</v>
      </c>
      <c r="BH360" s="110">
        <f t="shared" si="336"/>
        <v>6.6614316610426627</v>
      </c>
      <c r="BI360" s="111">
        <f t="shared" si="349"/>
        <v>0</v>
      </c>
      <c r="BJ360" s="113">
        <f t="shared" si="350"/>
        <v>0</v>
      </c>
      <c r="BK360" s="112">
        <f t="shared" si="337"/>
        <v>31.175001144409148</v>
      </c>
      <c r="BL360" s="35" t="str">
        <f t="shared" si="338"/>
        <v xml:space="preserve"> </v>
      </c>
      <c r="BM360" s="76" t="str">
        <f t="shared" si="358"/>
        <v/>
      </c>
      <c r="BN360" s="89" t="str">
        <f t="shared" si="375"/>
        <v/>
      </c>
      <c r="BO360" s="168">
        <f t="shared" si="365"/>
        <v>0</v>
      </c>
      <c r="BP360" s="165">
        <f t="shared" si="360"/>
        <v>0</v>
      </c>
      <c r="BQ360" s="70" t="str">
        <f t="shared" si="378"/>
        <v/>
      </c>
      <c r="BR360" s="102" t="str">
        <f t="shared" si="376"/>
        <v/>
      </c>
      <c r="BS360" s="230" t="str">
        <f t="shared" si="351"/>
        <v/>
      </c>
      <c r="BT360" s="85">
        <f t="shared" si="387"/>
        <v>0</v>
      </c>
      <c r="BU360" s="27">
        <v>33960</v>
      </c>
      <c r="BV360">
        <v>12.6499996185303</v>
      </c>
      <c r="BW360">
        <v>30.780000686645501</v>
      </c>
      <c r="BX360">
        <v>0</v>
      </c>
      <c r="BY360">
        <v>42.788002220115501</v>
      </c>
      <c r="BZ360" s="34">
        <f t="shared" si="339"/>
        <v>6.7584120126333298</v>
      </c>
      <c r="CA360" s="38">
        <f t="shared" si="352"/>
        <v>0</v>
      </c>
      <c r="CB360" s="40">
        <f t="shared" si="353"/>
        <v>0</v>
      </c>
      <c r="CC360" s="61">
        <f t="shared" si="340"/>
        <v>26.247500419616699</v>
      </c>
      <c r="CD360" s="35" t="str">
        <f t="shared" si="341"/>
        <v xml:space="preserve"> </v>
      </c>
      <c r="CE360" s="76" t="str">
        <f t="shared" si="359"/>
        <v/>
      </c>
      <c r="CF360" s="89" t="str">
        <f t="shared" si="377"/>
        <v/>
      </c>
      <c r="CG360" s="168">
        <f t="shared" si="366"/>
        <v>0</v>
      </c>
      <c r="CH360" s="165">
        <f t="shared" si="388"/>
        <v>0</v>
      </c>
      <c r="CI360" s="70" t="str">
        <f t="shared" si="361"/>
        <v/>
      </c>
      <c r="CJ360" s="102" t="str">
        <f t="shared" si="379"/>
        <v/>
      </c>
      <c r="CK360" s="230" t="str">
        <f t="shared" si="354"/>
        <v/>
      </c>
      <c r="CL360" s="85">
        <f t="shared" si="389"/>
        <v>0</v>
      </c>
      <c r="CM360" s="6"/>
      <c r="CN360" s="6"/>
      <c r="CO360" s="6"/>
      <c r="CP360" s="6"/>
      <c r="CQ360" s="6"/>
      <c r="CR360" s="6"/>
      <c r="CS360" s="6"/>
      <c r="CT360" s="6"/>
      <c r="CU360" s="6"/>
    </row>
    <row r="361" spans="1:99" ht="15.6">
      <c r="A361" s="27">
        <v>33231</v>
      </c>
      <c r="B361">
        <v>16.379999160766602</v>
      </c>
      <c r="C361">
        <v>30.2700004577637</v>
      </c>
      <c r="D361">
        <v>0</v>
      </c>
      <c r="E361">
        <v>42.665539037072897</v>
      </c>
      <c r="F361" s="36">
        <f t="shared" si="326"/>
        <v>6.138977485587338</v>
      </c>
      <c r="G361" s="41">
        <f t="shared" si="342"/>
        <v>0</v>
      </c>
      <c r="H361" s="42">
        <f t="shared" si="343"/>
        <v>0</v>
      </c>
      <c r="I361" s="61">
        <f t="shared" si="327"/>
        <v>26.797500133514426</v>
      </c>
      <c r="J361" s="35" t="str">
        <f t="shared" si="328"/>
        <v xml:space="preserve"> </v>
      </c>
      <c r="K361" s="89" t="str">
        <f t="shared" si="355"/>
        <v/>
      </c>
      <c r="L361" s="89" t="str">
        <f t="shared" si="362"/>
        <v/>
      </c>
      <c r="M361" s="168">
        <f t="shared" si="367"/>
        <v>0</v>
      </c>
      <c r="N361" s="165">
        <f t="shared" si="381"/>
        <v>0</v>
      </c>
      <c r="O361" s="70" t="str">
        <f t="shared" si="380"/>
        <v/>
      </c>
      <c r="P361" s="102" t="str">
        <f t="shared" si="368"/>
        <v/>
      </c>
      <c r="Q361" s="230" t="str">
        <f t="shared" si="325"/>
        <v/>
      </c>
      <c r="R361" s="85">
        <f t="shared" si="382"/>
        <v>0</v>
      </c>
      <c r="S361" s="27">
        <v>33596</v>
      </c>
      <c r="T361">
        <v>18.7299995422363</v>
      </c>
      <c r="U361">
        <v>24.280000686645501</v>
      </c>
      <c r="V361">
        <v>0.80000001192092896</v>
      </c>
      <c r="W361">
        <v>42.665539037072897</v>
      </c>
      <c r="X361" s="36">
        <f t="shared" si="329"/>
        <v>3.7087992525029785</v>
      </c>
      <c r="Y361" s="41">
        <f t="shared" si="344"/>
        <v>0</v>
      </c>
      <c r="Z361" s="42">
        <f t="shared" si="345"/>
        <v>0</v>
      </c>
      <c r="AA361" s="61">
        <f t="shared" si="330"/>
        <v>22.892500400543199</v>
      </c>
      <c r="AB361" s="35" t="str">
        <f t="shared" si="331"/>
        <v xml:space="preserve"> </v>
      </c>
      <c r="AC361" s="76" t="str">
        <f t="shared" si="356"/>
        <v/>
      </c>
      <c r="AD361" s="89" t="str">
        <f t="shared" si="369"/>
        <v/>
      </c>
      <c r="AE361" s="168">
        <f t="shared" si="363"/>
        <v>0</v>
      </c>
      <c r="AF361" s="165">
        <f t="shared" si="383"/>
        <v>0</v>
      </c>
      <c r="AG361" s="70" t="str">
        <f t="shared" si="370"/>
        <v/>
      </c>
      <c r="AH361" s="102" t="str">
        <f t="shared" si="371"/>
        <v/>
      </c>
      <c r="AI361" s="230" t="str">
        <f t="shared" si="332"/>
        <v/>
      </c>
      <c r="AJ361" s="85">
        <f t="shared" si="384"/>
        <v>0</v>
      </c>
      <c r="AK361" s="27">
        <v>33961</v>
      </c>
      <c r="AL361">
        <v>11.550000190734901</v>
      </c>
      <c r="AM361">
        <v>24.030000686645501</v>
      </c>
      <c r="AN361">
        <v>0</v>
      </c>
      <c r="AO361">
        <v>42.665539037072897</v>
      </c>
      <c r="AP361" s="36">
        <f t="shared" si="333"/>
        <v>5.0358673660214057</v>
      </c>
      <c r="AQ361" s="41">
        <f t="shared" si="346"/>
        <v>0</v>
      </c>
      <c r="AR361" s="42">
        <f t="shared" si="347"/>
        <v>0</v>
      </c>
      <c r="AS361" s="61">
        <f t="shared" si="334"/>
        <v>20.91000056266785</v>
      </c>
      <c r="AT361" s="37" t="str">
        <f t="shared" si="348"/>
        <v xml:space="preserve"> </v>
      </c>
      <c r="AU361" s="76" t="str">
        <f t="shared" si="357"/>
        <v/>
      </c>
      <c r="AV361" s="89" t="str">
        <f t="shared" si="372"/>
        <v/>
      </c>
      <c r="AW361" s="168">
        <f t="shared" si="364"/>
        <v>9.2764660535929355E-2</v>
      </c>
      <c r="AX361" s="165">
        <f t="shared" si="385"/>
        <v>0</v>
      </c>
      <c r="AY361" s="70" t="str">
        <f t="shared" si="373"/>
        <v/>
      </c>
      <c r="AZ361" s="102" t="str">
        <f t="shared" si="374"/>
        <v/>
      </c>
      <c r="BA361" s="230" t="str">
        <f t="shared" si="335"/>
        <v/>
      </c>
      <c r="BB361" s="85">
        <f t="shared" si="386"/>
        <v>0</v>
      </c>
      <c r="BC361" s="27">
        <v>33596</v>
      </c>
      <c r="BD361">
        <v>18.280000686645501</v>
      </c>
      <c r="BE361">
        <v>22.459999084472699</v>
      </c>
      <c r="BF361">
        <v>5.4000000953674299</v>
      </c>
      <c r="BG361">
        <v>42.6872466858078</v>
      </c>
      <c r="BH361" s="110">
        <f t="shared" si="336"/>
        <v>3.1273040825754839</v>
      </c>
      <c r="BI361" s="111">
        <f t="shared" si="349"/>
        <v>2.8981568293070428</v>
      </c>
      <c r="BJ361" s="113">
        <f t="shared" si="350"/>
        <v>5.7963136586140857E-2</v>
      </c>
      <c r="BK361" s="112">
        <f t="shared" si="337"/>
        <v>21.414999485015898</v>
      </c>
      <c r="BL361" s="35" t="str">
        <f t="shared" si="338"/>
        <v xml:space="preserve"> </v>
      </c>
      <c r="BM361" s="76">
        <f t="shared" si="358"/>
        <v>1</v>
      </c>
      <c r="BN361" s="89" t="str">
        <f t="shared" si="375"/>
        <v/>
      </c>
      <c r="BO361" s="168">
        <f t="shared" si="365"/>
        <v>5.3952108931006632E-2</v>
      </c>
      <c r="BP361" s="165">
        <f t="shared" si="360"/>
        <v>0</v>
      </c>
      <c r="BQ361" s="70" t="str">
        <f t="shared" si="378"/>
        <v/>
      </c>
      <c r="BR361" s="102" t="str">
        <f t="shared" si="376"/>
        <v/>
      </c>
      <c r="BS361" s="230" t="str">
        <f t="shared" si="351"/>
        <v/>
      </c>
      <c r="BT361" s="85">
        <f t="shared" si="387"/>
        <v>0</v>
      </c>
      <c r="BU361" s="27">
        <v>33961</v>
      </c>
      <c r="BV361">
        <v>10.550000190734901</v>
      </c>
      <c r="BW361">
        <v>24.350000381469702</v>
      </c>
      <c r="BX361">
        <v>0</v>
      </c>
      <c r="BY361">
        <v>42.6872466858078</v>
      </c>
      <c r="BZ361" s="34">
        <f t="shared" si="339"/>
        <v>5.2475739388986895</v>
      </c>
      <c r="CA361" s="38">
        <f t="shared" si="352"/>
        <v>0</v>
      </c>
      <c r="CB361" s="40">
        <f t="shared" si="353"/>
        <v>0</v>
      </c>
      <c r="CC361" s="61">
        <f t="shared" si="340"/>
        <v>20.900000333786</v>
      </c>
      <c r="CD361" s="35" t="str">
        <f t="shared" si="341"/>
        <v xml:space="preserve"> </v>
      </c>
      <c r="CE361" s="76" t="str">
        <f t="shared" si="359"/>
        <v/>
      </c>
      <c r="CF361" s="89" t="str">
        <f t="shared" si="377"/>
        <v/>
      </c>
      <c r="CG361" s="168">
        <f t="shared" si="366"/>
        <v>9.3144248230058888E-2</v>
      </c>
      <c r="CH361" s="165">
        <f t="shared" si="388"/>
        <v>0</v>
      </c>
      <c r="CI361" s="70" t="str">
        <f t="shared" si="361"/>
        <v/>
      </c>
      <c r="CJ361" s="102" t="str">
        <f t="shared" si="379"/>
        <v/>
      </c>
      <c r="CK361" s="230" t="str">
        <f t="shared" si="354"/>
        <v/>
      </c>
      <c r="CL361" s="85">
        <f t="shared" si="389"/>
        <v>0</v>
      </c>
      <c r="CM361" s="6"/>
      <c r="CN361" s="6"/>
      <c r="CO361" s="6"/>
      <c r="CP361" s="6"/>
      <c r="CQ361" s="6"/>
      <c r="CR361" s="6"/>
      <c r="CS361" s="6"/>
      <c r="CT361" s="6"/>
      <c r="CU361" s="6"/>
    </row>
    <row r="362" spans="1:99" ht="15.6">
      <c r="A362" s="27">
        <v>33232</v>
      </c>
      <c r="B362">
        <v>16.530000686645501</v>
      </c>
      <c r="C362">
        <v>30.120000839233398</v>
      </c>
      <c r="D362">
        <v>0</v>
      </c>
      <c r="E362">
        <v>42.560533126927297</v>
      </c>
      <c r="F362" s="36">
        <f t="shared" si="326"/>
        <v>6.0573750014700201</v>
      </c>
      <c r="G362" s="41">
        <f t="shared" si="342"/>
        <v>0</v>
      </c>
      <c r="H362" s="42">
        <f t="shared" si="343"/>
        <v>0</v>
      </c>
      <c r="I362" s="61">
        <f t="shared" si="327"/>
        <v>26.722500801086426</v>
      </c>
      <c r="J362" s="35" t="str">
        <f t="shared" si="328"/>
        <v xml:space="preserve"> </v>
      </c>
      <c r="K362" s="89" t="str">
        <f t="shared" si="355"/>
        <v/>
      </c>
      <c r="L362" s="89" t="str">
        <f t="shared" si="362"/>
        <v/>
      </c>
      <c r="M362" s="168">
        <f t="shared" si="367"/>
        <v>0</v>
      </c>
      <c r="N362" s="165">
        <f t="shared" si="381"/>
        <v>0</v>
      </c>
      <c r="O362" s="70" t="str">
        <f t="shared" si="380"/>
        <v/>
      </c>
      <c r="P362" s="102" t="str">
        <f t="shared" si="368"/>
        <v/>
      </c>
      <c r="Q362" s="230" t="str">
        <f t="shared" si="325"/>
        <v/>
      </c>
      <c r="R362" s="85">
        <f t="shared" si="382"/>
        <v>0</v>
      </c>
      <c r="S362" s="27">
        <v>33597</v>
      </c>
      <c r="T362">
        <v>16.909999847412099</v>
      </c>
      <c r="U362">
        <v>23.200000762939499</v>
      </c>
      <c r="V362">
        <v>8</v>
      </c>
      <c r="W362">
        <v>42.560533126927297</v>
      </c>
      <c r="X362" s="36">
        <f t="shared" si="329"/>
        <v>3.7933019950265003</v>
      </c>
      <c r="Y362" s="41">
        <f t="shared" si="344"/>
        <v>4.965358403978799</v>
      </c>
      <c r="Z362" s="42">
        <f t="shared" si="345"/>
        <v>9.9307168079575986E-2</v>
      </c>
      <c r="AA362" s="61">
        <f t="shared" si="330"/>
        <v>21.627500534057649</v>
      </c>
      <c r="AB362" s="35" t="str">
        <f t="shared" si="331"/>
        <v xml:space="preserve"> </v>
      </c>
      <c r="AC362" s="76">
        <f t="shared" si="356"/>
        <v>1</v>
      </c>
      <c r="AD362" s="89" t="str">
        <f t="shared" si="369"/>
        <v/>
      </c>
      <c r="AE362" s="168">
        <f t="shared" si="363"/>
        <v>0</v>
      </c>
      <c r="AF362" s="165">
        <f t="shared" si="383"/>
        <v>0</v>
      </c>
      <c r="AG362" s="70" t="str">
        <f t="shared" si="370"/>
        <v/>
      </c>
      <c r="AH362" s="102" t="str">
        <f t="shared" si="371"/>
        <v/>
      </c>
      <c r="AI362" s="230" t="str">
        <f t="shared" si="332"/>
        <v/>
      </c>
      <c r="AJ362" s="85">
        <f t="shared" si="384"/>
        <v>0</v>
      </c>
      <c r="AK362" s="27">
        <v>33962</v>
      </c>
      <c r="AL362">
        <v>11.789999961853001</v>
      </c>
      <c r="AM362">
        <v>24.389999389648398</v>
      </c>
      <c r="AN362">
        <v>0</v>
      </c>
      <c r="AO362">
        <v>42.560533126927297</v>
      </c>
      <c r="AP362" s="36">
        <f t="shared" si="333"/>
        <v>5.0901142242642257</v>
      </c>
      <c r="AQ362" s="41">
        <f t="shared" si="346"/>
        <v>0</v>
      </c>
      <c r="AR362" s="42">
        <f t="shared" si="347"/>
        <v>0</v>
      </c>
      <c r="AS362" s="61">
        <f t="shared" si="334"/>
        <v>21.239999532699549</v>
      </c>
      <c r="AT362" s="37" t="str">
        <f t="shared" si="348"/>
        <v xml:space="preserve"> </v>
      </c>
      <c r="AU362" s="76" t="str">
        <f t="shared" si="357"/>
        <v/>
      </c>
      <c r="AV362" s="89" t="str">
        <f t="shared" si="372"/>
        <v/>
      </c>
      <c r="AW362" s="168">
        <f t="shared" si="364"/>
        <v>7.4701462402889426E-2</v>
      </c>
      <c r="AX362" s="165">
        <f t="shared" si="385"/>
        <v>0</v>
      </c>
      <c r="AY362" s="70" t="str">
        <f t="shared" si="373"/>
        <v/>
      </c>
      <c r="AZ362" s="102" t="str">
        <f t="shared" si="374"/>
        <v/>
      </c>
      <c r="BA362" s="230" t="str">
        <f t="shared" si="335"/>
        <v/>
      </c>
      <c r="BB362" s="85">
        <f t="shared" si="386"/>
        <v>0</v>
      </c>
      <c r="BC362" s="27">
        <v>33597</v>
      </c>
      <c r="BD362">
        <v>13.8999996185303</v>
      </c>
      <c r="BE362">
        <v>21.930000305175799</v>
      </c>
      <c r="BF362">
        <v>4.9000000953674299</v>
      </c>
      <c r="BG362">
        <v>42.5807372301988</v>
      </c>
      <c r="BH362" s="110">
        <f t="shared" si="336"/>
        <v>4.0456040302415994</v>
      </c>
      <c r="BI362" s="111">
        <f t="shared" si="349"/>
        <v>4.5616737004811929</v>
      </c>
      <c r="BJ362" s="113">
        <f t="shared" si="350"/>
        <v>9.1233474009623852E-2</v>
      </c>
      <c r="BK362" s="112">
        <f t="shared" si="337"/>
        <v>19.922500133514426</v>
      </c>
      <c r="BL362" s="35" t="str">
        <f t="shared" si="338"/>
        <v xml:space="preserve"> </v>
      </c>
      <c r="BM362" s="76">
        <f t="shared" si="358"/>
        <v>1</v>
      </c>
      <c r="BN362" s="89" t="str">
        <f t="shared" si="375"/>
        <v/>
      </c>
      <c r="BO362" s="168">
        <f t="shared" si="365"/>
        <v>0.11241891292852338</v>
      </c>
      <c r="BP362" s="165">
        <f t="shared" si="360"/>
        <v>0</v>
      </c>
      <c r="BQ362" s="70" t="str">
        <f t="shared" si="378"/>
        <v/>
      </c>
      <c r="BR362" s="102" t="str">
        <f t="shared" si="376"/>
        <v/>
      </c>
      <c r="BS362" s="230" t="str">
        <f t="shared" si="351"/>
        <v/>
      </c>
      <c r="BT362" s="85">
        <f t="shared" si="387"/>
        <v>0</v>
      </c>
      <c r="BU362" s="27">
        <v>33962</v>
      </c>
      <c r="BV362">
        <v>8.9099998474121094</v>
      </c>
      <c r="BW362">
        <v>26.159999847412099</v>
      </c>
      <c r="BX362">
        <v>0</v>
      </c>
      <c r="BY362">
        <v>42.5807372301988</v>
      </c>
      <c r="BZ362" s="34">
        <f t="shared" si="339"/>
        <v>5.8664391670292497</v>
      </c>
      <c r="CA362" s="38">
        <f t="shared" si="352"/>
        <v>0</v>
      </c>
      <c r="CB362" s="40">
        <f t="shared" si="353"/>
        <v>0</v>
      </c>
      <c r="CC362" s="61">
        <f t="shared" si="340"/>
        <v>21.847499847412102</v>
      </c>
      <c r="CD362" s="35" t="str">
        <f t="shared" si="341"/>
        <v xml:space="preserve"> </v>
      </c>
      <c r="CE362" s="76" t="str">
        <f t="shared" si="359"/>
        <v/>
      </c>
      <c r="CF362" s="89" t="str">
        <f t="shared" si="377"/>
        <v/>
      </c>
      <c r="CG362" s="168">
        <f t="shared" si="366"/>
        <v>0</v>
      </c>
      <c r="CH362" s="165">
        <f t="shared" si="388"/>
        <v>0</v>
      </c>
      <c r="CI362" s="70" t="str">
        <f t="shared" si="361"/>
        <v/>
      </c>
      <c r="CJ362" s="102" t="str">
        <f t="shared" si="379"/>
        <v/>
      </c>
      <c r="CK362" s="230" t="str">
        <f t="shared" si="354"/>
        <v/>
      </c>
      <c r="CL362" s="85">
        <f t="shared" si="389"/>
        <v>0</v>
      </c>
      <c r="CM362" s="6"/>
      <c r="CN362" s="6"/>
      <c r="CO362" s="6"/>
      <c r="CP362" s="6"/>
      <c r="CQ362" s="6"/>
      <c r="CR362" s="6"/>
      <c r="CS362" s="6"/>
      <c r="CT362" s="6"/>
      <c r="CU362" s="6"/>
    </row>
    <row r="363" spans="1:99" ht="15.6">
      <c r="A363" s="27">
        <v>33233</v>
      </c>
      <c r="B363">
        <v>15.960000038146999</v>
      </c>
      <c r="C363">
        <v>24.719999313354499</v>
      </c>
      <c r="D363">
        <v>0.30000001192092901</v>
      </c>
      <c r="E363">
        <v>42.450066972454302</v>
      </c>
      <c r="F363" s="36">
        <f t="shared" si="326"/>
        <v>4.4985531038975788</v>
      </c>
      <c r="G363" s="41">
        <f t="shared" si="342"/>
        <v>0</v>
      </c>
      <c r="H363" s="42">
        <f t="shared" si="343"/>
        <v>0</v>
      </c>
      <c r="I363" s="61">
        <f t="shared" si="327"/>
        <v>22.529999494552623</v>
      </c>
      <c r="J363" s="35" t="str">
        <f t="shared" si="328"/>
        <v xml:space="preserve"> </v>
      </c>
      <c r="K363" s="89" t="str">
        <f t="shared" si="355"/>
        <v/>
      </c>
      <c r="L363" s="89" t="str">
        <f t="shared" si="362"/>
        <v/>
      </c>
      <c r="M363" s="168">
        <f t="shared" si="367"/>
        <v>0</v>
      </c>
      <c r="N363" s="165">
        <f t="shared" si="381"/>
        <v>0</v>
      </c>
      <c r="O363" s="70" t="str">
        <f t="shared" si="380"/>
        <v/>
      </c>
      <c r="P363" s="102" t="str">
        <f t="shared" si="368"/>
        <v/>
      </c>
      <c r="Q363" s="230" t="str">
        <f t="shared" si="325"/>
        <v/>
      </c>
      <c r="R363" s="85">
        <f t="shared" si="382"/>
        <v>0</v>
      </c>
      <c r="S363" s="27">
        <v>33598</v>
      </c>
      <c r="T363">
        <v>15.2700004577637</v>
      </c>
      <c r="U363">
        <v>23.9899997711182</v>
      </c>
      <c r="V363">
        <v>5.1999998092651403</v>
      </c>
      <c r="W363">
        <v>42.450066972454302</v>
      </c>
      <c r="X363" s="36">
        <f t="shared" si="329"/>
        <v>4.4047187717755873</v>
      </c>
      <c r="Y363" s="41">
        <f t="shared" si="344"/>
        <v>6.6415831958234692</v>
      </c>
      <c r="Z363" s="42">
        <f t="shared" si="345"/>
        <v>0.13283166391646939</v>
      </c>
      <c r="AA363" s="61">
        <f t="shared" si="330"/>
        <v>21.809999942779577</v>
      </c>
      <c r="AB363" s="35" t="str">
        <f t="shared" si="331"/>
        <v xml:space="preserve"> </v>
      </c>
      <c r="AC363" s="76">
        <f t="shared" si="356"/>
        <v>1</v>
      </c>
      <c r="AD363" s="89" t="str">
        <f t="shared" si="369"/>
        <v/>
      </c>
      <c r="AE363" s="168">
        <f t="shared" si="363"/>
        <v>0</v>
      </c>
      <c r="AF363" s="165">
        <f t="shared" si="383"/>
        <v>0</v>
      </c>
      <c r="AG363" s="70" t="str">
        <f t="shared" si="370"/>
        <v/>
      </c>
      <c r="AH363" s="102" t="str">
        <f t="shared" si="371"/>
        <v/>
      </c>
      <c r="AI363" s="230" t="str">
        <f t="shared" si="332"/>
        <v/>
      </c>
      <c r="AJ363" s="85">
        <f t="shared" si="384"/>
        <v>0</v>
      </c>
      <c r="AK363" s="27">
        <v>33963</v>
      </c>
      <c r="AL363">
        <v>12.319999694824199</v>
      </c>
      <c r="AM363">
        <v>26.440000534057599</v>
      </c>
      <c r="AN363">
        <v>0</v>
      </c>
      <c r="AO363">
        <v>42.450066972454302</v>
      </c>
      <c r="AP363" s="36">
        <f t="shared" si="333"/>
        <v>5.567585299226181</v>
      </c>
      <c r="AQ363" s="41">
        <f t="shared" si="346"/>
        <v>0</v>
      </c>
      <c r="AR363" s="42">
        <f t="shared" si="347"/>
        <v>0</v>
      </c>
      <c r="AS363" s="61">
        <f t="shared" si="334"/>
        <v>22.91000032424925</v>
      </c>
      <c r="AT363" s="37" t="str">
        <f t="shared" si="348"/>
        <v xml:space="preserve"> </v>
      </c>
      <c r="AU363" s="76" t="str">
        <f t="shared" si="357"/>
        <v/>
      </c>
      <c r="AV363" s="89" t="str">
        <f t="shared" si="372"/>
        <v/>
      </c>
      <c r="AW363" s="168">
        <f t="shared" si="364"/>
        <v>0</v>
      </c>
      <c r="AX363" s="165">
        <f t="shared" si="385"/>
        <v>0</v>
      </c>
      <c r="AY363" s="70" t="str">
        <f t="shared" si="373"/>
        <v/>
      </c>
      <c r="AZ363" s="102" t="str">
        <f t="shared" si="374"/>
        <v/>
      </c>
      <c r="BA363" s="230" t="str">
        <f t="shared" si="335"/>
        <v/>
      </c>
      <c r="BB363" s="85">
        <f t="shared" si="386"/>
        <v>0</v>
      </c>
      <c r="BC363" s="27">
        <v>33598</v>
      </c>
      <c r="BD363">
        <v>14.689999580383301</v>
      </c>
      <c r="BE363">
        <v>24.409999847412099</v>
      </c>
      <c r="BF363">
        <v>14.699999809265099</v>
      </c>
      <c r="BG363">
        <v>42.468648121467098</v>
      </c>
      <c r="BH363" s="110">
        <f t="shared" si="336"/>
        <v>4.6425215620731226</v>
      </c>
      <c r="BI363" s="111">
        <f t="shared" si="349"/>
        <v>15.547656260087793</v>
      </c>
      <c r="BJ363" s="113">
        <f t="shared" si="350"/>
        <v>0.31095312520175589</v>
      </c>
      <c r="BK363" s="112">
        <f t="shared" si="337"/>
        <v>21.9799997806549</v>
      </c>
      <c r="BL363" s="35">
        <f t="shared" si="338"/>
        <v>1</v>
      </c>
      <c r="BM363" s="76">
        <f t="shared" si="358"/>
        <v>1</v>
      </c>
      <c r="BN363" s="89" t="str">
        <f t="shared" si="375"/>
        <v/>
      </c>
      <c r="BO363" s="168">
        <f t="shared" si="365"/>
        <v>0</v>
      </c>
      <c r="BP363" s="165">
        <f t="shared" si="360"/>
        <v>0</v>
      </c>
      <c r="BQ363" s="70" t="str">
        <f t="shared" si="378"/>
        <v/>
      </c>
      <c r="BR363" s="102" t="str">
        <f t="shared" si="376"/>
        <v/>
      </c>
      <c r="BS363" s="230" t="str">
        <f t="shared" si="351"/>
        <v/>
      </c>
      <c r="BT363" s="85">
        <f t="shared" si="387"/>
        <v>0</v>
      </c>
      <c r="BU363" s="27">
        <v>33963</v>
      </c>
      <c r="BV363">
        <v>10.310000419616699</v>
      </c>
      <c r="BW363">
        <v>29.139999389648398</v>
      </c>
      <c r="BX363">
        <v>0</v>
      </c>
      <c r="BY363">
        <v>42.468648121467098</v>
      </c>
      <c r="BZ363" s="34">
        <f t="shared" si="339"/>
        <v>6.4919630031722608</v>
      </c>
      <c r="CA363" s="38">
        <f t="shared" si="352"/>
        <v>0</v>
      </c>
      <c r="CB363" s="40">
        <f t="shared" si="353"/>
        <v>0</v>
      </c>
      <c r="CC363" s="61">
        <f t="shared" si="340"/>
        <v>24.432499647140475</v>
      </c>
      <c r="CD363" s="35" t="str">
        <f t="shared" si="341"/>
        <v xml:space="preserve"> </v>
      </c>
      <c r="CE363" s="76" t="str">
        <f t="shared" si="359"/>
        <v/>
      </c>
      <c r="CF363" s="89" t="str">
        <f t="shared" si="377"/>
        <v/>
      </c>
      <c r="CG363" s="168">
        <f t="shared" si="366"/>
        <v>0</v>
      </c>
      <c r="CH363" s="165">
        <f t="shared" si="388"/>
        <v>0</v>
      </c>
      <c r="CI363" s="70" t="str">
        <f t="shared" si="361"/>
        <v/>
      </c>
      <c r="CJ363" s="102" t="str">
        <f t="shared" si="379"/>
        <v/>
      </c>
      <c r="CK363" s="230" t="str">
        <f t="shared" si="354"/>
        <v/>
      </c>
      <c r="CL363" s="85">
        <f t="shared" si="389"/>
        <v>0</v>
      </c>
      <c r="CM363" s="6"/>
      <c r="CN363" s="6"/>
      <c r="CO363" s="6"/>
      <c r="CP363" s="6"/>
      <c r="CQ363" s="6"/>
      <c r="CR363" s="6"/>
      <c r="CS363" s="6"/>
      <c r="CT363" s="6"/>
      <c r="CU363" s="6"/>
    </row>
    <row r="364" spans="1:99" ht="15.6">
      <c r="A364" s="27">
        <v>33234</v>
      </c>
      <c r="B364">
        <v>11.189999580383301</v>
      </c>
      <c r="C364">
        <v>25.049999237060501</v>
      </c>
      <c r="D364">
        <v>0</v>
      </c>
      <c r="E364">
        <v>42.334316047298003</v>
      </c>
      <c r="F364" s="36">
        <f t="shared" si="326"/>
        <v>5.3146201521593479</v>
      </c>
      <c r="G364" s="41">
        <f t="shared" si="342"/>
        <v>0</v>
      </c>
      <c r="H364" s="42">
        <f t="shared" si="343"/>
        <v>0</v>
      </c>
      <c r="I364" s="61">
        <f t="shared" si="327"/>
        <v>21.5849993228912</v>
      </c>
      <c r="J364" s="35" t="str">
        <f t="shared" si="328"/>
        <v xml:space="preserve"> </v>
      </c>
      <c r="K364" s="89" t="str">
        <f t="shared" si="355"/>
        <v/>
      </c>
      <c r="L364" s="89" t="str">
        <f t="shared" si="362"/>
        <v/>
      </c>
      <c r="M364" s="168">
        <f t="shared" si="367"/>
        <v>0</v>
      </c>
      <c r="N364" s="165">
        <f t="shared" si="381"/>
        <v>0</v>
      </c>
      <c r="O364" s="70" t="str">
        <f t="shared" si="380"/>
        <v/>
      </c>
      <c r="P364" s="102" t="str">
        <f t="shared" si="368"/>
        <v/>
      </c>
      <c r="Q364" s="230" t="str">
        <f t="shared" si="325"/>
        <v/>
      </c>
      <c r="R364" s="85">
        <f t="shared" si="382"/>
        <v>0</v>
      </c>
      <c r="S364" s="27">
        <v>33599</v>
      </c>
      <c r="T364">
        <v>13.800000190734901</v>
      </c>
      <c r="U364">
        <v>24.659999847412099</v>
      </c>
      <c r="V364">
        <v>0</v>
      </c>
      <c r="W364">
        <v>42.334316047298003</v>
      </c>
      <c r="X364" s="36">
        <f t="shared" si="329"/>
        <v>4.8497898180209775</v>
      </c>
      <c r="Y364" s="41">
        <f t="shared" si="344"/>
        <v>2.7617513414066872</v>
      </c>
      <c r="Z364" s="42">
        <f t="shared" si="345"/>
        <v>5.5235026828133742E-2</v>
      </c>
      <c r="AA364" s="61">
        <f t="shared" si="330"/>
        <v>21.944999933242798</v>
      </c>
      <c r="AB364" s="35" t="str">
        <f t="shared" si="331"/>
        <v xml:space="preserve"> </v>
      </c>
      <c r="AC364" s="76">
        <f t="shared" si="356"/>
        <v>1</v>
      </c>
      <c r="AD364" s="89" t="str">
        <f t="shared" si="369"/>
        <v/>
      </c>
      <c r="AE364" s="168">
        <f t="shared" si="363"/>
        <v>0</v>
      </c>
      <c r="AF364" s="165">
        <f t="shared" si="383"/>
        <v>0</v>
      </c>
      <c r="AG364" s="70" t="str">
        <f t="shared" si="370"/>
        <v/>
      </c>
      <c r="AH364" s="102" t="str">
        <f t="shared" si="371"/>
        <v/>
      </c>
      <c r="AI364" s="230" t="str">
        <f t="shared" si="332"/>
        <v/>
      </c>
      <c r="AJ364" s="85">
        <f t="shared" si="384"/>
        <v>0</v>
      </c>
      <c r="AK364" s="27">
        <v>33964</v>
      </c>
      <c r="AL364">
        <v>15.060000419616699</v>
      </c>
      <c r="AM364">
        <v>28.879999160766602</v>
      </c>
      <c r="AN364">
        <v>0</v>
      </c>
      <c r="AO364">
        <v>42.334316047298003</v>
      </c>
      <c r="AP364" s="36">
        <f t="shared" si="333"/>
        <v>5.8757578543875653</v>
      </c>
      <c r="AQ364" s="41">
        <f t="shared" si="346"/>
        <v>0</v>
      </c>
      <c r="AR364" s="42">
        <f t="shared" si="347"/>
        <v>0</v>
      </c>
      <c r="AS364" s="61">
        <f t="shared" si="334"/>
        <v>25.424999475479126</v>
      </c>
      <c r="AT364" s="37" t="str">
        <f t="shared" si="348"/>
        <v xml:space="preserve"> </v>
      </c>
      <c r="AU364" s="76" t="str">
        <f t="shared" si="357"/>
        <v/>
      </c>
      <c r="AV364" s="89" t="str">
        <f t="shared" si="372"/>
        <v/>
      </c>
      <c r="AW364" s="168">
        <f t="shared" si="364"/>
        <v>0</v>
      </c>
      <c r="AX364" s="165">
        <f t="shared" si="385"/>
        <v>0</v>
      </c>
      <c r="AY364" s="70" t="str">
        <f t="shared" si="373"/>
        <v/>
      </c>
      <c r="AZ364" s="102" t="str">
        <f t="shared" si="374"/>
        <v/>
      </c>
      <c r="BA364" s="230" t="str">
        <f t="shared" si="335"/>
        <v/>
      </c>
      <c r="BB364" s="85">
        <f t="shared" si="386"/>
        <v>0</v>
      </c>
      <c r="BC364" s="27">
        <v>33599</v>
      </c>
      <c r="BD364">
        <v>13.449999809265099</v>
      </c>
      <c r="BE364">
        <v>28.090000152587901</v>
      </c>
      <c r="BF364">
        <v>0</v>
      </c>
      <c r="BG364">
        <v>42.351153627791497</v>
      </c>
      <c r="BH364" s="110">
        <f t="shared" si="336"/>
        <v>5.8674200231386582</v>
      </c>
      <c r="BI364" s="111">
        <f t="shared" si="349"/>
        <v>10.853720241576866</v>
      </c>
      <c r="BJ364" s="113">
        <f t="shared" si="350"/>
        <v>0.21707440483153731</v>
      </c>
      <c r="BK364" s="112">
        <f t="shared" si="337"/>
        <v>24.430000066757202</v>
      </c>
      <c r="BL364" s="35">
        <f t="shared" si="338"/>
        <v>1</v>
      </c>
      <c r="BM364" s="76">
        <f t="shared" si="358"/>
        <v>1</v>
      </c>
      <c r="BN364" s="89" t="str">
        <f t="shared" si="375"/>
        <v/>
      </c>
      <c r="BO364" s="168">
        <f t="shared" si="365"/>
        <v>0</v>
      </c>
      <c r="BP364" s="165">
        <f t="shared" si="360"/>
        <v>0</v>
      </c>
      <c r="BQ364" s="70" t="str">
        <f t="shared" si="378"/>
        <v/>
      </c>
      <c r="BR364" s="102" t="str">
        <f t="shared" si="376"/>
        <v/>
      </c>
      <c r="BS364" s="230" t="str">
        <f t="shared" si="351"/>
        <v/>
      </c>
      <c r="BT364" s="85">
        <f t="shared" si="387"/>
        <v>0</v>
      </c>
      <c r="BU364" s="27">
        <v>33964</v>
      </c>
      <c r="BV364">
        <v>14.8400001525879</v>
      </c>
      <c r="BW364">
        <v>30.840000152587901</v>
      </c>
      <c r="BX364">
        <v>0</v>
      </c>
      <c r="BY364">
        <v>42.351153627791497</v>
      </c>
      <c r="BZ364" s="34">
        <f t="shared" si="339"/>
        <v>6.4630972192002547</v>
      </c>
      <c r="CA364" s="38">
        <f t="shared" si="352"/>
        <v>0</v>
      </c>
      <c r="CB364" s="40">
        <f t="shared" si="353"/>
        <v>0</v>
      </c>
      <c r="CC364" s="61">
        <f t="shared" si="340"/>
        <v>26.840000152587901</v>
      </c>
      <c r="CD364" s="35" t="str">
        <f t="shared" si="341"/>
        <v xml:space="preserve"> </v>
      </c>
      <c r="CE364" s="76" t="str">
        <f t="shared" si="359"/>
        <v/>
      </c>
      <c r="CF364" s="89" t="str">
        <f t="shared" si="377"/>
        <v/>
      </c>
      <c r="CG364" s="168">
        <f t="shared" si="366"/>
        <v>0</v>
      </c>
      <c r="CH364" s="165">
        <f t="shared" si="388"/>
        <v>0</v>
      </c>
      <c r="CI364" s="70" t="str">
        <f t="shared" si="361"/>
        <v/>
      </c>
      <c r="CJ364" s="102" t="str">
        <f t="shared" si="379"/>
        <v/>
      </c>
      <c r="CK364" s="230" t="str">
        <f t="shared" si="354"/>
        <v/>
      </c>
      <c r="CL364" s="85">
        <f t="shared" si="389"/>
        <v>0</v>
      </c>
      <c r="CM364" s="6"/>
      <c r="CN364" s="6"/>
      <c r="CO364" s="6"/>
      <c r="CP364" s="6"/>
      <c r="CQ364" s="6"/>
      <c r="CR364" s="6"/>
      <c r="CS364" s="6"/>
      <c r="CT364" s="6"/>
      <c r="CU364" s="6"/>
    </row>
    <row r="365" spans="1:99" ht="15.6">
      <c r="A365" s="27">
        <v>33235</v>
      </c>
      <c r="B365">
        <v>13.2200002670288</v>
      </c>
      <c r="C365">
        <v>29.100000381469702</v>
      </c>
      <c r="D365">
        <v>0</v>
      </c>
      <c r="E365">
        <v>42.213455825102798</v>
      </c>
      <c r="F365" s="36">
        <f t="shared" si="326"/>
        <v>6.1525742202404929</v>
      </c>
      <c r="G365" s="41">
        <f t="shared" si="342"/>
        <v>0</v>
      </c>
      <c r="H365" s="42">
        <f t="shared" si="343"/>
        <v>0</v>
      </c>
      <c r="I365" s="61">
        <f t="shared" si="327"/>
        <v>25.130000352859476</v>
      </c>
      <c r="J365" s="35" t="str">
        <f t="shared" si="328"/>
        <v xml:space="preserve"> </v>
      </c>
      <c r="K365" s="89" t="str">
        <f t="shared" si="355"/>
        <v/>
      </c>
      <c r="L365" s="89" t="str">
        <f t="shared" si="362"/>
        <v/>
      </c>
      <c r="M365" s="168">
        <f t="shared" si="367"/>
        <v>0</v>
      </c>
      <c r="N365" s="165">
        <f t="shared" si="381"/>
        <v>0</v>
      </c>
      <c r="O365" s="70" t="str">
        <f t="shared" si="380"/>
        <v/>
      </c>
      <c r="P365" s="102" t="str">
        <f t="shared" si="368"/>
        <v/>
      </c>
      <c r="Q365" s="230" t="str">
        <f t="shared" si="325"/>
        <v/>
      </c>
      <c r="R365" s="85">
        <f t="shared" si="382"/>
        <v>0</v>
      </c>
      <c r="S365" s="27">
        <v>33600</v>
      </c>
      <c r="T365">
        <v>15.2200002670288</v>
      </c>
      <c r="U365">
        <v>27.2299995422363</v>
      </c>
      <c r="V365">
        <v>0</v>
      </c>
      <c r="W365">
        <v>42.213455825102798</v>
      </c>
      <c r="X365" s="36">
        <f t="shared" si="329"/>
        <v>5.3595343690199249</v>
      </c>
      <c r="Y365" s="41">
        <f t="shared" si="344"/>
        <v>0</v>
      </c>
      <c r="Z365" s="42">
        <f t="shared" si="345"/>
        <v>0</v>
      </c>
      <c r="AA365" s="61">
        <f t="shared" si="330"/>
        <v>24.227499723434423</v>
      </c>
      <c r="AB365" s="35" t="str">
        <f t="shared" si="331"/>
        <v xml:space="preserve"> </v>
      </c>
      <c r="AC365" s="76">
        <f t="shared" si="356"/>
        <v>1</v>
      </c>
      <c r="AD365" s="89" t="str">
        <f t="shared" si="369"/>
        <v/>
      </c>
      <c r="AE365" s="168">
        <f t="shared" si="363"/>
        <v>0</v>
      </c>
      <c r="AF365" s="165">
        <f t="shared" si="383"/>
        <v>0</v>
      </c>
      <c r="AG365" s="70" t="str">
        <f t="shared" si="370"/>
        <v/>
      </c>
      <c r="AH365" s="102" t="str">
        <f t="shared" si="371"/>
        <v/>
      </c>
      <c r="AI365" s="230" t="str">
        <f t="shared" si="332"/>
        <v/>
      </c>
      <c r="AJ365" s="85">
        <f t="shared" si="384"/>
        <v>0</v>
      </c>
      <c r="AK365" s="27">
        <v>33965</v>
      </c>
      <c r="AL365">
        <v>15.460000038146999</v>
      </c>
      <c r="AM365">
        <v>32.689998626708999</v>
      </c>
      <c r="AN365">
        <v>0</v>
      </c>
      <c r="AO365">
        <v>42.213455825102798</v>
      </c>
      <c r="AP365" s="36">
        <f t="shared" si="333"/>
        <v>6.8882689087565918</v>
      </c>
      <c r="AQ365" s="41">
        <f t="shared" si="346"/>
        <v>0</v>
      </c>
      <c r="AR365" s="42">
        <f t="shared" si="347"/>
        <v>0</v>
      </c>
      <c r="AS365" s="61">
        <f t="shared" si="334"/>
        <v>28.382498979568499</v>
      </c>
      <c r="AT365" s="37" t="str">
        <f t="shared" si="348"/>
        <v xml:space="preserve"> </v>
      </c>
      <c r="AU365" s="76" t="str">
        <f t="shared" si="357"/>
        <v/>
      </c>
      <c r="AV365" s="89" t="str">
        <f t="shared" si="372"/>
        <v/>
      </c>
      <c r="AW365" s="168">
        <f t="shared" si="364"/>
        <v>0</v>
      </c>
      <c r="AX365" s="165">
        <f t="shared" si="385"/>
        <v>0</v>
      </c>
      <c r="AY365" s="70" t="str">
        <f t="shared" si="373"/>
        <v/>
      </c>
      <c r="AZ365" s="102" t="str">
        <f t="shared" si="374"/>
        <v/>
      </c>
      <c r="BA365" s="230" t="str">
        <f t="shared" si="335"/>
        <v/>
      </c>
      <c r="BB365" s="85">
        <f t="shared" si="386"/>
        <v>0</v>
      </c>
      <c r="BC365" s="27">
        <v>33600</v>
      </c>
      <c r="BD365">
        <v>14.569999694824199</v>
      </c>
      <c r="BE365">
        <v>28.4799995422363</v>
      </c>
      <c r="BF365">
        <v>0</v>
      </c>
      <c r="BG365">
        <v>42.2284280173509</v>
      </c>
      <c r="BH365" s="110">
        <f t="shared" si="336"/>
        <v>5.8143203481815569</v>
      </c>
      <c r="BI365" s="111">
        <f t="shared" si="349"/>
        <v>6.2022639630316201</v>
      </c>
      <c r="BJ365" s="113">
        <f t="shared" si="350"/>
        <v>0.1240452792606324</v>
      </c>
      <c r="BK365" s="112">
        <f t="shared" si="337"/>
        <v>25.002499580383276</v>
      </c>
      <c r="BL365" s="35" t="str">
        <f t="shared" si="338"/>
        <v xml:space="preserve"> </v>
      </c>
      <c r="BM365" s="76">
        <f t="shared" si="358"/>
        <v>1</v>
      </c>
      <c r="BN365" s="89" t="str">
        <f t="shared" si="375"/>
        <v/>
      </c>
      <c r="BO365" s="168">
        <f t="shared" si="365"/>
        <v>0</v>
      </c>
      <c r="BP365" s="165">
        <f t="shared" si="360"/>
        <v>0</v>
      </c>
      <c r="BQ365" s="70" t="str">
        <f t="shared" si="378"/>
        <v/>
      </c>
      <c r="BR365" s="102" t="str">
        <f t="shared" si="376"/>
        <v/>
      </c>
      <c r="BS365" s="230" t="str">
        <f t="shared" si="351"/>
        <v/>
      </c>
      <c r="BT365" s="85">
        <f t="shared" si="387"/>
        <v>0</v>
      </c>
      <c r="BU365" s="27">
        <v>33965</v>
      </c>
      <c r="BV365">
        <v>11.2700004577637</v>
      </c>
      <c r="BW365">
        <v>30.5</v>
      </c>
      <c r="BX365">
        <v>0</v>
      </c>
      <c r="BY365">
        <v>42.2284280173509</v>
      </c>
      <c r="BZ365" s="34">
        <f t="shared" si="339"/>
        <v>6.7251024875383232</v>
      </c>
      <c r="CA365" s="38">
        <f t="shared" si="352"/>
        <v>0</v>
      </c>
      <c r="CB365" s="40">
        <f t="shared" si="353"/>
        <v>0</v>
      </c>
      <c r="CC365" s="61">
        <f t="shared" si="340"/>
        <v>25.692500114440925</v>
      </c>
      <c r="CD365" s="35" t="str">
        <f t="shared" si="341"/>
        <v xml:space="preserve"> </v>
      </c>
      <c r="CE365" s="76" t="str">
        <f t="shared" si="359"/>
        <v/>
      </c>
      <c r="CF365" s="89" t="str">
        <f t="shared" si="377"/>
        <v/>
      </c>
      <c r="CG365" s="168">
        <f t="shared" si="366"/>
        <v>0</v>
      </c>
      <c r="CH365" s="165">
        <f t="shared" si="388"/>
        <v>0</v>
      </c>
      <c r="CI365" s="70" t="str">
        <f t="shared" si="361"/>
        <v/>
      </c>
      <c r="CJ365" s="102" t="str">
        <f t="shared" si="379"/>
        <v/>
      </c>
      <c r="CK365" s="230" t="str">
        <f t="shared" si="354"/>
        <v/>
      </c>
      <c r="CL365" s="85">
        <f t="shared" si="389"/>
        <v>0</v>
      </c>
      <c r="CM365" s="6"/>
      <c r="CN365" s="6"/>
      <c r="CO365" s="6"/>
      <c r="CP365" s="6"/>
      <c r="CQ365" s="6"/>
      <c r="CR365" s="6"/>
      <c r="CS365" s="6"/>
      <c r="CT365" s="6"/>
      <c r="CU365" s="6"/>
    </row>
    <row r="366" spans="1:99" ht="15.6">
      <c r="A366" s="27">
        <v>33236</v>
      </c>
      <c r="B366">
        <v>16.440000534057599</v>
      </c>
      <c r="C366">
        <v>28.809999465942401</v>
      </c>
      <c r="D366">
        <v>0</v>
      </c>
      <c r="E366">
        <v>42.087661779512601</v>
      </c>
      <c r="F366" s="36">
        <f t="shared" si="326"/>
        <v>5.6176077344345376</v>
      </c>
      <c r="G366" s="41">
        <f t="shared" si="342"/>
        <v>0</v>
      </c>
      <c r="H366" s="42">
        <f t="shared" si="343"/>
        <v>0</v>
      </c>
      <c r="I366" s="61">
        <f t="shared" si="327"/>
        <v>25.717499732971199</v>
      </c>
      <c r="J366" s="35" t="str">
        <f t="shared" si="328"/>
        <v xml:space="preserve"> </v>
      </c>
      <c r="K366" s="89" t="str">
        <f t="shared" si="355"/>
        <v/>
      </c>
      <c r="L366" s="89" t="str">
        <f t="shared" si="362"/>
        <v/>
      </c>
      <c r="M366" s="168">
        <f t="shared" si="367"/>
        <v>0</v>
      </c>
      <c r="N366" s="165">
        <f t="shared" si="381"/>
        <v>0</v>
      </c>
      <c r="O366" s="70" t="str">
        <f t="shared" si="380"/>
        <v/>
      </c>
      <c r="P366" s="102" t="str">
        <f t="shared" si="368"/>
        <v/>
      </c>
      <c r="Q366" s="230" t="str">
        <f t="shared" si="325"/>
        <v/>
      </c>
      <c r="R366" s="85">
        <f t="shared" si="382"/>
        <v>0</v>
      </c>
      <c r="S366" s="27">
        <v>33601</v>
      </c>
      <c r="T366">
        <v>16.469999313354499</v>
      </c>
      <c r="U366">
        <v>28.5100002288818</v>
      </c>
      <c r="V366">
        <v>0</v>
      </c>
      <c r="W366">
        <v>42.087661779512601</v>
      </c>
      <c r="X366" s="36">
        <f t="shared" si="329"/>
        <v>5.5236617410198754</v>
      </c>
      <c r="Y366" s="41">
        <f t="shared" si="344"/>
        <v>0</v>
      </c>
      <c r="Z366" s="42">
        <f t="shared" si="345"/>
        <v>0</v>
      </c>
      <c r="AA366" s="61">
        <f t="shared" si="330"/>
        <v>25.499999999999975</v>
      </c>
      <c r="AB366" s="35" t="str">
        <f t="shared" si="331"/>
        <v xml:space="preserve"> </v>
      </c>
      <c r="AC366" s="76">
        <f t="shared" si="356"/>
        <v>1</v>
      </c>
      <c r="AD366" s="89" t="str">
        <f t="shared" si="369"/>
        <v/>
      </c>
      <c r="AE366" s="168">
        <f t="shared" si="363"/>
        <v>0</v>
      </c>
      <c r="AF366" s="165">
        <f t="shared" si="383"/>
        <v>0</v>
      </c>
      <c r="AG366" s="70" t="str">
        <f t="shared" si="370"/>
        <v/>
      </c>
      <c r="AH366" s="102" t="str">
        <f t="shared" si="371"/>
        <v/>
      </c>
      <c r="AI366" s="230" t="str">
        <f t="shared" si="332"/>
        <v/>
      </c>
      <c r="AJ366" s="85">
        <f t="shared" si="384"/>
        <v>0</v>
      </c>
      <c r="AK366" s="27">
        <v>33966</v>
      </c>
      <c r="AL366">
        <v>18.389999389648398</v>
      </c>
      <c r="AM366">
        <v>33.2700004577637</v>
      </c>
      <c r="AN366">
        <v>0.10000000149011599</v>
      </c>
      <c r="AO366">
        <v>42.087661779512601</v>
      </c>
      <c r="AP366" s="36">
        <f t="shared" si="333"/>
        <v>6.6497182393096441</v>
      </c>
      <c r="AQ366" s="41">
        <f t="shared" si="346"/>
        <v>0</v>
      </c>
      <c r="AR366" s="42">
        <f t="shared" si="347"/>
        <v>0</v>
      </c>
      <c r="AS366" s="61">
        <f t="shared" si="334"/>
        <v>29.550000190734874</v>
      </c>
      <c r="AT366" s="37" t="str">
        <f t="shared" si="348"/>
        <v xml:space="preserve"> </v>
      </c>
      <c r="AU366" s="76" t="str">
        <f t="shared" si="357"/>
        <v/>
      </c>
      <c r="AV366" s="89" t="str">
        <f t="shared" si="372"/>
        <v/>
      </c>
      <c r="AW366" s="168">
        <f t="shared" si="364"/>
        <v>0</v>
      </c>
      <c r="AX366" s="165">
        <f t="shared" si="385"/>
        <v>0</v>
      </c>
      <c r="AY366" s="70" t="str">
        <f t="shared" si="373"/>
        <v/>
      </c>
      <c r="AZ366" s="102" t="str">
        <f t="shared" si="374"/>
        <v/>
      </c>
      <c r="BA366" s="230" t="str">
        <f t="shared" si="335"/>
        <v/>
      </c>
      <c r="BB366" s="85">
        <f t="shared" si="386"/>
        <v>0</v>
      </c>
      <c r="BC366" s="27">
        <v>33601</v>
      </c>
      <c r="BD366">
        <v>13.9700002670288</v>
      </c>
      <c r="BE366">
        <v>28.780000686645501</v>
      </c>
      <c r="BF366">
        <v>0</v>
      </c>
      <c r="BG366">
        <v>42.100645558323897</v>
      </c>
      <c r="BH366" s="110">
        <f t="shared" si="336"/>
        <v>5.9585014959763223</v>
      </c>
      <c r="BI366" s="111">
        <f t="shared" si="349"/>
        <v>1.4354627662505619</v>
      </c>
      <c r="BJ366" s="113">
        <f t="shared" si="350"/>
        <v>2.870925532501124E-2</v>
      </c>
      <c r="BK366" s="112">
        <f t="shared" si="337"/>
        <v>25.077500581741326</v>
      </c>
      <c r="BL366" s="35" t="str">
        <f t="shared" si="338"/>
        <v xml:space="preserve"> </v>
      </c>
      <c r="BM366" s="76">
        <f t="shared" si="358"/>
        <v>1</v>
      </c>
      <c r="BN366" s="89" t="str">
        <f t="shared" si="375"/>
        <v/>
      </c>
      <c r="BO366" s="168">
        <f t="shared" si="365"/>
        <v>0</v>
      </c>
      <c r="BP366" s="165">
        <f t="shared" si="360"/>
        <v>0</v>
      </c>
      <c r="BQ366" s="70" t="str">
        <f t="shared" si="378"/>
        <v/>
      </c>
      <c r="BR366" s="102" t="str">
        <f t="shared" si="376"/>
        <v/>
      </c>
      <c r="BS366" s="230" t="str">
        <f t="shared" si="351"/>
        <v/>
      </c>
      <c r="BT366" s="85">
        <f t="shared" si="387"/>
        <v>0</v>
      </c>
      <c r="BU366" s="27">
        <v>33966</v>
      </c>
      <c r="BV366">
        <v>12.050000190734901</v>
      </c>
      <c r="BW366">
        <v>32.970001220703097</v>
      </c>
      <c r="BX366">
        <v>0</v>
      </c>
      <c r="BY366">
        <v>42.100645558323897</v>
      </c>
      <c r="BZ366" s="34">
        <f t="shared" si="339"/>
        <v>7.2869227149064848</v>
      </c>
      <c r="CA366" s="38">
        <f t="shared" si="352"/>
        <v>0</v>
      </c>
      <c r="CB366" s="40">
        <f t="shared" si="353"/>
        <v>0</v>
      </c>
      <c r="CC366" s="61">
        <f t="shared" si="340"/>
        <v>27.740000963211045</v>
      </c>
      <c r="CD366" s="35" t="str">
        <f t="shared" si="341"/>
        <v xml:space="preserve"> </v>
      </c>
      <c r="CE366" s="76" t="str">
        <f t="shared" si="359"/>
        <v/>
      </c>
      <c r="CF366" s="89" t="str">
        <f t="shared" si="377"/>
        <v/>
      </c>
      <c r="CG366" s="168">
        <f t="shared" si="366"/>
        <v>0</v>
      </c>
      <c r="CH366" s="165">
        <f t="shared" si="388"/>
        <v>0</v>
      </c>
      <c r="CI366" s="70" t="str">
        <f t="shared" si="361"/>
        <v/>
      </c>
      <c r="CJ366" s="102" t="str">
        <f t="shared" si="379"/>
        <v/>
      </c>
      <c r="CK366" s="230" t="str">
        <f t="shared" si="354"/>
        <v/>
      </c>
      <c r="CL366" s="85">
        <f t="shared" si="389"/>
        <v>0</v>
      </c>
      <c r="CM366" s="6"/>
      <c r="CN366" s="6"/>
      <c r="CO366" s="6"/>
      <c r="CP366" s="6"/>
      <c r="CQ366" s="6"/>
      <c r="CR366" s="6"/>
      <c r="CS366" s="6"/>
      <c r="CT366" s="6"/>
      <c r="CU366" s="6"/>
    </row>
    <row r="367" spans="1:99" ht="15.6">
      <c r="A367" s="27">
        <v>33237</v>
      </c>
      <c r="B367">
        <v>14.039999961853001</v>
      </c>
      <c r="C367">
        <v>26.299999237060501</v>
      </c>
      <c r="D367">
        <v>0</v>
      </c>
      <c r="E367">
        <v>41.957109384171901</v>
      </c>
      <c r="F367" s="36">
        <f t="shared" si="326"/>
        <v>5.2366449164569353</v>
      </c>
      <c r="G367" s="41">
        <f t="shared" si="342"/>
        <v>0</v>
      </c>
      <c r="H367" s="42">
        <f t="shared" si="343"/>
        <v>0</v>
      </c>
      <c r="I367" s="61">
        <f t="shared" si="327"/>
        <v>23.234999418258624</v>
      </c>
      <c r="J367" s="35" t="str">
        <f t="shared" si="328"/>
        <v xml:space="preserve"> </v>
      </c>
      <c r="K367" s="89" t="str">
        <f t="shared" si="355"/>
        <v/>
      </c>
      <c r="L367" s="89" t="str">
        <f t="shared" si="362"/>
        <v/>
      </c>
      <c r="M367" s="168">
        <f t="shared" si="367"/>
        <v>0</v>
      </c>
      <c r="N367" s="165">
        <f t="shared" si="381"/>
        <v>0</v>
      </c>
      <c r="O367" s="70" t="str">
        <f t="shared" si="380"/>
        <v/>
      </c>
      <c r="P367" s="102" t="str">
        <f t="shared" si="368"/>
        <v/>
      </c>
      <c r="Q367" s="230" t="str">
        <f t="shared" si="325"/>
        <v/>
      </c>
      <c r="R367" s="85">
        <f t="shared" si="382"/>
        <v>0</v>
      </c>
      <c r="S367" s="27">
        <v>33602</v>
      </c>
      <c r="T367">
        <v>17.190000534057599</v>
      </c>
      <c r="U367">
        <v>30.159999847412099</v>
      </c>
      <c r="V367">
        <v>0</v>
      </c>
      <c r="W367">
        <v>41.957109384171901</v>
      </c>
      <c r="X367" s="36">
        <f t="shared" si="329"/>
        <v>5.883336448049981</v>
      </c>
      <c r="Y367" s="41">
        <f t="shared" si="344"/>
        <v>0</v>
      </c>
      <c r="Z367" s="42">
        <f t="shared" si="345"/>
        <v>0</v>
      </c>
      <c r="AA367" s="61">
        <f t="shared" si="330"/>
        <v>26.917500019073472</v>
      </c>
      <c r="AB367" s="35" t="str">
        <f t="shared" si="331"/>
        <v xml:space="preserve"> </v>
      </c>
      <c r="AC367" s="76">
        <f t="shared" si="356"/>
        <v>1</v>
      </c>
      <c r="AD367" s="89" t="str">
        <f t="shared" si="369"/>
        <v/>
      </c>
      <c r="AE367" s="168">
        <f t="shared" si="363"/>
        <v>0</v>
      </c>
      <c r="AF367" s="165">
        <f t="shared" si="383"/>
        <v>0</v>
      </c>
      <c r="AG367" s="70" t="str">
        <f t="shared" si="370"/>
        <v/>
      </c>
      <c r="AH367" s="102" t="str">
        <f t="shared" si="371"/>
        <v/>
      </c>
      <c r="AI367" s="230" t="str">
        <f t="shared" si="332"/>
        <v/>
      </c>
      <c r="AJ367" s="85">
        <f t="shared" si="384"/>
        <v>0</v>
      </c>
      <c r="AK367" s="27">
        <v>33967</v>
      </c>
      <c r="AL367">
        <v>18.459999084472699</v>
      </c>
      <c r="AM367">
        <v>28.790000915527301</v>
      </c>
      <c r="AN367">
        <v>0.80000001192092896</v>
      </c>
      <c r="AO367">
        <v>41.957109384171901</v>
      </c>
      <c r="AP367" s="36">
        <f t="shared" si="333"/>
        <v>5.2442094409455784</v>
      </c>
      <c r="AQ367" s="41">
        <f t="shared" si="346"/>
        <v>0</v>
      </c>
      <c r="AR367" s="42">
        <f t="shared" si="347"/>
        <v>0</v>
      </c>
      <c r="AS367" s="61">
        <f t="shared" si="334"/>
        <v>26.207500457763651</v>
      </c>
      <c r="AT367" s="37" t="str">
        <f t="shared" si="348"/>
        <v xml:space="preserve"> </v>
      </c>
      <c r="AU367" s="76" t="str">
        <f t="shared" si="357"/>
        <v/>
      </c>
      <c r="AV367" s="89" t="str">
        <f t="shared" si="372"/>
        <v/>
      </c>
      <c r="AW367" s="168">
        <f t="shared" si="364"/>
        <v>0</v>
      </c>
      <c r="AX367" s="165">
        <f t="shared" si="385"/>
        <v>0</v>
      </c>
      <c r="AY367" s="70" t="str">
        <f t="shared" si="373"/>
        <v/>
      </c>
      <c r="AZ367" s="102" t="str">
        <f t="shared" si="374"/>
        <v/>
      </c>
      <c r="BA367" s="230" t="str">
        <f t="shared" si="335"/>
        <v/>
      </c>
      <c r="BB367" s="85">
        <f t="shared" si="386"/>
        <v>0</v>
      </c>
      <c r="BC367" s="27">
        <v>33602</v>
      </c>
      <c r="BD367">
        <v>13.289999961853001</v>
      </c>
      <c r="BE367">
        <v>29.319999694824201</v>
      </c>
      <c r="BF367">
        <v>0</v>
      </c>
      <c r="BG367">
        <v>41.967980518889398</v>
      </c>
      <c r="BH367" s="110">
        <f t="shared" si="336"/>
        <v>6.1684900591448146</v>
      </c>
      <c r="BI367" s="111">
        <f t="shared" si="349"/>
        <v>0</v>
      </c>
      <c r="BJ367" s="113">
        <f t="shared" si="350"/>
        <v>0</v>
      </c>
      <c r="BK367" s="112">
        <f t="shared" si="337"/>
        <v>25.3124997615814</v>
      </c>
      <c r="BL367" s="35" t="str">
        <f t="shared" si="338"/>
        <v xml:space="preserve"> </v>
      </c>
      <c r="BM367" s="76">
        <f t="shared" si="358"/>
        <v>1</v>
      </c>
      <c r="BN367" s="89" t="str">
        <f t="shared" si="375"/>
        <v/>
      </c>
      <c r="BO367" s="168">
        <f t="shared" si="365"/>
        <v>0</v>
      </c>
      <c r="BP367" s="165">
        <f t="shared" si="360"/>
        <v>0</v>
      </c>
      <c r="BQ367" s="70" t="str">
        <f t="shared" si="378"/>
        <v/>
      </c>
      <c r="BR367" s="102" t="str">
        <f t="shared" si="376"/>
        <v/>
      </c>
      <c r="BS367" s="230" t="str">
        <f t="shared" si="351"/>
        <v/>
      </c>
      <c r="BT367" s="85">
        <f t="shared" si="387"/>
        <v>0</v>
      </c>
      <c r="BU367" s="27">
        <v>33967</v>
      </c>
      <c r="BV367">
        <v>17.079999923706101</v>
      </c>
      <c r="BW367">
        <v>33.490001678466797</v>
      </c>
      <c r="BX367">
        <v>0.30000001192092901</v>
      </c>
      <c r="BY367">
        <v>41.967980518889398</v>
      </c>
      <c r="BZ367" s="34">
        <f t="shared" si="339"/>
        <v>6.876385920227813</v>
      </c>
      <c r="CA367" s="38">
        <f t="shared" si="352"/>
        <v>0</v>
      </c>
      <c r="CB367" s="40">
        <f t="shared" si="353"/>
        <v>0</v>
      </c>
      <c r="CC367" s="61">
        <f t="shared" si="340"/>
        <v>29.387501239776622</v>
      </c>
      <c r="CD367" s="35" t="str">
        <f t="shared" si="341"/>
        <v xml:space="preserve"> </v>
      </c>
      <c r="CE367" s="76" t="str">
        <f t="shared" si="359"/>
        <v/>
      </c>
      <c r="CF367" s="89" t="str">
        <f t="shared" si="377"/>
        <v/>
      </c>
      <c r="CG367" s="168">
        <f t="shared" si="366"/>
        <v>0</v>
      </c>
      <c r="CH367" s="165">
        <f t="shared" si="388"/>
        <v>0</v>
      </c>
      <c r="CI367" s="70" t="str">
        <f t="shared" si="361"/>
        <v/>
      </c>
      <c r="CJ367" s="102" t="str">
        <f t="shared" si="379"/>
        <v/>
      </c>
      <c r="CK367" s="230" t="str">
        <f t="shared" si="354"/>
        <v/>
      </c>
      <c r="CL367" s="85">
        <f t="shared" si="389"/>
        <v>0</v>
      </c>
      <c r="CM367" s="6"/>
      <c r="CN367" s="6"/>
      <c r="CO367" s="6"/>
      <c r="CP367" s="6"/>
      <c r="CQ367" s="6"/>
      <c r="CR367" s="6"/>
      <c r="CS367" s="6"/>
      <c r="CT367" s="6"/>
      <c r="CU367" s="6"/>
    </row>
    <row r="368" spans="1:99" ht="15.6">
      <c r="A368" s="27">
        <v>33238</v>
      </c>
      <c r="B368">
        <v>12.2399997711182</v>
      </c>
      <c r="C368">
        <v>25.309999465942401</v>
      </c>
      <c r="D368">
        <v>0</v>
      </c>
      <c r="E368">
        <v>41.821974112724597</v>
      </c>
      <c r="F368" s="36">
        <f t="shared" si="326"/>
        <v>5.1914466998291307</v>
      </c>
      <c r="G368" s="41">
        <f t="shared" si="342"/>
        <v>0</v>
      </c>
      <c r="H368" s="42">
        <f t="shared" si="343"/>
        <v>0</v>
      </c>
      <c r="I368" s="61">
        <f t="shared" si="327"/>
        <v>22.042499542236349</v>
      </c>
      <c r="J368" s="35" t="str">
        <f t="shared" si="328"/>
        <v xml:space="preserve"> </v>
      </c>
      <c r="K368" s="89" t="str">
        <f t="shared" si="355"/>
        <v/>
      </c>
      <c r="L368" s="89" t="str">
        <f t="shared" si="362"/>
        <v/>
      </c>
      <c r="M368" s="168">
        <f t="shared" si="367"/>
        <v>0</v>
      </c>
      <c r="N368" s="165">
        <f t="shared" si="381"/>
        <v>0</v>
      </c>
      <c r="O368" s="70" t="str">
        <f t="shared" si="380"/>
        <v/>
      </c>
      <c r="P368" s="102" t="str">
        <f t="shared" si="368"/>
        <v/>
      </c>
      <c r="Q368" s="230" t="str">
        <f t="shared" si="325"/>
        <v/>
      </c>
      <c r="R368" s="85">
        <f t="shared" si="382"/>
        <v>0</v>
      </c>
      <c r="S368" s="27">
        <v>33603</v>
      </c>
      <c r="T368">
        <v>16.329999923706101</v>
      </c>
      <c r="U368">
        <v>25.719999313354499</v>
      </c>
      <c r="V368">
        <v>0</v>
      </c>
      <c r="W368">
        <v>41.821974112724597</v>
      </c>
      <c r="X368" s="36">
        <f t="shared" si="329"/>
        <v>4.6710070488859472</v>
      </c>
      <c r="Y368" s="41">
        <f t="shared" si="344"/>
        <v>0</v>
      </c>
      <c r="Z368" s="42">
        <f t="shared" si="345"/>
        <v>0</v>
      </c>
      <c r="AA368" s="61">
        <f t="shared" si="330"/>
        <v>23.372499465942401</v>
      </c>
      <c r="AB368" s="35" t="str">
        <f t="shared" si="331"/>
        <v xml:space="preserve"> </v>
      </c>
      <c r="AC368" s="76" t="str">
        <f t="shared" si="356"/>
        <v/>
      </c>
      <c r="AD368" s="89" t="str">
        <f t="shared" si="369"/>
        <v/>
      </c>
      <c r="AE368" s="168">
        <f t="shared" si="363"/>
        <v>0</v>
      </c>
      <c r="AF368" s="165">
        <f t="shared" si="383"/>
        <v>0</v>
      </c>
      <c r="AG368" s="70" t="str">
        <f t="shared" si="370"/>
        <v/>
      </c>
      <c r="AH368" s="102" t="str">
        <f t="shared" si="371"/>
        <v/>
      </c>
      <c r="AI368" s="230" t="str">
        <f t="shared" si="332"/>
        <v/>
      </c>
      <c r="AJ368" s="85">
        <f t="shared" si="384"/>
        <v>0</v>
      </c>
      <c r="AK368" s="27">
        <v>33968</v>
      </c>
      <c r="AL368">
        <v>18.549999237060501</v>
      </c>
      <c r="AM368">
        <v>25.420000076293899</v>
      </c>
      <c r="AN368">
        <v>0</v>
      </c>
      <c r="AO368">
        <v>41.821974112724597</v>
      </c>
      <c r="AP368" s="36">
        <f t="shared" si="333"/>
        <v>4.0941526780608868</v>
      </c>
      <c r="AQ368" s="41">
        <f t="shared" si="346"/>
        <v>0</v>
      </c>
      <c r="AR368" s="42">
        <f t="shared" si="347"/>
        <v>0</v>
      </c>
      <c r="AS368" s="61">
        <f t="shared" si="334"/>
        <v>23.70249986648555</v>
      </c>
      <c r="AT368" s="37" t="str">
        <f t="shared" si="348"/>
        <v xml:space="preserve"> </v>
      </c>
      <c r="AU368" s="76" t="str">
        <f t="shared" si="357"/>
        <v/>
      </c>
      <c r="AV368" s="89" t="str">
        <f t="shared" si="372"/>
        <v/>
      </c>
      <c r="AW368" s="168">
        <f t="shared" si="364"/>
        <v>0</v>
      </c>
      <c r="AX368" s="165">
        <f t="shared" si="385"/>
        <v>0</v>
      </c>
      <c r="AY368" s="70" t="str">
        <f t="shared" si="373"/>
        <v/>
      </c>
      <c r="AZ368" s="102" t="str">
        <f t="shared" si="374"/>
        <v/>
      </c>
      <c r="BA368" s="230" t="str">
        <f t="shared" si="335"/>
        <v/>
      </c>
      <c r="BB368" s="85">
        <f t="shared" si="386"/>
        <v>0</v>
      </c>
      <c r="BC368" s="27">
        <v>33603</v>
      </c>
      <c r="BD368">
        <v>16.0200004577637</v>
      </c>
      <c r="BE368">
        <v>28.079999923706101</v>
      </c>
      <c r="BF368">
        <v>0</v>
      </c>
      <c r="BG368">
        <v>41.830607167226198</v>
      </c>
      <c r="BH368" s="110">
        <f t="shared" si="336"/>
        <v>5.4344787151080389</v>
      </c>
      <c r="BI368" s="111">
        <f t="shared" si="349"/>
        <v>0</v>
      </c>
      <c r="BJ368" s="113">
        <f t="shared" si="350"/>
        <v>0</v>
      </c>
      <c r="BK368" s="112">
        <f t="shared" si="337"/>
        <v>25.065000057220502</v>
      </c>
      <c r="BL368" s="35" t="str">
        <f t="shared" si="338"/>
        <v xml:space="preserve"> </v>
      </c>
      <c r="BM368" s="76" t="str">
        <f t="shared" si="358"/>
        <v/>
      </c>
      <c r="BN368" s="89" t="str">
        <f t="shared" si="375"/>
        <v/>
      </c>
      <c r="BO368" s="168">
        <f t="shared" si="365"/>
        <v>0</v>
      </c>
      <c r="BP368" s="165">
        <f t="shared" si="360"/>
        <v>0</v>
      </c>
      <c r="BQ368" s="70" t="str">
        <f t="shared" si="378"/>
        <v/>
      </c>
      <c r="BR368" s="102" t="str">
        <f t="shared" si="376"/>
        <v/>
      </c>
      <c r="BS368" s="230" t="str">
        <f t="shared" si="351"/>
        <v/>
      </c>
      <c r="BT368" s="85">
        <f t="shared" si="387"/>
        <v>0</v>
      </c>
      <c r="BU368" s="27">
        <v>33968</v>
      </c>
      <c r="BV368">
        <v>13.8500003814697</v>
      </c>
      <c r="BW368">
        <v>30.360000610351602</v>
      </c>
      <c r="BX368">
        <v>0</v>
      </c>
      <c r="BY368">
        <v>41.830607167226198</v>
      </c>
      <c r="BZ368" s="34">
        <f t="shared" si="339"/>
        <v>6.3673215191885273</v>
      </c>
      <c r="CA368" s="38">
        <f t="shared" si="352"/>
        <v>0</v>
      </c>
      <c r="CB368" s="40">
        <f t="shared" si="353"/>
        <v>0</v>
      </c>
      <c r="CC368" s="61">
        <f t="shared" si="340"/>
        <v>26.232500553131125</v>
      </c>
      <c r="CD368" s="35" t="str">
        <f t="shared" si="341"/>
        <v xml:space="preserve"> </v>
      </c>
      <c r="CE368" s="76" t="str">
        <f t="shared" si="359"/>
        <v/>
      </c>
      <c r="CF368" s="89" t="str">
        <f t="shared" si="377"/>
        <v/>
      </c>
      <c r="CG368" s="168">
        <f t="shared" si="366"/>
        <v>0</v>
      </c>
      <c r="CH368" s="165">
        <f t="shared" si="388"/>
        <v>0</v>
      </c>
      <c r="CI368" s="70" t="str">
        <f t="shared" si="361"/>
        <v/>
      </c>
      <c r="CJ368" s="102" t="str">
        <f t="shared" si="379"/>
        <v/>
      </c>
      <c r="CK368" s="230" t="str">
        <f t="shared" si="354"/>
        <v/>
      </c>
      <c r="CL368" s="85">
        <f t="shared" si="389"/>
        <v>0</v>
      </c>
      <c r="CM368" s="6"/>
      <c r="CN368" s="6"/>
      <c r="CO368" s="6"/>
      <c r="CP368" s="6"/>
      <c r="CQ368" s="6"/>
      <c r="CR368" s="6"/>
      <c r="CS368" s="6"/>
      <c r="CT368" s="6"/>
      <c r="CU368" s="6"/>
    </row>
    <row r="369" spans="6:99" ht="15.6">
      <c r="F369" s="34"/>
      <c r="G369" s="38"/>
      <c r="H369" s="40"/>
      <c r="J369" s="35"/>
      <c r="K369" s="93"/>
      <c r="O369" s="71"/>
      <c r="R369" s="60"/>
      <c r="AB369" s="35">
        <f>SUM(AB4:AB368)</f>
        <v>185</v>
      </c>
      <c r="AC369" s="77"/>
      <c r="AG369" s="71"/>
      <c r="AJ369" s="60">
        <f>SUM(AJ4:AJ368)</f>
        <v>136</v>
      </c>
      <c r="AL369">
        <v>15.6599998474121</v>
      </c>
      <c r="AM369">
        <v>26.190000534057599</v>
      </c>
      <c r="AN369">
        <v>0</v>
      </c>
      <c r="AO369">
        <v>43.308866321502599</v>
      </c>
      <c r="AT369" s="37">
        <f>SUM(AT4:AT368)</f>
        <v>191</v>
      </c>
      <c r="AU369" s="77"/>
      <c r="AY369" s="71"/>
      <c r="BB369" s="60">
        <f>SUM(BB4:BB368)</f>
        <v>141</v>
      </c>
      <c r="BC369" s="27">
        <v>41274</v>
      </c>
      <c r="BH369" s="110" t="e">
        <f t="shared" si="336"/>
        <v>#DIV/0!</v>
      </c>
      <c r="BI369" s="111" t="e">
        <f t="shared" si="349"/>
        <v>#DIV/0!</v>
      </c>
      <c r="BJ369" s="113" t="e">
        <f t="shared" si="350"/>
        <v>#DIV/0!</v>
      </c>
      <c r="BL369" s="35">
        <f>SUM(BL4:BL368)</f>
        <v>156</v>
      </c>
      <c r="BM369" s="77"/>
      <c r="BQ369" s="71"/>
      <c r="BT369" s="60">
        <f>SUM(BT4:BT368)</f>
        <v>113</v>
      </c>
      <c r="BU369" s="27">
        <v>41274</v>
      </c>
      <c r="BV369">
        <v>13.2600002288818</v>
      </c>
      <c r="BW369">
        <v>29.309999465942401</v>
      </c>
      <c r="BX369">
        <v>0</v>
      </c>
      <c r="BY369">
        <v>43.3348294054679</v>
      </c>
      <c r="BZ369" s="34">
        <f t="shared" si="339"/>
        <v>6.3701031600172451</v>
      </c>
      <c r="CA369" s="38">
        <f t="shared" si="352"/>
        <v>0</v>
      </c>
      <c r="CB369" s="40">
        <f t="shared" si="353"/>
        <v>0</v>
      </c>
      <c r="CD369" s="35">
        <f>SUM(CD4:CD368)</f>
        <v>171</v>
      </c>
      <c r="CE369" s="77"/>
      <c r="CF369" s="89" t="str">
        <f>IF((AVERAGE(CC354:CC361))&lt;$CP$5,1,"")</f>
        <v/>
      </c>
      <c r="CI369" s="71"/>
      <c r="CL369" s="60">
        <f>SUM(CL4:CL368)</f>
        <v>136</v>
      </c>
      <c r="CM369" s="37"/>
      <c r="CN369" s="37"/>
      <c r="CO369" s="37"/>
      <c r="CP369" s="37"/>
      <c r="CQ369" s="37"/>
      <c r="CR369" s="37"/>
      <c r="CS369" s="37"/>
      <c r="CT369" s="37"/>
      <c r="CU369" s="37"/>
    </row>
  </sheetData>
  <mergeCells count="7">
    <mergeCell ref="BU1:BX1"/>
    <mergeCell ref="BU2:BX2"/>
    <mergeCell ref="AK1:AN1"/>
    <mergeCell ref="BC1:BF1"/>
    <mergeCell ref="S2:V2"/>
    <mergeCell ref="AL2:AN2"/>
    <mergeCell ref="BC2:BF2"/>
  </mergeCells>
  <conditionalFormatting sqref="CL13:CL15">
    <cfRule type="cellIs" dxfId="25" priority="17" operator="greaterThan">
      <formula>0</formula>
    </cfRule>
  </conditionalFormatting>
  <conditionalFormatting sqref="CP108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3:CM368">
    <cfRule type="cellIs" dxfId="24" priority="28" operator="equal">
      <formula>1</formula>
    </cfRule>
  </conditionalFormatting>
  <conditionalFormatting sqref="CP95">
    <cfRule type="cellIs" priority="27" operator="greaterThan">
      <formula>0</formula>
    </cfRule>
  </conditionalFormatting>
  <conditionalFormatting sqref="AJ13:AJ15">
    <cfRule type="cellIs" dxfId="23" priority="25" operator="greaterThan">
      <formula>0</formula>
    </cfRule>
  </conditionalFormatting>
  <conditionalFormatting sqref="BB13:BB15">
    <cfRule type="cellIs" dxfId="22" priority="24" operator="greaterThan">
      <formula>0</formula>
    </cfRule>
  </conditionalFormatting>
  <conditionalFormatting sqref="BT13:BT15">
    <cfRule type="cellIs" dxfId="21" priority="23" operator="greaterThan">
      <formula>0</formula>
    </cfRule>
  </conditionalFormatting>
  <conditionalFormatting sqref="R4:R15">
    <cfRule type="cellIs" dxfId="20" priority="22" operator="greaterThan">
      <formula>0</formula>
    </cfRule>
  </conditionalFormatting>
  <conditionalFormatting sqref="CL16:CL368">
    <cfRule type="cellIs" dxfId="19" priority="5" operator="greaterThan">
      <formula>0</formula>
    </cfRule>
  </conditionalFormatting>
  <conditionalFormatting sqref="BT16:BT368">
    <cfRule type="cellIs" dxfId="18" priority="4" operator="greaterThan">
      <formula>0</formula>
    </cfRule>
  </conditionalFormatting>
  <conditionalFormatting sqref="BB16:BB368">
    <cfRule type="cellIs" dxfId="17" priority="3" operator="greaterThan">
      <formula>0</formula>
    </cfRule>
  </conditionalFormatting>
  <conditionalFormatting sqref="AJ16:AJ368">
    <cfRule type="cellIs" dxfId="16" priority="2" operator="greaterThan">
      <formula>0</formula>
    </cfRule>
  </conditionalFormatting>
  <conditionalFormatting sqref="R16:R368">
    <cfRule type="cellIs" dxfId="15" priority="1" operator="greaterThan">
      <formula>0</formula>
    </cfRule>
  </conditionalFormatting>
  <pageMargins left="0.7" right="0.7" top="0.75" bottom="0.75" header="0.3" footer="0.3"/>
  <pageSetup paperSize="9" orientation="portrait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K369"/>
  <sheetViews>
    <sheetView topLeftCell="AO1" workbookViewId="0">
      <pane ySplit="2784" topLeftCell="A93"/>
      <selection activeCell="Q1" sqref="Q1"/>
      <selection pane="bottomLeft" activeCell="Q98" sqref="Q98"/>
    </sheetView>
  </sheetViews>
  <sheetFormatPr defaultColWidth="8.77734375" defaultRowHeight="14.4"/>
  <cols>
    <col min="1" max="1" width="10" style="139" customWidth="1"/>
    <col min="2" max="10" width="8.109375" style="139" customWidth="1"/>
    <col min="11" max="11" width="8.109375" style="101" customWidth="1"/>
    <col min="12" max="12" width="8.109375" style="139" customWidth="1"/>
    <col min="13" max="14" width="8.109375" style="162" customWidth="1"/>
    <col min="15" max="15" width="9" style="139" customWidth="1"/>
    <col min="16" max="16" width="8.109375" style="139" customWidth="1"/>
    <col min="17" max="17" width="8.109375" style="313" customWidth="1"/>
    <col min="18" max="18" width="8.109375" style="139" customWidth="1"/>
    <col min="19" max="19" width="9.77734375" style="20" customWidth="1"/>
    <col min="20" max="26" width="9.109375" style="6" customWidth="1"/>
    <col min="27" max="27" width="8.33203125" style="6" customWidth="1"/>
    <col min="28" max="28" width="9.109375" style="6" customWidth="1"/>
    <col min="29" max="29" width="9.109375" style="90" customWidth="1"/>
    <col min="30" max="32" width="9.109375" style="39" customWidth="1"/>
    <col min="33" max="33" width="9.109375" style="15" customWidth="1"/>
    <col min="34" max="34" width="8.109375" style="139" customWidth="1"/>
    <col min="35" max="35" width="8.109375" style="230" customWidth="1"/>
    <col min="36" max="36" width="9.77734375" style="97" customWidth="1"/>
    <col min="37" max="37" width="10.6640625" style="6" customWidth="1"/>
    <col min="38" max="41" width="9.109375" customWidth="1"/>
    <col min="42" max="42" width="9.109375" style="21" customWidth="1"/>
    <col min="43" max="43" width="12.33203125" customWidth="1"/>
    <col min="44" max="44" width="9.109375" customWidth="1"/>
    <col min="45" max="45" width="9.109375" style="6" customWidth="1"/>
    <col min="46" max="46" width="9.109375" customWidth="1"/>
    <col min="47" max="47" width="9.109375" style="74" customWidth="1"/>
    <col min="48" max="48" width="9.109375" style="39" customWidth="1"/>
    <col min="49" max="49" width="9.109375" style="167" customWidth="1"/>
    <col min="50" max="50" width="9.109375" style="39" customWidth="1"/>
    <col min="51" max="51" width="9.109375" style="15" customWidth="1"/>
    <col min="52" max="52" width="8.109375" style="139" customWidth="1"/>
    <col min="53" max="53" width="9.109375" style="230" customWidth="1"/>
    <col min="54" max="54" width="8.109375" style="97" customWidth="1"/>
    <col min="55" max="56" width="8.109375" style="139" customWidth="1"/>
    <col min="57" max="57" width="14" style="139" customWidth="1"/>
    <col min="58" max="58" width="11.33203125" style="139" customWidth="1"/>
    <col min="59" max="62" width="8.109375" style="139" customWidth="1"/>
    <col min="63" max="64" width="9.44140625" style="139" customWidth="1"/>
    <col min="65" max="65" width="11" style="139" customWidth="1"/>
    <col min="66" max="66" width="8.6640625" customWidth="1"/>
    <col min="67" max="67" width="10.33203125" customWidth="1"/>
    <col min="68" max="68" width="11" customWidth="1"/>
    <col min="70" max="70" width="8.6640625" customWidth="1"/>
    <col min="75" max="75" width="14" customWidth="1"/>
    <col min="76" max="76" width="15.77734375" customWidth="1"/>
    <col min="77" max="78" width="8.44140625" customWidth="1"/>
    <col min="79" max="79" width="8.77734375" customWidth="1"/>
    <col min="80" max="81" width="8.44140625" customWidth="1"/>
    <col min="82" max="82" width="6.109375" customWidth="1"/>
    <col min="83" max="83" width="9.44140625" customWidth="1"/>
    <col min="88" max="89" width="16.6640625" customWidth="1"/>
  </cols>
  <sheetData>
    <row r="1" spans="1:114" ht="61.5" customHeight="1">
      <c r="A1" s="319" t="s">
        <v>225</v>
      </c>
      <c r="B1" s="320"/>
      <c r="C1" s="320"/>
      <c r="D1" s="320"/>
      <c r="E1" s="6"/>
      <c r="F1" s="3" t="s">
        <v>0</v>
      </c>
      <c r="G1" s="2" t="s">
        <v>1</v>
      </c>
      <c r="H1" s="6" t="s">
        <v>2</v>
      </c>
      <c r="I1" s="3" t="s">
        <v>26</v>
      </c>
      <c r="J1" s="138" t="s">
        <v>34</v>
      </c>
      <c r="K1" s="87" t="s">
        <v>37</v>
      </c>
      <c r="L1" s="88" t="s">
        <v>221</v>
      </c>
      <c r="M1" s="166" t="s">
        <v>154</v>
      </c>
      <c r="N1" s="73" t="s">
        <v>160</v>
      </c>
      <c r="O1" s="201" t="s">
        <v>222</v>
      </c>
      <c r="P1" s="3" t="s">
        <v>72</v>
      </c>
      <c r="Q1" s="3" t="s">
        <v>3</v>
      </c>
      <c r="R1" s="4" t="s">
        <v>4</v>
      </c>
      <c r="S1" s="319" t="s">
        <v>69</v>
      </c>
      <c r="T1" s="320"/>
      <c r="U1" s="320"/>
      <c r="V1" s="320"/>
      <c r="X1" s="3" t="s">
        <v>0</v>
      </c>
      <c r="Y1" s="2" t="s">
        <v>1</v>
      </c>
      <c r="Z1" s="6" t="s">
        <v>2</v>
      </c>
      <c r="AA1" s="3" t="s">
        <v>26</v>
      </c>
      <c r="AB1" s="138" t="s">
        <v>34</v>
      </c>
      <c r="AC1" s="87" t="s">
        <v>37</v>
      </c>
      <c r="AD1" s="88" t="s">
        <v>221</v>
      </c>
      <c r="AE1" s="166" t="s">
        <v>154</v>
      </c>
      <c r="AF1" s="73" t="s">
        <v>160</v>
      </c>
      <c r="AG1" s="201" t="s">
        <v>222</v>
      </c>
      <c r="AH1" s="3" t="s">
        <v>72</v>
      </c>
      <c r="AI1" s="3" t="s">
        <v>3</v>
      </c>
      <c r="AJ1" s="4" t="s">
        <v>4</v>
      </c>
      <c r="AK1" s="319" t="s">
        <v>69</v>
      </c>
      <c r="AL1" s="320"/>
      <c r="AM1" s="320"/>
      <c r="AN1" s="320"/>
      <c r="AP1" s="7" t="s">
        <v>0</v>
      </c>
      <c r="AQ1" s="2" t="s">
        <v>1</v>
      </c>
      <c r="AR1" t="s">
        <v>2</v>
      </c>
      <c r="AS1" s="3" t="s">
        <v>26</v>
      </c>
      <c r="AT1" s="138" t="s">
        <v>34</v>
      </c>
      <c r="AU1" s="72" t="s">
        <v>37</v>
      </c>
      <c r="AV1" s="88" t="s">
        <v>221</v>
      </c>
      <c r="AW1" s="166" t="s">
        <v>154</v>
      </c>
      <c r="AX1" s="73" t="s">
        <v>160</v>
      </c>
      <c r="AY1" s="201" t="s">
        <v>222</v>
      </c>
      <c r="AZ1" s="3" t="s">
        <v>72</v>
      </c>
      <c r="BA1" s="3" t="s">
        <v>3</v>
      </c>
      <c r="BB1" s="4" t="s">
        <v>4</v>
      </c>
      <c r="BC1" s="140"/>
      <c r="BD1" s="140"/>
      <c r="BE1" s="1" t="s">
        <v>5</v>
      </c>
      <c r="BF1" s="68">
        <f>Thresholds!B1</f>
        <v>50</v>
      </c>
      <c r="BG1" s="9" t="str">
        <f>"Smax="&amp;$BF$1</f>
        <v>Smax=50</v>
      </c>
      <c r="BH1"/>
      <c r="BI1"/>
      <c r="BJ1" s="10"/>
      <c r="BN1" s="1"/>
      <c r="BO1" s="142" t="s">
        <v>106</v>
      </c>
      <c r="BP1" s="142" t="s">
        <v>108</v>
      </c>
      <c r="BQ1" s="142" t="s">
        <v>107</v>
      </c>
      <c r="BR1" s="1"/>
      <c r="BW1" s="1"/>
      <c r="BX1" s="12" t="s">
        <v>6</v>
      </c>
      <c r="CA1" s="13"/>
      <c r="CB1" s="13" t="s">
        <v>7</v>
      </c>
      <c r="CC1" s="14" t="s">
        <v>8</v>
      </c>
      <c r="CD1" s="15"/>
      <c r="CJ1" s="16"/>
      <c r="DG1" s="321" t="s">
        <v>9</v>
      </c>
      <c r="DH1" s="321"/>
      <c r="DI1" s="321"/>
      <c r="DJ1" s="321"/>
    </row>
    <row r="2" spans="1:114">
      <c r="A2" s="20"/>
      <c r="B2" s="318">
        <v>1955</v>
      </c>
      <c r="C2" s="318"/>
      <c r="D2" s="318"/>
      <c r="E2" s="6"/>
      <c r="F2" s="6"/>
      <c r="G2" s="6" t="s">
        <v>10</v>
      </c>
      <c r="H2" s="6"/>
      <c r="I2" s="6"/>
      <c r="J2" s="6"/>
      <c r="K2" s="90"/>
      <c r="L2" s="39"/>
      <c r="M2" s="39"/>
      <c r="N2" s="39"/>
      <c r="O2" s="15"/>
      <c r="Q2" s="312"/>
      <c r="R2" s="19" t="s">
        <v>11</v>
      </c>
      <c r="T2" s="318">
        <v>1960</v>
      </c>
      <c r="U2" s="318"/>
      <c r="V2" s="318"/>
      <c r="Y2" s="6" t="s">
        <v>10</v>
      </c>
      <c r="AJ2" s="19" t="s">
        <v>11</v>
      </c>
      <c r="AK2" s="317">
        <v>1961</v>
      </c>
      <c r="AL2" s="315"/>
      <c r="AM2" s="315"/>
      <c r="AN2" s="315"/>
      <c r="AQ2" t="s">
        <v>10</v>
      </c>
      <c r="BB2" s="19"/>
      <c r="BC2" s="22"/>
      <c r="BE2" t="s">
        <v>12</v>
      </c>
      <c r="BF2" s="68">
        <f>Thresholds!B2</f>
        <v>0.8</v>
      </c>
      <c r="BG2"/>
      <c r="BH2"/>
      <c r="BI2"/>
      <c r="BJ2"/>
      <c r="BN2" s="139"/>
      <c r="BO2" s="23">
        <f t="array" aca="1" ref="BO2:BO10" ca="1">IFERROR(INDEX(Q$2:Q$370,SMALL(IF(LEN(Q$2:Q$370),ROW(INDIRECT("1:"&amp;ROWS(Q$2:Q$370)))),ROW(Q$1:Q$370)),1),"")</f>
        <v>20197</v>
      </c>
      <c r="BP2" s="23">
        <f t="array" aca="1" ref="BP2:BP10" ca="1">IFERROR(INDEX(AI$2:AI$370,SMALL(IF(LEN(AI$2:AI$370),ROW(INDIRECT("1:"&amp;ROWS(AI$2:AI$370)))),ROW(AI$1:AI$370)),1),"")</f>
        <v>22007</v>
      </c>
      <c r="BQ2" s="23">
        <f t="array" aca="1" ref="BQ2:BQ10" ca="1">IFERROR(INDEX(BA$2:BA$370,SMALL(IF(LEN(BA$2:BA$370),ROW(INDIRECT("1:"&amp;ROWS(BA$2:BA$370)))),ROW(BA$1:BA$370)),1),"")</f>
        <v>22376</v>
      </c>
      <c r="BR2" s="139"/>
      <c r="BV2" s="137"/>
      <c r="BW2" s="66" t="s">
        <v>57</v>
      </c>
      <c r="BX2" s="26" t="s">
        <v>43</v>
      </c>
      <c r="BY2" s="27" t="s">
        <v>38</v>
      </c>
      <c r="BZ2" s="137"/>
      <c r="CA2" s="28"/>
      <c r="CB2" s="29"/>
      <c r="CC2" s="13"/>
      <c r="CD2" s="15"/>
      <c r="DG2">
        <v>2005</v>
      </c>
      <c r="DH2">
        <v>2005</v>
      </c>
      <c r="DI2">
        <v>2005</v>
      </c>
    </row>
    <row r="3" spans="1:114" ht="18">
      <c r="A3" s="20" t="s">
        <v>22</v>
      </c>
      <c r="B3" s="6" t="s">
        <v>19</v>
      </c>
      <c r="C3" s="6" t="s">
        <v>20</v>
      </c>
      <c r="D3" s="6" t="s">
        <v>21</v>
      </c>
      <c r="E3" s="6" t="s">
        <v>16</v>
      </c>
      <c r="F3" s="6" t="s">
        <v>17</v>
      </c>
      <c r="G3" s="6"/>
      <c r="H3" s="6"/>
      <c r="I3" s="6"/>
      <c r="J3" s="6"/>
      <c r="K3" s="90"/>
      <c r="L3" s="39"/>
      <c r="M3" s="39"/>
      <c r="N3" s="39"/>
      <c r="O3" s="15"/>
      <c r="R3" s="97"/>
      <c r="T3" s="6" t="s">
        <v>19</v>
      </c>
      <c r="U3" s="6" t="s">
        <v>20</v>
      </c>
      <c r="V3" s="6" t="s">
        <v>21</v>
      </c>
      <c r="W3" s="6" t="s">
        <v>16</v>
      </c>
      <c r="X3" s="6" t="s">
        <v>17</v>
      </c>
      <c r="AK3" s="30" t="s">
        <v>22</v>
      </c>
      <c r="AL3" t="s">
        <v>13</v>
      </c>
      <c r="AM3" t="s">
        <v>14</v>
      </c>
      <c r="AN3" t="s">
        <v>15</v>
      </c>
      <c r="AO3" t="s">
        <v>16</v>
      </c>
      <c r="AP3" s="21" t="s">
        <v>17</v>
      </c>
      <c r="BB3" s="22"/>
      <c r="BC3" s="32"/>
      <c r="BD3" s="22"/>
      <c r="BE3" t="s">
        <v>23</v>
      </c>
      <c r="BF3" s="68">
        <f>Thresholds!B3</f>
        <v>0.2</v>
      </c>
      <c r="BG3" s="9" t="str">
        <f>T$2&amp;", Smax="&amp;$BF$1&amp;""</f>
        <v>1960, Smax=50</v>
      </c>
      <c r="BH3"/>
      <c r="BI3"/>
      <c r="BJ3"/>
      <c r="BN3" s="139"/>
      <c r="BO3" s="23">
        <f ca="1"/>
        <v>20210</v>
      </c>
      <c r="BP3" s="23">
        <f ca="1"/>
        <v>22022</v>
      </c>
      <c r="BQ3" s="23">
        <f ca="1"/>
        <v>22395</v>
      </c>
      <c r="BR3" s="139"/>
      <c r="BV3" s="137"/>
      <c r="BW3" s="66" t="s">
        <v>58</v>
      </c>
      <c r="BX3" s="27" t="s">
        <v>42</v>
      </c>
      <c r="BY3" s="27" t="s">
        <v>39</v>
      </c>
      <c r="BZ3" s="137"/>
      <c r="CA3" s="28"/>
      <c r="CB3" s="29"/>
      <c r="CC3" s="13"/>
      <c r="CD3" s="15"/>
      <c r="DG3" t="s">
        <v>13</v>
      </c>
      <c r="DH3" t="s">
        <v>14</v>
      </c>
      <c r="DI3" t="s">
        <v>15</v>
      </c>
    </row>
    <row r="4" spans="1:114" ht="18">
      <c r="A4" s="27">
        <v>20090</v>
      </c>
      <c r="B4">
        <v>14.069999694824199</v>
      </c>
      <c r="C4">
        <v>22.180000305175799</v>
      </c>
      <c r="D4">
        <v>0.10000000149011599</v>
      </c>
      <c r="E4">
        <v>43.287279868826097</v>
      </c>
      <c r="F4" s="36">
        <f t="shared" ref="F4:F67" si="0">0.0023*(AVERAGE(B4:C4)+17.8)*(C4-B4)^0.5*E4/2.45</f>
        <v>4.1574713771928939</v>
      </c>
      <c r="G4" s="6">
        <v>0</v>
      </c>
      <c r="H4" s="6"/>
      <c r="I4" s="61">
        <f t="shared" ref="I4:I67" si="1">(C4-(C4-B4)/4)</f>
        <v>20.152500152587898</v>
      </c>
      <c r="J4" s="37" t="str">
        <f>IF(H4&gt;AN$3,1," ")</f>
        <v xml:space="preserve"> </v>
      </c>
      <c r="K4" s="92"/>
      <c r="L4" s="89"/>
      <c r="M4" s="89"/>
      <c r="N4" s="89"/>
      <c r="O4" s="13"/>
      <c r="P4" s="70"/>
      <c r="Q4" s="230" t="str">
        <f t="shared" ref="Q4:Q67" si="2">IF(R4&gt;R3,A4,"")</f>
        <v/>
      </c>
      <c r="R4" s="97"/>
      <c r="S4" s="27">
        <v>21916</v>
      </c>
      <c r="T4">
        <v>13.1599998474121</v>
      </c>
      <c r="U4">
        <v>22.959999084472699</v>
      </c>
      <c r="V4">
        <v>22</v>
      </c>
      <c r="W4">
        <v>43.287279868826097</v>
      </c>
      <c r="X4" s="36">
        <f t="shared" ref="X4:X67" si="3">0.0023*(AVERAGE(T4:U4)+17.8)*(U4-T4)^0.5*W4/2.45</f>
        <v>4.5618956551046672</v>
      </c>
      <c r="Y4" s="6">
        <v>0</v>
      </c>
      <c r="AA4" s="61">
        <f t="shared" ref="AA4:AA67" si="4">(U4-(U4-T4)/4)</f>
        <v>20.509999275207548</v>
      </c>
      <c r="AB4" s="37" t="str">
        <f>IF(Z4&gt;BF$3,1," ")</f>
        <v xml:space="preserve"> </v>
      </c>
      <c r="AC4" s="92"/>
      <c r="AD4" s="89"/>
      <c r="AE4" s="89"/>
      <c r="AF4" s="89"/>
      <c r="AG4" s="13"/>
      <c r="AH4" s="70"/>
      <c r="AI4" s="230" t="str">
        <f t="shared" ref="AI4:AI67" si="5">IF(AJ4&gt;AJ3,S4,"")</f>
        <v/>
      </c>
      <c r="AK4" s="27">
        <v>22282</v>
      </c>
      <c r="AL4">
        <v>17.340000152587901</v>
      </c>
      <c r="AM4">
        <v>31.690000534057599</v>
      </c>
      <c r="AN4">
        <v>0</v>
      </c>
      <c r="AO4">
        <v>43.3276691108017</v>
      </c>
      <c r="AP4" s="34">
        <f t="shared" ref="AP4:AP67" si="6">0.0023*(AVERAGE(AL4:AM4)+17.8)*(AM4-AL4)^0.5*AO4/2.45</f>
        <v>6.5199968019664363</v>
      </c>
      <c r="AQ4" s="38">
        <v>0</v>
      </c>
      <c r="AS4" s="61">
        <f t="shared" ref="AS4:AS67" si="7">(AM4-(AM4-AL4)/4)</f>
        <v>28.102500438690175</v>
      </c>
      <c r="AT4" s="35" t="str">
        <f t="shared" ref="AT4:AT67" si="8">IF(AR4&gt;$BF$3,1," ")</f>
        <v xml:space="preserve"> </v>
      </c>
      <c r="AU4" s="75"/>
      <c r="AV4" s="89"/>
      <c r="AW4" s="168">
        <f t="shared" ref="AW4:AW67" si="9">IF(AND(AS4&lt;21.5,AS4&gt;4.5),0.000318*AS4*(AS4-4.5)*((21.5-AS4)^(1/3.25)),0)</f>
        <v>0</v>
      </c>
      <c r="AX4" s="165" t="e">
        <f>IF(SUM(#REF!)&gt;1,1,0)</f>
        <v>#REF!</v>
      </c>
      <c r="AY4" s="13"/>
      <c r="AZ4" s="70"/>
      <c r="BA4" s="230" t="str">
        <f>IF(BB4&gt;BB3,AI4,"")</f>
        <v/>
      </c>
      <c r="BB4" s="139">
        <v>0</v>
      </c>
      <c r="BD4" s="6"/>
      <c r="BE4" t="s">
        <v>24</v>
      </c>
      <c r="BF4" s="68">
        <f>Thresholds!B4</f>
        <v>21.5</v>
      </c>
      <c r="BG4" s="9" t="str">
        <f>"Smax="&amp;$BF$1&amp;", SMI = "&amp;$BF$3&amp;", Tmax ="&amp;$BF$4&amp;""</f>
        <v>Smax=50, SMI = 0.2, Tmax =21.5</v>
      </c>
      <c r="BH4"/>
      <c r="BI4"/>
      <c r="BJ4"/>
      <c r="BN4" s="139"/>
      <c r="BO4" s="83">
        <f ca="1"/>
        <v>20216</v>
      </c>
      <c r="BP4" s="23">
        <f ca="1"/>
        <v>22044</v>
      </c>
      <c r="BQ4" s="23">
        <f ca="1"/>
        <v>22400</v>
      </c>
      <c r="BR4" s="139"/>
      <c r="BV4" s="137"/>
      <c r="BW4" s="25" t="s">
        <v>59</v>
      </c>
      <c r="BX4" s="86" t="s">
        <v>60</v>
      </c>
      <c r="BY4" s="27"/>
      <c r="BZ4" s="137"/>
      <c r="CA4" s="28"/>
      <c r="CB4" s="29"/>
      <c r="CC4" s="13"/>
      <c r="CD4" s="15"/>
      <c r="CP4" s="6"/>
      <c r="CQ4" s="6"/>
      <c r="CR4" s="6"/>
      <c r="CS4" s="6"/>
      <c r="CT4" s="6"/>
      <c r="CU4" s="6"/>
      <c r="CV4" s="6"/>
      <c r="CW4" s="6"/>
      <c r="CX4" s="6"/>
      <c r="DG4" s="39">
        <v>15</v>
      </c>
      <c r="DH4">
        <v>31</v>
      </c>
      <c r="DI4">
        <v>0</v>
      </c>
    </row>
    <row r="5" spans="1:114" ht="15.6">
      <c r="A5" s="27">
        <v>20091</v>
      </c>
      <c r="B5">
        <v>9.4099998474121094</v>
      </c>
      <c r="C5">
        <v>23.149999618530298</v>
      </c>
      <c r="D5">
        <v>0.30000001192092901</v>
      </c>
      <c r="E5">
        <v>43.3276691108017</v>
      </c>
      <c r="F5" s="36">
        <f t="shared" si="0"/>
        <v>5.1383066980104557</v>
      </c>
      <c r="G5" s="41">
        <f t="shared" ref="G5:G68" si="10">IF((D5+G4-($BF$2*F5))&gt;0,IF((D5+G4-($BF$2*F5))&gt;$BF$1,$BF$1,(D5+G4-($BF$2*F5))),0)</f>
        <v>0</v>
      </c>
      <c r="H5" s="42">
        <f t="shared" ref="H5:H68" si="11">IF(G5/$BF$1&gt;1,1,G5/$BF$1)</f>
        <v>0</v>
      </c>
      <c r="I5" s="61">
        <f t="shared" si="1"/>
        <v>19.71499967575075</v>
      </c>
      <c r="J5" s="37" t="str">
        <f t="shared" ref="J5:J68" si="12">IF(H5&gt;$BF$3,1," ")</f>
        <v xml:space="preserve"> </v>
      </c>
      <c r="K5" s="89" t="str">
        <f>IF((SUM(D2:D5))&gt;$BF$6,1,"")</f>
        <v/>
      </c>
      <c r="L5" s="89"/>
      <c r="M5" s="89"/>
      <c r="N5" s="89"/>
      <c r="P5" s="70"/>
      <c r="Q5" s="230" t="str">
        <f t="shared" si="2"/>
        <v/>
      </c>
      <c r="R5" s="97"/>
      <c r="S5" s="27">
        <v>21917</v>
      </c>
      <c r="T5">
        <v>15.800000190734901</v>
      </c>
      <c r="U5">
        <v>22.379999160766602</v>
      </c>
      <c r="V5">
        <v>19.700000762939499</v>
      </c>
      <c r="W5">
        <v>43.3276691108017</v>
      </c>
      <c r="X5" s="36">
        <f t="shared" si="3"/>
        <v>3.8490064768462053</v>
      </c>
      <c r="Y5" s="41">
        <f t="shared" ref="Y5:Y68" si="13">IF((V5+Y4-($BF$2*X5))&gt;0,IF((V5+Y4-($BF$2*X5))&gt;$BF$1,$BF$1,(V5+Y4-($BF$2*X5))),0)</f>
        <v>16.620795581462534</v>
      </c>
      <c r="Z5" s="42">
        <f t="shared" ref="Z5:Z68" si="14">IF(Y5/$BF$1&gt;1,1,Y5/$BF$1)</f>
        <v>0.33241591162925066</v>
      </c>
      <c r="AA5" s="61">
        <f t="shared" si="4"/>
        <v>20.734999418258678</v>
      </c>
      <c r="AB5" s="37">
        <f t="shared" ref="AB5:AB68" si="15">IF(Z5&gt;$BF$3,1," ")</f>
        <v>1</v>
      </c>
      <c r="AC5" s="89">
        <f>IF((SUM(V2:V5))&gt;$BF$6,1,"")</f>
        <v>1</v>
      </c>
      <c r="AD5" s="89"/>
      <c r="AE5" s="89"/>
      <c r="AF5" s="89"/>
      <c r="AG5" s="139"/>
      <c r="AH5" s="70"/>
      <c r="AI5" s="230" t="str">
        <f t="shared" si="5"/>
        <v/>
      </c>
      <c r="AK5" s="27">
        <v>22283</v>
      </c>
      <c r="AL5">
        <v>17.069999694824201</v>
      </c>
      <c r="AM5">
        <v>32.470001220703097</v>
      </c>
      <c r="AN5">
        <v>0</v>
      </c>
      <c r="AO5">
        <v>43.3625839135943</v>
      </c>
      <c r="AP5" s="34">
        <f t="shared" si="6"/>
        <v>6.8005015152146298</v>
      </c>
      <c r="AQ5" s="38">
        <f t="shared" ref="AQ5:AQ68" si="16">IF((AN5+AQ4-($BF$2*AP5))&gt;0,IF((AN5+AQ4-($BF$2*AP5))&gt;$BF$1,$BF$1,(AN5+AQ4-($BF$2*AP5))),0)</f>
        <v>0</v>
      </c>
      <c r="AR5" s="40">
        <f t="shared" ref="AR5:AR68" si="17">IF(AQ5/$BF$1&gt;1,1,AQ5/$BF$1)</f>
        <v>0</v>
      </c>
      <c r="AS5" s="61">
        <f t="shared" si="7"/>
        <v>28.620000839233374</v>
      </c>
      <c r="AT5" s="35" t="str">
        <f t="shared" si="8"/>
        <v xml:space="preserve"> </v>
      </c>
      <c r="AU5" s="76" t="str">
        <f>IF((SUM(AN2:AN5))&gt;$BF$6,1,"")</f>
        <v/>
      </c>
      <c r="AV5" s="89"/>
      <c r="AW5" s="168">
        <f t="shared" si="9"/>
        <v>0</v>
      </c>
      <c r="AX5" s="165"/>
      <c r="AY5" s="139" t="str">
        <f>IF((AVERAGE(AM4:AM5))&lt;$BF$4,1,"")</f>
        <v/>
      </c>
      <c r="AZ5" s="70"/>
      <c r="BA5" s="230" t="str">
        <f t="shared" ref="BA5:BA68" si="18">IF(BB5&gt;BB4,AK5,"")</f>
        <v/>
      </c>
      <c r="BB5" s="139"/>
      <c r="BE5" s="43" t="s">
        <v>291</v>
      </c>
      <c r="BF5" s="68">
        <f>Thresholds!B5</f>
        <v>21.5</v>
      </c>
      <c r="BG5" s="44"/>
      <c r="BH5" s="44"/>
      <c r="BI5" s="44"/>
      <c r="BJ5" s="44"/>
      <c r="BN5" s="139"/>
      <c r="BO5" s="23">
        <f ca="1"/>
        <v>20226</v>
      </c>
      <c r="BP5" s="23">
        <f ca="1"/>
        <v>22054</v>
      </c>
      <c r="BQ5" s="23">
        <f ca="1"/>
        <v>22421</v>
      </c>
      <c r="BR5" s="139"/>
      <c r="BV5" s="137"/>
      <c r="BW5" s="25"/>
      <c r="BX5" s="86" t="s">
        <v>61</v>
      </c>
      <c r="BY5" s="45"/>
      <c r="BZ5" s="137"/>
      <c r="CA5" s="28"/>
      <c r="CB5" s="29"/>
      <c r="CC5" s="13"/>
      <c r="CD5" s="15"/>
      <c r="CP5" s="6"/>
      <c r="CQ5" s="6"/>
      <c r="CR5" s="6"/>
      <c r="CS5" s="6"/>
      <c r="CT5" s="6"/>
      <c r="CU5" s="6"/>
      <c r="CV5" s="6"/>
      <c r="CW5" s="6"/>
      <c r="CX5" s="6"/>
      <c r="DG5" s="39">
        <v>10</v>
      </c>
      <c r="DH5">
        <v>32.9</v>
      </c>
      <c r="DI5">
        <v>0</v>
      </c>
    </row>
    <row r="6" spans="1:114" ht="15.6">
      <c r="A6" s="27">
        <v>20092</v>
      </c>
      <c r="B6">
        <v>13.670000076293899</v>
      </c>
      <c r="C6">
        <v>29.9799995422363</v>
      </c>
      <c r="D6">
        <v>0</v>
      </c>
      <c r="E6">
        <v>43.3625839135943</v>
      </c>
      <c r="F6" s="36">
        <f t="shared" si="0"/>
        <v>6.514380945491931</v>
      </c>
      <c r="G6" s="41">
        <f t="shared" si="10"/>
        <v>0</v>
      </c>
      <c r="H6" s="42">
        <f t="shared" si="11"/>
        <v>0</v>
      </c>
      <c r="I6" s="61">
        <f t="shared" si="1"/>
        <v>25.9024996757507</v>
      </c>
      <c r="J6" s="37" t="str">
        <f t="shared" si="12"/>
        <v xml:space="preserve"> </v>
      </c>
      <c r="K6" s="89" t="str">
        <f t="shared" ref="K6:K69" si="19">IF((SUM(D2:D6))&gt;$BF$6,1,"")</f>
        <v/>
      </c>
      <c r="L6" s="89"/>
      <c r="M6" s="89"/>
      <c r="N6" s="89"/>
      <c r="P6" s="70"/>
      <c r="Q6" s="230" t="str">
        <f t="shared" si="2"/>
        <v/>
      </c>
      <c r="R6" s="46"/>
      <c r="S6" s="27">
        <v>21918</v>
      </c>
      <c r="T6">
        <v>13.7799997329712</v>
      </c>
      <c r="U6">
        <v>25.110000610351602</v>
      </c>
      <c r="V6">
        <v>0</v>
      </c>
      <c r="W6">
        <v>43.3625839135943</v>
      </c>
      <c r="X6" s="36">
        <f t="shared" si="3"/>
        <v>5.1034029143405411</v>
      </c>
      <c r="Y6" s="41">
        <f t="shared" si="13"/>
        <v>12.538073249990102</v>
      </c>
      <c r="Z6" s="42">
        <f t="shared" si="14"/>
        <v>0.25076146499980206</v>
      </c>
      <c r="AA6" s="61">
        <f t="shared" si="4"/>
        <v>22.277500391006502</v>
      </c>
      <c r="AB6" s="37">
        <f t="shared" si="15"/>
        <v>1</v>
      </c>
      <c r="AC6" s="89">
        <f t="shared" ref="AC6:AC69" si="20">IF((SUM(V2:V6))&gt;$BF$6,1,"")</f>
        <v>1</v>
      </c>
      <c r="AD6" s="89"/>
      <c r="AE6" s="89"/>
      <c r="AF6" s="89"/>
      <c r="AG6" s="139"/>
      <c r="AH6" s="70"/>
      <c r="AI6" s="230" t="str">
        <f t="shared" si="5"/>
        <v/>
      </c>
      <c r="AJ6" s="46"/>
      <c r="AK6" s="27">
        <v>22284</v>
      </c>
      <c r="AL6">
        <v>18.799999237060501</v>
      </c>
      <c r="AM6">
        <v>33.340000152587898</v>
      </c>
      <c r="AN6">
        <v>0.10000000149011599</v>
      </c>
      <c r="AO6">
        <v>43.3918984455158</v>
      </c>
      <c r="AP6" s="34">
        <f t="shared" si="6"/>
        <v>6.8142843393916799</v>
      </c>
      <c r="AQ6" s="38">
        <f t="shared" si="16"/>
        <v>0</v>
      </c>
      <c r="AR6" s="40">
        <f t="shared" si="17"/>
        <v>0</v>
      </c>
      <c r="AS6" s="61">
        <f t="shared" si="7"/>
        <v>29.704999923706048</v>
      </c>
      <c r="AT6" s="35" t="str">
        <f t="shared" si="8"/>
        <v xml:space="preserve"> </v>
      </c>
      <c r="AU6" s="76" t="str">
        <f t="shared" ref="AU6:AU69" si="21">IF((SUM(AN2:AN6))&gt;$BF$6,1,"")</f>
        <v/>
      </c>
      <c r="AV6" s="89"/>
      <c r="AW6" s="168">
        <f t="shared" si="9"/>
        <v>0</v>
      </c>
      <c r="AX6" s="165"/>
      <c r="AY6" s="139" t="str">
        <f>IF((AVERAGE(AM5:AM6))&lt;$BF$4,1,"")</f>
        <v/>
      </c>
      <c r="AZ6" s="70"/>
      <c r="BA6" s="230" t="str">
        <f t="shared" si="18"/>
        <v/>
      </c>
      <c r="BB6" s="46"/>
      <c r="BC6" s="6"/>
      <c r="BE6" s="43" t="s">
        <v>33</v>
      </c>
      <c r="BF6" s="68">
        <f>Thresholds!B6</f>
        <v>5</v>
      </c>
      <c r="BG6" s="44"/>
      <c r="BH6" s="44"/>
      <c r="BI6" s="44"/>
      <c r="BJ6" s="44"/>
      <c r="BN6" s="139"/>
      <c r="BO6" s="23">
        <f ca="1"/>
        <v>20244</v>
      </c>
      <c r="BP6" s="23">
        <f ca="1"/>
        <v>22063</v>
      </c>
      <c r="BQ6" s="23">
        <f ca="1"/>
        <v>22442</v>
      </c>
      <c r="BR6" s="139"/>
      <c r="BV6" s="47" t="s">
        <v>25</v>
      </c>
      <c r="BW6" s="44"/>
      <c r="BZ6" s="48"/>
      <c r="CO6" s="6"/>
      <c r="CP6" s="6"/>
      <c r="CQ6" s="6"/>
      <c r="CR6" s="6"/>
      <c r="CS6" s="6"/>
      <c r="CT6" s="6"/>
      <c r="CU6" s="6"/>
      <c r="CV6" s="6"/>
      <c r="CW6" s="6"/>
      <c r="CX6" s="6"/>
      <c r="DG6" s="39">
        <v>10</v>
      </c>
      <c r="DH6">
        <v>31.6</v>
      </c>
      <c r="DI6">
        <v>0</v>
      </c>
    </row>
    <row r="7" spans="1:114" ht="15.6">
      <c r="A7" s="27">
        <v>20093</v>
      </c>
      <c r="B7">
        <v>16.809999465942401</v>
      </c>
      <c r="C7">
        <v>31.219999313354499</v>
      </c>
      <c r="D7">
        <v>0</v>
      </c>
      <c r="E7">
        <v>43.3918984455158</v>
      </c>
      <c r="F7" s="36">
        <f t="shared" si="0"/>
        <v>6.4659819208307283</v>
      </c>
      <c r="G7" s="41">
        <f t="shared" si="10"/>
        <v>0</v>
      </c>
      <c r="H7" s="42">
        <f t="shared" si="11"/>
        <v>0</v>
      </c>
      <c r="I7" s="61">
        <f t="shared" si="1"/>
        <v>27.617499351501476</v>
      </c>
      <c r="J7" s="37" t="str">
        <f t="shared" si="12"/>
        <v xml:space="preserve"> </v>
      </c>
      <c r="K7" s="89" t="str">
        <f t="shared" si="19"/>
        <v/>
      </c>
      <c r="L7" s="89"/>
      <c r="M7" s="89"/>
      <c r="N7" s="89"/>
      <c r="O7" s="139" t="str">
        <f>IF((AVERAGE(C6:C7))&lt;$BF$4,1,"")</f>
        <v/>
      </c>
      <c r="P7" s="70"/>
      <c r="Q7" s="230" t="str">
        <f t="shared" si="2"/>
        <v/>
      </c>
      <c r="R7" s="46"/>
      <c r="S7" s="27">
        <v>21919</v>
      </c>
      <c r="T7">
        <v>15.25</v>
      </c>
      <c r="U7">
        <v>30.069999694824201</v>
      </c>
      <c r="V7">
        <v>0</v>
      </c>
      <c r="W7">
        <v>43.3918984455158</v>
      </c>
      <c r="X7" s="36">
        <f t="shared" si="3"/>
        <v>6.34483565238303</v>
      </c>
      <c r="Y7" s="41">
        <f t="shared" si="13"/>
        <v>7.4622047280836776</v>
      </c>
      <c r="Z7" s="42">
        <f t="shared" si="14"/>
        <v>0.14924409456167356</v>
      </c>
      <c r="AA7" s="61">
        <f t="shared" si="4"/>
        <v>26.36499977111815</v>
      </c>
      <c r="AB7" s="37" t="str">
        <f t="shared" si="15"/>
        <v xml:space="preserve"> </v>
      </c>
      <c r="AC7" s="89">
        <f t="shared" si="20"/>
        <v>1</v>
      </c>
      <c r="AD7" s="89"/>
      <c r="AE7" s="89"/>
      <c r="AF7" s="89"/>
      <c r="AG7" s="139" t="str">
        <f>IF((AVERAGE(U6:U7))&lt;$BF$4,1,"")</f>
        <v/>
      </c>
      <c r="AH7" s="70"/>
      <c r="AI7" s="230" t="str">
        <f t="shared" si="5"/>
        <v/>
      </c>
      <c r="AJ7" s="46"/>
      <c r="AK7" s="27">
        <v>22285</v>
      </c>
      <c r="AL7">
        <v>22.170000076293899</v>
      </c>
      <c r="AM7">
        <v>31.7700004577637</v>
      </c>
      <c r="AN7">
        <v>0.80000001192092896</v>
      </c>
      <c r="AO7">
        <v>43.415486874877601</v>
      </c>
      <c r="AP7" s="34">
        <f t="shared" si="6"/>
        <v>5.6536529983001049</v>
      </c>
      <c r="AQ7" s="38">
        <f t="shared" si="16"/>
        <v>0</v>
      </c>
      <c r="AR7" s="40">
        <f t="shared" si="17"/>
        <v>0</v>
      </c>
      <c r="AS7" s="61">
        <f t="shared" si="7"/>
        <v>29.370000362396251</v>
      </c>
      <c r="AT7" s="35" t="str">
        <f t="shared" si="8"/>
        <v xml:space="preserve"> </v>
      </c>
      <c r="AU7" s="76" t="str">
        <f t="shared" si="21"/>
        <v/>
      </c>
      <c r="AV7" s="89"/>
      <c r="AW7" s="168">
        <f>IF(AND(AS7&lt;21.5,AS7&gt;4.5),0.000318*AS7*(AS7-4.5)*((21.5-AS7)^(1/3.25)),0)</f>
        <v>0</v>
      </c>
      <c r="AX7" s="165"/>
      <c r="AY7" s="139" t="str">
        <f>IF((AVERAGE(AM6:AM7))&lt;$BF$4,1,"")</f>
        <v/>
      </c>
      <c r="AZ7" s="70"/>
      <c r="BA7" s="230" t="str">
        <f t="shared" si="18"/>
        <v/>
      </c>
      <c r="BB7" s="46"/>
      <c r="BC7" s="6"/>
      <c r="BE7" s="139" t="s">
        <v>70</v>
      </c>
      <c r="BF7" s="68">
        <f>Thresholds!B7</f>
        <v>19</v>
      </c>
      <c r="BN7" s="139"/>
      <c r="BO7" s="23">
        <f ca="1"/>
        <v>20258</v>
      </c>
      <c r="BP7" s="23">
        <f ca="1"/>
        <v>22079</v>
      </c>
      <c r="BQ7" s="23">
        <f ca="1"/>
        <v>22468</v>
      </c>
      <c r="BR7" s="139"/>
      <c r="CI7" s="49"/>
      <c r="CO7" s="50"/>
      <c r="CP7" s="50"/>
      <c r="CQ7" s="51"/>
      <c r="CR7" s="50"/>
      <c r="CS7" s="52"/>
      <c r="CT7" s="53"/>
      <c r="CU7" s="50"/>
      <c r="CV7" s="6"/>
      <c r="CW7" s="6"/>
      <c r="CX7" s="6"/>
      <c r="DG7">
        <v>10</v>
      </c>
      <c r="DH7" s="39">
        <v>31.6</v>
      </c>
      <c r="DI7">
        <v>0</v>
      </c>
    </row>
    <row r="8" spans="1:114" ht="15.6">
      <c r="A8" s="27">
        <v>20094</v>
      </c>
      <c r="B8">
        <v>16.629999160766602</v>
      </c>
      <c r="C8">
        <v>29.5200004577637</v>
      </c>
      <c r="D8">
        <v>0</v>
      </c>
      <c r="E8">
        <v>43.415486874877601</v>
      </c>
      <c r="F8" s="36">
        <f t="shared" si="0"/>
        <v>5.9812323218615528</v>
      </c>
      <c r="G8" s="41">
        <f t="shared" si="10"/>
        <v>0</v>
      </c>
      <c r="H8" s="42">
        <f t="shared" si="11"/>
        <v>0</v>
      </c>
      <c r="I8" s="61">
        <f t="shared" si="1"/>
        <v>26.297500133514426</v>
      </c>
      <c r="J8" s="37" t="str">
        <f t="shared" si="12"/>
        <v xml:space="preserve"> </v>
      </c>
      <c r="K8" s="89" t="str">
        <f t="shared" si="19"/>
        <v/>
      </c>
      <c r="L8" s="89"/>
      <c r="M8" s="89"/>
      <c r="N8" s="89"/>
      <c r="O8" s="139" t="str">
        <f>IF((AVERAGE(C7:C8))&lt;$BF$4,1,"")</f>
        <v/>
      </c>
      <c r="P8" s="70"/>
      <c r="Q8" s="230" t="str">
        <f t="shared" si="2"/>
        <v/>
      </c>
      <c r="R8" s="46"/>
      <c r="S8" s="27">
        <v>21920</v>
      </c>
      <c r="T8">
        <v>17.899999618530298</v>
      </c>
      <c r="U8">
        <v>28.530000686645501</v>
      </c>
      <c r="V8">
        <v>0</v>
      </c>
      <c r="W8">
        <v>43.415486874877601</v>
      </c>
      <c r="X8" s="36">
        <f t="shared" si="3"/>
        <v>5.450242160884196</v>
      </c>
      <c r="Y8" s="41">
        <f t="shared" si="13"/>
        <v>3.1020109993763203</v>
      </c>
      <c r="Z8" s="42">
        <f t="shared" si="14"/>
        <v>6.2040219987526408E-2</v>
      </c>
      <c r="AA8" s="61">
        <f t="shared" si="4"/>
        <v>25.872500419616699</v>
      </c>
      <c r="AB8" s="37" t="str">
        <f t="shared" si="15"/>
        <v xml:space="preserve"> </v>
      </c>
      <c r="AC8" s="89">
        <f t="shared" si="20"/>
        <v>1</v>
      </c>
      <c r="AD8" s="89"/>
      <c r="AE8" s="89"/>
      <c r="AF8" s="89"/>
      <c r="AG8" s="139" t="str">
        <f>IF((AVERAGE(U7:U8))&lt;$BF$4,1,"")</f>
        <v/>
      </c>
      <c r="AH8" s="70"/>
      <c r="AI8" s="230" t="str">
        <f t="shared" si="5"/>
        <v/>
      </c>
      <c r="AJ8" s="46"/>
      <c r="AK8" s="27">
        <v>22286</v>
      </c>
      <c r="AL8">
        <v>21.360000610351602</v>
      </c>
      <c r="AM8">
        <v>35.919998168945298</v>
      </c>
      <c r="AN8">
        <v>0</v>
      </c>
      <c r="AO8">
        <v>43.433223369991502</v>
      </c>
      <c r="AP8" s="34">
        <f t="shared" si="6"/>
        <v>7.2253130683153337</v>
      </c>
      <c r="AQ8" s="38">
        <f t="shared" si="16"/>
        <v>0</v>
      </c>
      <c r="AR8" s="40">
        <f t="shared" si="17"/>
        <v>0</v>
      </c>
      <c r="AS8" s="61">
        <f t="shared" si="7"/>
        <v>32.279998779296875</v>
      </c>
      <c r="AT8" s="35" t="str">
        <f t="shared" si="8"/>
        <v xml:space="preserve"> </v>
      </c>
      <c r="AU8" s="76" t="str">
        <f t="shared" si="21"/>
        <v/>
      </c>
      <c r="AV8" s="89"/>
      <c r="AW8" s="168">
        <f t="shared" si="9"/>
        <v>0</v>
      </c>
      <c r="AX8" s="165"/>
      <c r="AY8" s="139" t="str">
        <f>IF((AVERAGE(AM7:AM8))&lt;$BF$4,1,"")</f>
        <v/>
      </c>
      <c r="AZ8" s="70"/>
      <c r="BA8" s="230" t="str">
        <f t="shared" si="18"/>
        <v/>
      </c>
      <c r="BB8" s="46"/>
      <c r="BC8" s="6"/>
      <c r="BE8" s="139" t="s">
        <v>71</v>
      </c>
      <c r="BF8" s="68">
        <f>Thresholds!B8</f>
        <v>8</v>
      </c>
      <c r="BN8" s="139"/>
      <c r="BO8" s="23">
        <f ca="1"/>
        <v>20269</v>
      </c>
      <c r="BP8" s="23">
        <f ca="1"/>
        <v>22098</v>
      </c>
      <c r="BQ8" s="23">
        <f ca="1"/>
        <v>22490</v>
      </c>
      <c r="BR8" s="139"/>
      <c r="CI8" s="49"/>
      <c r="CN8" s="53"/>
      <c r="CO8" s="50"/>
      <c r="CP8" s="50"/>
      <c r="CQ8" s="51"/>
      <c r="CR8" s="50"/>
      <c r="CS8" s="52"/>
      <c r="CT8" s="53"/>
      <c r="CU8" s="50"/>
      <c r="CV8" s="6"/>
      <c r="CW8" s="6"/>
      <c r="CX8" s="6"/>
      <c r="DG8">
        <v>14</v>
      </c>
      <c r="DH8">
        <v>34.700000000000003</v>
      </c>
      <c r="DI8">
        <v>0</v>
      </c>
    </row>
    <row r="9" spans="1:114" ht="18.75" customHeight="1">
      <c r="A9" s="27">
        <v>20095</v>
      </c>
      <c r="B9">
        <v>16.079999923706101</v>
      </c>
      <c r="C9">
        <v>29.280000686645501</v>
      </c>
      <c r="D9">
        <v>0</v>
      </c>
      <c r="E9">
        <v>43.433223369991502</v>
      </c>
      <c r="F9" s="36">
        <f t="shared" si="0"/>
        <v>5.9966858560425527</v>
      </c>
      <c r="G9" s="41">
        <f t="shared" si="10"/>
        <v>0</v>
      </c>
      <c r="H9" s="42">
        <f t="shared" si="11"/>
        <v>0</v>
      </c>
      <c r="I9" s="61">
        <f t="shared" si="1"/>
        <v>25.980000495910652</v>
      </c>
      <c r="J9" s="37" t="str">
        <f t="shared" si="12"/>
        <v xml:space="preserve"> </v>
      </c>
      <c r="K9" s="89" t="str">
        <f t="shared" si="19"/>
        <v/>
      </c>
      <c r="L9" s="89"/>
      <c r="M9" s="89"/>
      <c r="N9" s="89"/>
      <c r="O9" s="70" t="str">
        <f>IF((AVERAGE(C3:C9))&lt;$BF$4,1,"")</f>
        <v/>
      </c>
      <c r="P9" s="70"/>
      <c r="Q9" s="230" t="str">
        <f t="shared" si="2"/>
        <v/>
      </c>
      <c r="R9" s="46"/>
      <c r="S9" s="27">
        <v>21921</v>
      </c>
      <c r="T9">
        <v>16.840000152587901</v>
      </c>
      <c r="U9">
        <v>21.709999084472699</v>
      </c>
      <c r="V9">
        <v>0.30000001192092901</v>
      </c>
      <c r="W9">
        <v>43.433223369991502</v>
      </c>
      <c r="X9" s="36">
        <f t="shared" si="3"/>
        <v>3.3360258047457965</v>
      </c>
      <c r="Y9" s="41">
        <f t="shared" si="13"/>
        <v>0.73319036750061173</v>
      </c>
      <c r="Z9" s="42">
        <f t="shared" si="14"/>
        <v>1.4663807350012235E-2</v>
      </c>
      <c r="AA9" s="61">
        <f t="shared" si="4"/>
        <v>20.4924993515015</v>
      </c>
      <c r="AB9" s="37" t="str">
        <f t="shared" si="15"/>
        <v xml:space="preserve"> </v>
      </c>
      <c r="AC9" s="89">
        <f t="shared" si="20"/>
        <v>1</v>
      </c>
      <c r="AD9" s="89"/>
      <c r="AE9" s="89"/>
      <c r="AF9" s="89"/>
      <c r="AG9" s="70" t="str">
        <f>IF((AVERAGE(U3:U9))&lt;$BF$4,1,"")</f>
        <v/>
      </c>
      <c r="AH9" s="70"/>
      <c r="AI9" s="230" t="str">
        <f t="shared" si="5"/>
        <v/>
      </c>
      <c r="AJ9" s="46"/>
      <c r="AK9" s="27">
        <v>22287</v>
      </c>
      <c r="AL9">
        <v>21.819999694824201</v>
      </c>
      <c r="AM9">
        <v>30.889999389648398</v>
      </c>
      <c r="AN9">
        <v>0</v>
      </c>
      <c r="AO9">
        <v>43.444982099168897</v>
      </c>
      <c r="AP9" s="34">
        <f t="shared" si="6"/>
        <v>5.4235655702330572</v>
      </c>
      <c r="AQ9" s="38">
        <f t="shared" si="16"/>
        <v>0</v>
      </c>
      <c r="AR9" s="40">
        <f t="shared" si="17"/>
        <v>0</v>
      </c>
      <c r="AS9" s="61">
        <f t="shared" si="7"/>
        <v>28.622499465942347</v>
      </c>
      <c r="AT9" s="35" t="str">
        <f t="shared" si="8"/>
        <v xml:space="preserve"> </v>
      </c>
      <c r="AU9" s="76" t="str">
        <f t="shared" si="21"/>
        <v/>
      </c>
      <c r="AV9" s="89"/>
      <c r="AW9" s="168">
        <f t="shared" si="9"/>
        <v>0</v>
      </c>
      <c r="AX9" s="165"/>
      <c r="AY9" s="70" t="str">
        <f>IF((AVERAGE(AM3:AM9))&lt;$BF$4,1,"")</f>
        <v/>
      </c>
      <c r="AZ9" s="70"/>
      <c r="BA9" s="230" t="str">
        <f t="shared" si="18"/>
        <v/>
      </c>
      <c r="BB9" s="46"/>
      <c r="BC9" s="6"/>
      <c r="BD9" s="6"/>
      <c r="BE9" s="6"/>
      <c r="BF9" s="6"/>
      <c r="BG9" s="6"/>
      <c r="BH9" s="6"/>
      <c r="BI9" s="6"/>
      <c r="BJ9" s="6"/>
      <c r="BN9" s="139"/>
      <c r="BO9" s="23">
        <f ca="1"/>
        <v>20281</v>
      </c>
      <c r="BP9" s="23">
        <f ca="1"/>
        <v>22113</v>
      </c>
      <c r="BQ9" s="23">
        <f ca="1"/>
        <v>22507</v>
      </c>
      <c r="BR9" s="139"/>
      <c r="CG9" s="54"/>
      <c r="CI9" s="49"/>
      <c r="CN9" s="53"/>
      <c r="CO9" s="50"/>
      <c r="CP9" s="50"/>
      <c r="CQ9" s="51"/>
      <c r="CR9" s="50"/>
      <c r="CS9" s="52"/>
      <c r="CT9" s="53"/>
      <c r="CU9" s="50"/>
      <c r="CV9" s="6"/>
      <c r="CW9" s="6"/>
      <c r="CX9" s="6"/>
      <c r="DG9">
        <v>15</v>
      </c>
      <c r="DH9">
        <v>29.1</v>
      </c>
      <c r="DI9">
        <v>0</v>
      </c>
    </row>
    <row r="10" spans="1:114" ht="15.6">
      <c r="A10" s="27">
        <v>20096</v>
      </c>
      <c r="B10">
        <v>17.959999084472699</v>
      </c>
      <c r="C10">
        <v>29.110000610351602</v>
      </c>
      <c r="D10">
        <v>0</v>
      </c>
      <c r="E10">
        <v>43.444982099168897</v>
      </c>
      <c r="F10" s="36">
        <f t="shared" si="0"/>
        <v>5.6293309023988751</v>
      </c>
      <c r="G10" s="41">
        <f t="shared" si="10"/>
        <v>0</v>
      </c>
      <c r="H10" s="42">
        <f t="shared" si="11"/>
        <v>0</v>
      </c>
      <c r="I10" s="61">
        <f t="shared" si="1"/>
        <v>26.322500228881875</v>
      </c>
      <c r="J10" s="37" t="str">
        <f t="shared" si="12"/>
        <v xml:space="preserve"> </v>
      </c>
      <c r="K10" s="89" t="str">
        <f t="shared" si="19"/>
        <v/>
      </c>
      <c r="L10" s="89"/>
      <c r="M10" s="123"/>
      <c r="N10" s="89"/>
      <c r="O10" s="70" t="str">
        <f>IF((AVERAGE(C4:C10))&lt;$BF$4,1,"")</f>
        <v/>
      </c>
      <c r="P10" s="70"/>
      <c r="Q10" s="230" t="str">
        <f t="shared" si="2"/>
        <v/>
      </c>
      <c r="R10" s="46"/>
      <c r="S10" s="27">
        <v>21922</v>
      </c>
      <c r="T10">
        <v>16.120000839233398</v>
      </c>
      <c r="U10">
        <v>21</v>
      </c>
      <c r="V10">
        <v>0.40000000596046398</v>
      </c>
      <c r="W10">
        <v>43.444982099168897</v>
      </c>
      <c r="X10" s="36">
        <f t="shared" si="3"/>
        <v>3.2759338793825514</v>
      </c>
      <c r="Y10" s="41">
        <f t="shared" si="13"/>
        <v>0</v>
      </c>
      <c r="Z10" s="42">
        <f t="shared" si="14"/>
        <v>0</v>
      </c>
      <c r="AA10" s="61">
        <f t="shared" si="4"/>
        <v>19.78000020980835</v>
      </c>
      <c r="AB10" s="37" t="str">
        <f t="shared" si="15"/>
        <v xml:space="preserve"> </v>
      </c>
      <c r="AC10" s="89" t="str">
        <f t="shared" si="20"/>
        <v/>
      </c>
      <c r="AD10" s="89"/>
      <c r="AE10" s="89"/>
      <c r="AF10" s="89"/>
      <c r="AG10" s="70" t="str">
        <f>IF((AVERAGE(U4:U10))&lt;$BF$4,1,"")</f>
        <v/>
      </c>
      <c r="AH10" s="70"/>
      <c r="AI10" s="230" t="str">
        <f t="shared" si="5"/>
        <v/>
      </c>
      <c r="AJ10" s="46"/>
      <c r="AK10" s="27">
        <v>22288</v>
      </c>
      <c r="AL10">
        <v>18.590000152587901</v>
      </c>
      <c r="AM10">
        <v>30.219999313354499</v>
      </c>
      <c r="AN10">
        <v>0</v>
      </c>
      <c r="AO10">
        <v>43.450637230721497</v>
      </c>
      <c r="AP10" s="34">
        <f t="shared" si="6"/>
        <v>5.8709941175604312</v>
      </c>
      <c r="AQ10" s="38">
        <f t="shared" si="16"/>
        <v>0</v>
      </c>
      <c r="AR10" s="40">
        <f t="shared" si="17"/>
        <v>0</v>
      </c>
      <c r="AS10" s="61">
        <f t="shared" si="7"/>
        <v>27.312499523162849</v>
      </c>
      <c r="AT10" s="35" t="str">
        <f t="shared" si="8"/>
        <v xml:space="preserve"> </v>
      </c>
      <c r="AU10" s="76" t="str">
        <f t="shared" si="21"/>
        <v/>
      </c>
      <c r="AV10" s="89"/>
      <c r="AW10" s="168">
        <f t="shared" si="9"/>
        <v>0</v>
      </c>
      <c r="AX10" s="165"/>
      <c r="AY10" s="70" t="str">
        <f>IF((AVERAGE(AM4:AM10))&lt;$BF$4,1,"")</f>
        <v/>
      </c>
      <c r="AZ10" s="70"/>
      <c r="BA10" s="230" t="str">
        <f t="shared" si="18"/>
        <v/>
      </c>
      <c r="BB10" s="46"/>
      <c r="BC10" s="6"/>
      <c r="BD10" s="6"/>
      <c r="BE10" s="6"/>
      <c r="BF10" s="6"/>
      <c r="BG10" s="6"/>
      <c r="BH10" s="6"/>
      <c r="BI10" s="6"/>
      <c r="BJ10" s="6"/>
      <c r="BN10" s="23"/>
      <c r="BO10" s="23">
        <f ca="1"/>
        <v>20291</v>
      </c>
      <c r="BP10" s="23">
        <f ca="1"/>
        <v>22153</v>
      </c>
      <c r="BQ10" s="23">
        <f ca="1"/>
        <v>22527</v>
      </c>
      <c r="BR10" s="23"/>
      <c r="CI10" s="49"/>
      <c r="CN10" s="53"/>
      <c r="CO10" s="50"/>
      <c r="CP10" s="50"/>
      <c r="CQ10" s="51"/>
      <c r="CR10" s="50"/>
      <c r="CS10" s="52"/>
      <c r="CT10" s="53"/>
      <c r="CU10" s="50"/>
      <c r="CV10" s="6"/>
      <c r="CW10" s="6"/>
      <c r="CX10" s="6"/>
      <c r="DG10">
        <v>19</v>
      </c>
      <c r="DH10">
        <v>28.1</v>
      </c>
      <c r="DI10">
        <v>0</v>
      </c>
    </row>
    <row r="11" spans="1:114" ht="15.6">
      <c r="A11" s="27">
        <v>20097</v>
      </c>
      <c r="B11">
        <v>15.2399997711182</v>
      </c>
      <c r="C11">
        <v>29.600000381469702</v>
      </c>
      <c r="D11">
        <v>0</v>
      </c>
      <c r="E11">
        <v>43.450637230721497</v>
      </c>
      <c r="F11" s="36">
        <f t="shared" si="0"/>
        <v>6.2169474718913804</v>
      </c>
      <c r="G11" s="41">
        <f t="shared" si="10"/>
        <v>0</v>
      </c>
      <c r="H11" s="42">
        <f t="shared" si="11"/>
        <v>0</v>
      </c>
      <c r="I11" s="61">
        <f t="shared" si="1"/>
        <v>26.010000228881825</v>
      </c>
      <c r="J11" s="37" t="str">
        <f t="shared" si="12"/>
        <v xml:space="preserve"> </v>
      </c>
      <c r="K11" s="89" t="str">
        <f t="shared" si="19"/>
        <v/>
      </c>
      <c r="L11" s="95" t="str">
        <f>IF((AVERAGE(I4:I11))&lt;$BF$5,1,"")</f>
        <v/>
      </c>
      <c r="M11" s="168"/>
      <c r="N11" s="165"/>
      <c r="O11" s="70" t="str">
        <f>IF((AVERAGE(C5:C11))&lt;$BF$4,1,"")</f>
        <v/>
      </c>
      <c r="P11" s="104"/>
      <c r="Q11" s="230" t="str">
        <f t="shared" si="2"/>
        <v/>
      </c>
      <c r="R11" s="46"/>
      <c r="S11" s="27">
        <v>21923</v>
      </c>
      <c r="T11">
        <v>16.280000686645501</v>
      </c>
      <c r="U11">
        <v>22.719999313354499</v>
      </c>
      <c r="V11">
        <v>2.7999999523162802</v>
      </c>
      <c r="W11">
        <v>43.450637230721497</v>
      </c>
      <c r="X11" s="36">
        <f t="shared" si="3"/>
        <v>3.8610872968200316</v>
      </c>
      <c r="Y11" s="41">
        <f t="shared" si="13"/>
        <v>0</v>
      </c>
      <c r="Z11" s="42">
        <f t="shared" si="14"/>
        <v>0</v>
      </c>
      <c r="AA11" s="61">
        <f t="shared" si="4"/>
        <v>21.10999965667725</v>
      </c>
      <c r="AB11" s="37" t="str">
        <f t="shared" si="15"/>
        <v xml:space="preserve"> </v>
      </c>
      <c r="AC11" s="89" t="str">
        <f t="shared" si="20"/>
        <v/>
      </c>
      <c r="AD11" s="95" t="str">
        <f>IF((AVERAGE(AA4:AA11))&lt;$BF$5,1,"")</f>
        <v/>
      </c>
      <c r="AE11" s="168">
        <f t="shared" ref="AE11:AE74" si="22">IF(AND(AA11&lt;21.5,AA11&gt;4.5),0.000318*AA11*(AA11-4.5)*((21.5-AA11)^(1/3.25)),0)</f>
        <v>8.3456239667641804E-2</v>
      </c>
      <c r="AF11" s="165"/>
      <c r="AG11" s="70" t="str">
        <f>IF((AVERAGE(U2:U11))&lt;$BF$4,1,"")</f>
        <v/>
      </c>
      <c r="AH11" s="104"/>
      <c r="AI11" s="230" t="str">
        <f t="shared" si="5"/>
        <v/>
      </c>
      <c r="AJ11" s="46"/>
      <c r="AK11" s="27">
        <v>22289</v>
      </c>
      <c r="AL11">
        <v>16.659999847412099</v>
      </c>
      <c r="AM11">
        <v>25.829999923706101</v>
      </c>
      <c r="AN11">
        <v>0</v>
      </c>
      <c r="AO11">
        <v>43.450062932960897</v>
      </c>
      <c r="AP11" s="34">
        <f t="shared" si="6"/>
        <v>4.8228333677328523</v>
      </c>
      <c r="AQ11" s="38">
        <f t="shared" si="16"/>
        <v>0</v>
      </c>
      <c r="AR11" s="40">
        <f t="shared" si="17"/>
        <v>0</v>
      </c>
      <c r="AS11" s="61">
        <f t="shared" si="7"/>
        <v>23.5374999046326</v>
      </c>
      <c r="AT11" s="35" t="str">
        <f t="shared" si="8"/>
        <v xml:space="preserve"> </v>
      </c>
      <c r="AU11" s="76" t="str">
        <f t="shared" si="21"/>
        <v/>
      </c>
      <c r="AV11" s="95" t="str">
        <f>IF((AVERAGE(AS4:AS11))&lt;$BF$5,1,"")</f>
        <v/>
      </c>
      <c r="AW11" s="168">
        <f t="shared" si="9"/>
        <v>0</v>
      </c>
      <c r="AX11" s="165"/>
      <c r="AY11" s="70" t="str">
        <f>IF((AVERAGE(AM5:AM11))&lt;$BF$4,1,"")</f>
        <v/>
      </c>
      <c r="AZ11" s="104"/>
      <c r="BA11" s="230" t="str">
        <f t="shared" si="18"/>
        <v/>
      </c>
      <c r="BB11" s="4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CI11" s="49"/>
      <c r="CN11" s="53"/>
      <c r="CO11" s="50"/>
      <c r="CP11" s="50"/>
      <c r="CQ11" s="51"/>
      <c r="CR11" s="50"/>
      <c r="CS11" s="52"/>
      <c r="CT11" s="50"/>
      <c r="CU11" s="50"/>
      <c r="CV11" s="6"/>
      <c r="CW11" s="6"/>
      <c r="CX11" s="6"/>
      <c r="DG11" s="39">
        <v>19</v>
      </c>
      <c r="DH11" s="39">
        <v>28.1</v>
      </c>
      <c r="DI11">
        <v>0</v>
      </c>
    </row>
    <row r="12" spans="1:114" ht="23.4">
      <c r="A12" s="27">
        <v>20098</v>
      </c>
      <c r="B12">
        <v>18.579999923706101</v>
      </c>
      <c r="C12">
        <v>31.370000839233398</v>
      </c>
      <c r="D12">
        <v>0</v>
      </c>
      <c r="E12">
        <v>43.450062932960897</v>
      </c>
      <c r="F12" s="36">
        <f t="shared" si="0"/>
        <v>6.2398977235399862</v>
      </c>
      <c r="G12" s="41">
        <f t="shared" si="10"/>
        <v>0</v>
      </c>
      <c r="H12" s="42">
        <f t="shared" si="11"/>
        <v>0</v>
      </c>
      <c r="I12" s="61">
        <f t="shared" si="1"/>
        <v>28.172500610351573</v>
      </c>
      <c r="J12" s="37" t="str">
        <f t="shared" si="12"/>
        <v xml:space="preserve"> </v>
      </c>
      <c r="K12" s="89" t="str">
        <f t="shared" si="19"/>
        <v/>
      </c>
      <c r="L12" s="89" t="str">
        <f t="shared" ref="L12:L75" si="23">IF((AVERAGE(I3:I12))&lt;$BF$5,1,"")</f>
        <v/>
      </c>
      <c r="M12" s="168"/>
      <c r="N12" s="165"/>
      <c r="O12" s="70" t="str">
        <f t="shared" ref="O12:O75" si="24">IF((AVERAGE(C6:C12))&lt;$BF$4,1,"")</f>
        <v/>
      </c>
      <c r="P12" s="102" t="str">
        <f t="shared" ref="P12:P75" si="25">IF(L12=1,(AVERAGE(IF(I12&gt;$BF$7,I12-$BF$7,0),IF(I11&gt;$BF$7,I11-$BF$7,0),IF(I10&gt;$BF$7,I10-$BF$7,0),IF(I9&gt;$BF$7,I9-$BF$7,0),IF(I8&gt;$BF$7,I8-$BF$7,0),IF(I7&gt;$BF$7,I7-$BF$7,0),IF(I6&gt;$BF$7,I6-$BF$7,0),IF(I5&gt;$BF$7,I5-$BF$7,0),IF(I4&gt;$BF$7,I4-$BF$7,0),IF(I3&gt;$BF$7,I3-$BF$7,0)))*$BF$8,"")</f>
        <v/>
      </c>
      <c r="Q12" s="230" t="str">
        <f t="shared" si="2"/>
        <v/>
      </c>
      <c r="R12" s="46"/>
      <c r="S12" s="27">
        <v>21924</v>
      </c>
      <c r="T12">
        <v>16.620000839233398</v>
      </c>
      <c r="U12">
        <v>23.4799995422363</v>
      </c>
      <c r="V12">
        <v>1.1000000238418599</v>
      </c>
      <c r="W12">
        <v>43.450062932960897</v>
      </c>
      <c r="X12" s="36">
        <f t="shared" si="3"/>
        <v>4.0437105796848751</v>
      </c>
      <c r="Y12" s="41">
        <f t="shared" si="13"/>
        <v>0</v>
      </c>
      <c r="Z12" s="42">
        <f t="shared" si="14"/>
        <v>0</v>
      </c>
      <c r="AA12" s="61">
        <f t="shared" si="4"/>
        <v>21.764999866485574</v>
      </c>
      <c r="AB12" s="37" t="str">
        <f t="shared" si="15"/>
        <v xml:space="preserve"> </v>
      </c>
      <c r="AC12" s="89" t="str">
        <f t="shared" si="20"/>
        <v/>
      </c>
      <c r="AD12" s="89" t="str">
        <f t="shared" ref="AD12:AD75" si="26">IF((AVERAGE(AA3:AA12))&lt;$BF$5,1,"")</f>
        <v/>
      </c>
      <c r="AE12" s="168">
        <f t="shared" si="22"/>
        <v>0</v>
      </c>
      <c r="AF12" s="165"/>
      <c r="AG12" s="70" t="str">
        <f t="shared" ref="AG12:AG75" si="27">IF((AVERAGE(U6:U12))&lt;$BF$4,1,"")</f>
        <v/>
      </c>
      <c r="AH12" s="102" t="str">
        <f t="shared" ref="AH12:AH75" si="28">IF(AD12=1,(AVERAGE(IF(AA12&gt;$BF$7,AA12-$BF$7,0),IF(AA11&gt;$BF$7,AA11-$BF$7,0),IF(AA10&gt;$BF$7,AA10-$BF$7,0),IF(AA9&gt;$BF$7,AA9-$BF$7,0),IF(AA8&gt;$BF$7,AA8-$BF$7,0),IF(AA7&gt;$BF$7,AA7-$BF$7,0),IF(AA6&gt;$BF$7,AA6-$BF$7,0),IF(AA5&gt;$BF$7,AA5-$BF$7,0),IF(AA4&gt;$BF$7,AA4-$BF$7,0),IF(AA3&gt;$BF$7,AA3-$BF$7,0)))*$BF$8,"")</f>
        <v/>
      </c>
      <c r="AI12" s="230" t="str">
        <f t="shared" si="5"/>
        <v/>
      </c>
      <c r="AJ12" s="46"/>
      <c r="AK12" s="27">
        <v>22290</v>
      </c>
      <c r="AL12">
        <v>16.090000152587901</v>
      </c>
      <c r="AM12">
        <v>27.5100002288818</v>
      </c>
      <c r="AN12">
        <v>0</v>
      </c>
      <c r="AO12">
        <v>43.443133374198801</v>
      </c>
      <c r="AP12" s="34">
        <f t="shared" si="6"/>
        <v>5.457718536820761</v>
      </c>
      <c r="AQ12" s="38">
        <f t="shared" si="16"/>
        <v>0</v>
      </c>
      <c r="AR12" s="40">
        <f t="shared" si="17"/>
        <v>0</v>
      </c>
      <c r="AS12" s="61">
        <f t="shared" si="7"/>
        <v>24.655000209808325</v>
      </c>
      <c r="AT12" s="35" t="str">
        <f t="shared" si="8"/>
        <v xml:space="preserve"> </v>
      </c>
      <c r="AU12" s="76" t="str">
        <f t="shared" si="21"/>
        <v/>
      </c>
      <c r="AV12" s="89" t="str">
        <f>IF((AVERAGE(AS3:AS12))&lt;$BF$5,1,"")</f>
        <v/>
      </c>
      <c r="AW12" s="168">
        <f t="shared" si="9"/>
        <v>0</v>
      </c>
      <c r="AX12" s="165"/>
      <c r="AY12" s="70" t="str">
        <f t="shared" ref="AY12:AY75" si="29">IF((AVERAGE(AM6:AM12))&lt;$BF$4,1,"")</f>
        <v/>
      </c>
      <c r="AZ12" s="102" t="str">
        <f>IF(AV12=1,(AVERAGE(IF(AS12&gt;$BF$7,AS12-$BF$7,0),IF(AS11&gt;$BF$7,AS11-$BF$7,0),IF(AS10&gt;$BF$7,AS10-$BF$7,0),IF(AS9&gt;$BF$7,AS9-$BF$7,0),IF(AS8&gt;$BF$7,AS8-$BF$7,0),IF(AS7&gt;$BF$7,AS7-$BF$7,0),IF(AS6&gt;$BF$7,AS6-$BF$7,0),IF(AS5&gt;$BF$7,AS5-$BF$7,0),IF(AS4&gt;$BF$7,AS4-$BF$7,0),IF(AS3&gt;$BF$7,AS3-$BF$7,0)))*$BF$8,"")</f>
        <v/>
      </c>
      <c r="BA12" s="230" t="str">
        <f t="shared" si="18"/>
        <v/>
      </c>
      <c r="BB12" s="4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t="s">
        <v>44</v>
      </c>
      <c r="BU12" s="54"/>
      <c r="BV12" s="54"/>
      <c r="CG12" s="54" t="e">
        <f>#REF!</f>
        <v>#REF!</v>
      </c>
      <c r="CI12" s="49"/>
      <c r="CN12" s="53"/>
      <c r="CO12" s="50"/>
      <c r="CP12" s="50"/>
      <c r="CQ12" s="51"/>
      <c r="CR12" s="50"/>
      <c r="CS12" s="52"/>
      <c r="CT12" s="50"/>
      <c r="CU12" s="50"/>
      <c r="CV12" s="6"/>
      <c r="CW12" s="6"/>
      <c r="CX12" s="6"/>
      <c r="DG12" s="39">
        <v>16</v>
      </c>
      <c r="DH12">
        <v>31</v>
      </c>
      <c r="DI12">
        <v>0</v>
      </c>
    </row>
    <row r="13" spans="1:114" ht="15.6">
      <c r="A13" s="27">
        <v>20099</v>
      </c>
      <c r="B13">
        <v>18.430000305175799</v>
      </c>
      <c r="C13">
        <v>31.7600002288818</v>
      </c>
      <c r="D13">
        <v>0</v>
      </c>
      <c r="E13">
        <v>43.443133374198801</v>
      </c>
      <c r="F13" s="36">
        <f t="shared" si="0"/>
        <v>6.3871136155649548</v>
      </c>
      <c r="G13" s="41">
        <f t="shared" si="10"/>
        <v>0</v>
      </c>
      <c r="H13" s="42">
        <f t="shared" si="11"/>
        <v>0</v>
      </c>
      <c r="I13" s="61">
        <f t="shared" si="1"/>
        <v>28.427500247955301</v>
      </c>
      <c r="J13" s="37" t="str">
        <f t="shared" si="12"/>
        <v xml:space="preserve"> </v>
      </c>
      <c r="K13" s="89" t="str">
        <f t="shared" si="19"/>
        <v/>
      </c>
      <c r="L13" s="89" t="str">
        <f t="shared" si="23"/>
        <v/>
      </c>
      <c r="M13" s="168"/>
      <c r="N13" s="165"/>
      <c r="O13" s="70" t="str">
        <f t="shared" si="24"/>
        <v/>
      </c>
      <c r="P13" s="102" t="str">
        <f t="shared" si="25"/>
        <v/>
      </c>
      <c r="Q13" s="230" t="str">
        <f t="shared" si="2"/>
        <v/>
      </c>
      <c r="R13" s="46"/>
      <c r="S13" s="27">
        <v>21925</v>
      </c>
      <c r="T13">
        <v>16.360000610351602</v>
      </c>
      <c r="U13">
        <v>23.530000686645501</v>
      </c>
      <c r="V13">
        <v>0.69999998807907104</v>
      </c>
      <c r="W13">
        <v>43.443133374198801</v>
      </c>
      <c r="X13" s="36">
        <f t="shared" si="3"/>
        <v>4.1219423230427639</v>
      </c>
      <c r="Y13" s="41">
        <f t="shared" si="13"/>
        <v>0</v>
      </c>
      <c r="Z13" s="42">
        <f t="shared" si="14"/>
        <v>0</v>
      </c>
      <c r="AA13" s="61">
        <f t="shared" si="4"/>
        <v>21.737500667572025</v>
      </c>
      <c r="AB13" s="37" t="str">
        <f t="shared" si="15"/>
        <v xml:space="preserve"> </v>
      </c>
      <c r="AC13" s="89">
        <f t="shared" si="20"/>
        <v>1</v>
      </c>
      <c r="AD13" s="89" t="str">
        <f t="shared" si="26"/>
        <v/>
      </c>
      <c r="AE13" s="168">
        <f t="shared" si="22"/>
        <v>0</v>
      </c>
      <c r="AF13" s="165"/>
      <c r="AG13" s="70" t="str">
        <f t="shared" si="27"/>
        <v/>
      </c>
      <c r="AH13" s="102" t="str">
        <f t="shared" si="28"/>
        <v/>
      </c>
      <c r="AI13" s="230" t="str">
        <f t="shared" si="5"/>
        <v/>
      </c>
      <c r="AJ13" s="46"/>
      <c r="AK13" s="27">
        <v>22291</v>
      </c>
      <c r="AL13">
        <v>17.7600002288818</v>
      </c>
      <c r="AM13">
        <v>34.189998626708999</v>
      </c>
      <c r="AN13">
        <v>0</v>
      </c>
      <c r="AO13">
        <v>43.429722722746597</v>
      </c>
      <c r="AP13" s="34">
        <f t="shared" si="6"/>
        <v>7.2342534136045851</v>
      </c>
      <c r="AQ13" s="38">
        <f t="shared" si="16"/>
        <v>0</v>
      </c>
      <c r="AR13" s="40">
        <f t="shared" si="17"/>
        <v>0</v>
      </c>
      <c r="AS13" s="61">
        <f t="shared" si="7"/>
        <v>30.082499027252197</v>
      </c>
      <c r="AT13" s="35" t="str">
        <f t="shared" si="8"/>
        <v xml:space="preserve"> </v>
      </c>
      <c r="AU13" s="76" t="str">
        <f t="shared" si="21"/>
        <v/>
      </c>
      <c r="AV13" s="89" t="str">
        <f t="shared" ref="AV13:AV76" si="30">IF((AVERAGE(AS4:AS13))&lt;$BF$5,1,"")</f>
        <v/>
      </c>
      <c r="AW13" s="168">
        <f t="shared" si="9"/>
        <v>0</v>
      </c>
      <c r="AX13" s="165"/>
      <c r="AY13" s="70" t="str">
        <f t="shared" si="29"/>
        <v/>
      </c>
      <c r="AZ13" s="102" t="str">
        <f t="shared" ref="AZ13:AZ76" si="31">IF(AV13=1,(AVERAGE(IF(AS13&gt;$BF$7,AS13-$BF$7,0),IF(AS12&gt;$BF$7,AS12-$BF$7,0),IF(AS11&gt;$BF$7,AS11-$BF$7,0),IF(AS10&gt;$BF$7,AS10-$BF$7,0),IF(AS9&gt;$BF$7,AS9-$BF$7,0),IF(AS8&gt;$BF$7,AS8-$BF$7,0),IF(AS7&gt;$BF$7,AS7-$BF$7,0),IF(AS6&gt;$BF$7,AS6-$BF$7,0),IF(AS5&gt;$BF$7,AS5-$BF$7,0),IF(AS4&gt;$BF$7,AS4-$BF$7,0)))*$BF$8,"")</f>
        <v/>
      </c>
      <c r="BA13" s="230" t="str">
        <f t="shared" si="18"/>
        <v/>
      </c>
      <c r="BB13" s="4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O13" t="s">
        <v>52</v>
      </c>
      <c r="BP13" t="s">
        <v>46</v>
      </c>
      <c r="BQ13" t="s">
        <v>53</v>
      </c>
      <c r="BR13" t="s">
        <v>54</v>
      </c>
      <c r="CI13" s="49"/>
      <c r="CN13" s="53"/>
      <c r="CO13" s="50"/>
      <c r="CP13" s="50"/>
      <c r="CQ13" s="51"/>
      <c r="CR13" s="50"/>
      <c r="CS13" s="52"/>
      <c r="CT13" s="50"/>
      <c r="CU13" s="50"/>
      <c r="CV13" s="6"/>
      <c r="CW13" s="6"/>
      <c r="CX13" s="6"/>
      <c r="DG13" s="39">
        <v>13</v>
      </c>
      <c r="DH13" s="39">
        <v>31</v>
      </c>
      <c r="DI13">
        <v>0</v>
      </c>
    </row>
    <row r="14" spans="1:114" ht="15.6">
      <c r="A14" s="27">
        <v>20100</v>
      </c>
      <c r="B14">
        <v>19.040000915527301</v>
      </c>
      <c r="C14">
        <v>36.209999084472699</v>
      </c>
      <c r="D14">
        <v>0</v>
      </c>
      <c r="E14">
        <v>43.429722722746597</v>
      </c>
      <c r="F14" s="36">
        <f t="shared" si="0"/>
        <v>7.6741249955131083</v>
      </c>
      <c r="G14" s="41">
        <f t="shared" si="10"/>
        <v>0</v>
      </c>
      <c r="H14" s="42">
        <f t="shared" si="11"/>
        <v>0</v>
      </c>
      <c r="I14" s="61">
        <f t="shared" si="1"/>
        <v>31.917499542236349</v>
      </c>
      <c r="J14" s="37" t="str">
        <f t="shared" si="12"/>
        <v xml:space="preserve"> </v>
      </c>
      <c r="K14" s="89" t="str">
        <f t="shared" si="19"/>
        <v/>
      </c>
      <c r="L14" s="89" t="str">
        <f t="shared" si="23"/>
        <v/>
      </c>
      <c r="M14" s="168"/>
      <c r="N14" s="165"/>
      <c r="O14" s="70" t="str">
        <f t="shared" si="24"/>
        <v/>
      </c>
      <c r="P14" s="102" t="str">
        <f t="shared" si="25"/>
        <v/>
      </c>
      <c r="Q14" s="230" t="str">
        <f t="shared" si="2"/>
        <v/>
      </c>
      <c r="R14" s="46"/>
      <c r="S14" s="27">
        <v>21926</v>
      </c>
      <c r="T14">
        <v>16.4799995422363</v>
      </c>
      <c r="U14">
        <v>28.569999694824201</v>
      </c>
      <c r="V14">
        <v>0</v>
      </c>
      <c r="W14">
        <v>43.429722722746597</v>
      </c>
      <c r="X14" s="36">
        <f t="shared" si="3"/>
        <v>5.7165806297114701</v>
      </c>
      <c r="Y14" s="41">
        <f t="shared" si="13"/>
        <v>0</v>
      </c>
      <c r="Z14" s="42">
        <f t="shared" si="14"/>
        <v>0</v>
      </c>
      <c r="AA14" s="61">
        <f t="shared" si="4"/>
        <v>25.547499656677225</v>
      </c>
      <c r="AB14" s="37" t="str">
        <f t="shared" si="15"/>
        <v xml:space="preserve"> </v>
      </c>
      <c r="AC14" s="89" t="str">
        <f t="shared" si="20"/>
        <v/>
      </c>
      <c r="AD14" s="89" t="str">
        <f t="shared" si="26"/>
        <v/>
      </c>
      <c r="AE14" s="168">
        <f t="shared" si="22"/>
        <v>0</v>
      </c>
      <c r="AF14" s="165"/>
      <c r="AG14" s="70" t="str">
        <f t="shared" si="27"/>
        <v/>
      </c>
      <c r="AH14" s="102" t="str">
        <f t="shared" si="28"/>
        <v/>
      </c>
      <c r="AI14" s="230" t="str">
        <f t="shared" si="5"/>
        <v/>
      </c>
      <c r="AJ14" s="46"/>
      <c r="AK14" s="27">
        <v>22292</v>
      </c>
      <c r="AL14">
        <v>18.030000686645501</v>
      </c>
      <c r="AM14">
        <v>26.969999313354499</v>
      </c>
      <c r="AN14">
        <v>0</v>
      </c>
      <c r="AO14">
        <v>43.409705146916103</v>
      </c>
      <c r="AP14" s="34">
        <f t="shared" si="6"/>
        <v>4.9104620592842876</v>
      </c>
      <c r="AQ14" s="38">
        <f t="shared" si="16"/>
        <v>0</v>
      </c>
      <c r="AR14" s="40">
        <f t="shared" si="17"/>
        <v>0</v>
      </c>
      <c r="AS14" s="61">
        <f t="shared" si="7"/>
        <v>24.73499965667725</v>
      </c>
      <c r="AT14" s="35" t="str">
        <f t="shared" si="8"/>
        <v xml:space="preserve"> </v>
      </c>
      <c r="AU14" s="76" t="str">
        <f t="shared" si="21"/>
        <v/>
      </c>
      <c r="AV14" s="89" t="str">
        <f>IF((AVERAGE(AS5:AS14))&lt;$BF$5,1,"")</f>
        <v/>
      </c>
      <c r="AW14" s="168">
        <f t="shared" si="9"/>
        <v>0</v>
      </c>
      <c r="AX14" s="165"/>
      <c r="AY14" s="70" t="str">
        <f t="shared" si="29"/>
        <v/>
      </c>
      <c r="AZ14" s="102" t="str">
        <f t="shared" si="31"/>
        <v/>
      </c>
      <c r="BA14" s="230" t="str">
        <f t="shared" si="18"/>
        <v/>
      </c>
      <c r="BB14" s="4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>
        <v>1994</v>
      </c>
      <c r="BO14" s="81" t="s">
        <v>45</v>
      </c>
      <c r="BP14" s="82" t="s">
        <v>47</v>
      </c>
      <c r="BQ14" s="82" t="s">
        <v>50</v>
      </c>
      <c r="BR14" s="81" t="s">
        <v>55</v>
      </c>
      <c r="CI14" s="49"/>
      <c r="CJ14" s="16"/>
      <c r="CN14" s="53"/>
      <c r="CO14" s="50"/>
      <c r="CP14" s="50"/>
      <c r="CQ14" s="51"/>
      <c r="CR14" s="50"/>
      <c r="CS14" s="52"/>
      <c r="CT14" s="50"/>
      <c r="CU14" s="50"/>
      <c r="CV14" s="6"/>
      <c r="CW14" s="6"/>
      <c r="CX14" s="6"/>
      <c r="DG14">
        <v>13</v>
      </c>
      <c r="DH14">
        <v>33</v>
      </c>
      <c r="DI14">
        <v>0</v>
      </c>
    </row>
    <row r="15" spans="1:114" ht="18">
      <c r="A15" s="27">
        <v>20101</v>
      </c>
      <c r="B15">
        <v>22.649999618530298</v>
      </c>
      <c r="C15">
        <v>34.630001068115199</v>
      </c>
      <c r="D15">
        <v>0</v>
      </c>
      <c r="E15">
        <v>43.409705146916103</v>
      </c>
      <c r="F15" s="36">
        <f t="shared" si="0"/>
        <v>6.5504213607679356</v>
      </c>
      <c r="G15" s="41">
        <f t="shared" si="10"/>
        <v>0</v>
      </c>
      <c r="H15" s="42">
        <f t="shared" si="11"/>
        <v>0</v>
      </c>
      <c r="I15" s="61">
        <f t="shared" si="1"/>
        <v>31.635000705718973</v>
      </c>
      <c r="J15" s="37" t="str">
        <f t="shared" si="12"/>
        <v xml:space="preserve"> </v>
      </c>
      <c r="K15" s="89" t="str">
        <f t="shared" si="19"/>
        <v/>
      </c>
      <c r="L15" s="89" t="str">
        <f t="shared" si="23"/>
        <v/>
      </c>
      <c r="M15" s="168"/>
      <c r="N15" s="165"/>
      <c r="O15" s="70" t="str">
        <f>IF((AVERAGE(C9:C15))&lt;$BF$4,1,"")</f>
        <v/>
      </c>
      <c r="P15" s="102" t="str">
        <f t="shared" si="25"/>
        <v/>
      </c>
      <c r="Q15" s="230" t="str">
        <f t="shared" si="2"/>
        <v/>
      </c>
      <c r="R15" s="46"/>
      <c r="S15" s="27">
        <v>21927</v>
      </c>
      <c r="T15">
        <v>16.840000152587901</v>
      </c>
      <c r="U15">
        <v>31.4899997711182</v>
      </c>
      <c r="V15">
        <v>0.10000000149011599</v>
      </c>
      <c r="W15">
        <v>43.409705146916103</v>
      </c>
      <c r="X15" s="36">
        <f t="shared" si="3"/>
        <v>6.545677759210438</v>
      </c>
      <c r="Y15" s="41">
        <f t="shared" si="13"/>
        <v>0</v>
      </c>
      <c r="Z15" s="42">
        <f t="shared" si="14"/>
        <v>0</v>
      </c>
      <c r="AA15" s="61">
        <f t="shared" si="4"/>
        <v>27.827499866485624</v>
      </c>
      <c r="AB15" s="37" t="str">
        <f t="shared" si="15"/>
        <v xml:space="preserve"> </v>
      </c>
      <c r="AC15" s="89" t="str">
        <f t="shared" si="20"/>
        <v/>
      </c>
      <c r="AD15" s="89" t="str">
        <f t="shared" si="26"/>
        <v/>
      </c>
      <c r="AE15" s="168">
        <f t="shared" si="22"/>
        <v>0</v>
      </c>
      <c r="AF15" s="165"/>
      <c r="AG15" s="70" t="str">
        <f t="shared" si="27"/>
        <v/>
      </c>
      <c r="AH15" s="102" t="str">
        <f t="shared" si="28"/>
        <v/>
      </c>
      <c r="AI15" s="230" t="str">
        <f t="shared" si="5"/>
        <v/>
      </c>
      <c r="AJ15" s="46"/>
      <c r="AK15" s="27">
        <v>22293</v>
      </c>
      <c r="AL15">
        <v>14.3699998855591</v>
      </c>
      <c r="AM15">
        <v>27.2399997711182</v>
      </c>
      <c r="AN15">
        <v>0</v>
      </c>
      <c r="AO15">
        <v>43.382954815018898</v>
      </c>
      <c r="AP15" s="34">
        <f t="shared" si="6"/>
        <v>5.6404493867193075</v>
      </c>
      <c r="AQ15" s="38">
        <f t="shared" si="16"/>
        <v>0</v>
      </c>
      <c r="AR15" s="40">
        <f t="shared" si="17"/>
        <v>0</v>
      </c>
      <c r="AS15" s="61">
        <f t="shared" si="7"/>
        <v>24.022499799728426</v>
      </c>
      <c r="AT15" s="35" t="str">
        <f t="shared" si="8"/>
        <v xml:space="preserve"> </v>
      </c>
      <c r="AU15" s="76" t="str">
        <f t="shared" si="21"/>
        <v/>
      </c>
      <c r="AV15" s="89" t="str">
        <f t="shared" si="30"/>
        <v/>
      </c>
      <c r="AW15" s="168">
        <f t="shared" si="9"/>
        <v>0</v>
      </c>
      <c r="AX15" s="165"/>
      <c r="AY15" s="70" t="str">
        <f t="shared" si="29"/>
        <v/>
      </c>
      <c r="AZ15" s="102" t="str">
        <f t="shared" si="31"/>
        <v/>
      </c>
      <c r="BA15" s="230" t="str">
        <f t="shared" si="18"/>
        <v/>
      </c>
      <c r="BB15" s="4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>
        <v>1995</v>
      </c>
      <c r="BO15" s="81" t="s">
        <v>48</v>
      </c>
      <c r="BP15" s="81" t="s">
        <v>49</v>
      </c>
      <c r="BQ15" s="82" t="s">
        <v>51</v>
      </c>
      <c r="BR15" s="81" t="s">
        <v>56</v>
      </c>
      <c r="CG15" s="9"/>
      <c r="CI15" s="49"/>
      <c r="CJ15" s="16"/>
      <c r="CN15" s="53"/>
      <c r="CO15" s="50"/>
      <c r="CP15" s="50"/>
      <c r="CQ15" s="51"/>
      <c r="CR15" s="50"/>
      <c r="CS15" s="52"/>
      <c r="CT15" s="50"/>
      <c r="CU15" s="50"/>
      <c r="CV15" s="6"/>
      <c r="CW15" s="6"/>
      <c r="CX15" s="6"/>
      <c r="DG15">
        <v>14.5</v>
      </c>
      <c r="DH15">
        <v>34.5</v>
      </c>
      <c r="DI15">
        <v>0</v>
      </c>
    </row>
    <row r="16" spans="1:114" ht="15.6">
      <c r="A16" s="27">
        <v>20102</v>
      </c>
      <c r="B16">
        <v>21.959999084472699</v>
      </c>
      <c r="C16">
        <v>32.529998779296903</v>
      </c>
      <c r="D16">
        <v>0</v>
      </c>
      <c r="E16">
        <v>43.382954815018898</v>
      </c>
      <c r="F16" s="36">
        <f t="shared" si="0"/>
        <v>5.964375100600841</v>
      </c>
      <c r="G16" s="41">
        <f t="shared" si="10"/>
        <v>0</v>
      </c>
      <c r="H16" s="42">
        <f t="shared" si="11"/>
        <v>0</v>
      </c>
      <c r="I16" s="61">
        <f t="shared" si="1"/>
        <v>29.887498855590852</v>
      </c>
      <c r="J16" s="37" t="str">
        <f t="shared" si="12"/>
        <v xml:space="preserve"> </v>
      </c>
      <c r="K16" s="89" t="str">
        <f t="shared" si="19"/>
        <v/>
      </c>
      <c r="L16" s="89" t="str">
        <f t="shared" si="23"/>
        <v/>
      </c>
      <c r="M16" s="168">
        <f>IF(AND(I16&lt;21.5,I16&gt;4.5),0.000318*I16*(I16-4.5)*((21.5-I16)^(1/3.25)),0)</f>
        <v>0</v>
      </c>
      <c r="N16" s="165"/>
      <c r="O16" s="70" t="str">
        <f t="shared" si="24"/>
        <v/>
      </c>
      <c r="P16" s="102" t="str">
        <f t="shared" si="25"/>
        <v/>
      </c>
      <c r="Q16" s="230" t="str">
        <f t="shared" si="2"/>
        <v/>
      </c>
      <c r="R16" s="46">
        <f t="shared" ref="R16:R79" si="32">IF(AND(SUM(D3:D7)&gt;$BF$6,L16=1),1,0)</f>
        <v>0</v>
      </c>
      <c r="S16" s="27">
        <v>21928</v>
      </c>
      <c r="T16">
        <v>17.879999160766602</v>
      </c>
      <c r="U16">
        <v>24.829999923706101</v>
      </c>
      <c r="V16">
        <v>0</v>
      </c>
      <c r="W16">
        <v>43.382954815018898</v>
      </c>
      <c r="X16" s="36">
        <f t="shared" si="3"/>
        <v>4.2039789183936067</v>
      </c>
      <c r="Y16" s="41">
        <f t="shared" si="13"/>
        <v>0</v>
      </c>
      <c r="Z16" s="42">
        <f t="shared" si="14"/>
        <v>0</v>
      </c>
      <c r="AA16" s="61">
        <f t="shared" si="4"/>
        <v>23.092499732971227</v>
      </c>
      <c r="AB16" s="37" t="str">
        <f t="shared" si="15"/>
        <v xml:space="preserve"> </v>
      </c>
      <c r="AC16" s="89" t="str">
        <f t="shared" si="20"/>
        <v/>
      </c>
      <c r="AD16" s="89" t="str">
        <f t="shared" si="26"/>
        <v/>
      </c>
      <c r="AE16" s="168">
        <f t="shared" si="22"/>
        <v>0</v>
      </c>
      <c r="AF16" s="165"/>
      <c r="AG16" s="70" t="str">
        <f t="shared" si="27"/>
        <v/>
      </c>
      <c r="AH16" s="102" t="str">
        <f t="shared" si="28"/>
        <v/>
      </c>
      <c r="AI16" s="230" t="str">
        <f t="shared" si="5"/>
        <v/>
      </c>
      <c r="AJ16" s="46"/>
      <c r="AK16" s="27">
        <v>22294</v>
      </c>
      <c r="AL16">
        <v>15.7299995422363</v>
      </c>
      <c r="AM16">
        <v>31.940000534057599</v>
      </c>
      <c r="AN16">
        <v>0</v>
      </c>
      <c r="AO16">
        <v>43.349345895366397</v>
      </c>
      <c r="AP16" s="34">
        <f t="shared" si="6"/>
        <v>6.8217278667363637</v>
      </c>
      <c r="AQ16" s="38">
        <f t="shared" si="16"/>
        <v>0</v>
      </c>
      <c r="AR16" s="40">
        <f t="shared" si="17"/>
        <v>0</v>
      </c>
      <c r="AS16" s="61">
        <f t="shared" si="7"/>
        <v>27.887500286102274</v>
      </c>
      <c r="AT16" s="35" t="str">
        <f t="shared" si="8"/>
        <v xml:space="preserve"> </v>
      </c>
      <c r="AU16" s="76" t="str">
        <f t="shared" si="21"/>
        <v/>
      </c>
      <c r="AV16" s="89" t="str">
        <f t="shared" si="30"/>
        <v/>
      </c>
      <c r="AW16" s="168">
        <f t="shared" si="9"/>
        <v>0</v>
      </c>
      <c r="AX16" s="165"/>
      <c r="AY16" s="70" t="str">
        <f t="shared" si="29"/>
        <v/>
      </c>
      <c r="AZ16" s="102" t="str">
        <f t="shared" si="31"/>
        <v/>
      </c>
      <c r="BA16" s="230" t="str">
        <f t="shared" si="18"/>
        <v/>
      </c>
      <c r="BB16" s="4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CI16" s="49"/>
      <c r="CJ16" s="16"/>
      <c r="CN16" s="53"/>
      <c r="CO16" s="50"/>
      <c r="CP16" s="50"/>
      <c r="CQ16" s="51"/>
      <c r="CR16" s="50"/>
      <c r="CS16" s="52"/>
      <c r="CT16" s="50"/>
      <c r="CU16" s="50"/>
      <c r="CV16" s="6"/>
      <c r="CW16" s="6"/>
      <c r="CX16" s="6"/>
      <c r="DG16">
        <v>17</v>
      </c>
      <c r="DH16" s="39">
        <v>34.5</v>
      </c>
      <c r="DI16">
        <v>0</v>
      </c>
    </row>
    <row r="17" spans="1:113" ht="15.6">
      <c r="A17" s="27">
        <v>20103</v>
      </c>
      <c r="B17">
        <v>20.7600002288818</v>
      </c>
      <c r="C17">
        <v>30.370000839233398</v>
      </c>
      <c r="D17">
        <v>0</v>
      </c>
      <c r="E17">
        <v>43.349345895366397</v>
      </c>
      <c r="F17" s="36">
        <f t="shared" si="0"/>
        <v>5.4707310424442985</v>
      </c>
      <c r="G17" s="41">
        <f t="shared" si="10"/>
        <v>0</v>
      </c>
      <c r="H17" s="42">
        <f t="shared" si="11"/>
        <v>0</v>
      </c>
      <c r="I17" s="61">
        <f t="shared" si="1"/>
        <v>27.967500686645501</v>
      </c>
      <c r="J17" s="37" t="str">
        <f t="shared" si="12"/>
        <v xml:space="preserve"> </v>
      </c>
      <c r="K17" s="89" t="str">
        <f t="shared" si="19"/>
        <v/>
      </c>
      <c r="L17" s="89" t="str">
        <f t="shared" si="23"/>
        <v/>
      </c>
      <c r="M17" s="168">
        <f t="shared" ref="M17:M80" si="33">IF(AND(I17&lt;21.5,I17&gt;4.5),0.000318*I17*(I17-4.5)*((21.5-I17)^(1/3.25)),0)</f>
        <v>0</v>
      </c>
      <c r="N17" s="165"/>
      <c r="O17" s="70" t="str">
        <f t="shared" si="24"/>
        <v/>
      </c>
      <c r="P17" s="102" t="str">
        <f t="shared" si="25"/>
        <v/>
      </c>
      <c r="Q17" s="230" t="str">
        <f t="shared" si="2"/>
        <v/>
      </c>
      <c r="R17" s="46">
        <f t="shared" si="32"/>
        <v>0</v>
      </c>
      <c r="S17" s="27">
        <v>21929</v>
      </c>
      <c r="T17">
        <v>15.6300001144409</v>
      </c>
      <c r="U17">
        <v>25.2600002288818</v>
      </c>
      <c r="V17">
        <v>0</v>
      </c>
      <c r="W17">
        <v>43.349345895366397</v>
      </c>
      <c r="X17" s="36">
        <f t="shared" si="3"/>
        <v>4.8298329913159206</v>
      </c>
      <c r="Y17" s="41">
        <f t="shared" si="13"/>
        <v>0</v>
      </c>
      <c r="Z17" s="42">
        <f t="shared" si="14"/>
        <v>0</v>
      </c>
      <c r="AA17" s="61">
        <f t="shared" si="4"/>
        <v>22.852500200271574</v>
      </c>
      <c r="AB17" s="37" t="str">
        <f t="shared" si="15"/>
        <v xml:space="preserve"> </v>
      </c>
      <c r="AC17" s="89" t="str">
        <f t="shared" si="20"/>
        <v/>
      </c>
      <c r="AD17" s="89" t="str">
        <f t="shared" si="26"/>
        <v/>
      </c>
      <c r="AE17" s="168">
        <f t="shared" si="22"/>
        <v>0</v>
      </c>
      <c r="AF17" s="165"/>
      <c r="AG17" s="70" t="str">
        <f t="shared" si="27"/>
        <v/>
      </c>
      <c r="AH17" s="102" t="str">
        <f t="shared" si="28"/>
        <v/>
      </c>
      <c r="AI17" s="230" t="str">
        <f t="shared" si="5"/>
        <v/>
      </c>
      <c r="AJ17" s="46">
        <f t="shared" ref="AJ17:AJ80" si="34">IF(AND(SUM(V4:V8)&gt;$BF$6,AD17=1),1,0)</f>
        <v>0</v>
      </c>
      <c r="AK17" s="27">
        <v>22295</v>
      </c>
      <c r="AL17">
        <v>18.2700004577637</v>
      </c>
      <c r="AM17">
        <v>33.830001831054702</v>
      </c>
      <c r="AN17">
        <v>0</v>
      </c>
      <c r="AO17">
        <v>43.308752556270399</v>
      </c>
      <c r="AP17" s="34">
        <f t="shared" si="6"/>
        <v>7.0325341680084366</v>
      </c>
      <c r="AQ17" s="38">
        <f t="shared" si="16"/>
        <v>0</v>
      </c>
      <c r="AR17" s="40">
        <f t="shared" si="17"/>
        <v>0</v>
      </c>
      <c r="AS17" s="61">
        <f t="shared" si="7"/>
        <v>29.940001487731951</v>
      </c>
      <c r="AT17" s="35" t="str">
        <f t="shared" si="8"/>
        <v xml:space="preserve"> </v>
      </c>
      <c r="AU17" s="76" t="str">
        <f t="shared" si="21"/>
        <v/>
      </c>
      <c r="AV17" s="89" t="str">
        <f t="shared" si="30"/>
        <v/>
      </c>
      <c r="AW17" s="168">
        <f t="shared" si="9"/>
        <v>0</v>
      </c>
      <c r="AX17" s="165"/>
      <c r="AY17" s="70" t="str">
        <f t="shared" si="29"/>
        <v/>
      </c>
      <c r="AZ17" s="102" t="str">
        <f t="shared" si="31"/>
        <v/>
      </c>
      <c r="BA17" s="230" t="str">
        <f t="shared" si="18"/>
        <v/>
      </c>
      <c r="BB17" s="46">
        <f t="shared" ref="BB17:BB80" si="35">IF(AND(SUM(AN4:AN8)&gt;$BF$6,AV17=1),1,0)</f>
        <v>0</v>
      </c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CI17" s="49"/>
      <c r="CJ17" s="16"/>
      <c r="CN17" s="53"/>
      <c r="CO17" s="50"/>
      <c r="CP17" s="50"/>
      <c r="CQ17" s="51"/>
      <c r="CR17" s="50"/>
      <c r="CS17" s="52"/>
      <c r="CT17" s="50"/>
      <c r="CU17" s="50"/>
      <c r="CV17" s="6"/>
      <c r="CW17" s="6"/>
      <c r="CX17" s="6"/>
      <c r="DG17">
        <v>12</v>
      </c>
      <c r="DH17" s="39">
        <v>34.5</v>
      </c>
      <c r="DI17">
        <v>0</v>
      </c>
    </row>
    <row r="18" spans="1:113" ht="15.6">
      <c r="A18" s="27">
        <v>20104</v>
      </c>
      <c r="B18">
        <v>18.649999618530298</v>
      </c>
      <c r="C18">
        <v>29.360000610351602</v>
      </c>
      <c r="D18">
        <v>0</v>
      </c>
      <c r="E18">
        <v>43.308752556270399</v>
      </c>
      <c r="F18" s="36">
        <f t="shared" si="0"/>
        <v>5.5623768749603872</v>
      </c>
      <c r="G18" s="41">
        <f t="shared" si="10"/>
        <v>0</v>
      </c>
      <c r="H18" s="42">
        <f t="shared" si="11"/>
        <v>0</v>
      </c>
      <c r="I18" s="61">
        <f t="shared" si="1"/>
        <v>26.682500362396276</v>
      </c>
      <c r="J18" s="37" t="str">
        <f t="shared" si="12"/>
        <v xml:space="preserve"> </v>
      </c>
      <c r="K18" s="89" t="str">
        <f t="shared" si="19"/>
        <v/>
      </c>
      <c r="L18" s="89" t="str">
        <f t="shared" si="23"/>
        <v/>
      </c>
      <c r="M18" s="168">
        <f t="shared" si="33"/>
        <v>0</v>
      </c>
      <c r="N18" s="165"/>
      <c r="O18" s="70" t="str">
        <f t="shared" si="24"/>
        <v/>
      </c>
      <c r="P18" s="102" t="str">
        <f t="shared" si="25"/>
        <v/>
      </c>
      <c r="Q18" s="230" t="str">
        <f t="shared" si="2"/>
        <v/>
      </c>
      <c r="R18" s="46">
        <f t="shared" si="32"/>
        <v>0</v>
      </c>
      <c r="S18" s="27">
        <v>21930</v>
      </c>
      <c r="T18">
        <v>14.0299997329712</v>
      </c>
      <c r="U18">
        <v>22.7600002288818</v>
      </c>
      <c r="V18">
        <v>0</v>
      </c>
      <c r="W18">
        <v>43.308752556270399</v>
      </c>
      <c r="X18" s="36">
        <f t="shared" si="3"/>
        <v>4.3480361008266204</v>
      </c>
      <c r="Y18" s="41">
        <f t="shared" si="13"/>
        <v>0</v>
      </c>
      <c r="Z18" s="42">
        <f t="shared" si="14"/>
        <v>0</v>
      </c>
      <c r="AA18" s="61">
        <f t="shared" si="4"/>
        <v>20.57750010490415</v>
      </c>
      <c r="AB18" s="37" t="str">
        <f t="shared" si="15"/>
        <v xml:space="preserve"> </v>
      </c>
      <c r="AC18" s="89" t="str">
        <f t="shared" si="20"/>
        <v/>
      </c>
      <c r="AD18" s="89" t="str">
        <f t="shared" si="26"/>
        <v/>
      </c>
      <c r="AE18" s="168">
        <f t="shared" si="22"/>
        <v>0.10262629762933245</v>
      </c>
      <c r="AF18" s="165"/>
      <c r="AG18" s="70" t="str">
        <f t="shared" si="27"/>
        <v/>
      </c>
      <c r="AH18" s="102" t="str">
        <f t="shared" si="28"/>
        <v/>
      </c>
      <c r="AI18" s="230" t="str">
        <f t="shared" si="5"/>
        <v/>
      </c>
      <c r="AJ18" s="46">
        <f t="shared" si="34"/>
        <v>0</v>
      </c>
      <c r="AK18" s="27">
        <v>22296</v>
      </c>
      <c r="AL18">
        <v>20.139999389648398</v>
      </c>
      <c r="AM18">
        <v>35.590000152587898</v>
      </c>
      <c r="AN18">
        <v>0</v>
      </c>
      <c r="AO18">
        <v>43.261099058328803</v>
      </c>
      <c r="AP18" s="34">
        <f t="shared" si="6"/>
        <v>7.2896556354662305</v>
      </c>
      <c r="AQ18" s="38">
        <f t="shared" si="16"/>
        <v>0</v>
      </c>
      <c r="AR18" s="40">
        <f t="shared" si="17"/>
        <v>0</v>
      </c>
      <c r="AS18" s="61">
        <f t="shared" si="7"/>
        <v>31.727499961853024</v>
      </c>
      <c r="AT18" s="35" t="str">
        <f t="shared" si="8"/>
        <v xml:space="preserve"> </v>
      </c>
      <c r="AU18" s="76" t="str">
        <f t="shared" si="21"/>
        <v/>
      </c>
      <c r="AV18" s="89" t="str">
        <f t="shared" si="30"/>
        <v/>
      </c>
      <c r="AW18" s="168">
        <f t="shared" si="9"/>
        <v>0</v>
      </c>
      <c r="AX18" s="165"/>
      <c r="AY18" s="70" t="str">
        <f t="shared" si="29"/>
        <v/>
      </c>
      <c r="AZ18" s="102" t="str">
        <f t="shared" si="31"/>
        <v/>
      </c>
      <c r="BA18" s="230" t="str">
        <f t="shared" si="18"/>
        <v/>
      </c>
      <c r="BB18" s="46">
        <f t="shared" si="35"/>
        <v>0</v>
      </c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CI18" s="49"/>
      <c r="CJ18" s="16"/>
      <c r="CN18" s="53"/>
      <c r="CO18" s="50"/>
      <c r="CP18" s="50"/>
      <c r="CQ18" s="51"/>
      <c r="CR18" s="50"/>
      <c r="CS18" s="52"/>
      <c r="CT18" s="50"/>
      <c r="CU18" s="50"/>
      <c r="CV18" s="6"/>
      <c r="CW18" s="6"/>
      <c r="CX18" s="6"/>
      <c r="DG18" s="39">
        <v>12</v>
      </c>
      <c r="DH18">
        <v>36</v>
      </c>
      <c r="DI18">
        <v>0</v>
      </c>
    </row>
    <row r="19" spans="1:113" ht="15.6">
      <c r="A19" s="27">
        <v>20105</v>
      </c>
      <c r="B19">
        <v>19.5</v>
      </c>
      <c r="C19">
        <v>29.0100002288818</v>
      </c>
      <c r="D19">
        <v>0</v>
      </c>
      <c r="E19">
        <v>43.261099058328803</v>
      </c>
      <c r="F19" s="36">
        <f t="shared" si="0"/>
        <v>5.2670471052267258</v>
      </c>
      <c r="G19" s="41">
        <f t="shared" si="10"/>
        <v>0</v>
      </c>
      <c r="H19" s="42">
        <f t="shared" si="11"/>
        <v>0</v>
      </c>
      <c r="I19" s="61">
        <f t="shared" si="1"/>
        <v>26.632500171661349</v>
      </c>
      <c r="J19" s="37" t="str">
        <f t="shared" si="12"/>
        <v xml:space="preserve"> </v>
      </c>
      <c r="K19" s="89" t="str">
        <f t="shared" si="19"/>
        <v/>
      </c>
      <c r="L19" s="89" t="str">
        <f t="shared" si="23"/>
        <v/>
      </c>
      <c r="M19" s="168">
        <f t="shared" si="33"/>
        <v>0</v>
      </c>
      <c r="N19" s="165">
        <f>IF(AND(SUM(M8:M19)&gt;1,SUM(D4:D8)&gt;$BF$6),1,0)</f>
        <v>0</v>
      </c>
      <c r="O19" s="70" t="str">
        <f t="shared" si="24"/>
        <v/>
      </c>
      <c r="P19" s="102" t="str">
        <f t="shared" si="25"/>
        <v/>
      </c>
      <c r="Q19" s="230" t="str">
        <f t="shared" si="2"/>
        <v/>
      </c>
      <c r="R19" s="46">
        <f t="shared" si="32"/>
        <v>0</v>
      </c>
      <c r="S19" s="27">
        <v>21931</v>
      </c>
      <c r="T19">
        <v>12.1300001144409</v>
      </c>
      <c r="U19">
        <v>26.370000839233398</v>
      </c>
      <c r="V19">
        <v>0</v>
      </c>
      <c r="W19">
        <v>43.261099058328803</v>
      </c>
      <c r="X19" s="36">
        <f t="shared" si="3"/>
        <v>5.6780932930324282</v>
      </c>
      <c r="Y19" s="41">
        <f t="shared" si="13"/>
        <v>0</v>
      </c>
      <c r="Z19" s="42">
        <f t="shared" si="14"/>
        <v>0</v>
      </c>
      <c r="AA19" s="61">
        <f t="shared" si="4"/>
        <v>22.810000658035275</v>
      </c>
      <c r="AB19" s="37" t="str">
        <f t="shared" si="15"/>
        <v xml:space="preserve"> </v>
      </c>
      <c r="AC19" s="89" t="str">
        <f t="shared" si="20"/>
        <v/>
      </c>
      <c r="AD19" s="89" t="str">
        <f t="shared" si="26"/>
        <v/>
      </c>
      <c r="AE19" s="168">
        <f t="shared" si="22"/>
        <v>0</v>
      </c>
      <c r="AF19" s="165"/>
      <c r="AG19" s="70" t="str">
        <f t="shared" si="27"/>
        <v/>
      </c>
      <c r="AH19" s="102" t="str">
        <f t="shared" si="28"/>
        <v/>
      </c>
      <c r="AI19" s="230" t="str">
        <f t="shared" si="5"/>
        <v/>
      </c>
      <c r="AJ19" s="46">
        <f t="shared" si="34"/>
        <v>0</v>
      </c>
      <c r="AK19" s="27">
        <v>22297</v>
      </c>
      <c r="AL19">
        <v>17.569999694824201</v>
      </c>
      <c r="AM19">
        <v>28.209999084472699</v>
      </c>
      <c r="AN19">
        <v>0</v>
      </c>
      <c r="AO19">
        <v>43.2065100312848</v>
      </c>
      <c r="AP19" s="34">
        <f t="shared" si="6"/>
        <v>5.383558349253863</v>
      </c>
      <c r="AQ19" s="38">
        <f t="shared" si="16"/>
        <v>0</v>
      </c>
      <c r="AR19" s="40">
        <f t="shared" si="17"/>
        <v>0</v>
      </c>
      <c r="AS19" s="61">
        <f t="shared" si="7"/>
        <v>25.549999237060575</v>
      </c>
      <c r="AT19" s="35" t="str">
        <f t="shared" si="8"/>
        <v xml:space="preserve"> </v>
      </c>
      <c r="AU19" s="76" t="str">
        <f t="shared" si="21"/>
        <v/>
      </c>
      <c r="AV19" s="89" t="str">
        <f t="shared" si="30"/>
        <v/>
      </c>
      <c r="AW19" s="168">
        <f t="shared" si="9"/>
        <v>0</v>
      </c>
      <c r="AX19" s="165"/>
      <c r="AY19" s="70" t="str">
        <f t="shared" si="29"/>
        <v/>
      </c>
      <c r="AZ19" s="102" t="str">
        <f t="shared" si="31"/>
        <v/>
      </c>
      <c r="BA19" s="230" t="str">
        <f t="shared" si="18"/>
        <v/>
      </c>
      <c r="BB19" s="46">
        <f t="shared" si="35"/>
        <v>0</v>
      </c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CI19" s="6"/>
      <c r="CJ19" s="37"/>
      <c r="CN19" s="6"/>
      <c r="CO19" s="50"/>
      <c r="CP19" s="6"/>
      <c r="CQ19" s="6"/>
      <c r="CR19" s="6"/>
      <c r="CS19" s="55"/>
      <c r="CT19" s="6"/>
      <c r="CU19" s="6"/>
      <c r="CV19" s="6"/>
      <c r="CW19" s="6"/>
      <c r="CX19" s="6"/>
      <c r="DG19" s="39">
        <v>12</v>
      </c>
      <c r="DH19">
        <v>31.5</v>
      </c>
      <c r="DI19">
        <v>0</v>
      </c>
    </row>
    <row r="20" spans="1:113" ht="15.6">
      <c r="A20" s="27">
        <v>20106</v>
      </c>
      <c r="B20">
        <v>18.700000762939499</v>
      </c>
      <c r="C20">
        <v>30.559999465942401</v>
      </c>
      <c r="D20">
        <v>0</v>
      </c>
      <c r="E20">
        <v>43.2065100312848</v>
      </c>
      <c r="F20" s="36">
        <f t="shared" si="0"/>
        <v>5.9268821704711394</v>
      </c>
      <c r="G20" s="41">
        <f t="shared" si="10"/>
        <v>0</v>
      </c>
      <c r="H20" s="42">
        <f t="shared" si="11"/>
        <v>0</v>
      </c>
      <c r="I20" s="61">
        <f t="shared" si="1"/>
        <v>27.594999790191675</v>
      </c>
      <c r="J20" s="37" t="str">
        <f t="shared" si="12"/>
        <v xml:space="preserve"> </v>
      </c>
      <c r="K20" s="89" t="str">
        <f t="shared" si="19"/>
        <v/>
      </c>
      <c r="L20" s="89" t="str">
        <f t="shared" si="23"/>
        <v/>
      </c>
      <c r="M20" s="168">
        <f t="shared" si="33"/>
        <v>0</v>
      </c>
      <c r="N20" s="165">
        <f t="shared" ref="N20:N83" si="36">IF(AND(SUM(M9:M20)&gt;1,SUM(D5:D9)&gt;$BF$6),1,0)</f>
        <v>0</v>
      </c>
      <c r="O20" s="70" t="str">
        <f t="shared" si="24"/>
        <v/>
      </c>
      <c r="P20" s="102" t="str">
        <f t="shared" si="25"/>
        <v/>
      </c>
      <c r="Q20" s="230" t="str">
        <f t="shared" si="2"/>
        <v/>
      </c>
      <c r="R20" s="46">
        <f t="shared" si="32"/>
        <v>0</v>
      </c>
      <c r="S20" s="27">
        <v>21932</v>
      </c>
      <c r="T20">
        <v>13.680000305175801</v>
      </c>
      <c r="U20">
        <v>27.620000839233398</v>
      </c>
      <c r="V20">
        <v>0</v>
      </c>
      <c r="W20">
        <v>43.2065100312848</v>
      </c>
      <c r="X20" s="36">
        <f t="shared" si="3"/>
        <v>5.8228913337128398</v>
      </c>
      <c r="Y20" s="41">
        <f t="shared" si="13"/>
        <v>0</v>
      </c>
      <c r="Z20" s="42">
        <f t="shared" si="14"/>
        <v>0</v>
      </c>
      <c r="AA20" s="61">
        <f t="shared" si="4"/>
        <v>24.135000705718998</v>
      </c>
      <c r="AB20" s="37" t="str">
        <f t="shared" si="15"/>
        <v xml:space="preserve"> </v>
      </c>
      <c r="AC20" s="89" t="str">
        <f t="shared" si="20"/>
        <v/>
      </c>
      <c r="AD20" s="89" t="str">
        <f t="shared" si="26"/>
        <v/>
      </c>
      <c r="AE20" s="168">
        <f t="shared" si="22"/>
        <v>0</v>
      </c>
      <c r="AF20" s="165"/>
      <c r="AG20" s="70" t="str">
        <f t="shared" si="27"/>
        <v/>
      </c>
      <c r="AH20" s="102" t="str">
        <f t="shared" si="28"/>
        <v/>
      </c>
      <c r="AI20" s="230" t="str">
        <f t="shared" si="5"/>
        <v/>
      </c>
      <c r="AJ20" s="46">
        <f t="shared" si="34"/>
        <v>0</v>
      </c>
      <c r="AK20" s="27">
        <v>22298</v>
      </c>
      <c r="AL20">
        <v>18.420000076293899</v>
      </c>
      <c r="AM20">
        <v>35.849998474121101</v>
      </c>
      <c r="AN20">
        <v>0</v>
      </c>
      <c r="AO20">
        <v>43.145160197167698</v>
      </c>
      <c r="AP20" s="34">
        <f t="shared" si="6"/>
        <v>7.5984891929608498</v>
      </c>
      <c r="AQ20" s="38">
        <f t="shared" si="16"/>
        <v>0</v>
      </c>
      <c r="AR20" s="40">
        <f t="shared" si="17"/>
        <v>0</v>
      </c>
      <c r="AS20" s="61">
        <f t="shared" si="7"/>
        <v>31.4924988746643</v>
      </c>
      <c r="AT20" s="35" t="str">
        <f t="shared" si="8"/>
        <v xml:space="preserve"> </v>
      </c>
      <c r="AU20" s="76" t="str">
        <f t="shared" si="21"/>
        <v/>
      </c>
      <c r="AV20" s="89" t="str">
        <f t="shared" si="30"/>
        <v/>
      </c>
      <c r="AW20" s="168">
        <f t="shared" si="9"/>
        <v>0</v>
      </c>
      <c r="AX20" s="165"/>
      <c r="AY20" s="70" t="str">
        <f t="shared" si="29"/>
        <v/>
      </c>
      <c r="AZ20" s="102" t="str">
        <f t="shared" si="31"/>
        <v/>
      </c>
      <c r="BA20" s="230" t="str">
        <f t="shared" si="18"/>
        <v/>
      </c>
      <c r="BB20" s="46">
        <f t="shared" si="35"/>
        <v>0</v>
      </c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CO20" s="33"/>
      <c r="CR20" s="33"/>
      <c r="DG20">
        <v>11</v>
      </c>
      <c r="DH20" s="39">
        <v>31.5</v>
      </c>
      <c r="DI20">
        <v>0</v>
      </c>
    </row>
    <row r="21" spans="1:113" ht="15.6">
      <c r="A21" s="27">
        <v>20107</v>
      </c>
      <c r="B21">
        <v>19.370000839233398</v>
      </c>
      <c r="C21">
        <v>32.869998931884801</v>
      </c>
      <c r="D21">
        <v>0</v>
      </c>
      <c r="E21">
        <v>43.145160197167698</v>
      </c>
      <c r="F21" s="36">
        <f t="shared" si="0"/>
        <v>6.5361652155812093</v>
      </c>
      <c r="G21" s="41">
        <f t="shared" si="10"/>
        <v>0</v>
      </c>
      <c r="H21" s="42">
        <f t="shared" si="11"/>
        <v>0</v>
      </c>
      <c r="I21" s="61">
        <f t="shared" si="1"/>
        <v>29.494999408721952</v>
      </c>
      <c r="J21" s="37" t="str">
        <f t="shared" si="12"/>
        <v xml:space="preserve"> </v>
      </c>
      <c r="K21" s="89" t="str">
        <f t="shared" si="19"/>
        <v/>
      </c>
      <c r="L21" s="89" t="str">
        <f t="shared" si="23"/>
        <v/>
      </c>
      <c r="M21" s="168">
        <f t="shared" si="33"/>
        <v>0</v>
      </c>
      <c r="N21" s="165">
        <f t="shared" si="36"/>
        <v>0</v>
      </c>
      <c r="O21" s="70" t="str">
        <f t="shared" si="24"/>
        <v/>
      </c>
      <c r="P21" s="102" t="str">
        <f t="shared" si="25"/>
        <v/>
      </c>
      <c r="Q21" s="230" t="str">
        <f t="shared" si="2"/>
        <v/>
      </c>
      <c r="R21" s="46">
        <f t="shared" si="32"/>
        <v>0</v>
      </c>
      <c r="S21" s="27">
        <v>21933</v>
      </c>
      <c r="T21">
        <v>15.550000190734901</v>
      </c>
      <c r="U21">
        <v>30.639999389648398</v>
      </c>
      <c r="V21">
        <v>0</v>
      </c>
      <c r="W21">
        <v>43.145160197167698</v>
      </c>
      <c r="X21" s="36">
        <f t="shared" si="3"/>
        <v>6.4344088964632178</v>
      </c>
      <c r="Y21" s="41">
        <f t="shared" si="13"/>
        <v>0</v>
      </c>
      <c r="Z21" s="42">
        <f t="shared" si="14"/>
        <v>0</v>
      </c>
      <c r="AA21" s="61">
        <f t="shared" si="4"/>
        <v>26.867499589920023</v>
      </c>
      <c r="AB21" s="37" t="str">
        <f t="shared" si="15"/>
        <v xml:space="preserve"> </v>
      </c>
      <c r="AC21" s="89" t="str">
        <f t="shared" si="20"/>
        <v/>
      </c>
      <c r="AD21" s="89" t="str">
        <f t="shared" si="26"/>
        <v/>
      </c>
      <c r="AE21" s="168">
        <f t="shared" si="22"/>
        <v>0</v>
      </c>
      <c r="AF21" s="165"/>
      <c r="AG21" s="70" t="str">
        <f t="shared" si="27"/>
        <v/>
      </c>
      <c r="AH21" s="102" t="str">
        <f t="shared" si="28"/>
        <v/>
      </c>
      <c r="AI21" s="230" t="str">
        <f t="shared" si="5"/>
        <v/>
      </c>
      <c r="AJ21" s="46">
        <f t="shared" si="34"/>
        <v>0</v>
      </c>
      <c r="AK21" s="27">
        <v>22299</v>
      </c>
      <c r="AL21">
        <v>22.360000610351602</v>
      </c>
      <c r="AM21">
        <v>42.259998321533203</v>
      </c>
      <c r="AN21">
        <v>0</v>
      </c>
      <c r="AO21">
        <v>43.077224278007101</v>
      </c>
      <c r="AP21" s="34">
        <f t="shared" si="6"/>
        <v>9.0398323102299738</v>
      </c>
      <c r="AQ21" s="38">
        <f t="shared" si="16"/>
        <v>0</v>
      </c>
      <c r="AR21" s="40">
        <f t="shared" si="17"/>
        <v>0</v>
      </c>
      <c r="AS21" s="61">
        <f t="shared" si="7"/>
        <v>37.2849988937378</v>
      </c>
      <c r="AT21" s="35" t="str">
        <f t="shared" si="8"/>
        <v xml:space="preserve"> </v>
      </c>
      <c r="AU21" s="76" t="str">
        <f t="shared" si="21"/>
        <v/>
      </c>
      <c r="AV21" s="89" t="str">
        <f t="shared" si="30"/>
        <v/>
      </c>
      <c r="AW21" s="168">
        <f t="shared" si="9"/>
        <v>0</v>
      </c>
      <c r="AX21" s="165"/>
      <c r="AY21" s="70" t="str">
        <f t="shared" si="29"/>
        <v/>
      </c>
      <c r="AZ21" s="102" t="str">
        <f t="shared" si="31"/>
        <v/>
      </c>
      <c r="BA21" s="230" t="str">
        <f t="shared" si="18"/>
        <v/>
      </c>
      <c r="BB21" s="46">
        <f t="shared" si="35"/>
        <v>0</v>
      </c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DG21">
        <v>24</v>
      </c>
      <c r="DH21" s="39">
        <v>31.5</v>
      </c>
      <c r="DI21">
        <v>0</v>
      </c>
    </row>
    <row r="22" spans="1:113" ht="15.6">
      <c r="A22" s="27">
        <v>20108</v>
      </c>
      <c r="B22">
        <v>21.100000381469702</v>
      </c>
      <c r="C22">
        <v>35.2700004577637</v>
      </c>
      <c r="D22">
        <v>0</v>
      </c>
      <c r="E22">
        <v>43.077224278007101</v>
      </c>
      <c r="F22" s="36">
        <f t="shared" si="0"/>
        <v>7.0002021893476556</v>
      </c>
      <c r="G22" s="41">
        <f t="shared" si="10"/>
        <v>0</v>
      </c>
      <c r="H22" s="42">
        <f t="shared" si="11"/>
        <v>0</v>
      </c>
      <c r="I22" s="61">
        <f t="shared" si="1"/>
        <v>31.7275004386902</v>
      </c>
      <c r="J22" s="37" t="str">
        <f t="shared" si="12"/>
        <v xml:space="preserve"> </v>
      </c>
      <c r="K22" s="89" t="str">
        <f t="shared" si="19"/>
        <v/>
      </c>
      <c r="L22" s="89" t="str">
        <f t="shared" si="23"/>
        <v/>
      </c>
      <c r="M22" s="168">
        <f t="shared" si="33"/>
        <v>0</v>
      </c>
      <c r="N22" s="165">
        <f t="shared" si="36"/>
        <v>0</v>
      </c>
      <c r="O22" s="70" t="str">
        <f t="shared" si="24"/>
        <v/>
      </c>
      <c r="P22" s="102" t="str">
        <f t="shared" si="25"/>
        <v/>
      </c>
      <c r="Q22" s="230" t="str">
        <f t="shared" si="2"/>
        <v/>
      </c>
      <c r="R22" s="46">
        <f t="shared" si="32"/>
        <v>0</v>
      </c>
      <c r="S22" s="27">
        <v>21934</v>
      </c>
      <c r="T22">
        <v>17.379999160766602</v>
      </c>
      <c r="U22">
        <v>33.810001373291001</v>
      </c>
      <c r="V22">
        <v>0</v>
      </c>
      <c r="W22">
        <v>43.077224278007101</v>
      </c>
      <c r="X22" s="36">
        <f t="shared" si="3"/>
        <v>7.1132483096487844</v>
      </c>
      <c r="Y22" s="41">
        <f t="shared" si="13"/>
        <v>0</v>
      </c>
      <c r="Z22" s="42">
        <f t="shared" si="14"/>
        <v>0</v>
      </c>
      <c r="AA22" s="61">
        <f t="shared" si="4"/>
        <v>29.702500820159901</v>
      </c>
      <c r="AB22" s="37" t="str">
        <f t="shared" si="15"/>
        <v xml:space="preserve"> </v>
      </c>
      <c r="AC22" s="89" t="str">
        <f t="shared" si="20"/>
        <v/>
      </c>
      <c r="AD22" s="89" t="str">
        <f t="shared" si="26"/>
        <v/>
      </c>
      <c r="AE22" s="168">
        <f t="shared" si="22"/>
        <v>0</v>
      </c>
      <c r="AF22" s="165">
        <f>IF(AND(SUM(AE11:AE22)&gt;1,SUM(V7:V11)&gt;$BF$6),1,0)</f>
        <v>0</v>
      </c>
      <c r="AG22" s="70" t="str">
        <f t="shared" si="27"/>
        <v/>
      </c>
      <c r="AH22" s="102" t="str">
        <f t="shared" si="28"/>
        <v/>
      </c>
      <c r="AI22" s="230" t="str">
        <f t="shared" si="5"/>
        <v/>
      </c>
      <c r="AJ22" s="46">
        <f t="shared" si="34"/>
        <v>0</v>
      </c>
      <c r="AK22" s="27">
        <v>22300</v>
      </c>
      <c r="AL22">
        <v>23.219999313354499</v>
      </c>
      <c r="AM22">
        <v>40.400001525878899</v>
      </c>
      <c r="AN22">
        <v>0</v>
      </c>
      <c r="AO22">
        <v>43.002876995832601</v>
      </c>
      <c r="AP22" s="34">
        <f t="shared" si="6"/>
        <v>8.3011851782866213</v>
      </c>
      <c r="AQ22" s="38">
        <f t="shared" si="16"/>
        <v>0</v>
      </c>
      <c r="AR22" s="40">
        <f t="shared" si="17"/>
        <v>0</v>
      </c>
      <c r="AS22" s="61">
        <f t="shared" si="7"/>
        <v>36.105000972747803</v>
      </c>
      <c r="AT22" s="35" t="str">
        <f t="shared" si="8"/>
        <v xml:space="preserve"> </v>
      </c>
      <c r="AU22" s="76" t="str">
        <f t="shared" si="21"/>
        <v/>
      </c>
      <c r="AV22" s="89" t="str">
        <f t="shared" si="30"/>
        <v/>
      </c>
      <c r="AW22" s="168">
        <f t="shared" si="9"/>
        <v>0</v>
      </c>
      <c r="AX22" s="165">
        <f>IF(AND(SUM(AW11:AW22)&gt;1,SUM(AN7:AN11)&gt;$BF$6),1,0)</f>
        <v>0</v>
      </c>
      <c r="AY22" s="70" t="str">
        <f t="shared" si="29"/>
        <v/>
      </c>
      <c r="AZ22" s="102" t="str">
        <f t="shared" si="31"/>
        <v/>
      </c>
      <c r="BA22" s="230" t="str">
        <f t="shared" si="18"/>
        <v/>
      </c>
      <c r="BB22" s="46">
        <f t="shared" si="35"/>
        <v>0</v>
      </c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DG22" s="39">
        <v>20</v>
      </c>
      <c r="DH22">
        <v>35.5</v>
      </c>
      <c r="DI22">
        <v>0</v>
      </c>
    </row>
    <row r="23" spans="1:113" ht="15.6">
      <c r="A23" s="27">
        <v>20109</v>
      </c>
      <c r="B23">
        <v>21.530000686645501</v>
      </c>
      <c r="C23">
        <v>37.360000610351598</v>
      </c>
      <c r="D23">
        <v>0</v>
      </c>
      <c r="E23">
        <v>43.002876995832601</v>
      </c>
      <c r="F23" s="36">
        <f t="shared" si="0"/>
        <v>7.5884937228799565</v>
      </c>
      <c r="G23" s="41">
        <f t="shared" si="10"/>
        <v>0</v>
      </c>
      <c r="H23" s="42">
        <f t="shared" si="11"/>
        <v>0</v>
      </c>
      <c r="I23" s="61">
        <f t="shared" si="1"/>
        <v>33.402500629425077</v>
      </c>
      <c r="J23" s="37" t="str">
        <f t="shared" si="12"/>
        <v xml:space="preserve"> </v>
      </c>
      <c r="K23" s="89" t="str">
        <f t="shared" si="19"/>
        <v/>
      </c>
      <c r="L23" s="89" t="str">
        <f t="shared" si="23"/>
        <v/>
      </c>
      <c r="M23" s="168">
        <f t="shared" si="33"/>
        <v>0</v>
      </c>
      <c r="N23" s="165">
        <f t="shared" si="36"/>
        <v>0</v>
      </c>
      <c r="O23" s="70" t="str">
        <f t="shared" si="24"/>
        <v/>
      </c>
      <c r="P23" s="102" t="str">
        <f t="shared" si="25"/>
        <v/>
      </c>
      <c r="Q23" s="230" t="str">
        <f t="shared" si="2"/>
        <v/>
      </c>
      <c r="R23" s="46">
        <f t="shared" si="32"/>
        <v>0</v>
      </c>
      <c r="S23" s="27">
        <v>21935</v>
      </c>
      <c r="T23">
        <v>18</v>
      </c>
      <c r="U23">
        <v>34.349998474121101</v>
      </c>
      <c r="V23">
        <v>0</v>
      </c>
      <c r="W23">
        <v>43.002876995832601</v>
      </c>
      <c r="X23" s="36">
        <f t="shared" si="3"/>
        <v>7.1783389695941091</v>
      </c>
      <c r="Y23" s="41">
        <f t="shared" si="13"/>
        <v>0</v>
      </c>
      <c r="Z23" s="42">
        <f t="shared" si="14"/>
        <v>0</v>
      </c>
      <c r="AA23" s="61">
        <f t="shared" si="4"/>
        <v>30.262498855590827</v>
      </c>
      <c r="AB23" s="37" t="str">
        <f t="shared" si="15"/>
        <v xml:space="preserve"> </v>
      </c>
      <c r="AC23" s="89" t="str">
        <f t="shared" si="20"/>
        <v/>
      </c>
      <c r="AD23" s="89" t="str">
        <f t="shared" si="26"/>
        <v/>
      </c>
      <c r="AE23" s="168">
        <f t="shared" si="22"/>
        <v>0</v>
      </c>
      <c r="AF23" s="165">
        <f t="shared" ref="AF23:AF86" si="37">IF(AND(SUM(AE12:AE23)&gt;1,SUM(V8:V12)&gt;$BF$6),1,0)</f>
        <v>0</v>
      </c>
      <c r="AG23" s="70" t="str">
        <f t="shared" si="27"/>
        <v/>
      </c>
      <c r="AH23" s="102" t="str">
        <f t="shared" si="28"/>
        <v/>
      </c>
      <c r="AI23" s="230" t="str">
        <f t="shared" si="5"/>
        <v/>
      </c>
      <c r="AJ23" s="46">
        <f t="shared" si="34"/>
        <v>0</v>
      </c>
      <c r="AK23" s="27">
        <v>22301</v>
      </c>
      <c r="AL23">
        <v>24.120000839233398</v>
      </c>
      <c r="AM23">
        <v>38.540000915527301</v>
      </c>
      <c r="AN23">
        <v>1.29999995231628</v>
      </c>
      <c r="AO23">
        <v>42.922293072673398</v>
      </c>
      <c r="AP23" s="34">
        <f t="shared" si="6"/>
        <v>7.5175109690461817</v>
      </c>
      <c r="AQ23" s="38">
        <f t="shared" si="16"/>
        <v>0</v>
      </c>
      <c r="AR23" s="40">
        <f t="shared" si="17"/>
        <v>0</v>
      </c>
      <c r="AS23" s="61">
        <f t="shared" si="7"/>
        <v>34.935000896453829</v>
      </c>
      <c r="AT23" s="35" t="str">
        <f t="shared" si="8"/>
        <v xml:space="preserve"> </v>
      </c>
      <c r="AU23" s="76" t="str">
        <f t="shared" si="21"/>
        <v/>
      </c>
      <c r="AV23" s="89" t="str">
        <f t="shared" si="30"/>
        <v/>
      </c>
      <c r="AW23" s="168">
        <f t="shared" si="9"/>
        <v>0</v>
      </c>
      <c r="AX23" s="165">
        <f t="shared" ref="AX23:AX86" si="38">IF(AND(SUM(AW12:AW23)&gt;1,SUM(AN8:AN12)&gt;$BF$6),1,0)</f>
        <v>0</v>
      </c>
      <c r="AY23" s="70" t="str">
        <f t="shared" si="29"/>
        <v/>
      </c>
      <c r="AZ23" s="102" t="str">
        <f t="shared" si="31"/>
        <v/>
      </c>
      <c r="BA23" s="230" t="str">
        <f t="shared" si="18"/>
        <v/>
      </c>
      <c r="BB23" s="46">
        <f t="shared" si="35"/>
        <v>0</v>
      </c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DG23" s="39">
        <v>15</v>
      </c>
      <c r="DH23" s="39">
        <v>35.5</v>
      </c>
      <c r="DI23">
        <v>0</v>
      </c>
    </row>
    <row r="24" spans="1:113" ht="15.6">
      <c r="A24" s="27">
        <v>20110</v>
      </c>
      <c r="B24">
        <v>20.4799995422363</v>
      </c>
      <c r="C24">
        <v>27.9899997711182</v>
      </c>
      <c r="D24">
        <v>0</v>
      </c>
      <c r="E24">
        <v>42.922293072673398</v>
      </c>
      <c r="F24" s="36">
        <f t="shared" si="0"/>
        <v>4.6416852788709546</v>
      </c>
      <c r="G24" s="41">
        <f t="shared" si="10"/>
        <v>0</v>
      </c>
      <c r="H24" s="42">
        <f t="shared" si="11"/>
        <v>0</v>
      </c>
      <c r="I24" s="61">
        <f t="shared" si="1"/>
        <v>26.112499713897726</v>
      </c>
      <c r="J24" s="37" t="str">
        <f t="shared" si="12"/>
        <v xml:space="preserve"> </v>
      </c>
      <c r="K24" s="89" t="str">
        <f t="shared" si="19"/>
        <v/>
      </c>
      <c r="L24" s="89" t="str">
        <f t="shared" si="23"/>
        <v/>
      </c>
      <c r="M24" s="168">
        <f t="shared" si="33"/>
        <v>0</v>
      </c>
      <c r="N24" s="165">
        <f t="shared" si="36"/>
        <v>0</v>
      </c>
      <c r="O24" s="70" t="str">
        <f t="shared" si="24"/>
        <v/>
      </c>
      <c r="P24" s="102" t="str">
        <f t="shared" si="25"/>
        <v/>
      </c>
      <c r="Q24" s="230" t="str">
        <f t="shared" si="2"/>
        <v/>
      </c>
      <c r="R24" s="46">
        <f t="shared" si="32"/>
        <v>0</v>
      </c>
      <c r="S24" s="27">
        <v>21936</v>
      </c>
      <c r="T24">
        <v>16.569999694824201</v>
      </c>
      <c r="U24">
        <v>28.040000915527301</v>
      </c>
      <c r="V24">
        <v>0</v>
      </c>
      <c r="W24">
        <v>42.922293072673398</v>
      </c>
      <c r="X24" s="36">
        <f t="shared" si="3"/>
        <v>5.4729933856187785</v>
      </c>
      <c r="Y24" s="41">
        <f t="shared" si="13"/>
        <v>0</v>
      </c>
      <c r="Z24" s="42">
        <f t="shared" si="14"/>
        <v>0</v>
      </c>
      <c r="AA24" s="61">
        <f t="shared" si="4"/>
        <v>25.172500610351527</v>
      </c>
      <c r="AB24" s="37" t="str">
        <f t="shared" si="15"/>
        <v xml:space="preserve"> </v>
      </c>
      <c r="AC24" s="89" t="str">
        <f t="shared" si="20"/>
        <v/>
      </c>
      <c r="AD24" s="89" t="str">
        <f t="shared" si="26"/>
        <v/>
      </c>
      <c r="AE24" s="168">
        <f t="shared" si="22"/>
        <v>0</v>
      </c>
      <c r="AF24" s="165">
        <f t="shared" si="37"/>
        <v>0</v>
      </c>
      <c r="AG24" s="70" t="str">
        <f t="shared" si="27"/>
        <v/>
      </c>
      <c r="AH24" s="102" t="str">
        <f t="shared" si="28"/>
        <v/>
      </c>
      <c r="AI24" s="230" t="str">
        <f t="shared" si="5"/>
        <v/>
      </c>
      <c r="AJ24" s="46">
        <f t="shared" si="34"/>
        <v>0</v>
      </c>
      <c r="AK24" s="27">
        <v>22302</v>
      </c>
      <c r="AL24">
        <v>23.2600002288818</v>
      </c>
      <c r="AM24">
        <v>36.970001220703097</v>
      </c>
      <c r="AN24">
        <v>0</v>
      </c>
      <c r="AO24">
        <v>42.835647230559204</v>
      </c>
      <c r="AP24" s="34">
        <f t="shared" si="6"/>
        <v>7.13439789921323</v>
      </c>
      <c r="AQ24" s="38">
        <f t="shared" si="16"/>
        <v>0</v>
      </c>
      <c r="AR24" s="40">
        <f t="shared" si="17"/>
        <v>0</v>
      </c>
      <c r="AS24" s="61">
        <f t="shared" si="7"/>
        <v>33.542500972747774</v>
      </c>
      <c r="AT24" s="35" t="str">
        <f t="shared" si="8"/>
        <v xml:space="preserve"> </v>
      </c>
      <c r="AU24" s="76" t="str">
        <f t="shared" si="21"/>
        <v/>
      </c>
      <c r="AV24" s="89" t="str">
        <f t="shared" si="30"/>
        <v/>
      </c>
      <c r="AW24" s="168">
        <f t="shared" si="9"/>
        <v>0</v>
      </c>
      <c r="AX24" s="165">
        <f t="shared" si="38"/>
        <v>0</v>
      </c>
      <c r="AY24" s="70" t="str">
        <f t="shared" si="29"/>
        <v/>
      </c>
      <c r="AZ24" s="102" t="str">
        <f t="shared" si="31"/>
        <v/>
      </c>
      <c r="BA24" s="230" t="str">
        <f t="shared" si="18"/>
        <v/>
      </c>
      <c r="BB24" s="46">
        <f t="shared" si="35"/>
        <v>0</v>
      </c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DG24">
        <v>11</v>
      </c>
      <c r="DH24" s="39">
        <v>35.5</v>
      </c>
      <c r="DI24">
        <v>0</v>
      </c>
    </row>
    <row r="25" spans="1:113" ht="15.6">
      <c r="A25" s="27">
        <v>20111</v>
      </c>
      <c r="B25">
        <v>19.819999694824201</v>
      </c>
      <c r="C25">
        <v>34.2299995422363</v>
      </c>
      <c r="D25">
        <v>0</v>
      </c>
      <c r="E25">
        <v>42.835647230559204</v>
      </c>
      <c r="F25" s="36">
        <f t="shared" si="0"/>
        <v>6.8425718692817501</v>
      </c>
      <c r="G25" s="41">
        <f t="shared" si="10"/>
        <v>0</v>
      </c>
      <c r="H25" s="42">
        <f t="shared" si="11"/>
        <v>0</v>
      </c>
      <c r="I25" s="61">
        <f t="shared" si="1"/>
        <v>30.627499580383276</v>
      </c>
      <c r="J25" s="37" t="str">
        <f t="shared" si="12"/>
        <v xml:space="preserve"> </v>
      </c>
      <c r="K25" s="89" t="str">
        <f t="shared" si="19"/>
        <v/>
      </c>
      <c r="L25" s="89" t="str">
        <f t="shared" si="23"/>
        <v/>
      </c>
      <c r="M25" s="168">
        <f t="shared" si="33"/>
        <v>0</v>
      </c>
      <c r="N25" s="165">
        <f t="shared" si="36"/>
        <v>0</v>
      </c>
      <c r="O25" s="70" t="str">
        <f t="shared" si="24"/>
        <v/>
      </c>
      <c r="P25" s="102" t="str">
        <f t="shared" si="25"/>
        <v/>
      </c>
      <c r="Q25" s="230" t="str">
        <f t="shared" si="2"/>
        <v/>
      </c>
      <c r="R25" s="46">
        <f t="shared" si="32"/>
        <v>0</v>
      </c>
      <c r="S25" s="27">
        <v>21937</v>
      </c>
      <c r="T25">
        <v>15.6199998855591</v>
      </c>
      <c r="U25">
        <v>27.329999923706101</v>
      </c>
      <c r="V25">
        <v>0</v>
      </c>
      <c r="W25">
        <v>42.835647230559204</v>
      </c>
      <c r="X25" s="36">
        <f t="shared" si="3"/>
        <v>5.4045772136936465</v>
      </c>
      <c r="Y25" s="41">
        <f t="shared" si="13"/>
        <v>0</v>
      </c>
      <c r="Z25" s="42">
        <f t="shared" si="14"/>
        <v>0</v>
      </c>
      <c r="AA25" s="61">
        <f t="shared" si="4"/>
        <v>24.402499914169351</v>
      </c>
      <c r="AB25" s="37" t="str">
        <f t="shared" si="15"/>
        <v xml:space="preserve"> </v>
      </c>
      <c r="AC25" s="89" t="str">
        <f t="shared" si="20"/>
        <v/>
      </c>
      <c r="AD25" s="89" t="str">
        <f t="shared" si="26"/>
        <v/>
      </c>
      <c r="AE25" s="168">
        <f t="shared" si="22"/>
        <v>0</v>
      </c>
      <c r="AF25" s="165">
        <f t="shared" si="37"/>
        <v>0</v>
      </c>
      <c r="AG25" s="70" t="str">
        <f t="shared" si="27"/>
        <v/>
      </c>
      <c r="AH25" s="102" t="str">
        <f t="shared" si="28"/>
        <v/>
      </c>
      <c r="AI25" s="230" t="str">
        <f t="shared" si="5"/>
        <v/>
      </c>
      <c r="AJ25" s="46">
        <f t="shared" si="34"/>
        <v>0</v>
      </c>
      <c r="AK25" s="27">
        <v>22303</v>
      </c>
      <c r="AL25">
        <v>22.059999465942401</v>
      </c>
      <c r="AM25">
        <v>31.209999084472699</v>
      </c>
      <c r="AN25">
        <v>0</v>
      </c>
      <c r="AO25">
        <v>42.743114191519403</v>
      </c>
      <c r="AP25" s="34">
        <f t="shared" si="6"/>
        <v>5.3934123838783057</v>
      </c>
      <c r="AQ25" s="38">
        <f t="shared" si="16"/>
        <v>0</v>
      </c>
      <c r="AR25" s="40">
        <f t="shared" si="17"/>
        <v>0</v>
      </c>
      <c r="AS25" s="61">
        <f t="shared" si="7"/>
        <v>28.922499179840123</v>
      </c>
      <c r="AT25" s="35" t="str">
        <f t="shared" si="8"/>
        <v xml:space="preserve"> </v>
      </c>
      <c r="AU25" s="76" t="str">
        <f t="shared" si="21"/>
        <v/>
      </c>
      <c r="AV25" s="89" t="str">
        <f t="shared" si="30"/>
        <v/>
      </c>
      <c r="AW25" s="168">
        <f t="shared" si="9"/>
        <v>0</v>
      </c>
      <c r="AX25" s="165">
        <f t="shared" si="38"/>
        <v>0</v>
      </c>
      <c r="AY25" s="70" t="str">
        <f t="shared" si="29"/>
        <v/>
      </c>
      <c r="AZ25" s="102" t="str">
        <f t="shared" si="31"/>
        <v/>
      </c>
      <c r="BA25" s="230" t="str">
        <f t="shared" si="18"/>
        <v/>
      </c>
      <c r="BB25" s="46">
        <f t="shared" si="35"/>
        <v>0</v>
      </c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DG25" s="39">
        <v>13</v>
      </c>
      <c r="DH25" s="39">
        <v>35.5</v>
      </c>
      <c r="DI25">
        <v>0</v>
      </c>
    </row>
    <row r="26" spans="1:113" ht="15.6">
      <c r="A26" s="27">
        <v>20112</v>
      </c>
      <c r="B26">
        <v>21.379999160766602</v>
      </c>
      <c r="C26">
        <v>38.099998474121101</v>
      </c>
      <c r="D26">
        <v>0</v>
      </c>
      <c r="E26">
        <v>42.743114191519403</v>
      </c>
      <c r="F26" s="36">
        <f t="shared" si="0"/>
        <v>7.8001904542889013</v>
      </c>
      <c r="G26" s="41">
        <f t="shared" si="10"/>
        <v>0</v>
      </c>
      <c r="H26" s="42">
        <f t="shared" si="11"/>
        <v>0</v>
      </c>
      <c r="I26" s="61">
        <f t="shared" si="1"/>
        <v>33.919998645782478</v>
      </c>
      <c r="J26" s="37" t="str">
        <f t="shared" si="12"/>
        <v xml:space="preserve"> </v>
      </c>
      <c r="K26" s="89" t="str">
        <f t="shared" si="19"/>
        <v/>
      </c>
      <c r="L26" s="89" t="str">
        <f t="shared" si="23"/>
        <v/>
      </c>
      <c r="M26" s="168">
        <f t="shared" si="33"/>
        <v>0</v>
      </c>
      <c r="N26" s="165">
        <f t="shared" si="36"/>
        <v>0</v>
      </c>
      <c r="O26" s="70" t="str">
        <f t="shared" si="24"/>
        <v/>
      </c>
      <c r="P26" s="102" t="str">
        <f t="shared" si="25"/>
        <v/>
      </c>
      <c r="Q26" s="230" t="str">
        <f t="shared" si="2"/>
        <v/>
      </c>
      <c r="R26" s="46">
        <f t="shared" si="32"/>
        <v>0</v>
      </c>
      <c r="S26" s="27">
        <v>21938</v>
      </c>
      <c r="T26">
        <v>15.9700002670288</v>
      </c>
      <c r="U26">
        <v>22.870000839233398</v>
      </c>
      <c r="V26">
        <v>0</v>
      </c>
      <c r="W26">
        <v>42.743114191519403</v>
      </c>
      <c r="X26" s="36">
        <f t="shared" si="3"/>
        <v>3.9230952373782748</v>
      </c>
      <c r="Y26" s="41">
        <f t="shared" si="13"/>
        <v>0</v>
      </c>
      <c r="Z26" s="42">
        <f t="shared" si="14"/>
        <v>0</v>
      </c>
      <c r="AA26" s="61">
        <f t="shared" si="4"/>
        <v>21.145000696182247</v>
      </c>
      <c r="AB26" s="37" t="str">
        <f t="shared" si="15"/>
        <v xml:space="preserve"> </v>
      </c>
      <c r="AC26" s="89" t="str">
        <f t="shared" si="20"/>
        <v/>
      </c>
      <c r="AD26" s="89" t="str">
        <f t="shared" si="26"/>
        <v/>
      </c>
      <c r="AE26" s="168">
        <f t="shared" si="22"/>
        <v>8.1381764780049243E-2</v>
      </c>
      <c r="AF26" s="165">
        <f t="shared" si="37"/>
        <v>0</v>
      </c>
      <c r="AG26" s="70" t="str">
        <f t="shared" si="27"/>
        <v/>
      </c>
      <c r="AH26" s="102" t="str">
        <f t="shared" si="28"/>
        <v/>
      </c>
      <c r="AI26" s="230" t="str">
        <f t="shared" si="5"/>
        <v/>
      </c>
      <c r="AJ26" s="46">
        <f t="shared" si="34"/>
        <v>0</v>
      </c>
      <c r="AK26" s="27">
        <v>22304</v>
      </c>
      <c r="AL26">
        <v>22.590000152587901</v>
      </c>
      <c r="AM26">
        <v>39.2700004577637</v>
      </c>
      <c r="AN26">
        <v>0</v>
      </c>
      <c r="AO26">
        <v>42.644868677583503</v>
      </c>
      <c r="AP26" s="34">
        <f t="shared" si="6"/>
        <v>7.967516549722987</v>
      </c>
      <c r="AQ26" s="38">
        <f t="shared" si="16"/>
        <v>0</v>
      </c>
      <c r="AR26" s="40">
        <f t="shared" si="17"/>
        <v>0</v>
      </c>
      <c r="AS26" s="61">
        <f t="shared" si="7"/>
        <v>35.100000381469748</v>
      </c>
      <c r="AT26" s="35" t="str">
        <f t="shared" si="8"/>
        <v xml:space="preserve"> </v>
      </c>
      <c r="AU26" s="76" t="str">
        <f t="shared" si="21"/>
        <v/>
      </c>
      <c r="AV26" s="89" t="str">
        <f t="shared" si="30"/>
        <v/>
      </c>
      <c r="AW26" s="168">
        <f t="shared" si="9"/>
        <v>0</v>
      </c>
      <c r="AX26" s="165">
        <f t="shared" si="38"/>
        <v>0</v>
      </c>
      <c r="AY26" s="70" t="str">
        <f t="shared" si="29"/>
        <v/>
      </c>
      <c r="AZ26" s="102" t="str">
        <f t="shared" si="31"/>
        <v/>
      </c>
      <c r="BA26" s="230" t="str">
        <f t="shared" si="18"/>
        <v/>
      </c>
      <c r="BB26" s="46">
        <f t="shared" si="35"/>
        <v>0</v>
      </c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DG26">
        <v>16.100000000000001</v>
      </c>
      <c r="DH26" s="39">
        <v>35.5</v>
      </c>
      <c r="DI26">
        <v>0</v>
      </c>
    </row>
    <row r="27" spans="1:113" ht="18" customHeight="1">
      <c r="A27" s="27">
        <v>20113</v>
      </c>
      <c r="B27">
        <v>17.950000762939499</v>
      </c>
      <c r="C27">
        <v>24.799999237060501</v>
      </c>
      <c r="D27">
        <v>0</v>
      </c>
      <c r="E27">
        <v>42.644868677583503</v>
      </c>
      <c r="F27" s="36">
        <f t="shared" si="0"/>
        <v>4.1047127989049557</v>
      </c>
      <c r="G27" s="41">
        <f t="shared" si="10"/>
        <v>0</v>
      </c>
      <c r="H27" s="42">
        <f t="shared" si="11"/>
        <v>0</v>
      </c>
      <c r="I27" s="61">
        <f t="shared" si="1"/>
        <v>23.087499618530252</v>
      </c>
      <c r="J27" s="37" t="str">
        <f t="shared" si="12"/>
        <v xml:space="preserve"> </v>
      </c>
      <c r="K27" s="89" t="str">
        <f t="shared" si="19"/>
        <v/>
      </c>
      <c r="L27" s="89" t="str">
        <f t="shared" si="23"/>
        <v/>
      </c>
      <c r="M27" s="168">
        <f t="shared" si="33"/>
        <v>0</v>
      </c>
      <c r="N27" s="165">
        <f t="shared" si="36"/>
        <v>0</v>
      </c>
      <c r="O27" s="70" t="str">
        <f t="shared" si="24"/>
        <v/>
      </c>
      <c r="P27" s="102" t="str">
        <f t="shared" si="25"/>
        <v/>
      </c>
      <c r="Q27" s="230" t="str">
        <f t="shared" si="2"/>
        <v/>
      </c>
      <c r="R27" s="46">
        <f t="shared" si="32"/>
        <v>0</v>
      </c>
      <c r="S27" s="27">
        <v>21939</v>
      </c>
      <c r="T27">
        <v>11.069999694824199</v>
      </c>
      <c r="U27">
        <v>23.2299995422363</v>
      </c>
      <c r="V27">
        <v>0</v>
      </c>
      <c r="W27">
        <v>42.644868677583503</v>
      </c>
      <c r="X27" s="36">
        <f t="shared" si="3"/>
        <v>4.8791311622415092</v>
      </c>
      <c r="Y27" s="41">
        <f t="shared" si="13"/>
        <v>0</v>
      </c>
      <c r="Z27" s="42">
        <f t="shared" si="14"/>
        <v>0</v>
      </c>
      <c r="AA27" s="61">
        <f t="shared" si="4"/>
        <v>20.189999580383276</v>
      </c>
      <c r="AB27" s="37" t="str">
        <f t="shared" si="15"/>
        <v xml:space="preserve"> </v>
      </c>
      <c r="AC27" s="89" t="str">
        <f t="shared" si="20"/>
        <v/>
      </c>
      <c r="AD27" s="89" t="str">
        <f t="shared" si="26"/>
        <v/>
      </c>
      <c r="AE27" s="168">
        <f t="shared" si="22"/>
        <v>0.10946363863920498</v>
      </c>
      <c r="AF27" s="165">
        <f t="shared" si="37"/>
        <v>0</v>
      </c>
      <c r="AG27" s="70" t="str">
        <f t="shared" si="27"/>
        <v/>
      </c>
      <c r="AH27" s="102" t="str">
        <f t="shared" si="28"/>
        <v/>
      </c>
      <c r="AI27" s="230" t="str">
        <f t="shared" si="5"/>
        <v/>
      </c>
      <c r="AJ27" s="46">
        <f t="shared" si="34"/>
        <v>0</v>
      </c>
      <c r="AK27" s="27">
        <v>22305</v>
      </c>
      <c r="AL27">
        <v>26.4899997711182</v>
      </c>
      <c r="AM27">
        <v>39.970001220703097</v>
      </c>
      <c r="AN27">
        <v>0.10000000149011599</v>
      </c>
      <c r="AO27">
        <v>42.541085410781001</v>
      </c>
      <c r="AP27" s="34">
        <f t="shared" si="6"/>
        <v>7.4823989455181801</v>
      </c>
      <c r="AQ27" s="38">
        <f t="shared" si="16"/>
        <v>0</v>
      </c>
      <c r="AR27" s="40">
        <f t="shared" si="17"/>
        <v>0</v>
      </c>
      <c r="AS27" s="61">
        <f t="shared" si="7"/>
        <v>36.600000858306871</v>
      </c>
      <c r="AT27" s="35" t="str">
        <f t="shared" si="8"/>
        <v xml:space="preserve"> </v>
      </c>
      <c r="AU27" s="76" t="str">
        <f t="shared" si="21"/>
        <v/>
      </c>
      <c r="AV27" s="89" t="str">
        <f t="shared" si="30"/>
        <v/>
      </c>
      <c r="AW27" s="168">
        <f t="shared" si="9"/>
        <v>0</v>
      </c>
      <c r="AX27" s="165">
        <f t="shared" si="38"/>
        <v>0</v>
      </c>
      <c r="AY27" s="70" t="str">
        <f t="shared" si="29"/>
        <v/>
      </c>
      <c r="AZ27" s="102" t="str">
        <f t="shared" si="31"/>
        <v/>
      </c>
      <c r="BA27" s="230" t="str">
        <f t="shared" si="18"/>
        <v/>
      </c>
      <c r="BB27" s="46">
        <f t="shared" si="35"/>
        <v>0</v>
      </c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U27" s="54"/>
      <c r="CG27" s="54"/>
      <c r="DG27">
        <v>19.5</v>
      </c>
      <c r="DH27" s="39">
        <v>35.5</v>
      </c>
      <c r="DI27">
        <v>0</v>
      </c>
    </row>
    <row r="28" spans="1:113" ht="15.6">
      <c r="A28" s="27">
        <v>20114</v>
      </c>
      <c r="B28">
        <v>12.939999580383301</v>
      </c>
      <c r="C28">
        <v>21.389999389648398</v>
      </c>
      <c r="D28">
        <v>2.2999999523162802</v>
      </c>
      <c r="E28">
        <v>42.541085410781001</v>
      </c>
      <c r="F28" s="36">
        <f t="shared" si="0"/>
        <v>4.0591228348088242</v>
      </c>
      <c r="G28" s="41">
        <f t="shared" si="10"/>
        <v>0</v>
      </c>
      <c r="H28" s="42">
        <f t="shared" si="11"/>
        <v>0</v>
      </c>
      <c r="I28" s="61">
        <f t="shared" si="1"/>
        <v>19.277499437332125</v>
      </c>
      <c r="J28" s="37" t="str">
        <f t="shared" si="12"/>
        <v xml:space="preserve"> </v>
      </c>
      <c r="K28" s="89" t="str">
        <f t="shared" si="19"/>
        <v/>
      </c>
      <c r="L28" s="89" t="str">
        <f t="shared" si="23"/>
        <v/>
      </c>
      <c r="M28" s="168">
        <f t="shared" si="33"/>
        <v>0.11582421059336573</v>
      </c>
      <c r="N28" s="165">
        <f t="shared" si="36"/>
        <v>0</v>
      </c>
      <c r="O28" s="70" t="str">
        <f t="shared" si="24"/>
        <v/>
      </c>
      <c r="P28" s="102" t="str">
        <f t="shared" si="25"/>
        <v/>
      </c>
      <c r="Q28" s="230" t="str">
        <f t="shared" si="2"/>
        <v/>
      </c>
      <c r="R28" s="46">
        <f t="shared" si="32"/>
        <v>0</v>
      </c>
      <c r="S28" s="27">
        <v>21940</v>
      </c>
      <c r="T28">
        <v>12.6599998474121</v>
      </c>
      <c r="U28">
        <v>24.090000152587901</v>
      </c>
      <c r="V28">
        <v>0</v>
      </c>
      <c r="W28">
        <v>42.541085410781001</v>
      </c>
      <c r="X28" s="36">
        <f t="shared" si="3"/>
        <v>4.884296040070911</v>
      </c>
      <c r="Y28" s="41">
        <f t="shared" si="13"/>
        <v>0</v>
      </c>
      <c r="Z28" s="42">
        <f t="shared" si="14"/>
        <v>0</v>
      </c>
      <c r="AA28" s="61">
        <f t="shared" si="4"/>
        <v>21.232500076293952</v>
      </c>
      <c r="AB28" s="37" t="str">
        <f t="shared" si="15"/>
        <v xml:space="preserve"> </v>
      </c>
      <c r="AC28" s="89" t="str">
        <f t="shared" si="20"/>
        <v/>
      </c>
      <c r="AD28" s="89" t="str">
        <f t="shared" si="26"/>
        <v/>
      </c>
      <c r="AE28" s="168">
        <f t="shared" si="22"/>
        <v>7.5297574371777351E-2</v>
      </c>
      <c r="AF28" s="165">
        <f t="shared" si="37"/>
        <v>0</v>
      </c>
      <c r="AG28" s="70" t="str">
        <f t="shared" si="27"/>
        <v/>
      </c>
      <c r="AH28" s="102" t="str">
        <f>IF(AD28=1,(AVERAGE(IF(AA28&gt;$BF$7,AA28-$BF$7,0),IF(AA27&gt;$BF$7,AA27-$BF$7,0),IF(AA26&gt;$BF$7,AA26-$BF$7,0),IF(AA25&gt;$BF$7,AA25-$BF$7,0),IF(AA24&gt;$BF$7,AA24-$BF$7,0),IF(AA23&gt;$BF$7,AA23-$BF$7,0),IF(AA22&gt;$BF$7,AA22-$BF$7,0),IF(AA21&gt;$BF$7,AA21-$BF$7,0),IF(AA20&gt;$BF$7,AA20-$BF$7,0),IF(AA19&gt;$BF$7,AA19-$BF$7,0)))*$BF$8,"")</f>
        <v/>
      </c>
      <c r="AI28" s="230" t="str">
        <f t="shared" si="5"/>
        <v/>
      </c>
      <c r="AJ28" s="46">
        <f t="shared" si="34"/>
        <v>0</v>
      </c>
      <c r="AK28" s="27">
        <v>22306</v>
      </c>
      <c r="AL28">
        <v>22.540000915527301</v>
      </c>
      <c r="AM28">
        <v>31.649999618530298</v>
      </c>
      <c r="AN28">
        <v>0.89999997615814198</v>
      </c>
      <c r="AO28">
        <v>42.431939113141297</v>
      </c>
      <c r="AP28" s="34">
        <f t="shared" si="6"/>
        <v>5.397737581562887</v>
      </c>
      <c r="AQ28" s="38">
        <f t="shared" si="16"/>
        <v>0</v>
      </c>
      <c r="AR28" s="40">
        <f t="shared" si="17"/>
        <v>0</v>
      </c>
      <c r="AS28" s="61">
        <f t="shared" si="7"/>
        <v>29.372499942779548</v>
      </c>
      <c r="AT28" s="35" t="str">
        <f t="shared" si="8"/>
        <v xml:space="preserve"> </v>
      </c>
      <c r="AU28" s="76" t="str">
        <f t="shared" si="21"/>
        <v/>
      </c>
      <c r="AV28" s="89" t="str">
        <f t="shared" si="30"/>
        <v/>
      </c>
      <c r="AW28" s="168">
        <f t="shared" si="9"/>
        <v>0</v>
      </c>
      <c r="AX28" s="165">
        <f t="shared" si="38"/>
        <v>0</v>
      </c>
      <c r="AY28" s="70" t="str">
        <f t="shared" si="29"/>
        <v/>
      </c>
      <c r="AZ28" s="102" t="str">
        <f t="shared" si="31"/>
        <v/>
      </c>
      <c r="BA28" s="230" t="str">
        <f t="shared" si="18"/>
        <v/>
      </c>
      <c r="BB28" s="46">
        <f t="shared" si="35"/>
        <v>0</v>
      </c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DG28">
        <v>14.5</v>
      </c>
      <c r="DH28" s="39">
        <v>35.5</v>
      </c>
      <c r="DI28">
        <v>0</v>
      </c>
    </row>
    <row r="29" spans="1:113" ht="15.6">
      <c r="A29" s="27">
        <v>20115</v>
      </c>
      <c r="B29">
        <v>13.5</v>
      </c>
      <c r="C29">
        <v>22.290000915527301</v>
      </c>
      <c r="D29">
        <v>1.20000004768372</v>
      </c>
      <c r="E29">
        <v>42.431939113141297</v>
      </c>
      <c r="F29" s="36">
        <f t="shared" si="0"/>
        <v>4.2155717246249349</v>
      </c>
      <c r="G29" s="41">
        <f t="shared" si="10"/>
        <v>0</v>
      </c>
      <c r="H29" s="42">
        <f t="shared" si="11"/>
        <v>0</v>
      </c>
      <c r="I29" s="61">
        <f t="shared" si="1"/>
        <v>20.092500686645476</v>
      </c>
      <c r="J29" s="37" t="str">
        <f t="shared" si="12"/>
        <v xml:space="preserve"> </v>
      </c>
      <c r="K29" s="89" t="str">
        <f t="shared" si="19"/>
        <v/>
      </c>
      <c r="L29" s="89" t="str">
        <f t="shared" si="23"/>
        <v/>
      </c>
      <c r="M29" s="168">
        <f t="shared" si="33"/>
        <v>0.11067594792365079</v>
      </c>
      <c r="N29" s="165">
        <f t="shared" si="36"/>
        <v>0</v>
      </c>
      <c r="O29" s="70" t="str">
        <f t="shared" si="24"/>
        <v/>
      </c>
      <c r="P29" s="102" t="str">
        <f t="shared" si="25"/>
        <v/>
      </c>
      <c r="Q29" s="230" t="str">
        <f t="shared" si="2"/>
        <v/>
      </c>
      <c r="R29" s="46">
        <f t="shared" si="32"/>
        <v>0</v>
      </c>
      <c r="S29" s="27">
        <v>21941</v>
      </c>
      <c r="T29">
        <v>10.9899997711182</v>
      </c>
      <c r="U29">
        <v>22.459999084472699</v>
      </c>
      <c r="V29">
        <v>0</v>
      </c>
      <c r="W29">
        <v>42.431939113141297</v>
      </c>
      <c r="X29" s="36">
        <f t="shared" si="3"/>
        <v>4.6576838533056675</v>
      </c>
      <c r="Y29" s="41">
        <f t="shared" si="13"/>
        <v>0</v>
      </c>
      <c r="Z29" s="42">
        <f t="shared" si="14"/>
        <v>0</v>
      </c>
      <c r="AA29" s="61">
        <f t="shared" si="4"/>
        <v>19.592499256134076</v>
      </c>
      <c r="AB29" s="37" t="str">
        <f t="shared" si="15"/>
        <v xml:space="preserve"> </v>
      </c>
      <c r="AC29" s="89" t="str">
        <f t="shared" si="20"/>
        <v/>
      </c>
      <c r="AD29" s="89" t="str">
        <f t="shared" si="26"/>
        <v/>
      </c>
      <c r="AE29" s="168">
        <f t="shared" si="22"/>
        <v>0.11470304778826225</v>
      </c>
      <c r="AF29" s="165">
        <f t="shared" si="37"/>
        <v>0</v>
      </c>
      <c r="AG29" s="70" t="str">
        <f t="shared" si="27"/>
        <v/>
      </c>
      <c r="AH29" s="102" t="str">
        <f t="shared" si="28"/>
        <v/>
      </c>
      <c r="AI29" s="230" t="str">
        <f t="shared" si="5"/>
        <v/>
      </c>
      <c r="AJ29" s="46">
        <f t="shared" si="34"/>
        <v>0</v>
      </c>
      <c r="AK29" s="27">
        <v>22307</v>
      </c>
      <c r="AL29">
        <v>17.7399997711182</v>
      </c>
      <c r="AM29">
        <v>22.9899997711182</v>
      </c>
      <c r="AN29">
        <v>9.1000003814697301</v>
      </c>
      <c r="AO29">
        <v>42.317604506694003</v>
      </c>
      <c r="AP29" s="34">
        <f t="shared" si="6"/>
        <v>3.4739834318256668</v>
      </c>
      <c r="AQ29" s="38">
        <f t="shared" si="16"/>
        <v>6.3208136360091967</v>
      </c>
      <c r="AR29" s="40">
        <f t="shared" si="17"/>
        <v>0.12641627272018394</v>
      </c>
      <c r="AS29" s="61">
        <f t="shared" si="7"/>
        <v>21.6774997711182</v>
      </c>
      <c r="AT29" s="35" t="str">
        <f t="shared" si="8"/>
        <v xml:space="preserve"> </v>
      </c>
      <c r="AU29" s="76">
        <f t="shared" si="21"/>
        <v>1</v>
      </c>
      <c r="AV29" s="89" t="str">
        <f t="shared" si="30"/>
        <v/>
      </c>
      <c r="AW29" s="168">
        <f t="shared" si="9"/>
        <v>0</v>
      </c>
      <c r="AX29" s="165">
        <f t="shared" si="38"/>
        <v>0</v>
      </c>
      <c r="AY29" s="70" t="str">
        <f t="shared" si="29"/>
        <v/>
      </c>
      <c r="AZ29" s="102" t="str">
        <f t="shared" si="31"/>
        <v/>
      </c>
      <c r="BA29" s="230" t="str">
        <f t="shared" si="18"/>
        <v/>
      </c>
      <c r="BB29" s="46">
        <f t="shared" si="35"/>
        <v>0</v>
      </c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O29" s="56"/>
      <c r="DG29" s="39">
        <v>14</v>
      </c>
      <c r="DH29" s="39">
        <v>35.5</v>
      </c>
      <c r="DI29">
        <v>0</v>
      </c>
    </row>
    <row r="30" spans="1:113" ht="15.6">
      <c r="A30" s="27">
        <v>20116</v>
      </c>
      <c r="B30">
        <v>15.1499996185303</v>
      </c>
      <c r="C30">
        <v>25.030000686645501</v>
      </c>
      <c r="D30">
        <v>0.20000000298023199</v>
      </c>
      <c r="E30">
        <v>42.317604506694003</v>
      </c>
      <c r="F30" s="36">
        <f t="shared" si="0"/>
        <v>4.7313593018829581</v>
      </c>
      <c r="G30" s="41">
        <f t="shared" si="10"/>
        <v>0</v>
      </c>
      <c r="H30" s="42">
        <f t="shared" si="11"/>
        <v>0</v>
      </c>
      <c r="I30" s="61">
        <f t="shared" si="1"/>
        <v>22.560000419616699</v>
      </c>
      <c r="J30" s="37" t="str">
        <f t="shared" si="12"/>
        <v xml:space="preserve"> </v>
      </c>
      <c r="K30" s="89" t="str">
        <f t="shared" si="19"/>
        <v/>
      </c>
      <c r="L30" s="89" t="str">
        <f t="shared" si="23"/>
        <v/>
      </c>
      <c r="M30" s="168">
        <f t="shared" si="33"/>
        <v>0</v>
      </c>
      <c r="N30" s="165">
        <f t="shared" si="36"/>
        <v>0</v>
      </c>
      <c r="O30" s="70" t="str">
        <f t="shared" si="24"/>
        <v/>
      </c>
      <c r="P30" s="102" t="str">
        <f t="shared" si="25"/>
        <v/>
      </c>
      <c r="Q30" s="230" t="str">
        <f t="shared" si="2"/>
        <v/>
      </c>
      <c r="R30" s="46">
        <f t="shared" si="32"/>
        <v>0</v>
      </c>
      <c r="S30" s="27">
        <v>21942</v>
      </c>
      <c r="T30">
        <v>10.6199998855591</v>
      </c>
      <c r="U30">
        <v>24.059999465942401</v>
      </c>
      <c r="V30">
        <v>0</v>
      </c>
      <c r="W30">
        <v>42.317604506694003</v>
      </c>
      <c r="X30" s="36">
        <f t="shared" si="3"/>
        <v>5.1178105801370988</v>
      </c>
      <c r="Y30" s="41">
        <f t="shared" si="13"/>
        <v>0</v>
      </c>
      <c r="Z30" s="42">
        <f t="shared" si="14"/>
        <v>0</v>
      </c>
      <c r="AA30" s="61">
        <f t="shared" si="4"/>
        <v>20.699999570846575</v>
      </c>
      <c r="AB30" s="37" t="str">
        <f t="shared" si="15"/>
        <v xml:space="preserve"> </v>
      </c>
      <c r="AC30" s="89" t="str">
        <f t="shared" si="20"/>
        <v/>
      </c>
      <c r="AD30" s="89" t="str">
        <f t="shared" si="26"/>
        <v/>
      </c>
      <c r="AE30" s="168">
        <f t="shared" si="22"/>
        <v>9.9562103963352286E-2</v>
      </c>
      <c r="AF30" s="165">
        <f t="shared" si="37"/>
        <v>0</v>
      </c>
      <c r="AG30" s="70" t="str">
        <f t="shared" si="27"/>
        <v/>
      </c>
      <c r="AH30" s="102" t="str">
        <f t="shared" si="28"/>
        <v/>
      </c>
      <c r="AI30" s="230" t="str">
        <f t="shared" si="5"/>
        <v/>
      </c>
      <c r="AJ30" s="46">
        <f t="shared" si="34"/>
        <v>0</v>
      </c>
      <c r="AK30" s="27">
        <v>22308</v>
      </c>
      <c r="AL30">
        <v>15.8999996185303</v>
      </c>
      <c r="AM30">
        <v>21.700000762939499</v>
      </c>
      <c r="AN30">
        <v>0.5</v>
      </c>
      <c r="AO30">
        <v>42.198256313468498</v>
      </c>
      <c r="AP30" s="34">
        <f t="shared" si="6"/>
        <v>3.4918162735048748</v>
      </c>
      <c r="AQ30" s="38">
        <f t="shared" si="16"/>
        <v>4.0273606172052965</v>
      </c>
      <c r="AR30" s="40">
        <f t="shared" si="17"/>
        <v>8.0547212344105931E-2</v>
      </c>
      <c r="AS30" s="61">
        <f t="shared" si="7"/>
        <v>20.250000476837201</v>
      </c>
      <c r="AT30" s="35" t="str">
        <f t="shared" si="8"/>
        <v xml:space="preserve"> </v>
      </c>
      <c r="AU30" s="76">
        <f t="shared" si="21"/>
        <v>1</v>
      </c>
      <c r="AV30" s="89" t="str">
        <f t="shared" si="30"/>
        <v/>
      </c>
      <c r="AW30" s="168">
        <f t="shared" si="9"/>
        <v>0.10863034119374976</v>
      </c>
      <c r="AX30" s="165">
        <f t="shared" si="38"/>
        <v>0</v>
      </c>
      <c r="AY30" s="70" t="str">
        <f t="shared" si="29"/>
        <v/>
      </c>
      <c r="AZ30" s="102" t="str">
        <f t="shared" si="31"/>
        <v/>
      </c>
      <c r="BA30" s="230" t="str">
        <f t="shared" si="18"/>
        <v/>
      </c>
      <c r="BB30" s="46">
        <f t="shared" si="35"/>
        <v>0</v>
      </c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O30" s="56"/>
      <c r="DG30">
        <v>15.5</v>
      </c>
      <c r="DH30" s="39">
        <v>35.5</v>
      </c>
      <c r="DI30">
        <v>0</v>
      </c>
    </row>
    <row r="31" spans="1:113" ht="18">
      <c r="A31" s="27">
        <v>20117</v>
      </c>
      <c r="B31">
        <v>15.680000305175801</v>
      </c>
      <c r="C31">
        <v>27.409999847412099</v>
      </c>
      <c r="D31">
        <v>0</v>
      </c>
      <c r="E31">
        <v>42.198256313468498</v>
      </c>
      <c r="F31" s="36">
        <f t="shared" si="0"/>
        <v>5.3381995635922719</v>
      </c>
      <c r="G31" s="41">
        <f t="shared" si="10"/>
        <v>0</v>
      </c>
      <c r="H31" s="42">
        <f t="shared" si="11"/>
        <v>0</v>
      </c>
      <c r="I31" s="61">
        <f t="shared" si="1"/>
        <v>24.477499961853024</v>
      </c>
      <c r="J31" s="37" t="str">
        <f t="shared" si="12"/>
        <v xml:space="preserve"> </v>
      </c>
      <c r="K31" s="89" t="str">
        <f t="shared" si="19"/>
        <v/>
      </c>
      <c r="L31" s="89" t="str">
        <f t="shared" si="23"/>
        <v/>
      </c>
      <c r="M31" s="168">
        <f t="shared" si="33"/>
        <v>0</v>
      </c>
      <c r="N31" s="165">
        <f t="shared" si="36"/>
        <v>0</v>
      </c>
      <c r="O31" s="70" t="str">
        <f t="shared" si="24"/>
        <v/>
      </c>
      <c r="P31" s="102" t="str">
        <f t="shared" si="25"/>
        <v/>
      </c>
      <c r="Q31" s="230" t="str">
        <f t="shared" si="2"/>
        <v/>
      </c>
      <c r="R31" s="46">
        <f t="shared" si="32"/>
        <v>0</v>
      </c>
      <c r="S31" s="27">
        <v>21943</v>
      </c>
      <c r="T31">
        <v>14.3500003814697</v>
      </c>
      <c r="U31">
        <v>30.7600002288818</v>
      </c>
      <c r="V31">
        <v>0</v>
      </c>
      <c r="W31">
        <v>42.198256313468498</v>
      </c>
      <c r="X31" s="36">
        <f t="shared" si="3"/>
        <v>6.476015817154261</v>
      </c>
      <c r="Y31" s="41">
        <f t="shared" si="13"/>
        <v>0</v>
      </c>
      <c r="Z31" s="42">
        <f t="shared" si="14"/>
        <v>0</v>
      </c>
      <c r="AA31" s="61">
        <f t="shared" si="4"/>
        <v>26.657500267028773</v>
      </c>
      <c r="AB31" s="37" t="str">
        <f t="shared" si="15"/>
        <v xml:space="preserve"> </v>
      </c>
      <c r="AC31" s="89" t="str">
        <f t="shared" si="20"/>
        <v/>
      </c>
      <c r="AD31" s="89" t="str">
        <f t="shared" si="26"/>
        <v/>
      </c>
      <c r="AE31" s="168">
        <f t="shared" si="22"/>
        <v>0</v>
      </c>
      <c r="AF31" s="165">
        <f t="shared" si="37"/>
        <v>0</v>
      </c>
      <c r="AG31" s="70" t="str">
        <f t="shared" si="27"/>
        <v/>
      </c>
      <c r="AH31" s="102" t="str">
        <f t="shared" si="28"/>
        <v/>
      </c>
      <c r="AI31" s="230" t="str">
        <f t="shared" si="5"/>
        <v/>
      </c>
      <c r="AJ31" s="46">
        <f t="shared" si="34"/>
        <v>0</v>
      </c>
      <c r="AK31" s="27">
        <v>22309</v>
      </c>
      <c r="AL31">
        <v>15.8500003814697</v>
      </c>
      <c r="AM31">
        <v>24.569999694824201</v>
      </c>
      <c r="AN31">
        <v>0</v>
      </c>
      <c r="AO31">
        <v>42.074069255494202</v>
      </c>
      <c r="AP31" s="34">
        <f t="shared" si="6"/>
        <v>4.4333535280138365</v>
      </c>
      <c r="AQ31" s="38">
        <f t="shared" si="16"/>
        <v>0.4806777947942269</v>
      </c>
      <c r="AR31" s="40">
        <f t="shared" si="17"/>
        <v>9.6135558958845378E-3</v>
      </c>
      <c r="AS31" s="61">
        <f t="shared" si="7"/>
        <v>22.389999866485574</v>
      </c>
      <c r="AT31" s="35" t="str">
        <f t="shared" si="8"/>
        <v xml:space="preserve"> </v>
      </c>
      <c r="AU31" s="76">
        <f t="shared" si="21"/>
        <v>1</v>
      </c>
      <c r="AV31" s="89" t="str">
        <f t="shared" si="30"/>
        <v/>
      </c>
      <c r="AW31" s="168">
        <f t="shared" si="9"/>
        <v>0</v>
      </c>
      <c r="AX31" s="165">
        <f t="shared" si="38"/>
        <v>0</v>
      </c>
      <c r="AY31" s="70" t="str">
        <f t="shared" si="29"/>
        <v/>
      </c>
      <c r="AZ31" s="102" t="str">
        <f t="shared" si="31"/>
        <v/>
      </c>
      <c r="BA31" s="230" t="str">
        <f t="shared" si="18"/>
        <v/>
      </c>
      <c r="BB31" s="46">
        <f t="shared" si="35"/>
        <v>0</v>
      </c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CG31" s="9"/>
      <c r="DG31">
        <v>14.5</v>
      </c>
      <c r="DH31" s="39">
        <v>35.5</v>
      </c>
      <c r="DI31">
        <v>0</v>
      </c>
    </row>
    <row r="32" spans="1:113" ht="15.6">
      <c r="A32" s="27">
        <v>20118</v>
      </c>
      <c r="B32">
        <v>15.939999580383301</v>
      </c>
      <c r="C32">
        <v>29.569999694824201</v>
      </c>
      <c r="D32">
        <v>0</v>
      </c>
      <c r="E32">
        <v>42.074069255494202</v>
      </c>
      <c r="F32" s="36">
        <f t="shared" si="0"/>
        <v>5.9138267954064299</v>
      </c>
      <c r="G32" s="41">
        <f t="shared" si="10"/>
        <v>0</v>
      </c>
      <c r="H32" s="42">
        <f t="shared" si="11"/>
        <v>0</v>
      </c>
      <c r="I32" s="61">
        <f t="shared" si="1"/>
        <v>26.162499666213975</v>
      </c>
      <c r="J32" s="37" t="str">
        <f t="shared" si="12"/>
        <v xml:space="preserve"> </v>
      </c>
      <c r="K32" s="89" t="str">
        <f t="shared" si="19"/>
        <v/>
      </c>
      <c r="L32" s="89" t="str">
        <f t="shared" si="23"/>
        <v/>
      </c>
      <c r="M32" s="168">
        <f t="shared" si="33"/>
        <v>0</v>
      </c>
      <c r="N32" s="165">
        <f t="shared" si="36"/>
        <v>0</v>
      </c>
      <c r="O32" s="70" t="str">
        <f t="shared" si="24"/>
        <v/>
      </c>
      <c r="P32" s="102" t="str">
        <f t="shared" si="25"/>
        <v/>
      </c>
      <c r="Q32" s="230" t="str">
        <f t="shared" si="2"/>
        <v/>
      </c>
      <c r="R32" s="46">
        <f t="shared" si="32"/>
        <v>0</v>
      </c>
      <c r="S32" s="27">
        <v>21944</v>
      </c>
      <c r="T32">
        <v>16.930000305175799</v>
      </c>
      <c r="U32">
        <v>31.389999389648398</v>
      </c>
      <c r="V32">
        <v>0</v>
      </c>
      <c r="W32">
        <v>42.074069255494202</v>
      </c>
      <c r="X32" s="36">
        <f t="shared" si="3"/>
        <v>6.3022536695008871</v>
      </c>
      <c r="Y32" s="41">
        <f t="shared" si="13"/>
        <v>0</v>
      </c>
      <c r="Z32" s="42">
        <f t="shared" si="14"/>
        <v>0</v>
      </c>
      <c r="AA32" s="61">
        <f t="shared" si="4"/>
        <v>27.774999618530249</v>
      </c>
      <c r="AB32" s="37" t="str">
        <f t="shared" si="15"/>
        <v xml:space="preserve"> </v>
      </c>
      <c r="AC32" s="89" t="str">
        <f t="shared" si="20"/>
        <v/>
      </c>
      <c r="AD32" s="89" t="str">
        <f t="shared" si="26"/>
        <v/>
      </c>
      <c r="AE32" s="168">
        <f t="shared" si="22"/>
        <v>0</v>
      </c>
      <c r="AF32" s="165">
        <f t="shared" si="37"/>
        <v>0</v>
      </c>
      <c r="AG32" s="70" t="str">
        <f t="shared" si="27"/>
        <v/>
      </c>
      <c r="AH32" s="102" t="str">
        <f t="shared" si="28"/>
        <v/>
      </c>
      <c r="AI32" s="230" t="str">
        <f t="shared" si="5"/>
        <v/>
      </c>
      <c r="AJ32" s="46">
        <f t="shared" si="34"/>
        <v>0</v>
      </c>
      <c r="AK32" s="27">
        <v>22310</v>
      </c>
      <c r="AL32">
        <v>14.319999694824199</v>
      </c>
      <c r="AM32">
        <v>27.680000305175799</v>
      </c>
      <c r="AN32">
        <v>0</v>
      </c>
      <c r="AO32">
        <v>41.945218054800698</v>
      </c>
      <c r="AP32" s="34">
        <f t="shared" si="6"/>
        <v>5.5844341300770646</v>
      </c>
      <c r="AQ32" s="38">
        <f t="shared" si="16"/>
        <v>0</v>
      </c>
      <c r="AR32" s="40">
        <f t="shared" si="17"/>
        <v>0</v>
      </c>
      <c r="AS32" s="61">
        <f t="shared" si="7"/>
        <v>24.340000152587898</v>
      </c>
      <c r="AT32" s="35" t="str">
        <f t="shared" si="8"/>
        <v xml:space="preserve"> </v>
      </c>
      <c r="AU32" s="76">
        <f t="shared" si="21"/>
        <v>1</v>
      </c>
      <c r="AV32" s="89" t="str">
        <f t="shared" si="30"/>
        <v/>
      </c>
      <c r="AW32" s="168">
        <f t="shared" si="9"/>
        <v>0</v>
      </c>
      <c r="AX32" s="165">
        <f t="shared" si="38"/>
        <v>0</v>
      </c>
      <c r="AY32" s="70" t="str">
        <f t="shared" si="29"/>
        <v/>
      </c>
      <c r="AZ32" s="102" t="str">
        <f t="shared" si="31"/>
        <v/>
      </c>
      <c r="BA32" s="230" t="str">
        <f t="shared" si="18"/>
        <v/>
      </c>
      <c r="BB32" s="46">
        <f t="shared" si="35"/>
        <v>0</v>
      </c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DG32">
        <v>15</v>
      </c>
      <c r="DH32">
        <v>33</v>
      </c>
      <c r="DI32">
        <v>0</v>
      </c>
    </row>
    <row r="33" spans="1:113" ht="15.6">
      <c r="A33" s="27">
        <v>20119</v>
      </c>
      <c r="B33">
        <v>17.350000381469702</v>
      </c>
      <c r="C33">
        <v>32.529998779296903</v>
      </c>
      <c r="D33">
        <v>0</v>
      </c>
      <c r="E33">
        <v>41.945218054800698</v>
      </c>
      <c r="F33" s="36">
        <f t="shared" si="0"/>
        <v>6.5571419361456114</v>
      </c>
      <c r="G33" s="41">
        <f t="shared" si="10"/>
        <v>0</v>
      </c>
      <c r="H33" s="42">
        <f t="shared" si="11"/>
        <v>0</v>
      </c>
      <c r="I33" s="61">
        <f t="shared" si="1"/>
        <v>28.734999179840102</v>
      </c>
      <c r="J33" s="37" t="str">
        <f t="shared" si="12"/>
        <v xml:space="preserve"> </v>
      </c>
      <c r="K33" s="89" t="str">
        <f t="shared" si="19"/>
        <v/>
      </c>
      <c r="L33" s="89" t="str">
        <f t="shared" si="23"/>
        <v/>
      </c>
      <c r="M33" s="168">
        <f t="shared" si="33"/>
        <v>0</v>
      </c>
      <c r="N33" s="165">
        <f t="shared" si="36"/>
        <v>0</v>
      </c>
      <c r="O33" s="70" t="str">
        <f t="shared" si="24"/>
        <v/>
      </c>
      <c r="P33" s="102" t="str">
        <f t="shared" si="25"/>
        <v/>
      </c>
      <c r="Q33" s="230" t="str">
        <f t="shared" si="2"/>
        <v/>
      </c>
      <c r="R33" s="46">
        <f t="shared" si="32"/>
        <v>0</v>
      </c>
      <c r="S33" s="27">
        <v>21945</v>
      </c>
      <c r="T33">
        <v>16.959999084472699</v>
      </c>
      <c r="U33">
        <v>23.9899997711182</v>
      </c>
      <c r="V33">
        <v>0</v>
      </c>
      <c r="W33">
        <v>41.945218054800698</v>
      </c>
      <c r="X33" s="36">
        <f t="shared" si="3"/>
        <v>3.9961067818411049</v>
      </c>
      <c r="Y33" s="41">
        <f t="shared" si="13"/>
        <v>0</v>
      </c>
      <c r="Z33" s="42">
        <f t="shared" si="14"/>
        <v>0</v>
      </c>
      <c r="AA33" s="61">
        <f t="shared" si="4"/>
        <v>22.232499599456823</v>
      </c>
      <c r="AB33" s="37" t="str">
        <f t="shared" si="15"/>
        <v xml:space="preserve"> </v>
      </c>
      <c r="AC33" s="89" t="str">
        <f t="shared" si="20"/>
        <v/>
      </c>
      <c r="AD33" s="89" t="str">
        <f t="shared" si="26"/>
        <v/>
      </c>
      <c r="AE33" s="168">
        <f t="shared" si="22"/>
        <v>0</v>
      </c>
      <c r="AF33" s="165">
        <f t="shared" si="37"/>
        <v>0</v>
      </c>
      <c r="AG33" s="70" t="str">
        <f t="shared" si="27"/>
        <v/>
      </c>
      <c r="AH33" s="102" t="str">
        <f t="shared" si="28"/>
        <v/>
      </c>
      <c r="AI33" s="230" t="str">
        <f t="shared" si="5"/>
        <v/>
      </c>
      <c r="AJ33" s="46">
        <f t="shared" si="34"/>
        <v>0</v>
      </c>
      <c r="AK33" s="27">
        <v>22311</v>
      </c>
      <c r="AL33">
        <v>14.9899997711182</v>
      </c>
      <c r="AM33">
        <v>25.819999694824201</v>
      </c>
      <c r="AN33">
        <v>0</v>
      </c>
      <c r="AO33">
        <v>41.8118774334175</v>
      </c>
      <c r="AP33" s="34">
        <f t="shared" si="6"/>
        <v>4.9350987597046494</v>
      </c>
      <c r="AQ33" s="38">
        <f t="shared" si="16"/>
        <v>0</v>
      </c>
      <c r="AR33" s="40">
        <f t="shared" si="17"/>
        <v>0</v>
      </c>
      <c r="AS33" s="61">
        <f t="shared" si="7"/>
        <v>23.112499713897702</v>
      </c>
      <c r="AT33" s="35" t="str">
        <f t="shared" si="8"/>
        <v xml:space="preserve"> </v>
      </c>
      <c r="AU33" s="76">
        <f t="shared" si="21"/>
        <v>1</v>
      </c>
      <c r="AV33" s="89" t="str">
        <f t="shared" si="30"/>
        <v/>
      </c>
      <c r="AW33" s="168">
        <f t="shared" si="9"/>
        <v>0</v>
      </c>
      <c r="AX33" s="165">
        <f t="shared" si="38"/>
        <v>0</v>
      </c>
      <c r="AY33" s="70" t="str">
        <f t="shared" si="29"/>
        <v/>
      </c>
      <c r="AZ33" s="102" t="str">
        <f t="shared" si="31"/>
        <v/>
      </c>
      <c r="BA33" s="230" t="str">
        <f t="shared" si="18"/>
        <v/>
      </c>
      <c r="BB33" s="46">
        <f t="shared" si="35"/>
        <v>0</v>
      </c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DG33">
        <v>17.2</v>
      </c>
      <c r="DH33">
        <v>30.5</v>
      </c>
      <c r="DI33">
        <v>0</v>
      </c>
    </row>
    <row r="34" spans="1:113" ht="15.6">
      <c r="A34" s="27">
        <v>20120</v>
      </c>
      <c r="B34">
        <v>18.879999160766602</v>
      </c>
      <c r="C34">
        <v>35.400001525878899</v>
      </c>
      <c r="D34">
        <v>0</v>
      </c>
      <c r="E34">
        <v>41.8118774334175</v>
      </c>
      <c r="F34" s="36">
        <f t="shared" si="0"/>
        <v>7.1696762323665739</v>
      </c>
      <c r="G34" s="41">
        <f t="shared" si="10"/>
        <v>0</v>
      </c>
      <c r="H34" s="42">
        <f t="shared" si="11"/>
        <v>0</v>
      </c>
      <c r="I34" s="61">
        <f t="shared" si="1"/>
        <v>31.270000934600823</v>
      </c>
      <c r="J34" s="37" t="str">
        <f t="shared" si="12"/>
        <v xml:space="preserve"> </v>
      </c>
      <c r="K34" s="89" t="str">
        <f t="shared" si="19"/>
        <v/>
      </c>
      <c r="L34" s="89" t="str">
        <f t="shared" si="23"/>
        <v/>
      </c>
      <c r="M34" s="168">
        <f t="shared" si="33"/>
        <v>0</v>
      </c>
      <c r="N34" s="165">
        <f t="shared" si="36"/>
        <v>0</v>
      </c>
      <c r="O34" s="70" t="str">
        <f t="shared" si="24"/>
        <v/>
      </c>
      <c r="P34" s="102" t="str">
        <f t="shared" si="25"/>
        <v/>
      </c>
      <c r="Q34" s="230" t="str">
        <f t="shared" si="2"/>
        <v/>
      </c>
      <c r="R34" s="46">
        <f t="shared" si="32"/>
        <v>0</v>
      </c>
      <c r="S34" s="27">
        <v>21946</v>
      </c>
      <c r="T34">
        <v>15.539999961853001</v>
      </c>
      <c r="U34">
        <v>29.2299995422363</v>
      </c>
      <c r="V34">
        <v>0</v>
      </c>
      <c r="W34">
        <v>41.8118774334175</v>
      </c>
      <c r="X34" s="36">
        <f t="shared" si="3"/>
        <v>5.8361588980448902</v>
      </c>
      <c r="Y34" s="41">
        <f t="shared" si="13"/>
        <v>0</v>
      </c>
      <c r="Z34" s="42">
        <f t="shared" si="14"/>
        <v>0</v>
      </c>
      <c r="AA34" s="61">
        <f t="shared" si="4"/>
        <v>25.807499647140475</v>
      </c>
      <c r="AB34" s="37" t="str">
        <f t="shared" si="15"/>
        <v xml:space="preserve"> </v>
      </c>
      <c r="AC34" s="89" t="str">
        <f t="shared" si="20"/>
        <v/>
      </c>
      <c r="AD34" s="89" t="str">
        <f t="shared" si="26"/>
        <v/>
      </c>
      <c r="AE34" s="168">
        <f t="shared" si="22"/>
        <v>0</v>
      </c>
      <c r="AF34" s="165">
        <f t="shared" si="37"/>
        <v>0</v>
      </c>
      <c r="AG34" s="70" t="str">
        <f t="shared" si="27"/>
        <v/>
      </c>
      <c r="AH34" s="102" t="str">
        <f t="shared" si="28"/>
        <v/>
      </c>
      <c r="AI34" s="230" t="str">
        <f t="shared" si="5"/>
        <v/>
      </c>
      <c r="AJ34" s="46">
        <f t="shared" si="34"/>
        <v>0</v>
      </c>
      <c r="AK34" s="27">
        <v>22312</v>
      </c>
      <c r="AL34">
        <v>15.079999923706101</v>
      </c>
      <c r="AM34">
        <v>31.2299995422363</v>
      </c>
      <c r="AN34">
        <v>0</v>
      </c>
      <c r="AO34">
        <v>41.674222113374</v>
      </c>
      <c r="AP34" s="34">
        <f t="shared" si="6"/>
        <v>6.4390595174243952</v>
      </c>
      <c r="AQ34" s="38">
        <f t="shared" si="16"/>
        <v>0</v>
      </c>
      <c r="AR34" s="40">
        <f t="shared" si="17"/>
        <v>0</v>
      </c>
      <c r="AS34" s="61">
        <f t="shared" si="7"/>
        <v>27.192499637603749</v>
      </c>
      <c r="AT34" s="35" t="str">
        <f t="shared" si="8"/>
        <v xml:space="preserve"> </v>
      </c>
      <c r="AU34" s="76" t="str">
        <f t="shared" si="21"/>
        <v/>
      </c>
      <c r="AV34" s="89" t="str">
        <f t="shared" si="30"/>
        <v/>
      </c>
      <c r="AW34" s="168">
        <f t="shared" si="9"/>
        <v>0</v>
      </c>
      <c r="AX34" s="165">
        <f t="shared" si="38"/>
        <v>0</v>
      </c>
      <c r="AY34" s="70" t="str">
        <f t="shared" si="29"/>
        <v/>
      </c>
      <c r="AZ34" s="102" t="str">
        <f t="shared" si="31"/>
        <v/>
      </c>
      <c r="BA34" s="230" t="str">
        <f t="shared" si="18"/>
        <v/>
      </c>
      <c r="BB34" s="46">
        <f t="shared" si="35"/>
        <v>0</v>
      </c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DG34">
        <v>16.2</v>
      </c>
      <c r="DH34">
        <v>34</v>
      </c>
      <c r="DI34">
        <v>0</v>
      </c>
    </row>
    <row r="35" spans="1:113" ht="15.6">
      <c r="A35" s="27">
        <v>20121</v>
      </c>
      <c r="B35">
        <v>22.819999694824201</v>
      </c>
      <c r="C35">
        <v>33.650001525878899</v>
      </c>
      <c r="D35">
        <v>0</v>
      </c>
      <c r="E35">
        <v>41.674222113374</v>
      </c>
      <c r="F35" s="36">
        <f t="shared" si="0"/>
        <v>5.9269555746241087</v>
      </c>
      <c r="G35" s="41">
        <f t="shared" si="10"/>
        <v>0</v>
      </c>
      <c r="H35" s="42">
        <f t="shared" si="11"/>
        <v>0</v>
      </c>
      <c r="I35" s="61">
        <f t="shared" si="1"/>
        <v>30.942501068115224</v>
      </c>
      <c r="J35" s="37" t="str">
        <f t="shared" si="12"/>
        <v xml:space="preserve"> </v>
      </c>
      <c r="K35" s="89" t="str">
        <f t="shared" si="19"/>
        <v/>
      </c>
      <c r="L35" s="89" t="str">
        <f t="shared" si="23"/>
        <v/>
      </c>
      <c r="M35" s="168">
        <f t="shared" si="33"/>
        <v>0</v>
      </c>
      <c r="N35" s="165">
        <f t="shared" si="36"/>
        <v>0</v>
      </c>
      <c r="O35" s="70" t="str">
        <f t="shared" si="24"/>
        <v/>
      </c>
      <c r="P35" s="102" t="str">
        <f t="shared" si="25"/>
        <v/>
      </c>
      <c r="Q35" s="230" t="str">
        <f t="shared" si="2"/>
        <v/>
      </c>
      <c r="R35" s="46">
        <f t="shared" si="32"/>
        <v>0</v>
      </c>
      <c r="S35" s="27">
        <v>21947</v>
      </c>
      <c r="T35">
        <v>17.670000076293899</v>
      </c>
      <c r="U35">
        <v>30.959999084472699</v>
      </c>
      <c r="V35">
        <v>0</v>
      </c>
      <c r="W35">
        <v>41.674222113374</v>
      </c>
      <c r="X35" s="36">
        <f t="shared" si="3"/>
        <v>6.0065974681793346</v>
      </c>
      <c r="Y35" s="41">
        <f t="shared" si="13"/>
        <v>0</v>
      </c>
      <c r="Z35" s="42">
        <f t="shared" si="14"/>
        <v>0</v>
      </c>
      <c r="AA35" s="61">
        <f t="shared" si="4"/>
        <v>27.637499332428</v>
      </c>
      <c r="AB35" s="37" t="str">
        <f t="shared" si="15"/>
        <v xml:space="preserve"> </v>
      </c>
      <c r="AC35" s="89" t="str">
        <f t="shared" si="20"/>
        <v/>
      </c>
      <c r="AD35" s="89" t="str">
        <f t="shared" si="26"/>
        <v/>
      </c>
      <c r="AE35" s="168">
        <f t="shared" si="22"/>
        <v>0</v>
      </c>
      <c r="AF35" s="165">
        <f t="shared" si="37"/>
        <v>0</v>
      </c>
      <c r="AG35" s="70" t="str">
        <f t="shared" si="27"/>
        <v/>
      </c>
      <c r="AH35" s="102" t="str">
        <f t="shared" si="28"/>
        <v/>
      </c>
      <c r="AI35" s="230" t="str">
        <f t="shared" si="5"/>
        <v/>
      </c>
      <c r="AJ35" s="46">
        <f t="shared" si="34"/>
        <v>0</v>
      </c>
      <c r="AK35" s="27">
        <v>22313</v>
      </c>
      <c r="AL35">
        <v>19.659999847412099</v>
      </c>
      <c r="AM35">
        <v>36.759998321533203</v>
      </c>
      <c r="AN35">
        <v>0</v>
      </c>
      <c r="AO35">
        <v>41.532426816699697</v>
      </c>
      <c r="AP35" s="34">
        <f t="shared" si="6"/>
        <v>7.4182133665551406</v>
      </c>
      <c r="AQ35" s="38">
        <f t="shared" si="16"/>
        <v>0</v>
      </c>
      <c r="AR35" s="40">
        <f t="shared" si="17"/>
        <v>0</v>
      </c>
      <c r="AS35" s="61">
        <f t="shared" si="7"/>
        <v>32.48499870300293</v>
      </c>
      <c r="AT35" s="35" t="str">
        <f t="shared" si="8"/>
        <v xml:space="preserve"> </v>
      </c>
      <c r="AU35" s="76" t="str">
        <f t="shared" si="21"/>
        <v/>
      </c>
      <c r="AV35" s="89" t="str">
        <f t="shared" si="30"/>
        <v/>
      </c>
      <c r="AW35" s="168">
        <f t="shared" si="9"/>
        <v>0</v>
      </c>
      <c r="AX35" s="165">
        <f t="shared" si="38"/>
        <v>0</v>
      </c>
      <c r="AY35" s="70" t="str">
        <f t="shared" si="29"/>
        <v/>
      </c>
      <c r="AZ35" s="102" t="str">
        <f t="shared" si="31"/>
        <v/>
      </c>
      <c r="BA35" s="230" t="str">
        <f t="shared" si="18"/>
        <v/>
      </c>
      <c r="BB35" s="46">
        <f t="shared" si="35"/>
        <v>0</v>
      </c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DG35" s="39">
        <v>14</v>
      </c>
      <c r="DH35">
        <v>39.6</v>
      </c>
      <c r="DI35">
        <v>0</v>
      </c>
    </row>
    <row r="36" spans="1:113" ht="15.6">
      <c r="A36" s="27">
        <v>20122</v>
      </c>
      <c r="B36">
        <v>20.600000381469702</v>
      </c>
      <c r="C36">
        <v>36.25</v>
      </c>
      <c r="D36">
        <v>0</v>
      </c>
      <c r="E36">
        <v>41.532426816699697</v>
      </c>
      <c r="F36" s="36">
        <f t="shared" si="0"/>
        <v>7.1298952174268964</v>
      </c>
      <c r="G36" s="41">
        <f t="shared" si="10"/>
        <v>0</v>
      </c>
      <c r="H36" s="42">
        <f t="shared" si="11"/>
        <v>0</v>
      </c>
      <c r="I36" s="61">
        <f t="shared" si="1"/>
        <v>32.337500095367425</v>
      </c>
      <c r="J36" s="37" t="str">
        <f t="shared" si="12"/>
        <v xml:space="preserve"> </v>
      </c>
      <c r="K36" s="89" t="str">
        <f t="shared" si="19"/>
        <v/>
      </c>
      <c r="L36" s="89" t="str">
        <f t="shared" si="23"/>
        <v/>
      </c>
      <c r="M36" s="168">
        <f t="shared" si="33"/>
        <v>0</v>
      </c>
      <c r="N36" s="165">
        <f t="shared" si="36"/>
        <v>0</v>
      </c>
      <c r="O36" s="70" t="str">
        <f t="shared" si="24"/>
        <v/>
      </c>
      <c r="P36" s="102" t="str">
        <f t="shared" si="25"/>
        <v/>
      </c>
      <c r="Q36" s="230" t="str">
        <f t="shared" si="2"/>
        <v/>
      </c>
      <c r="R36" s="46">
        <f t="shared" si="32"/>
        <v>0</v>
      </c>
      <c r="S36" s="27">
        <v>21948</v>
      </c>
      <c r="T36">
        <v>20.889999389648398</v>
      </c>
      <c r="U36">
        <v>34.720001220703097</v>
      </c>
      <c r="V36">
        <v>0</v>
      </c>
      <c r="W36">
        <v>41.532426816699697</v>
      </c>
      <c r="X36" s="36">
        <f t="shared" si="3"/>
        <v>6.6126059250086211</v>
      </c>
      <c r="Y36" s="41">
        <f t="shared" si="13"/>
        <v>0</v>
      </c>
      <c r="Z36" s="42">
        <f t="shared" si="14"/>
        <v>0</v>
      </c>
      <c r="AA36" s="61">
        <f t="shared" si="4"/>
        <v>31.262500762939421</v>
      </c>
      <c r="AB36" s="37" t="str">
        <f t="shared" si="15"/>
        <v xml:space="preserve"> </v>
      </c>
      <c r="AC36" s="89" t="str">
        <f t="shared" si="20"/>
        <v/>
      </c>
      <c r="AD36" s="89" t="str">
        <f t="shared" si="26"/>
        <v/>
      </c>
      <c r="AE36" s="168">
        <f t="shared" si="22"/>
        <v>0</v>
      </c>
      <c r="AF36" s="165">
        <f t="shared" si="37"/>
        <v>0</v>
      </c>
      <c r="AG36" s="70" t="str">
        <f t="shared" si="27"/>
        <v/>
      </c>
      <c r="AH36" s="102" t="str">
        <f t="shared" si="28"/>
        <v/>
      </c>
      <c r="AI36" s="230" t="str">
        <f t="shared" si="5"/>
        <v/>
      </c>
      <c r="AJ36" s="46">
        <f t="shared" si="34"/>
        <v>0</v>
      </c>
      <c r="AK36" s="27">
        <v>22314</v>
      </c>
      <c r="AL36">
        <v>20.309999465942401</v>
      </c>
      <c r="AM36">
        <v>38.950000762939503</v>
      </c>
      <c r="AN36">
        <v>0</v>
      </c>
      <c r="AO36">
        <v>41.386666265424097</v>
      </c>
      <c r="AP36" s="34">
        <f t="shared" si="6"/>
        <v>7.9560644295255862</v>
      </c>
      <c r="AQ36" s="38">
        <f t="shared" si="16"/>
        <v>0</v>
      </c>
      <c r="AR36" s="40">
        <f t="shared" si="17"/>
        <v>0</v>
      </c>
      <c r="AS36" s="61">
        <f t="shared" si="7"/>
        <v>34.290000438690228</v>
      </c>
      <c r="AT36" s="35" t="str">
        <f t="shared" si="8"/>
        <v xml:space="preserve"> </v>
      </c>
      <c r="AU36" s="76" t="str">
        <f t="shared" si="21"/>
        <v/>
      </c>
      <c r="AV36" s="89" t="str">
        <f t="shared" si="30"/>
        <v/>
      </c>
      <c r="AW36" s="168">
        <f t="shared" si="9"/>
        <v>0</v>
      </c>
      <c r="AX36" s="165">
        <f t="shared" si="38"/>
        <v>0</v>
      </c>
      <c r="AY36" s="70" t="str">
        <f t="shared" si="29"/>
        <v/>
      </c>
      <c r="AZ36" s="102" t="str">
        <f t="shared" si="31"/>
        <v/>
      </c>
      <c r="BA36" s="230" t="str">
        <f t="shared" si="18"/>
        <v/>
      </c>
      <c r="BB36" s="46">
        <f t="shared" si="35"/>
        <v>0</v>
      </c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DG36" s="39">
        <v>13</v>
      </c>
      <c r="DH36">
        <v>38</v>
      </c>
      <c r="DI36">
        <v>0</v>
      </c>
    </row>
    <row r="37" spans="1:113" ht="15.6">
      <c r="A37" s="27">
        <v>20123</v>
      </c>
      <c r="B37">
        <v>18.040000915527301</v>
      </c>
      <c r="C37">
        <v>28.450000762939499</v>
      </c>
      <c r="D37">
        <v>0</v>
      </c>
      <c r="E37">
        <v>41.386666265424097</v>
      </c>
      <c r="F37" s="36">
        <f t="shared" si="0"/>
        <v>5.1452659437608848</v>
      </c>
      <c r="G37" s="41">
        <f t="shared" si="10"/>
        <v>0</v>
      </c>
      <c r="H37" s="42">
        <f t="shared" si="11"/>
        <v>0</v>
      </c>
      <c r="I37" s="61">
        <f t="shared" si="1"/>
        <v>25.847500801086451</v>
      </c>
      <c r="J37" s="37" t="str">
        <f t="shared" si="12"/>
        <v xml:space="preserve"> </v>
      </c>
      <c r="K37" s="89" t="str">
        <f t="shared" si="19"/>
        <v/>
      </c>
      <c r="L37" s="89" t="str">
        <f t="shared" si="23"/>
        <v/>
      </c>
      <c r="M37" s="168">
        <f t="shared" si="33"/>
        <v>0</v>
      </c>
      <c r="N37" s="165">
        <f t="shared" si="36"/>
        <v>0</v>
      </c>
      <c r="O37" s="70" t="str">
        <f t="shared" si="24"/>
        <v/>
      </c>
      <c r="P37" s="102" t="str">
        <f t="shared" si="25"/>
        <v/>
      </c>
      <c r="Q37" s="230" t="str">
        <f t="shared" si="2"/>
        <v/>
      </c>
      <c r="R37" s="46">
        <f t="shared" si="32"/>
        <v>0</v>
      </c>
      <c r="S37" s="27">
        <v>21949</v>
      </c>
      <c r="T37">
        <v>23.5</v>
      </c>
      <c r="U37">
        <v>34.990001678466797</v>
      </c>
      <c r="V37">
        <v>0</v>
      </c>
      <c r="W37">
        <v>41.386666265424097</v>
      </c>
      <c r="X37" s="36">
        <f t="shared" si="3"/>
        <v>6.1957762180401623</v>
      </c>
      <c r="Y37" s="41">
        <f t="shared" si="13"/>
        <v>0</v>
      </c>
      <c r="Z37" s="42">
        <f t="shared" si="14"/>
        <v>0</v>
      </c>
      <c r="AA37" s="61">
        <f t="shared" si="4"/>
        <v>32.117501258850098</v>
      </c>
      <c r="AB37" s="37" t="str">
        <f t="shared" si="15"/>
        <v xml:space="preserve"> </v>
      </c>
      <c r="AC37" s="89" t="str">
        <f t="shared" si="20"/>
        <v/>
      </c>
      <c r="AD37" s="89" t="str">
        <f t="shared" si="26"/>
        <v/>
      </c>
      <c r="AE37" s="168">
        <f t="shared" si="22"/>
        <v>0</v>
      </c>
      <c r="AF37" s="165">
        <f t="shared" si="37"/>
        <v>0</v>
      </c>
      <c r="AG37" s="70" t="str">
        <f t="shared" si="27"/>
        <v/>
      </c>
      <c r="AH37" s="102" t="str">
        <f t="shared" si="28"/>
        <v/>
      </c>
      <c r="AI37" s="230" t="str">
        <f t="shared" si="5"/>
        <v/>
      </c>
      <c r="AJ37" s="46">
        <f t="shared" si="34"/>
        <v>0</v>
      </c>
      <c r="AK37" s="27">
        <v>22315</v>
      </c>
      <c r="AL37">
        <v>22.139999389648398</v>
      </c>
      <c r="AM37">
        <v>34.110000610351598</v>
      </c>
      <c r="AN37">
        <v>0</v>
      </c>
      <c r="AO37">
        <v>41.237115181576698</v>
      </c>
      <c r="AP37" s="34">
        <f t="shared" si="6"/>
        <v>6.1510079704599852</v>
      </c>
      <c r="AQ37" s="38">
        <f t="shared" si="16"/>
        <v>0</v>
      </c>
      <c r="AR37" s="40">
        <f t="shared" si="17"/>
        <v>0</v>
      </c>
      <c r="AS37" s="61">
        <f t="shared" si="7"/>
        <v>31.117500305175799</v>
      </c>
      <c r="AT37" s="35" t="str">
        <f t="shared" si="8"/>
        <v xml:space="preserve"> </v>
      </c>
      <c r="AU37" s="76" t="str">
        <f t="shared" si="21"/>
        <v/>
      </c>
      <c r="AV37" s="89" t="str">
        <f t="shared" si="30"/>
        <v/>
      </c>
      <c r="AW37" s="168">
        <f t="shared" si="9"/>
        <v>0</v>
      </c>
      <c r="AX37" s="165">
        <f t="shared" si="38"/>
        <v>0</v>
      </c>
      <c r="AY37" s="70" t="str">
        <f t="shared" si="29"/>
        <v/>
      </c>
      <c r="AZ37" s="102" t="str">
        <f t="shared" si="31"/>
        <v/>
      </c>
      <c r="BA37" s="230" t="str">
        <f t="shared" si="18"/>
        <v/>
      </c>
      <c r="BB37" s="46">
        <f t="shared" si="35"/>
        <v>0</v>
      </c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DG37">
        <v>12</v>
      </c>
      <c r="DH37">
        <v>21.5</v>
      </c>
      <c r="DI37">
        <v>0</v>
      </c>
    </row>
    <row r="38" spans="1:113" ht="15.6">
      <c r="A38" s="27">
        <v>20124</v>
      </c>
      <c r="B38">
        <v>19.780000686645501</v>
      </c>
      <c r="C38">
        <v>26.860000610351602</v>
      </c>
      <c r="D38">
        <v>0</v>
      </c>
      <c r="E38">
        <v>41.237115181576698</v>
      </c>
      <c r="F38" s="36">
        <f t="shared" si="0"/>
        <v>4.2356470787720824</v>
      </c>
      <c r="G38" s="41">
        <f t="shared" si="10"/>
        <v>0</v>
      </c>
      <c r="H38" s="42">
        <f t="shared" si="11"/>
        <v>0</v>
      </c>
      <c r="I38" s="61">
        <f t="shared" si="1"/>
        <v>25.090000629425077</v>
      </c>
      <c r="J38" s="37" t="str">
        <f t="shared" si="12"/>
        <v xml:space="preserve"> </v>
      </c>
      <c r="K38" s="89" t="str">
        <f t="shared" si="19"/>
        <v/>
      </c>
      <c r="L38" s="89" t="str">
        <f t="shared" si="23"/>
        <v/>
      </c>
      <c r="M38" s="168">
        <f t="shared" si="33"/>
        <v>0</v>
      </c>
      <c r="N38" s="165">
        <f t="shared" si="36"/>
        <v>0</v>
      </c>
      <c r="O38" s="70" t="str">
        <f t="shared" si="24"/>
        <v/>
      </c>
      <c r="P38" s="102" t="str">
        <f t="shared" si="25"/>
        <v/>
      </c>
      <c r="Q38" s="230" t="str">
        <f t="shared" si="2"/>
        <v/>
      </c>
      <c r="R38" s="46">
        <f t="shared" si="32"/>
        <v>0</v>
      </c>
      <c r="S38" s="27">
        <v>21950</v>
      </c>
      <c r="T38">
        <v>20.700000762939499</v>
      </c>
      <c r="U38">
        <v>31.059999465942401</v>
      </c>
      <c r="V38">
        <v>0</v>
      </c>
      <c r="W38">
        <v>41.237115181576698</v>
      </c>
      <c r="X38" s="36">
        <f t="shared" si="3"/>
        <v>5.4426763392991369</v>
      </c>
      <c r="Y38" s="41">
        <f t="shared" si="13"/>
        <v>0</v>
      </c>
      <c r="Z38" s="42">
        <f t="shared" si="14"/>
        <v>0</v>
      </c>
      <c r="AA38" s="61">
        <f t="shared" si="4"/>
        <v>28.469999790191675</v>
      </c>
      <c r="AB38" s="37" t="str">
        <f t="shared" si="15"/>
        <v xml:space="preserve"> </v>
      </c>
      <c r="AC38" s="89" t="str">
        <f t="shared" si="20"/>
        <v/>
      </c>
      <c r="AD38" s="89" t="str">
        <f t="shared" si="26"/>
        <v/>
      </c>
      <c r="AE38" s="168">
        <f t="shared" si="22"/>
        <v>0</v>
      </c>
      <c r="AF38" s="165">
        <f t="shared" si="37"/>
        <v>0</v>
      </c>
      <c r="AG38" s="70" t="str">
        <f t="shared" si="27"/>
        <v/>
      </c>
      <c r="AH38" s="102" t="str">
        <f t="shared" si="28"/>
        <v/>
      </c>
      <c r="AI38" s="230" t="str">
        <f t="shared" si="5"/>
        <v/>
      </c>
      <c r="AJ38" s="46">
        <f t="shared" si="34"/>
        <v>0</v>
      </c>
      <c r="AK38" s="27">
        <v>22316</v>
      </c>
      <c r="AL38">
        <v>18.790000915527301</v>
      </c>
      <c r="AM38">
        <v>30.870000839233398</v>
      </c>
      <c r="AN38">
        <v>0</v>
      </c>
      <c r="AO38">
        <v>41.0839482871869</v>
      </c>
      <c r="AP38" s="34">
        <f t="shared" si="6"/>
        <v>5.71455915731398</v>
      </c>
      <c r="AQ38" s="38">
        <f t="shared" si="16"/>
        <v>0</v>
      </c>
      <c r="AR38" s="40">
        <f t="shared" si="17"/>
        <v>0</v>
      </c>
      <c r="AS38" s="61">
        <f t="shared" si="7"/>
        <v>27.850000858306874</v>
      </c>
      <c r="AT38" s="35" t="str">
        <f t="shared" si="8"/>
        <v xml:space="preserve"> </v>
      </c>
      <c r="AU38" s="76" t="str">
        <f t="shared" si="21"/>
        <v/>
      </c>
      <c r="AV38" s="89" t="str">
        <f t="shared" si="30"/>
        <v/>
      </c>
      <c r="AW38" s="168">
        <f t="shared" si="9"/>
        <v>0</v>
      </c>
      <c r="AX38" s="165">
        <f t="shared" si="38"/>
        <v>0</v>
      </c>
      <c r="AY38" s="70" t="str">
        <f t="shared" si="29"/>
        <v/>
      </c>
      <c r="AZ38" s="102" t="str">
        <f t="shared" si="31"/>
        <v/>
      </c>
      <c r="BA38" s="230" t="str">
        <f t="shared" si="18"/>
        <v/>
      </c>
      <c r="BB38" s="46">
        <f t="shared" si="35"/>
        <v>0</v>
      </c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DG38" s="39">
        <v>14</v>
      </c>
      <c r="DH38">
        <v>24</v>
      </c>
      <c r="DI38">
        <v>0</v>
      </c>
    </row>
    <row r="39" spans="1:113" ht="15.6">
      <c r="A39" s="27">
        <v>20125</v>
      </c>
      <c r="B39">
        <v>16.719999313354499</v>
      </c>
      <c r="C39">
        <v>24.049999237060501</v>
      </c>
      <c r="D39">
        <v>0</v>
      </c>
      <c r="E39">
        <v>41.0839482871869</v>
      </c>
      <c r="F39" s="36">
        <f t="shared" si="0"/>
        <v>3.9872980222233392</v>
      </c>
      <c r="G39" s="41">
        <f t="shared" si="10"/>
        <v>0</v>
      </c>
      <c r="H39" s="42">
        <f t="shared" si="11"/>
        <v>0</v>
      </c>
      <c r="I39" s="61">
        <f t="shared" si="1"/>
        <v>22.217499256134001</v>
      </c>
      <c r="J39" s="37" t="str">
        <f t="shared" si="12"/>
        <v xml:space="preserve"> </v>
      </c>
      <c r="K39" s="89" t="str">
        <f t="shared" si="19"/>
        <v/>
      </c>
      <c r="L39" s="89" t="str">
        <f t="shared" si="23"/>
        <v/>
      </c>
      <c r="M39" s="168">
        <f t="shared" si="33"/>
        <v>0</v>
      </c>
      <c r="N39" s="165">
        <f t="shared" si="36"/>
        <v>0</v>
      </c>
      <c r="O39" s="70" t="str">
        <f t="shared" si="24"/>
        <v/>
      </c>
      <c r="P39" s="102" t="str">
        <f t="shared" si="25"/>
        <v/>
      </c>
      <c r="Q39" s="230" t="str">
        <f t="shared" si="2"/>
        <v/>
      </c>
      <c r="R39" s="46">
        <f t="shared" si="32"/>
        <v>0</v>
      </c>
      <c r="S39" s="27">
        <v>21951</v>
      </c>
      <c r="T39">
        <v>17.340000152587901</v>
      </c>
      <c r="U39">
        <v>30.620000839233398</v>
      </c>
      <c r="V39">
        <v>0</v>
      </c>
      <c r="W39">
        <v>41.0839482871869</v>
      </c>
      <c r="X39" s="36">
        <f t="shared" si="3"/>
        <v>5.8722077935117918</v>
      </c>
      <c r="Y39" s="41">
        <f t="shared" si="13"/>
        <v>0</v>
      </c>
      <c r="Z39" s="42">
        <f t="shared" si="14"/>
        <v>0</v>
      </c>
      <c r="AA39" s="61">
        <f t="shared" si="4"/>
        <v>27.300000667572025</v>
      </c>
      <c r="AB39" s="37" t="str">
        <f t="shared" si="15"/>
        <v xml:space="preserve"> </v>
      </c>
      <c r="AC39" s="89" t="str">
        <f t="shared" si="20"/>
        <v/>
      </c>
      <c r="AD39" s="89" t="str">
        <f t="shared" si="26"/>
        <v/>
      </c>
      <c r="AE39" s="168">
        <f t="shared" si="22"/>
        <v>0</v>
      </c>
      <c r="AF39" s="165">
        <f t="shared" si="37"/>
        <v>0</v>
      </c>
      <c r="AG39" s="70" t="str">
        <f t="shared" si="27"/>
        <v/>
      </c>
      <c r="AH39" s="102" t="str">
        <f t="shared" si="28"/>
        <v/>
      </c>
      <c r="AI39" s="230" t="str">
        <f t="shared" si="5"/>
        <v/>
      </c>
      <c r="AJ39" s="46">
        <f t="shared" si="34"/>
        <v>0</v>
      </c>
      <c r="AK39" s="27">
        <v>22317</v>
      </c>
      <c r="AL39">
        <v>16.299999237060501</v>
      </c>
      <c r="AM39">
        <v>28.459999084472699</v>
      </c>
      <c r="AN39">
        <v>0</v>
      </c>
      <c r="AO39">
        <v>40.927340304284201</v>
      </c>
      <c r="AP39" s="34">
        <f t="shared" si="6"/>
        <v>5.3833421389240996</v>
      </c>
      <c r="AQ39" s="38">
        <f t="shared" si="16"/>
        <v>0</v>
      </c>
      <c r="AR39" s="40">
        <f t="shared" si="17"/>
        <v>0</v>
      </c>
      <c r="AS39" s="61">
        <f t="shared" si="7"/>
        <v>25.41999912261965</v>
      </c>
      <c r="AT39" s="35" t="str">
        <f t="shared" si="8"/>
        <v xml:space="preserve"> </v>
      </c>
      <c r="AU39" s="76" t="str">
        <f t="shared" si="21"/>
        <v/>
      </c>
      <c r="AV39" s="89" t="str">
        <f t="shared" si="30"/>
        <v/>
      </c>
      <c r="AW39" s="168">
        <f t="shared" si="9"/>
        <v>0</v>
      </c>
      <c r="AX39" s="165">
        <f t="shared" si="38"/>
        <v>0</v>
      </c>
      <c r="AY39" s="70" t="str">
        <f t="shared" si="29"/>
        <v/>
      </c>
      <c r="AZ39" s="102" t="str">
        <f t="shared" si="31"/>
        <v/>
      </c>
      <c r="BA39" s="230" t="str">
        <f t="shared" si="18"/>
        <v/>
      </c>
      <c r="BB39" s="46">
        <f t="shared" si="35"/>
        <v>0</v>
      </c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DG39">
        <v>16.100000000000001</v>
      </c>
      <c r="DH39">
        <v>25</v>
      </c>
      <c r="DI39">
        <v>0</v>
      </c>
    </row>
    <row r="40" spans="1:113" ht="15.6">
      <c r="A40" s="27">
        <v>20126</v>
      </c>
      <c r="B40">
        <v>15.539999961853001</v>
      </c>
      <c r="C40">
        <v>28.969999313354499</v>
      </c>
      <c r="D40">
        <v>3</v>
      </c>
      <c r="E40">
        <v>40.927340304284201</v>
      </c>
      <c r="F40" s="36">
        <f t="shared" si="0"/>
        <v>5.6398818006647948</v>
      </c>
      <c r="G40" s="41">
        <f t="shared" si="10"/>
        <v>0</v>
      </c>
      <c r="H40" s="42">
        <f t="shared" si="11"/>
        <v>0</v>
      </c>
      <c r="I40" s="61">
        <f t="shared" si="1"/>
        <v>25.612499475479126</v>
      </c>
      <c r="J40" s="37" t="str">
        <f t="shared" si="12"/>
        <v xml:space="preserve"> </v>
      </c>
      <c r="K40" s="89" t="str">
        <f t="shared" si="19"/>
        <v/>
      </c>
      <c r="L40" s="89" t="str">
        <f t="shared" si="23"/>
        <v/>
      </c>
      <c r="M40" s="168">
        <f t="shared" si="33"/>
        <v>0</v>
      </c>
      <c r="N40" s="165">
        <f t="shared" si="36"/>
        <v>0</v>
      </c>
      <c r="O40" s="70" t="str">
        <f t="shared" si="24"/>
        <v/>
      </c>
      <c r="P40" s="102" t="str">
        <f t="shared" si="25"/>
        <v/>
      </c>
      <c r="Q40" s="230" t="str">
        <f t="shared" si="2"/>
        <v/>
      </c>
      <c r="R40" s="46">
        <f t="shared" si="32"/>
        <v>0</v>
      </c>
      <c r="S40" s="27">
        <v>21952</v>
      </c>
      <c r="T40">
        <v>16.040000915527301</v>
      </c>
      <c r="U40">
        <v>31.0100002288818</v>
      </c>
      <c r="V40">
        <v>0</v>
      </c>
      <c r="W40">
        <v>40.927340304284201</v>
      </c>
      <c r="X40" s="36">
        <f t="shared" si="3"/>
        <v>6.1432619300277471</v>
      </c>
      <c r="Y40" s="41">
        <f t="shared" si="13"/>
        <v>0</v>
      </c>
      <c r="Z40" s="42">
        <f t="shared" si="14"/>
        <v>0</v>
      </c>
      <c r="AA40" s="61">
        <f t="shared" si="4"/>
        <v>27.267500400543177</v>
      </c>
      <c r="AB40" s="37" t="str">
        <f t="shared" si="15"/>
        <v xml:space="preserve"> </v>
      </c>
      <c r="AC40" s="89" t="str">
        <f t="shared" si="20"/>
        <v/>
      </c>
      <c r="AD40" s="89" t="str">
        <f t="shared" si="26"/>
        <v/>
      </c>
      <c r="AE40" s="168">
        <f t="shared" si="22"/>
        <v>0</v>
      </c>
      <c r="AF40" s="165">
        <f t="shared" si="37"/>
        <v>0</v>
      </c>
      <c r="AG40" s="70" t="str">
        <f t="shared" si="27"/>
        <v/>
      </c>
      <c r="AH40" s="102" t="str">
        <f t="shared" si="28"/>
        <v/>
      </c>
      <c r="AI40" s="230" t="str">
        <f t="shared" si="5"/>
        <v/>
      </c>
      <c r="AJ40" s="46">
        <f t="shared" si="34"/>
        <v>0</v>
      </c>
      <c r="AK40" s="27">
        <v>22318</v>
      </c>
      <c r="AL40">
        <v>19.219999313354499</v>
      </c>
      <c r="AM40">
        <v>25.9899997711182</v>
      </c>
      <c r="AN40">
        <v>0.60000002384185802</v>
      </c>
      <c r="AO40">
        <v>40.7674659548981</v>
      </c>
      <c r="AP40" s="34">
        <f t="shared" si="6"/>
        <v>4.0235085083741158</v>
      </c>
      <c r="AQ40" s="38">
        <f t="shared" si="16"/>
        <v>0</v>
      </c>
      <c r="AR40" s="40">
        <f t="shared" si="17"/>
        <v>0</v>
      </c>
      <c r="AS40" s="61">
        <f t="shared" si="7"/>
        <v>24.297499656677275</v>
      </c>
      <c r="AT40" s="35" t="str">
        <f t="shared" si="8"/>
        <v xml:space="preserve"> </v>
      </c>
      <c r="AU40" s="76" t="str">
        <f t="shared" si="21"/>
        <v/>
      </c>
      <c r="AV40" s="89" t="str">
        <f t="shared" si="30"/>
        <v/>
      </c>
      <c r="AW40" s="168">
        <f t="shared" si="9"/>
        <v>0</v>
      </c>
      <c r="AX40" s="165">
        <f t="shared" si="38"/>
        <v>0</v>
      </c>
      <c r="AY40" s="70" t="str">
        <f t="shared" si="29"/>
        <v/>
      </c>
      <c r="AZ40" s="102" t="str">
        <f t="shared" si="31"/>
        <v/>
      </c>
      <c r="BA40" s="230" t="str">
        <f t="shared" si="18"/>
        <v/>
      </c>
      <c r="BB40" s="46">
        <f t="shared" si="35"/>
        <v>0</v>
      </c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DG40" s="39">
        <v>14</v>
      </c>
      <c r="DH40">
        <v>28.3</v>
      </c>
      <c r="DI40">
        <v>0</v>
      </c>
    </row>
    <row r="41" spans="1:113" ht="23.4">
      <c r="A41" s="27">
        <v>20127</v>
      </c>
      <c r="B41">
        <v>17.75</v>
      </c>
      <c r="C41">
        <v>29.040000915527301</v>
      </c>
      <c r="D41">
        <v>0.30000001192092901</v>
      </c>
      <c r="E41">
        <v>40.7674659548981</v>
      </c>
      <c r="F41" s="36">
        <f t="shared" si="0"/>
        <v>5.2974512578809883</v>
      </c>
      <c r="G41" s="41">
        <f t="shared" si="10"/>
        <v>0</v>
      </c>
      <c r="H41" s="42">
        <f t="shared" si="11"/>
        <v>0</v>
      </c>
      <c r="I41" s="61">
        <f t="shared" si="1"/>
        <v>26.217500686645476</v>
      </c>
      <c r="J41" s="37" t="str">
        <f t="shared" si="12"/>
        <v xml:space="preserve"> </v>
      </c>
      <c r="K41" s="89" t="str">
        <f t="shared" si="19"/>
        <v/>
      </c>
      <c r="L41" s="89" t="str">
        <f t="shared" si="23"/>
        <v/>
      </c>
      <c r="M41" s="168">
        <f t="shared" si="33"/>
        <v>0</v>
      </c>
      <c r="N41" s="165">
        <f t="shared" si="36"/>
        <v>0</v>
      </c>
      <c r="O41" s="70" t="str">
        <f t="shared" si="24"/>
        <v/>
      </c>
      <c r="P41" s="102" t="str">
        <f t="shared" si="25"/>
        <v/>
      </c>
      <c r="Q41" s="230" t="str">
        <f t="shared" si="2"/>
        <v/>
      </c>
      <c r="R41" s="46">
        <f t="shared" si="32"/>
        <v>0</v>
      </c>
      <c r="S41" s="27">
        <v>21953</v>
      </c>
      <c r="T41">
        <v>17.850000381469702</v>
      </c>
      <c r="U41">
        <v>30.5</v>
      </c>
      <c r="V41">
        <v>0</v>
      </c>
      <c r="W41">
        <v>40.7674659548981</v>
      </c>
      <c r="X41" s="36">
        <f t="shared" si="3"/>
        <v>5.7136210363927278</v>
      </c>
      <c r="Y41" s="41">
        <f t="shared" si="13"/>
        <v>0</v>
      </c>
      <c r="Z41" s="42">
        <f t="shared" si="14"/>
        <v>0</v>
      </c>
      <c r="AA41" s="61">
        <f t="shared" si="4"/>
        <v>27.337500095367425</v>
      </c>
      <c r="AB41" s="37" t="str">
        <f t="shared" si="15"/>
        <v xml:space="preserve"> </v>
      </c>
      <c r="AC41" s="89" t="str">
        <f t="shared" si="20"/>
        <v/>
      </c>
      <c r="AD41" s="89" t="str">
        <f t="shared" si="26"/>
        <v/>
      </c>
      <c r="AE41" s="168">
        <f t="shared" si="22"/>
        <v>0</v>
      </c>
      <c r="AF41" s="165">
        <f t="shared" si="37"/>
        <v>0</v>
      </c>
      <c r="AG41" s="70" t="str">
        <f t="shared" si="27"/>
        <v/>
      </c>
      <c r="AH41" s="102" t="str">
        <f t="shared" si="28"/>
        <v/>
      </c>
      <c r="AI41" s="230" t="str">
        <f t="shared" si="5"/>
        <v/>
      </c>
      <c r="AJ41" s="46">
        <f t="shared" si="34"/>
        <v>0</v>
      </c>
      <c r="AK41" s="27">
        <v>22319</v>
      </c>
      <c r="AL41">
        <v>15.819999694824199</v>
      </c>
      <c r="AM41">
        <v>25.569999694824201</v>
      </c>
      <c r="AN41">
        <v>0</v>
      </c>
      <c r="AO41">
        <v>40.604499961058103</v>
      </c>
      <c r="AP41" s="34">
        <f t="shared" si="6"/>
        <v>4.5818677178159346</v>
      </c>
      <c r="AQ41" s="38">
        <f t="shared" si="16"/>
        <v>0</v>
      </c>
      <c r="AR41" s="40">
        <f t="shared" si="17"/>
        <v>0</v>
      </c>
      <c r="AS41" s="61">
        <f t="shared" si="7"/>
        <v>23.132499694824201</v>
      </c>
      <c r="AT41" s="35" t="str">
        <f t="shared" si="8"/>
        <v xml:space="preserve"> </v>
      </c>
      <c r="AU41" s="76" t="str">
        <f t="shared" si="21"/>
        <v/>
      </c>
      <c r="AV41" s="89" t="str">
        <f t="shared" si="30"/>
        <v/>
      </c>
      <c r="AW41" s="168">
        <f t="shared" si="9"/>
        <v>0</v>
      </c>
      <c r="AX41" s="165">
        <f t="shared" si="38"/>
        <v>0</v>
      </c>
      <c r="AY41" s="70" t="str">
        <f t="shared" si="29"/>
        <v/>
      </c>
      <c r="AZ41" s="102" t="str">
        <f t="shared" si="31"/>
        <v/>
      </c>
      <c r="BA41" s="230" t="str">
        <f t="shared" si="18"/>
        <v/>
      </c>
      <c r="BB41" s="46">
        <f t="shared" si="35"/>
        <v>0</v>
      </c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U41" s="54"/>
      <c r="CG41" s="54"/>
      <c r="DG41" s="39">
        <v>12</v>
      </c>
      <c r="DH41">
        <v>33.1</v>
      </c>
      <c r="DI41">
        <v>0</v>
      </c>
    </row>
    <row r="42" spans="1:113" ht="15.6">
      <c r="A42" s="27">
        <v>20128</v>
      </c>
      <c r="B42">
        <v>17.5</v>
      </c>
      <c r="C42">
        <v>29.540000915527301</v>
      </c>
      <c r="D42">
        <v>0</v>
      </c>
      <c r="E42">
        <v>40.604499961058103</v>
      </c>
      <c r="F42" s="36">
        <f t="shared" si="0"/>
        <v>5.4652432416515451</v>
      </c>
      <c r="G42" s="41">
        <f t="shared" si="10"/>
        <v>0</v>
      </c>
      <c r="H42" s="42">
        <f t="shared" si="11"/>
        <v>0</v>
      </c>
      <c r="I42" s="61">
        <f t="shared" si="1"/>
        <v>26.530000686645476</v>
      </c>
      <c r="J42" s="37" t="str">
        <f t="shared" si="12"/>
        <v xml:space="preserve"> </v>
      </c>
      <c r="K42" s="89" t="str">
        <f t="shared" si="19"/>
        <v/>
      </c>
      <c r="L42" s="89" t="str">
        <f t="shared" si="23"/>
        <v/>
      </c>
      <c r="M42" s="168">
        <f t="shared" si="33"/>
        <v>0</v>
      </c>
      <c r="N42" s="165">
        <f t="shared" si="36"/>
        <v>0</v>
      </c>
      <c r="O42" s="70" t="str">
        <f t="shared" si="24"/>
        <v/>
      </c>
      <c r="P42" s="102" t="str">
        <f t="shared" si="25"/>
        <v/>
      </c>
      <c r="Q42" s="230" t="str">
        <f t="shared" si="2"/>
        <v/>
      </c>
      <c r="R42" s="46">
        <f t="shared" si="32"/>
        <v>0</v>
      </c>
      <c r="S42" s="27">
        <v>21954</v>
      </c>
      <c r="T42">
        <v>18.209999084472699</v>
      </c>
      <c r="U42">
        <v>30.459999084472699</v>
      </c>
      <c r="V42">
        <v>0</v>
      </c>
      <c r="W42">
        <v>40.604499961058103</v>
      </c>
      <c r="X42" s="36">
        <f t="shared" si="3"/>
        <v>5.6214318685352938</v>
      </c>
      <c r="Y42" s="41">
        <f t="shared" si="13"/>
        <v>0</v>
      </c>
      <c r="Z42" s="42">
        <f t="shared" si="14"/>
        <v>0</v>
      </c>
      <c r="AA42" s="61">
        <f t="shared" si="4"/>
        <v>27.397499084472699</v>
      </c>
      <c r="AB42" s="37" t="str">
        <f t="shared" si="15"/>
        <v xml:space="preserve"> </v>
      </c>
      <c r="AC42" s="89" t="str">
        <f t="shared" si="20"/>
        <v/>
      </c>
      <c r="AD42" s="89" t="str">
        <f t="shared" si="26"/>
        <v/>
      </c>
      <c r="AE42" s="168">
        <f t="shared" si="22"/>
        <v>0</v>
      </c>
      <c r="AF42" s="165">
        <f t="shared" si="37"/>
        <v>0</v>
      </c>
      <c r="AG42" s="70" t="str">
        <f t="shared" si="27"/>
        <v/>
      </c>
      <c r="AH42" s="102" t="str">
        <f t="shared" si="28"/>
        <v/>
      </c>
      <c r="AI42" s="230" t="str">
        <f t="shared" si="5"/>
        <v/>
      </c>
      <c r="AJ42" s="46">
        <f t="shared" si="34"/>
        <v>0</v>
      </c>
      <c r="AK42" s="27">
        <v>22320</v>
      </c>
      <c r="AL42">
        <v>15.8599996566772</v>
      </c>
      <c r="AM42">
        <v>29.049999237060501</v>
      </c>
      <c r="AN42">
        <v>0</v>
      </c>
      <c r="AO42">
        <v>40.438617044793702</v>
      </c>
      <c r="AP42" s="34">
        <f t="shared" si="6"/>
        <v>5.5500930241595157</v>
      </c>
      <c r="AQ42" s="38">
        <f t="shared" si="16"/>
        <v>0</v>
      </c>
      <c r="AR42" s="40">
        <f t="shared" si="17"/>
        <v>0</v>
      </c>
      <c r="AS42" s="61">
        <f t="shared" si="7"/>
        <v>25.752499341964675</v>
      </c>
      <c r="AT42" s="35" t="str">
        <f t="shared" si="8"/>
        <v xml:space="preserve"> </v>
      </c>
      <c r="AU42" s="76" t="str">
        <f t="shared" si="21"/>
        <v/>
      </c>
      <c r="AV42" s="89" t="str">
        <f t="shared" si="30"/>
        <v/>
      </c>
      <c r="AW42" s="168">
        <f t="shared" si="9"/>
        <v>0</v>
      </c>
      <c r="AX42" s="165">
        <f t="shared" si="38"/>
        <v>0</v>
      </c>
      <c r="AY42" s="70" t="str">
        <f t="shared" si="29"/>
        <v/>
      </c>
      <c r="AZ42" s="102" t="str">
        <f t="shared" si="31"/>
        <v/>
      </c>
      <c r="BA42" s="230" t="str">
        <f t="shared" si="18"/>
        <v/>
      </c>
      <c r="BB42" s="46">
        <f t="shared" si="35"/>
        <v>0</v>
      </c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DG42">
        <v>12.1</v>
      </c>
      <c r="DH42">
        <v>35.6</v>
      </c>
      <c r="DI42">
        <v>0</v>
      </c>
    </row>
    <row r="43" spans="1:113" ht="15.6">
      <c r="A43" s="27">
        <v>20129</v>
      </c>
      <c r="B43">
        <v>19.680000305175799</v>
      </c>
      <c r="C43">
        <v>34.159999847412102</v>
      </c>
      <c r="D43">
        <v>0</v>
      </c>
      <c r="E43">
        <v>40.438617044793702</v>
      </c>
      <c r="F43" s="36">
        <f t="shared" si="0"/>
        <v>6.4601725210535825</v>
      </c>
      <c r="G43" s="41">
        <f t="shared" si="10"/>
        <v>0</v>
      </c>
      <c r="H43" s="42">
        <f t="shared" si="11"/>
        <v>0</v>
      </c>
      <c r="I43" s="61">
        <f t="shared" si="1"/>
        <v>30.539999961853027</v>
      </c>
      <c r="J43" s="37" t="str">
        <f t="shared" si="12"/>
        <v xml:space="preserve"> </v>
      </c>
      <c r="K43" s="89" t="str">
        <f t="shared" si="19"/>
        <v/>
      </c>
      <c r="L43" s="89" t="str">
        <f t="shared" si="23"/>
        <v/>
      </c>
      <c r="M43" s="168">
        <f t="shared" si="33"/>
        <v>0</v>
      </c>
      <c r="N43" s="165">
        <f t="shared" si="36"/>
        <v>0</v>
      </c>
      <c r="O43" s="70" t="str">
        <f t="shared" si="24"/>
        <v/>
      </c>
      <c r="P43" s="102" t="str">
        <f t="shared" si="25"/>
        <v/>
      </c>
      <c r="Q43" s="230" t="str">
        <f t="shared" si="2"/>
        <v/>
      </c>
      <c r="R43" s="46">
        <f t="shared" si="32"/>
        <v>0</v>
      </c>
      <c r="S43" s="27">
        <v>21955</v>
      </c>
      <c r="T43">
        <v>17.549999237060501</v>
      </c>
      <c r="U43">
        <v>26.4799995422363</v>
      </c>
      <c r="V43">
        <v>0</v>
      </c>
      <c r="W43">
        <v>40.438617044793702</v>
      </c>
      <c r="X43" s="36">
        <f t="shared" si="3"/>
        <v>4.5167962133531212</v>
      </c>
      <c r="Y43" s="41">
        <f t="shared" si="13"/>
        <v>0</v>
      </c>
      <c r="Z43" s="42">
        <f t="shared" si="14"/>
        <v>0</v>
      </c>
      <c r="AA43" s="61">
        <f t="shared" si="4"/>
        <v>24.247499465942351</v>
      </c>
      <c r="AB43" s="37" t="str">
        <f t="shared" si="15"/>
        <v xml:space="preserve"> </v>
      </c>
      <c r="AC43" s="89" t="str">
        <f t="shared" si="20"/>
        <v/>
      </c>
      <c r="AD43" s="89" t="str">
        <f t="shared" si="26"/>
        <v/>
      </c>
      <c r="AE43" s="168">
        <f t="shared" si="22"/>
        <v>0</v>
      </c>
      <c r="AF43" s="165">
        <f t="shared" si="37"/>
        <v>0</v>
      </c>
      <c r="AG43" s="70" t="str">
        <f t="shared" si="27"/>
        <v/>
      </c>
      <c r="AH43" s="102" t="str">
        <f t="shared" si="28"/>
        <v/>
      </c>
      <c r="AI43" s="230" t="str">
        <f t="shared" si="5"/>
        <v/>
      </c>
      <c r="AJ43" s="46">
        <f t="shared" si="34"/>
        <v>0</v>
      </c>
      <c r="AK43" s="27">
        <v>22321</v>
      </c>
      <c r="AL43">
        <v>17.450000762939499</v>
      </c>
      <c r="AM43">
        <v>33.639999389648402</v>
      </c>
      <c r="AN43">
        <v>0</v>
      </c>
      <c r="AO43">
        <v>40.269991928134303</v>
      </c>
      <c r="AP43" s="34">
        <f t="shared" si="6"/>
        <v>6.5933435912716742</v>
      </c>
      <c r="AQ43" s="38">
        <f t="shared" si="16"/>
        <v>0</v>
      </c>
      <c r="AR43" s="40">
        <f t="shared" si="17"/>
        <v>0</v>
      </c>
      <c r="AS43" s="61">
        <f t="shared" si="7"/>
        <v>29.592499732971177</v>
      </c>
      <c r="AT43" s="35" t="str">
        <f t="shared" si="8"/>
        <v xml:space="preserve"> </v>
      </c>
      <c r="AU43" s="76" t="str">
        <f t="shared" si="21"/>
        <v/>
      </c>
      <c r="AV43" s="89" t="str">
        <f t="shared" si="30"/>
        <v/>
      </c>
      <c r="AW43" s="168">
        <f t="shared" si="9"/>
        <v>0</v>
      </c>
      <c r="AX43" s="165">
        <f t="shared" si="38"/>
        <v>0</v>
      </c>
      <c r="AY43" s="70" t="str">
        <f t="shared" si="29"/>
        <v/>
      </c>
      <c r="AZ43" s="102" t="str">
        <f t="shared" si="31"/>
        <v/>
      </c>
      <c r="BA43" s="230" t="str">
        <f t="shared" si="18"/>
        <v/>
      </c>
      <c r="BB43" s="46">
        <f t="shared" si="35"/>
        <v>0</v>
      </c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DG43">
        <v>15</v>
      </c>
      <c r="DH43">
        <v>39</v>
      </c>
      <c r="DI43">
        <v>0</v>
      </c>
    </row>
    <row r="44" spans="1:113" ht="15.6">
      <c r="A44" s="27">
        <v>20130</v>
      </c>
      <c r="B44">
        <v>20.879999160766602</v>
      </c>
      <c r="C44">
        <v>34.819999694824197</v>
      </c>
      <c r="D44">
        <v>0</v>
      </c>
      <c r="E44">
        <v>40.269991928134303</v>
      </c>
      <c r="F44" s="36">
        <f t="shared" si="0"/>
        <v>6.4434055351025812</v>
      </c>
      <c r="G44" s="41">
        <f t="shared" si="10"/>
        <v>0</v>
      </c>
      <c r="H44" s="42">
        <f t="shared" si="11"/>
        <v>0</v>
      </c>
      <c r="I44" s="61">
        <f t="shared" si="1"/>
        <v>31.3349995613098</v>
      </c>
      <c r="J44" s="37" t="str">
        <f t="shared" si="12"/>
        <v xml:space="preserve"> </v>
      </c>
      <c r="K44" s="89" t="str">
        <f t="shared" si="19"/>
        <v/>
      </c>
      <c r="L44" s="89" t="str">
        <f t="shared" si="23"/>
        <v/>
      </c>
      <c r="M44" s="168">
        <f t="shared" si="33"/>
        <v>0</v>
      </c>
      <c r="N44" s="165">
        <f t="shared" si="36"/>
        <v>0</v>
      </c>
      <c r="O44" s="70" t="str">
        <f t="shared" si="24"/>
        <v/>
      </c>
      <c r="P44" s="102" t="str">
        <f t="shared" si="25"/>
        <v/>
      </c>
      <c r="Q44" s="230" t="str">
        <f t="shared" si="2"/>
        <v/>
      </c>
      <c r="R44" s="46">
        <f t="shared" si="32"/>
        <v>0</v>
      </c>
      <c r="S44" s="27">
        <v>21956</v>
      </c>
      <c r="T44">
        <v>15.6000003814697</v>
      </c>
      <c r="U44">
        <v>23.379999160766602</v>
      </c>
      <c r="V44">
        <v>0</v>
      </c>
      <c r="W44">
        <v>40.269991928134303</v>
      </c>
      <c r="X44" s="36">
        <f t="shared" si="3"/>
        <v>3.9321080144190388</v>
      </c>
      <c r="Y44" s="41">
        <f t="shared" si="13"/>
        <v>0</v>
      </c>
      <c r="Z44" s="42">
        <f t="shared" si="14"/>
        <v>0</v>
      </c>
      <c r="AA44" s="61">
        <f t="shared" si="4"/>
        <v>21.434999465942376</v>
      </c>
      <c r="AB44" s="37" t="str">
        <f t="shared" si="15"/>
        <v xml:space="preserve"> </v>
      </c>
      <c r="AC44" s="89" t="str">
        <f t="shared" si="20"/>
        <v/>
      </c>
      <c r="AD44" s="89" t="str">
        <f t="shared" si="26"/>
        <v/>
      </c>
      <c r="AE44" s="168">
        <f t="shared" si="22"/>
        <v>4.9782815353271281E-2</v>
      </c>
      <c r="AF44" s="165">
        <f t="shared" si="37"/>
        <v>0</v>
      </c>
      <c r="AG44" s="70" t="str">
        <f t="shared" si="27"/>
        <v/>
      </c>
      <c r="AH44" s="102" t="str">
        <f t="shared" si="28"/>
        <v/>
      </c>
      <c r="AI44" s="230" t="str">
        <f t="shared" si="5"/>
        <v/>
      </c>
      <c r="AJ44" s="46">
        <f t="shared" si="34"/>
        <v>0</v>
      </c>
      <c r="AK44" s="27">
        <v>22322</v>
      </c>
      <c r="AL44">
        <v>20.549999237060501</v>
      </c>
      <c r="AM44">
        <v>36.5200004577637</v>
      </c>
      <c r="AN44">
        <v>0</v>
      </c>
      <c r="AO44">
        <v>40.098799333109397</v>
      </c>
      <c r="AP44" s="34">
        <f t="shared" si="6"/>
        <v>6.9703528146331006</v>
      </c>
      <c r="AQ44" s="38">
        <f t="shared" si="16"/>
        <v>0</v>
      </c>
      <c r="AR44" s="40">
        <f t="shared" si="17"/>
        <v>0</v>
      </c>
      <c r="AS44" s="61">
        <f t="shared" si="7"/>
        <v>32.527500152587898</v>
      </c>
      <c r="AT44" s="35" t="str">
        <f t="shared" si="8"/>
        <v xml:space="preserve"> </v>
      </c>
      <c r="AU44" s="76" t="str">
        <f t="shared" si="21"/>
        <v/>
      </c>
      <c r="AV44" s="89" t="str">
        <f t="shared" si="30"/>
        <v/>
      </c>
      <c r="AW44" s="168">
        <f t="shared" si="9"/>
        <v>0</v>
      </c>
      <c r="AX44" s="165">
        <f t="shared" si="38"/>
        <v>0</v>
      </c>
      <c r="AY44" s="70" t="str">
        <f t="shared" si="29"/>
        <v/>
      </c>
      <c r="AZ44" s="102" t="str">
        <f t="shared" si="31"/>
        <v/>
      </c>
      <c r="BA44" s="230" t="str">
        <f t="shared" si="18"/>
        <v/>
      </c>
      <c r="BB44" s="46">
        <f t="shared" si="35"/>
        <v>0</v>
      </c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DG44">
        <v>16.899999999999999</v>
      </c>
      <c r="DH44">
        <v>35.299999999999997</v>
      </c>
      <c r="DI44">
        <v>0</v>
      </c>
    </row>
    <row r="45" spans="1:113" ht="18">
      <c r="A45" s="27">
        <v>20131</v>
      </c>
      <c r="B45">
        <v>19.5200004577637</v>
      </c>
      <c r="C45">
        <v>26.430000305175799</v>
      </c>
      <c r="D45">
        <v>0</v>
      </c>
      <c r="E45">
        <v>40.098799333109397</v>
      </c>
      <c r="F45" s="36">
        <f t="shared" si="0"/>
        <v>4.0348381006170682</v>
      </c>
      <c r="G45" s="41">
        <f t="shared" si="10"/>
        <v>0</v>
      </c>
      <c r="H45" s="42">
        <f t="shared" si="11"/>
        <v>0</v>
      </c>
      <c r="I45" s="61">
        <f t="shared" si="1"/>
        <v>24.702500343322775</v>
      </c>
      <c r="J45" s="37" t="str">
        <f t="shared" si="12"/>
        <v xml:space="preserve"> </v>
      </c>
      <c r="K45" s="89" t="str">
        <f t="shared" si="19"/>
        <v/>
      </c>
      <c r="L45" s="89" t="str">
        <f t="shared" si="23"/>
        <v/>
      </c>
      <c r="M45" s="168">
        <f t="shared" si="33"/>
        <v>0</v>
      </c>
      <c r="N45" s="165">
        <f t="shared" si="36"/>
        <v>0</v>
      </c>
      <c r="O45" s="70" t="str">
        <f t="shared" si="24"/>
        <v/>
      </c>
      <c r="P45" s="102" t="str">
        <f t="shared" si="25"/>
        <v/>
      </c>
      <c r="Q45" s="230" t="str">
        <f t="shared" si="2"/>
        <v/>
      </c>
      <c r="R45" s="46">
        <f t="shared" si="32"/>
        <v>0</v>
      </c>
      <c r="S45" s="27">
        <v>21957</v>
      </c>
      <c r="T45">
        <v>12.8599996566772</v>
      </c>
      <c r="U45">
        <v>26.409999847412099</v>
      </c>
      <c r="V45">
        <v>0</v>
      </c>
      <c r="W45">
        <v>40.098799333109397</v>
      </c>
      <c r="X45" s="36">
        <f t="shared" si="3"/>
        <v>5.1872909253775843</v>
      </c>
      <c r="Y45" s="41">
        <f t="shared" si="13"/>
        <v>0</v>
      </c>
      <c r="Z45" s="42">
        <f t="shared" si="14"/>
        <v>0</v>
      </c>
      <c r="AA45" s="61">
        <f t="shared" si="4"/>
        <v>23.022499799728372</v>
      </c>
      <c r="AB45" s="37" t="str">
        <f t="shared" si="15"/>
        <v xml:space="preserve"> </v>
      </c>
      <c r="AC45" s="89" t="str">
        <f t="shared" si="20"/>
        <v/>
      </c>
      <c r="AD45" s="89" t="str">
        <f t="shared" si="26"/>
        <v/>
      </c>
      <c r="AE45" s="168">
        <f t="shared" si="22"/>
        <v>0</v>
      </c>
      <c r="AF45" s="165">
        <f t="shared" si="37"/>
        <v>0</v>
      </c>
      <c r="AG45" s="70" t="str">
        <f t="shared" si="27"/>
        <v/>
      </c>
      <c r="AH45" s="102" t="str">
        <f t="shared" si="28"/>
        <v/>
      </c>
      <c r="AI45" s="230" t="str">
        <f t="shared" si="5"/>
        <v/>
      </c>
      <c r="AJ45" s="46">
        <f t="shared" si="34"/>
        <v>0</v>
      </c>
      <c r="AK45" s="27">
        <v>22323</v>
      </c>
      <c r="AL45">
        <v>22.079999923706101</v>
      </c>
      <c r="AM45">
        <v>33.889999389648402</v>
      </c>
      <c r="AN45">
        <v>0</v>
      </c>
      <c r="AO45">
        <v>39.925213981748598</v>
      </c>
      <c r="AP45" s="34">
        <f t="shared" si="6"/>
        <v>5.8973534626964454</v>
      </c>
      <c r="AQ45" s="38">
        <f t="shared" si="16"/>
        <v>0</v>
      </c>
      <c r="AR45" s="40">
        <f t="shared" si="17"/>
        <v>0</v>
      </c>
      <c r="AS45" s="61">
        <f t="shared" si="7"/>
        <v>30.937499523162828</v>
      </c>
      <c r="AT45" s="35" t="str">
        <f t="shared" si="8"/>
        <v xml:space="preserve"> </v>
      </c>
      <c r="AU45" s="76" t="str">
        <f t="shared" si="21"/>
        <v/>
      </c>
      <c r="AV45" s="89" t="str">
        <f t="shared" si="30"/>
        <v/>
      </c>
      <c r="AW45" s="168">
        <f t="shared" si="9"/>
        <v>0</v>
      </c>
      <c r="AX45" s="165">
        <f t="shared" si="38"/>
        <v>0</v>
      </c>
      <c r="AY45" s="70" t="str">
        <f t="shared" si="29"/>
        <v/>
      </c>
      <c r="AZ45" s="102" t="str">
        <f t="shared" si="31"/>
        <v/>
      </c>
      <c r="BA45" s="230" t="str">
        <f t="shared" si="18"/>
        <v/>
      </c>
      <c r="BB45" s="46">
        <f t="shared" si="35"/>
        <v>0</v>
      </c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CG45" s="57"/>
      <c r="DG45">
        <v>16.3</v>
      </c>
      <c r="DH45">
        <v>37.5</v>
      </c>
      <c r="DI45">
        <v>0</v>
      </c>
    </row>
    <row r="46" spans="1:113" ht="15.6">
      <c r="A46" s="27">
        <v>20132</v>
      </c>
      <c r="B46">
        <v>17.610000610351602</v>
      </c>
      <c r="C46">
        <v>26.2600002288818</v>
      </c>
      <c r="D46">
        <v>0</v>
      </c>
      <c r="E46">
        <v>39.925213981748598</v>
      </c>
      <c r="F46" s="36">
        <f t="shared" si="0"/>
        <v>4.380162978722721</v>
      </c>
      <c r="G46" s="41">
        <f t="shared" si="10"/>
        <v>0</v>
      </c>
      <c r="H46" s="42">
        <f t="shared" si="11"/>
        <v>0</v>
      </c>
      <c r="I46" s="61">
        <f t="shared" si="1"/>
        <v>24.09750032424925</v>
      </c>
      <c r="J46" s="37" t="str">
        <f t="shared" si="12"/>
        <v xml:space="preserve"> </v>
      </c>
      <c r="K46" s="89" t="str">
        <f t="shared" si="19"/>
        <v/>
      </c>
      <c r="L46" s="89" t="str">
        <f t="shared" si="23"/>
        <v/>
      </c>
      <c r="M46" s="168">
        <f t="shared" si="33"/>
        <v>0</v>
      </c>
      <c r="N46" s="165">
        <f t="shared" si="36"/>
        <v>0</v>
      </c>
      <c r="O46" s="70" t="str">
        <f t="shared" si="24"/>
        <v/>
      </c>
      <c r="P46" s="102" t="str">
        <f t="shared" si="25"/>
        <v/>
      </c>
      <c r="Q46" s="230" t="str">
        <f t="shared" si="2"/>
        <v/>
      </c>
      <c r="R46" s="46">
        <f t="shared" si="32"/>
        <v>0</v>
      </c>
      <c r="S46" s="27">
        <v>21958</v>
      </c>
      <c r="T46">
        <v>13.289999961853001</v>
      </c>
      <c r="U46">
        <v>26.549999237060501</v>
      </c>
      <c r="V46">
        <v>0</v>
      </c>
      <c r="W46">
        <v>39.925213981748598</v>
      </c>
      <c r="X46" s="36">
        <f t="shared" si="3"/>
        <v>5.1481647156612977</v>
      </c>
      <c r="Y46" s="41">
        <f t="shared" si="13"/>
        <v>0</v>
      </c>
      <c r="Z46" s="42">
        <f t="shared" si="14"/>
        <v>0</v>
      </c>
      <c r="AA46" s="61">
        <f t="shared" si="4"/>
        <v>23.234999418258624</v>
      </c>
      <c r="AB46" s="37" t="str">
        <f t="shared" si="15"/>
        <v xml:space="preserve"> </v>
      </c>
      <c r="AC46" s="89" t="str">
        <f t="shared" si="20"/>
        <v/>
      </c>
      <c r="AD46" s="89" t="str">
        <f t="shared" si="26"/>
        <v/>
      </c>
      <c r="AE46" s="168">
        <f t="shared" si="22"/>
        <v>0</v>
      </c>
      <c r="AF46" s="165">
        <f t="shared" si="37"/>
        <v>0</v>
      </c>
      <c r="AG46" s="70" t="str">
        <f t="shared" si="27"/>
        <v/>
      </c>
      <c r="AH46" s="102" t="str">
        <f t="shared" si="28"/>
        <v/>
      </c>
      <c r="AI46" s="230" t="str">
        <f t="shared" si="5"/>
        <v/>
      </c>
      <c r="AJ46" s="46">
        <f t="shared" si="34"/>
        <v>0</v>
      </c>
      <c r="AK46" s="27">
        <v>22324</v>
      </c>
      <c r="AL46">
        <v>20.819999694824201</v>
      </c>
      <c r="AM46">
        <v>35.119998931884801</v>
      </c>
      <c r="AN46">
        <v>0.30000001192092901</v>
      </c>
      <c r="AO46">
        <v>39.749410596081198</v>
      </c>
      <c r="AP46" s="34">
        <f t="shared" si="6"/>
        <v>6.4586441653103162</v>
      </c>
      <c r="AQ46" s="38">
        <f t="shared" si="16"/>
        <v>0</v>
      </c>
      <c r="AR46" s="40">
        <f t="shared" si="17"/>
        <v>0</v>
      </c>
      <c r="AS46" s="61">
        <f t="shared" si="7"/>
        <v>31.54499912261965</v>
      </c>
      <c r="AT46" s="35" t="str">
        <f t="shared" si="8"/>
        <v xml:space="preserve"> </v>
      </c>
      <c r="AU46" s="76" t="str">
        <f t="shared" si="21"/>
        <v/>
      </c>
      <c r="AV46" s="89" t="str">
        <f t="shared" si="30"/>
        <v/>
      </c>
      <c r="AW46" s="168">
        <f t="shared" si="9"/>
        <v>0</v>
      </c>
      <c r="AX46" s="165">
        <f t="shared" si="38"/>
        <v>0</v>
      </c>
      <c r="AY46" s="70" t="str">
        <f t="shared" si="29"/>
        <v/>
      </c>
      <c r="AZ46" s="102" t="str">
        <f t="shared" si="31"/>
        <v/>
      </c>
      <c r="BA46" s="230" t="str">
        <f t="shared" si="18"/>
        <v/>
      </c>
      <c r="BB46" s="46">
        <f t="shared" si="35"/>
        <v>0</v>
      </c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DG46">
        <v>15</v>
      </c>
      <c r="DH46">
        <v>32.1</v>
      </c>
      <c r="DI46">
        <v>0</v>
      </c>
    </row>
    <row r="47" spans="1:113" ht="15.6">
      <c r="A47" s="27">
        <v>20133</v>
      </c>
      <c r="B47">
        <v>16.899999618530298</v>
      </c>
      <c r="C47">
        <v>24.7399997711182</v>
      </c>
      <c r="D47">
        <v>0.10000000149011599</v>
      </c>
      <c r="E47">
        <v>39.749410596081198</v>
      </c>
      <c r="F47" s="36">
        <f t="shared" si="0"/>
        <v>4.0351784595046514</v>
      </c>
      <c r="G47" s="41">
        <f t="shared" si="10"/>
        <v>0</v>
      </c>
      <c r="H47" s="42">
        <f t="shared" si="11"/>
        <v>0</v>
      </c>
      <c r="I47" s="61">
        <f t="shared" si="1"/>
        <v>22.779999732971223</v>
      </c>
      <c r="J47" s="37" t="str">
        <f t="shared" si="12"/>
        <v xml:space="preserve"> </v>
      </c>
      <c r="K47" s="89" t="str">
        <f t="shared" si="19"/>
        <v/>
      </c>
      <c r="L47" s="89" t="str">
        <f t="shared" si="23"/>
        <v/>
      </c>
      <c r="M47" s="168">
        <f t="shared" si="33"/>
        <v>0</v>
      </c>
      <c r="N47" s="165">
        <f t="shared" si="36"/>
        <v>0</v>
      </c>
      <c r="O47" s="70" t="str">
        <f t="shared" si="24"/>
        <v/>
      </c>
      <c r="P47" s="102" t="str">
        <f t="shared" si="25"/>
        <v/>
      </c>
      <c r="Q47" s="230" t="str">
        <f t="shared" si="2"/>
        <v/>
      </c>
      <c r="R47" s="46">
        <f t="shared" si="32"/>
        <v>0</v>
      </c>
      <c r="S47" s="27">
        <v>21959</v>
      </c>
      <c r="T47">
        <v>14.420000076293899</v>
      </c>
      <c r="U47">
        <v>25.4899997711182</v>
      </c>
      <c r="V47">
        <v>0</v>
      </c>
      <c r="W47">
        <v>39.749410596081198</v>
      </c>
      <c r="X47" s="36">
        <f t="shared" si="3"/>
        <v>4.6874939818616381</v>
      </c>
      <c r="Y47" s="41">
        <f t="shared" si="13"/>
        <v>0</v>
      </c>
      <c r="Z47" s="42">
        <f t="shared" si="14"/>
        <v>0</v>
      </c>
      <c r="AA47" s="61">
        <f t="shared" si="4"/>
        <v>22.722499847412124</v>
      </c>
      <c r="AB47" s="37" t="str">
        <f t="shared" si="15"/>
        <v xml:space="preserve"> </v>
      </c>
      <c r="AC47" s="89" t="str">
        <f t="shared" si="20"/>
        <v/>
      </c>
      <c r="AD47" s="89" t="str">
        <f t="shared" si="26"/>
        <v/>
      </c>
      <c r="AE47" s="168">
        <f t="shared" si="22"/>
        <v>0</v>
      </c>
      <c r="AF47" s="165">
        <f t="shared" si="37"/>
        <v>0</v>
      </c>
      <c r="AG47" s="70" t="str">
        <f t="shared" si="27"/>
        <v/>
      </c>
      <c r="AH47" s="102" t="str">
        <f t="shared" si="28"/>
        <v/>
      </c>
      <c r="AI47" s="230" t="str">
        <f t="shared" si="5"/>
        <v/>
      </c>
      <c r="AJ47" s="46">
        <f t="shared" si="34"/>
        <v>0</v>
      </c>
      <c r="AK47" s="27">
        <v>22325</v>
      </c>
      <c r="AL47">
        <v>21.620000839233398</v>
      </c>
      <c r="AM47">
        <v>37.909999847412102</v>
      </c>
      <c r="AN47">
        <v>0</v>
      </c>
      <c r="AO47">
        <v>39.571563898136802</v>
      </c>
      <c r="AP47" s="34">
        <f t="shared" si="6"/>
        <v>7.1316989009533858</v>
      </c>
      <c r="AQ47" s="38">
        <f t="shared" si="16"/>
        <v>0</v>
      </c>
      <c r="AR47" s="40">
        <f t="shared" si="17"/>
        <v>0</v>
      </c>
      <c r="AS47" s="61">
        <f t="shared" si="7"/>
        <v>33.837500095367425</v>
      </c>
      <c r="AT47" s="35" t="str">
        <f t="shared" si="8"/>
        <v xml:space="preserve"> </v>
      </c>
      <c r="AU47" s="76" t="str">
        <f t="shared" si="21"/>
        <v/>
      </c>
      <c r="AV47" s="89" t="str">
        <f t="shared" si="30"/>
        <v/>
      </c>
      <c r="AW47" s="168">
        <f t="shared" si="9"/>
        <v>0</v>
      </c>
      <c r="AX47" s="165">
        <f t="shared" si="38"/>
        <v>0</v>
      </c>
      <c r="AY47" s="70" t="str">
        <f t="shared" si="29"/>
        <v/>
      </c>
      <c r="AZ47" s="102" t="str">
        <f t="shared" si="31"/>
        <v/>
      </c>
      <c r="BA47" s="230" t="str">
        <f t="shared" si="18"/>
        <v/>
      </c>
      <c r="BB47" s="46">
        <f t="shared" si="35"/>
        <v>0</v>
      </c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DG47">
        <v>20</v>
      </c>
      <c r="DH47">
        <v>32</v>
      </c>
      <c r="DI47">
        <v>0</v>
      </c>
    </row>
    <row r="48" spans="1:113" ht="15.6">
      <c r="A48" s="27">
        <v>20134</v>
      </c>
      <c r="B48">
        <v>15.8699998855591</v>
      </c>
      <c r="C48">
        <v>21.110000610351602</v>
      </c>
      <c r="D48">
        <v>0.5</v>
      </c>
      <c r="E48">
        <v>39.571563898136802</v>
      </c>
      <c r="F48" s="36">
        <f t="shared" si="0"/>
        <v>3.0860120007789678</v>
      </c>
      <c r="G48" s="41">
        <f t="shared" si="10"/>
        <v>0</v>
      </c>
      <c r="H48" s="42">
        <f t="shared" si="11"/>
        <v>0</v>
      </c>
      <c r="I48" s="61">
        <f t="shared" si="1"/>
        <v>19.800000429153478</v>
      </c>
      <c r="J48" s="37" t="str">
        <f t="shared" si="12"/>
        <v xml:space="preserve"> </v>
      </c>
      <c r="K48" s="89" t="str">
        <f t="shared" si="19"/>
        <v/>
      </c>
      <c r="L48" s="89" t="str">
        <f t="shared" si="23"/>
        <v/>
      </c>
      <c r="M48" s="168">
        <f t="shared" si="33"/>
        <v>0.11342037774093794</v>
      </c>
      <c r="N48" s="165">
        <f t="shared" si="36"/>
        <v>0</v>
      </c>
      <c r="O48" s="70" t="str">
        <f t="shared" si="24"/>
        <v/>
      </c>
      <c r="P48" s="102" t="str">
        <f t="shared" si="25"/>
        <v/>
      </c>
      <c r="Q48" s="230" t="str">
        <f t="shared" si="2"/>
        <v/>
      </c>
      <c r="R48" s="46">
        <f t="shared" si="32"/>
        <v>0</v>
      </c>
      <c r="S48" s="27">
        <v>21960</v>
      </c>
      <c r="T48">
        <v>13.75</v>
      </c>
      <c r="U48">
        <v>30.469999313354499</v>
      </c>
      <c r="V48">
        <v>0</v>
      </c>
      <c r="W48">
        <v>39.571563898136802</v>
      </c>
      <c r="X48" s="36">
        <f t="shared" si="3"/>
        <v>6.0624032058080264</v>
      </c>
      <c r="Y48" s="41">
        <f t="shared" si="13"/>
        <v>0</v>
      </c>
      <c r="Z48" s="42">
        <f t="shared" si="14"/>
        <v>0</v>
      </c>
      <c r="AA48" s="61">
        <f t="shared" si="4"/>
        <v>26.289999485015876</v>
      </c>
      <c r="AB48" s="37" t="str">
        <f t="shared" si="15"/>
        <v xml:space="preserve"> </v>
      </c>
      <c r="AC48" s="89" t="str">
        <f t="shared" si="20"/>
        <v/>
      </c>
      <c r="AD48" s="89" t="str">
        <f t="shared" si="26"/>
        <v/>
      </c>
      <c r="AE48" s="168">
        <f t="shared" si="22"/>
        <v>0</v>
      </c>
      <c r="AF48" s="165">
        <f t="shared" si="37"/>
        <v>0</v>
      </c>
      <c r="AG48" s="70" t="str">
        <f t="shared" si="27"/>
        <v/>
      </c>
      <c r="AH48" s="102" t="str">
        <f t="shared" si="28"/>
        <v/>
      </c>
      <c r="AI48" s="230" t="str">
        <f t="shared" si="5"/>
        <v/>
      </c>
      <c r="AJ48" s="46">
        <f t="shared" si="34"/>
        <v>0</v>
      </c>
      <c r="AK48" s="27">
        <v>22326</v>
      </c>
      <c r="AL48">
        <v>23.069999694824201</v>
      </c>
      <c r="AM48">
        <v>36.990001678466797</v>
      </c>
      <c r="AN48">
        <v>0</v>
      </c>
      <c r="AO48">
        <v>39.391848609944802</v>
      </c>
      <c r="AP48" s="34">
        <f t="shared" si="6"/>
        <v>6.5991522708772381</v>
      </c>
      <c r="AQ48" s="38">
        <f t="shared" si="16"/>
        <v>0</v>
      </c>
      <c r="AR48" s="40">
        <f t="shared" si="17"/>
        <v>0</v>
      </c>
      <c r="AS48" s="61">
        <f t="shared" si="7"/>
        <v>33.510001182556145</v>
      </c>
      <c r="AT48" s="35" t="str">
        <f t="shared" si="8"/>
        <v xml:space="preserve"> </v>
      </c>
      <c r="AU48" s="76" t="str">
        <f t="shared" si="21"/>
        <v/>
      </c>
      <c r="AV48" s="89" t="str">
        <f t="shared" si="30"/>
        <v/>
      </c>
      <c r="AW48" s="168">
        <f t="shared" si="9"/>
        <v>0</v>
      </c>
      <c r="AX48" s="165">
        <f t="shared" si="38"/>
        <v>0</v>
      </c>
      <c r="AY48" s="70" t="str">
        <f t="shared" si="29"/>
        <v/>
      </c>
      <c r="AZ48" s="102" t="str">
        <f t="shared" si="31"/>
        <v/>
      </c>
      <c r="BA48" s="230" t="str">
        <f t="shared" si="18"/>
        <v/>
      </c>
      <c r="BB48" s="46">
        <f t="shared" si="35"/>
        <v>0</v>
      </c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DG48">
        <v>21.7</v>
      </c>
      <c r="DH48">
        <v>36</v>
      </c>
      <c r="DI48">
        <v>1</v>
      </c>
    </row>
    <row r="49" spans="1:113" ht="15.6">
      <c r="A49" s="27">
        <v>20135</v>
      </c>
      <c r="B49">
        <v>16.2600002288818</v>
      </c>
      <c r="C49">
        <v>20.7299995422363</v>
      </c>
      <c r="D49">
        <v>15.300000190734901</v>
      </c>
      <c r="E49">
        <v>39.391848609944802</v>
      </c>
      <c r="F49" s="36">
        <f t="shared" si="0"/>
        <v>2.8377141215905031</v>
      </c>
      <c r="G49" s="41">
        <f t="shared" si="10"/>
        <v>13.029828893462497</v>
      </c>
      <c r="H49" s="42">
        <f t="shared" si="11"/>
        <v>0.26059657786924995</v>
      </c>
      <c r="I49" s="61">
        <f t="shared" si="1"/>
        <v>19.612499713897677</v>
      </c>
      <c r="J49" s="37">
        <f t="shared" si="12"/>
        <v>1</v>
      </c>
      <c r="K49" s="89">
        <f t="shared" si="19"/>
        <v>1</v>
      </c>
      <c r="L49" s="89" t="str">
        <f t="shared" si="23"/>
        <v/>
      </c>
      <c r="M49" s="168">
        <f t="shared" si="33"/>
        <v>0.11460001952475952</v>
      </c>
      <c r="N49" s="165">
        <f t="shared" si="36"/>
        <v>0</v>
      </c>
      <c r="O49" s="70" t="str">
        <f t="shared" si="24"/>
        <v/>
      </c>
      <c r="P49" s="102" t="str">
        <f t="shared" si="25"/>
        <v/>
      </c>
      <c r="Q49" s="230" t="str">
        <f t="shared" si="2"/>
        <v/>
      </c>
      <c r="R49" s="46">
        <f t="shared" si="32"/>
        <v>0</v>
      </c>
      <c r="S49" s="27">
        <v>21961</v>
      </c>
      <c r="T49">
        <v>15.7299995422363</v>
      </c>
      <c r="U49">
        <v>29.930000305175799</v>
      </c>
      <c r="V49">
        <v>0</v>
      </c>
      <c r="W49">
        <v>39.391848609944802</v>
      </c>
      <c r="X49" s="36">
        <f t="shared" si="3"/>
        <v>5.6618599058666632</v>
      </c>
      <c r="Y49" s="41">
        <f t="shared" si="13"/>
        <v>0</v>
      </c>
      <c r="Z49" s="42">
        <f t="shared" si="14"/>
        <v>0</v>
      </c>
      <c r="AA49" s="61">
        <f t="shared" si="4"/>
        <v>26.380000114440925</v>
      </c>
      <c r="AB49" s="37" t="str">
        <f t="shared" si="15"/>
        <v xml:space="preserve"> </v>
      </c>
      <c r="AC49" s="89" t="str">
        <f t="shared" si="20"/>
        <v/>
      </c>
      <c r="AD49" s="89" t="str">
        <f t="shared" si="26"/>
        <v/>
      </c>
      <c r="AE49" s="168">
        <f t="shared" si="22"/>
        <v>0</v>
      </c>
      <c r="AF49" s="165">
        <f t="shared" si="37"/>
        <v>0</v>
      </c>
      <c r="AG49" s="70" t="str">
        <f t="shared" si="27"/>
        <v/>
      </c>
      <c r="AH49" s="102" t="str">
        <f t="shared" si="28"/>
        <v/>
      </c>
      <c r="AI49" s="230" t="str">
        <f t="shared" si="5"/>
        <v/>
      </c>
      <c r="AJ49" s="46">
        <f t="shared" si="34"/>
        <v>0</v>
      </c>
      <c r="AK49" s="27">
        <v>22327</v>
      </c>
      <c r="AL49">
        <v>22.200000762939499</v>
      </c>
      <c r="AM49">
        <v>36.919998168945298</v>
      </c>
      <c r="AN49">
        <v>0</v>
      </c>
      <c r="AO49">
        <v>39.210410083851201</v>
      </c>
      <c r="AP49" s="34">
        <f t="shared" si="6"/>
        <v>6.688499387235936</v>
      </c>
      <c r="AQ49" s="38">
        <f t="shared" si="16"/>
        <v>0</v>
      </c>
      <c r="AR49" s="40">
        <f t="shared" si="17"/>
        <v>0</v>
      </c>
      <c r="AS49" s="61">
        <f t="shared" si="7"/>
        <v>33.239998817443848</v>
      </c>
      <c r="AT49" s="35" t="str">
        <f t="shared" si="8"/>
        <v xml:space="preserve"> </v>
      </c>
      <c r="AU49" s="76" t="str">
        <f t="shared" si="21"/>
        <v/>
      </c>
      <c r="AV49" s="89" t="str">
        <f t="shared" si="30"/>
        <v/>
      </c>
      <c r="AW49" s="168">
        <f t="shared" si="9"/>
        <v>0</v>
      </c>
      <c r="AX49" s="165">
        <f t="shared" si="38"/>
        <v>0</v>
      </c>
      <c r="AY49" s="70" t="str">
        <f t="shared" si="29"/>
        <v/>
      </c>
      <c r="AZ49" s="102" t="str">
        <f t="shared" si="31"/>
        <v/>
      </c>
      <c r="BA49" s="230" t="str">
        <f t="shared" si="18"/>
        <v/>
      </c>
      <c r="BB49" s="46">
        <f t="shared" si="35"/>
        <v>0</v>
      </c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DG49">
        <v>21</v>
      </c>
      <c r="DH49">
        <v>40</v>
      </c>
      <c r="DI49">
        <v>0</v>
      </c>
    </row>
    <row r="50" spans="1:113" ht="15.6">
      <c r="A50" s="27">
        <v>20136</v>
      </c>
      <c r="B50">
        <v>17.049999237060501</v>
      </c>
      <c r="C50">
        <v>21.670000076293899</v>
      </c>
      <c r="D50">
        <v>33.900001525878899</v>
      </c>
      <c r="E50">
        <v>39.210410083851201</v>
      </c>
      <c r="F50" s="36">
        <f t="shared" si="0"/>
        <v>2.9400848526513004</v>
      </c>
      <c r="G50" s="41">
        <f t="shared" si="10"/>
        <v>44.577762537220359</v>
      </c>
      <c r="H50" s="42">
        <f t="shared" si="11"/>
        <v>0.89155525074440722</v>
      </c>
      <c r="I50" s="61">
        <f t="shared" si="1"/>
        <v>20.51499986648555</v>
      </c>
      <c r="J50" s="37">
        <f t="shared" si="12"/>
        <v>1</v>
      </c>
      <c r="K50" s="89">
        <f t="shared" si="19"/>
        <v>1</v>
      </c>
      <c r="L50" s="89" t="str">
        <f t="shared" si="23"/>
        <v/>
      </c>
      <c r="M50" s="168">
        <f t="shared" si="33"/>
        <v>0.10399344720581429</v>
      </c>
      <c r="N50" s="165">
        <f t="shared" si="36"/>
        <v>0</v>
      </c>
      <c r="O50" s="70" t="str">
        <f t="shared" si="24"/>
        <v/>
      </c>
      <c r="P50" s="102" t="str">
        <f t="shared" si="25"/>
        <v/>
      </c>
      <c r="Q50" s="230" t="str">
        <f t="shared" si="2"/>
        <v/>
      </c>
      <c r="R50" s="46">
        <f t="shared" si="32"/>
        <v>0</v>
      </c>
      <c r="S50" s="27">
        <v>21962</v>
      </c>
      <c r="T50">
        <v>16.7399997711182</v>
      </c>
      <c r="U50">
        <v>32.319999694824197</v>
      </c>
      <c r="V50">
        <v>0</v>
      </c>
      <c r="W50">
        <v>39.210410083851201</v>
      </c>
      <c r="X50" s="36">
        <f t="shared" si="3"/>
        <v>6.1502833891784041</v>
      </c>
      <c r="Y50" s="41">
        <f t="shared" si="13"/>
        <v>0</v>
      </c>
      <c r="Z50" s="42">
        <f t="shared" si="14"/>
        <v>0</v>
      </c>
      <c r="AA50" s="61">
        <f t="shared" si="4"/>
        <v>28.424999713897698</v>
      </c>
      <c r="AB50" s="37" t="str">
        <f t="shared" si="15"/>
        <v xml:space="preserve"> </v>
      </c>
      <c r="AC50" s="89" t="str">
        <f t="shared" si="20"/>
        <v/>
      </c>
      <c r="AD50" s="89" t="str">
        <f t="shared" si="26"/>
        <v/>
      </c>
      <c r="AE50" s="168">
        <f t="shared" si="22"/>
        <v>0</v>
      </c>
      <c r="AF50" s="165">
        <f t="shared" si="37"/>
        <v>0</v>
      </c>
      <c r="AG50" s="70" t="str">
        <f t="shared" si="27"/>
        <v/>
      </c>
      <c r="AH50" s="102" t="str">
        <f t="shared" si="28"/>
        <v/>
      </c>
      <c r="AI50" s="230" t="str">
        <f t="shared" si="5"/>
        <v/>
      </c>
      <c r="AJ50" s="46">
        <f t="shared" si="34"/>
        <v>0</v>
      </c>
      <c r="AK50" s="27">
        <v>22328</v>
      </c>
      <c r="AL50">
        <v>21.200000762939499</v>
      </c>
      <c r="AM50">
        <v>27.950000762939499</v>
      </c>
      <c r="AN50">
        <v>2.9000000953674299</v>
      </c>
      <c r="AO50">
        <v>39.027276193468403</v>
      </c>
      <c r="AP50" s="34">
        <f t="shared" si="6"/>
        <v>4.0335885822617996</v>
      </c>
      <c r="AQ50" s="38">
        <f t="shared" si="16"/>
        <v>0</v>
      </c>
      <c r="AR50" s="40">
        <f t="shared" si="17"/>
        <v>0</v>
      </c>
      <c r="AS50" s="61">
        <f t="shared" si="7"/>
        <v>26.262500762939499</v>
      </c>
      <c r="AT50" s="35" t="str">
        <f t="shared" si="8"/>
        <v xml:space="preserve"> </v>
      </c>
      <c r="AU50" s="76" t="str">
        <f t="shared" si="21"/>
        <v/>
      </c>
      <c r="AV50" s="89" t="str">
        <f t="shared" si="30"/>
        <v/>
      </c>
      <c r="AW50" s="168">
        <f t="shared" si="9"/>
        <v>0</v>
      </c>
      <c r="AX50" s="165">
        <f t="shared" si="38"/>
        <v>0</v>
      </c>
      <c r="AY50" s="70" t="str">
        <f t="shared" si="29"/>
        <v/>
      </c>
      <c r="AZ50" s="102" t="str">
        <f t="shared" si="31"/>
        <v/>
      </c>
      <c r="BA50" s="230" t="str">
        <f t="shared" si="18"/>
        <v/>
      </c>
      <c r="BB50" s="46">
        <f t="shared" si="35"/>
        <v>0</v>
      </c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DG50">
        <v>21.6</v>
      </c>
      <c r="DH50">
        <v>38.1</v>
      </c>
      <c r="DI50">
        <v>0</v>
      </c>
    </row>
    <row r="51" spans="1:113" ht="15.6">
      <c r="A51" s="27">
        <v>20137</v>
      </c>
      <c r="B51">
        <v>18.389999389648398</v>
      </c>
      <c r="C51">
        <v>24.659999847412099</v>
      </c>
      <c r="D51">
        <v>69.099998474121094</v>
      </c>
      <c r="E51">
        <v>39.027276193468403</v>
      </c>
      <c r="F51" s="36">
        <f t="shared" si="0"/>
        <v>3.6077173658110482</v>
      </c>
      <c r="G51" s="41">
        <f t="shared" si="10"/>
        <v>50</v>
      </c>
      <c r="H51" s="42">
        <f t="shared" si="11"/>
        <v>1</v>
      </c>
      <c r="I51" s="61">
        <f t="shared" si="1"/>
        <v>23.092499732971174</v>
      </c>
      <c r="J51" s="37">
        <f t="shared" si="12"/>
        <v>1</v>
      </c>
      <c r="K51" s="89">
        <f t="shared" si="19"/>
        <v>1</v>
      </c>
      <c r="L51" s="89" t="str">
        <f t="shared" si="23"/>
        <v/>
      </c>
      <c r="M51" s="168">
        <f t="shared" si="33"/>
        <v>0</v>
      </c>
      <c r="N51" s="165">
        <f t="shared" si="36"/>
        <v>0</v>
      </c>
      <c r="O51" s="70" t="str">
        <f t="shared" si="24"/>
        <v/>
      </c>
      <c r="P51" s="102" t="str">
        <f t="shared" si="25"/>
        <v/>
      </c>
      <c r="Q51" s="230" t="str">
        <f t="shared" si="2"/>
        <v/>
      </c>
      <c r="R51" s="46">
        <f t="shared" si="32"/>
        <v>0</v>
      </c>
      <c r="S51" s="27">
        <v>21963</v>
      </c>
      <c r="T51">
        <v>18.920000076293899</v>
      </c>
      <c r="U51">
        <v>32.360000610351598</v>
      </c>
      <c r="V51">
        <v>0</v>
      </c>
      <c r="W51">
        <v>39.027276193468403</v>
      </c>
      <c r="X51" s="36">
        <f t="shared" si="3"/>
        <v>5.8347124340677263</v>
      </c>
      <c r="Y51" s="41">
        <f t="shared" si="13"/>
        <v>0</v>
      </c>
      <c r="Z51" s="42">
        <f t="shared" si="14"/>
        <v>0</v>
      </c>
      <c r="AA51" s="61">
        <f t="shared" si="4"/>
        <v>29.000000476837172</v>
      </c>
      <c r="AB51" s="37" t="str">
        <f t="shared" si="15"/>
        <v xml:space="preserve"> </v>
      </c>
      <c r="AC51" s="89" t="str">
        <f t="shared" si="20"/>
        <v/>
      </c>
      <c r="AD51" s="89" t="str">
        <f t="shared" si="26"/>
        <v/>
      </c>
      <c r="AE51" s="168">
        <f t="shared" si="22"/>
        <v>0</v>
      </c>
      <c r="AF51" s="165">
        <f t="shared" si="37"/>
        <v>0</v>
      </c>
      <c r="AG51" s="70" t="str">
        <f t="shared" si="27"/>
        <v/>
      </c>
      <c r="AH51" s="102" t="str">
        <f t="shared" si="28"/>
        <v/>
      </c>
      <c r="AI51" s="230" t="str">
        <f t="shared" si="5"/>
        <v/>
      </c>
      <c r="AJ51" s="46">
        <f t="shared" si="34"/>
        <v>0</v>
      </c>
      <c r="AK51" s="27">
        <v>22329</v>
      </c>
      <c r="AL51">
        <v>20.200000762939499</v>
      </c>
      <c r="AM51">
        <v>25.799999237060501</v>
      </c>
      <c r="AN51">
        <v>0.20000000298023199</v>
      </c>
      <c r="AO51">
        <v>38.842445442725001</v>
      </c>
      <c r="AP51" s="34">
        <f t="shared" si="6"/>
        <v>3.5206466032449901</v>
      </c>
      <c r="AQ51" s="38">
        <f t="shared" si="16"/>
        <v>0</v>
      </c>
      <c r="AR51" s="40">
        <f t="shared" si="17"/>
        <v>0</v>
      </c>
      <c r="AS51" s="61">
        <f t="shared" si="7"/>
        <v>24.399999618530252</v>
      </c>
      <c r="AT51" s="35" t="str">
        <f t="shared" si="8"/>
        <v xml:space="preserve"> </v>
      </c>
      <c r="AU51" s="76" t="str">
        <f t="shared" si="21"/>
        <v/>
      </c>
      <c r="AV51" s="89" t="str">
        <f t="shared" si="30"/>
        <v/>
      </c>
      <c r="AW51" s="168">
        <f t="shared" si="9"/>
        <v>0</v>
      </c>
      <c r="AX51" s="165">
        <f t="shared" si="38"/>
        <v>0</v>
      </c>
      <c r="AY51" s="70" t="str">
        <f t="shared" si="29"/>
        <v/>
      </c>
      <c r="AZ51" s="102" t="str">
        <f t="shared" si="31"/>
        <v/>
      </c>
      <c r="BA51" s="230" t="str">
        <f t="shared" si="18"/>
        <v/>
      </c>
      <c r="BB51" s="46">
        <f t="shared" si="35"/>
        <v>0</v>
      </c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DG51">
        <v>18.5</v>
      </c>
      <c r="DH51">
        <v>35.6</v>
      </c>
      <c r="DI51">
        <v>0</v>
      </c>
    </row>
    <row r="52" spans="1:113" ht="15.6">
      <c r="A52" s="27">
        <v>20138</v>
      </c>
      <c r="B52">
        <v>19.9899997711182</v>
      </c>
      <c r="C52">
        <v>27.159999847412099</v>
      </c>
      <c r="D52">
        <v>10</v>
      </c>
      <c r="E52">
        <v>38.842445442725001</v>
      </c>
      <c r="F52" s="36">
        <f t="shared" si="0"/>
        <v>4.0398561484345468</v>
      </c>
      <c r="G52" s="41">
        <f t="shared" si="10"/>
        <v>50</v>
      </c>
      <c r="H52" s="42">
        <f t="shared" si="11"/>
        <v>1</v>
      </c>
      <c r="I52" s="61">
        <f t="shared" si="1"/>
        <v>25.367499828338623</v>
      </c>
      <c r="J52" s="37">
        <f t="shared" si="12"/>
        <v>1</v>
      </c>
      <c r="K52" s="89">
        <f t="shared" si="19"/>
        <v>1</v>
      </c>
      <c r="L52" s="89" t="str">
        <f t="shared" si="23"/>
        <v/>
      </c>
      <c r="M52" s="168">
        <f t="shared" si="33"/>
        <v>0</v>
      </c>
      <c r="N52" s="165">
        <f t="shared" si="36"/>
        <v>0</v>
      </c>
      <c r="O52" s="70" t="str">
        <f t="shared" si="24"/>
        <v/>
      </c>
      <c r="P52" s="102" t="str">
        <f t="shared" si="25"/>
        <v/>
      </c>
      <c r="Q52" s="230" t="str">
        <f t="shared" si="2"/>
        <v/>
      </c>
      <c r="R52" s="46">
        <f t="shared" si="32"/>
        <v>0</v>
      </c>
      <c r="S52" s="27">
        <v>21964</v>
      </c>
      <c r="T52">
        <v>20.909999847412099</v>
      </c>
      <c r="U52">
        <v>31.280000686645501</v>
      </c>
      <c r="V52">
        <v>0</v>
      </c>
      <c r="W52">
        <v>38.842445442725001</v>
      </c>
      <c r="X52" s="36">
        <f t="shared" si="3"/>
        <v>5.1543364982191395</v>
      </c>
      <c r="Y52" s="41">
        <f t="shared" si="13"/>
        <v>0</v>
      </c>
      <c r="Z52" s="42">
        <f t="shared" si="14"/>
        <v>0</v>
      </c>
      <c r="AA52" s="61">
        <f t="shared" si="4"/>
        <v>28.687500476837151</v>
      </c>
      <c r="AB52" s="37" t="str">
        <f t="shared" si="15"/>
        <v xml:space="preserve"> </v>
      </c>
      <c r="AC52" s="89" t="str">
        <f t="shared" si="20"/>
        <v/>
      </c>
      <c r="AD52" s="89" t="str">
        <f t="shared" si="26"/>
        <v/>
      </c>
      <c r="AE52" s="168">
        <f t="shared" si="22"/>
        <v>0</v>
      </c>
      <c r="AF52" s="165">
        <f t="shared" si="37"/>
        <v>0</v>
      </c>
      <c r="AG52" s="70" t="str">
        <f t="shared" si="27"/>
        <v/>
      </c>
      <c r="AH52" s="102" t="str">
        <f t="shared" si="28"/>
        <v/>
      </c>
      <c r="AI52" s="230" t="str">
        <f t="shared" si="5"/>
        <v/>
      </c>
      <c r="AJ52" s="46">
        <f t="shared" si="34"/>
        <v>0</v>
      </c>
      <c r="AK52" s="27">
        <v>22330</v>
      </c>
      <c r="AL52">
        <v>17.850000381469702</v>
      </c>
      <c r="AM52">
        <v>25.219999313354499</v>
      </c>
      <c r="AN52">
        <v>1.1000000238418599</v>
      </c>
      <c r="AO52">
        <v>38.655916335549897</v>
      </c>
      <c r="AP52" s="34">
        <f t="shared" si="6"/>
        <v>3.8751684852028139</v>
      </c>
      <c r="AQ52" s="38">
        <f t="shared" si="16"/>
        <v>0</v>
      </c>
      <c r="AR52" s="40">
        <f t="shared" si="17"/>
        <v>0</v>
      </c>
      <c r="AS52" s="61">
        <f t="shared" si="7"/>
        <v>23.377499580383301</v>
      </c>
      <c r="AT52" s="35" t="str">
        <f t="shared" si="8"/>
        <v xml:space="preserve"> </v>
      </c>
      <c r="AU52" s="76" t="str">
        <f t="shared" si="21"/>
        <v/>
      </c>
      <c r="AV52" s="89" t="str">
        <f t="shared" si="30"/>
        <v/>
      </c>
      <c r="AW52" s="168">
        <f t="shared" si="9"/>
        <v>0</v>
      </c>
      <c r="AX52" s="165">
        <f t="shared" si="38"/>
        <v>0</v>
      </c>
      <c r="AY52" s="70" t="str">
        <f t="shared" si="29"/>
        <v/>
      </c>
      <c r="AZ52" s="102" t="str">
        <f t="shared" si="31"/>
        <v/>
      </c>
      <c r="BA52" s="230" t="str">
        <f t="shared" si="18"/>
        <v/>
      </c>
      <c r="BB52" s="46">
        <f t="shared" si="35"/>
        <v>0</v>
      </c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DG52">
        <v>12.9</v>
      </c>
      <c r="DH52">
        <v>30</v>
      </c>
      <c r="DI52">
        <v>0</v>
      </c>
    </row>
    <row r="53" spans="1:113" ht="15.6">
      <c r="A53" s="27">
        <v>20139</v>
      </c>
      <c r="B53">
        <v>20.829999923706101</v>
      </c>
      <c r="C53">
        <v>34.409999847412102</v>
      </c>
      <c r="D53">
        <v>0</v>
      </c>
      <c r="E53">
        <v>38.655916335549897</v>
      </c>
      <c r="F53" s="36">
        <f t="shared" si="0"/>
        <v>6.0739992903379427</v>
      </c>
      <c r="G53" s="41">
        <f t="shared" si="10"/>
        <v>45.140800567729642</v>
      </c>
      <c r="H53" s="42">
        <f t="shared" si="11"/>
        <v>0.90281601135459288</v>
      </c>
      <c r="I53" s="61">
        <f t="shared" si="1"/>
        <v>31.014999866485603</v>
      </c>
      <c r="J53" s="37">
        <f t="shared" si="12"/>
        <v>1</v>
      </c>
      <c r="K53" s="89">
        <f t="shared" si="19"/>
        <v>1</v>
      </c>
      <c r="L53" s="89" t="str">
        <f t="shared" si="23"/>
        <v/>
      </c>
      <c r="M53" s="168">
        <f t="shared" si="33"/>
        <v>0</v>
      </c>
      <c r="N53" s="165">
        <f t="shared" si="36"/>
        <v>0</v>
      </c>
      <c r="O53" s="70" t="str">
        <f t="shared" si="24"/>
        <v/>
      </c>
      <c r="P53" s="102" t="str">
        <f t="shared" si="25"/>
        <v/>
      </c>
      <c r="Q53" s="230" t="str">
        <f t="shared" si="2"/>
        <v/>
      </c>
      <c r="R53" s="46">
        <f t="shared" si="32"/>
        <v>0</v>
      </c>
      <c r="S53" s="27">
        <v>21965</v>
      </c>
      <c r="T53">
        <v>21.909999847412099</v>
      </c>
      <c r="U53">
        <v>34.099998474121101</v>
      </c>
      <c r="V53">
        <v>0</v>
      </c>
      <c r="W53">
        <v>38.655916335549897</v>
      </c>
      <c r="X53" s="36">
        <f t="shared" si="3"/>
        <v>5.8035326512227385</v>
      </c>
      <c r="Y53" s="41">
        <f t="shared" si="13"/>
        <v>0</v>
      </c>
      <c r="Z53" s="42">
        <f t="shared" si="14"/>
        <v>0</v>
      </c>
      <c r="AA53" s="61">
        <f t="shared" si="4"/>
        <v>31.052498817443851</v>
      </c>
      <c r="AB53" s="37" t="str">
        <f t="shared" si="15"/>
        <v xml:space="preserve"> </v>
      </c>
      <c r="AC53" s="89" t="str">
        <f t="shared" si="20"/>
        <v/>
      </c>
      <c r="AD53" s="89" t="str">
        <f t="shared" si="26"/>
        <v/>
      </c>
      <c r="AE53" s="168">
        <f t="shared" si="22"/>
        <v>0</v>
      </c>
      <c r="AF53" s="165">
        <f t="shared" si="37"/>
        <v>0</v>
      </c>
      <c r="AG53" s="70" t="str">
        <f t="shared" si="27"/>
        <v/>
      </c>
      <c r="AH53" s="102" t="str">
        <f t="shared" si="28"/>
        <v/>
      </c>
      <c r="AI53" s="230" t="str">
        <f t="shared" si="5"/>
        <v/>
      </c>
      <c r="AJ53" s="46">
        <f t="shared" si="34"/>
        <v>0</v>
      </c>
      <c r="AK53" s="27">
        <v>22331</v>
      </c>
      <c r="AL53">
        <v>15.819999694824199</v>
      </c>
      <c r="AM53">
        <v>25.329999923706101</v>
      </c>
      <c r="AN53">
        <v>2.9000000953674299</v>
      </c>
      <c r="AO53">
        <v>38.467687375871797</v>
      </c>
      <c r="AP53" s="34">
        <f t="shared" si="6"/>
        <v>4.2736256725642709</v>
      </c>
      <c r="AQ53" s="38">
        <f t="shared" si="16"/>
        <v>0</v>
      </c>
      <c r="AR53" s="40">
        <f t="shared" si="17"/>
        <v>0</v>
      </c>
      <c r="AS53" s="61">
        <f t="shared" si="7"/>
        <v>22.952499866485624</v>
      </c>
      <c r="AT53" s="35" t="str">
        <f t="shared" si="8"/>
        <v xml:space="preserve"> </v>
      </c>
      <c r="AU53" s="76">
        <f t="shared" si="21"/>
        <v>1</v>
      </c>
      <c r="AV53" s="89" t="str">
        <f t="shared" si="30"/>
        <v/>
      </c>
      <c r="AW53" s="168">
        <f t="shared" si="9"/>
        <v>0</v>
      </c>
      <c r="AX53" s="165">
        <f t="shared" si="38"/>
        <v>0</v>
      </c>
      <c r="AY53" s="70" t="str">
        <f t="shared" si="29"/>
        <v/>
      </c>
      <c r="AZ53" s="102" t="str">
        <f t="shared" si="31"/>
        <v/>
      </c>
      <c r="BA53" s="230" t="str">
        <f t="shared" si="18"/>
        <v/>
      </c>
      <c r="BB53" s="46">
        <f t="shared" si="35"/>
        <v>0</v>
      </c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DG53">
        <v>14.2</v>
      </c>
      <c r="DH53">
        <v>33</v>
      </c>
      <c r="DI53">
        <v>0</v>
      </c>
    </row>
    <row r="54" spans="1:113" ht="15.6">
      <c r="A54" s="27">
        <v>20140</v>
      </c>
      <c r="B54">
        <v>24.9799995422363</v>
      </c>
      <c r="C54">
        <v>39.25</v>
      </c>
      <c r="D54">
        <v>0</v>
      </c>
      <c r="E54">
        <v>38.467687375871797</v>
      </c>
      <c r="F54" s="36">
        <f t="shared" si="0"/>
        <v>6.8092753536112731</v>
      </c>
      <c r="G54" s="41">
        <f t="shared" si="10"/>
        <v>39.693380284840622</v>
      </c>
      <c r="H54" s="42">
        <f t="shared" si="11"/>
        <v>0.79386760569681247</v>
      </c>
      <c r="I54" s="61">
        <f t="shared" si="1"/>
        <v>35.682499885559075</v>
      </c>
      <c r="J54" s="37">
        <f t="shared" si="12"/>
        <v>1</v>
      </c>
      <c r="K54" s="89">
        <f t="shared" si="19"/>
        <v>1</v>
      </c>
      <c r="L54" s="89" t="str">
        <f t="shared" si="23"/>
        <v/>
      </c>
      <c r="M54" s="168">
        <f t="shared" si="33"/>
        <v>0</v>
      </c>
      <c r="N54" s="165">
        <f t="shared" si="36"/>
        <v>0</v>
      </c>
      <c r="O54" s="70" t="str">
        <f t="shared" si="24"/>
        <v/>
      </c>
      <c r="P54" s="102" t="str">
        <f t="shared" si="25"/>
        <v/>
      </c>
      <c r="Q54" s="230" t="str">
        <f t="shared" si="2"/>
        <v/>
      </c>
      <c r="R54" s="46">
        <f t="shared" si="32"/>
        <v>0</v>
      </c>
      <c r="S54" s="27">
        <v>21966</v>
      </c>
      <c r="T54">
        <v>18.370000839233398</v>
      </c>
      <c r="U54">
        <v>25.920000076293899</v>
      </c>
      <c r="V54">
        <v>0.10000000149011599</v>
      </c>
      <c r="W54">
        <v>38.467687375871797</v>
      </c>
      <c r="X54" s="36">
        <f t="shared" si="3"/>
        <v>3.9636355403631289</v>
      </c>
      <c r="Y54" s="41">
        <f t="shared" si="13"/>
        <v>0</v>
      </c>
      <c r="Z54" s="42">
        <f t="shared" si="14"/>
        <v>0</v>
      </c>
      <c r="AA54" s="61">
        <f t="shared" si="4"/>
        <v>24.032500267028773</v>
      </c>
      <c r="AB54" s="37" t="str">
        <f t="shared" si="15"/>
        <v xml:space="preserve"> </v>
      </c>
      <c r="AC54" s="89" t="str">
        <f t="shared" si="20"/>
        <v/>
      </c>
      <c r="AD54" s="89" t="str">
        <f t="shared" si="26"/>
        <v/>
      </c>
      <c r="AE54" s="168">
        <f t="shared" si="22"/>
        <v>0</v>
      </c>
      <c r="AF54" s="165">
        <f t="shared" si="37"/>
        <v>0</v>
      </c>
      <c r="AG54" s="70" t="str">
        <f t="shared" si="27"/>
        <v/>
      </c>
      <c r="AH54" s="102" t="str">
        <f t="shared" si="28"/>
        <v/>
      </c>
      <c r="AI54" s="230" t="str">
        <f t="shared" si="5"/>
        <v/>
      </c>
      <c r="AJ54" s="46">
        <f t="shared" si="34"/>
        <v>0</v>
      </c>
      <c r="AK54" s="27">
        <v>22332</v>
      </c>
      <c r="AL54">
        <v>13.460000038146999</v>
      </c>
      <c r="AM54">
        <v>25.600000381469702</v>
      </c>
      <c r="AN54">
        <v>1.3999999761581401</v>
      </c>
      <c r="AO54">
        <v>38.277757067619497</v>
      </c>
      <c r="AP54" s="34">
        <f t="shared" si="6"/>
        <v>4.6738586643524886</v>
      </c>
      <c r="AQ54" s="38">
        <f t="shared" si="16"/>
        <v>0</v>
      </c>
      <c r="AR54" s="40">
        <f t="shared" si="17"/>
        <v>0</v>
      </c>
      <c r="AS54" s="61">
        <f t="shared" si="7"/>
        <v>22.565000295639027</v>
      </c>
      <c r="AT54" s="35" t="str">
        <f t="shared" si="8"/>
        <v xml:space="preserve"> </v>
      </c>
      <c r="AU54" s="76">
        <f t="shared" si="21"/>
        <v>1</v>
      </c>
      <c r="AV54" s="89" t="str">
        <f t="shared" si="30"/>
        <v/>
      </c>
      <c r="AW54" s="168">
        <f t="shared" si="9"/>
        <v>0</v>
      </c>
      <c r="AX54" s="165">
        <f t="shared" si="38"/>
        <v>0</v>
      </c>
      <c r="AY54" s="70" t="str">
        <f t="shared" si="29"/>
        <v/>
      </c>
      <c r="AZ54" s="102" t="str">
        <f t="shared" si="31"/>
        <v/>
      </c>
      <c r="BA54" s="230" t="str">
        <f t="shared" si="18"/>
        <v/>
      </c>
      <c r="BB54" s="46">
        <f t="shared" si="35"/>
        <v>0</v>
      </c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DG54" s="39">
        <v>15</v>
      </c>
      <c r="DH54">
        <v>35</v>
      </c>
      <c r="DI54">
        <v>0</v>
      </c>
    </row>
    <row r="55" spans="1:113" ht="15.6">
      <c r="A55" s="27">
        <v>20141</v>
      </c>
      <c r="B55">
        <v>27.139999389648398</v>
      </c>
      <c r="C55">
        <v>39.409999847412102</v>
      </c>
      <c r="D55">
        <v>0</v>
      </c>
      <c r="E55">
        <v>38.277757067619497</v>
      </c>
      <c r="F55" s="36">
        <f t="shared" si="0"/>
        <v>6.4289329301613263</v>
      </c>
      <c r="G55" s="41">
        <f t="shared" si="10"/>
        <v>34.550233940711564</v>
      </c>
      <c r="H55" s="42">
        <f t="shared" si="11"/>
        <v>0.69100467881423133</v>
      </c>
      <c r="I55" s="61">
        <f t="shared" si="1"/>
        <v>36.342499732971177</v>
      </c>
      <c r="J55" s="37">
        <f t="shared" si="12"/>
        <v>1</v>
      </c>
      <c r="K55" s="89">
        <f t="shared" si="19"/>
        <v>1</v>
      </c>
      <c r="L55" s="89" t="str">
        <f t="shared" si="23"/>
        <v/>
      </c>
      <c r="M55" s="168">
        <f t="shared" si="33"/>
        <v>0</v>
      </c>
      <c r="N55" s="165">
        <f t="shared" si="36"/>
        <v>0</v>
      </c>
      <c r="O55" s="70" t="str">
        <f t="shared" si="24"/>
        <v/>
      </c>
      <c r="P55" s="102" t="str">
        <f t="shared" si="25"/>
        <v/>
      </c>
      <c r="Q55" s="230" t="str">
        <f t="shared" si="2"/>
        <v/>
      </c>
      <c r="R55" s="46">
        <f t="shared" si="32"/>
        <v>0</v>
      </c>
      <c r="S55" s="27">
        <v>21967</v>
      </c>
      <c r="T55">
        <v>12.8599996566772</v>
      </c>
      <c r="U55">
        <v>25.190000534057599</v>
      </c>
      <c r="V55">
        <v>0</v>
      </c>
      <c r="W55">
        <v>38.277757067619497</v>
      </c>
      <c r="X55" s="36">
        <f t="shared" si="3"/>
        <v>4.6465706392085266</v>
      </c>
      <c r="Y55" s="41">
        <f t="shared" si="13"/>
        <v>0</v>
      </c>
      <c r="Z55" s="42">
        <f t="shared" si="14"/>
        <v>0</v>
      </c>
      <c r="AA55" s="61">
        <f t="shared" si="4"/>
        <v>22.1075003147125</v>
      </c>
      <c r="AB55" s="37" t="str">
        <f t="shared" si="15"/>
        <v xml:space="preserve"> </v>
      </c>
      <c r="AC55" s="89" t="str">
        <f t="shared" si="20"/>
        <v/>
      </c>
      <c r="AD55" s="89" t="str">
        <f t="shared" si="26"/>
        <v/>
      </c>
      <c r="AE55" s="168">
        <f t="shared" si="22"/>
        <v>0</v>
      </c>
      <c r="AF55" s="165">
        <f t="shared" si="37"/>
        <v>0</v>
      </c>
      <c r="AG55" s="70" t="str">
        <f t="shared" si="27"/>
        <v/>
      </c>
      <c r="AH55" s="102" t="str">
        <f t="shared" si="28"/>
        <v/>
      </c>
      <c r="AI55" s="230" t="str">
        <f t="shared" si="5"/>
        <v/>
      </c>
      <c r="AJ55" s="46">
        <f t="shared" si="34"/>
        <v>0</v>
      </c>
      <c r="AK55" s="27">
        <v>22333</v>
      </c>
      <c r="AL55">
        <v>10.3900003433228</v>
      </c>
      <c r="AM55">
        <v>23.450000762939499</v>
      </c>
      <c r="AN55">
        <v>0.89999997615814198</v>
      </c>
      <c r="AO55">
        <v>38.086123914721703</v>
      </c>
      <c r="AP55" s="34">
        <f t="shared" si="6"/>
        <v>4.4862125566166045</v>
      </c>
      <c r="AQ55" s="38">
        <f t="shared" si="16"/>
        <v>0</v>
      </c>
      <c r="AR55" s="40">
        <f t="shared" si="17"/>
        <v>0</v>
      </c>
      <c r="AS55" s="61">
        <f t="shared" si="7"/>
        <v>20.185000658035325</v>
      </c>
      <c r="AT55" s="35" t="str">
        <f t="shared" si="8"/>
        <v xml:space="preserve"> </v>
      </c>
      <c r="AU55" s="76">
        <f t="shared" si="21"/>
        <v>1</v>
      </c>
      <c r="AV55" s="89" t="str">
        <f t="shared" si="30"/>
        <v/>
      </c>
      <c r="AW55" s="168">
        <f t="shared" si="9"/>
        <v>0.10952995307409737</v>
      </c>
      <c r="AX55" s="165">
        <f t="shared" si="38"/>
        <v>0</v>
      </c>
      <c r="AY55" s="70" t="str">
        <f t="shared" si="29"/>
        <v/>
      </c>
      <c r="AZ55" s="102" t="str">
        <f t="shared" si="31"/>
        <v/>
      </c>
      <c r="BA55" s="230" t="str">
        <f t="shared" si="18"/>
        <v/>
      </c>
      <c r="BB55" s="46">
        <f t="shared" si="35"/>
        <v>0</v>
      </c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DG55">
        <v>15.2</v>
      </c>
      <c r="DH55">
        <v>38.299999999999997</v>
      </c>
      <c r="DI55">
        <v>0</v>
      </c>
    </row>
    <row r="56" spans="1:113" ht="15.6">
      <c r="A56" s="27">
        <v>20142</v>
      </c>
      <c r="B56">
        <v>24.620000839233398</v>
      </c>
      <c r="C56">
        <v>33.909999847412102</v>
      </c>
      <c r="D56">
        <v>0</v>
      </c>
      <c r="E56">
        <v>38.086123914721703</v>
      </c>
      <c r="F56" s="36">
        <f t="shared" si="0"/>
        <v>5.1290204154945007</v>
      </c>
      <c r="G56" s="41">
        <f t="shared" si="10"/>
        <v>30.447017608315964</v>
      </c>
      <c r="H56" s="42">
        <f t="shared" si="11"/>
        <v>0.60894035216631925</v>
      </c>
      <c r="I56" s="61">
        <f t="shared" si="1"/>
        <v>31.587500095367425</v>
      </c>
      <c r="J56" s="37">
        <f t="shared" si="12"/>
        <v>1</v>
      </c>
      <c r="K56" s="89">
        <f t="shared" si="19"/>
        <v>1</v>
      </c>
      <c r="L56" s="89" t="str">
        <f t="shared" si="23"/>
        <v/>
      </c>
      <c r="M56" s="168">
        <f t="shared" si="33"/>
        <v>0</v>
      </c>
      <c r="N56" s="165">
        <f t="shared" si="36"/>
        <v>0</v>
      </c>
      <c r="O56" s="70" t="str">
        <f t="shared" si="24"/>
        <v/>
      </c>
      <c r="P56" s="102" t="str">
        <f t="shared" si="25"/>
        <v/>
      </c>
      <c r="Q56" s="230" t="str">
        <f t="shared" si="2"/>
        <v/>
      </c>
      <c r="R56" s="46">
        <f t="shared" si="32"/>
        <v>0</v>
      </c>
      <c r="S56" s="27">
        <v>21968</v>
      </c>
      <c r="T56">
        <v>15.0100002288818</v>
      </c>
      <c r="U56">
        <v>29.590000152587901</v>
      </c>
      <c r="V56">
        <v>0</v>
      </c>
      <c r="W56">
        <v>38.086123914721703</v>
      </c>
      <c r="X56" s="36">
        <f t="shared" si="3"/>
        <v>5.4745908002057355</v>
      </c>
      <c r="Y56" s="41">
        <f t="shared" si="13"/>
        <v>0</v>
      </c>
      <c r="Z56" s="42">
        <f t="shared" si="14"/>
        <v>0</v>
      </c>
      <c r="AA56" s="61">
        <f t="shared" si="4"/>
        <v>25.945000171661377</v>
      </c>
      <c r="AB56" s="37" t="str">
        <f t="shared" si="15"/>
        <v xml:space="preserve"> </v>
      </c>
      <c r="AC56" s="89" t="str">
        <f t="shared" si="20"/>
        <v/>
      </c>
      <c r="AD56" s="89" t="str">
        <f t="shared" si="26"/>
        <v/>
      </c>
      <c r="AE56" s="168">
        <f t="shared" si="22"/>
        <v>0</v>
      </c>
      <c r="AF56" s="165">
        <f t="shared" si="37"/>
        <v>0</v>
      </c>
      <c r="AG56" s="70" t="str">
        <f t="shared" si="27"/>
        <v/>
      </c>
      <c r="AH56" s="102" t="str">
        <f t="shared" si="28"/>
        <v/>
      </c>
      <c r="AI56" s="230" t="str">
        <f t="shared" si="5"/>
        <v/>
      </c>
      <c r="AJ56" s="46">
        <f t="shared" si="34"/>
        <v>0</v>
      </c>
      <c r="AK56" s="27">
        <v>22334</v>
      </c>
      <c r="AL56">
        <v>11.170000076293899</v>
      </c>
      <c r="AM56">
        <v>24.2600002288818</v>
      </c>
      <c r="AN56">
        <v>0.10000000149011599</v>
      </c>
      <c r="AO56">
        <v>37.892786421107303</v>
      </c>
      <c r="AP56" s="34">
        <f t="shared" si="6"/>
        <v>4.5708812682551976</v>
      </c>
      <c r="AQ56" s="38">
        <f t="shared" si="16"/>
        <v>0</v>
      </c>
      <c r="AR56" s="40">
        <f t="shared" si="17"/>
        <v>0</v>
      </c>
      <c r="AS56" s="61">
        <f t="shared" si="7"/>
        <v>20.987500190734824</v>
      </c>
      <c r="AT56" s="35" t="str">
        <f t="shared" si="8"/>
        <v xml:space="preserve"> </v>
      </c>
      <c r="AU56" s="76">
        <f t="shared" si="21"/>
        <v>1</v>
      </c>
      <c r="AV56" s="89" t="str">
        <f t="shared" si="30"/>
        <v/>
      </c>
      <c r="AW56" s="168">
        <f t="shared" si="9"/>
        <v>8.9581356341401061E-2</v>
      </c>
      <c r="AX56" s="165">
        <f t="shared" si="38"/>
        <v>0</v>
      </c>
      <c r="AY56" s="70" t="str">
        <f t="shared" si="29"/>
        <v/>
      </c>
      <c r="AZ56" s="102" t="str">
        <f t="shared" si="31"/>
        <v/>
      </c>
      <c r="BA56" s="230" t="str">
        <f t="shared" si="18"/>
        <v/>
      </c>
      <c r="BB56" s="46">
        <f t="shared" si="35"/>
        <v>0</v>
      </c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DG56">
        <v>14.3</v>
      </c>
      <c r="DH56">
        <v>40.9</v>
      </c>
      <c r="DI56">
        <v>0</v>
      </c>
    </row>
    <row r="57" spans="1:113" ht="23.4">
      <c r="A57" s="27">
        <v>20143</v>
      </c>
      <c r="B57">
        <v>20.4899997711182</v>
      </c>
      <c r="C57">
        <v>33.360000610351598</v>
      </c>
      <c r="D57">
        <v>0</v>
      </c>
      <c r="E57">
        <v>37.892786421107303</v>
      </c>
      <c r="F57" s="36">
        <f t="shared" si="0"/>
        <v>5.7076578666005924</v>
      </c>
      <c r="G57" s="41">
        <f t="shared" si="10"/>
        <v>25.880891315035491</v>
      </c>
      <c r="H57" s="42">
        <f t="shared" si="11"/>
        <v>0.51761782630070985</v>
      </c>
      <c r="I57" s="61">
        <f t="shared" si="1"/>
        <v>30.142500400543248</v>
      </c>
      <c r="J57" s="37">
        <f t="shared" si="12"/>
        <v>1</v>
      </c>
      <c r="K57" s="89" t="str">
        <f t="shared" si="19"/>
        <v/>
      </c>
      <c r="L57" s="89" t="str">
        <f t="shared" si="23"/>
        <v/>
      </c>
      <c r="M57" s="168">
        <f t="shared" si="33"/>
        <v>0</v>
      </c>
      <c r="N57" s="165">
        <f t="shared" si="36"/>
        <v>0</v>
      </c>
      <c r="O57" s="70" t="str">
        <f t="shared" si="24"/>
        <v/>
      </c>
      <c r="P57" s="102" t="str">
        <f t="shared" si="25"/>
        <v/>
      </c>
      <c r="Q57" s="230" t="str">
        <f t="shared" si="2"/>
        <v/>
      </c>
      <c r="R57" s="46">
        <f t="shared" si="32"/>
        <v>0</v>
      </c>
      <c r="S57" s="27">
        <v>21969</v>
      </c>
      <c r="T57">
        <v>19.100000381469702</v>
      </c>
      <c r="U57">
        <v>33.849998474121101</v>
      </c>
      <c r="V57">
        <v>0</v>
      </c>
      <c r="W57">
        <v>37.892786421107303</v>
      </c>
      <c r="X57" s="36">
        <f t="shared" si="3"/>
        <v>6.0488503485608387</v>
      </c>
      <c r="Y57" s="41">
        <f t="shared" si="13"/>
        <v>0</v>
      </c>
      <c r="Z57" s="42">
        <f t="shared" si="14"/>
        <v>0</v>
      </c>
      <c r="AA57" s="61">
        <f t="shared" si="4"/>
        <v>30.162498950958252</v>
      </c>
      <c r="AB57" s="37" t="str">
        <f t="shared" si="15"/>
        <v xml:space="preserve"> </v>
      </c>
      <c r="AC57" s="89" t="str">
        <f t="shared" si="20"/>
        <v/>
      </c>
      <c r="AD57" s="89" t="str">
        <f t="shared" si="26"/>
        <v/>
      </c>
      <c r="AE57" s="168">
        <f t="shared" si="22"/>
        <v>0</v>
      </c>
      <c r="AF57" s="165">
        <f t="shared" si="37"/>
        <v>0</v>
      </c>
      <c r="AG57" s="70" t="str">
        <f t="shared" si="27"/>
        <v/>
      </c>
      <c r="AH57" s="102" t="str">
        <f t="shared" si="28"/>
        <v/>
      </c>
      <c r="AI57" s="230" t="str">
        <f t="shared" si="5"/>
        <v/>
      </c>
      <c r="AJ57" s="46">
        <f t="shared" si="34"/>
        <v>0</v>
      </c>
      <c r="AK57" s="27">
        <v>22335</v>
      </c>
      <c r="AL57">
        <v>15.210000038146999</v>
      </c>
      <c r="AM57">
        <v>28.399999618530298</v>
      </c>
      <c r="AN57">
        <v>0</v>
      </c>
      <c r="AO57">
        <v>37.697743090705004</v>
      </c>
      <c r="AP57" s="34">
        <f t="shared" si="6"/>
        <v>5.0903718511520006</v>
      </c>
      <c r="AQ57" s="38">
        <f t="shared" si="16"/>
        <v>0</v>
      </c>
      <c r="AR57" s="40">
        <f t="shared" si="17"/>
        <v>0</v>
      </c>
      <c r="AS57" s="61">
        <f t="shared" si="7"/>
        <v>25.102499723434473</v>
      </c>
      <c r="AT57" s="35" t="str">
        <f t="shared" si="8"/>
        <v xml:space="preserve"> </v>
      </c>
      <c r="AU57" s="76">
        <f t="shared" si="21"/>
        <v>1</v>
      </c>
      <c r="AV57" s="89" t="str">
        <f t="shared" si="30"/>
        <v/>
      </c>
      <c r="AW57" s="168">
        <f t="shared" si="9"/>
        <v>0</v>
      </c>
      <c r="AX57" s="165">
        <f t="shared" si="38"/>
        <v>0</v>
      </c>
      <c r="AY57" s="70" t="str">
        <f t="shared" si="29"/>
        <v/>
      </c>
      <c r="AZ57" s="102" t="str">
        <f t="shared" si="31"/>
        <v/>
      </c>
      <c r="BA57" s="230" t="str">
        <f t="shared" si="18"/>
        <v/>
      </c>
      <c r="BB57" s="46">
        <f t="shared" si="35"/>
        <v>0</v>
      </c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U57" s="54"/>
      <c r="CG57" s="54"/>
      <c r="DG57">
        <v>10.6</v>
      </c>
      <c r="DH57">
        <v>39.5</v>
      </c>
      <c r="DI57">
        <v>0</v>
      </c>
    </row>
    <row r="58" spans="1:113" ht="15.6">
      <c r="A58" s="27">
        <v>20144</v>
      </c>
      <c r="B58">
        <v>20.459999084472699</v>
      </c>
      <c r="C58">
        <v>34.380001068115199</v>
      </c>
      <c r="D58">
        <v>0</v>
      </c>
      <c r="E58">
        <v>37.697743090705004</v>
      </c>
      <c r="F58" s="36">
        <f t="shared" si="0"/>
        <v>5.970728306377751</v>
      </c>
      <c r="G58" s="41">
        <f t="shared" si="10"/>
        <v>21.104308669933289</v>
      </c>
      <c r="H58" s="42">
        <f t="shared" si="11"/>
        <v>0.42208617339866578</v>
      </c>
      <c r="I58" s="61">
        <f t="shared" si="1"/>
        <v>30.900000572204576</v>
      </c>
      <c r="J58" s="37">
        <f t="shared" si="12"/>
        <v>1</v>
      </c>
      <c r="K58" s="89" t="str">
        <f t="shared" si="19"/>
        <v/>
      </c>
      <c r="L58" s="89" t="str">
        <f t="shared" si="23"/>
        <v/>
      </c>
      <c r="M58" s="168">
        <f t="shared" si="33"/>
        <v>0</v>
      </c>
      <c r="N58" s="165">
        <f t="shared" si="36"/>
        <v>0</v>
      </c>
      <c r="O58" s="70" t="str">
        <f t="shared" si="24"/>
        <v/>
      </c>
      <c r="P58" s="102" t="str">
        <f t="shared" si="25"/>
        <v/>
      </c>
      <c r="Q58" s="230" t="str">
        <f t="shared" si="2"/>
        <v/>
      </c>
      <c r="R58" s="46">
        <f t="shared" si="32"/>
        <v>0</v>
      </c>
      <c r="S58" s="27">
        <v>21970</v>
      </c>
      <c r="T58">
        <v>22.069999694824201</v>
      </c>
      <c r="U58">
        <v>33.360000610351598</v>
      </c>
      <c r="V58">
        <v>0</v>
      </c>
      <c r="W58">
        <v>37.697743090705004</v>
      </c>
      <c r="X58" s="36">
        <f t="shared" si="3"/>
        <v>5.4122598456566289</v>
      </c>
      <c r="Y58" s="41">
        <f t="shared" si="13"/>
        <v>0</v>
      </c>
      <c r="Z58" s="42">
        <f t="shared" si="14"/>
        <v>0</v>
      </c>
      <c r="AA58" s="61">
        <f t="shared" si="4"/>
        <v>30.537500381469748</v>
      </c>
      <c r="AB58" s="37" t="str">
        <f t="shared" si="15"/>
        <v xml:space="preserve"> </v>
      </c>
      <c r="AC58" s="89" t="str">
        <f t="shared" si="20"/>
        <v/>
      </c>
      <c r="AD58" s="89" t="str">
        <f t="shared" si="26"/>
        <v/>
      </c>
      <c r="AE58" s="168">
        <f t="shared" si="22"/>
        <v>0</v>
      </c>
      <c r="AF58" s="165">
        <f t="shared" si="37"/>
        <v>0</v>
      </c>
      <c r="AG58" s="70" t="str">
        <f t="shared" si="27"/>
        <v/>
      </c>
      <c r="AH58" s="102" t="str">
        <f t="shared" si="28"/>
        <v/>
      </c>
      <c r="AI58" s="230" t="str">
        <f t="shared" si="5"/>
        <v/>
      </c>
      <c r="AJ58" s="46">
        <f t="shared" si="34"/>
        <v>0</v>
      </c>
      <c r="AK58" s="27">
        <v>22336</v>
      </c>
      <c r="AL58">
        <v>16.340000152587901</v>
      </c>
      <c r="AM58">
        <v>31.540000915527301</v>
      </c>
      <c r="AN58">
        <v>0</v>
      </c>
      <c r="AO58">
        <v>37.500992427443599</v>
      </c>
      <c r="AP58" s="34">
        <f t="shared" si="6"/>
        <v>5.7289992826984442</v>
      </c>
      <c r="AQ58" s="38">
        <f t="shared" si="16"/>
        <v>0</v>
      </c>
      <c r="AR58" s="40">
        <f t="shared" si="17"/>
        <v>0</v>
      </c>
      <c r="AS58" s="61">
        <f t="shared" si="7"/>
        <v>27.740000724792452</v>
      </c>
      <c r="AT58" s="35" t="str">
        <f t="shared" si="8"/>
        <v xml:space="preserve"> </v>
      </c>
      <c r="AU58" s="76" t="str">
        <f t="shared" si="21"/>
        <v/>
      </c>
      <c r="AV58" s="89" t="str">
        <f t="shared" si="30"/>
        <v/>
      </c>
      <c r="AW58" s="168">
        <f t="shared" si="9"/>
        <v>0</v>
      </c>
      <c r="AX58" s="165">
        <f t="shared" si="38"/>
        <v>0</v>
      </c>
      <c r="AY58" s="70" t="str">
        <f t="shared" si="29"/>
        <v/>
      </c>
      <c r="AZ58" s="102" t="str">
        <f t="shared" si="31"/>
        <v/>
      </c>
      <c r="BA58" s="230" t="str">
        <f t="shared" si="18"/>
        <v/>
      </c>
      <c r="BB58" s="46">
        <f t="shared" si="35"/>
        <v>0</v>
      </c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DG58" s="39">
        <v>11</v>
      </c>
      <c r="DH58" s="39">
        <v>39.5</v>
      </c>
      <c r="DI58">
        <v>0</v>
      </c>
    </row>
    <row r="59" spans="1:113" ht="15.6">
      <c r="A59" s="27">
        <v>20145</v>
      </c>
      <c r="B59">
        <v>23.7700004577637</v>
      </c>
      <c r="C59">
        <v>35.299999237060497</v>
      </c>
      <c r="D59">
        <v>0</v>
      </c>
      <c r="E59">
        <v>37.500992427443599</v>
      </c>
      <c r="F59" s="36">
        <f t="shared" si="0"/>
        <v>5.6585026475691089</v>
      </c>
      <c r="G59" s="41">
        <f t="shared" si="10"/>
        <v>16.577506551878002</v>
      </c>
      <c r="H59" s="42">
        <f t="shared" si="11"/>
        <v>0.33155013103756004</v>
      </c>
      <c r="I59" s="61">
        <f t="shared" si="1"/>
        <v>32.4174995422363</v>
      </c>
      <c r="J59" s="37">
        <f t="shared" si="12"/>
        <v>1</v>
      </c>
      <c r="K59" s="89" t="str">
        <f t="shared" si="19"/>
        <v/>
      </c>
      <c r="L59" s="89" t="str">
        <f t="shared" si="23"/>
        <v/>
      </c>
      <c r="M59" s="168">
        <f t="shared" si="33"/>
        <v>0</v>
      </c>
      <c r="N59" s="165">
        <f t="shared" si="36"/>
        <v>0</v>
      </c>
      <c r="O59" s="70" t="str">
        <f t="shared" si="24"/>
        <v/>
      </c>
      <c r="P59" s="102" t="str">
        <f t="shared" si="25"/>
        <v/>
      </c>
      <c r="Q59" s="230" t="str">
        <f t="shared" si="2"/>
        <v/>
      </c>
      <c r="R59" s="46">
        <f t="shared" si="32"/>
        <v>0</v>
      </c>
      <c r="S59" s="27">
        <v>21971</v>
      </c>
      <c r="T59">
        <v>19.719999313354499</v>
      </c>
      <c r="U59">
        <v>27.5200004577637</v>
      </c>
      <c r="V59">
        <v>2.0999999046325701</v>
      </c>
      <c r="W59">
        <v>37.500992427443599</v>
      </c>
      <c r="X59" s="36">
        <f t="shared" si="3"/>
        <v>4.0725079359748984</v>
      </c>
      <c r="Y59" s="41">
        <f t="shared" si="13"/>
        <v>0</v>
      </c>
      <c r="Z59" s="42">
        <f t="shared" si="14"/>
        <v>0</v>
      </c>
      <c r="AA59" s="61">
        <f t="shared" si="4"/>
        <v>25.570000171661398</v>
      </c>
      <c r="AB59" s="37" t="str">
        <f t="shared" si="15"/>
        <v xml:space="preserve"> </v>
      </c>
      <c r="AC59" s="89" t="str">
        <f t="shared" si="20"/>
        <v/>
      </c>
      <c r="AD59" s="89" t="str">
        <f t="shared" si="26"/>
        <v/>
      </c>
      <c r="AE59" s="168">
        <f t="shared" si="22"/>
        <v>0</v>
      </c>
      <c r="AF59" s="165">
        <f t="shared" si="37"/>
        <v>0</v>
      </c>
      <c r="AG59" s="70" t="str">
        <f t="shared" si="27"/>
        <v/>
      </c>
      <c r="AH59" s="102" t="str">
        <f t="shared" si="28"/>
        <v/>
      </c>
      <c r="AI59" s="230" t="str">
        <f t="shared" si="5"/>
        <v/>
      </c>
      <c r="AJ59" s="46">
        <f t="shared" si="34"/>
        <v>0</v>
      </c>
      <c r="AK59" s="27">
        <v>22337</v>
      </c>
      <c r="AL59">
        <v>19.7600002288818</v>
      </c>
      <c r="AM59">
        <v>37.540000915527301</v>
      </c>
      <c r="AN59">
        <v>0</v>
      </c>
      <c r="AO59">
        <v>37.302532935251897</v>
      </c>
      <c r="AP59" s="34">
        <f t="shared" si="6"/>
        <v>6.858855991769409</v>
      </c>
      <c r="AQ59" s="38">
        <f t="shared" si="16"/>
        <v>0</v>
      </c>
      <c r="AR59" s="40">
        <f t="shared" si="17"/>
        <v>0</v>
      </c>
      <c r="AS59" s="61">
        <f t="shared" si="7"/>
        <v>33.095000743865924</v>
      </c>
      <c r="AT59" s="35" t="str">
        <f t="shared" si="8"/>
        <v xml:space="preserve"> </v>
      </c>
      <c r="AU59" s="76" t="str">
        <f t="shared" si="21"/>
        <v/>
      </c>
      <c r="AV59" s="89" t="str">
        <f t="shared" si="30"/>
        <v/>
      </c>
      <c r="AW59" s="168">
        <f t="shared" si="9"/>
        <v>0</v>
      </c>
      <c r="AX59" s="165">
        <f t="shared" si="38"/>
        <v>0</v>
      </c>
      <c r="AY59" s="70" t="str">
        <f t="shared" si="29"/>
        <v/>
      </c>
      <c r="AZ59" s="102" t="str">
        <f t="shared" si="31"/>
        <v/>
      </c>
      <c r="BA59" s="230" t="str">
        <f t="shared" si="18"/>
        <v/>
      </c>
      <c r="BB59" s="46">
        <f t="shared" si="35"/>
        <v>0</v>
      </c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DG59" s="39">
        <v>12</v>
      </c>
      <c r="DH59">
        <v>30</v>
      </c>
      <c r="DI59">
        <v>0</v>
      </c>
    </row>
    <row r="60" spans="1:113" ht="18">
      <c r="A60" s="27">
        <v>20146</v>
      </c>
      <c r="B60">
        <v>20.940000534057599</v>
      </c>
      <c r="C60">
        <v>33.169998168945298</v>
      </c>
      <c r="D60">
        <v>0</v>
      </c>
      <c r="E60">
        <v>37.302532935251897</v>
      </c>
      <c r="F60" s="36">
        <f t="shared" si="0"/>
        <v>5.4931836076998142</v>
      </c>
      <c r="G60" s="41">
        <f t="shared" si="10"/>
        <v>12.182959665718151</v>
      </c>
      <c r="H60" s="42">
        <f t="shared" si="11"/>
        <v>0.24365919331436303</v>
      </c>
      <c r="I60" s="61">
        <f t="shared" si="1"/>
        <v>30.112498760223374</v>
      </c>
      <c r="J60" s="37">
        <f t="shared" si="12"/>
        <v>1</v>
      </c>
      <c r="K60" s="89" t="str">
        <f t="shared" si="19"/>
        <v/>
      </c>
      <c r="L60" s="89" t="str">
        <f t="shared" si="23"/>
        <v/>
      </c>
      <c r="M60" s="168">
        <f t="shared" si="33"/>
        <v>0</v>
      </c>
      <c r="N60" s="165">
        <f t="shared" si="36"/>
        <v>0</v>
      </c>
      <c r="O60" s="70" t="str">
        <f t="shared" si="24"/>
        <v/>
      </c>
      <c r="P60" s="102" t="str">
        <f t="shared" si="25"/>
        <v/>
      </c>
      <c r="Q60" s="230" t="str">
        <f t="shared" si="2"/>
        <v/>
      </c>
      <c r="R60" s="46">
        <f t="shared" si="32"/>
        <v>0</v>
      </c>
      <c r="S60" s="27">
        <v>21972</v>
      </c>
      <c r="T60">
        <v>18.840000152587901</v>
      </c>
      <c r="U60">
        <v>26.629999160766602</v>
      </c>
      <c r="V60">
        <v>4.4000000953674299</v>
      </c>
      <c r="W60">
        <v>37.302532935251897</v>
      </c>
      <c r="X60" s="36">
        <f t="shared" si="3"/>
        <v>3.9618583960022451</v>
      </c>
      <c r="Y60" s="41">
        <f t="shared" si="13"/>
        <v>1.2305133785656337</v>
      </c>
      <c r="Z60" s="42">
        <f t="shared" si="14"/>
        <v>2.4610267571312672E-2</v>
      </c>
      <c r="AA60" s="61">
        <f t="shared" si="4"/>
        <v>24.682499408721927</v>
      </c>
      <c r="AB60" s="37" t="str">
        <f t="shared" si="15"/>
        <v xml:space="preserve"> </v>
      </c>
      <c r="AC60" s="89">
        <f t="shared" si="20"/>
        <v>1</v>
      </c>
      <c r="AD60" s="89" t="str">
        <f t="shared" si="26"/>
        <v/>
      </c>
      <c r="AE60" s="168">
        <f t="shared" si="22"/>
        <v>0</v>
      </c>
      <c r="AF60" s="165">
        <f t="shared" si="37"/>
        <v>0</v>
      </c>
      <c r="AG60" s="70" t="str">
        <f t="shared" si="27"/>
        <v/>
      </c>
      <c r="AH60" s="102" t="str">
        <f t="shared" si="28"/>
        <v/>
      </c>
      <c r="AI60" s="230" t="str">
        <f t="shared" si="5"/>
        <v/>
      </c>
      <c r="AJ60" s="46">
        <f t="shared" si="34"/>
        <v>0</v>
      </c>
      <c r="AK60" s="27">
        <v>22338</v>
      </c>
      <c r="AL60">
        <v>19.600000381469702</v>
      </c>
      <c r="AM60">
        <v>35.409999847412102</v>
      </c>
      <c r="AN60">
        <v>0</v>
      </c>
      <c r="AO60">
        <v>37.102363118058598</v>
      </c>
      <c r="AP60" s="34">
        <f t="shared" si="6"/>
        <v>6.2744460096556187</v>
      </c>
      <c r="AQ60" s="38">
        <f t="shared" si="16"/>
        <v>0</v>
      </c>
      <c r="AR60" s="40">
        <f t="shared" si="17"/>
        <v>0</v>
      </c>
      <c r="AS60" s="61">
        <f t="shared" si="7"/>
        <v>31.457499980926503</v>
      </c>
      <c r="AT60" s="35" t="str">
        <f t="shared" si="8"/>
        <v xml:space="preserve"> </v>
      </c>
      <c r="AU60" s="76" t="str">
        <f t="shared" si="21"/>
        <v/>
      </c>
      <c r="AV60" s="89" t="str">
        <f t="shared" si="30"/>
        <v/>
      </c>
      <c r="AW60" s="168">
        <f t="shared" si="9"/>
        <v>0</v>
      </c>
      <c r="AX60" s="165">
        <f t="shared" si="38"/>
        <v>0</v>
      </c>
      <c r="AY60" s="70" t="str">
        <f t="shared" si="29"/>
        <v/>
      </c>
      <c r="AZ60" s="102" t="str">
        <f t="shared" si="31"/>
        <v/>
      </c>
      <c r="BA60" s="230" t="str">
        <f t="shared" si="18"/>
        <v/>
      </c>
      <c r="BB60" s="46">
        <f t="shared" si="35"/>
        <v>0</v>
      </c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CG60" s="9"/>
      <c r="DG60">
        <v>13.1</v>
      </c>
      <c r="DH60">
        <v>27.5</v>
      </c>
      <c r="DI60">
        <v>0</v>
      </c>
    </row>
    <row r="61" spans="1:113" ht="15.6">
      <c r="A61" s="27">
        <v>20147</v>
      </c>
      <c r="B61">
        <v>20.659999847412099</v>
      </c>
      <c r="C61">
        <v>36.680000305175803</v>
      </c>
      <c r="D61">
        <v>0</v>
      </c>
      <c r="E61">
        <v>37.102363118058598</v>
      </c>
      <c r="F61" s="36">
        <f t="shared" si="0"/>
        <v>6.4783925267555968</v>
      </c>
      <c r="G61" s="41">
        <f t="shared" si="10"/>
        <v>7.0002456443136731</v>
      </c>
      <c r="H61" s="42">
        <f t="shared" si="11"/>
        <v>0.14000491288627345</v>
      </c>
      <c r="I61" s="61">
        <f t="shared" si="1"/>
        <v>32.675000190734877</v>
      </c>
      <c r="J61" s="37" t="str">
        <f t="shared" si="12"/>
        <v xml:space="preserve"> </v>
      </c>
      <c r="K61" s="89" t="str">
        <f t="shared" si="19"/>
        <v/>
      </c>
      <c r="L61" s="89" t="str">
        <f t="shared" si="23"/>
        <v/>
      </c>
      <c r="M61" s="168">
        <f t="shared" si="33"/>
        <v>0</v>
      </c>
      <c r="N61" s="165">
        <f t="shared" si="36"/>
        <v>0</v>
      </c>
      <c r="O61" s="70" t="str">
        <f t="shared" si="24"/>
        <v/>
      </c>
      <c r="P61" s="102" t="str">
        <f t="shared" si="25"/>
        <v/>
      </c>
      <c r="Q61" s="230" t="str">
        <f t="shared" si="2"/>
        <v/>
      </c>
      <c r="R61" s="46">
        <f t="shared" si="32"/>
        <v>0</v>
      </c>
      <c r="S61" s="27">
        <v>21973</v>
      </c>
      <c r="T61">
        <v>16.9799995422363</v>
      </c>
      <c r="U61">
        <v>28.620000839233398</v>
      </c>
      <c r="V61">
        <v>0.10000000149011599</v>
      </c>
      <c r="W61">
        <v>37.102363118058598</v>
      </c>
      <c r="X61" s="36">
        <f t="shared" si="3"/>
        <v>4.8246506646252936</v>
      </c>
      <c r="Y61" s="41">
        <f t="shared" si="13"/>
        <v>0</v>
      </c>
      <c r="Z61" s="42">
        <f t="shared" si="14"/>
        <v>0</v>
      </c>
      <c r="AA61" s="61">
        <f t="shared" si="4"/>
        <v>25.710000514984124</v>
      </c>
      <c r="AB61" s="37" t="str">
        <f t="shared" si="15"/>
        <v xml:space="preserve"> </v>
      </c>
      <c r="AC61" s="89">
        <f t="shared" si="20"/>
        <v>1</v>
      </c>
      <c r="AD61" s="89" t="str">
        <f t="shared" si="26"/>
        <v/>
      </c>
      <c r="AE61" s="168">
        <f t="shared" si="22"/>
        <v>0</v>
      </c>
      <c r="AF61" s="165">
        <f t="shared" si="37"/>
        <v>0</v>
      </c>
      <c r="AG61" s="70" t="str">
        <f t="shared" si="27"/>
        <v/>
      </c>
      <c r="AH61" s="102" t="str">
        <f t="shared" si="28"/>
        <v/>
      </c>
      <c r="AI61" s="230" t="str">
        <f t="shared" si="5"/>
        <v/>
      </c>
      <c r="AJ61" s="46">
        <f t="shared" si="34"/>
        <v>0</v>
      </c>
      <c r="AK61" s="27">
        <v>22339</v>
      </c>
      <c r="AL61">
        <v>17.9799995422363</v>
      </c>
      <c r="AM61">
        <v>28.629999160766602</v>
      </c>
      <c r="AN61">
        <v>0</v>
      </c>
      <c r="AO61">
        <v>36.900481479792496</v>
      </c>
      <c r="AP61" s="34">
        <f t="shared" si="6"/>
        <v>4.646898926449059</v>
      </c>
      <c r="AQ61" s="38">
        <f t="shared" si="16"/>
        <v>0</v>
      </c>
      <c r="AR61" s="40">
        <f t="shared" si="17"/>
        <v>0</v>
      </c>
      <c r="AS61" s="61">
        <f t="shared" si="7"/>
        <v>25.967499256134026</v>
      </c>
      <c r="AT61" s="35" t="str">
        <f t="shared" si="8"/>
        <v xml:space="preserve"> </v>
      </c>
      <c r="AU61" s="76" t="str">
        <f t="shared" si="21"/>
        <v/>
      </c>
      <c r="AV61" s="89" t="str">
        <f t="shared" si="30"/>
        <v/>
      </c>
      <c r="AW61" s="168">
        <f t="shared" si="9"/>
        <v>0</v>
      </c>
      <c r="AX61" s="165">
        <f t="shared" si="38"/>
        <v>0</v>
      </c>
      <c r="AY61" s="70" t="str">
        <f t="shared" si="29"/>
        <v/>
      </c>
      <c r="AZ61" s="102" t="str">
        <f t="shared" si="31"/>
        <v/>
      </c>
      <c r="BA61" s="230" t="str">
        <f t="shared" si="18"/>
        <v/>
      </c>
      <c r="BB61" s="46">
        <f t="shared" si="35"/>
        <v>0</v>
      </c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DG61">
        <v>19.100000000000001</v>
      </c>
      <c r="DH61">
        <v>30.1</v>
      </c>
      <c r="DI61">
        <v>0</v>
      </c>
    </row>
    <row r="62" spans="1:113" ht="15.6">
      <c r="A62" s="27">
        <v>20148</v>
      </c>
      <c r="B62">
        <v>23.430000305175799</v>
      </c>
      <c r="C62">
        <v>37.180000305175803</v>
      </c>
      <c r="D62">
        <v>0</v>
      </c>
      <c r="E62">
        <v>36.900481479792496</v>
      </c>
      <c r="F62" s="36">
        <f t="shared" si="0"/>
        <v>6.179244153952399</v>
      </c>
      <c r="G62" s="41">
        <f t="shared" si="10"/>
        <v>2.0568503211517539</v>
      </c>
      <c r="H62" s="42">
        <f t="shared" si="11"/>
        <v>4.1137006423035076E-2</v>
      </c>
      <c r="I62" s="61">
        <f t="shared" si="1"/>
        <v>33.742500305175803</v>
      </c>
      <c r="J62" s="37" t="str">
        <f t="shared" si="12"/>
        <v xml:space="preserve"> </v>
      </c>
      <c r="K62" s="89" t="str">
        <f t="shared" si="19"/>
        <v/>
      </c>
      <c r="L62" s="89" t="str">
        <f t="shared" si="23"/>
        <v/>
      </c>
      <c r="M62" s="168">
        <f t="shared" si="33"/>
        <v>0</v>
      </c>
      <c r="N62" s="165">
        <f t="shared" si="36"/>
        <v>0</v>
      </c>
      <c r="O62" s="70" t="str">
        <f t="shared" si="24"/>
        <v/>
      </c>
      <c r="P62" s="102" t="str">
        <f t="shared" si="25"/>
        <v/>
      </c>
      <c r="Q62" s="230" t="str">
        <f t="shared" si="2"/>
        <v/>
      </c>
      <c r="R62" s="46">
        <f t="shared" si="32"/>
        <v>0</v>
      </c>
      <c r="S62" s="27">
        <v>21974</v>
      </c>
      <c r="T62">
        <v>18.579999923706101</v>
      </c>
      <c r="U62">
        <v>26.7299995422363</v>
      </c>
      <c r="V62">
        <v>0</v>
      </c>
      <c r="W62">
        <v>36.900481479792496</v>
      </c>
      <c r="X62" s="36">
        <f t="shared" si="3"/>
        <v>4.0007810216520241</v>
      </c>
      <c r="Y62" s="41">
        <f t="shared" si="13"/>
        <v>0</v>
      </c>
      <c r="Z62" s="42">
        <f t="shared" si="14"/>
        <v>0</v>
      </c>
      <c r="AA62" s="61">
        <f t="shared" si="4"/>
        <v>24.692499637603749</v>
      </c>
      <c r="AB62" s="37" t="str">
        <f t="shared" si="15"/>
        <v xml:space="preserve"> </v>
      </c>
      <c r="AC62" s="89">
        <f t="shared" si="20"/>
        <v>1</v>
      </c>
      <c r="AD62" s="89" t="str">
        <f t="shared" si="26"/>
        <v/>
      </c>
      <c r="AE62" s="168">
        <f t="shared" si="22"/>
        <v>0</v>
      </c>
      <c r="AF62" s="165">
        <f t="shared" si="37"/>
        <v>0</v>
      </c>
      <c r="AG62" s="70" t="str">
        <f t="shared" si="27"/>
        <v/>
      </c>
      <c r="AH62" s="102" t="str">
        <f t="shared" si="28"/>
        <v/>
      </c>
      <c r="AI62" s="230" t="str">
        <f t="shared" si="5"/>
        <v/>
      </c>
      <c r="AJ62" s="46">
        <f t="shared" si="34"/>
        <v>0</v>
      </c>
      <c r="AK62" s="27">
        <v>22340</v>
      </c>
      <c r="AL62">
        <v>21.7700004577637</v>
      </c>
      <c r="AM62">
        <v>34.529998779296903</v>
      </c>
      <c r="AN62">
        <v>1.1000000238418599</v>
      </c>
      <c r="AO62">
        <v>36.6968865243824</v>
      </c>
      <c r="AP62" s="34">
        <f t="shared" si="6"/>
        <v>5.6545987305155245</v>
      </c>
      <c r="AQ62" s="38">
        <f t="shared" si="16"/>
        <v>0</v>
      </c>
      <c r="AR62" s="40">
        <f t="shared" si="17"/>
        <v>0</v>
      </c>
      <c r="AS62" s="61">
        <f t="shared" si="7"/>
        <v>31.339999198913603</v>
      </c>
      <c r="AT62" s="35" t="str">
        <f t="shared" si="8"/>
        <v xml:space="preserve"> </v>
      </c>
      <c r="AU62" s="76" t="str">
        <f t="shared" si="21"/>
        <v/>
      </c>
      <c r="AV62" s="89" t="str">
        <f t="shared" si="30"/>
        <v/>
      </c>
      <c r="AW62" s="168">
        <f t="shared" si="9"/>
        <v>0</v>
      </c>
      <c r="AX62" s="165">
        <f t="shared" si="38"/>
        <v>0</v>
      </c>
      <c r="AY62" s="70" t="str">
        <f t="shared" si="29"/>
        <v/>
      </c>
      <c r="AZ62" s="102" t="str">
        <f t="shared" si="31"/>
        <v/>
      </c>
      <c r="BA62" s="230" t="str">
        <f t="shared" si="18"/>
        <v/>
      </c>
      <c r="BB62" s="46">
        <f t="shared" si="35"/>
        <v>0</v>
      </c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DG62">
        <v>15.3</v>
      </c>
      <c r="DH62">
        <v>28.5</v>
      </c>
      <c r="DI62">
        <v>0</v>
      </c>
    </row>
    <row r="63" spans="1:113" ht="15.6">
      <c r="A63" s="27">
        <v>20149</v>
      </c>
      <c r="B63">
        <v>19.409999847412099</v>
      </c>
      <c r="C63">
        <v>28.579999923706101</v>
      </c>
      <c r="D63">
        <v>0</v>
      </c>
      <c r="E63">
        <v>36.6968865243824</v>
      </c>
      <c r="F63" s="36">
        <f t="shared" si="0"/>
        <v>4.3601353249739327</v>
      </c>
      <c r="G63" s="41">
        <f t="shared" si="10"/>
        <v>0</v>
      </c>
      <c r="H63" s="42">
        <f t="shared" si="11"/>
        <v>0</v>
      </c>
      <c r="I63" s="61">
        <f t="shared" si="1"/>
        <v>26.2874999046326</v>
      </c>
      <c r="J63" s="37" t="str">
        <f t="shared" si="12"/>
        <v xml:space="preserve"> </v>
      </c>
      <c r="K63" s="89" t="str">
        <f t="shared" si="19"/>
        <v/>
      </c>
      <c r="L63" s="89" t="str">
        <f t="shared" si="23"/>
        <v/>
      </c>
      <c r="M63" s="168">
        <f t="shared" si="33"/>
        <v>0</v>
      </c>
      <c r="N63" s="165">
        <f t="shared" si="36"/>
        <v>0</v>
      </c>
      <c r="O63" s="70" t="str">
        <f t="shared" si="24"/>
        <v/>
      </c>
      <c r="P63" s="102" t="str">
        <f t="shared" si="25"/>
        <v/>
      </c>
      <c r="Q63" s="230" t="str">
        <f t="shared" si="2"/>
        <v/>
      </c>
      <c r="R63" s="46">
        <f t="shared" si="32"/>
        <v>0</v>
      </c>
      <c r="S63" s="27">
        <v>21975</v>
      </c>
      <c r="T63">
        <v>16.5</v>
      </c>
      <c r="U63">
        <v>23.620000839233398</v>
      </c>
      <c r="V63">
        <v>0</v>
      </c>
      <c r="W63">
        <v>36.6968865243824</v>
      </c>
      <c r="X63" s="36">
        <f t="shared" si="3"/>
        <v>3.4802593383414315</v>
      </c>
      <c r="Y63" s="41">
        <f t="shared" si="13"/>
        <v>0</v>
      </c>
      <c r="Z63" s="42">
        <f t="shared" si="14"/>
        <v>0</v>
      </c>
      <c r="AA63" s="61">
        <f t="shared" si="4"/>
        <v>21.840000629425049</v>
      </c>
      <c r="AB63" s="37" t="str">
        <f t="shared" si="15"/>
        <v xml:space="preserve"> </v>
      </c>
      <c r="AC63" s="89">
        <f t="shared" si="20"/>
        <v>1</v>
      </c>
      <c r="AD63" s="89" t="str">
        <f t="shared" si="26"/>
        <v/>
      </c>
      <c r="AE63" s="168">
        <f t="shared" si="22"/>
        <v>0</v>
      </c>
      <c r="AF63" s="165">
        <f t="shared" si="37"/>
        <v>0</v>
      </c>
      <c r="AG63" s="70" t="str">
        <f t="shared" si="27"/>
        <v/>
      </c>
      <c r="AH63" s="102" t="str">
        <f t="shared" si="28"/>
        <v/>
      </c>
      <c r="AI63" s="230" t="str">
        <f t="shared" si="5"/>
        <v/>
      </c>
      <c r="AJ63" s="46">
        <f t="shared" si="34"/>
        <v>0</v>
      </c>
      <c r="AK63" s="27">
        <v>22341</v>
      </c>
      <c r="AL63">
        <v>23.100000381469702</v>
      </c>
      <c r="AM63">
        <v>39.689998626708999</v>
      </c>
      <c r="AN63">
        <v>0</v>
      </c>
      <c r="AO63">
        <v>36.491576755757102</v>
      </c>
      <c r="AP63" s="34">
        <f t="shared" si="6"/>
        <v>6.8643356495981465</v>
      </c>
      <c r="AQ63" s="38">
        <f t="shared" si="16"/>
        <v>0</v>
      </c>
      <c r="AR63" s="40">
        <f t="shared" si="17"/>
        <v>0</v>
      </c>
      <c r="AS63" s="61">
        <f t="shared" si="7"/>
        <v>35.542499065399177</v>
      </c>
      <c r="AT63" s="35" t="str">
        <f t="shared" si="8"/>
        <v xml:space="preserve"> </v>
      </c>
      <c r="AU63" s="76" t="str">
        <f t="shared" si="21"/>
        <v/>
      </c>
      <c r="AV63" s="89" t="str">
        <f t="shared" si="30"/>
        <v/>
      </c>
      <c r="AW63" s="168">
        <f t="shared" si="9"/>
        <v>0</v>
      </c>
      <c r="AX63" s="165">
        <f t="shared" si="38"/>
        <v>0</v>
      </c>
      <c r="AY63" s="70" t="str">
        <f t="shared" si="29"/>
        <v/>
      </c>
      <c r="AZ63" s="102" t="str">
        <f t="shared" si="31"/>
        <v/>
      </c>
      <c r="BA63" s="230" t="str">
        <f t="shared" si="18"/>
        <v/>
      </c>
      <c r="BB63" s="46">
        <f t="shared" si="35"/>
        <v>0</v>
      </c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DG63">
        <v>14.6</v>
      </c>
      <c r="DH63" s="39">
        <v>28.5</v>
      </c>
      <c r="DI63">
        <v>0</v>
      </c>
    </row>
    <row r="64" spans="1:113" ht="15.6">
      <c r="A64" s="27">
        <v>20150</v>
      </c>
      <c r="B64">
        <v>17.639999389648398</v>
      </c>
      <c r="C64">
        <v>27.700000762939499</v>
      </c>
      <c r="D64">
        <v>0</v>
      </c>
      <c r="E64">
        <v>36.491576755757102</v>
      </c>
      <c r="F64" s="36">
        <f t="shared" si="0"/>
        <v>4.3973051654787545</v>
      </c>
      <c r="G64" s="41">
        <f t="shared" si="10"/>
        <v>0</v>
      </c>
      <c r="H64" s="42">
        <f t="shared" si="11"/>
        <v>0</v>
      </c>
      <c r="I64" s="61">
        <f t="shared" si="1"/>
        <v>25.185000419616724</v>
      </c>
      <c r="J64" s="37" t="str">
        <f t="shared" si="12"/>
        <v xml:space="preserve"> </v>
      </c>
      <c r="K64" s="89" t="str">
        <f t="shared" si="19"/>
        <v/>
      </c>
      <c r="L64" s="89" t="str">
        <f t="shared" si="23"/>
        <v/>
      </c>
      <c r="M64" s="168">
        <f t="shared" si="33"/>
        <v>0</v>
      </c>
      <c r="N64" s="165">
        <f t="shared" si="36"/>
        <v>0</v>
      </c>
      <c r="O64" s="70" t="str">
        <f t="shared" si="24"/>
        <v/>
      </c>
      <c r="P64" s="102" t="str">
        <f t="shared" si="25"/>
        <v/>
      </c>
      <c r="Q64" s="230" t="str">
        <f t="shared" si="2"/>
        <v/>
      </c>
      <c r="R64" s="46">
        <f t="shared" si="32"/>
        <v>0</v>
      </c>
      <c r="S64" s="27">
        <v>21976</v>
      </c>
      <c r="T64">
        <v>11.4799995422363</v>
      </c>
      <c r="U64">
        <v>20.620000839233398</v>
      </c>
      <c r="V64">
        <v>0.10000000149011599</v>
      </c>
      <c r="W64">
        <v>36.491576755757102</v>
      </c>
      <c r="X64" s="36">
        <f t="shared" si="3"/>
        <v>3.5057923167284692</v>
      </c>
      <c r="Y64" s="41">
        <f t="shared" si="13"/>
        <v>0</v>
      </c>
      <c r="Z64" s="42">
        <f t="shared" si="14"/>
        <v>0</v>
      </c>
      <c r="AA64" s="61">
        <f t="shared" si="4"/>
        <v>18.335000514984124</v>
      </c>
      <c r="AB64" s="37" t="str">
        <f t="shared" si="15"/>
        <v xml:space="preserve"> </v>
      </c>
      <c r="AC64" s="89" t="str">
        <f t="shared" si="20"/>
        <v/>
      </c>
      <c r="AD64" s="89" t="str">
        <f t="shared" si="26"/>
        <v/>
      </c>
      <c r="AE64" s="168">
        <f t="shared" si="22"/>
        <v>0.11498689510910409</v>
      </c>
      <c r="AF64" s="165">
        <f t="shared" si="37"/>
        <v>0</v>
      </c>
      <c r="AG64" s="70" t="str">
        <f t="shared" si="27"/>
        <v/>
      </c>
      <c r="AH64" s="102" t="str">
        <f t="shared" si="28"/>
        <v/>
      </c>
      <c r="AI64" s="230" t="str">
        <f t="shared" si="5"/>
        <v/>
      </c>
      <c r="AJ64" s="46">
        <f t="shared" si="34"/>
        <v>0</v>
      </c>
      <c r="AK64" s="27">
        <v>22342</v>
      </c>
      <c r="AL64">
        <v>25.170000076293899</v>
      </c>
      <c r="AM64">
        <v>38.2299995422363</v>
      </c>
      <c r="AN64">
        <v>0</v>
      </c>
      <c r="AO64">
        <v>36.284550677845303</v>
      </c>
      <c r="AP64" s="34">
        <f t="shared" si="6"/>
        <v>6.0934082741977544</v>
      </c>
      <c r="AQ64" s="38">
        <f t="shared" si="16"/>
        <v>0</v>
      </c>
      <c r="AR64" s="40">
        <f t="shared" si="17"/>
        <v>0</v>
      </c>
      <c r="AS64" s="61">
        <f t="shared" si="7"/>
        <v>34.964999675750697</v>
      </c>
      <c r="AT64" s="35" t="str">
        <f t="shared" si="8"/>
        <v xml:space="preserve"> </v>
      </c>
      <c r="AU64" s="76" t="str">
        <f t="shared" si="21"/>
        <v/>
      </c>
      <c r="AV64" s="89" t="str">
        <f t="shared" si="30"/>
        <v/>
      </c>
      <c r="AW64" s="168">
        <f t="shared" si="9"/>
        <v>0</v>
      </c>
      <c r="AX64" s="165">
        <f t="shared" si="38"/>
        <v>0</v>
      </c>
      <c r="AY64" s="70" t="str">
        <f t="shared" si="29"/>
        <v/>
      </c>
      <c r="AZ64" s="102" t="str">
        <f t="shared" si="31"/>
        <v/>
      </c>
      <c r="BA64" s="230" t="str">
        <f t="shared" si="18"/>
        <v/>
      </c>
      <c r="BB64" s="46">
        <f t="shared" si="35"/>
        <v>0</v>
      </c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DG64">
        <v>18.5</v>
      </c>
      <c r="DH64">
        <v>28</v>
      </c>
      <c r="DI64">
        <v>0</v>
      </c>
    </row>
    <row r="65" spans="1:113" ht="15.6">
      <c r="A65" s="27">
        <v>20151</v>
      </c>
      <c r="B65">
        <v>18.700000762939499</v>
      </c>
      <c r="C65">
        <v>28.850000381469702</v>
      </c>
      <c r="D65">
        <v>0</v>
      </c>
      <c r="E65">
        <v>36.284550677845303</v>
      </c>
      <c r="F65" s="36">
        <f t="shared" si="0"/>
        <v>4.5117889674634641</v>
      </c>
      <c r="G65" s="41">
        <f t="shared" si="10"/>
        <v>0</v>
      </c>
      <c r="H65" s="42">
        <f t="shared" si="11"/>
        <v>0</v>
      </c>
      <c r="I65" s="61">
        <f t="shared" si="1"/>
        <v>26.312500476837151</v>
      </c>
      <c r="J65" s="37" t="str">
        <f t="shared" si="12"/>
        <v xml:space="preserve"> </v>
      </c>
      <c r="K65" s="89" t="str">
        <f t="shared" si="19"/>
        <v/>
      </c>
      <c r="L65" s="89" t="str">
        <f t="shared" si="23"/>
        <v/>
      </c>
      <c r="M65" s="168">
        <f t="shared" si="33"/>
        <v>0</v>
      </c>
      <c r="N65" s="165">
        <f t="shared" si="36"/>
        <v>0</v>
      </c>
      <c r="O65" s="70" t="str">
        <f t="shared" si="24"/>
        <v/>
      </c>
      <c r="P65" s="102" t="str">
        <f t="shared" si="25"/>
        <v/>
      </c>
      <c r="Q65" s="230" t="str">
        <f t="shared" si="2"/>
        <v/>
      </c>
      <c r="R65" s="46">
        <f t="shared" si="32"/>
        <v>0</v>
      </c>
      <c r="S65" s="27">
        <v>21977</v>
      </c>
      <c r="T65">
        <v>11.8800001144409</v>
      </c>
      <c r="U65">
        <v>22</v>
      </c>
      <c r="V65">
        <v>0</v>
      </c>
      <c r="W65">
        <v>36.284550677845303</v>
      </c>
      <c r="X65" s="36">
        <f t="shared" si="3"/>
        <v>3.7644676530683698</v>
      </c>
      <c r="Y65" s="41">
        <f t="shared" si="13"/>
        <v>0</v>
      </c>
      <c r="Z65" s="42">
        <f t="shared" si="14"/>
        <v>0</v>
      </c>
      <c r="AA65" s="61">
        <f t="shared" si="4"/>
        <v>19.470000028610226</v>
      </c>
      <c r="AB65" s="37" t="str">
        <f t="shared" si="15"/>
        <v xml:space="preserve"> </v>
      </c>
      <c r="AC65" s="89" t="str">
        <f t="shared" si="20"/>
        <v/>
      </c>
      <c r="AD65" s="89" t="str">
        <f t="shared" si="26"/>
        <v/>
      </c>
      <c r="AE65" s="168">
        <f t="shared" si="22"/>
        <v>0.11524684287027619</v>
      </c>
      <c r="AF65" s="165">
        <f t="shared" si="37"/>
        <v>0</v>
      </c>
      <c r="AG65" s="70" t="str">
        <f t="shared" si="27"/>
        <v/>
      </c>
      <c r="AH65" s="102" t="str">
        <f t="shared" si="28"/>
        <v/>
      </c>
      <c r="AI65" s="230" t="str">
        <f t="shared" si="5"/>
        <v/>
      </c>
      <c r="AJ65" s="46">
        <f t="shared" si="34"/>
        <v>0</v>
      </c>
      <c r="AK65" s="27">
        <v>22343</v>
      </c>
      <c r="AL65">
        <v>28.059999465942401</v>
      </c>
      <c r="AM65">
        <v>40.5</v>
      </c>
      <c r="AN65">
        <v>0</v>
      </c>
      <c r="AO65">
        <v>36.075806794575897</v>
      </c>
      <c r="AP65" s="34">
        <f t="shared" si="6"/>
        <v>6.2209824601342003</v>
      </c>
      <c r="AQ65" s="38">
        <f t="shared" si="16"/>
        <v>0</v>
      </c>
      <c r="AR65" s="40">
        <f t="shared" si="17"/>
        <v>0</v>
      </c>
      <c r="AS65" s="61">
        <f t="shared" si="7"/>
        <v>37.389999866485603</v>
      </c>
      <c r="AT65" s="35" t="str">
        <f t="shared" si="8"/>
        <v xml:space="preserve"> </v>
      </c>
      <c r="AU65" s="76" t="str">
        <f t="shared" si="21"/>
        <v/>
      </c>
      <c r="AV65" s="89" t="str">
        <f t="shared" si="30"/>
        <v/>
      </c>
      <c r="AW65" s="168">
        <f t="shared" si="9"/>
        <v>0</v>
      </c>
      <c r="AX65" s="165">
        <f t="shared" si="38"/>
        <v>0</v>
      </c>
      <c r="AY65" s="70" t="str">
        <f t="shared" si="29"/>
        <v/>
      </c>
      <c r="AZ65" s="102" t="str">
        <f t="shared" si="31"/>
        <v/>
      </c>
      <c r="BA65" s="230" t="str">
        <f t="shared" si="18"/>
        <v/>
      </c>
      <c r="BB65" s="46">
        <f t="shared" si="35"/>
        <v>0</v>
      </c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DG65">
        <v>17.3</v>
      </c>
      <c r="DH65">
        <v>27.2</v>
      </c>
      <c r="DI65">
        <v>0.1</v>
      </c>
    </row>
    <row r="66" spans="1:113" ht="15.6">
      <c r="A66" s="27">
        <v>20152</v>
      </c>
      <c r="B66">
        <v>17.719999313354499</v>
      </c>
      <c r="C66">
        <v>27.9799995422363</v>
      </c>
      <c r="D66">
        <v>0</v>
      </c>
      <c r="E66">
        <v>36.075806794575897</v>
      </c>
      <c r="F66" s="36">
        <f t="shared" si="0"/>
        <v>4.4097303440576141</v>
      </c>
      <c r="G66" s="41">
        <f t="shared" si="10"/>
        <v>0</v>
      </c>
      <c r="H66" s="42">
        <f t="shared" si="11"/>
        <v>0</v>
      </c>
      <c r="I66" s="61">
        <f t="shared" si="1"/>
        <v>25.414999485015848</v>
      </c>
      <c r="J66" s="37" t="str">
        <f t="shared" si="12"/>
        <v xml:space="preserve"> </v>
      </c>
      <c r="K66" s="89" t="str">
        <f t="shared" si="19"/>
        <v/>
      </c>
      <c r="L66" s="89" t="str">
        <f t="shared" si="23"/>
        <v/>
      </c>
      <c r="M66" s="168">
        <f t="shared" si="33"/>
        <v>0</v>
      </c>
      <c r="N66" s="165">
        <f t="shared" si="36"/>
        <v>0</v>
      </c>
      <c r="O66" s="70" t="str">
        <f t="shared" si="24"/>
        <v/>
      </c>
      <c r="P66" s="102" t="str">
        <f t="shared" si="25"/>
        <v/>
      </c>
      <c r="Q66" s="230" t="str">
        <f t="shared" si="2"/>
        <v/>
      </c>
      <c r="R66" s="46">
        <f t="shared" si="32"/>
        <v>0</v>
      </c>
      <c r="S66" s="27">
        <v>21978</v>
      </c>
      <c r="T66">
        <v>11.4700002670288</v>
      </c>
      <c r="U66">
        <v>25.0200004577637</v>
      </c>
      <c r="V66">
        <v>0</v>
      </c>
      <c r="W66">
        <v>36.075806794575897</v>
      </c>
      <c r="X66" s="36">
        <f t="shared" si="3"/>
        <v>4.4935801138404861</v>
      </c>
      <c r="Y66" s="41">
        <f t="shared" si="13"/>
        <v>0</v>
      </c>
      <c r="Z66" s="42">
        <f t="shared" si="14"/>
        <v>0</v>
      </c>
      <c r="AA66" s="61">
        <f t="shared" si="4"/>
        <v>21.632500410079974</v>
      </c>
      <c r="AB66" s="37" t="str">
        <f t="shared" si="15"/>
        <v xml:space="preserve"> </v>
      </c>
      <c r="AC66" s="89" t="str">
        <f t="shared" si="20"/>
        <v/>
      </c>
      <c r="AD66" s="89" t="str">
        <f t="shared" si="26"/>
        <v/>
      </c>
      <c r="AE66" s="168">
        <f t="shared" si="22"/>
        <v>0</v>
      </c>
      <c r="AF66" s="165">
        <f t="shared" si="37"/>
        <v>0</v>
      </c>
      <c r="AG66" s="70" t="str">
        <f t="shared" si="27"/>
        <v/>
      </c>
      <c r="AH66" s="102" t="str">
        <f t="shared" si="28"/>
        <v/>
      </c>
      <c r="AI66" s="230" t="str">
        <f t="shared" si="5"/>
        <v/>
      </c>
      <c r="AJ66" s="46">
        <f t="shared" si="34"/>
        <v>0</v>
      </c>
      <c r="AK66" s="27">
        <v>22344</v>
      </c>
      <c r="AL66">
        <v>22.629999160766602</v>
      </c>
      <c r="AM66">
        <v>29.5</v>
      </c>
      <c r="AN66">
        <v>0</v>
      </c>
      <c r="AO66">
        <v>35.865343609877499</v>
      </c>
      <c r="AP66" s="34">
        <f t="shared" si="6"/>
        <v>3.8710900335025187</v>
      </c>
      <c r="AQ66" s="38">
        <f t="shared" si="16"/>
        <v>0</v>
      </c>
      <c r="AR66" s="40">
        <f t="shared" si="17"/>
        <v>0</v>
      </c>
      <c r="AS66" s="61">
        <f t="shared" si="7"/>
        <v>27.78249979019165</v>
      </c>
      <c r="AT66" s="35" t="str">
        <f t="shared" si="8"/>
        <v xml:space="preserve"> </v>
      </c>
      <c r="AU66" s="76" t="str">
        <f t="shared" si="21"/>
        <v/>
      </c>
      <c r="AV66" s="89" t="str">
        <f t="shared" si="30"/>
        <v/>
      </c>
      <c r="AW66" s="168">
        <f t="shared" si="9"/>
        <v>0</v>
      </c>
      <c r="AX66" s="165">
        <f t="shared" si="38"/>
        <v>0</v>
      </c>
      <c r="AY66" s="70" t="str">
        <f t="shared" si="29"/>
        <v/>
      </c>
      <c r="AZ66" s="102" t="str">
        <f t="shared" si="31"/>
        <v/>
      </c>
      <c r="BA66" s="230" t="str">
        <f t="shared" si="18"/>
        <v/>
      </c>
      <c r="BB66" s="46">
        <f t="shared" si="35"/>
        <v>0</v>
      </c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DG66">
        <v>17</v>
      </c>
      <c r="DH66">
        <v>31.6</v>
      </c>
      <c r="DI66">
        <v>0</v>
      </c>
    </row>
    <row r="67" spans="1:113" ht="15.6">
      <c r="A67" s="27">
        <v>20153</v>
      </c>
      <c r="B67">
        <v>15.939999580383301</v>
      </c>
      <c r="C67">
        <v>27.25</v>
      </c>
      <c r="D67">
        <v>0</v>
      </c>
      <c r="E67">
        <v>35.865343609877499</v>
      </c>
      <c r="F67" s="36">
        <f t="shared" si="0"/>
        <v>4.4607631111996415</v>
      </c>
      <c r="G67" s="41">
        <f t="shared" si="10"/>
        <v>0</v>
      </c>
      <c r="H67" s="42">
        <f t="shared" si="11"/>
        <v>0</v>
      </c>
      <c r="I67" s="61">
        <f t="shared" si="1"/>
        <v>24.422499895095825</v>
      </c>
      <c r="J67" s="37" t="str">
        <f t="shared" si="12"/>
        <v xml:space="preserve"> </v>
      </c>
      <c r="K67" s="89" t="str">
        <f t="shared" si="19"/>
        <v/>
      </c>
      <c r="L67" s="89" t="str">
        <f t="shared" si="23"/>
        <v/>
      </c>
      <c r="M67" s="168">
        <f t="shared" si="33"/>
        <v>0</v>
      </c>
      <c r="N67" s="165">
        <f t="shared" si="36"/>
        <v>0</v>
      </c>
      <c r="O67" s="70" t="str">
        <f t="shared" si="24"/>
        <v/>
      </c>
      <c r="P67" s="102" t="str">
        <f t="shared" si="25"/>
        <v/>
      </c>
      <c r="Q67" s="230" t="str">
        <f t="shared" si="2"/>
        <v/>
      </c>
      <c r="R67" s="46">
        <f t="shared" si="32"/>
        <v>0</v>
      </c>
      <c r="S67" s="27">
        <v>21979</v>
      </c>
      <c r="T67">
        <v>13.670000076293899</v>
      </c>
      <c r="U67">
        <v>24.2600002288818</v>
      </c>
      <c r="V67">
        <v>0</v>
      </c>
      <c r="W67">
        <v>35.865343609877499</v>
      </c>
      <c r="X67" s="36">
        <f t="shared" si="3"/>
        <v>4.0282767795448562</v>
      </c>
      <c r="Y67" s="41">
        <f t="shared" si="13"/>
        <v>0</v>
      </c>
      <c r="Z67" s="42">
        <f t="shared" si="14"/>
        <v>0</v>
      </c>
      <c r="AA67" s="61">
        <f t="shared" si="4"/>
        <v>21.612500190734824</v>
      </c>
      <c r="AB67" s="37" t="str">
        <f t="shared" si="15"/>
        <v xml:space="preserve"> </v>
      </c>
      <c r="AC67" s="89" t="str">
        <f t="shared" si="20"/>
        <v/>
      </c>
      <c r="AD67" s="89" t="str">
        <f t="shared" si="26"/>
        <v/>
      </c>
      <c r="AE67" s="168">
        <f t="shared" si="22"/>
        <v>0</v>
      </c>
      <c r="AF67" s="165">
        <f t="shared" si="37"/>
        <v>0</v>
      </c>
      <c r="AG67" s="70" t="str">
        <f t="shared" si="27"/>
        <v/>
      </c>
      <c r="AH67" s="102" t="str">
        <f t="shared" si="28"/>
        <v/>
      </c>
      <c r="AI67" s="230" t="str">
        <f t="shared" si="5"/>
        <v/>
      </c>
      <c r="AJ67" s="46">
        <f t="shared" si="34"/>
        <v>0</v>
      </c>
      <c r="AK67" s="27">
        <v>22345</v>
      </c>
      <c r="AL67">
        <v>18.430000305175799</v>
      </c>
      <c r="AM67">
        <v>32.319999694824197</v>
      </c>
      <c r="AN67">
        <v>0</v>
      </c>
      <c r="AO67">
        <v>35.653159627679003</v>
      </c>
      <c r="AP67" s="34">
        <f t="shared" si="6"/>
        <v>5.3857133512015452</v>
      </c>
      <c r="AQ67" s="38">
        <f t="shared" si="16"/>
        <v>0</v>
      </c>
      <c r="AR67" s="40">
        <f t="shared" si="17"/>
        <v>0</v>
      </c>
      <c r="AS67" s="61">
        <f t="shared" si="7"/>
        <v>28.847499847412099</v>
      </c>
      <c r="AT67" s="35" t="str">
        <f t="shared" si="8"/>
        <v xml:space="preserve"> </v>
      </c>
      <c r="AU67" s="76" t="str">
        <f t="shared" si="21"/>
        <v/>
      </c>
      <c r="AV67" s="89" t="str">
        <f t="shared" si="30"/>
        <v/>
      </c>
      <c r="AW67" s="168">
        <f t="shared" si="9"/>
        <v>0</v>
      </c>
      <c r="AX67" s="165">
        <f t="shared" si="38"/>
        <v>0</v>
      </c>
      <c r="AY67" s="70" t="str">
        <f t="shared" si="29"/>
        <v/>
      </c>
      <c r="AZ67" s="102" t="str">
        <f t="shared" si="31"/>
        <v/>
      </c>
      <c r="BA67" s="230" t="str">
        <f t="shared" si="18"/>
        <v/>
      </c>
      <c r="BB67" s="46">
        <f t="shared" si="35"/>
        <v>0</v>
      </c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DG67" s="39">
        <v>15</v>
      </c>
      <c r="DH67">
        <v>35.200000000000003</v>
      </c>
      <c r="DI67">
        <v>0</v>
      </c>
    </row>
    <row r="68" spans="1:113" ht="15.6">
      <c r="A68" s="27">
        <v>20154</v>
      </c>
      <c r="B68">
        <v>15.050000190734901</v>
      </c>
      <c r="C68">
        <v>25.799999237060501</v>
      </c>
      <c r="D68">
        <v>0</v>
      </c>
      <c r="E68">
        <v>35.653159627679003</v>
      </c>
      <c r="F68" s="36">
        <f t="shared" ref="F68:F131" si="39">0.0023*(AVERAGE(B68:C68)+17.8)*(C68-B68)^0.5*E68/2.45</f>
        <v>4.1948021213902695</v>
      </c>
      <c r="G68" s="41">
        <f t="shared" si="10"/>
        <v>0</v>
      </c>
      <c r="H68" s="42">
        <f t="shared" si="11"/>
        <v>0</v>
      </c>
      <c r="I68" s="61">
        <f t="shared" ref="I68:I131" si="40">(C68-(C68-B68)/4)</f>
        <v>23.112499475479101</v>
      </c>
      <c r="J68" s="37" t="str">
        <f t="shared" si="12"/>
        <v xml:space="preserve"> </v>
      </c>
      <c r="K68" s="89" t="str">
        <f t="shared" si="19"/>
        <v/>
      </c>
      <c r="L68" s="89" t="str">
        <f t="shared" si="23"/>
        <v/>
      </c>
      <c r="M68" s="168">
        <f t="shared" si="33"/>
        <v>0</v>
      </c>
      <c r="N68" s="165">
        <f t="shared" si="36"/>
        <v>0</v>
      </c>
      <c r="O68" s="70" t="str">
        <f t="shared" si="24"/>
        <v/>
      </c>
      <c r="P68" s="102" t="str">
        <f t="shared" si="25"/>
        <v/>
      </c>
      <c r="Q68" s="230" t="str">
        <f t="shared" ref="Q68:Q131" si="41">IF(R68&gt;R67,A68,"")</f>
        <v/>
      </c>
      <c r="R68" s="46">
        <f t="shared" si="32"/>
        <v>0</v>
      </c>
      <c r="S68" s="27">
        <v>21980</v>
      </c>
      <c r="T68">
        <v>15.4099998474121</v>
      </c>
      <c r="U68">
        <v>28.620000839233398</v>
      </c>
      <c r="V68">
        <v>0</v>
      </c>
      <c r="W68">
        <v>35.653159627679003</v>
      </c>
      <c r="X68" s="36">
        <f t="shared" ref="X68:X131" si="42">0.0023*(AVERAGE(T68:U68)+17.8)*(U68-T68)^0.5*W68/2.45</f>
        <v>4.8434846107352536</v>
      </c>
      <c r="Y68" s="41">
        <f t="shared" si="13"/>
        <v>0</v>
      </c>
      <c r="Z68" s="42">
        <f t="shared" si="14"/>
        <v>0</v>
      </c>
      <c r="AA68" s="61">
        <f t="shared" ref="AA68:AA131" si="43">(U68-(U68-T68)/4)</f>
        <v>25.317500591278073</v>
      </c>
      <c r="AB68" s="37" t="str">
        <f t="shared" si="15"/>
        <v xml:space="preserve"> </v>
      </c>
      <c r="AC68" s="89" t="str">
        <f t="shared" si="20"/>
        <v/>
      </c>
      <c r="AD68" s="89" t="str">
        <f t="shared" si="26"/>
        <v/>
      </c>
      <c r="AE68" s="168">
        <f t="shared" si="22"/>
        <v>0</v>
      </c>
      <c r="AF68" s="165">
        <f t="shared" si="37"/>
        <v>0</v>
      </c>
      <c r="AG68" s="70" t="str">
        <f t="shared" si="27"/>
        <v/>
      </c>
      <c r="AH68" s="102" t="str">
        <f t="shared" si="28"/>
        <v/>
      </c>
      <c r="AI68" s="230" t="str">
        <f t="shared" ref="AI68:AI131" si="44">IF(AJ68&gt;AJ67,S68,"")</f>
        <v/>
      </c>
      <c r="AJ68" s="46">
        <f t="shared" si="34"/>
        <v>0</v>
      </c>
      <c r="AK68" s="27">
        <v>22346</v>
      </c>
      <c r="AL68">
        <v>20.209999084472699</v>
      </c>
      <c r="AM68">
        <v>33.799999237060497</v>
      </c>
      <c r="AN68">
        <v>0</v>
      </c>
      <c r="AO68">
        <v>35.439253351909201</v>
      </c>
      <c r="AP68" s="34">
        <f t="shared" ref="AP68:AP131" si="45">0.0023*(AVERAGE(AL68:AM68)+17.8)*(AM68-AL68)^0.5*AO68/2.45</f>
        <v>5.4951875497935756</v>
      </c>
      <c r="AQ68" s="38">
        <f t="shared" si="16"/>
        <v>0</v>
      </c>
      <c r="AR68" s="40">
        <f t="shared" si="17"/>
        <v>0</v>
      </c>
      <c r="AS68" s="61">
        <f t="shared" ref="AS68:AS131" si="46">(AM68-(AM68-AL68)/4)</f>
        <v>30.402499198913546</v>
      </c>
      <c r="AT68" s="35" t="str">
        <f t="shared" ref="AT68:AT131" si="47">IF(AR68&gt;$BF$3,1," ")</f>
        <v xml:space="preserve"> </v>
      </c>
      <c r="AU68" s="76" t="str">
        <f t="shared" si="21"/>
        <v/>
      </c>
      <c r="AV68" s="89" t="str">
        <f t="shared" si="30"/>
        <v/>
      </c>
      <c r="AW68" s="168">
        <f t="shared" ref="AW68:AW131" si="48">IF(AND(AS68&lt;21.5,AS68&gt;4.5),0.000318*AS68*(AS68-4.5)*((21.5-AS68)^(1/3.25)),0)</f>
        <v>0</v>
      </c>
      <c r="AX68" s="165">
        <f t="shared" si="38"/>
        <v>0</v>
      </c>
      <c r="AY68" s="70" t="str">
        <f t="shared" si="29"/>
        <v/>
      </c>
      <c r="AZ68" s="102" t="str">
        <f t="shared" si="31"/>
        <v/>
      </c>
      <c r="BA68" s="230" t="str">
        <f t="shared" si="18"/>
        <v/>
      </c>
      <c r="BB68" s="46">
        <f t="shared" si="35"/>
        <v>0</v>
      </c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DG68" s="39">
        <v>14</v>
      </c>
      <c r="DH68">
        <v>36.799999999999997</v>
      </c>
      <c r="DI68">
        <v>0</v>
      </c>
    </row>
    <row r="69" spans="1:113" ht="15.6">
      <c r="A69" s="27">
        <v>20155</v>
      </c>
      <c r="B69">
        <v>14.939999580383301</v>
      </c>
      <c r="C69">
        <v>27.059999465942401</v>
      </c>
      <c r="D69">
        <v>0</v>
      </c>
      <c r="E69">
        <v>35.439253351909201</v>
      </c>
      <c r="F69" s="36">
        <f t="shared" si="39"/>
        <v>4.4939614557510215</v>
      </c>
      <c r="G69" s="41">
        <f t="shared" ref="G69:G132" si="49">IF((D69+G68-($BF$2*F69))&gt;0,IF((D69+G68-($BF$2*F69))&gt;$BF$1,$BF$1,(D69+G68-($BF$2*F69))),0)</f>
        <v>0</v>
      </c>
      <c r="H69" s="42">
        <f t="shared" ref="H69:H132" si="50">IF(G69/$BF$1&gt;1,1,G69/$BF$1)</f>
        <v>0</v>
      </c>
      <c r="I69" s="61">
        <f t="shared" si="40"/>
        <v>24.029999494552627</v>
      </c>
      <c r="J69" s="37" t="str">
        <f t="shared" ref="J69:J132" si="51">IF(H69&gt;$BF$3,1," ")</f>
        <v xml:space="preserve"> </v>
      </c>
      <c r="K69" s="89" t="str">
        <f t="shared" si="19"/>
        <v/>
      </c>
      <c r="L69" s="89" t="str">
        <f t="shared" si="23"/>
        <v/>
      </c>
      <c r="M69" s="168">
        <f t="shared" si="33"/>
        <v>0</v>
      </c>
      <c r="N69" s="165">
        <f t="shared" si="36"/>
        <v>0</v>
      </c>
      <c r="O69" s="70" t="str">
        <f t="shared" si="24"/>
        <v/>
      </c>
      <c r="P69" s="102" t="str">
        <f t="shared" si="25"/>
        <v/>
      </c>
      <c r="Q69" s="230" t="str">
        <f t="shared" si="41"/>
        <v/>
      </c>
      <c r="R69" s="46">
        <f t="shared" si="32"/>
        <v>0</v>
      </c>
      <c r="S69" s="27">
        <v>21981</v>
      </c>
      <c r="T69">
        <v>13.8900003433228</v>
      </c>
      <c r="U69">
        <v>30.139999389648398</v>
      </c>
      <c r="V69">
        <v>0</v>
      </c>
      <c r="W69">
        <v>35.439253351909201</v>
      </c>
      <c r="X69" s="36">
        <f t="shared" si="42"/>
        <v>5.3397349898033601</v>
      </c>
      <c r="Y69" s="41">
        <f t="shared" ref="Y69:Y132" si="52">IF((V69+Y68-($BF$2*X69))&gt;0,IF((V69+Y68-($BF$2*X69))&gt;$BF$1,$BF$1,(V69+Y68-($BF$2*X69))),0)</f>
        <v>0</v>
      </c>
      <c r="Z69" s="42">
        <f t="shared" ref="Z69:Z132" si="53">IF(Y69/$BF$1&gt;1,1,Y69/$BF$1)</f>
        <v>0</v>
      </c>
      <c r="AA69" s="61">
        <f t="shared" si="43"/>
        <v>26.077499628066999</v>
      </c>
      <c r="AB69" s="37" t="str">
        <f t="shared" ref="AB69:AB132" si="54">IF(Z69&gt;$BF$3,1," ")</f>
        <v xml:space="preserve"> </v>
      </c>
      <c r="AC69" s="89" t="str">
        <f t="shared" si="20"/>
        <v/>
      </c>
      <c r="AD69" s="89" t="str">
        <f t="shared" si="26"/>
        <v/>
      </c>
      <c r="AE69" s="168">
        <f t="shared" si="22"/>
        <v>0</v>
      </c>
      <c r="AF69" s="165">
        <f t="shared" si="37"/>
        <v>0</v>
      </c>
      <c r="AG69" s="70" t="str">
        <f t="shared" si="27"/>
        <v/>
      </c>
      <c r="AH69" s="102" t="str">
        <f t="shared" si="28"/>
        <v/>
      </c>
      <c r="AI69" s="230" t="str">
        <f t="shared" si="44"/>
        <v/>
      </c>
      <c r="AJ69" s="46">
        <f t="shared" si="34"/>
        <v>0</v>
      </c>
      <c r="AK69" s="27">
        <v>22347</v>
      </c>
      <c r="AL69">
        <v>20.379999160766602</v>
      </c>
      <c r="AM69">
        <v>30.579999923706101</v>
      </c>
      <c r="AN69">
        <v>0</v>
      </c>
      <c r="AO69">
        <v>35.223623286496696</v>
      </c>
      <c r="AP69" s="34">
        <f t="shared" si="45"/>
        <v>4.5707043351236472</v>
      </c>
      <c r="AQ69" s="38">
        <f t="shared" ref="AQ69:AQ132" si="55">IF((AN69+AQ68-($BF$2*AP69))&gt;0,IF((AN69+AQ68-($BF$2*AP69))&gt;$BF$1,$BF$1,(AN69+AQ68-($BF$2*AP69))),0)</f>
        <v>0</v>
      </c>
      <c r="AR69" s="40">
        <f t="shared" ref="AR69:AR132" si="56">IF(AQ69/$BF$1&gt;1,1,AQ69/$BF$1)</f>
        <v>0</v>
      </c>
      <c r="AS69" s="61">
        <f t="shared" si="46"/>
        <v>28.029999732971227</v>
      </c>
      <c r="AT69" s="35" t="str">
        <f t="shared" si="47"/>
        <v xml:space="preserve"> </v>
      </c>
      <c r="AU69" s="76" t="str">
        <f t="shared" si="21"/>
        <v/>
      </c>
      <c r="AV69" s="89" t="str">
        <f t="shared" si="30"/>
        <v/>
      </c>
      <c r="AW69" s="168">
        <f t="shared" si="48"/>
        <v>0</v>
      </c>
      <c r="AX69" s="165">
        <f t="shared" si="38"/>
        <v>0</v>
      </c>
      <c r="AY69" s="70" t="str">
        <f t="shared" si="29"/>
        <v/>
      </c>
      <c r="AZ69" s="102" t="str">
        <f t="shared" si="31"/>
        <v/>
      </c>
      <c r="BA69" s="230" t="str">
        <f t="shared" ref="BA69:BA132" si="57">IF(BB69&gt;BB68,AK69,"")</f>
        <v/>
      </c>
      <c r="BB69" s="46">
        <f t="shared" si="35"/>
        <v>0</v>
      </c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DG69">
        <v>13</v>
      </c>
      <c r="DH69">
        <v>36.5</v>
      </c>
      <c r="DI69">
        <v>0</v>
      </c>
    </row>
    <row r="70" spans="1:113" ht="15.6">
      <c r="A70" s="27">
        <v>20156</v>
      </c>
      <c r="B70">
        <v>14.7799997329712</v>
      </c>
      <c r="C70">
        <v>27.5100002288818</v>
      </c>
      <c r="D70">
        <v>0</v>
      </c>
      <c r="E70">
        <v>35.223623286496696</v>
      </c>
      <c r="F70" s="36">
        <f t="shared" si="39"/>
        <v>4.5947480025603058</v>
      </c>
      <c r="G70" s="41">
        <f t="shared" si="49"/>
        <v>0</v>
      </c>
      <c r="H70" s="42">
        <f t="shared" si="50"/>
        <v>0</v>
      </c>
      <c r="I70" s="61">
        <f t="shared" si="40"/>
        <v>24.32750010490415</v>
      </c>
      <c r="J70" s="37" t="str">
        <f t="shared" si="51"/>
        <v xml:space="preserve"> </v>
      </c>
      <c r="K70" s="89" t="str">
        <f t="shared" ref="K70:K133" si="58">IF((SUM(D66:D70))&gt;$BF$6,1,"")</f>
        <v/>
      </c>
      <c r="L70" s="89" t="str">
        <f t="shared" si="23"/>
        <v/>
      </c>
      <c r="M70" s="168">
        <f t="shared" si="33"/>
        <v>0</v>
      </c>
      <c r="N70" s="165">
        <f t="shared" si="36"/>
        <v>0</v>
      </c>
      <c r="O70" s="70" t="str">
        <f t="shared" si="24"/>
        <v/>
      </c>
      <c r="P70" s="102" t="str">
        <f t="shared" si="25"/>
        <v/>
      </c>
      <c r="Q70" s="230" t="str">
        <f t="shared" si="41"/>
        <v/>
      </c>
      <c r="R70" s="46">
        <f t="shared" si="32"/>
        <v>0</v>
      </c>
      <c r="S70" s="27">
        <v>21982</v>
      </c>
      <c r="T70">
        <v>15.039999961853001</v>
      </c>
      <c r="U70">
        <v>29.379999160766602</v>
      </c>
      <c r="V70">
        <v>0</v>
      </c>
      <c r="W70">
        <v>35.223623286496696</v>
      </c>
      <c r="X70" s="36">
        <f t="shared" si="42"/>
        <v>5.0100134241028069</v>
      </c>
      <c r="Y70" s="41">
        <f t="shared" si="52"/>
        <v>0</v>
      </c>
      <c r="Z70" s="42">
        <f t="shared" si="53"/>
        <v>0</v>
      </c>
      <c r="AA70" s="61">
        <f t="shared" si="43"/>
        <v>25.794999361038201</v>
      </c>
      <c r="AB70" s="37" t="str">
        <f t="shared" si="54"/>
        <v xml:space="preserve"> </v>
      </c>
      <c r="AC70" s="89" t="str">
        <f t="shared" ref="AC70:AC133" si="59">IF((SUM(V66:V70))&gt;$BF$6,1,"")</f>
        <v/>
      </c>
      <c r="AD70" s="89" t="str">
        <f t="shared" si="26"/>
        <v/>
      </c>
      <c r="AE70" s="168">
        <f t="shared" si="22"/>
        <v>0</v>
      </c>
      <c r="AF70" s="165">
        <f t="shared" si="37"/>
        <v>0</v>
      </c>
      <c r="AG70" s="70" t="str">
        <f t="shared" si="27"/>
        <v/>
      </c>
      <c r="AH70" s="102" t="str">
        <f t="shared" si="28"/>
        <v/>
      </c>
      <c r="AI70" s="230" t="str">
        <f t="shared" si="44"/>
        <v/>
      </c>
      <c r="AJ70" s="46">
        <f t="shared" si="34"/>
        <v>0</v>
      </c>
      <c r="AK70" s="27">
        <v>22348</v>
      </c>
      <c r="AL70">
        <v>19.2700004577637</v>
      </c>
      <c r="AM70">
        <v>31.059999465942401</v>
      </c>
      <c r="AN70">
        <v>0</v>
      </c>
      <c r="AO70">
        <v>35.006267935370502</v>
      </c>
      <c r="AP70" s="34">
        <f t="shared" si="45"/>
        <v>4.8481859003318917</v>
      </c>
      <c r="AQ70" s="38">
        <f t="shared" si="55"/>
        <v>0</v>
      </c>
      <c r="AR70" s="40">
        <f t="shared" si="56"/>
        <v>0</v>
      </c>
      <c r="AS70" s="61">
        <f t="shared" si="46"/>
        <v>28.112499713897726</v>
      </c>
      <c r="AT70" s="35" t="str">
        <f t="shared" si="47"/>
        <v xml:space="preserve"> </v>
      </c>
      <c r="AU70" s="76" t="str">
        <f t="shared" ref="AU70:AU133" si="60">IF((SUM(AN66:AN70))&gt;$BF$6,1,"")</f>
        <v/>
      </c>
      <c r="AV70" s="89" t="str">
        <f t="shared" si="30"/>
        <v/>
      </c>
      <c r="AW70" s="168">
        <f t="shared" si="48"/>
        <v>0</v>
      </c>
      <c r="AX70" s="165">
        <f t="shared" si="38"/>
        <v>0</v>
      </c>
      <c r="AY70" s="70" t="str">
        <f t="shared" si="29"/>
        <v/>
      </c>
      <c r="AZ70" s="102" t="str">
        <f t="shared" si="31"/>
        <v/>
      </c>
      <c r="BA70" s="230" t="str">
        <f t="shared" si="57"/>
        <v/>
      </c>
      <c r="BB70" s="46">
        <f t="shared" si="35"/>
        <v>0</v>
      </c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DG70">
        <v>20.2</v>
      </c>
      <c r="DH70">
        <v>39</v>
      </c>
      <c r="DI70">
        <v>0</v>
      </c>
    </row>
    <row r="71" spans="1:113" ht="15.6">
      <c r="A71" s="27">
        <v>20157</v>
      </c>
      <c r="B71">
        <v>17.389999389648398</v>
      </c>
      <c r="C71">
        <v>28.829999923706101</v>
      </c>
      <c r="D71">
        <v>0</v>
      </c>
      <c r="E71">
        <v>35.006267935370502</v>
      </c>
      <c r="F71" s="36">
        <f t="shared" si="39"/>
        <v>4.5472628866916098</v>
      </c>
      <c r="G71" s="41">
        <f t="shared" si="49"/>
        <v>0</v>
      </c>
      <c r="H71" s="42">
        <f t="shared" si="50"/>
        <v>0</v>
      </c>
      <c r="I71" s="61">
        <f t="shared" si="40"/>
        <v>25.969999790191675</v>
      </c>
      <c r="J71" s="37" t="str">
        <f t="shared" si="51"/>
        <v xml:space="preserve"> </v>
      </c>
      <c r="K71" s="89" t="str">
        <f t="shared" si="58"/>
        <v/>
      </c>
      <c r="L71" s="89" t="str">
        <f t="shared" si="23"/>
        <v/>
      </c>
      <c r="M71" s="168">
        <f t="shared" si="33"/>
        <v>0</v>
      </c>
      <c r="N71" s="165">
        <f t="shared" si="36"/>
        <v>0</v>
      </c>
      <c r="O71" s="70" t="str">
        <f t="shared" si="24"/>
        <v/>
      </c>
      <c r="P71" s="102" t="str">
        <f t="shared" si="25"/>
        <v/>
      </c>
      <c r="Q71" s="230" t="str">
        <f t="shared" si="41"/>
        <v/>
      </c>
      <c r="R71" s="46">
        <f t="shared" si="32"/>
        <v>0</v>
      </c>
      <c r="S71" s="27">
        <v>21983</v>
      </c>
      <c r="T71">
        <v>14.439999580383301</v>
      </c>
      <c r="U71">
        <v>24.430000305175799</v>
      </c>
      <c r="V71">
        <v>0</v>
      </c>
      <c r="W71">
        <v>35.006267935370502</v>
      </c>
      <c r="X71" s="36">
        <f t="shared" si="42"/>
        <v>3.8676011576680644</v>
      </c>
      <c r="Y71" s="41">
        <f t="shared" si="52"/>
        <v>0</v>
      </c>
      <c r="Z71" s="42">
        <f t="shared" si="53"/>
        <v>0</v>
      </c>
      <c r="AA71" s="61">
        <f t="shared" si="43"/>
        <v>21.932500123977675</v>
      </c>
      <c r="AB71" s="37" t="str">
        <f t="shared" si="54"/>
        <v xml:space="preserve"> </v>
      </c>
      <c r="AC71" s="89" t="str">
        <f t="shared" si="59"/>
        <v/>
      </c>
      <c r="AD71" s="89" t="str">
        <f t="shared" si="26"/>
        <v/>
      </c>
      <c r="AE71" s="168">
        <f t="shared" si="22"/>
        <v>0</v>
      </c>
      <c r="AF71" s="165">
        <f t="shared" si="37"/>
        <v>0</v>
      </c>
      <c r="AG71" s="70" t="str">
        <f t="shared" si="27"/>
        <v/>
      </c>
      <c r="AH71" s="102" t="str">
        <f t="shared" si="28"/>
        <v/>
      </c>
      <c r="AI71" s="230" t="str">
        <f t="shared" si="44"/>
        <v/>
      </c>
      <c r="AJ71" s="46">
        <f t="shared" si="34"/>
        <v>0</v>
      </c>
      <c r="AK71" s="27">
        <v>22349</v>
      </c>
      <c r="AL71">
        <v>18.649999618530298</v>
      </c>
      <c r="AM71">
        <v>28.329999923706101</v>
      </c>
      <c r="AN71">
        <v>0</v>
      </c>
      <c r="AO71">
        <v>34.787185802459199</v>
      </c>
      <c r="AP71" s="34">
        <f t="shared" si="45"/>
        <v>4.1953057223577224</v>
      </c>
      <c r="AQ71" s="38">
        <f t="shared" si="55"/>
        <v>0</v>
      </c>
      <c r="AR71" s="40">
        <f t="shared" si="56"/>
        <v>0</v>
      </c>
      <c r="AS71" s="61">
        <f t="shared" si="46"/>
        <v>25.909999847412152</v>
      </c>
      <c r="AT71" s="35" t="str">
        <f t="shared" si="47"/>
        <v xml:space="preserve"> </v>
      </c>
      <c r="AU71" s="76" t="str">
        <f t="shared" si="60"/>
        <v/>
      </c>
      <c r="AV71" s="89" t="str">
        <f t="shared" si="30"/>
        <v/>
      </c>
      <c r="AW71" s="168">
        <f t="shared" si="48"/>
        <v>0</v>
      </c>
      <c r="AX71" s="165">
        <f t="shared" si="38"/>
        <v>0</v>
      </c>
      <c r="AY71" s="70" t="str">
        <f t="shared" si="29"/>
        <v/>
      </c>
      <c r="AZ71" s="102" t="str">
        <f t="shared" si="31"/>
        <v/>
      </c>
      <c r="BA71" s="230" t="str">
        <f t="shared" si="57"/>
        <v/>
      </c>
      <c r="BB71" s="46">
        <f t="shared" si="35"/>
        <v>0</v>
      </c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DG71">
        <v>22.7</v>
      </c>
      <c r="DH71">
        <v>33</v>
      </c>
      <c r="DI71">
        <v>0</v>
      </c>
    </row>
    <row r="72" spans="1:113" ht="15.6">
      <c r="A72" s="27">
        <v>20158</v>
      </c>
      <c r="B72">
        <v>17.149999618530298</v>
      </c>
      <c r="C72">
        <v>29.0200004577637</v>
      </c>
      <c r="D72">
        <v>0</v>
      </c>
      <c r="E72">
        <v>34.787185802459199</v>
      </c>
      <c r="F72" s="36">
        <f t="shared" si="39"/>
        <v>4.6001333973898673</v>
      </c>
      <c r="G72" s="41">
        <f t="shared" si="49"/>
        <v>0</v>
      </c>
      <c r="H72" s="42">
        <f t="shared" si="50"/>
        <v>0</v>
      </c>
      <c r="I72" s="61">
        <f t="shared" si="40"/>
        <v>26.052500247955351</v>
      </c>
      <c r="J72" s="37" t="str">
        <f t="shared" si="51"/>
        <v xml:space="preserve"> </v>
      </c>
      <c r="K72" s="89" t="str">
        <f t="shared" si="58"/>
        <v/>
      </c>
      <c r="L72" s="89" t="str">
        <f t="shared" si="23"/>
        <v/>
      </c>
      <c r="M72" s="168">
        <f t="shared" si="33"/>
        <v>0</v>
      </c>
      <c r="N72" s="165">
        <f t="shared" si="36"/>
        <v>0</v>
      </c>
      <c r="O72" s="70" t="str">
        <f t="shared" si="24"/>
        <v/>
      </c>
      <c r="P72" s="102" t="str">
        <f t="shared" si="25"/>
        <v/>
      </c>
      <c r="Q72" s="230" t="str">
        <f t="shared" si="41"/>
        <v/>
      </c>
      <c r="R72" s="46">
        <f t="shared" si="32"/>
        <v>0</v>
      </c>
      <c r="S72" s="27">
        <v>21984</v>
      </c>
      <c r="T72">
        <v>11.0100002288818</v>
      </c>
      <c r="U72">
        <v>25.030000686645501</v>
      </c>
      <c r="V72">
        <v>0</v>
      </c>
      <c r="W72">
        <v>34.787185802459199</v>
      </c>
      <c r="X72" s="36">
        <f t="shared" si="42"/>
        <v>4.3800659477506905</v>
      </c>
      <c r="Y72" s="41">
        <f t="shared" si="52"/>
        <v>0</v>
      </c>
      <c r="Z72" s="42">
        <f t="shared" si="53"/>
        <v>0</v>
      </c>
      <c r="AA72" s="61">
        <f t="shared" si="43"/>
        <v>21.525000572204576</v>
      </c>
      <c r="AB72" s="37" t="str">
        <f t="shared" si="54"/>
        <v xml:space="preserve"> </v>
      </c>
      <c r="AC72" s="89" t="str">
        <f t="shared" si="59"/>
        <v/>
      </c>
      <c r="AD72" s="89" t="str">
        <f t="shared" si="26"/>
        <v/>
      </c>
      <c r="AE72" s="168">
        <f t="shared" si="22"/>
        <v>0</v>
      </c>
      <c r="AF72" s="165">
        <f t="shared" si="37"/>
        <v>0</v>
      </c>
      <c r="AG72" s="70" t="str">
        <f t="shared" si="27"/>
        <v/>
      </c>
      <c r="AH72" s="102" t="str">
        <f t="shared" si="28"/>
        <v/>
      </c>
      <c r="AI72" s="230" t="str">
        <f t="shared" si="44"/>
        <v/>
      </c>
      <c r="AJ72" s="46">
        <f t="shared" si="34"/>
        <v>0</v>
      </c>
      <c r="AK72" s="27">
        <v>22350</v>
      </c>
      <c r="AL72">
        <v>19.2600002288818</v>
      </c>
      <c r="AM72">
        <v>32.630001068115199</v>
      </c>
      <c r="AN72">
        <v>0</v>
      </c>
      <c r="AO72">
        <v>34.566375391691601</v>
      </c>
      <c r="AP72" s="34">
        <f t="shared" si="45"/>
        <v>5.1905064888130816</v>
      </c>
      <c r="AQ72" s="38">
        <f t="shared" si="55"/>
        <v>0</v>
      </c>
      <c r="AR72" s="40">
        <f t="shared" si="56"/>
        <v>0</v>
      </c>
      <c r="AS72" s="61">
        <f t="shared" si="46"/>
        <v>29.287500858306849</v>
      </c>
      <c r="AT72" s="35" t="str">
        <f t="shared" si="47"/>
        <v xml:space="preserve"> </v>
      </c>
      <c r="AU72" s="76" t="str">
        <f t="shared" si="60"/>
        <v/>
      </c>
      <c r="AV72" s="89" t="str">
        <f t="shared" si="30"/>
        <v/>
      </c>
      <c r="AW72" s="168">
        <f t="shared" si="48"/>
        <v>0</v>
      </c>
      <c r="AX72" s="165">
        <f t="shared" si="38"/>
        <v>0</v>
      </c>
      <c r="AY72" s="70" t="str">
        <f t="shared" si="29"/>
        <v/>
      </c>
      <c r="AZ72" s="102" t="str">
        <f t="shared" si="31"/>
        <v/>
      </c>
      <c r="BA72" s="230" t="str">
        <f t="shared" si="57"/>
        <v/>
      </c>
      <c r="BB72" s="46">
        <f t="shared" si="35"/>
        <v>0</v>
      </c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DG72">
        <v>20</v>
      </c>
      <c r="DH72" s="39">
        <v>33</v>
      </c>
      <c r="DI72">
        <v>0.4</v>
      </c>
    </row>
    <row r="73" spans="1:113" ht="15.6">
      <c r="A73" s="27">
        <v>20159</v>
      </c>
      <c r="B73">
        <v>15.560000419616699</v>
      </c>
      <c r="C73">
        <v>24.850000381469702</v>
      </c>
      <c r="D73">
        <v>0</v>
      </c>
      <c r="E73">
        <v>34.566375391691601</v>
      </c>
      <c r="F73" s="36">
        <f t="shared" si="39"/>
        <v>3.758929593812272</v>
      </c>
      <c r="G73" s="41">
        <f t="shared" si="49"/>
        <v>0</v>
      </c>
      <c r="H73" s="42">
        <f t="shared" si="50"/>
        <v>0</v>
      </c>
      <c r="I73" s="61">
        <f t="shared" si="40"/>
        <v>22.527500391006452</v>
      </c>
      <c r="J73" s="37" t="str">
        <f t="shared" si="51"/>
        <v xml:space="preserve"> </v>
      </c>
      <c r="K73" s="89" t="str">
        <f t="shared" si="58"/>
        <v/>
      </c>
      <c r="L73" s="89" t="str">
        <f t="shared" si="23"/>
        <v/>
      </c>
      <c r="M73" s="168">
        <f t="shared" si="33"/>
        <v>0</v>
      </c>
      <c r="N73" s="165">
        <f t="shared" si="36"/>
        <v>0</v>
      </c>
      <c r="O73" s="70" t="str">
        <f t="shared" si="24"/>
        <v/>
      </c>
      <c r="P73" s="102" t="str">
        <f t="shared" si="25"/>
        <v/>
      </c>
      <c r="Q73" s="230" t="str">
        <f t="shared" si="41"/>
        <v/>
      </c>
      <c r="R73" s="46">
        <f t="shared" si="32"/>
        <v>0</v>
      </c>
      <c r="S73" s="27">
        <v>21985</v>
      </c>
      <c r="T73">
        <v>13.0900001525879</v>
      </c>
      <c r="U73">
        <v>27.420000076293899</v>
      </c>
      <c r="V73">
        <v>0</v>
      </c>
      <c r="W73">
        <v>34.566375391691601</v>
      </c>
      <c r="X73" s="36">
        <f t="shared" si="42"/>
        <v>4.6746641586718232</v>
      </c>
      <c r="Y73" s="41">
        <f t="shared" si="52"/>
        <v>0</v>
      </c>
      <c r="Z73" s="42">
        <f t="shared" si="53"/>
        <v>0</v>
      </c>
      <c r="AA73" s="61">
        <f t="shared" si="43"/>
        <v>23.8375000953674</v>
      </c>
      <c r="AB73" s="37" t="str">
        <f t="shared" si="54"/>
        <v xml:space="preserve"> </v>
      </c>
      <c r="AC73" s="89" t="str">
        <f t="shared" si="59"/>
        <v/>
      </c>
      <c r="AD73" s="89" t="str">
        <f t="shared" si="26"/>
        <v/>
      </c>
      <c r="AE73" s="168">
        <f t="shared" si="22"/>
        <v>0</v>
      </c>
      <c r="AF73" s="165">
        <f t="shared" si="37"/>
        <v>0</v>
      </c>
      <c r="AG73" s="70" t="str">
        <f t="shared" si="27"/>
        <v/>
      </c>
      <c r="AH73" s="102" t="str">
        <f t="shared" si="28"/>
        <v/>
      </c>
      <c r="AI73" s="230" t="str">
        <f t="shared" si="44"/>
        <v/>
      </c>
      <c r="AJ73" s="46">
        <f t="shared" si="34"/>
        <v>0</v>
      </c>
      <c r="AK73" s="27">
        <v>22351</v>
      </c>
      <c r="AL73">
        <v>20.159999847412099</v>
      </c>
      <c r="AM73">
        <v>35.4799995422363</v>
      </c>
      <c r="AN73">
        <v>0</v>
      </c>
      <c r="AO73">
        <v>34.343835206996602</v>
      </c>
      <c r="AP73" s="34">
        <f t="shared" si="45"/>
        <v>5.7569863482741406</v>
      </c>
      <c r="AQ73" s="38">
        <f t="shared" si="55"/>
        <v>0</v>
      </c>
      <c r="AR73" s="40">
        <f t="shared" si="56"/>
        <v>0</v>
      </c>
      <c r="AS73" s="61">
        <f t="shared" si="46"/>
        <v>31.649999618530249</v>
      </c>
      <c r="AT73" s="35" t="str">
        <f t="shared" si="47"/>
        <v xml:space="preserve"> </v>
      </c>
      <c r="AU73" s="76" t="str">
        <f t="shared" si="60"/>
        <v/>
      </c>
      <c r="AV73" s="89" t="str">
        <f t="shared" si="30"/>
        <v/>
      </c>
      <c r="AW73" s="168">
        <f t="shared" si="48"/>
        <v>0</v>
      </c>
      <c r="AX73" s="165">
        <f t="shared" si="38"/>
        <v>0</v>
      </c>
      <c r="AY73" s="70" t="str">
        <f t="shared" si="29"/>
        <v/>
      </c>
      <c r="AZ73" s="102" t="str">
        <f t="shared" si="31"/>
        <v/>
      </c>
      <c r="BA73" s="230" t="str">
        <f t="shared" si="57"/>
        <v/>
      </c>
      <c r="BB73" s="46">
        <f t="shared" si="35"/>
        <v>0</v>
      </c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DG73">
        <v>10.6</v>
      </c>
      <c r="DH73" s="39">
        <v>33</v>
      </c>
      <c r="DI73">
        <v>0</v>
      </c>
    </row>
    <row r="74" spans="1:113" ht="16.5" customHeight="1">
      <c r="A74" s="27">
        <v>20160</v>
      </c>
      <c r="B74">
        <v>14.9899997711182</v>
      </c>
      <c r="C74">
        <v>25.469999313354499</v>
      </c>
      <c r="D74">
        <v>0</v>
      </c>
      <c r="E74">
        <v>34.343835206996602</v>
      </c>
      <c r="F74" s="36">
        <f t="shared" si="39"/>
        <v>3.9693326388033205</v>
      </c>
      <c r="G74" s="41">
        <f t="shared" si="49"/>
        <v>0</v>
      </c>
      <c r="H74" s="42">
        <f t="shared" si="50"/>
        <v>0</v>
      </c>
      <c r="I74" s="61">
        <f t="shared" si="40"/>
        <v>22.849999427795424</v>
      </c>
      <c r="J74" s="37" t="str">
        <f t="shared" si="51"/>
        <v xml:space="preserve"> </v>
      </c>
      <c r="K74" s="89" t="str">
        <f t="shared" si="58"/>
        <v/>
      </c>
      <c r="L74" s="89" t="str">
        <f t="shared" si="23"/>
        <v/>
      </c>
      <c r="M74" s="168">
        <f t="shared" si="33"/>
        <v>0</v>
      </c>
      <c r="N74" s="165">
        <f t="shared" si="36"/>
        <v>0</v>
      </c>
      <c r="O74" s="70" t="str">
        <f t="shared" si="24"/>
        <v/>
      </c>
      <c r="P74" s="102" t="str">
        <f t="shared" si="25"/>
        <v/>
      </c>
      <c r="Q74" s="230" t="str">
        <f t="shared" si="41"/>
        <v/>
      </c>
      <c r="R74" s="46">
        <f t="shared" si="32"/>
        <v>0</v>
      </c>
      <c r="S74" s="27">
        <v>21986</v>
      </c>
      <c r="T74">
        <v>15.4099998474121</v>
      </c>
      <c r="U74">
        <v>30.399999618530298</v>
      </c>
      <c r="V74">
        <v>0</v>
      </c>
      <c r="W74">
        <v>34.343835206996602</v>
      </c>
      <c r="X74" s="36">
        <f t="shared" si="42"/>
        <v>5.0811160324565234</v>
      </c>
      <c r="Y74" s="41">
        <f t="shared" si="52"/>
        <v>0</v>
      </c>
      <c r="Z74" s="42">
        <f t="shared" si="53"/>
        <v>0</v>
      </c>
      <c r="AA74" s="61">
        <f t="shared" si="43"/>
        <v>26.65249967575075</v>
      </c>
      <c r="AB74" s="37" t="str">
        <f t="shared" si="54"/>
        <v xml:space="preserve"> </v>
      </c>
      <c r="AC74" s="89" t="str">
        <f t="shared" si="59"/>
        <v/>
      </c>
      <c r="AD74" s="89" t="str">
        <f t="shared" si="26"/>
        <v/>
      </c>
      <c r="AE74" s="168">
        <f t="shared" si="22"/>
        <v>0</v>
      </c>
      <c r="AF74" s="165">
        <f t="shared" si="37"/>
        <v>0</v>
      </c>
      <c r="AG74" s="70" t="str">
        <f t="shared" si="27"/>
        <v/>
      </c>
      <c r="AH74" s="102" t="str">
        <f t="shared" si="28"/>
        <v/>
      </c>
      <c r="AI74" s="230" t="str">
        <f t="shared" si="44"/>
        <v/>
      </c>
      <c r="AJ74" s="46">
        <f t="shared" si="34"/>
        <v>0</v>
      </c>
      <c r="AK74" s="27">
        <v>22352</v>
      </c>
      <c r="AL74">
        <v>19.100000381469702</v>
      </c>
      <c r="AM74">
        <v>26.190000534057599</v>
      </c>
      <c r="AN74">
        <v>1.6000000238418599</v>
      </c>
      <c r="AO74">
        <v>34.119563752302902</v>
      </c>
      <c r="AP74" s="34">
        <f t="shared" si="45"/>
        <v>3.4494764816178001</v>
      </c>
      <c r="AQ74" s="38">
        <f t="shared" si="55"/>
        <v>0</v>
      </c>
      <c r="AR74" s="40">
        <f t="shared" si="56"/>
        <v>0</v>
      </c>
      <c r="AS74" s="61">
        <f t="shared" si="46"/>
        <v>24.417500495910623</v>
      </c>
      <c r="AT74" s="35" t="str">
        <f t="shared" si="47"/>
        <v xml:space="preserve"> </v>
      </c>
      <c r="AU74" s="76" t="str">
        <f t="shared" si="60"/>
        <v/>
      </c>
      <c r="AV74" s="89" t="str">
        <f t="shared" si="30"/>
        <v/>
      </c>
      <c r="AW74" s="168">
        <f t="shared" si="48"/>
        <v>0</v>
      </c>
      <c r="AX74" s="165">
        <f t="shared" si="38"/>
        <v>0</v>
      </c>
      <c r="AY74" s="70" t="str">
        <f t="shared" si="29"/>
        <v/>
      </c>
      <c r="AZ74" s="102" t="str">
        <f t="shared" si="31"/>
        <v/>
      </c>
      <c r="BA74" s="230" t="str">
        <f t="shared" si="57"/>
        <v/>
      </c>
      <c r="BB74" s="46">
        <f t="shared" si="35"/>
        <v>0</v>
      </c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CG74" s="54"/>
      <c r="DG74">
        <v>13.3</v>
      </c>
      <c r="DH74">
        <v>40</v>
      </c>
      <c r="DI74">
        <v>0</v>
      </c>
    </row>
    <row r="75" spans="1:113" ht="15.6">
      <c r="A75" s="27">
        <v>20161</v>
      </c>
      <c r="B75">
        <v>14.420000076293899</v>
      </c>
      <c r="C75">
        <v>28.569999694824201</v>
      </c>
      <c r="D75">
        <v>0</v>
      </c>
      <c r="E75">
        <v>34.119563752302902</v>
      </c>
      <c r="F75" s="36">
        <f t="shared" si="39"/>
        <v>4.7345720207150128</v>
      </c>
      <c r="G75" s="41">
        <f t="shared" si="49"/>
        <v>0</v>
      </c>
      <c r="H75" s="42">
        <f t="shared" si="50"/>
        <v>0</v>
      </c>
      <c r="I75" s="61">
        <f t="shared" si="40"/>
        <v>25.032499790191626</v>
      </c>
      <c r="J75" s="37" t="str">
        <f t="shared" si="51"/>
        <v xml:space="preserve"> </v>
      </c>
      <c r="K75" s="89" t="str">
        <f t="shared" si="58"/>
        <v/>
      </c>
      <c r="L75" s="89" t="str">
        <f t="shared" si="23"/>
        <v/>
      </c>
      <c r="M75" s="168">
        <f t="shared" si="33"/>
        <v>0</v>
      </c>
      <c r="N75" s="165">
        <f t="shared" si="36"/>
        <v>0</v>
      </c>
      <c r="O75" s="70" t="str">
        <f t="shared" si="24"/>
        <v/>
      </c>
      <c r="P75" s="102" t="str">
        <f t="shared" si="25"/>
        <v/>
      </c>
      <c r="Q75" s="230" t="str">
        <f t="shared" si="41"/>
        <v/>
      </c>
      <c r="R75" s="46">
        <f t="shared" si="32"/>
        <v>0</v>
      </c>
      <c r="S75" s="27">
        <v>21987</v>
      </c>
      <c r="T75">
        <v>17.440000534057599</v>
      </c>
      <c r="U75">
        <v>32.299999237060497</v>
      </c>
      <c r="V75">
        <v>0</v>
      </c>
      <c r="W75">
        <v>34.119563752302902</v>
      </c>
      <c r="X75" s="36">
        <f t="shared" si="42"/>
        <v>5.2686245209629012</v>
      </c>
      <c r="Y75" s="41">
        <f t="shared" si="52"/>
        <v>0</v>
      </c>
      <c r="Z75" s="42">
        <f t="shared" si="53"/>
        <v>0</v>
      </c>
      <c r="AA75" s="61">
        <f t="shared" si="43"/>
        <v>28.584999561309772</v>
      </c>
      <c r="AB75" s="37" t="str">
        <f t="shared" si="54"/>
        <v xml:space="preserve"> </v>
      </c>
      <c r="AC75" s="89" t="str">
        <f t="shared" si="59"/>
        <v/>
      </c>
      <c r="AD75" s="89" t="str">
        <f t="shared" si="26"/>
        <v/>
      </c>
      <c r="AE75" s="168">
        <f t="shared" ref="AE75:AE138" si="61">IF(AND(AA75&lt;21.5,AA75&gt;4.5),0.000318*AA75*(AA75-4.5)*((21.5-AA75)^(1/3.25)),0)</f>
        <v>0</v>
      </c>
      <c r="AF75" s="165">
        <f t="shared" si="37"/>
        <v>0</v>
      </c>
      <c r="AG75" s="70" t="str">
        <f t="shared" si="27"/>
        <v/>
      </c>
      <c r="AH75" s="102" t="str">
        <f t="shared" si="28"/>
        <v/>
      </c>
      <c r="AI75" s="230" t="str">
        <f t="shared" si="44"/>
        <v/>
      </c>
      <c r="AJ75" s="46">
        <f t="shared" si="34"/>
        <v>0</v>
      </c>
      <c r="AK75" s="27">
        <v>22353</v>
      </c>
      <c r="AL75">
        <v>14.2399997711182</v>
      </c>
      <c r="AM75">
        <v>25.879999160766602</v>
      </c>
      <c r="AN75">
        <v>0.69999998807907104</v>
      </c>
      <c r="AO75">
        <v>33.893559531539204</v>
      </c>
      <c r="AP75" s="34">
        <f t="shared" si="45"/>
        <v>4.1099450476689254</v>
      </c>
      <c r="AQ75" s="38">
        <f t="shared" si="55"/>
        <v>0</v>
      </c>
      <c r="AR75" s="40">
        <f t="shared" si="56"/>
        <v>0</v>
      </c>
      <c r="AS75" s="61">
        <f t="shared" si="46"/>
        <v>22.969999313354499</v>
      </c>
      <c r="AT75" s="35" t="str">
        <f t="shared" si="47"/>
        <v xml:space="preserve"> </v>
      </c>
      <c r="AU75" s="76" t="str">
        <f t="shared" si="60"/>
        <v/>
      </c>
      <c r="AV75" s="89" t="str">
        <f t="shared" si="30"/>
        <v/>
      </c>
      <c r="AW75" s="168">
        <f t="shared" si="48"/>
        <v>0</v>
      </c>
      <c r="AX75" s="165">
        <f t="shared" si="38"/>
        <v>0</v>
      </c>
      <c r="AY75" s="70" t="str">
        <f t="shared" si="29"/>
        <v/>
      </c>
      <c r="AZ75" s="102" t="str">
        <f t="shared" si="31"/>
        <v/>
      </c>
      <c r="BA75" s="230" t="str">
        <f t="shared" si="57"/>
        <v/>
      </c>
      <c r="BB75" s="46">
        <f t="shared" si="35"/>
        <v>0</v>
      </c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DG75">
        <v>18.5</v>
      </c>
      <c r="DH75">
        <v>41</v>
      </c>
      <c r="DI75">
        <v>0</v>
      </c>
    </row>
    <row r="76" spans="1:113" ht="18">
      <c r="A76" s="27">
        <v>20162</v>
      </c>
      <c r="B76">
        <v>17.389999389648398</v>
      </c>
      <c r="C76">
        <v>31.030000686645501</v>
      </c>
      <c r="D76">
        <v>0</v>
      </c>
      <c r="E76">
        <v>33.893559531539204</v>
      </c>
      <c r="F76" s="36">
        <f t="shared" si="39"/>
        <v>4.9367236936036631</v>
      </c>
      <c r="G76" s="41">
        <f t="shared" si="49"/>
        <v>0</v>
      </c>
      <c r="H76" s="42">
        <f t="shared" si="50"/>
        <v>0</v>
      </c>
      <c r="I76" s="61">
        <f t="shared" si="40"/>
        <v>27.620000362396226</v>
      </c>
      <c r="J76" s="37" t="str">
        <f t="shared" si="51"/>
        <v xml:space="preserve"> </v>
      </c>
      <c r="K76" s="89" t="str">
        <f t="shared" si="58"/>
        <v/>
      </c>
      <c r="L76" s="89" t="str">
        <f t="shared" ref="L76:L139" si="62">IF((AVERAGE(I67:I76))&lt;$BF$5,1,"")</f>
        <v/>
      </c>
      <c r="M76" s="168">
        <f t="shared" si="33"/>
        <v>0</v>
      </c>
      <c r="N76" s="165">
        <f t="shared" si="36"/>
        <v>0</v>
      </c>
      <c r="O76" s="70" t="str">
        <f t="shared" ref="O76:O139" si="63">IF((AVERAGE(C70:C76))&lt;$BF$4,1,"")</f>
        <v/>
      </c>
      <c r="P76" s="102" t="str">
        <f t="shared" ref="P76:P139" si="64">IF(L76=1,(AVERAGE(IF(I76&gt;$BF$7,I76-$BF$7,0),IF(I75&gt;$BF$7,I75-$BF$7,0),IF(I74&gt;$BF$7,I74-$BF$7,0),IF(I73&gt;$BF$7,I73-$BF$7,0),IF(I72&gt;$BF$7,I72-$BF$7,0),IF(I71&gt;$BF$7,I71-$BF$7,0),IF(I70&gt;$BF$7,I70-$BF$7,0),IF(I69&gt;$BF$7,I69-$BF$7,0),IF(I68&gt;$BF$7,I68-$BF$7,0),IF(I67&gt;$BF$7,I67-$BF$7,0)))*$BF$8,"")</f>
        <v/>
      </c>
      <c r="Q76" s="230" t="str">
        <f t="shared" si="41"/>
        <v/>
      </c>
      <c r="R76" s="46">
        <f t="shared" si="32"/>
        <v>0</v>
      </c>
      <c r="S76" s="27">
        <v>21988</v>
      </c>
      <c r="T76">
        <v>18.059999465942401</v>
      </c>
      <c r="U76">
        <v>33.459999084472699</v>
      </c>
      <c r="V76">
        <v>0</v>
      </c>
      <c r="W76">
        <v>33.893559531539204</v>
      </c>
      <c r="X76" s="36">
        <f t="shared" si="42"/>
        <v>5.4391013551997851</v>
      </c>
      <c r="Y76" s="41">
        <f t="shared" si="52"/>
        <v>0</v>
      </c>
      <c r="Z76" s="42">
        <f t="shared" si="53"/>
        <v>0</v>
      </c>
      <c r="AA76" s="61">
        <f t="shared" si="43"/>
        <v>29.609999179840123</v>
      </c>
      <c r="AB76" s="37" t="str">
        <f t="shared" si="54"/>
        <v xml:space="preserve"> </v>
      </c>
      <c r="AC76" s="89" t="str">
        <f t="shared" si="59"/>
        <v/>
      </c>
      <c r="AD76" s="89" t="str">
        <f t="shared" ref="AD76:AD139" si="65">IF((AVERAGE(AA67:AA76))&lt;$BF$5,1,"")</f>
        <v/>
      </c>
      <c r="AE76" s="168">
        <f t="shared" si="61"/>
        <v>0</v>
      </c>
      <c r="AF76" s="165">
        <f t="shared" si="37"/>
        <v>0</v>
      </c>
      <c r="AG76" s="70" t="str">
        <f t="shared" ref="AG76:AG139" si="66">IF((AVERAGE(U70:U76))&lt;$BF$4,1,"")</f>
        <v/>
      </c>
      <c r="AH76" s="102" t="str">
        <f t="shared" ref="AH76:AH139" si="67">IF(AD76=1,(AVERAGE(IF(AA76&gt;$BF$7,AA76-$BF$7,0),IF(AA75&gt;$BF$7,AA75-$BF$7,0),IF(AA74&gt;$BF$7,AA74-$BF$7,0),IF(AA73&gt;$BF$7,AA73-$BF$7,0),IF(AA72&gt;$BF$7,AA72-$BF$7,0),IF(AA71&gt;$BF$7,AA71-$BF$7,0),IF(AA70&gt;$BF$7,AA70-$BF$7,0),IF(AA69&gt;$BF$7,AA69-$BF$7,0),IF(AA68&gt;$BF$7,AA68-$BF$7,0),IF(AA67&gt;$BF$7,AA67-$BF$7,0)))*$BF$8,"")</f>
        <v/>
      </c>
      <c r="AI76" s="230" t="str">
        <f t="shared" si="44"/>
        <v/>
      </c>
      <c r="AJ76" s="46">
        <f t="shared" si="34"/>
        <v>0</v>
      </c>
      <c r="AK76" s="27">
        <v>22354</v>
      </c>
      <c r="AL76">
        <v>14.2299995422363</v>
      </c>
      <c r="AM76">
        <v>28.469999313354499</v>
      </c>
      <c r="AN76">
        <v>1.1000000238418599</v>
      </c>
      <c r="AO76">
        <v>33.665821048634399</v>
      </c>
      <c r="AP76" s="34">
        <f t="shared" si="45"/>
        <v>4.6691487878733904</v>
      </c>
      <c r="AQ76" s="38">
        <f t="shared" si="55"/>
        <v>0</v>
      </c>
      <c r="AR76" s="40">
        <f t="shared" si="56"/>
        <v>0</v>
      </c>
      <c r="AS76" s="61">
        <f t="shared" si="46"/>
        <v>24.909999370574951</v>
      </c>
      <c r="AT76" s="35" t="str">
        <f t="shared" si="47"/>
        <v xml:space="preserve"> </v>
      </c>
      <c r="AU76" s="76" t="str">
        <f t="shared" si="60"/>
        <v/>
      </c>
      <c r="AV76" s="89" t="str">
        <f t="shared" si="30"/>
        <v/>
      </c>
      <c r="AW76" s="168">
        <f t="shared" si="48"/>
        <v>0</v>
      </c>
      <c r="AX76" s="165">
        <f t="shared" si="38"/>
        <v>0</v>
      </c>
      <c r="AY76" s="70" t="str">
        <f t="shared" ref="AY76:AY139" si="68">IF((AVERAGE(AM70:AM76))&lt;$BF$4,1,"")</f>
        <v/>
      </c>
      <c r="AZ76" s="102" t="str">
        <f t="shared" si="31"/>
        <v/>
      </c>
      <c r="BA76" s="230" t="str">
        <f t="shared" si="57"/>
        <v/>
      </c>
      <c r="BB76" s="46">
        <f t="shared" si="35"/>
        <v>0</v>
      </c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CG76" s="9"/>
      <c r="DG76">
        <v>16.5</v>
      </c>
      <c r="DH76">
        <v>29.8</v>
      </c>
      <c r="DI76">
        <v>0</v>
      </c>
    </row>
    <row r="77" spans="1:113" ht="15.6">
      <c r="A77" s="27">
        <v>20163</v>
      </c>
      <c r="B77">
        <v>20.790000915527301</v>
      </c>
      <c r="C77">
        <v>33.590000152587898</v>
      </c>
      <c r="D77">
        <v>0</v>
      </c>
      <c r="E77">
        <v>33.665821048634399</v>
      </c>
      <c r="F77" s="36">
        <f t="shared" si="39"/>
        <v>5.0871194158282407</v>
      </c>
      <c r="G77" s="41">
        <f t="shared" si="49"/>
        <v>0</v>
      </c>
      <c r="H77" s="42">
        <f t="shared" si="50"/>
        <v>0</v>
      </c>
      <c r="I77" s="61">
        <f t="shared" si="40"/>
        <v>30.390000343322747</v>
      </c>
      <c r="J77" s="37" t="str">
        <f t="shared" si="51"/>
        <v xml:space="preserve"> </v>
      </c>
      <c r="K77" s="89" t="str">
        <f t="shared" si="58"/>
        <v/>
      </c>
      <c r="L77" s="89" t="str">
        <f t="shared" si="62"/>
        <v/>
      </c>
      <c r="M77" s="168">
        <f t="shared" si="33"/>
        <v>0</v>
      </c>
      <c r="N77" s="165">
        <f t="shared" si="36"/>
        <v>0</v>
      </c>
      <c r="O77" s="70" t="str">
        <f t="shared" si="63"/>
        <v/>
      </c>
      <c r="P77" s="102" t="str">
        <f t="shared" si="64"/>
        <v/>
      </c>
      <c r="Q77" s="230" t="str">
        <f t="shared" si="41"/>
        <v/>
      </c>
      <c r="R77" s="46">
        <f t="shared" si="32"/>
        <v>0</v>
      </c>
      <c r="S77" s="27">
        <v>21989</v>
      </c>
      <c r="T77">
        <v>16.469999313354499</v>
      </c>
      <c r="U77">
        <v>22.700000762939499</v>
      </c>
      <c r="V77">
        <v>0</v>
      </c>
      <c r="W77">
        <v>33.665821048634399</v>
      </c>
      <c r="X77" s="36">
        <f t="shared" si="42"/>
        <v>2.9491198446774707</v>
      </c>
      <c r="Y77" s="41">
        <f t="shared" si="52"/>
        <v>0</v>
      </c>
      <c r="Z77" s="42">
        <f t="shared" si="53"/>
        <v>0</v>
      </c>
      <c r="AA77" s="61">
        <f t="shared" si="43"/>
        <v>21.142500400543248</v>
      </c>
      <c r="AB77" s="37" t="str">
        <f t="shared" si="54"/>
        <v xml:space="preserve"> </v>
      </c>
      <c r="AC77" s="89" t="str">
        <f t="shared" si="59"/>
        <v/>
      </c>
      <c r="AD77" s="89" t="str">
        <f t="shared" si="65"/>
        <v/>
      </c>
      <c r="AE77" s="168">
        <f t="shared" si="61"/>
        <v>8.1535806170866712E-2</v>
      </c>
      <c r="AF77" s="165">
        <f t="shared" si="37"/>
        <v>0</v>
      </c>
      <c r="AG77" s="70" t="str">
        <f t="shared" si="66"/>
        <v/>
      </c>
      <c r="AH77" s="102" t="str">
        <f t="shared" si="67"/>
        <v/>
      </c>
      <c r="AI77" s="230" t="str">
        <f t="shared" si="44"/>
        <v/>
      </c>
      <c r="AJ77" s="46">
        <f t="shared" si="34"/>
        <v>0</v>
      </c>
      <c r="AK77" s="27">
        <v>22355</v>
      </c>
      <c r="AL77">
        <v>13.4899997711182</v>
      </c>
      <c r="AM77">
        <v>25.899999618530298</v>
      </c>
      <c r="AN77">
        <v>0</v>
      </c>
      <c r="AO77">
        <v>33.436364083021303</v>
      </c>
      <c r="AP77" s="34">
        <f t="shared" si="45"/>
        <v>4.1461025492106787</v>
      </c>
      <c r="AQ77" s="38">
        <f t="shared" si="55"/>
        <v>0</v>
      </c>
      <c r="AR77" s="40">
        <f t="shared" si="56"/>
        <v>0</v>
      </c>
      <c r="AS77" s="61">
        <f t="shared" si="46"/>
        <v>22.797499656677275</v>
      </c>
      <c r="AT77" s="35" t="str">
        <f t="shared" si="47"/>
        <v xml:space="preserve"> </v>
      </c>
      <c r="AU77" s="76" t="str">
        <f t="shared" si="60"/>
        <v/>
      </c>
      <c r="AV77" s="89" t="str">
        <f t="shared" ref="AV77:AV108" si="69">IF((AVERAGE(AS68:AS77))&lt;$BF$5,1,"")</f>
        <v/>
      </c>
      <c r="AW77" s="168">
        <f t="shared" si="48"/>
        <v>0</v>
      </c>
      <c r="AX77" s="165">
        <f t="shared" si="38"/>
        <v>0</v>
      </c>
      <c r="AY77" s="70" t="str">
        <f t="shared" si="68"/>
        <v/>
      </c>
      <c r="AZ77" s="102" t="str">
        <f t="shared" ref="AZ77:AZ140" si="70">IF(AV77=1,(AVERAGE(IF(AS77&gt;$BF$7,AS77-$BF$7,0),IF(AS76&gt;$BF$7,AS76-$BF$7,0),IF(AS75&gt;$BF$7,AS75-$BF$7,0),IF(AS74&gt;$BF$7,AS74-$BF$7,0),IF(AS73&gt;$BF$7,AS73-$BF$7,0),IF(AS72&gt;$BF$7,AS72-$BF$7,0),IF(AS71&gt;$BF$7,AS71-$BF$7,0),IF(AS70&gt;$BF$7,AS70-$BF$7,0),IF(AS69&gt;$BF$7,AS69-$BF$7,0),IF(AS68&gt;$BF$7,AS68-$BF$7,0)))*$BF$8,"")</f>
        <v/>
      </c>
      <c r="BA77" s="230" t="str">
        <f t="shared" si="57"/>
        <v/>
      </c>
      <c r="BB77" s="46">
        <f t="shared" si="35"/>
        <v>0</v>
      </c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DG77">
        <v>14</v>
      </c>
      <c r="DH77">
        <v>27.2</v>
      </c>
      <c r="DI77">
        <v>0</v>
      </c>
    </row>
    <row r="78" spans="1:113" ht="15.6">
      <c r="A78" s="27">
        <v>20164</v>
      </c>
      <c r="B78">
        <v>25.469999313354499</v>
      </c>
      <c r="C78">
        <v>38.869998931884801</v>
      </c>
      <c r="D78">
        <v>0</v>
      </c>
      <c r="E78">
        <v>33.436364083021303</v>
      </c>
      <c r="F78" s="36">
        <f t="shared" si="39"/>
        <v>5.7417269024486011</v>
      </c>
      <c r="G78" s="41">
        <f t="shared" si="49"/>
        <v>0</v>
      </c>
      <c r="H78" s="42">
        <f t="shared" si="50"/>
        <v>0</v>
      </c>
      <c r="I78" s="61">
        <f t="shared" si="40"/>
        <v>35.519999027252226</v>
      </c>
      <c r="J78" s="37" t="str">
        <f t="shared" si="51"/>
        <v xml:space="preserve"> </v>
      </c>
      <c r="K78" s="89" t="str">
        <f t="shared" si="58"/>
        <v/>
      </c>
      <c r="L78" s="89" t="str">
        <f t="shared" si="62"/>
        <v/>
      </c>
      <c r="M78" s="168">
        <f t="shared" si="33"/>
        <v>0</v>
      </c>
      <c r="N78" s="165">
        <f t="shared" si="36"/>
        <v>0</v>
      </c>
      <c r="O78" s="70" t="str">
        <f t="shared" si="63"/>
        <v/>
      </c>
      <c r="P78" s="102" t="str">
        <f t="shared" si="64"/>
        <v/>
      </c>
      <c r="Q78" s="230" t="str">
        <f t="shared" si="41"/>
        <v/>
      </c>
      <c r="R78" s="46">
        <f t="shared" si="32"/>
        <v>0</v>
      </c>
      <c r="S78" s="27">
        <v>21990</v>
      </c>
      <c r="T78">
        <v>14.3699998855591</v>
      </c>
      <c r="U78">
        <v>23.25</v>
      </c>
      <c r="V78">
        <v>0.30000001192092901</v>
      </c>
      <c r="W78">
        <v>33.436364083021303</v>
      </c>
      <c r="X78" s="36">
        <f t="shared" si="42"/>
        <v>3.4244198915597082</v>
      </c>
      <c r="Y78" s="41">
        <f t="shared" si="52"/>
        <v>0</v>
      </c>
      <c r="Z78" s="42">
        <f t="shared" si="53"/>
        <v>0</v>
      </c>
      <c r="AA78" s="61">
        <f t="shared" si="43"/>
        <v>21.029999971389774</v>
      </c>
      <c r="AB78" s="37" t="str">
        <f t="shared" si="54"/>
        <v xml:space="preserve"> </v>
      </c>
      <c r="AC78" s="89" t="str">
        <f t="shared" si="59"/>
        <v/>
      </c>
      <c r="AD78" s="89" t="str">
        <f t="shared" si="65"/>
        <v/>
      </c>
      <c r="AE78" s="168">
        <f t="shared" si="61"/>
        <v>8.7628683334120203E-2</v>
      </c>
      <c r="AF78" s="165">
        <f t="shared" si="37"/>
        <v>0</v>
      </c>
      <c r="AG78" s="70" t="str">
        <f t="shared" si="66"/>
        <v/>
      </c>
      <c r="AH78" s="102" t="str">
        <f t="shared" si="67"/>
        <v/>
      </c>
      <c r="AI78" s="230" t="str">
        <f t="shared" si="44"/>
        <v/>
      </c>
      <c r="AJ78" s="46">
        <f t="shared" si="34"/>
        <v>0</v>
      </c>
      <c r="AK78" s="27">
        <v>22356</v>
      </c>
      <c r="AL78">
        <v>14.4899997711182</v>
      </c>
      <c r="AM78">
        <v>29.5200004577637</v>
      </c>
      <c r="AN78">
        <v>0</v>
      </c>
      <c r="AO78">
        <v>33.205273516149298</v>
      </c>
      <c r="AP78" s="34">
        <f t="shared" si="45"/>
        <v>4.8104526402550434</v>
      </c>
      <c r="AQ78" s="38">
        <f t="shared" si="55"/>
        <v>0</v>
      </c>
      <c r="AR78" s="40">
        <f t="shared" si="56"/>
        <v>0</v>
      </c>
      <c r="AS78" s="61">
        <f t="shared" si="46"/>
        <v>25.762500286102323</v>
      </c>
      <c r="AT78" s="35" t="str">
        <f t="shared" si="47"/>
        <v xml:space="preserve"> </v>
      </c>
      <c r="AU78" s="76" t="str">
        <f t="shared" si="60"/>
        <v/>
      </c>
      <c r="AV78" s="89" t="str">
        <f t="shared" si="69"/>
        <v/>
      </c>
      <c r="AW78" s="168">
        <f t="shared" si="48"/>
        <v>0</v>
      </c>
      <c r="AX78" s="165">
        <f t="shared" si="38"/>
        <v>0</v>
      </c>
      <c r="AY78" s="70" t="str">
        <f t="shared" si="68"/>
        <v/>
      </c>
      <c r="AZ78" s="102" t="str">
        <f t="shared" si="70"/>
        <v/>
      </c>
      <c r="BA78" s="230" t="str">
        <f t="shared" si="57"/>
        <v/>
      </c>
      <c r="BB78" s="46">
        <f t="shared" si="35"/>
        <v>0</v>
      </c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DG78">
        <v>14.2</v>
      </c>
      <c r="DH78" s="39">
        <v>27.2</v>
      </c>
      <c r="DI78">
        <v>0</v>
      </c>
    </row>
    <row r="79" spans="1:113" ht="15.6">
      <c r="A79" s="27">
        <v>20165</v>
      </c>
      <c r="B79">
        <v>21.2600002288818</v>
      </c>
      <c r="C79">
        <v>34.299999237060497</v>
      </c>
      <c r="D79">
        <v>0</v>
      </c>
      <c r="E79">
        <v>33.205273516149298</v>
      </c>
      <c r="F79" s="36">
        <f t="shared" si="39"/>
        <v>5.1307624903338311</v>
      </c>
      <c r="G79" s="41">
        <f t="shared" si="49"/>
        <v>0</v>
      </c>
      <c r="H79" s="42">
        <f t="shared" si="50"/>
        <v>0</v>
      </c>
      <c r="I79" s="61">
        <f t="shared" si="40"/>
        <v>31.039999485015823</v>
      </c>
      <c r="J79" s="37" t="str">
        <f t="shared" si="51"/>
        <v xml:space="preserve"> </v>
      </c>
      <c r="K79" s="89" t="str">
        <f t="shared" si="58"/>
        <v/>
      </c>
      <c r="L79" s="89" t="str">
        <f t="shared" si="62"/>
        <v/>
      </c>
      <c r="M79" s="168">
        <f t="shared" si="33"/>
        <v>0</v>
      </c>
      <c r="N79" s="165">
        <f t="shared" si="36"/>
        <v>0</v>
      </c>
      <c r="O79" s="70" t="str">
        <f t="shared" si="63"/>
        <v/>
      </c>
      <c r="P79" s="102" t="str">
        <f t="shared" si="64"/>
        <v/>
      </c>
      <c r="Q79" s="230" t="str">
        <f t="shared" si="41"/>
        <v/>
      </c>
      <c r="R79" s="46">
        <f t="shared" si="32"/>
        <v>0</v>
      </c>
      <c r="S79" s="27">
        <v>21991</v>
      </c>
      <c r="T79">
        <v>10</v>
      </c>
      <c r="U79">
        <v>23.690000534057599</v>
      </c>
      <c r="V79">
        <v>0</v>
      </c>
      <c r="W79">
        <v>33.205273516149298</v>
      </c>
      <c r="X79" s="36">
        <f t="shared" si="42"/>
        <v>3.9958678333227042</v>
      </c>
      <c r="Y79" s="41">
        <f t="shared" si="52"/>
        <v>0</v>
      </c>
      <c r="Z79" s="42">
        <f t="shared" si="53"/>
        <v>0</v>
      </c>
      <c r="AA79" s="61">
        <f t="shared" si="43"/>
        <v>20.267500400543199</v>
      </c>
      <c r="AB79" s="37" t="str">
        <f t="shared" si="54"/>
        <v xml:space="preserve"> </v>
      </c>
      <c r="AC79" s="89" t="str">
        <f t="shared" si="59"/>
        <v/>
      </c>
      <c r="AD79" s="89" t="str">
        <f t="shared" si="65"/>
        <v/>
      </c>
      <c r="AE79" s="168">
        <f t="shared" si="61"/>
        <v>0.10837386369144518</v>
      </c>
      <c r="AF79" s="165">
        <f t="shared" si="37"/>
        <v>0</v>
      </c>
      <c r="AG79" s="70" t="str">
        <f t="shared" si="66"/>
        <v/>
      </c>
      <c r="AH79" s="102" t="str">
        <f t="shared" si="67"/>
        <v/>
      </c>
      <c r="AI79" s="230" t="str">
        <f t="shared" si="44"/>
        <v/>
      </c>
      <c r="AJ79" s="46">
        <f t="shared" si="34"/>
        <v>0</v>
      </c>
      <c r="AK79" s="27">
        <v>22357</v>
      </c>
      <c r="AL79">
        <v>15.8599996566772</v>
      </c>
      <c r="AM79">
        <v>26</v>
      </c>
      <c r="AN79">
        <v>0</v>
      </c>
      <c r="AO79">
        <v>32.972651504971999</v>
      </c>
      <c r="AP79" s="34">
        <f t="shared" si="45"/>
        <v>3.8175268828796858</v>
      </c>
      <c r="AQ79" s="38">
        <f t="shared" si="55"/>
        <v>0</v>
      </c>
      <c r="AR79" s="40">
        <f t="shared" si="56"/>
        <v>0</v>
      </c>
      <c r="AS79" s="61">
        <f t="shared" si="46"/>
        <v>23.464999914169301</v>
      </c>
      <c r="AT79" s="35" t="str">
        <f t="shared" si="47"/>
        <v xml:space="preserve"> </v>
      </c>
      <c r="AU79" s="76" t="str">
        <f t="shared" si="60"/>
        <v/>
      </c>
      <c r="AV79" s="89" t="str">
        <f t="shared" si="69"/>
        <v/>
      </c>
      <c r="AW79" s="168">
        <f t="shared" si="48"/>
        <v>0</v>
      </c>
      <c r="AX79" s="165">
        <f t="shared" si="38"/>
        <v>0</v>
      </c>
      <c r="AY79" s="70" t="str">
        <f t="shared" si="68"/>
        <v/>
      </c>
      <c r="AZ79" s="102" t="str">
        <f t="shared" si="70"/>
        <v/>
      </c>
      <c r="BA79" s="230" t="str">
        <f t="shared" si="57"/>
        <v/>
      </c>
      <c r="BB79" s="46">
        <f t="shared" si="35"/>
        <v>0</v>
      </c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DG79">
        <v>19.2</v>
      </c>
      <c r="DH79">
        <v>29</v>
      </c>
      <c r="DI79">
        <v>0</v>
      </c>
    </row>
    <row r="80" spans="1:113" ht="15.6">
      <c r="A80" s="27">
        <v>20166</v>
      </c>
      <c r="B80">
        <v>18.950000762939499</v>
      </c>
      <c r="C80">
        <v>35.569999694824197</v>
      </c>
      <c r="D80">
        <v>0</v>
      </c>
      <c r="E80">
        <v>32.972651504971999</v>
      </c>
      <c r="F80" s="36">
        <f t="shared" si="39"/>
        <v>5.6862023366548033</v>
      </c>
      <c r="G80" s="41">
        <f t="shared" si="49"/>
        <v>0</v>
      </c>
      <c r="H80" s="42">
        <f t="shared" si="50"/>
        <v>0</v>
      </c>
      <c r="I80" s="61">
        <f t="shared" si="40"/>
        <v>31.414999961853024</v>
      </c>
      <c r="J80" s="37" t="str">
        <f t="shared" si="51"/>
        <v xml:space="preserve"> </v>
      </c>
      <c r="K80" s="89" t="str">
        <f t="shared" si="58"/>
        <v/>
      </c>
      <c r="L80" s="89" t="str">
        <f t="shared" si="62"/>
        <v/>
      </c>
      <c r="M80" s="168">
        <f t="shared" si="33"/>
        <v>0</v>
      </c>
      <c r="N80" s="165">
        <f t="shared" si="36"/>
        <v>0</v>
      </c>
      <c r="O80" s="70" t="str">
        <f t="shared" si="63"/>
        <v/>
      </c>
      <c r="P80" s="102" t="str">
        <f t="shared" si="64"/>
        <v/>
      </c>
      <c r="Q80" s="230" t="str">
        <f t="shared" si="41"/>
        <v/>
      </c>
      <c r="R80" s="46">
        <f t="shared" ref="R80:R143" si="71">IF(AND(SUM(D67:D71)&gt;$BF$6,L80=1),1,0)</f>
        <v>0</v>
      </c>
      <c r="S80" s="27">
        <v>21992</v>
      </c>
      <c r="T80">
        <v>13.449999809265099</v>
      </c>
      <c r="U80">
        <v>27.600000381469702</v>
      </c>
      <c r="V80">
        <v>0.10000000149011599</v>
      </c>
      <c r="W80">
        <v>32.972651504971999</v>
      </c>
      <c r="X80" s="36">
        <f t="shared" si="42"/>
        <v>4.4624772743164538</v>
      </c>
      <c r="Y80" s="41">
        <f t="shared" si="52"/>
        <v>0</v>
      </c>
      <c r="Z80" s="42">
        <f t="shared" si="53"/>
        <v>0</v>
      </c>
      <c r="AA80" s="61">
        <f t="shared" si="43"/>
        <v>24.062500238418551</v>
      </c>
      <c r="AB80" s="37" t="str">
        <f t="shared" si="54"/>
        <v xml:space="preserve"> </v>
      </c>
      <c r="AC80" s="89" t="str">
        <f t="shared" si="59"/>
        <v/>
      </c>
      <c r="AD80" s="89" t="str">
        <f t="shared" si="65"/>
        <v/>
      </c>
      <c r="AE80" s="168">
        <f t="shared" si="61"/>
        <v>0</v>
      </c>
      <c r="AF80" s="165">
        <f t="shared" si="37"/>
        <v>0</v>
      </c>
      <c r="AG80" s="70" t="str">
        <f t="shared" si="66"/>
        <v/>
      </c>
      <c r="AH80" s="102" t="str">
        <f t="shared" si="67"/>
        <v/>
      </c>
      <c r="AI80" s="230" t="str">
        <f t="shared" si="44"/>
        <v/>
      </c>
      <c r="AJ80" s="46">
        <f t="shared" si="34"/>
        <v>0</v>
      </c>
      <c r="AK80" s="27">
        <v>22358</v>
      </c>
      <c r="AL80">
        <v>12.6599998474121</v>
      </c>
      <c r="AM80">
        <v>24.159999847412099</v>
      </c>
      <c r="AN80">
        <v>0</v>
      </c>
      <c r="AO80">
        <v>32.738600206442698</v>
      </c>
      <c r="AP80" s="34">
        <f t="shared" si="45"/>
        <v>3.7739774537543354</v>
      </c>
      <c r="AQ80" s="38">
        <f t="shared" si="55"/>
        <v>0</v>
      </c>
      <c r="AR80" s="40">
        <f t="shared" si="56"/>
        <v>0</v>
      </c>
      <c r="AS80" s="61">
        <f t="shared" si="46"/>
        <v>21.284999847412099</v>
      </c>
      <c r="AT80" s="35" t="str">
        <f t="shared" si="47"/>
        <v xml:space="preserve"> </v>
      </c>
      <c r="AU80" s="76" t="str">
        <f t="shared" si="60"/>
        <v/>
      </c>
      <c r="AV80" s="89" t="str">
        <f t="shared" si="69"/>
        <v/>
      </c>
      <c r="AW80" s="168">
        <f t="shared" si="48"/>
        <v>7.0797619801674913E-2</v>
      </c>
      <c r="AX80" s="165">
        <f t="shared" si="38"/>
        <v>0</v>
      </c>
      <c r="AY80" s="70" t="str">
        <f t="shared" si="68"/>
        <v/>
      </c>
      <c r="AZ80" s="102" t="str">
        <f t="shared" si="70"/>
        <v/>
      </c>
      <c r="BA80" s="230" t="str">
        <f t="shared" si="57"/>
        <v/>
      </c>
      <c r="BB80" s="46">
        <f t="shared" si="35"/>
        <v>0</v>
      </c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DG80">
        <v>18.5</v>
      </c>
      <c r="DH80">
        <v>31.3</v>
      </c>
      <c r="DI80">
        <v>3.4</v>
      </c>
    </row>
    <row r="81" spans="1:113" ht="15.6">
      <c r="A81" s="27">
        <v>20167</v>
      </c>
      <c r="B81">
        <v>17.579999923706101</v>
      </c>
      <c r="C81">
        <v>35.430000305175803</v>
      </c>
      <c r="D81">
        <v>0</v>
      </c>
      <c r="E81">
        <v>32.738600206442698</v>
      </c>
      <c r="F81" s="36">
        <f t="shared" si="39"/>
        <v>5.7529912702995318</v>
      </c>
      <c r="G81" s="41">
        <f t="shared" si="49"/>
        <v>0</v>
      </c>
      <c r="H81" s="42">
        <f t="shared" si="50"/>
        <v>0</v>
      </c>
      <c r="I81" s="61">
        <f t="shared" si="40"/>
        <v>30.967500209808378</v>
      </c>
      <c r="J81" s="37" t="str">
        <f t="shared" si="51"/>
        <v xml:space="preserve"> </v>
      </c>
      <c r="K81" s="89" t="str">
        <f t="shared" si="58"/>
        <v/>
      </c>
      <c r="L81" s="89" t="str">
        <f t="shared" si="62"/>
        <v/>
      </c>
      <c r="M81" s="168">
        <f t="shared" ref="M81:M144" si="72">IF(AND(I81&lt;21.5,I81&gt;4.5),0.000318*I81*(I81-4.5)*((21.5-I81)^(1/3.25)),0)</f>
        <v>0</v>
      </c>
      <c r="N81" s="165">
        <f t="shared" si="36"/>
        <v>0</v>
      </c>
      <c r="O81" s="70" t="str">
        <f t="shared" si="63"/>
        <v/>
      </c>
      <c r="P81" s="102" t="str">
        <f t="shared" si="64"/>
        <v/>
      </c>
      <c r="Q81" s="230" t="str">
        <f t="shared" si="41"/>
        <v/>
      </c>
      <c r="R81" s="46">
        <f t="shared" si="71"/>
        <v>0</v>
      </c>
      <c r="S81" s="27">
        <v>21993</v>
      </c>
      <c r="T81">
        <v>15.8900003433228</v>
      </c>
      <c r="U81">
        <v>23.5100002288818</v>
      </c>
      <c r="V81">
        <v>1</v>
      </c>
      <c r="W81">
        <v>32.738600206442698</v>
      </c>
      <c r="X81" s="36">
        <f t="shared" si="42"/>
        <v>3.1814903595524795</v>
      </c>
      <c r="Y81" s="41">
        <f t="shared" si="52"/>
        <v>0</v>
      </c>
      <c r="Z81" s="42">
        <f t="shared" si="53"/>
        <v>0</v>
      </c>
      <c r="AA81" s="61">
        <f t="shared" si="43"/>
        <v>21.605000257492051</v>
      </c>
      <c r="AB81" s="37" t="str">
        <f t="shared" si="54"/>
        <v xml:space="preserve"> </v>
      </c>
      <c r="AC81" s="89" t="str">
        <f t="shared" si="59"/>
        <v/>
      </c>
      <c r="AD81" s="89" t="str">
        <f t="shared" si="65"/>
        <v/>
      </c>
      <c r="AE81" s="168">
        <f t="shared" si="61"/>
        <v>0</v>
      </c>
      <c r="AF81" s="165">
        <f t="shared" si="37"/>
        <v>0</v>
      </c>
      <c r="AG81" s="70" t="str">
        <f t="shared" si="66"/>
        <v/>
      </c>
      <c r="AH81" s="102" t="str">
        <f t="shared" si="67"/>
        <v/>
      </c>
      <c r="AI81" s="230" t="str">
        <f t="shared" si="44"/>
        <v/>
      </c>
      <c r="AJ81" s="46">
        <f t="shared" ref="AJ81:AJ144" si="73">IF(AND(SUM(V68:V72)&gt;$BF$6,AD81=1),1,0)</f>
        <v>0</v>
      </c>
      <c r="AK81" s="27">
        <v>22359</v>
      </c>
      <c r="AL81">
        <v>13.0900001525879</v>
      </c>
      <c r="AM81">
        <v>24.680000305175799</v>
      </c>
      <c r="AN81">
        <v>0</v>
      </c>
      <c r="AO81">
        <v>32.503221777515101</v>
      </c>
      <c r="AP81" s="34">
        <f t="shared" si="45"/>
        <v>3.810819771426047</v>
      </c>
      <c r="AQ81" s="38">
        <f t="shared" si="55"/>
        <v>0</v>
      </c>
      <c r="AR81" s="40">
        <f t="shared" si="56"/>
        <v>0</v>
      </c>
      <c r="AS81" s="61">
        <f t="shared" si="46"/>
        <v>21.782500267028823</v>
      </c>
      <c r="AT81" s="35" t="str">
        <f t="shared" si="47"/>
        <v xml:space="preserve"> </v>
      </c>
      <c r="AU81" s="76" t="str">
        <f t="shared" si="60"/>
        <v/>
      </c>
      <c r="AV81" s="89" t="str">
        <f t="shared" si="69"/>
        <v/>
      </c>
      <c r="AW81" s="168">
        <f t="shared" si="48"/>
        <v>0</v>
      </c>
      <c r="AX81" s="165">
        <f t="shared" si="38"/>
        <v>0</v>
      </c>
      <c r="AY81" s="70" t="str">
        <f t="shared" si="68"/>
        <v/>
      </c>
      <c r="AZ81" s="102" t="str">
        <f t="shared" si="70"/>
        <v/>
      </c>
      <c r="BA81" s="230" t="str">
        <f t="shared" si="57"/>
        <v/>
      </c>
      <c r="BB81" s="46">
        <f t="shared" ref="BB81:BB144" si="74">IF(AND(SUM(AN68:AN72)&gt;$BF$6,AV81=1),1,0)</f>
        <v>0</v>
      </c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DG81">
        <v>16.7</v>
      </c>
      <c r="DH81">
        <v>29</v>
      </c>
      <c r="DI81">
        <v>6</v>
      </c>
    </row>
    <row r="82" spans="1:113" ht="15.6">
      <c r="A82" s="27">
        <v>20168</v>
      </c>
      <c r="B82">
        <v>15.8800001144409</v>
      </c>
      <c r="C82">
        <v>26.7299995422363</v>
      </c>
      <c r="D82">
        <v>0</v>
      </c>
      <c r="E82">
        <v>32.503221777515101</v>
      </c>
      <c r="F82" s="36">
        <f t="shared" si="39"/>
        <v>3.9303869465758146</v>
      </c>
      <c r="G82" s="41">
        <f t="shared" si="49"/>
        <v>0</v>
      </c>
      <c r="H82" s="42">
        <f t="shared" si="50"/>
        <v>0</v>
      </c>
      <c r="I82" s="61">
        <f t="shared" si="40"/>
        <v>24.017499685287451</v>
      </c>
      <c r="J82" s="37" t="str">
        <f t="shared" si="51"/>
        <v xml:space="preserve"> </v>
      </c>
      <c r="K82" s="89" t="str">
        <f t="shared" si="58"/>
        <v/>
      </c>
      <c r="L82" s="89" t="str">
        <f t="shared" si="62"/>
        <v/>
      </c>
      <c r="M82" s="168">
        <f t="shared" si="72"/>
        <v>0</v>
      </c>
      <c r="N82" s="165">
        <f t="shared" si="36"/>
        <v>0</v>
      </c>
      <c r="O82" s="70" t="str">
        <f t="shared" si="63"/>
        <v/>
      </c>
      <c r="P82" s="102" t="str">
        <f t="shared" si="64"/>
        <v/>
      </c>
      <c r="Q82" s="230" t="str">
        <f t="shared" si="41"/>
        <v/>
      </c>
      <c r="R82" s="46">
        <f t="shared" si="71"/>
        <v>0</v>
      </c>
      <c r="S82" s="27">
        <v>21994</v>
      </c>
      <c r="T82">
        <v>13.3500003814697</v>
      </c>
      <c r="U82">
        <v>23.7700004577637</v>
      </c>
      <c r="V82">
        <v>0</v>
      </c>
      <c r="W82">
        <v>32.503221777515101</v>
      </c>
      <c r="X82" s="36">
        <f t="shared" si="42"/>
        <v>3.5813428867506958</v>
      </c>
      <c r="Y82" s="41">
        <f t="shared" si="52"/>
        <v>0</v>
      </c>
      <c r="Z82" s="42">
        <f t="shared" si="53"/>
        <v>0</v>
      </c>
      <c r="AA82" s="61">
        <f t="shared" si="43"/>
        <v>21.1650004386902</v>
      </c>
      <c r="AB82" s="37" t="str">
        <f t="shared" si="54"/>
        <v xml:space="preserve"> </v>
      </c>
      <c r="AC82" s="89" t="str">
        <f t="shared" si="59"/>
        <v/>
      </c>
      <c r="AD82" s="89" t="str">
        <f t="shared" si="65"/>
        <v/>
      </c>
      <c r="AE82" s="168">
        <f t="shared" si="61"/>
        <v>8.0114383837054839E-2</v>
      </c>
      <c r="AF82" s="165">
        <f t="shared" si="37"/>
        <v>0</v>
      </c>
      <c r="AG82" s="70" t="str">
        <f t="shared" si="66"/>
        <v/>
      </c>
      <c r="AH82" s="102" t="str">
        <f t="shared" si="67"/>
        <v/>
      </c>
      <c r="AI82" s="230" t="str">
        <f t="shared" si="44"/>
        <v/>
      </c>
      <c r="AJ82" s="46">
        <f t="shared" si="73"/>
        <v>0</v>
      </c>
      <c r="AK82" s="27">
        <v>22360</v>
      </c>
      <c r="AL82">
        <v>12.7399997711182</v>
      </c>
      <c r="AM82">
        <v>26.7700004577637</v>
      </c>
      <c r="AN82">
        <v>0</v>
      </c>
      <c r="AO82">
        <v>32.266618375142599</v>
      </c>
      <c r="AP82" s="34">
        <f t="shared" si="45"/>
        <v>4.2610027848489613</v>
      </c>
      <c r="AQ82" s="38">
        <f t="shared" si="55"/>
        <v>0</v>
      </c>
      <c r="AR82" s="40">
        <f t="shared" si="56"/>
        <v>0</v>
      </c>
      <c r="AS82" s="61">
        <f t="shared" si="46"/>
        <v>23.262500286102323</v>
      </c>
      <c r="AT82" s="35" t="str">
        <f t="shared" si="47"/>
        <v xml:space="preserve"> </v>
      </c>
      <c r="AU82" s="76" t="str">
        <f t="shared" si="60"/>
        <v/>
      </c>
      <c r="AV82" s="89" t="str">
        <f t="shared" si="69"/>
        <v/>
      </c>
      <c r="AW82" s="168">
        <f t="shared" si="48"/>
        <v>0</v>
      </c>
      <c r="AX82" s="165">
        <f t="shared" si="38"/>
        <v>0</v>
      </c>
      <c r="AY82" s="70" t="str">
        <f t="shared" si="68"/>
        <v/>
      </c>
      <c r="AZ82" s="102" t="str">
        <f t="shared" si="70"/>
        <v/>
      </c>
      <c r="BA82" s="230" t="str">
        <f t="shared" si="57"/>
        <v/>
      </c>
      <c r="BB82" s="46">
        <f t="shared" si="74"/>
        <v>0</v>
      </c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DG82">
        <v>18.100000000000001</v>
      </c>
      <c r="DH82">
        <v>31.3</v>
      </c>
      <c r="DI82">
        <v>0</v>
      </c>
    </row>
    <row r="83" spans="1:113" ht="15.6">
      <c r="A83" s="27">
        <v>20169</v>
      </c>
      <c r="B83">
        <v>17.149999618530298</v>
      </c>
      <c r="C83">
        <v>24.219999313354499</v>
      </c>
      <c r="D83">
        <v>0</v>
      </c>
      <c r="E83">
        <v>32.266618375142599</v>
      </c>
      <c r="F83" s="36">
        <f t="shared" si="39"/>
        <v>3.0996766135891534</v>
      </c>
      <c r="G83" s="41">
        <f t="shared" si="49"/>
        <v>0</v>
      </c>
      <c r="H83" s="42">
        <f t="shared" si="50"/>
        <v>0</v>
      </c>
      <c r="I83" s="61">
        <f t="shared" si="40"/>
        <v>22.452499389648448</v>
      </c>
      <c r="J83" s="37" t="str">
        <f t="shared" si="51"/>
        <v xml:space="preserve"> </v>
      </c>
      <c r="K83" s="89" t="str">
        <f t="shared" si="58"/>
        <v/>
      </c>
      <c r="L83" s="89" t="str">
        <f t="shared" si="62"/>
        <v/>
      </c>
      <c r="M83" s="168">
        <f t="shared" si="72"/>
        <v>0</v>
      </c>
      <c r="N83" s="165">
        <f t="shared" si="36"/>
        <v>0</v>
      </c>
      <c r="O83" s="70" t="str">
        <f t="shared" si="63"/>
        <v/>
      </c>
      <c r="P83" s="102" t="str">
        <f t="shared" si="64"/>
        <v/>
      </c>
      <c r="Q83" s="230" t="str">
        <f t="shared" si="41"/>
        <v/>
      </c>
      <c r="R83" s="46">
        <f t="shared" si="71"/>
        <v>0</v>
      </c>
      <c r="S83" s="27">
        <v>21995</v>
      </c>
      <c r="T83">
        <v>13.680000305175801</v>
      </c>
      <c r="U83">
        <v>25.2700004577637</v>
      </c>
      <c r="V83">
        <v>0</v>
      </c>
      <c r="W83">
        <v>32.266618375142599</v>
      </c>
      <c r="X83" s="36">
        <f t="shared" si="42"/>
        <v>3.8439221344441803</v>
      </c>
      <c r="Y83" s="41">
        <f t="shared" si="52"/>
        <v>0</v>
      </c>
      <c r="Z83" s="42">
        <f t="shared" si="53"/>
        <v>0</v>
      </c>
      <c r="AA83" s="61">
        <f t="shared" si="43"/>
        <v>22.372500419616724</v>
      </c>
      <c r="AB83" s="37" t="str">
        <f t="shared" si="54"/>
        <v xml:space="preserve"> </v>
      </c>
      <c r="AC83" s="89" t="str">
        <f t="shared" si="59"/>
        <v/>
      </c>
      <c r="AD83" s="89" t="str">
        <f t="shared" si="65"/>
        <v/>
      </c>
      <c r="AE83" s="168">
        <f t="shared" si="61"/>
        <v>0</v>
      </c>
      <c r="AF83" s="165">
        <f t="shared" si="37"/>
        <v>0</v>
      </c>
      <c r="AG83" s="70" t="str">
        <f t="shared" si="66"/>
        <v/>
      </c>
      <c r="AH83" s="102" t="str">
        <f t="shared" si="67"/>
        <v/>
      </c>
      <c r="AI83" s="230" t="str">
        <f t="shared" si="44"/>
        <v/>
      </c>
      <c r="AJ83" s="46">
        <f t="shared" si="73"/>
        <v>0</v>
      </c>
      <c r="AK83" s="27">
        <v>22361</v>
      </c>
      <c r="AL83">
        <v>14.069999694824199</v>
      </c>
      <c r="AM83">
        <v>25.2299995422363</v>
      </c>
      <c r="AN83">
        <v>0</v>
      </c>
      <c r="AO83">
        <v>32.0288921562788</v>
      </c>
      <c r="AP83" s="34">
        <f t="shared" si="45"/>
        <v>3.7617296545901913</v>
      </c>
      <c r="AQ83" s="38">
        <f t="shared" si="55"/>
        <v>0</v>
      </c>
      <c r="AR83" s="40">
        <f t="shared" si="56"/>
        <v>0</v>
      </c>
      <c r="AS83" s="61">
        <f t="shared" si="46"/>
        <v>22.439999580383276</v>
      </c>
      <c r="AT83" s="35" t="str">
        <f t="shared" si="47"/>
        <v xml:space="preserve"> </v>
      </c>
      <c r="AU83" s="76" t="str">
        <f t="shared" si="60"/>
        <v/>
      </c>
      <c r="AV83" s="89" t="str">
        <f t="shared" si="69"/>
        <v/>
      </c>
      <c r="AW83" s="168">
        <f t="shared" si="48"/>
        <v>0</v>
      </c>
      <c r="AX83" s="165">
        <f t="shared" si="38"/>
        <v>0</v>
      </c>
      <c r="AY83" s="70" t="str">
        <f t="shared" si="68"/>
        <v/>
      </c>
      <c r="AZ83" s="102" t="str">
        <f t="shared" si="70"/>
        <v/>
      </c>
      <c r="BA83" s="230" t="str">
        <f t="shared" si="57"/>
        <v/>
      </c>
      <c r="BB83" s="46">
        <f t="shared" si="74"/>
        <v>0</v>
      </c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DG83">
        <v>16.5</v>
      </c>
      <c r="DH83">
        <v>25.5</v>
      </c>
      <c r="DI83">
        <v>0</v>
      </c>
    </row>
    <row r="84" spans="1:113" ht="15.6">
      <c r="A84" s="27">
        <v>20170</v>
      </c>
      <c r="B84">
        <v>15.0100002288818</v>
      </c>
      <c r="C84">
        <v>25.7700004577637</v>
      </c>
      <c r="D84">
        <v>0</v>
      </c>
      <c r="E84">
        <v>32.0288921562788</v>
      </c>
      <c r="F84" s="36">
        <f t="shared" si="39"/>
        <v>3.7666864639744082</v>
      </c>
      <c r="G84" s="41">
        <f t="shared" si="49"/>
        <v>0</v>
      </c>
      <c r="H84" s="42">
        <f t="shared" si="50"/>
        <v>0</v>
      </c>
      <c r="I84" s="61">
        <f t="shared" si="40"/>
        <v>23.080000400543227</v>
      </c>
      <c r="J84" s="37" t="str">
        <f t="shared" si="51"/>
        <v xml:space="preserve"> </v>
      </c>
      <c r="K84" s="89" t="str">
        <f t="shared" si="58"/>
        <v/>
      </c>
      <c r="L84" s="89" t="str">
        <f t="shared" si="62"/>
        <v/>
      </c>
      <c r="M84" s="168">
        <f t="shared" si="72"/>
        <v>0</v>
      </c>
      <c r="N84" s="165">
        <f t="shared" ref="N84:N147" si="75">IF(AND(SUM(M73:M84)&gt;1,SUM(D69:D73)&gt;$BF$6),1,0)</f>
        <v>0</v>
      </c>
      <c r="O84" s="70" t="str">
        <f t="shared" si="63"/>
        <v/>
      </c>
      <c r="P84" s="102" t="str">
        <f t="shared" si="64"/>
        <v/>
      </c>
      <c r="Q84" s="230" t="str">
        <f t="shared" si="41"/>
        <v/>
      </c>
      <c r="R84" s="46">
        <f t="shared" si="71"/>
        <v>0</v>
      </c>
      <c r="S84" s="27">
        <v>21996</v>
      </c>
      <c r="T84">
        <v>14.4700002670288</v>
      </c>
      <c r="U84">
        <v>27.649999618530298</v>
      </c>
      <c r="V84">
        <v>0</v>
      </c>
      <c r="W84">
        <v>32.0288921562788</v>
      </c>
      <c r="X84" s="36">
        <f t="shared" si="42"/>
        <v>4.2419364595527815</v>
      </c>
      <c r="Y84" s="41">
        <f t="shared" si="52"/>
        <v>0</v>
      </c>
      <c r="Z84" s="42">
        <f t="shared" si="53"/>
        <v>0</v>
      </c>
      <c r="AA84" s="61">
        <f t="shared" si="43"/>
        <v>24.354999780654925</v>
      </c>
      <c r="AB84" s="37" t="str">
        <f t="shared" si="54"/>
        <v xml:space="preserve"> </v>
      </c>
      <c r="AC84" s="89" t="str">
        <f t="shared" si="59"/>
        <v/>
      </c>
      <c r="AD84" s="89" t="str">
        <f t="shared" si="65"/>
        <v/>
      </c>
      <c r="AE84" s="168">
        <f t="shared" si="61"/>
        <v>0</v>
      </c>
      <c r="AF84" s="165">
        <f t="shared" si="37"/>
        <v>0</v>
      </c>
      <c r="AG84" s="70" t="str">
        <f t="shared" si="66"/>
        <v/>
      </c>
      <c r="AH84" s="102" t="str">
        <f t="shared" si="67"/>
        <v/>
      </c>
      <c r="AI84" s="230" t="str">
        <f t="shared" si="44"/>
        <v/>
      </c>
      <c r="AJ84" s="46">
        <f t="shared" si="73"/>
        <v>0</v>
      </c>
      <c r="AK84" s="27">
        <v>22362</v>
      </c>
      <c r="AL84">
        <v>15.5299997329712</v>
      </c>
      <c r="AM84">
        <v>25.030000686645501</v>
      </c>
      <c r="AN84">
        <v>0.10000000149011599</v>
      </c>
      <c r="AO84">
        <v>31.790145277877102</v>
      </c>
      <c r="AP84" s="34">
        <f t="shared" si="45"/>
        <v>3.5027813668906655</v>
      </c>
      <c r="AQ84" s="38">
        <f t="shared" si="55"/>
        <v>0</v>
      </c>
      <c r="AR84" s="40">
        <f t="shared" si="56"/>
        <v>0</v>
      </c>
      <c r="AS84" s="61">
        <f t="shared" si="46"/>
        <v>22.655000448226925</v>
      </c>
      <c r="AT84" s="35" t="str">
        <f t="shared" si="47"/>
        <v xml:space="preserve"> </v>
      </c>
      <c r="AU84" s="76" t="str">
        <f t="shared" si="60"/>
        <v/>
      </c>
      <c r="AV84" s="89" t="str">
        <f t="shared" si="69"/>
        <v/>
      </c>
      <c r="AW84" s="168">
        <f t="shared" si="48"/>
        <v>0</v>
      </c>
      <c r="AX84" s="165">
        <f t="shared" si="38"/>
        <v>0</v>
      </c>
      <c r="AY84" s="70" t="str">
        <f t="shared" si="68"/>
        <v/>
      </c>
      <c r="AZ84" s="102" t="str">
        <f t="shared" si="70"/>
        <v/>
      </c>
      <c r="BA84" s="230" t="str">
        <f t="shared" si="57"/>
        <v/>
      </c>
      <c r="BB84" s="46">
        <f t="shared" si="74"/>
        <v>0</v>
      </c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DG84">
        <v>18.100000000000001</v>
      </c>
      <c r="DH84">
        <v>24</v>
      </c>
      <c r="DI84">
        <v>0</v>
      </c>
    </row>
    <row r="85" spans="1:113" ht="15.6">
      <c r="A85" s="27">
        <v>20171</v>
      </c>
      <c r="B85">
        <v>16.110000610351602</v>
      </c>
      <c r="C85">
        <v>29.389999389648398</v>
      </c>
      <c r="D85">
        <v>0</v>
      </c>
      <c r="E85">
        <v>31.790145277877102</v>
      </c>
      <c r="F85" s="36">
        <f t="shared" si="39"/>
        <v>4.4100563663297336</v>
      </c>
      <c r="G85" s="41">
        <f t="shared" si="49"/>
        <v>0</v>
      </c>
      <c r="H85" s="42">
        <f t="shared" si="50"/>
        <v>0</v>
      </c>
      <c r="I85" s="61">
        <f t="shared" si="40"/>
        <v>26.069999694824197</v>
      </c>
      <c r="J85" s="37" t="str">
        <f t="shared" si="51"/>
        <v xml:space="preserve"> </v>
      </c>
      <c r="K85" s="89" t="str">
        <f t="shared" si="58"/>
        <v/>
      </c>
      <c r="L85" s="89" t="str">
        <f t="shared" si="62"/>
        <v/>
      </c>
      <c r="M85" s="168">
        <f t="shared" si="72"/>
        <v>0</v>
      </c>
      <c r="N85" s="165">
        <f t="shared" si="75"/>
        <v>0</v>
      </c>
      <c r="O85" s="70" t="str">
        <f t="shared" si="63"/>
        <v/>
      </c>
      <c r="P85" s="102" t="str">
        <f t="shared" si="64"/>
        <v/>
      </c>
      <c r="Q85" s="230" t="str">
        <f t="shared" si="41"/>
        <v/>
      </c>
      <c r="R85" s="46">
        <f t="shared" si="71"/>
        <v>0</v>
      </c>
      <c r="S85" s="27">
        <v>21997</v>
      </c>
      <c r="T85">
        <v>17.309999465942401</v>
      </c>
      <c r="U85">
        <v>30.840000152587901</v>
      </c>
      <c r="V85">
        <v>0</v>
      </c>
      <c r="W85">
        <v>31.790145277877102</v>
      </c>
      <c r="X85" s="36">
        <f t="shared" si="42"/>
        <v>4.5968252229228908</v>
      </c>
      <c r="Y85" s="41">
        <f t="shared" si="52"/>
        <v>0</v>
      </c>
      <c r="Z85" s="42">
        <f t="shared" si="53"/>
        <v>0</v>
      </c>
      <c r="AA85" s="61">
        <f t="shared" si="43"/>
        <v>27.457499980926528</v>
      </c>
      <c r="AB85" s="37" t="str">
        <f t="shared" si="54"/>
        <v xml:space="preserve"> </v>
      </c>
      <c r="AC85" s="89" t="str">
        <f t="shared" si="59"/>
        <v/>
      </c>
      <c r="AD85" s="89" t="str">
        <f t="shared" si="65"/>
        <v/>
      </c>
      <c r="AE85" s="168">
        <f t="shared" si="61"/>
        <v>0</v>
      </c>
      <c r="AF85" s="165">
        <f t="shared" si="37"/>
        <v>0</v>
      </c>
      <c r="AG85" s="70" t="str">
        <f t="shared" si="66"/>
        <v/>
      </c>
      <c r="AH85" s="102" t="str">
        <f t="shared" si="67"/>
        <v/>
      </c>
      <c r="AI85" s="230" t="str">
        <f t="shared" si="44"/>
        <v/>
      </c>
      <c r="AJ85" s="46">
        <f t="shared" si="73"/>
        <v>0</v>
      </c>
      <c r="AK85" s="27">
        <v>22363</v>
      </c>
      <c r="AL85">
        <v>15.0100002288818</v>
      </c>
      <c r="AM85">
        <v>29.850000381469702</v>
      </c>
      <c r="AN85">
        <v>0</v>
      </c>
      <c r="AO85">
        <v>31.550479896890899</v>
      </c>
      <c r="AP85" s="34">
        <f t="shared" si="45"/>
        <v>4.5902327759633561</v>
      </c>
      <c r="AQ85" s="38">
        <f t="shared" si="55"/>
        <v>0</v>
      </c>
      <c r="AR85" s="40">
        <f t="shared" si="56"/>
        <v>0</v>
      </c>
      <c r="AS85" s="61">
        <f t="shared" si="46"/>
        <v>26.140000343322725</v>
      </c>
      <c r="AT85" s="35" t="str">
        <f t="shared" si="47"/>
        <v xml:space="preserve"> </v>
      </c>
      <c r="AU85" s="76" t="str">
        <f t="shared" si="60"/>
        <v/>
      </c>
      <c r="AV85" s="89" t="str">
        <f t="shared" si="69"/>
        <v/>
      </c>
      <c r="AW85" s="168">
        <f t="shared" si="48"/>
        <v>0</v>
      </c>
      <c r="AX85" s="165">
        <f t="shared" si="38"/>
        <v>0</v>
      </c>
      <c r="AY85" s="70" t="str">
        <f t="shared" si="68"/>
        <v/>
      </c>
      <c r="AZ85" s="102" t="str">
        <f t="shared" si="70"/>
        <v/>
      </c>
      <c r="BA85" s="230" t="str">
        <f t="shared" si="57"/>
        <v/>
      </c>
      <c r="BB85" s="46">
        <f t="shared" si="74"/>
        <v>0</v>
      </c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DG85">
        <v>19.2</v>
      </c>
      <c r="DH85">
        <v>23.5</v>
      </c>
      <c r="DI85">
        <v>0</v>
      </c>
    </row>
    <row r="86" spans="1:113" ht="15.6">
      <c r="A86" s="27">
        <v>20172</v>
      </c>
      <c r="B86">
        <v>19.829999923706101</v>
      </c>
      <c r="C86">
        <v>33.139999389648402</v>
      </c>
      <c r="D86">
        <v>0</v>
      </c>
      <c r="E86">
        <v>31.550479896890899</v>
      </c>
      <c r="F86" s="36">
        <f t="shared" si="39"/>
        <v>4.785346454634019</v>
      </c>
      <c r="G86" s="41">
        <f t="shared" si="49"/>
        <v>0</v>
      </c>
      <c r="H86" s="42">
        <f t="shared" si="50"/>
        <v>0</v>
      </c>
      <c r="I86" s="61">
        <f t="shared" si="40"/>
        <v>29.812499523162828</v>
      </c>
      <c r="J86" s="37" t="str">
        <f t="shared" si="51"/>
        <v xml:space="preserve"> </v>
      </c>
      <c r="K86" s="89" t="str">
        <f t="shared" si="58"/>
        <v/>
      </c>
      <c r="L86" s="89" t="str">
        <f t="shared" si="62"/>
        <v/>
      </c>
      <c r="M86" s="168">
        <f t="shared" si="72"/>
        <v>0</v>
      </c>
      <c r="N86" s="165">
        <f t="shared" si="75"/>
        <v>0</v>
      </c>
      <c r="O86" s="70" t="str">
        <f t="shared" si="63"/>
        <v/>
      </c>
      <c r="P86" s="102" t="str">
        <f t="shared" si="64"/>
        <v/>
      </c>
      <c r="Q86" s="230" t="str">
        <f t="shared" si="41"/>
        <v/>
      </c>
      <c r="R86" s="46">
        <f t="shared" si="71"/>
        <v>0</v>
      </c>
      <c r="S86" s="27">
        <v>21998</v>
      </c>
      <c r="T86">
        <v>18.030000686645501</v>
      </c>
      <c r="U86">
        <v>23.450000762939499</v>
      </c>
      <c r="V86">
        <v>6.5999999046325701</v>
      </c>
      <c r="W86">
        <v>31.550479896890899</v>
      </c>
      <c r="X86" s="36">
        <f t="shared" si="42"/>
        <v>2.6575355689311344</v>
      </c>
      <c r="Y86" s="41">
        <f t="shared" si="52"/>
        <v>4.4739714494876619</v>
      </c>
      <c r="Z86" s="42">
        <f t="shared" si="53"/>
        <v>8.9479428989753237E-2</v>
      </c>
      <c r="AA86" s="61">
        <f t="shared" si="43"/>
        <v>22.095000743865999</v>
      </c>
      <c r="AB86" s="37" t="str">
        <f t="shared" si="54"/>
        <v xml:space="preserve"> </v>
      </c>
      <c r="AC86" s="89">
        <f t="shared" si="59"/>
        <v>1</v>
      </c>
      <c r="AD86" s="89" t="str">
        <f t="shared" si="65"/>
        <v/>
      </c>
      <c r="AE86" s="168">
        <f t="shared" si="61"/>
        <v>0</v>
      </c>
      <c r="AF86" s="165">
        <f t="shared" si="37"/>
        <v>0</v>
      </c>
      <c r="AG86" s="70" t="str">
        <f t="shared" si="66"/>
        <v/>
      </c>
      <c r="AH86" s="102" t="str">
        <f t="shared" si="67"/>
        <v/>
      </c>
      <c r="AI86" s="230" t="str">
        <f t="shared" si="44"/>
        <v/>
      </c>
      <c r="AJ86" s="46">
        <f t="shared" si="73"/>
        <v>0</v>
      </c>
      <c r="AK86" s="27">
        <v>22364</v>
      </c>
      <c r="AL86">
        <v>19.219999313354499</v>
      </c>
      <c r="AM86">
        <v>33.2700004577637</v>
      </c>
      <c r="AN86">
        <v>0</v>
      </c>
      <c r="AO86">
        <v>31.309998170274</v>
      </c>
      <c r="AP86" s="34">
        <f t="shared" si="45"/>
        <v>4.8526569072229426</v>
      </c>
      <c r="AQ86" s="38">
        <f t="shared" si="55"/>
        <v>0</v>
      </c>
      <c r="AR86" s="40">
        <f t="shared" si="56"/>
        <v>0</v>
      </c>
      <c r="AS86" s="61">
        <f t="shared" si="46"/>
        <v>29.757500171661398</v>
      </c>
      <c r="AT86" s="35" t="str">
        <f t="shared" si="47"/>
        <v xml:space="preserve"> </v>
      </c>
      <c r="AU86" s="76" t="str">
        <f t="shared" si="60"/>
        <v/>
      </c>
      <c r="AV86" s="89" t="str">
        <f t="shared" si="69"/>
        <v/>
      </c>
      <c r="AW86" s="168">
        <f t="shared" si="48"/>
        <v>0</v>
      </c>
      <c r="AX86" s="165">
        <f t="shared" si="38"/>
        <v>0</v>
      </c>
      <c r="AY86" s="70" t="str">
        <f t="shared" si="68"/>
        <v/>
      </c>
      <c r="AZ86" s="102" t="str">
        <f t="shared" si="70"/>
        <v/>
      </c>
      <c r="BA86" s="230" t="str">
        <f t="shared" si="57"/>
        <v/>
      </c>
      <c r="BB86" s="46">
        <f t="shared" si="74"/>
        <v>0</v>
      </c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DG86">
        <v>19.5</v>
      </c>
      <c r="DH86">
        <v>24.9</v>
      </c>
      <c r="DI86">
        <v>0</v>
      </c>
    </row>
    <row r="87" spans="1:113" ht="15.6">
      <c r="A87" s="27">
        <v>20173</v>
      </c>
      <c r="B87">
        <v>18.719999313354499</v>
      </c>
      <c r="C87">
        <v>31.709999084472699</v>
      </c>
      <c r="D87">
        <v>0.40000000596046398</v>
      </c>
      <c r="E87">
        <v>31.309998170274</v>
      </c>
      <c r="F87" s="36">
        <f t="shared" si="39"/>
        <v>4.5568977602725624</v>
      </c>
      <c r="G87" s="41">
        <f t="shared" si="49"/>
        <v>0</v>
      </c>
      <c r="H87" s="42">
        <f t="shared" si="50"/>
        <v>0</v>
      </c>
      <c r="I87" s="61">
        <f t="shared" si="40"/>
        <v>28.462499141693151</v>
      </c>
      <c r="J87" s="37" t="str">
        <f t="shared" si="51"/>
        <v xml:space="preserve"> </v>
      </c>
      <c r="K87" s="89" t="str">
        <f t="shared" si="58"/>
        <v/>
      </c>
      <c r="L87" s="89" t="str">
        <f t="shared" si="62"/>
        <v/>
      </c>
      <c r="M87" s="168">
        <f t="shared" si="72"/>
        <v>0</v>
      </c>
      <c r="N87" s="165">
        <f t="shared" si="75"/>
        <v>0</v>
      </c>
      <c r="O87" s="70" t="str">
        <f t="shared" si="63"/>
        <v/>
      </c>
      <c r="P87" s="102" t="str">
        <f t="shared" si="64"/>
        <v/>
      </c>
      <c r="Q87" s="230" t="str">
        <f t="shared" si="41"/>
        <v/>
      </c>
      <c r="R87" s="46">
        <f t="shared" si="71"/>
        <v>0</v>
      </c>
      <c r="S87" s="27">
        <v>21999</v>
      </c>
      <c r="T87">
        <v>17.360000610351602</v>
      </c>
      <c r="U87">
        <v>23.590000152587901</v>
      </c>
      <c r="V87">
        <v>8.6999998092651403</v>
      </c>
      <c r="W87">
        <v>31.309998170274</v>
      </c>
      <c r="X87" s="36">
        <f t="shared" si="42"/>
        <v>2.808044623134418</v>
      </c>
      <c r="Y87" s="41">
        <f t="shared" si="52"/>
        <v>10.927535560245268</v>
      </c>
      <c r="Z87" s="42">
        <f t="shared" si="53"/>
        <v>0.21855071120490535</v>
      </c>
      <c r="AA87" s="61">
        <f t="shared" si="43"/>
        <v>22.032500267028826</v>
      </c>
      <c r="AB87" s="37">
        <f t="shared" si="54"/>
        <v>1</v>
      </c>
      <c r="AC87" s="89">
        <f t="shared" si="59"/>
        <v>1</v>
      </c>
      <c r="AD87" s="89" t="str">
        <f t="shared" si="65"/>
        <v/>
      </c>
      <c r="AE87" s="168">
        <f t="shared" si="61"/>
        <v>0</v>
      </c>
      <c r="AF87" s="165">
        <f t="shared" ref="AF87:AF150" si="76">IF(AND(SUM(AE76:AE87)&gt;1,SUM(V72:V76)&gt;$BF$6),1,0)</f>
        <v>0</v>
      </c>
      <c r="AG87" s="70" t="str">
        <f t="shared" si="66"/>
        <v/>
      </c>
      <c r="AH87" s="102" t="str">
        <f t="shared" si="67"/>
        <v/>
      </c>
      <c r="AI87" s="230" t="str">
        <f t="shared" si="44"/>
        <v/>
      </c>
      <c r="AJ87" s="46">
        <f t="shared" si="73"/>
        <v>0</v>
      </c>
      <c r="AK87" s="27">
        <v>22365</v>
      </c>
      <c r="AL87">
        <v>17.399999618530298</v>
      </c>
      <c r="AM87">
        <v>26.139999389648398</v>
      </c>
      <c r="AN87">
        <v>0</v>
      </c>
      <c r="AO87">
        <v>31.068802254979602</v>
      </c>
      <c r="AP87" s="34">
        <f t="shared" si="45"/>
        <v>3.4119921085492817</v>
      </c>
      <c r="AQ87" s="38">
        <f t="shared" si="55"/>
        <v>0</v>
      </c>
      <c r="AR87" s="40">
        <f t="shared" si="56"/>
        <v>0</v>
      </c>
      <c r="AS87" s="61">
        <f t="shared" si="46"/>
        <v>23.954999446868875</v>
      </c>
      <c r="AT87" s="35" t="str">
        <f t="shared" si="47"/>
        <v xml:space="preserve"> </v>
      </c>
      <c r="AU87" s="76" t="str">
        <f t="shared" si="60"/>
        <v/>
      </c>
      <c r="AV87" s="89" t="str">
        <f t="shared" si="69"/>
        <v/>
      </c>
      <c r="AW87" s="168">
        <f t="shared" si="48"/>
        <v>0</v>
      </c>
      <c r="AX87" s="165">
        <f t="shared" ref="AX87:AX150" si="77">IF(AND(SUM(AW76:AW87)&gt;1,SUM(AN72:AN76)&gt;$BF$6),1,0)</f>
        <v>0</v>
      </c>
      <c r="AY87" s="70" t="str">
        <f t="shared" si="68"/>
        <v/>
      </c>
      <c r="AZ87" s="102" t="str">
        <f t="shared" si="70"/>
        <v/>
      </c>
      <c r="BA87" s="230" t="str">
        <f t="shared" si="57"/>
        <v/>
      </c>
      <c r="BB87" s="46">
        <f t="shared" si="74"/>
        <v>0</v>
      </c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DG87">
        <v>18.5</v>
      </c>
      <c r="DH87">
        <v>27.2</v>
      </c>
      <c r="DI87">
        <v>0</v>
      </c>
    </row>
    <row r="88" spans="1:113" ht="15.6">
      <c r="A88" s="27">
        <v>20174</v>
      </c>
      <c r="B88">
        <v>19.059999465942401</v>
      </c>
      <c r="C88">
        <v>26.7700004577637</v>
      </c>
      <c r="D88">
        <v>0</v>
      </c>
      <c r="E88">
        <v>31.068802254979602</v>
      </c>
      <c r="F88" s="36">
        <f t="shared" si="39"/>
        <v>3.297371791244522</v>
      </c>
      <c r="G88" s="41">
        <f t="shared" si="49"/>
        <v>0</v>
      </c>
      <c r="H88" s="42">
        <f t="shared" si="50"/>
        <v>0</v>
      </c>
      <c r="I88" s="61">
        <f t="shared" si="40"/>
        <v>24.842500209808374</v>
      </c>
      <c r="J88" s="37" t="str">
        <f t="shared" si="51"/>
        <v xml:space="preserve"> </v>
      </c>
      <c r="K88" s="89" t="str">
        <f t="shared" si="58"/>
        <v/>
      </c>
      <c r="L88" s="89" t="str">
        <f t="shared" si="62"/>
        <v/>
      </c>
      <c r="M88" s="168">
        <f t="shared" si="72"/>
        <v>0</v>
      </c>
      <c r="N88" s="165">
        <f t="shared" si="75"/>
        <v>0</v>
      </c>
      <c r="O88" s="70" t="str">
        <f t="shared" si="63"/>
        <v/>
      </c>
      <c r="P88" s="102" t="str">
        <f t="shared" si="64"/>
        <v/>
      </c>
      <c r="Q88" s="230" t="str">
        <f t="shared" si="41"/>
        <v/>
      </c>
      <c r="R88" s="46">
        <f t="shared" si="71"/>
        <v>0</v>
      </c>
      <c r="S88" s="27">
        <v>22000</v>
      </c>
      <c r="T88">
        <v>13.3599996566772</v>
      </c>
      <c r="U88">
        <v>22.379999160766602</v>
      </c>
      <c r="V88">
        <v>0.5</v>
      </c>
      <c r="W88">
        <v>31.068802254979602</v>
      </c>
      <c r="X88" s="36">
        <f t="shared" si="42"/>
        <v>3.1245870001811458</v>
      </c>
      <c r="Y88" s="41">
        <f t="shared" si="52"/>
        <v>8.9278659601003518</v>
      </c>
      <c r="Z88" s="42">
        <f t="shared" si="53"/>
        <v>0.17855731920200704</v>
      </c>
      <c r="AA88" s="61">
        <f t="shared" si="43"/>
        <v>20.124999284744252</v>
      </c>
      <c r="AB88" s="37" t="str">
        <f t="shared" si="54"/>
        <v xml:space="preserve"> </v>
      </c>
      <c r="AC88" s="89">
        <f t="shared" si="59"/>
        <v>1</v>
      </c>
      <c r="AD88" s="89" t="str">
        <f t="shared" si="65"/>
        <v/>
      </c>
      <c r="AE88" s="168">
        <f t="shared" si="61"/>
        <v>0.11029040857759734</v>
      </c>
      <c r="AF88" s="165">
        <f t="shared" si="76"/>
        <v>0</v>
      </c>
      <c r="AG88" s="70" t="str">
        <f t="shared" si="66"/>
        <v/>
      </c>
      <c r="AH88" s="102" t="str">
        <f t="shared" si="67"/>
        <v/>
      </c>
      <c r="AI88" s="230" t="str">
        <f t="shared" si="44"/>
        <v/>
      </c>
      <c r="AJ88" s="46">
        <f t="shared" si="73"/>
        <v>0</v>
      </c>
      <c r="AK88" s="27">
        <v>22366</v>
      </c>
      <c r="AL88">
        <v>16.959999084472699</v>
      </c>
      <c r="AM88">
        <v>24.25</v>
      </c>
      <c r="AN88">
        <v>0</v>
      </c>
      <c r="AO88">
        <v>30.826994307961399</v>
      </c>
      <c r="AP88" s="34">
        <f t="shared" si="45"/>
        <v>3.0008513970844435</v>
      </c>
      <c r="AQ88" s="38">
        <f t="shared" si="55"/>
        <v>0</v>
      </c>
      <c r="AR88" s="40">
        <f t="shared" si="56"/>
        <v>0</v>
      </c>
      <c r="AS88" s="61">
        <f t="shared" si="46"/>
        <v>22.427499771118175</v>
      </c>
      <c r="AT88" s="35" t="str">
        <f t="shared" si="47"/>
        <v xml:space="preserve"> </v>
      </c>
      <c r="AU88" s="76" t="str">
        <f t="shared" si="60"/>
        <v/>
      </c>
      <c r="AV88" s="89" t="str">
        <f t="shared" si="69"/>
        <v/>
      </c>
      <c r="AW88" s="168">
        <f t="shared" si="48"/>
        <v>0</v>
      </c>
      <c r="AX88" s="165">
        <f t="shared" si="77"/>
        <v>0</v>
      </c>
      <c r="AY88" s="70" t="str">
        <f t="shared" si="68"/>
        <v/>
      </c>
      <c r="AZ88" s="102" t="str">
        <f t="shared" si="70"/>
        <v/>
      </c>
      <c r="BA88" s="230" t="str">
        <f t="shared" si="57"/>
        <v/>
      </c>
      <c r="BB88" s="46">
        <f t="shared" si="74"/>
        <v>0</v>
      </c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DG88">
        <v>18.600000000000001</v>
      </c>
      <c r="DH88" s="39">
        <v>27.2</v>
      </c>
      <c r="DI88">
        <v>0</v>
      </c>
    </row>
    <row r="89" spans="1:113" ht="15.6">
      <c r="A89" s="27">
        <v>20175</v>
      </c>
      <c r="B89">
        <v>17.7399997711182</v>
      </c>
      <c r="C89">
        <v>24.819999694824201</v>
      </c>
      <c r="D89">
        <v>0.40000000596046398</v>
      </c>
      <c r="E89">
        <v>30.826994307961399</v>
      </c>
      <c r="F89" s="36">
        <f t="shared" si="39"/>
        <v>3.0092904886081775</v>
      </c>
      <c r="G89" s="41">
        <f t="shared" si="49"/>
        <v>0</v>
      </c>
      <c r="H89" s="42">
        <f t="shared" si="50"/>
        <v>0</v>
      </c>
      <c r="I89" s="61">
        <f t="shared" si="40"/>
        <v>23.049999713897702</v>
      </c>
      <c r="J89" s="37" t="str">
        <f t="shared" si="51"/>
        <v xml:space="preserve"> </v>
      </c>
      <c r="K89" s="89" t="str">
        <f t="shared" si="58"/>
        <v/>
      </c>
      <c r="L89" s="89" t="str">
        <f t="shared" si="62"/>
        <v/>
      </c>
      <c r="M89" s="168">
        <f t="shared" si="72"/>
        <v>0</v>
      </c>
      <c r="N89" s="165">
        <f t="shared" si="75"/>
        <v>0</v>
      </c>
      <c r="O89" s="70" t="str">
        <f t="shared" si="63"/>
        <v/>
      </c>
      <c r="P89" s="102" t="str">
        <f t="shared" si="64"/>
        <v/>
      </c>
      <c r="Q89" s="230" t="str">
        <f t="shared" si="41"/>
        <v/>
      </c>
      <c r="R89" s="46">
        <f t="shared" si="71"/>
        <v>0</v>
      </c>
      <c r="S89" s="27">
        <v>22001</v>
      </c>
      <c r="T89">
        <v>13.800000190734901</v>
      </c>
      <c r="U89">
        <v>18.350000381469702</v>
      </c>
      <c r="V89">
        <v>1.6000000238418599</v>
      </c>
      <c r="W89">
        <v>30.826994307961399</v>
      </c>
      <c r="X89" s="36">
        <f t="shared" si="42"/>
        <v>2.0911151519028199</v>
      </c>
      <c r="Y89" s="41">
        <f t="shared" si="52"/>
        <v>8.8549738624199552</v>
      </c>
      <c r="Z89" s="42">
        <f t="shared" si="53"/>
        <v>0.17709947724839911</v>
      </c>
      <c r="AA89" s="61">
        <f t="shared" si="43"/>
        <v>17.212500333786</v>
      </c>
      <c r="AB89" s="37" t="str">
        <f t="shared" si="54"/>
        <v xml:space="preserve"> </v>
      </c>
      <c r="AC89" s="89">
        <f t="shared" si="59"/>
        <v>1</v>
      </c>
      <c r="AD89" s="89" t="str">
        <f t="shared" si="65"/>
        <v/>
      </c>
      <c r="AE89" s="168">
        <f t="shared" si="61"/>
        <v>0.10889962825580407</v>
      </c>
      <c r="AF89" s="165">
        <f t="shared" si="76"/>
        <v>0</v>
      </c>
      <c r="AG89" s="70" t="str">
        <f t="shared" si="66"/>
        <v/>
      </c>
      <c r="AH89" s="102" t="str">
        <f t="shared" si="67"/>
        <v/>
      </c>
      <c r="AI89" s="230" t="str">
        <f t="shared" si="44"/>
        <v/>
      </c>
      <c r="AJ89" s="46">
        <f t="shared" si="73"/>
        <v>0</v>
      </c>
      <c r="AK89" s="27">
        <v>22367</v>
      </c>
      <c r="AL89">
        <v>13.8900003433228</v>
      </c>
      <c r="AM89">
        <v>21.0200004577637</v>
      </c>
      <c r="AN89">
        <v>11.5</v>
      </c>
      <c r="AO89">
        <v>30.5846764861728</v>
      </c>
      <c r="AP89" s="34">
        <f t="shared" si="45"/>
        <v>2.7029071994372531</v>
      </c>
      <c r="AQ89" s="38">
        <f t="shared" si="55"/>
        <v>9.3376742404501982</v>
      </c>
      <c r="AR89" s="40">
        <f t="shared" si="56"/>
        <v>0.18675348480900397</v>
      </c>
      <c r="AS89" s="61">
        <f t="shared" si="46"/>
        <v>19.237500429153474</v>
      </c>
      <c r="AT89" s="35" t="str">
        <f t="shared" si="47"/>
        <v xml:space="preserve"> </v>
      </c>
      <c r="AU89" s="76">
        <f t="shared" si="60"/>
        <v>1</v>
      </c>
      <c r="AV89" s="89" t="str">
        <f t="shared" si="69"/>
        <v/>
      </c>
      <c r="AW89" s="168">
        <f t="shared" si="48"/>
        <v>0.11590542100565808</v>
      </c>
      <c r="AX89" s="165">
        <f t="shared" si="77"/>
        <v>0</v>
      </c>
      <c r="AY89" s="70" t="str">
        <f t="shared" si="68"/>
        <v/>
      </c>
      <c r="AZ89" s="102" t="str">
        <f t="shared" si="70"/>
        <v/>
      </c>
      <c r="BA89" s="230" t="str">
        <f t="shared" si="57"/>
        <v/>
      </c>
      <c r="BB89" s="46">
        <f t="shared" si="74"/>
        <v>0</v>
      </c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DG89">
        <v>19.8</v>
      </c>
      <c r="DH89">
        <v>29.5</v>
      </c>
      <c r="DI89">
        <v>0</v>
      </c>
    </row>
    <row r="90" spans="1:113" ht="15.6">
      <c r="A90" s="27">
        <v>20176</v>
      </c>
      <c r="B90">
        <v>15.069999694824199</v>
      </c>
      <c r="C90">
        <v>25.540000915527301</v>
      </c>
      <c r="D90">
        <v>0</v>
      </c>
      <c r="E90">
        <v>30.5846764861728</v>
      </c>
      <c r="F90" s="36">
        <f t="shared" si="39"/>
        <v>3.5401444109452056</v>
      </c>
      <c r="G90" s="41">
        <f t="shared" si="49"/>
        <v>0</v>
      </c>
      <c r="H90" s="42">
        <f t="shared" si="50"/>
        <v>0</v>
      </c>
      <c r="I90" s="61">
        <f t="shared" si="40"/>
        <v>22.922500610351527</v>
      </c>
      <c r="J90" s="37" t="str">
        <f t="shared" si="51"/>
        <v xml:space="preserve"> </v>
      </c>
      <c r="K90" s="89" t="str">
        <f t="shared" si="58"/>
        <v/>
      </c>
      <c r="L90" s="89" t="str">
        <f t="shared" si="62"/>
        <v/>
      </c>
      <c r="M90" s="168">
        <f t="shared" si="72"/>
        <v>0</v>
      </c>
      <c r="N90" s="165">
        <f t="shared" si="75"/>
        <v>0</v>
      </c>
      <c r="O90" s="70" t="str">
        <f t="shared" si="63"/>
        <v/>
      </c>
      <c r="P90" s="102" t="str">
        <f t="shared" si="64"/>
        <v/>
      </c>
      <c r="Q90" s="230" t="str">
        <f t="shared" si="41"/>
        <v/>
      </c>
      <c r="R90" s="46">
        <f t="shared" si="71"/>
        <v>0</v>
      </c>
      <c r="S90" s="27">
        <v>22002</v>
      </c>
      <c r="T90">
        <v>15.6499996185303</v>
      </c>
      <c r="U90">
        <v>26.059999465942401</v>
      </c>
      <c r="V90">
        <v>31.799999237060501</v>
      </c>
      <c r="W90">
        <v>30.5846764861728</v>
      </c>
      <c r="X90" s="36">
        <f t="shared" si="42"/>
        <v>3.5809369692284934</v>
      </c>
      <c r="Y90" s="41">
        <f t="shared" si="52"/>
        <v>37.790223524097662</v>
      </c>
      <c r="Z90" s="42">
        <f t="shared" si="53"/>
        <v>0.75580447048195321</v>
      </c>
      <c r="AA90" s="61">
        <f t="shared" si="43"/>
        <v>23.457499504089377</v>
      </c>
      <c r="AB90" s="37">
        <f t="shared" si="54"/>
        <v>1</v>
      </c>
      <c r="AC90" s="89">
        <f t="shared" si="59"/>
        <v>1</v>
      </c>
      <c r="AD90" s="89" t="str">
        <f t="shared" si="65"/>
        <v/>
      </c>
      <c r="AE90" s="168">
        <f t="shared" si="61"/>
        <v>0</v>
      </c>
      <c r="AF90" s="165">
        <f t="shared" si="76"/>
        <v>0</v>
      </c>
      <c r="AG90" s="70" t="str">
        <f t="shared" si="66"/>
        <v/>
      </c>
      <c r="AH90" s="102" t="str">
        <f t="shared" si="67"/>
        <v/>
      </c>
      <c r="AI90" s="230" t="str">
        <f t="shared" si="44"/>
        <v/>
      </c>
      <c r="AJ90" s="46">
        <f t="shared" si="73"/>
        <v>0</v>
      </c>
      <c r="AK90" s="27">
        <v>22368</v>
      </c>
      <c r="AL90">
        <v>13.210000038146999</v>
      </c>
      <c r="AM90">
        <v>20.7399997711182</v>
      </c>
      <c r="AN90">
        <v>8.6999998092651403</v>
      </c>
      <c r="AO90">
        <v>30.341950946567401</v>
      </c>
      <c r="AP90" s="34">
        <f t="shared" si="45"/>
        <v>2.7181277939864197</v>
      </c>
      <c r="AQ90" s="38">
        <f t="shared" si="55"/>
        <v>15.863171814526202</v>
      </c>
      <c r="AR90" s="40">
        <f t="shared" si="56"/>
        <v>0.31726343629052406</v>
      </c>
      <c r="AS90" s="61">
        <f t="shared" si="46"/>
        <v>18.857499837875398</v>
      </c>
      <c r="AT90" s="35">
        <f t="shared" si="47"/>
        <v>1</v>
      </c>
      <c r="AU90" s="76">
        <f t="shared" si="60"/>
        <v>1</v>
      </c>
      <c r="AV90" s="89" t="str">
        <f t="shared" si="69"/>
        <v/>
      </c>
      <c r="AW90" s="168">
        <f t="shared" si="48"/>
        <v>0.11610230150569696</v>
      </c>
      <c r="AX90" s="165">
        <f t="shared" si="77"/>
        <v>0</v>
      </c>
      <c r="AY90" s="70" t="str">
        <f t="shared" si="68"/>
        <v/>
      </c>
      <c r="AZ90" s="102" t="str">
        <f t="shared" si="70"/>
        <v/>
      </c>
      <c r="BA90" s="230" t="str">
        <f t="shared" si="57"/>
        <v/>
      </c>
      <c r="BB90" s="46">
        <f t="shared" si="74"/>
        <v>0</v>
      </c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DG90">
        <v>18.100000000000001</v>
      </c>
      <c r="DH90">
        <v>31</v>
      </c>
      <c r="DI90">
        <v>19.8</v>
      </c>
    </row>
    <row r="91" spans="1:113" ht="15.6">
      <c r="A91" s="27">
        <v>20177</v>
      </c>
      <c r="B91">
        <v>15.569999694824199</v>
      </c>
      <c r="C91">
        <v>24.319999694824201</v>
      </c>
      <c r="D91">
        <v>1</v>
      </c>
      <c r="E91">
        <v>30.341950946567401</v>
      </c>
      <c r="F91" s="36">
        <f t="shared" si="39"/>
        <v>3.1803045184552468</v>
      </c>
      <c r="G91" s="41">
        <f t="shared" si="49"/>
        <v>0</v>
      </c>
      <c r="H91" s="42">
        <f t="shared" si="50"/>
        <v>0</v>
      </c>
      <c r="I91" s="61">
        <f t="shared" si="40"/>
        <v>22.132499694824201</v>
      </c>
      <c r="J91" s="37" t="str">
        <f t="shared" si="51"/>
        <v xml:space="preserve"> </v>
      </c>
      <c r="K91" s="89" t="str">
        <f t="shared" si="58"/>
        <v/>
      </c>
      <c r="L91" s="89" t="str">
        <f t="shared" si="62"/>
        <v/>
      </c>
      <c r="M91" s="168">
        <f t="shared" si="72"/>
        <v>0</v>
      </c>
      <c r="N91" s="165">
        <f t="shared" si="75"/>
        <v>0</v>
      </c>
      <c r="O91" s="70" t="str">
        <f t="shared" si="63"/>
        <v/>
      </c>
      <c r="P91" s="102" t="str">
        <f t="shared" si="64"/>
        <v/>
      </c>
      <c r="Q91" s="230" t="str">
        <f t="shared" si="41"/>
        <v/>
      </c>
      <c r="R91" s="46">
        <f t="shared" si="71"/>
        <v>0</v>
      </c>
      <c r="S91" s="27">
        <v>22003</v>
      </c>
      <c r="T91">
        <v>17.280000686645501</v>
      </c>
      <c r="U91">
        <v>22.600000381469702</v>
      </c>
      <c r="V91">
        <v>12.199999809265099</v>
      </c>
      <c r="W91">
        <v>30.341950946567401</v>
      </c>
      <c r="X91" s="36">
        <f t="shared" si="42"/>
        <v>2.4794934148928078</v>
      </c>
      <c r="Y91" s="41">
        <f t="shared" si="52"/>
        <v>48.006628601448519</v>
      </c>
      <c r="Z91" s="42">
        <f t="shared" si="53"/>
        <v>0.9601325720289704</v>
      </c>
      <c r="AA91" s="61">
        <f t="shared" si="43"/>
        <v>21.270000457763651</v>
      </c>
      <c r="AB91" s="37">
        <f t="shared" si="54"/>
        <v>1</v>
      </c>
      <c r="AC91" s="89">
        <f t="shared" si="59"/>
        <v>1</v>
      </c>
      <c r="AD91" s="89" t="str">
        <f t="shared" si="65"/>
        <v/>
      </c>
      <c r="AE91" s="168">
        <f t="shared" si="61"/>
        <v>7.2166558107022799E-2</v>
      </c>
      <c r="AF91" s="165">
        <f t="shared" si="76"/>
        <v>0</v>
      </c>
      <c r="AG91" s="70" t="str">
        <f t="shared" si="66"/>
        <v/>
      </c>
      <c r="AH91" s="102" t="str">
        <f t="shared" si="67"/>
        <v/>
      </c>
      <c r="AI91" s="230" t="str">
        <f t="shared" si="44"/>
        <v/>
      </c>
      <c r="AJ91" s="46">
        <f t="shared" si="73"/>
        <v>0</v>
      </c>
      <c r="AK91" s="27">
        <v>22369</v>
      </c>
      <c r="AL91">
        <v>16.379999160766602</v>
      </c>
      <c r="AM91">
        <v>22.030000686645501</v>
      </c>
      <c r="AN91">
        <v>15.699999809265099</v>
      </c>
      <c r="AO91">
        <v>30.0989198460986</v>
      </c>
      <c r="AP91" s="34">
        <f t="shared" si="45"/>
        <v>2.4854060564455742</v>
      </c>
      <c r="AQ91" s="38">
        <f t="shared" si="55"/>
        <v>29.574846778634843</v>
      </c>
      <c r="AR91" s="40">
        <f t="shared" si="56"/>
        <v>0.59149693557269689</v>
      </c>
      <c r="AS91" s="61">
        <f t="shared" si="46"/>
        <v>20.617500305175774</v>
      </c>
      <c r="AT91" s="35">
        <f t="shared" si="47"/>
        <v>1</v>
      </c>
      <c r="AU91" s="76">
        <f t="shared" si="60"/>
        <v>1</v>
      </c>
      <c r="AV91" s="89" t="str">
        <f t="shared" si="69"/>
        <v/>
      </c>
      <c r="AW91" s="168">
        <f t="shared" si="48"/>
        <v>0.10168516686454974</v>
      </c>
      <c r="AX91" s="165">
        <f t="shared" si="77"/>
        <v>0</v>
      </c>
      <c r="AY91" s="70" t="str">
        <f t="shared" si="68"/>
        <v/>
      </c>
      <c r="AZ91" s="102" t="str">
        <f t="shared" si="70"/>
        <v/>
      </c>
      <c r="BA91" s="230" t="str">
        <f t="shared" si="57"/>
        <v/>
      </c>
      <c r="BB91" s="46">
        <f t="shared" si="74"/>
        <v>0</v>
      </c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DG91">
        <v>16.399999999999999</v>
      </c>
      <c r="DH91">
        <v>29.8</v>
      </c>
      <c r="DI91">
        <v>0.2</v>
      </c>
    </row>
    <row r="92" spans="1:113" ht="15.6">
      <c r="A92" s="27">
        <v>20178</v>
      </c>
      <c r="B92">
        <v>14.329999923706101</v>
      </c>
      <c r="C92">
        <v>24</v>
      </c>
      <c r="D92">
        <v>0</v>
      </c>
      <c r="E92">
        <v>30.0989198460986</v>
      </c>
      <c r="F92" s="36">
        <f t="shared" si="39"/>
        <v>3.2480044151741425</v>
      </c>
      <c r="G92" s="41">
        <f t="shared" si="49"/>
        <v>0</v>
      </c>
      <c r="H92" s="42">
        <f t="shared" si="50"/>
        <v>0</v>
      </c>
      <c r="I92" s="61">
        <f t="shared" si="40"/>
        <v>21.582499980926524</v>
      </c>
      <c r="J92" s="37" t="str">
        <f t="shared" si="51"/>
        <v xml:space="preserve"> </v>
      </c>
      <c r="K92" s="89" t="str">
        <f t="shared" si="58"/>
        <v/>
      </c>
      <c r="L92" s="89" t="str">
        <f t="shared" si="62"/>
        <v/>
      </c>
      <c r="M92" s="168">
        <f t="shared" si="72"/>
        <v>0</v>
      </c>
      <c r="N92" s="165">
        <f t="shared" si="75"/>
        <v>0</v>
      </c>
      <c r="O92" s="70" t="str">
        <f t="shared" si="63"/>
        <v/>
      </c>
      <c r="P92" s="102" t="str">
        <f t="shared" si="64"/>
        <v/>
      </c>
      <c r="Q92" s="230" t="str">
        <f t="shared" si="41"/>
        <v/>
      </c>
      <c r="R92" s="46">
        <f t="shared" si="71"/>
        <v>0</v>
      </c>
      <c r="S92" s="27">
        <v>22004</v>
      </c>
      <c r="T92">
        <v>15.75</v>
      </c>
      <c r="U92">
        <v>21.879999160766602</v>
      </c>
      <c r="V92">
        <v>1.79999995231628</v>
      </c>
      <c r="W92">
        <v>30.0989198460986</v>
      </c>
      <c r="X92" s="36">
        <f t="shared" si="42"/>
        <v>2.5615444889598082</v>
      </c>
      <c r="Y92" s="41">
        <f t="shared" si="52"/>
        <v>47.757392962596953</v>
      </c>
      <c r="Z92" s="42">
        <f t="shared" si="53"/>
        <v>0.95514785925193901</v>
      </c>
      <c r="AA92" s="61">
        <f t="shared" si="43"/>
        <v>20.347499370574951</v>
      </c>
      <c r="AB92" s="37">
        <f t="shared" si="54"/>
        <v>1</v>
      </c>
      <c r="AC92" s="89">
        <f t="shared" si="59"/>
        <v>1</v>
      </c>
      <c r="AD92" s="89" t="str">
        <f t="shared" si="65"/>
        <v/>
      </c>
      <c r="AE92" s="168">
        <f t="shared" si="61"/>
        <v>0.10711873150216157</v>
      </c>
      <c r="AF92" s="165">
        <f t="shared" si="76"/>
        <v>0</v>
      </c>
      <c r="AG92" s="70" t="str">
        <f t="shared" si="66"/>
        <v/>
      </c>
      <c r="AH92" s="102" t="str">
        <f t="shared" si="67"/>
        <v/>
      </c>
      <c r="AI92" s="230" t="str">
        <f t="shared" si="44"/>
        <v/>
      </c>
      <c r="AJ92" s="46">
        <f t="shared" si="73"/>
        <v>0</v>
      </c>
      <c r="AK92" s="27">
        <v>22370</v>
      </c>
      <c r="AL92">
        <v>14.930000305175801</v>
      </c>
      <c r="AM92">
        <v>22.7299995422363</v>
      </c>
      <c r="AN92">
        <v>6.5999999046325701</v>
      </c>
      <c r="AO92">
        <v>29.855685341720001</v>
      </c>
      <c r="AP92" s="34">
        <f t="shared" si="45"/>
        <v>2.8672990739629305</v>
      </c>
      <c r="AQ92" s="38">
        <f t="shared" si="55"/>
        <v>33.881007424097064</v>
      </c>
      <c r="AR92" s="40">
        <f t="shared" si="56"/>
        <v>0.6776201484819413</v>
      </c>
      <c r="AS92" s="61">
        <f t="shared" si="46"/>
        <v>20.779999732971174</v>
      </c>
      <c r="AT92" s="35">
        <f t="shared" si="47"/>
        <v>1</v>
      </c>
      <c r="AU92" s="76">
        <f t="shared" si="60"/>
        <v>1</v>
      </c>
      <c r="AV92" s="89" t="str">
        <f t="shared" si="69"/>
        <v/>
      </c>
      <c r="AW92" s="168">
        <f t="shared" si="48"/>
        <v>9.7236519940398336E-2</v>
      </c>
      <c r="AX92" s="165">
        <f t="shared" si="77"/>
        <v>0</v>
      </c>
      <c r="AY92" s="70" t="str">
        <f t="shared" si="68"/>
        <v/>
      </c>
      <c r="AZ92" s="102" t="str">
        <f t="shared" si="70"/>
        <v/>
      </c>
      <c r="BA92" s="230" t="str">
        <f t="shared" si="57"/>
        <v/>
      </c>
      <c r="BB92" s="46">
        <f t="shared" si="74"/>
        <v>0</v>
      </c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DG92">
        <v>16.5</v>
      </c>
      <c r="DH92">
        <v>35.6</v>
      </c>
      <c r="DI92">
        <v>0</v>
      </c>
    </row>
    <row r="93" spans="1:113" ht="15.6">
      <c r="A93" s="27">
        <v>20179</v>
      </c>
      <c r="B93">
        <v>13.1599998474121</v>
      </c>
      <c r="C93">
        <v>22.360000610351602</v>
      </c>
      <c r="D93">
        <v>0</v>
      </c>
      <c r="E93">
        <v>29.855685341720001</v>
      </c>
      <c r="F93" s="36">
        <f t="shared" si="39"/>
        <v>3.0230441046363561</v>
      </c>
      <c r="G93" s="41">
        <f t="shared" si="49"/>
        <v>0</v>
      </c>
      <c r="H93" s="42">
        <f t="shared" si="50"/>
        <v>0</v>
      </c>
      <c r="I93" s="61">
        <f t="shared" si="40"/>
        <v>20.060000419616728</v>
      </c>
      <c r="J93" s="37" t="str">
        <f t="shared" si="51"/>
        <v xml:space="preserve"> </v>
      </c>
      <c r="K93" s="89" t="str">
        <f t="shared" si="58"/>
        <v/>
      </c>
      <c r="L93" s="89" t="str">
        <f t="shared" si="62"/>
        <v/>
      </c>
      <c r="M93" s="168">
        <f t="shared" si="72"/>
        <v>0.11104385844626735</v>
      </c>
      <c r="N93" s="165">
        <f t="shared" si="75"/>
        <v>0</v>
      </c>
      <c r="O93" s="70" t="str">
        <f t="shared" si="63"/>
        <v/>
      </c>
      <c r="P93" s="102" t="str">
        <f t="shared" si="64"/>
        <v/>
      </c>
      <c r="Q93" s="230" t="str">
        <f t="shared" si="41"/>
        <v/>
      </c>
      <c r="R93" s="46">
        <f t="shared" si="71"/>
        <v>0</v>
      </c>
      <c r="S93" s="27">
        <v>22005</v>
      </c>
      <c r="T93">
        <v>15.0299997329712</v>
      </c>
      <c r="U93">
        <v>22.2600002288818</v>
      </c>
      <c r="V93">
        <v>0</v>
      </c>
      <c r="W93">
        <v>29.855685341720001</v>
      </c>
      <c r="X93" s="36">
        <f t="shared" si="42"/>
        <v>2.7466031541579787</v>
      </c>
      <c r="Y93" s="41">
        <f t="shared" si="52"/>
        <v>45.560110439270566</v>
      </c>
      <c r="Z93" s="42">
        <f t="shared" si="53"/>
        <v>0.91120220878541136</v>
      </c>
      <c r="AA93" s="61">
        <f t="shared" si="43"/>
        <v>20.45250010490415</v>
      </c>
      <c r="AB93" s="37">
        <f t="shared" si="54"/>
        <v>1</v>
      </c>
      <c r="AC93" s="89">
        <f t="shared" si="59"/>
        <v>1</v>
      </c>
      <c r="AD93" s="89" t="str">
        <f t="shared" si="65"/>
        <v/>
      </c>
      <c r="AE93" s="168">
        <f t="shared" si="61"/>
        <v>0.1052454930004989</v>
      </c>
      <c r="AF93" s="165">
        <f t="shared" si="76"/>
        <v>0</v>
      </c>
      <c r="AG93" s="70" t="str">
        <f t="shared" si="66"/>
        <v/>
      </c>
      <c r="AH93" s="102" t="str">
        <f t="shared" si="67"/>
        <v/>
      </c>
      <c r="AI93" s="230" t="str">
        <f t="shared" si="44"/>
        <v/>
      </c>
      <c r="AJ93" s="46">
        <f t="shared" si="73"/>
        <v>0</v>
      </c>
      <c r="AK93" s="27">
        <v>22371</v>
      </c>
      <c r="AL93">
        <v>14.069999694824199</v>
      </c>
      <c r="AM93">
        <v>21.780000686645501</v>
      </c>
      <c r="AN93">
        <v>4.0999999046325701</v>
      </c>
      <c r="AO93">
        <v>29.612349590384898</v>
      </c>
      <c r="AP93" s="34">
        <f t="shared" si="45"/>
        <v>2.7576178159455149</v>
      </c>
      <c r="AQ93" s="38">
        <f t="shared" si="55"/>
        <v>35.774913075973217</v>
      </c>
      <c r="AR93" s="40">
        <f t="shared" si="56"/>
        <v>0.71549826151946438</v>
      </c>
      <c r="AS93" s="61">
        <f t="shared" si="46"/>
        <v>19.852500438690175</v>
      </c>
      <c r="AT93" s="35">
        <f t="shared" si="47"/>
        <v>1</v>
      </c>
      <c r="AU93" s="76">
        <f t="shared" si="60"/>
        <v>1</v>
      </c>
      <c r="AV93" s="89" t="str">
        <f t="shared" si="69"/>
        <v/>
      </c>
      <c r="AW93" s="168">
        <f t="shared" si="48"/>
        <v>0.11301521927750922</v>
      </c>
      <c r="AX93" s="165">
        <f t="shared" si="77"/>
        <v>0</v>
      </c>
      <c r="AY93" s="70" t="str">
        <f t="shared" si="68"/>
        <v/>
      </c>
      <c r="AZ93" s="102" t="str">
        <f t="shared" si="70"/>
        <v/>
      </c>
      <c r="BA93" s="230" t="str">
        <f t="shared" si="57"/>
        <v/>
      </c>
      <c r="BB93" s="46">
        <f t="shared" si="74"/>
        <v>0</v>
      </c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DG93">
        <v>13.9</v>
      </c>
      <c r="DH93" s="39">
        <v>35.6</v>
      </c>
      <c r="DI93">
        <v>0</v>
      </c>
    </row>
    <row r="94" spans="1:113" ht="15.6">
      <c r="A94" s="27">
        <v>20180</v>
      </c>
      <c r="B94">
        <v>12.180000305175801</v>
      </c>
      <c r="C94">
        <v>24.569999694824201</v>
      </c>
      <c r="D94">
        <v>0</v>
      </c>
      <c r="E94">
        <v>29.612349590384898</v>
      </c>
      <c r="F94" s="36">
        <f t="shared" si="39"/>
        <v>3.5398006263326898</v>
      </c>
      <c r="G94" s="41">
        <f t="shared" si="49"/>
        <v>0</v>
      </c>
      <c r="H94" s="42">
        <f t="shared" si="50"/>
        <v>0</v>
      </c>
      <c r="I94" s="61">
        <f t="shared" si="40"/>
        <v>21.472499847412102</v>
      </c>
      <c r="J94" s="37" t="str">
        <f t="shared" si="51"/>
        <v xml:space="preserve"> </v>
      </c>
      <c r="K94" s="89" t="str">
        <f t="shared" si="58"/>
        <v/>
      </c>
      <c r="L94" s="89" t="str">
        <f t="shared" si="62"/>
        <v/>
      </c>
      <c r="M94" s="168">
        <f t="shared" si="72"/>
        <v>3.8357558691782603E-2</v>
      </c>
      <c r="N94" s="165">
        <f t="shared" si="75"/>
        <v>0</v>
      </c>
      <c r="O94" s="70" t="str">
        <f t="shared" si="63"/>
        <v/>
      </c>
      <c r="P94" s="102" t="str">
        <f t="shared" si="64"/>
        <v/>
      </c>
      <c r="Q94" s="230" t="str">
        <f t="shared" si="41"/>
        <v/>
      </c>
      <c r="R94" s="46">
        <f t="shared" si="71"/>
        <v>0</v>
      </c>
      <c r="S94" s="27">
        <v>22006</v>
      </c>
      <c r="T94">
        <v>12.2299995422363</v>
      </c>
      <c r="U94">
        <v>24.110000610351602</v>
      </c>
      <c r="V94">
        <v>0</v>
      </c>
      <c r="W94">
        <v>29.612349590384898</v>
      </c>
      <c r="X94" s="36">
        <f t="shared" si="42"/>
        <v>3.4465398004599921</v>
      </c>
      <c r="Y94" s="41">
        <f t="shared" si="52"/>
        <v>42.802878598902574</v>
      </c>
      <c r="Z94" s="42">
        <f t="shared" si="53"/>
        <v>0.85605757197805143</v>
      </c>
      <c r="AA94" s="61">
        <f t="shared" si="43"/>
        <v>21.140000343322775</v>
      </c>
      <c r="AB94" s="37">
        <f t="shared" si="54"/>
        <v>1</v>
      </c>
      <c r="AC94" s="89">
        <f t="shared" si="59"/>
        <v>1</v>
      </c>
      <c r="AD94" s="89" t="str">
        <f t="shared" si="65"/>
        <v/>
      </c>
      <c r="AE94" s="168">
        <f t="shared" si="61"/>
        <v>8.1688892103550792E-2</v>
      </c>
      <c r="AF94" s="165">
        <f t="shared" si="76"/>
        <v>0</v>
      </c>
      <c r="AG94" s="70" t="str">
        <f t="shared" si="66"/>
        <v/>
      </c>
      <c r="AH94" s="102" t="str">
        <f t="shared" si="67"/>
        <v/>
      </c>
      <c r="AI94" s="230" t="str">
        <f t="shared" si="44"/>
        <v/>
      </c>
      <c r="AJ94" s="46">
        <f t="shared" si="73"/>
        <v>0</v>
      </c>
      <c r="AK94" s="27">
        <v>22372</v>
      </c>
      <c r="AL94">
        <v>14.0100002288818</v>
      </c>
      <c r="AM94">
        <v>22.569999694824201</v>
      </c>
      <c r="AN94">
        <v>3.2999999523162802</v>
      </c>
      <c r="AO94">
        <v>29.3690147490471</v>
      </c>
      <c r="AP94" s="34">
        <f t="shared" si="45"/>
        <v>2.9112190161368861</v>
      </c>
      <c r="AQ94" s="38">
        <f t="shared" si="55"/>
        <v>36.745937815379982</v>
      </c>
      <c r="AR94" s="40">
        <f t="shared" si="56"/>
        <v>0.73491875630759962</v>
      </c>
      <c r="AS94" s="61">
        <f t="shared" si="46"/>
        <v>20.429999828338602</v>
      </c>
      <c r="AT94" s="35">
        <f t="shared" si="47"/>
        <v>1</v>
      </c>
      <c r="AU94" s="76">
        <f t="shared" si="60"/>
        <v>1</v>
      </c>
      <c r="AV94" s="89" t="str">
        <f t="shared" si="69"/>
        <v/>
      </c>
      <c r="AW94" s="168">
        <f t="shared" si="48"/>
        <v>0.10567017773348453</v>
      </c>
      <c r="AX94" s="165">
        <f t="shared" si="77"/>
        <v>0</v>
      </c>
      <c r="AY94" s="70" t="str">
        <f t="shared" si="68"/>
        <v/>
      </c>
      <c r="AZ94" s="102" t="str">
        <f t="shared" si="70"/>
        <v/>
      </c>
      <c r="BA94" s="230" t="str">
        <f t="shared" si="57"/>
        <v/>
      </c>
      <c r="BB94" s="46">
        <f t="shared" si="74"/>
        <v>0</v>
      </c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DG94">
        <v>12</v>
      </c>
      <c r="DH94">
        <v>26.8</v>
      </c>
      <c r="DI94">
        <v>16</v>
      </c>
    </row>
    <row r="95" spans="1:113" ht="15.6">
      <c r="A95" s="27">
        <v>20181</v>
      </c>
      <c r="B95">
        <v>15.819999694824199</v>
      </c>
      <c r="C95">
        <v>29.819999694824201</v>
      </c>
      <c r="D95">
        <v>0.69999998807907104</v>
      </c>
      <c r="E95">
        <v>29.3690147490471</v>
      </c>
      <c r="F95" s="36">
        <f t="shared" si="39"/>
        <v>4.1903959627687373</v>
      </c>
      <c r="G95" s="41">
        <f t="shared" si="49"/>
        <v>0</v>
      </c>
      <c r="H95" s="42">
        <f t="shared" si="50"/>
        <v>0</v>
      </c>
      <c r="I95" s="61">
        <f t="shared" si="40"/>
        <v>26.319999694824201</v>
      </c>
      <c r="J95" s="37" t="str">
        <f t="shared" si="51"/>
        <v xml:space="preserve"> </v>
      </c>
      <c r="K95" s="89" t="str">
        <f t="shared" si="58"/>
        <v/>
      </c>
      <c r="L95" s="89" t="str">
        <f t="shared" si="62"/>
        <v/>
      </c>
      <c r="M95" s="168">
        <f t="shared" si="72"/>
        <v>0</v>
      </c>
      <c r="N95" s="165">
        <f t="shared" si="75"/>
        <v>0</v>
      </c>
      <c r="O95" s="70" t="str">
        <f t="shared" si="63"/>
        <v/>
      </c>
      <c r="P95" s="102" t="str">
        <f t="shared" si="64"/>
        <v/>
      </c>
      <c r="Q95" s="230" t="str">
        <f t="shared" si="41"/>
        <v/>
      </c>
      <c r="R95" s="46">
        <f t="shared" si="71"/>
        <v>0</v>
      </c>
      <c r="S95" s="27">
        <v>22007</v>
      </c>
      <c r="T95">
        <v>14.300000190734901</v>
      </c>
      <c r="U95">
        <v>27.360000610351602</v>
      </c>
      <c r="V95">
        <v>0</v>
      </c>
      <c r="W95">
        <v>29.3690147490471</v>
      </c>
      <c r="X95" s="36">
        <f t="shared" si="42"/>
        <v>3.848995799244523</v>
      </c>
      <c r="Y95" s="41">
        <f t="shared" si="52"/>
        <v>39.723681959506955</v>
      </c>
      <c r="Z95" s="42">
        <f t="shared" si="53"/>
        <v>0.79447363919013914</v>
      </c>
      <c r="AA95" s="61">
        <f t="shared" si="43"/>
        <v>24.095000505447427</v>
      </c>
      <c r="AB95" s="37">
        <f t="shared" si="54"/>
        <v>1</v>
      </c>
      <c r="AC95" s="89">
        <f t="shared" si="59"/>
        <v>1</v>
      </c>
      <c r="AD95" s="89">
        <f t="shared" si="65"/>
        <v>1</v>
      </c>
      <c r="AE95" s="168">
        <f t="shared" si="61"/>
        <v>0</v>
      </c>
      <c r="AF95" s="165">
        <f t="shared" si="76"/>
        <v>0</v>
      </c>
      <c r="AG95" s="70" t="str">
        <f t="shared" si="66"/>
        <v/>
      </c>
      <c r="AH95" s="102">
        <f t="shared" si="67"/>
        <v>19.212000465393125</v>
      </c>
      <c r="AI95" s="230">
        <f t="shared" si="44"/>
        <v>22007</v>
      </c>
      <c r="AJ95" s="46">
        <f t="shared" si="73"/>
        <v>1</v>
      </c>
      <c r="AK95" s="27">
        <v>22373</v>
      </c>
      <c r="AL95">
        <v>12.9700002670288</v>
      </c>
      <c r="AM95">
        <v>22.629999160766602</v>
      </c>
      <c r="AN95">
        <v>3.2000000476837198</v>
      </c>
      <c r="AO95">
        <v>29.125782974659799</v>
      </c>
      <c r="AP95" s="34">
        <f t="shared" si="45"/>
        <v>3.025365803185434</v>
      </c>
      <c r="AQ95" s="38">
        <f t="shared" si="55"/>
        <v>37.525645220515358</v>
      </c>
      <c r="AR95" s="40">
        <f t="shared" si="56"/>
        <v>0.75051290441030716</v>
      </c>
      <c r="AS95" s="61">
        <f t="shared" si="46"/>
        <v>20.21499943733215</v>
      </c>
      <c r="AT95" s="35">
        <f t="shared" si="47"/>
        <v>1</v>
      </c>
      <c r="AU95" s="76">
        <f t="shared" si="60"/>
        <v>1</v>
      </c>
      <c r="AV95" s="89" t="str">
        <f t="shared" si="69"/>
        <v/>
      </c>
      <c r="AW95" s="168">
        <f t="shared" si="48"/>
        <v>0.10912491955247278</v>
      </c>
      <c r="AX95" s="165">
        <f t="shared" si="77"/>
        <v>0</v>
      </c>
      <c r="AY95" s="70" t="str">
        <f t="shared" si="68"/>
        <v/>
      </c>
      <c r="AZ95" s="102" t="str">
        <f t="shared" si="70"/>
        <v/>
      </c>
      <c r="BA95" s="230" t="str">
        <f t="shared" si="57"/>
        <v/>
      </c>
      <c r="BB95" s="46">
        <f t="shared" si="74"/>
        <v>0</v>
      </c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DG95">
        <v>12</v>
      </c>
      <c r="DH95">
        <v>25.5</v>
      </c>
      <c r="DI95">
        <v>2</v>
      </c>
    </row>
    <row r="96" spans="1:113" ht="15.6">
      <c r="A96" s="27">
        <v>20182</v>
      </c>
      <c r="B96">
        <v>17.2700004577637</v>
      </c>
      <c r="C96">
        <v>25.889999389648398</v>
      </c>
      <c r="D96">
        <v>0.40000000596046398</v>
      </c>
      <c r="E96">
        <v>29.125782974659799</v>
      </c>
      <c r="F96" s="36">
        <f t="shared" si="39"/>
        <v>3.1613215930852148</v>
      </c>
      <c r="G96" s="41">
        <f t="shared" si="49"/>
        <v>0</v>
      </c>
      <c r="H96" s="42">
        <f t="shared" si="50"/>
        <v>0</v>
      </c>
      <c r="I96" s="61">
        <f t="shared" si="40"/>
        <v>23.734999656677225</v>
      </c>
      <c r="J96" s="37" t="str">
        <f t="shared" si="51"/>
        <v xml:space="preserve"> </v>
      </c>
      <c r="K96" s="89" t="str">
        <f t="shared" si="58"/>
        <v/>
      </c>
      <c r="L96" s="89" t="str">
        <f t="shared" si="62"/>
        <v/>
      </c>
      <c r="M96" s="168">
        <f t="shared" si="72"/>
        <v>0</v>
      </c>
      <c r="N96" s="165">
        <f t="shared" si="75"/>
        <v>0</v>
      </c>
      <c r="O96" s="70" t="str">
        <f t="shared" si="63"/>
        <v/>
      </c>
      <c r="P96" s="102" t="str">
        <f t="shared" si="64"/>
        <v/>
      </c>
      <c r="Q96" s="230" t="str">
        <f t="shared" si="41"/>
        <v/>
      </c>
      <c r="R96" s="46">
        <f t="shared" si="71"/>
        <v>0</v>
      </c>
      <c r="S96" s="27">
        <v>22008</v>
      </c>
      <c r="T96">
        <v>14.550000190734901</v>
      </c>
      <c r="U96">
        <v>27.069999694824201</v>
      </c>
      <c r="V96">
        <v>0</v>
      </c>
      <c r="W96">
        <v>29.125782974659799</v>
      </c>
      <c r="X96" s="36">
        <f t="shared" si="42"/>
        <v>3.7354361517458305</v>
      </c>
      <c r="Y96" s="41">
        <f t="shared" si="52"/>
        <v>36.735333038110291</v>
      </c>
      <c r="Z96" s="42">
        <f t="shared" si="53"/>
        <v>0.73470666076220581</v>
      </c>
      <c r="AA96" s="61">
        <f t="shared" si="43"/>
        <v>23.939999818801876</v>
      </c>
      <c r="AB96" s="37">
        <f t="shared" si="54"/>
        <v>1</v>
      </c>
      <c r="AC96" s="89" t="str">
        <f t="shared" si="59"/>
        <v/>
      </c>
      <c r="AD96" s="89">
        <f t="shared" si="65"/>
        <v>1</v>
      </c>
      <c r="AE96" s="168">
        <f t="shared" si="61"/>
        <v>0</v>
      </c>
      <c r="AF96" s="165">
        <f t="shared" si="76"/>
        <v>0</v>
      </c>
      <c r="AG96" s="70" t="str">
        <f t="shared" si="66"/>
        <v/>
      </c>
      <c r="AH96" s="102">
        <f t="shared" si="67"/>
        <v>20.687999725341829</v>
      </c>
      <c r="AI96" s="230" t="str">
        <f t="shared" si="44"/>
        <v/>
      </c>
      <c r="AJ96" s="46">
        <f t="shared" si="73"/>
        <v>1</v>
      </c>
      <c r="AK96" s="27">
        <v>22374</v>
      </c>
      <c r="AL96">
        <v>9.8999996185302699</v>
      </c>
      <c r="AM96">
        <v>19.110000610351602</v>
      </c>
      <c r="AN96">
        <v>5.6999998092651403</v>
      </c>
      <c r="AO96">
        <v>28.882756424176701</v>
      </c>
      <c r="AP96" s="34">
        <f t="shared" si="45"/>
        <v>2.6582754153809951</v>
      </c>
      <c r="AQ96" s="38">
        <f t="shared" si="55"/>
        <v>41.099024697475699</v>
      </c>
      <c r="AR96" s="40">
        <f t="shared" si="56"/>
        <v>0.821980493949514</v>
      </c>
      <c r="AS96" s="61">
        <f t="shared" si="46"/>
        <v>16.807500362396269</v>
      </c>
      <c r="AT96" s="35">
        <f t="shared" si="47"/>
        <v>1</v>
      </c>
      <c r="AU96" s="76">
        <f t="shared" si="60"/>
        <v>1</v>
      </c>
      <c r="AV96" s="89">
        <f t="shared" si="69"/>
        <v>1</v>
      </c>
      <c r="AW96" s="168">
        <f t="shared" si="48"/>
        <v>0.10584882195350825</v>
      </c>
      <c r="AX96" s="165">
        <f t="shared" si="77"/>
        <v>0</v>
      </c>
      <c r="AY96" s="70" t="str">
        <f t="shared" si="68"/>
        <v/>
      </c>
      <c r="AZ96" s="102">
        <f t="shared" si="70"/>
        <v>12.411999511718719</v>
      </c>
      <c r="BA96" s="230" t="str">
        <f t="shared" si="57"/>
        <v/>
      </c>
      <c r="BB96" s="46">
        <f t="shared" si="74"/>
        <v>0</v>
      </c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DG96">
        <v>9.1</v>
      </c>
      <c r="DH96">
        <v>28.1</v>
      </c>
      <c r="DI96">
        <v>0</v>
      </c>
    </row>
    <row r="97" spans="1:113" ht="15.6">
      <c r="A97" s="27">
        <v>20183</v>
      </c>
      <c r="B97">
        <v>16.969999313354499</v>
      </c>
      <c r="C97">
        <v>24.5200004577637</v>
      </c>
      <c r="D97">
        <v>0.30000001192092901</v>
      </c>
      <c r="E97">
        <v>28.882756424176701</v>
      </c>
      <c r="F97" s="36">
        <f t="shared" si="39"/>
        <v>2.8717190347612154</v>
      </c>
      <c r="G97" s="41">
        <f t="shared" si="49"/>
        <v>0</v>
      </c>
      <c r="H97" s="42">
        <f t="shared" si="50"/>
        <v>0</v>
      </c>
      <c r="I97" s="61">
        <f t="shared" si="40"/>
        <v>22.632500171661398</v>
      </c>
      <c r="J97" s="37" t="str">
        <f t="shared" si="51"/>
        <v xml:space="preserve"> </v>
      </c>
      <c r="K97" s="89" t="str">
        <f t="shared" si="58"/>
        <v/>
      </c>
      <c r="L97" s="89" t="str">
        <f t="shared" si="62"/>
        <v/>
      </c>
      <c r="M97" s="168">
        <f t="shared" si="72"/>
        <v>0</v>
      </c>
      <c r="N97" s="165">
        <f t="shared" si="75"/>
        <v>0</v>
      </c>
      <c r="O97" s="70" t="str">
        <f t="shared" si="63"/>
        <v/>
      </c>
      <c r="P97" s="102" t="str">
        <f t="shared" si="64"/>
        <v/>
      </c>
      <c r="Q97" s="230" t="str">
        <f t="shared" si="41"/>
        <v/>
      </c>
      <c r="R97" s="46">
        <f t="shared" si="71"/>
        <v>0</v>
      </c>
      <c r="S97" s="27">
        <v>22009</v>
      </c>
      <c r="T97">
        <v>13.310000419616699</v>
      </c>
      <c r="U97">
        <v>26.469999313354499</v>
      </c>
      <c r="V97">
        <v>0</v>
      </c>
      <c r="W97">
        <v>28.882756424176701</v>
      </c>
      <c r="X97" s="36">
        <f t="shared" si="42"/>
        <v>3.7072720051810331</v>
      </c>
      <c r="Y97" s="41">
        <f t="shared" si="52"/>
        <v>33.769515433965466</v>
      </c>
      <c r="Z97" s="42">
        <f t="shared" si="53"/>
        <v>0.67539030867930938</v>
      </c>
      <c r="AA97" s="61">
        <f t="shared" si="43"/>
        <v>23.179999589920051</v>
      </c>
      <c r="AB97" s="37">
        <f t="shared" si="54"/>
        <v>1</v>
      </c>
      <c r="AC97" s="89" t="str">
        <f t="shared" si="59"/>
        <v/>
      </c>
      <c r="AD97" s="89" t="str">
        <f t="shared" si="65"/>
        <v/>
      </c>
      <c r="AE97" s="168">
        <f t="shared" si="61"/>
        <v>0</v>
      </c>
      <c r="AF97" s="165">
        <f t="shared" si="76"/>
        <v>0</v>
      </c>
      <c r="AG97" s="70" t="str">
        <f t="shared" si="66"/>
        <v/>
      </c>
      <c r="AH97" s="102" t="str">
        <f t="shared" si="67"/>
        <v/>
      </c>
      <c r="AI97" s="230" t="str">
        <f t="shared" si="44"/>
        <v/>
      </c>
      <c r="AJ97" s="46">
        <f t="shared" si="73"/>
        <v>0</v>
      </c>
      <c r="AK97" s="27">
        <v>22375</v>
      </c>
      <c r="AL97">
        <v>9.3500003814697301</v>
      </c>
      <c r="AM97">
        <v>21.649999618530298</v>
      </c>
      <c r="AN97">
        <v>2.2999999523162802</v>
      </c>
      <c r="AO97">
        <v>28.640037254551299</v>
      </c>
      <c r="AP97" s="34">
        <f t="shared" si="45"/>
        <v>3.1400177709335391</v>
      </c>
      <c r="AQ97" s="38">
        <f t="shared" si="55"/>
        <v>40.887010433045141</v>
      </c>
      <c r="AR97" s="40">
        <f t="shared" si="56"/>
        <v>0.8177402086609028</v>
      </c>
      <c r="AS97" s="61">
        <f t="shared" si="46"/>
        <v>18.574999809265158</v>
      </c>
      <c r="AT97" s="35">
        <f t="shared" si="47"/>
        <v>1</v>
      </c>
      <c r="AU97" s="76">
        <f t="shared" si="60"/>
        <v>1</v>
      </c>
      <c r="AV97" s="89">
        <f t="shared" si="69"/>
        <v>1</v>
      </c>
      <c r="AW97" s="168">
        <f t="shared" si="48"/>
        <v>0.11567185200254561</v>
      </c>
      <c r="AX97" s="165">
        <f t="shared" si="77"/>
        <v>0</v>
      </c>
      <c r="AY97" s="70" t="str">
        <f t="shared" si="68"/>
        <v/>
      </c>
      <c r="AZ97" s="102">
        <f t="shared" si="70"/>
        <v>8.4479999542236186</v>
      </c>
      <c r="BA97" s="230" t="str">
        <f t="shared" si="57"/>
        <v/>
      </c>
      <c r="BB97" s="46">
        <f t="shared" si="74"/>
        <v>0</v>
      </c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DG97">
        <v>11.1</v>
      </c>
      <c r="DH97">
        <v>28</v>
      </c>
      <c r="DI97">
        <v>0</v>
      </c>
    </row>
    <row r="98" spans="1:113" ht="15.6">
      <c r="A98" s="27">
        <v>20184</v>
      </c>
      <c r="B98">
        <v>15.75</v>
      </c>
      <c r="C98">
        <v>23.620000839233398</v>
      </c>
      <c r="D98">
        <v>0</v>
      </c>
      <c r="E98">
        <v>28.640037254551299</v>
      </c>
      <c r="F98" s="36">
        <f t="shared" si="39"/>
        <v>2.8273543364648051</v>
      </c>
      <c r="G98" s="41">
        <f t="shared" si="49"/>
        <v>0</v>
      </c>
      <c r="H98" s="42">
        <f t="shared" si="50"/>
        <v>0</v>
      </c>
      <c r="I98" s="61">
        <f t="shared" si="40"/>
        <v>21.652500629425049</v>
      </c>
      <c r="J98" s="37" t="str">
        <f t="shared" si="51"/>
        <v xml:space="preserve"> </v>
      </c>
      <c r="K98" s="89" t="str">
        <f t="shared" si="58"/>
        <v/>
      </c>
      <c r="L98" s="89" t="str">
        <f t="shared" si="62"/>
        <v/>
      </c>
      <c r="M98" s="168">
        <f t="shared" si="72"/>
        <v>0</v>
      </c>
      <c r="N98" s="165">
        <f t="shared" si="75"/>
        <v>0</v>
      </c>
      <c r="O98" s="70" t="str">
        <f t="shared" si="63"/>
        <v/>
      </c>
      <c r="P98" s="102" t="str">
        <f t="shared" si="64"/>
        <v/>
      </c>
      <c r="Q98" s="230" t="str">
        <f t="shared" si="41"/>
        <v/>
      </c>
      <c r="R98" s="46">
        <f t="shared" si="71"/>
        <v>0</v>
      </c>
      <c r="S98" s="27">
        <v>22010</v>
      </c>
      <c r="T98">
        <v>14.550000190734901</v>
      </c>
      <c r="U98">
        <v>27.450000762939499</v>
      </c>
      <c r="V98">
        <v>0</v>
      </c>
      <c r="W98">
        <v>28.640037254551299</v>
      </c>
      <c r="X98" s="36">
        <f t="shared" si="42"/>
        <v>3.7468122022370269</v>
      </c>
      <c r="Y98" s="41">
        <f t="shared" si="52"/>
        <v>30.772065672175845</v>
      </c>
      <c r="Z98" s="42">
        <f t="shared" si="53"/>
        <v>0.61544131344351694</v>
      </c>
      <c r="AA98" s="61">
        <f t="shared" si="43"/>
        <v>24.225000619888348</v>
      </c>
      <c r="AB98" s="37">
        <f t="shared" si="54"/>
        <v>1</v>
      </c>
      <c r="AC98" s="89" t="str">
        <f t="shared" si="59"/>
        <v/>
      </c>
      <c r="AD98" s="89" t="str">
        <f t="shared" si="65"/>
        <v/>
      </c>
      <c r="AE98" s="168">
        <f t="shared" si="61"/>
        <v>0</v>
      </c>
      <c r="AF98" s="165">
        <f t="shared" si="76"/>
        <v>0</v>
      </c>
      <c r="AG98" s="70" t="str">
        <f t="shared" si="66"/>
        <v/>
      </c>
      <c r="AH98" s="102" t="str">
        <f t="shared" si="67"/>
        <v/>
      </c>
      <c r="AI98" s="230" t="str">
        <f t="shared" si="44"/>
        <v/>
      </c>
      <c r="AJ98" s="46">
        <f t="shared" si="73"/>
        <v>0</v>
      </c>
      <c r="AK98" s="27">
        <v>22376</v>
      </c>
      <c r="AL98">
        <v>9.9899997711181605</v>
      </c>
      <c r="AM98">
        <v>22.180000305175799</v>
      </c>
      <c r="AN98">
        <v>2.7999999523162802</v>
      </c>
      <c r="AO98">
        <v>28.397727622737001</v>
      </c>
      <c r="AP98" s="34">
        <f t="shared" si="45"/>
        <v>3.1539491986268038</v>
      </c>
      <c r="AQ98" s="38">
        <f t="shared" si="55"/>
        <v>41.163851026459973</v>
      </c>
      <c r="AR98" s="40">
        <f t="shared" si="56"/>
        <v>0.82327702052919949</v>
      </c>
      <c r="AS98" s="61">
        <f t="shared" si="46"/>
        <v>19.132500171661391</v>
      </c>
      <c r="AT98" s="35">
        <f t="shared" si="47"/>
        <v>1</v>
      </c>
      <c r="AU98" s="76">
        <f t="shared" si="60"/>
        <v>1</v>
      </c>
      <c r="AV98" s="89">
        <f t="shared" si="69"/>
        <v>1</v>
      </c>
      <c r="AW98" s="168">
        <f t="shared" si="48"/>
        <v>0.11606025598758571</v>
      </c>
      <c r="AX98" s="165">
        <f t="shared" si="77"/>
        <v>0</v>
      </c>
      <c r="AY98" s="70" t="str">
        <f t="shared" si="68"/>
        <v/>
      </c>
      <c r="AZ98" s="102">
        <f t="shared" si="70"/>
        <v>5.8120002746581916</v>
      </c>
      <c r="BA98" s="230">
        <f t="shared" si="57"/>
        <v>22376</v>
      </c>
      <c r="BB98" s="46">
        <f t="shared" si="74"/>
        <v>1</v>
      </c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DG98">
        <v>13.2</v>
      </c>
      <c r="DH98">
        <v>29.5</v>
      </c>
      <c r="DI98">
        <v>0</v>
      </c>
    </row>
    <row r="99" spans="1:113" ht="15.6">
      <c r="A99" s="27">
        <v>20185</v>
      </c>
      <c r="B99">
        <v>17.040000915527301</v>
      </c>
      <c r="C99">
        <v>26.5200004577637</v>
      </c>
      <c r="D99">
        <v>0</v>
      </c>
      <c r="E99">
        <v>28.397727622737001</v>
      </c>
      <c r="F99" s="36">
        <f t="shared" si="39"/>
        <v>3.248817355788733</v>
      </c>
      <c r="G99" s="41">
        <f t="shared" si="49"/>
        <v>0</v>
      </c>
      <c r="H99" s="42">
        <f t="shared" si="50"/>
        <v>0</v>
      </c>
      <c r="I99" s="61">
        <f t="shared" si="40"/>
        <v>24.150000572204601</v>
      </c>
      <c r="J99" s="37" t="str">
        <f t="shared" si="51"/>
        <v xml:space="preserve"> </v>
      </c>
      <c r="K99" s="89" t="str">
        <f t="shared" si="58"/>
        <v/>
      </c>
      <c r="L99" s="89" t="str">
        <f t="shared" si="62"/>
        <v/>
      </c>
      <c r="M99" s="168">
        <f t="shared" si="72"/>
        <v>0</v>
      </c>
      <c r="N99" s="165">
        <f t="shared" si="75"/>
        <v>0</v>
      </c>
      <c r="O99" s="70" t="str">
        <f t="shared" si="63"/>
        <v/>
      </c>
      <c r="P99" s="102" t="str">
        <f t="shared" si="64"/>
        <v/>
      </c>
      <c r="Q99" s="230" t="str">
        <f t="shared" si="41"/>
        <v/>
      </c>
      <c r="R99" s="46">
        <f t="shared" si="71"/>
        <v>0</v>
      </c>
      <c r="S99" s="27">
        <v>22011</v>
      </c>
      <c r="T99">
        <v>16.100000381469702</v>
      </c>
      <c r="U99">
        <v>24.649999618530298</v>
      </c>
      <c r="V99">
        <v>0</v>
      </c>
      <c r="W99">
        <v>28.397727622737001</v>
      </c>
      <c r="X99" s="36">
        <f t="shared" si="42"/>
        <v>2.9758252516436383</v>
      </c>
      <c r="Y99" s="41">
        <f t="shared" si="52"/>
        <v>28.391405470860935</v>
      </c>
      <c r="Z99" s="42">
        <f t="shared" si="53"/>
        <v>0.56782810941721873</v>
      </c>
      <c r="AA99" s="61">
        <f t="shared" si="43"/>
        <v>22.512499809265151</v>
      </c>
      <c r="AB99" s="37">
        <f t="shared" si="54"/>
        <v>1</v>
      </c>
      <c r="AC99" s="89" t="str">
        <f t="shared" si="59"/>
        <v/>
      </c>
      <c r="AD99" s="89" t="str">
        <f t="shared" si="65"/>
        <v/>
      </c>
      <c r="AE99" s="168">
        <f t="shared" si="61"/>
        <v>0</v>
      </c>
      <c r="AF99" s="165">
        <f t="shared" si="76"/>
        <v>0</v>
      </c>
      <c r="AG99" s="70" t="str">
        <f t="shared" si="66"/>
        <v/>
      </c>
      <c r="AH99" s="102" t="str">
        <f t="shared" si="67"/>
        <v/>
      </c>
      <c r="AI99" s="230" t="str">
        <f t="shared" si="44"/>
        <v/>
      </c>
      <c r="AJ99" s="46">
        <f t="shared" si="73"/>
        <v>0</v>
      </c>
      <c r="AK99" s="27">
        <v>22377</v>
      </c>
      <c r="AL99">
        <v>12.439999580383301</v>
      </c>
      <c r="AM99">
        <v>21.590000152587901</v>
      </c>
      <c r="AN99">
        <v>0</v>
      </c>
      <c r="AO99">
        <v>28.155929685687401</v>
      </c>
      <c r="AP99" s="34">
        <f t="shared" si="45"/>
        <v>2.7836112438458924</v>
      </c>
      <c r="AQ99" s="38">
        <f t="shared" si="55"/>
        <v>38.93696203138326</v>
      </c>
      <c r="AR99" s="40">
        <f t="shared" si="56"/>
        <v>0.7787392406276652</v>
      </c>
      <c r="AS99" s="61">
        <f t="shared" si="46"/>
        <v>19.30250000953675</v>
      </c>
      <c r="AT99" s="35">
        <f t="shared" si="47"/>
        <v>1</v>
      </c>
      <c r="AU99" s="76">
        <f t="shared" si="60"/>
        <v>1</v>
      </c>
      <c r="AV99" s="89">
        <f t="shared" si="69"/>
        <v>1</v>
      </c>
      <c r="AW99" s="168">
        <f t="shared" si="48"/>
        <v>0.11576696241683873</v>
      </c>
      <c r="AX99" s="165">
        <f t="shared" si="77"/>
        <v>0</v>
      </c>
      <c r="AY99" s="70" t="str">
        <f t="shared" si="68"/>
        <v/>
      </c>
      <c r="AZ99" s="102">
        <f t="shared" si="70"/>
        <v>5.8639999389648123</v>
      </c>
      <c r="BA99" s="230" t="str">
        <f t="shared" si="57"/>
        <v/>
      </c>
      <c r="BB99" s="46">
        <f t="shared" si="74"/>
        <v>1</v>
      </c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DG99" s="39">
        <v>14</v>
      </c>
      <c r="DH99">
        <v>24</v>
      </c>
      <c r="DI99">
        <v>0</v>
      </c>
    </row>
    <row r="100" spans="1:113" ht="15.6">
      <c r="A100" s="27">
        <v>20186</v>
      </c>
      <c r="B100">
        <v>20.719999313354499</v>
      </c>
      <c r="C100">
        <v>32.5200004577637</v>
      </c>
      <c r="D100">
        <v>0</v>
      </c>
      <c r="E100">
        <v>28.155929685687401</v>
      </c>
      <c r="F100" s="36">
        <f t="shared" si="39"/>
        <v>4.0332133999581501</v>
      </c>
      <c r="G100" s="41">
        <f t="shared" si="49"/>
        <v>0</v>
      </c>
      <c r="H100" s="42">
        <f t="shared" si="50"/>
        <v>0</v>
      </c>
      <c r="I100" s="61">
        <f t="shared" si="40"/>
        <v>29.570000171661398</v>
      </c>
      <c r="J100" s="37" t="str">
        <f t="shared" si="51"/>
        <v xml:space="preserve"> </v>
      </c>
      <c r="K100" s="89" t="str">
        <f t="shared" si="58"/>
        <v/>
      </c>
      <c r="L100" s="89" t="str">
        <f t="shared" si="62"/>
        <v/>
      </c>
      <c r="M100" s="168">
        <f t="shared" si="72"/>
        <v>0</v>
      </c>
      <c r="N100" s="165">
        <f t="shared" si="75"/>
        <v>0</v>
      </c>
      <c r="O100" s="70" t="str">
        <f t="shared" si="63"/>
        <v/>
      </c>
      <c r="P100" s="102" t="str">
        <f t="shared" si="64"/>
        <v/>
      </c>
      <c r="Q100" s="230" t="str">
        <f t="shared" si="41"/>
        <v/>
      </c>
      <c r="R100" s="46">
        <f t="shared" si="71"/>
        <v>0</v>
      </c>
      <c r="S100" s="27">
        <v>22012</v>
      </c>
      <c r="T100">
        <v>16.2299995422363</v>
      </c>
      <c r="U100">
        <v>22.809999465942401</v>
      </c>
      <c r="V100">
        <v>5</v>
      </c>
      <c r="W100">
        <v>28.155929685687401</v>
      </c>
      <c r="X100" s="36">
        <f t="shared" si="42"/>
        <v>2.5303826272953494</v>
      </c>
      <c r="Y100" s="41">
        <f t="shared" si="52"/>
        <v>31.36709936902465</v>
      </c>
      <c r="Z100" s="42">
        <f t="shared" si="53"/>
        <v>0.62734198738049296</v>
      </c>
      <c r="AA100" s="61">
        <f t="shared" si="43"/>
        <v>21.164999485015876</v>
      </c>
      <c r="AB100" s="37">
        <f t="shared" si="54"/>
        <v>1</v>
      </c>
      <c r="AC100" s="89" t="str">
        <f t="shared" si="59"/>
        <v/>
      </c>
      <c r="AD100" s="89" t="str">
        <f t="shared" si="65"/>
        <v/>
      </c>
      <c r="AE100" s="168">
        <f t="shared" si="61"/>
        <v>8.011444581755385E-2</v>
      </c>
      <c r="AF100" s="165">
        <f t="shared" si="76"/>
        <v>0</v>
      </c>
      <c r="AG100" s="70" t="str">
        <f t="shared" si="66"/>
        <v/>
      </c>
      <c r="AH100" s="102" t="str">
        <f t="shared" si="67"/>
        <v/>
      </c>
      <c r="AI100" s="230" t="str">
        <f t="shared" si="44"/>
        <v/>
      </c>
      <c r="AJ100" s="46">
        <f t="shared" si="73"/>
        <v>0</v>
      </c>
      <c r="AK100" s="27">
        <v>22378</v>
      </c>
      <c r="AL100">
        <v>13.329999923706101</v>
      </c>
      <c r="AM100">
        <v>21.819999694824201</v>
      </c>
      <c r="AN100">
        <v>0</v>
      </c>
      <c r="AO100">
        <v>27.9147456003559</v>
      </c>
      <c r="AP100" s="34">
        <f t="shared" si="45"/>
        <v>2.7011313992649852</v>
      </c>
      <c r="AQ100" s="38">
        <f t="shared" si="55"/>
        <v>36.776056911971274</v>
      </c>
      <c r="AR100" s="40">
        <f t="shared" si="56"/>
        <v>0.73552113823942544</v>
      </c>
      <c r="AS100" s="61">
        <f t="shared" si="46"/>
        <v>19.697499752044678</v>
      </c>
      <c r="AT100" s="35">
        <f t="shared" si="47"/>
        <v>1</v>
      </c>
      <c r="AU100" s="76">
        <f t="shared" si="60"/>
        <v>1</v>
      </c>
      <c r="AV100" s="89">
        <f t="shared" si="69"/>
        <v>1</v>
      </c>
      <c r="AW100" s="168">
        <f t="shared" si="48"/>
        <v>0.11411460737990498</v>
      </c>
      <c r="AX100" s="170">
        <f t="shared" si="77"/>
        <v>1</v>
      </c>
      <c r="AY100" s="70" t="str">
        <f t="shared" si="68"/>
        <v/>
      </c>
      <c r="AZ100" s="102">
        <f t="shared" si="70"/>
        <v>6.4219997406005547</v>
      </c>
      <c r="BA100" s="230" t="str">
        <f t="shared" si="57"/>
        <v/>
      </c>
      <c r="BB100" s="46">
        <f t="shared" si="74"/>
        <v>1</v>
      </c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DG100">
        <v>16.600000000000001</v>
      </c>
      <c r="DH100">
        <v>22.3</v>
      </c>
      <c r="DI100">
        <v>0</v>
      </c>
    </row>
    <row r="101" spans="1:113" ht="15.6">
      <c r="A101" s="27">
        <v>20187</v>
      </c>
      <c r="B101">
        <v>19.360000610351602</v>
      </c>
      <c r="C101">
        <v>23.940000534057599</v>
      </c>
      <c r="D101">
        <v>4.1999998092651403</v>
      </c>
      <c r="E101">
        <v>27.9147456003559</v>
      </c>
      <c r="F101" s="36">
        <f t="shared" si="39"/>
        <v>2.2124587137645042</v>
      </c>
      <c r="G101" s="41">
        <f t="shared" si="49"/>
        <v>2.4300328382535366</v>
      </c>
      <c r="H101" s="42">
        <f t="shared" si="50"/>
        <v>4.8600656765070728E-2</v>
      </c>
      <c r="I101" s="61">
        <f t="shared" si="40"/>
        <v>22.7950005531311</v>
      </c>
      <c r="J101" s="37" t="str">
        <f t="shared" si="51"/>
        <v xml:space="preserve"> </v>
      </c>
      <c r="K101" s="89" t="str">
        <f t="shared" si="58"/>
        <v/>
      </c>
      <c r="L101" s="89" t="str">
        <f t="shared" si="62"/>
        <v/>
      </c>
      <c r="M101" s="168">
        <f t="shared" si="72"/>
        <v>0</v>
      </c>
      <c r="N101" s="165">
        <f t="shared" si="75"/>
        <v>0</v>
      </c>
      <c r="O101" s="70" t="str">
        <f t="shared" si="63"/>
        <v/>
      </c>
      <c r="P101" s="102" t="str">
        <f t="shared" si="64"/>
        <v/>
      </c>
      <c r="Q101" s="230" t="str">
        <f t="shared" si="41"/>
        <v/>
      </c>
      <c r="R101" s="46">
        <f t="shared" si="71"/>
        <v>0</v>
      </c>
      <c r="S101" s="27">
        <v>22013</v>
      </c>
      <c r="T101">
        <v>12.7299995422363</v>
      </c>
      <c r="U101">
        <v>20.709999084472699</v>
      </c>
      <c r="V101">
        <v>5.8000001907348597</v>
      </c>
      <c r="W101">
        <v>27.9147456003559</v>
      </c>
      <c r="X101" s="36">
        <f t="shared" si="42"/>
        <v>2.5554514686963374</v>
      </c>
      <c r="Y101" s="41">
        <f t="shared" si="52"/>
        <v>35.122738384802439</v>
      </c>
      <c r="Z101" s="42">
        <f t="shared" si="53"/>
        <v>0.70245476769604875</v>
      </c>
      <c r="AA101" s="61">
        <f t="shared" si="43"/>
        <v>18.714999198913599</v>
      </c>
      <c r="AB101" s="37">
        <f t="shared" si="54"/>
        <v>1</v>
      </c>
      <c r="AC101" s="89">
        <f t="shared" si="59"/>
        <v>1</v>
      </c>
      <c r="AD101" s="89" t="str">
        <f t="shared" si="65"/>
        <v/>
      </c>
      <c r="AE101" s="168">
        <f t="shared" si="61"/>
        <v>0.1159399484647843</v>
      </c>
      <c r="AF101" s="165">
        <f t="shared" si="76"/>
        <v>0</v>
      </c>
      <c r="AG101" s="70" t="str">
        <f t="shared" si="66"/>
        <v/>
      </c>
      <c r="AH101" s="102" t="str">
        <f t="shared" si="67"/>
        <v/>
      </c>
      <c r="AI101" s="230" t="str">
        <f t="shared" si="44"/>
        <v/>
      </c>
      <c r="AJ101" s="46">
        <f t="shared" si="73"/>
        <v>0</v>
      </c>
      <c r="AK101" s="27">
        <v>22379</v>
      </c>
      <c r="AL101">
        <v>12.5299997329712</v>
      </c>
      <c r="AM101">
        <v>19.959999084472699</v>
      </c>
      <c r="AN101">
        <v>1.5</v>
      </c>
      <c r="AO101">
        <v>27.674277523696102</v>
      </c>
      <c r="AP101" s="34">
        <f t="shared" si="45"/>
        <v>2.410936446889056</v>
      </c>
      <c r="AQ101" s="38">
        <f t="shared" si="55"/>
        <v>36.347307754460033</v>
      </c>
      <c r="AR101" s="40">
        <f t="shared" si="56"/>
        <v>0.72694615508920069</v>
      </c>
      <c r="AS101" s="61">
        <f t="shared" si="46"/>
        <v>18.102499246597326</v>
      </c>
      <c r="AT101" s="35">
        <f t="shared" si="47"/>
        <v>1</v>
      </c>
      <c r="AU101" s="76">
        <f t="shared" si="60"/>
        <v>1</v>
      </c>
      <c r="AV101" s="89">
        <f t="shared" si="69"/>
        <v>1</v>
      </c>
      <c r="AW101" s="168">
        <f t="shared" si="48"/>
        <v>0.11408225049052492</v>
      </c>
      <c r="AX101" s="165">
        <f t="shared" si="77"/>
        <v>1</v>
      </c>
      <c r="AY101" s="70">
        <f t="shared" si="68"/>
        <v>1</v>
      </c>
      <c r="AZ101" s="102">
        <f t="shared" si="70"/>
        <v>5.1279994964599354</v>
      </c>
      <c r="BA101" s="230" t="str">
        <f t="shared" si="57"/>
        <v/>
      </c>
      <c r="BB101" s="46">
        <f t="shared" si="74"/>
        <v>1</v>
      </c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DG101">
        <v>12.5</v>
      </c>
      <c r="DH101" s="39">
        <v>22.3</v>
      </c>
      <c r="DI101">
        <v>0</v>
      </c>
    </row>
    <row r="102" spans="1:113" ht="15.6">
      <c r="A102" s="27">
        <v>20188</v>
      </c>
      <c r="B102">
        <v>16.899999618530298</v>
      </c>
      <c r="C102">
        <v>22.670000076293899</v>
      </c>
      <c r="D102">
        <v>7.9000000953674299</v>
      </c>
      <c r="E102">
        <v>27.674277523696102</v>
      </c>
      <c r="F102" s="36">
        <f t="shared" si="39"/>
        <v>2.3455274510081647</v>
      </c>
      <c r="G102" s="41">
        <f t="shared" si="49"/>
        <v>8.4536109728144346</v>
      </c>
      <c r="H102" s="42">
        <f t="shared" si="50"/>
        <v>0.1690722194562887</v>
      </c>
      <c r="I102" s="61">
        <f t="shared" si="40"/>
        <v>21.227499961852999</v>
      </c>
      <c r="J102" s="37" t="str">
        <f t="shared" si="51"/>
        <v xml:space="preserve"> </v>
      </c>
      <c r="K102" s="89">
        <f t="shared" si="58"/>
        <v>1</v>
      </c>
      <c r="L102" s="89" t="str">
        <f t="shared" si="62"/>
        <v/>
      </c>
      <c r="M102" s="168">
        <f t="shared" si="72"/>
        <v>7.5687409717061921E-2</v>
      </c>
      <c r="N102" s="165">
        <f t="shared" si="75"/>
        <v>0</v>
      </c>
      <c r="O102" s="70" t="str">
        <f t="shared" si="63"/>
        <v/>
      </c>
      <c r="P102" s="102" t="str">
        <f t="shared" si="64"/>
        <v/>
      </c>
      <c r="Q102" s="230" t="str">
        <f t="shared" si="41"/>
        <v/>
      </c>
      <c r="R102" s="46">
        <f t="shared" si="71"/>
        <v>0</v>
      </c>
      <c r="S102" s="27">
        <v>22014</v>
      </c>
      <c r="T102">
        <v>10.949999809265099</v>
      </c>
      <c r="U102">
        <v>24.2600002288818</v>
      </c>
      <c r="V102">
        <v>0.10000000149011599</v>
      </c>
      <c r="W102">
        <v>27.674277523696102</v>
      </c>
      <c r="X102" s="36">
        <f t="shared" si="42"/>
        <v>3.3557660577574513</v>
      </c>
      <c r="Y102" s="41">
        <f t="shared" si="52"/>
        <v>32.538125540086597</v>
      </c>
      <c r="Z102" s="42">
        <f t="shared" si="53"/>
        <v>0.65076251080173197</v>
      </c>
      <c r="AA102" s="61">
        <f t="shared" si="43"/>
        <v>20.932500123977626</v>
      </c>
      <c r="AB102" s="37">
        <f t="shared" si="54"/>
        <v>1</v>
      </c>
      <c r="AC102" s="89">
        <f t="shared" si="59"/>
        <v>1</v>
      </c>
      <c r="AD102" s="89" t="str">
        <f t="shared" si="65"/>
        <v/>
      </c>
      <c r="AE102" s="168">
        <f t="shared" si="61"/>
        <v>9.1885932471054019E-2</v>
      </c>
      <c r="AF102" s="165">
        <f t="shared" si="76"/>
        <v>0</v>
      </c>
      <c r="AG102" s="70" t="str">
        <f t="shared" si="66"/>
        <v/>
      </c>
      <c r="AH102" s="102" t="str">
        <f t="shared" si="67"/>
        <v/>
      </c>
      <c r="AI102" s="230" t="str">
        <f t="shared" si="44"/>
        <v/>
      </c>
      <c r="AJ102" s="46">
        <f t="shared" si="73"/>
        <v>0</v>
      </c>
      <c r="AK102" s="27">
        <v>22380</v>
      </c>
      <c r="AL102">
        <v>13.3500003814697</v>
      </c>
      <c r="AM102">
        <v>21.190000534057599</v>
      </c>
      <c r="AN102">
        <v>3.0999999046325701</v>
      </c>
      <c r="AO102">
        <v>27.434627612661401</v>
      </c>
      <c r="AP102" s="34">
        <f t="shared" si="45"/>
        <v>2.5290337694676568</v>
      </c>
      <c r="AQ102" s="38">
        <f t="shared" si="55"/>
        <v>37.424080643518479</v>
      </c>
      <c r="AR102" s="40">
        <f t="shared" si="56"/>
        <v>0.74848161287036963</v>
      </c>
      <c r="AS102" s="61">
        <f t="shared" si="46"/>
        <v>19.230000495910623</v>
      </c>
      <c r="AT102" s="35">
        <f t="shared" si="47"/>
        <v>1</v>
      </c>
      <c r="AU102" s="76">
        <f t="shared" si="60"/>
        <v>1</v>
      </c>
      <c r="AV102" s="89">
        <f t="shared" si="69"/>
        <v>1</v>
      </c>
      <c r="AW102" s="168">
        <f t="shared" si="48"/>
        <v>0.11591925072433387</v>
      </c>
      <c r="AX102" s="165">
        <f t="shared" si="77"/>
        <v>1</v>
      </c>
      <c r="AY102" s="70">
        <f t="shared" si="68"/>
        <v>1</v>
      </c>
      <c r="AZ102" s="102">
        <f t="shared" si="70"/>
        <v>3.8880001068114951</v>
      </c>
      <c r="BA102" s="230" t="str">
        <f t="shared" si="57"/>
        <v/>
      </c>
      <c r="BB102" s="46">
        <f t="shared" si="74"/>
        <v>1</v>
      </c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DG102">
        <v>9.1</v>
      </c>
      <c r="DH102">
        <v>31.5</v>
      </c>
      <c r="DI102">
        <v>0.2</v>
      </c>
    </row>
    <row r="103" spans="1:113" ht="15.6">
      <c r="A103" s="27">
        <v>20189</v>
      </c>
      <c r="B103">
        <v>14.420000076293899</v>
      </c>
      <c r="C103">
        <v>21.420000076293899</v>
      </c>
      <c r="D103">
        <v>28.600000381469702</v>
      </c>
      <c r="E103">
        <v>27.434627612661401</v>
      </c>
      <c r="F103" s="36">
        <f t="shared" si="39"/>
        <v>2.4340040270106025</v>
      </c>
      <c r="G103" s="41">
        <f t="shared" si="49"/>
        <v>35.106408132675654</v>
      </c>
      <c r="H103" s="42">
        <f t="shared" si="50"/>
        <v>0.70212816265351308</v>
      </c>
      <c r="I103" s="61">
        <f t="shared" si="40"/>
        <v>19.670000076293899</v>
      </c>
      <c r="J103" s="37">
        <f t="shared" si="51"/>
        <v>1</v>
      </c>
      <c r="K103" s="89">
        <f t="shared" si="58"/>
        <v>1</v>
      </c>
      <c r="L103" s="89" t="str">
        <f t="shared" si="62"/>
        <v/>
      </c>
      <c r="M103" s="168">
        <f t="shared" si="72"/>
        <v>0.11428026543770384</v>
      </c>
      <c r="N103" s="165">
        <f t="shared" si="75"/>
        <v>0</v>
      </c>
      <c r="O103" s="70" t="str">
        <f t="shared" si="63"/>
        <v/>
      </c>
      <c r="P103" s="102" t="str">
        <f t="shared" si="64"/>
        <v/>
      </c>
      <c r="Q103" s="230" t="str">
        <f t="shared" si="41"/>
        <v/>
      </c>
      <c r="R103" s="46">
        <f t="shared" si="71"/>
        <v>0</v>
      </c>
      <c r="S103" s="27">
        <v>22015</v>
      </c>
      <c r="T103">
        <v>11.1499996185303</v>
      </c>
      <c r="U103">
        <v>23.809999465942401</v>
      </c>
      <c r="V103">
        <v>0</v>
      </c>
      <c r="W103">
        <v>27.434627612661401</v>
      </c>
      <c r="X103" s="36">
        <f t="shared" si="42"/>
        <v>3.2330040028653761</v>
      </c>
      <c r="Y103" s="41">
        <f t="shared" si="52"/>
        <v>29.951722337794294</v>
      </c>
      <c r="Z103" s="42">
        <f t="shared" si="53"/>
        <v>0.59903444675588591</v>
      </c>
      <c r="AA103" s="61">
        <f t="shared" si="43"/>
        <v>20.644999504089377</v>
      </c>
      <c r="AB103" s="37">
        <f t="shared" si="54"/>
        <v>1</v>
      </c>
      <c r="AC103" s="89">
        <f t="shared" si="59"/>
        <v>1</v>
      </c>
      <c r="AD103" s="89" t="str">
        <f t="shared" si="65"/>
        <v/>
      </c>
      <c r="AE103" s="168">
        <f t="shared" si="61"/>
        <v>0.10100586846357651</v>
      </c>
      <c r="AF103" s="165">
        <f t="shared" si="76"/>
        <v>0</v>
      </c>
      <c r="AG103" s="70" t="str">
        <f t="shared" si="66"/>
        <v/>
      </c>
      <c r="AH103" s="102" t="str">
        <f t="shared" si="67"/>
        <v/>
      </c>
      <c r="AI103" s="230" t="str">
        <f t="shared" si="44"/>
        <v/>
      </c>
      <c r="AJ103" s="46">
        <f t="shared" si="73"/>
        <v>0</v>
      </c>
      <c r="AK103" s="59">
        <v>22381</v>
      </c>
      <c r="AL103">
        <v>12.3699998855591</v>
      </c>
      <c r="AM103">
        <v>21.899999618530298</v>
      </c>
      <c r="AN103">
        <v>0.89999997615814198</v>
      </c>
      <c r="AO103">
        <v>27.195898024205398</v>
      </c>
      <c r="AP103" s="34">
        <f t="shared" si="45"/>
        <v>2.7534192503952131</v>
      </c>
      <c r="AQ103" s="38">
        <f t="shared" si="55"/>
        <v>36.12134521936045</v>
      </c>
      <c r="AR103" s="40">
        <f t="shared" si="56"/>
        <v>0.72242690438720902</v>
      </c>
      <c r="AS103" s="61">
        <f t="shared" si="46"/>
        <v>19.517499685287497</v>
      </c>
      <c r="AT103" s="35">
        <f t="shared" si="47"/>
        <v>1</v>
      </c>
      <c r="AU103" s="76">
        <f t="shared" si="60"/>
        <v>1</v>
      </c>
      <c r="AV103" s="89">
        <f t="shared" si="69"/>
        <v>1</v>
      </c>
      <c r="AW103" s="168">
        <f t="shared" si="48"/>
        <v>0.11505332334654682</v>
      </c>
      <c r="AX103" s="165">
        <f t="shared" si="77"/>
        <v>1</v>
      </c>
      <c r="AY103" s="70">
        <f t="shared" si="68"/>
        <v>1</v>
      </c>
      <c r="AZ103" s="102">
        <f t="shared" si="70"/>
        <v>3.6199995040893524</v>
      </c>
      <c r="BA103" s="230" t="str">
        <f t="shared" si="57"/>
        <v/>
      </c>
      <c r="BB103" s="46">
        <f t="shared" si="74"/>
        <v>1</v>
      </c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DG103">
        <v>5.6</v>
      </c>
      <c r="DH103">
        <v>34</v>
      </c>
      <c r="DI103">
        <v>0</v>
      </c>
    </row>
    <row r="104" spans="1:113" ht="15.6">
      <c r="A104" s="27">
        <v>20190</v>
      </c>
      <c r="B104">
        <v>14.210000038146999</v>
      </c>
      <c r="C104">
        <v>20.190000534057599</v>
      </c>
      <c r="D104">
        <v>10.6000003814697</v>
      </c>
      <c r="E104">
        <v>27.195898024205398</v>
      </c>
      <c r="F104" s="36">
        <f t="shared" si="39"/>
        <v>2.1851628758688659</v>
      </c>
      <c r="G104" s="41">
        <f t="shared" si="49"/>
        <v>43.958278213450257</v>
      </c>
      <c r="H104" s="42">
        <f t="shared" si="50"/>
        <v>0.87916556426900516</v>
      </c>
      <c r="I104" s="61">
        <f t="shared" si="40"/>
        <v>18.695000410079949</v>
      </c>
      <c r="J104" s="37">
        <f t="shared" si="51"/>
        <v>1</v>
      </c>
      <c r="K104" s="89">
        <f t="shared" si="58"/>
        <v>1</v>
      </c>
      <c r="L104" s="89" t="str">
        <f t="shared" si="62"/>
        <v/>
      </c>
      <c r="M104" s="168">
        <f t="shared" si="72"/>
        <v>0.11590801971327812</v>
      </c>
      <c r="N104" s="165">
        <f t="shared" si="75"/>
        <v>0</v>
      </c>
      <c r="O104" s="70" t="str">
        <f t="shared" si="63"/>
        <v/>
      </c>
      <c r="P104" s="102" t="str">
        <f t="shared" si="64"/>
        <v/>
      </c>
      <c r="Q104" s="230" t="str">
        <f t="shared" si="41"/>
        <v/>
      </c>
      <c r="R104" s="46">
        <f t="shared" si="71"/>
        <v>0</v>
      </c>
      <c r="S104" s="27">
        <v>22016</v>
      </c>
      <c r="T104">
        <v>13.6599998474121</v>
      </c>
      <c r="U104">
        <v>25.2399997711182</v>
      </c>
      <c r="V104">
        <v>0</v>
      </c>
      <c r="W104">
        <v>27.195898024205398</v>
      </c>
      <c r="X104" s="36">
        <f t="shared" si="42"/>
        <v>3.2362771645226291</v>
      </c>
      <c r="Y104" s="41">
        <f t="shared" si="52"/>
        <v>27.36270060617619</v>
      </c>
      <c r="Z104" s="42">
        <f t="shared" si="53"/>
        <v>0.54725401212352376</v>
      </c>
      <c r="AA104" s="61">
        <f t="shared" si="43"/>
        <v>22.344999790191675</v>
      </c>
      <c r="AB104" s="37">
        <f t="shared" si="54"/>
        <v>1</v>
      </c>
      <c r="AC104" s="89">
        <f t="shared" si="59"/>
        <v>1</v>
      </c>
      <c r="AD104" s="89" t="str">
        <f t="shared" si="65"/>
        <v/>
      </c>
      <c r="AE104" s="168">
        <f t="shared" si="61"/>
        <v>0</v>
      </c>
      <c r="AF104" s="165">
        <f t="shared" si="76"/>
        <v>0</v>
      </c>
      <c r="AG104" s="70" t="str">
        <f t="shared" si="66"/>
        <v/>
      </c>
      <c r="AH104" s="102" t="str">
        <f t="shared" si="67"/>
        <v/>
      </c>
      <c r="AI104" s="230" t="str">
        <f t="shared" si="44"/>
        <v/>
      </c>
      <c r="AJ104" s="46">
        <f t="shared" si="73"/>
        <v>0</v>
      </c>
      <c r="AK104" s="208">
        <v>22382</v>
      </c>
      <c r="AL104">
        <v>15.579999923706101</v>
      </c>
      <c r="AM104">
        <v>26.700000762939499</v>
      </c>
      <c r="AN104">
        <v>0</v>
      </c>
      <c r="AO104">
        <v>26.958190915281499</v>
      </c>
      <c r="AP104" s="34">
        <f t="shared" si="45"/>
        <v>3.2862519536282226</v>
      </c>
      <c r="AQ104" s="38">
        <f t="shared" si="55"/>
        <v>33.492343656457869</v>
      </c>
      <c r="AR104" s="40">
        <f t="shared" si="56"/>
        <v>0.66984687312915736</v>
      </c>
      <c r="AS104" s="61">
        <f t="shared" si="46"/>
        <v>23.92000055313115</v>
      </c>
      <c r="AT104" s="35">
        <f t="shared" si="47"/>
        <v>1</v>
      </c>
      <c r="AU104" s="76">
        <f t="shared" si="60"/>
        <v>1</v>
      </c>
      <c r="AV104" s="89">
        <f t="shared" si="69"/>
        <v>1</v>
      </c>
      <c r="AW104" s="168">
        <f t="shared" si="48"/>
        <v>0</v>
      </c>
      <c r="AX104" s="165">
        <f t="shared" si="77"/>
        <v>1</v>
      </c>
      <c r="AY104" s="70" t="str">
        <f t="shared" si="68"/>
        <v/>
      </c>
      <c r="AZ104" s="102">
        <f t="shared" si="70"/>
        <v>6.4120000839233908</v>
      </c>
      <c r="BA104" s="230" t="str">
        <f t="shared" si="57"/>
        <v/>
      </c>
      <c r="BB104" s="46">
        <f t="shared" si="74"/>
        <v>1</v>
      </c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DG104">
        <v>9</v>
      </c>
      <c r="DH104">
        <v>33.200000000000003</v>
      </c>
      <c r="DI104">
        <v>0</v>
      </c>
    </row>
    <row r="105" spans="1:113" ht="15.6">
      <c r="A105" s="27">
        <v>20191</v>
      </c>
      <c r="B105">
        <v>9.5200004577636701</v>
      </c>
      <c r="C105">
        <v>18.180000305175799</v>
      </c>
      <c r="D105">
        <v>10.800000190734901</v>
      </c>
      <c r="E105">
        <v>26.958190915281499</v>
      </c>
      <c r="F105" s="36">
        <f t="shared" si="39"/>
        <v>2.357138807360462</v>
      </c>
      <c r="G105" s="41">
        <f t="shared" si="49"/>
        <v>50</v>
      </c>
      <c r="H105" s="42">
        <f t="shared" si="50"/>
        <v>1</v>
      </c>
      <c r="I105" s="61">
        <f t="shared" si="40"/>
        <v>16.015000343322768</v>
      </c>
      <c r="J105" s="37">
        <f t="shared" si="51"/>
        <v>1</v>
      </c>
      <c r="K105" s="89">
        <f t="shared" si="58"/>
        <v>1</v>
      </c>
      <c r="L105" s="89" t="str">
        <f t="shared" si="62"/>
        <v/>
      </c>
      <c r="M105" s="168">
        <f t="shared" si="72"/>
        <v>9.9004966884434067E-2</v>
      </c>
      <c r="N105" s="165">
        <f t="shared" si="75"/>
        <v>0</v>
      </c>
      <c r="O105" s="70" t="str">
        <f t="shared" si="63"/>
        <v/>
      </c>
      <c r="P105" s="102" t="str">
        <f t="shared" si="64"/>
        <v/>
      </c>
      <c r="Q105" s="230" t="str">
        <f t="shared" si="41"/>
        <v/>
      </c>
      <c r="R105" s="46">
        <f t="shared" si="71"/>
        <v>0</v>
      </c>
      <c r="S105" s="27">
        <v>22017</v>
      </c>
      <c r="T105">
        <v>14.75</v>
      </c>
      <c r="U105">
        <v>26.780000686645501</v>
      </c>
      <c r="V105">
        <v>0</v>
      </c>
      <c r="W105">
        <v>26.958190915281499</v>
      </c>
      <c r="X105" s="36">
        <f t="shared" si="42"/>
        <v>3.3851558019217576</v>
      </c>
      <c r="Y105" s="41">
        <f t="shared" si="52"/>
        <v>24.654575964638784</v>
      </c>
      <c r="Z105" s="42">
        <f t="shared" si="53"/>
        <v>0.49309151929277567</v>
      </c>
      <c r="AA105" s="61">
        <f t="shared" si="43"/>
        <v>23.772500514984124</v>
      </c>
      <c r="AB105" s="37">
        <f t="shared" si="54"/>
        <v>1</v>
      </c>
      <c r="AC105" s="89">
        <f t="shared" si="59"/>
        <v>1</v>
      </c>
      <c r="AD105" s="89" t="str">
        <f t="shared" si="65"/>
        <v/>
      </c>
      <c r="AE105" s="168">
        <f t="shared" si="61"/>
        <v>0</v>
      </c>
      <c r="AF105" s="165">
        <f t="shared" si="76"/>
        <v>0</v>
      </c>
      <c r="AG105" s="70" t="str">
        <f t="shared" si="66"/>
        <v/>
      </c>
      <c r="AH105" s="102" t="str">
        <f t="shared" si="67"/>
        <v/>
      </c>
      <c r="AI105" s="230" t="str">
        <f t="shared" si="44"/>
        <v/>
      </c>
      <c r="AJ105" s="46">
        <f t="shared" si="73"/>
        <v>0</v>
      </c>
      <c r="AK105" s="207">
        <v>22383</v>
      </c>
      <c r="AL105">
        <v>14.829999923706101</v>
      </c>
      <c r="AM105">
        <v>24.9799995422363</v>
      </c>
      <c r="AN105">
        <v>0</v>
      </c>
      <c r="AO105">
        <v>26.721608442843301</v>
      </c>
      <c r="AP105" s="34">
        <f t="shared" si="45"/>
        <v>3.0133966599705078</v>
      </c>
      <c r="AQ105" s="38">
        <f t="shared" si="55"/>
        <v>31.081626328481462</v>
      </c>
      <c r="AR105" s="40">
        <f t="shared" si="56"/>
        <v>0.6216325265696292</v>
      </c>
      <c r="AS105" s="61">
        <f t="shared" si="46"/>
        <v>22.442499637603749</v>
      </c>
      <c r="AT105" s="35">
        <f t="shared" si="47"/>
        <v>1</v>
      </c>
      <c r="AU105" s="76">
        <f t="shared" si="60"/>
        <v>1</v>
      </c>
      <c r="AV105" s="89">
        <f t="shared" si="69"/>
        <v>1</v>
      </c>
      <c r="AW105" s="168">
        <f t="shared" si="48"/>
        <v>0</v>
      </c>
      <c r="AX105" s="165">
        <f t="shared" si="77"/>
        <v>1</v>
      </c>
      <c r="AY105" s="70" t="str">
        <f t="shared" si="68"/>
        <v/>
      </c>
      <c r="AZ105" s="102">
        <f t="shared" si="70"/>
        <v>8.1940002441406712</v>
      </c>
      <c r="BA105" s="230" t="str">
        <f t="shared" si="57"/>
        <v/>
      </c>
      <c r="BB105" s="46">
        <f t="shared" si="74"/>
        <v>1</v>
      </c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DG105">
        <v>12.6</v>
      </c>
      <c r="DH105">
        <v>33.200000000000003</v>
      </c>
      <c r="DI105">
        <v>0</v>
      </c>
    </row>
    <row r="106" spans="1:113" ht="15.6">
      <c r="A106" s="27">
        <v>20192</v>
      </c>
      <c r="B106">
        <v>8.9899997711181605</v>
      </c>
      <c r="C106">
        <v>19.2299995422363</v>
      </c>
      <c r="D106">
        <v>0.80000001192092896</v>
      </c>
      <c r="E106">
        <v>26.721608442843301</v>
      </c>
      <c r="F106" s="36">
        <f t="shared" si="39"/>
        <v>2.5615398732110344</v>
      </c>
      <c r="G106" s="41">
        <f t="shared" si="49"/>
        <v>48.750768113352102</v>
      </c>
      <c r="H106" s="42">
        <f t="shared" si="50"/>
        <v>0.975015362267042</v>
      </c>
      <c r="I106" s="61">
        <f t="shared" si="40"/>
        <v>16.669999599456766</v>
      </c>
      <c r="J106" s="37">
        <f t="shared" si="51"/>
        <v>1</v>
      </c>
      <c r="K106" s="89">
        <f t="shared" si="58"/>
        <v>1</v>
      </c>
      <c r="L106" s="89">
        <f t="shared" si="62"/>
        <v>1</v>
      </c>
      <c r="M106" s="168">
        <f t="shared" si="72"/>
        <v>0.10473662021851658</v>
      </c>
      <c r="N106" s="165">
        <f t="shared" si="75"/>
        <v>0</v>
      </c>
      <c r="O106" s="70" t="str">
        <f t="shared" si="63"/>
        <v/>
      </c>
      <c r="P106" s="102">
        <f t="shared" si="64"/>
        <v>22.958001708984355</v>
      </c>
      <c r="Q106" s="230" t="str">
        <f t="shared" si="41"/>
        <v/>
      </c>
      <c r="R106" s="46">
        <f t="shared" si="71"/>
        <v>0</v>
      </c>
      <c r="S106" s="27">
        <v>22018</v>
      </c>
      <c r="T106">
        <v>12.710000038146999</v>
      </c>
      <c r="U106">
        <v>25.030000686645501</v>
      </c>
      <c r="V106">
        <v>0</v>
      </c>
      <c r="W106">
        <v>26.721608442843301</v>
      </c>
      <c r="X106" s="36">
        <f t="shared" si="42"/>
        <v>3.2287961532990495</v>
      </c>
      <c r="Y106" s="41">
        <f t="shared" si="52"/>
        <v>22.071539041999543</v>
      </c>
      <c r="Z106" s="42">
        <f t="shared" si="53"/>
        <v>0.44143078083999088</v>
      </c>
      <c r="AA106" s="61">
        <f t="shared" si="43"/>
        <v>21.950000524520874</v>
      </c>
      <c r="AB106" s="37">
        <f t="shared" si="54"/>
        <v>1</v>
      </c>
      <c r="AC106" s="89" t="str">
        <f t="shared" si="59"/>
        <v/>
      </c>
      <c r="AD106" s="89" t="str">
        <f t="shared" si="65"/>
        <v/>
      </c>
      <c r="AE106" s="168">
        <f t="shared" si="61"/>
        <v>0</v>
      </c>
      <c r="AF106" s="165">
        <f t="shared" si="76"/>
        <v>0</v>
      </c>
      <c r="AG106" s="70" t="str">
        <f t="shared" si="66"/>
        <v/>
      </c>
      <c r="AH106" s="102" t="str">
        <f t="shared" si="67"/>
        <v/>
      </c>
      <c r="AI106" s="230" t="str">
        <f t="shared" si="44"/>
        <v/>
      </c>
      <c r="AJ106" s="46">
        <f t="shared" si="73"/>
        <v>0</v>
      </c>
      <c r="AK106" s="27">
        <v>22384</v>
      </c>
      <c r="AL106">
        <v>15.2600002288818</v>
      </c>
      <c r="AM106">
        <v>18.2399997711182</v>
      </c>
      <c r="AN106">
        <v>0</v>
      </c>
      <c r="AO106">
        <v>26.486252763844298</v>
      </c>
      <c r="AP106" s="34">
        <f t="shared" si="45"/>
        <v>1.4829906788791887</v>
      </c>
      <c r="AQ106" s="38">
        <f t="shared" si="55"/>
        <v>29.89523378537811</v>
      </c>
      <c r="AR106" s="40">
        <f t="shared" si="56"/>
        <v>0.59790467570756223</v>
      </c>
      <c r="AS106" s="61">
        <f t="shared" si="46"/>
        <v>17.4949998855591</v>
      </c>
      <c r="AT106" s="35">
        <f t="shared" si="47"/>
        <v>1</v>
      </c>
      <c r="AU106" s="76" t="str">
        <f t="shared" si="60"/>
        <v/>
      </c>
      <c r="AV106" s="89">
        <f t="shared" si="69"/>
        <v>1</v>
      </c>
      <c r="AW106" s="168">
        <f t="shared" si="48"/>
        <v>0.11079840484118741</v>
      </c>
      <c r="AX106" s="165">
        <f t="shared" si="77"/>
        <v>1</v>
      </c>
      <c r="AY106" s="70" t="str">
        <f t="shared" si="68"/>
        <v/>
      </c>
      <c r="AZ106" s="102">
        <f t="shared" si="70"/>
        <v>8.1940002441406712</v>
      </c>
      <c r="BA106" s="230" t="str">
        <f t="shared" si="57"/>
        <v/>
      </c>
      <c r="BB106" s="46">
        <f t="shared" si="74"/>
        <v>1</v>
      </c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DG106">
        <v>12.5</v>
      </c>
      <c r="DH106">
        <v>33.200000000000003</v>
      </c>
      <c r="DI106">
        <v>0</v>
      </c>
    </row>
    <row r="107" spans="1:113" ht="19.5" customHeight="1">
      <c r="A107" s="27">
        <v>20193</v>
      </c>
      <c r="B107">
        <v>9.8500003814697301</v>
      </c>
      <c r="C107">
        <v>22.040000915527301</v>
      </c>
      <c r="D107">
        <v>0</v>
      </c>
      <c r="E107">
        <v>26.486252763844298</v>
      </c>
      <c r="F107" s="36">
        <f t="shared" si="39"/>
        <v>2.9295004840062222</v>
      </c>
      <c r="G107" s="41">
        <f t="shared" si="49"/>
        <v>46.407167726147122</v>
      </c>
      <c r="H107" s="42">
        <f t="shared" si="50"/>
        <v>0.9281433545229425</v>
      </c>
      <c r="I107" s="61">
        <f t="shared" si="40"/>
        <v>18.992500782012907</v>
      </c>
      <c r="J107" s="37">
        <f t="shared" si="51"/>
        <v>1</v>
      </c>
      <c r="K107" s="89">
        <f t="shared" si="58"/>
        <v>1</v>
      </c>
      <c r="L107" s="89">
        <f t="shared" si="62"/>
        <v>1</v>
      </c>
      <c r="M107" s="168">
        <f t="shared" si="72"/>
        <v>0.11614377304735063</v>
      </c>
      <c r="N107" s="165">
        <f t="shared" si="75"/>
        <v>0</v>
      </c>
      <c r="O107" s="70">
        <f t="shared" si="63"/>
        <v>1</v>
      </c>
      <c r="P107" s="102">
        <f t="shared" si="64"/>
        <v>20.052001571655236</v>
      </c>
      <c r="Q107" s="230" t="str">
        <f t="shared" si="41"/>
        <v/>
      </c>
      <c r="R107" s="46">
        <f t="shared" si="71"/>
        <v>0</v>
      </c>
      <c r="S107" s="27">
        <v>22019</v>
      </c>
      <c r="T107">
        <v>12.5200004577637</v>
      </c>
      <c r="U107">
        <v>22.2700004577637</v>
      </c>
      <c r="V107">
        <v>0</v>
      </c>
      <c r="W107">
        <v>26.486252763844298</v>
      </c>
      <c r="X107" s="36">
        <f t="shared" si="42"/>
        <v>2.7325338713467793</v>
      </c>
      <c r="Y107" s="41">
        <f t="shared" si="52"/>
        <v>19.885511944922118</v>
      </c>
      <c r="Z107" s="42">
        <f t="shared" si="53"/>
        <v>0.39771023889844237</v>
      </c>
      <c r="AA107" s="61">
        <f t="shared" si="43"/>
        <v>19.8325004577637</v>
      </c>
      <c r="AB107" s="37">
        <f t="shared" si="54"/>
        <v>1</v>
      </c>
      <c r="AC107" s="89" t="str">
        <f t="shared" si="59"/>
        <v/>
      </c>
      <c r="AD107" s="89" t="str">
        <f t="shared" si="65"/>
        <v/>
      </c>
      <c r="AE107" s="168">
        <f t="shared" si="61"/>
        <v>0.11317369468865272</v>
      </c>
      <c r="AF107" s="165">
        <f t="shared" si="76"/>
        <v>0</v>
      </c>
      <c r="AG107" s="70" t="str">
        <f t="shared" si="66"/>
        <v/>
      </c>
      <c r="AH107" s="102" t="str">
        <f t="shared" si="67"/>
        <v/>
      </c>
      <c r="AI107" s="230" t="str">
        <f t="shared" si="44"/>
        <v/>
      </c>
      <c r="AJ107" s="46">
        <f t="shared" si="73"/>
        <v>0</v>
      </c>
      <c r="AK107" s="27">
        <v>22385</v>
      </c>
      <c r="AL107">
        <v>14.539999961853001</v>
      </c>
      <c r="AM107">
        <v>21.7299995422363</v>
      </c>
      <c r="AN107">
        <v>3.7000000476837198</v>
      </c>
      <c r="AO107">
        <v>26.2522260352379</v>
      </c>
      <c r="AP107" s="34">
        <f t="shared" si="45"/>
        <v>2.3747066329465203</v>
      </c>
      <c r="AQ107" s="38">
        <f t="shared" si="55"/>
        <v>31.695468526704616</v>
      </c>
      <c r="AR107" s="40">
        <f t="shared" si="56"/>
        <v>0.63390937053409235</v>
      </c>
      <c r="AS107" s="61">
        <f t="shared" si="46"/>
        <v>19.932499647140475</v>
      </c>
      <c r="AT107" s="35">
        <f t="shared" si="47"/>
        <v>1</v>
      </c>
      <c r="AU107" s="76" t="str">
        <f t="shared" si="60"/>
        <v/>
      </c>
      <c r="AV107" s="89">
        <f t="shared" si="69"/>
        <v>1</v>
      </c>
      <c r="AW107" s="168">
        <f t="shared" si="48"/>
        <v>0.11232826534343091</v>
      </c>
      <c r="AX107" s="165">
        <f t="shared" si="77"/>
        <v>1</v>
      </c>
      <c r="AY107" s="70" t="str">
        <f t="shared" si="68"/>
        <v/>
      </c>
      <c r="AZ107" s="102">
        <f t="shared" si="70"/>
        <v>8.9399999618530508</v>
      </c>
      <c r="BA107" s="230" t="str">
        <f t="shared" si="57"/>
        <v/>
      </c>
      <c r="BB107" s="46">
        <f t="shared" si="74"/>
        <v>1</v>
      </c>
      <c r="BC107" s="6"/>
      <c r="BD107" s="6"/>
      <c r="BE107" s="6"/>
      <c r="BF107" s="58"/>
      <c r="BG107" s="6"/>
      <c r="BH107" s="6"/>
      <c r="BI107" s="6"/>
      <c r="BJ107" s="6"/>
      <c r="BK107" s="6"/>
      <c r="BL107" s="6"/>
      <c r="BM107" s="6"/>
      <c r="DG107">
        <v>11.3</v>
      </c>
      <c r="DH107">
        <v>31</v>
      </c>
      <c r="DI107">
        <v>0</v>
      </c>
    </row>
    <row r="108" spans="1:113" ht="19.5" customHeight="1">
      <c r="A108" s="27">
        <v>20194</v>
      </c>
      <c r="B108">
        <v>11.5100002288818</v>
      </c>
      <c r="C108">
        <v>23.4</v>
      </c>
      <c r="D108">
        <v>0</v>
      </c>
      <c r="E108">
        <v>26.2522260352379</v>
      </c>
      <c r="F108" s="36">
        <f t="shared" si="39"/>
        <v>2.9959842790388436</v>
      </c>
      <c r="G108" s="41">
        <f t="shared" si="49"/>
        <v>44.010380302916047</v>
      </c>
      <c r="H108" s="42">
        <f t="shared" si="50"/>
        <v>0.88020760605832093</v>
      </c>
      <c r="I108" s="61">
        <f t="shared" si="40"/>
        <v>20.427500057220449</v>
      </c>
      <c r="J108" s="37">
        <f t="shared" si="51"/>
        <v>1</v>
      </c>
      <c r="K108" s="89">
        <f t="shared" si="58"/>
        <v>1</v>
      </c>
      <c r="L108" s="89">
        <f t="shared" si="62"/>
        <v>1</v>
      </c>
      <c r="M108" s="168">
        <f t="shared" si="72"/>
        <v>0.10571654573270692</v>
      </c>
      <c r="N108" s="165">
        <f t="shared" si="75"/>
        <v>0</v>
      </c>
      <c r="O108" s="70">
        <f t="shared" si="63"/>
        <v>1</v>
      </c>
      <c r="P108" s="102">
        <f t="shared" si="64"/>
        <v>19.072001113891556</v>
      </c>
      <c r="Q108" s="230" t="str">
        <f t="shared" si="41"/>
        <v/>
      </c>
      <c r="R108" s="46">
        <f t="shared" si="71"/>
        <v>0</v>
      </c>
      <c r="S108" s="27">
        <v>22020</v>
      </c>
      <c r="T108">
        <v>9.4300003051757795</v>
      </c>
      <c r="U108">
        <v>22.370000839233398</v>
      </c>
      <c r="V108">
        <v>0</v>
      </c>
      <c r="W108">
        <v>26.2522260352379</v>
      </c>
      <c r="X108" s="36">
        <f t="shared" si="42"/>
        <v>2.9876171374907927</v>
      </c>
      <c r="Y108" s="41">
        <f t="shared" si="52"/>
        <v>17.495418234929485</v>
      </c>
      <c r="Z108" s="42">
        <f t="shared" si="53"/>
        <v>0.34990836469858971</v>
      </c>
      <c r="AA108" s="61">
        <f t="shared" si="43"/>
        <v>19.135000705718994</v>
      </c>
      <c r="AB108" s="37">
        <f t="shared" si="54"/>
        <v>1</v>
      </c>
      <c r="AC108" s="89" t="str">
        <f t="shared" si="59"/>
        <v/>
      </c>
      <c r="AD108" s="89">
        <f t="shared" si="65"/>
        <v>1</v>
      </c>
      <c r="AE108" s="168">
        <f t="shared" si="61"/>
        <v>0.11605751788920571</v>
      </c>
      <c r="AF108" s="165">
        <f t="shared" si="76"/>
        <v>0</v>
      </c>
      <c r="AG108" s="70" t="str">
        <f t="shared" si="66"/>
        <v/>
      </c>
      <c r="AH108" s="102">
        <f t="shared" si="67"/>
        <v>17.032000732421917</v>
      </c>
      <c r="AI108" s="230" t="str">
        <f t="shared" si="44"/>
        <v/>
      </c>
      <c r="AJ108" s="46">
        <f t="shared" si="73"/>
        <v>0</v>
      </c>
      <c r="AK108" s="27">
        <v>22386</v>
      </c>
      <c r="AL108">
        <v>16.2299995422363</v>
      </c>
      <c r="AM108">
        <v>21.4899997711182</v>
      </c>
      <c r="AN108">
        <v>3.7000000476837198</v>
      </c>
      <c r="AO108">
        <v>26.019626298184399</v>
      </c>
      <c r="AP108" s="34">
        <f t="shared" si="45"/>
        <v>2.0537526864862143</v>
      </c>
      <c r="AQ108" s="38">
        <f t="shared" si="55"/>
        <v>33.752466425199366</v>
      </c>
      <c r="AR108" s="40">
        <f t="shared" si="56"/>
        <v>0.67504932850398736</v>
      </c>
      <c r="AS108" s="61">
        <f t="shared" si="46"/>
        <v>20.174999713897726</v>
      </c>
      <c r="AT108" s="35">
        <f t="shared" si="47"/>
        <v>1</v>
      </c>
      <c r="AU108" s="76">
        <f t="shared" si="60"/>
        <v>1</v>
      </c>
      <c r="AV108" s="89">
        <f t="shared" si="69"/>
        <v>1</v>
      </c>
      <c r="AW108" s="168">
        <f t="shared" si="48"/>
        <v>0.1096612301246065</v>
      </c>
      <c r="AX108" s="165">
        <f t="shared" si="77"/>
        <v>1</v>
      </c>
      <c r="AY108" s="70" t="str">
        <f t="shared" si="68"/>
        <v/>
      </c>
      <c r="AZ108" s="102">
        <f t="shared" si="70"/>
        <v>9.7739995956421186</v>
      </c>
      <c r="BA108" s="230" t="str">
        <f t="shared" si="57"/>
        <v/>
      </c>
      <c r="BB108" s="46">
        <f t="shared" si="74"/>
        <v>1</v>
      </c>
      <c r="BC108" s="6"/>
      <c r="BD108" s="6"/>
      <c r="BE108" s="6"/>
      <c r="BF108" s="58"/>
      <c r="BG108" s="6"/>
      <c r="BH108" s="6"/>
      <c r="BI108" s="6"/>
      <c r="BJ108" s="6"/>
      <c r="BK108" s="6"/>
      <c r="BL108" s="6"/>
      <c r="BM108" s="6"/>
      <c r="DG108">
        <v>8.5</v>
      </c>
      <c r="DH108">
        <v>28</v>
      </c>
      <c r="DI108">
        <v>0</v>
      </c>
    </row>
    <row r="109" spans="1:113" ht="15.6">
      <c r="A109" s="27">
        <v>20195</v>
      </c>
      <c r="B109">
        <v>11.949999809265099</v>
      </c>
      <c r="C109">
        <v>20.399999999999999</v>
      </c>
      <c r="D109">
        <v>0</v>
      </c>
      <c r="E109">
        <v>26.019626298184399</v>
      </c>
      <c r="F109" s="36">
        <f t="shared" si="39"/>
        <v>2.412407277943684</v>
      </c>
      <c r="G109" s="41">
        <f t="shared" si="49"/>
        <v>42.080454480561102</v>
      </c>
      <c r="H109" s="42">
        <f t="shared" si="50"/>
        <v>0.84160908961122205</v>
      </c>
      <c r="I109" s="61">
        <f t="shared" si="40"/>
        <v>18.287499952316274</v>
      </c>
      <c r="J109" s="37">
        <f t="shared" si="51"/>
        <v>1</v>
      </c>
      <c r="K109" s="89">
        <f t="shared" si="58"/>
        <v>1</v>
      </c>
      <c r="L109" s="89">
        <f>IF((AVERAGE(I100:I109))&lt;$BF$5,1,"")</f>
        <v>1</v>
      </c>
      <c r="M109" s="168">
        <f t="shared" si="72"/>
        <v>0.11482031081991331</v>
      </c>
      <c r="N109" s="165">
        <f t="shared" si="75"/>
        <v>0</v>
      </c>
      <c r="O109" s="70">
        <f t="shared" si="63"/>
        <v>1</v>
      </c>
      <c r="P109" s="102">
        <f t="shared" si="64"/>
        <v>14.952000656127876</v>
      </c>
      <c r="Q109" s="230" t="str">
        <f t="shared" si="41"/>
        <v/>
      </c>
      <c r="R109" s="46">
        <f t="shared" si="71"/>
        <v>0</v>
      </c>
      <c r="S109" s="27">
        <v>22021</v>
      </c>
      <c r="T109">
        <v>8</v>
      </c>
      <c r="U109">
        <v>21.459999084472699</v>
      </c>
      <c r="V109">
        <v>0</v>
      </c>
      <c r="W109">
        <v>26.019626298184399</v>
      </c>
      <c r="X109" s="36">
        <f t="shared" si="42"/>
        <v>2.9152068702814629</v>
      </c>
      <c r="Y109" s="41">
        <f t="shared" si="52"/>
        <v>15.163252738704314</v>
      </c>
      <c r="Z109" s="42">
        <f t="shared" si="53"/>
        <v>0.30326505477408627</v>
      </c>
      <c r="AA109" s="61">
        <f t="shared" si="43"/>
        <v>18.094999313354524</v>
      </c>
      <c r="AB109" s="37">
        <f t="shared" si="54"/>
        <v>1</v>
      </c>
      <c r="AC109" s="89" t="str">
        <f t="shared" si="59"/>
        <v/>
      </c>
      <c r="AD109" s="89">
        <f t="shared" si="65"/>
        <v>1</v>
      </c>
      <c r="AE109" s="168">
        <f t="shared" si="61"/>
        <v>0.11404946473230543</v>
      </c>
      <c r="AF109" s="165">
        <f t="shared" si="76"/>
        <v>0</v>
      </c>
      <c r="AG109" s="70" t="str">
        <f t="shared" si="66"/>
        <v/>
      </c>
      <c r="AH109" s="102">
        <f t="shared" si="67"/>
        <v>14.222000885009797</v>
      </c>
      <c r="AI109" s="230" t="str">
        <f t="shared" si="44"/>
        <v/>
      </c>
      <c r="AJ109" s="46">
        <f t="shared" si="73"/>
        <v>0</v>
      </c>
      <c r="AK109" s="27">
        <v>22387</v>
      </c>
      <c r="AL109">
        <v>15.6300001144409</v>
      </c>
      <c r="AM109">
        <v>20.889999389648398</v>
      </c>
      <c r="AN109">
        <v>0</v>
      </c>
      <c r="AO109">
        <v>25.788535130671001</v>
      </c>
      <c r="AP109" s="34">
        <f t="shared" si="45"/>
        <v>2.0021978319266971</v>
      </c>
      <c r="AQ109" s="38">
        <f t="shared" si="55"/>
        <v>32.150708159658009</v>
      </c>
      <c r="AR109" s="40">
        <f t="shared" si="56"/>
        <v>0.64301416319316018</v>
      </c>
      <c r="AS109" s="61">
        <f t="shared" si="46"/>
        <v>19.574999570846522</v>
      </c>
      <c r="AT109" s="35">
        <f t="shared" si="47"/>
        <v>1</v>
      </c>
      <c r="AU109" s="76">
        <f t="shared" si="60"/>
        <v>1</v>
      </c>
      <c r="AV109" s="89">
        <f t="shared" ref="AV109:AV140" si="78">IF((AVERAGE(AS100:AS109))&lt;$BF$5,1,"")</f>
        <v>1</v>
      </c>
      <c r="AW109" s="168">
        <f t="shared" si="48"/>
        <v>0.11478981826423952</v>
      </c>
      <c r="AX109" s="165">
        <f t="shared" si="77"/>
        <v>1</v>
      </c>
      <c r="AY109" s="70" t="str">
        <f t="shared" si="68"/>
        <v/>
      </c>
      <c r="AZ109" s="102">
        <f t="shared" si="70"/>
        <v>9.9919992446899357</v>
      </c>
      <c r="BA109" s="230" t="str">
        <f t="shared" si="57"/>
        <v/>
      </c>
      <c r="BB109" s="46">
        <f t="shared" si="74"/>
        <v>1</v>
      </c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DG109">
        <v>9.8000000000000007</v>
      </c>
      <c r="DH109">
        <v>29.7</v>
      </c>
      <c r="DI109">
        <v>0</v>
      </c>
    </row>
    <row r="110" spans="1:113" ht="15.6">
      <c r="A110" s="27">
        <v>20196</v>
      </c>
      <c r="B110">
        <v>8.7399997711181605</v>
      </c>
      <c r="C110">
        <v>20.340000152587901</v>
      </c>
      <c r="D110">
        <v>0</v>
      </c>
      <c r="E110">
        <v>25.788535130671001</v>
      </c>
      <c r="F110" s="36">
        <f t="shared" si="39"/>
        <v>2.6665973428650256</v>
      </c>
      <c r="G110" s="41">
        <f t="shared" si="49"/>
        <v>39.947176606269082</v>
      </c>
      <c r="H110" s="42">
        <f t="shared" si="50"/>
        <v>0.79894353212538161</v>
      </c>
      <c r="I110" s="61">
        <f t="shared" si="40"/>
        <v>17.440000057220466</v>
      </c>
      <c r="J110" s="37">
        <f t="shared" si="51"/>
        <v>1</v>
      </c>
      <c r="K110" s="89" t="str">
        <f t="shared" si="58"/>
        <v/>
      </c>
      <c r="L110" s="89">
        <f t="shared" si="62"/>
        <v>1</v>
      </c>
      <c r="M110" s="168">
        <f t="shared" si="72"/>
        <v>0.11044515218002125</v>
      </c>
      <c r="N110" s="165">
        <f t="shared" si="75"/>
        <v>0</v>
      </c>
      <c r="O110" s="70">
        <f t="shared" si="63"/>
        <v>1</v>
      </c>
      <c r="P110" s="102">
        <f t="shared" si="64"/>
        <v>6.4960005187987573</v>
      </c>
      <c r="Q110" s="230" t="str">
        <f t="shared" si="41"/>
        <v/>
      </c>
      <c r="R110" s="46">
        <f t="shared" si="71"/>
        <v>0</v>
      </c>
      <c r="S110" s="27">
        <v>22022</v>
      </c>
      <c r="T110">
        <v>9.9499998092651403</v>
      </c>
      <c r="U110">
        <v>22.649999618530298</v>
      </c>
      <c r="V110">
        <v>0</v>
      </c>
      <c r="W110">
        <v>25.788535130671001</v>
      </c>
      <c r="X110" s="36">
        <f t="shared" si="42"/>
        <v>2.9420134765183223</v>
      </c>
      <c r="Y110" s="41">
        <f t="shared" si="52"/>
        <v>12.809641957489657</v>
      </c>
      <c r="Z110" s="42">
        <f t="shared" si="53"/>
        <v>0.25619283914979313</v>
      </c>
      <c r="AA110" s="61">
        <f t="shared" si="43"/>
        <v>19.474999666214011</v>
      </c>
      <c r="AB110" s="37">
        <f t="shared" si="54"/>
        <v>1</v>
      </c>
      <c r="AC110" s="89" t="str">
        <f t="shared" si="59"/>
        <v/>
      </c>
      <c r="AD110" s="89">
        <f t="shared" si="65"/>
        <v>1</v>
      </c>
      <c r="AE110" s="168">
        <f t="shared" si="61"/>
        <v>0.11522747524871314</v>
      </c>
      <c r="AF110" s="165">
        <f t="shared" si="76"/>
        <v>0</v>
      </c>
      <c r="AG110" s="70" t="str">
        <f t="shared" si="66"/>
        <v/>
      </c>
      <c r="AH110" s="102">
        <f t="shared" si="67"/>
        <v>12.870001029968304</v>
      </c>
      <c r="AI110" s="230">
        <f t="shared" si="44"/>
        <v>22022</v>
      </c>
      <c r="AJ110" s="46">
        <f t="shared" si="73"/>
        <v>1</v>
      </c>
      <c r="AK110" s="27">
        <v>22388</v>
      </c>
      <c r="AL110">
        <v>13.689999580383301</v>
      </c>
      <c r="AM110">
        <v>22.350000381469702</v>
      </c>
      <c r="AN110">
        <v>0.69999998807907104</v>
      </c>
      <c r="AO110">
        <v>25.559029994891599</v>
      </c>
      <c r="AP110" s="34">
        <f t="shared" si="45"/>
        <v>2.5292436404603329</v>
      </c>
      <c r="AQ110" s="38">
        <f t="shared" si="55"/>
        <v>30.827313235368813</v>
      </c>
      <c r="AR110" s="40">
        <f t="shared" si="56"/>
        <v>0.61654626470737628</v>
      </c>
      <c r="AS110" s="61">
        <f t="shared" si="46"/>
        <v>20.185000181198102</v>
      </c>
      <c r="AT110" s="35">
        <f t="shared" si="47"/>
        <v>1</v>
      </c>
      <c r="AU110" s="76">
        <f t="shared" si="60"/>
        <v>1</v>
      </c>
      <c r="AV110" s="89">
        <f t="shared" si="78"/>
        <v>1</v>
      </c>
      <c r="AW110" s="168">
        <f t="shared" si="48"/>
        <v>0.10952995937747442</v>
      </c>
      <c r="AX110" s="165">
        <f t="shared" si="77"/>
        <v>1</v>
      </c>
      <c r="AY110" s="70" t="str">
        <f t="shared" si="68"/>
        <v/>
      </c>
      <c r="AZ110" s="102">
        <f t="shared" si="70"/>
        <v>10.381999588012675</v>
      </c>
      <c r="BA110" s="230" t="str">
        <f t="shared" si="57"/>
        <v/>
      </c>
      <c r="BB110" s="46">
        <f t="shared" si="74"/>
        <v>1</v>
      </c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DG110">
        <v>12.9</v>
      </c>
      <c r="DH110">
        <v>31</v>
      </c>
      <c r="DI110">
        <v>0</v>
      </c>
    </row>
    <row r="111" spans="1:113" ht="15.6">
      <c r="A111" s="27">
        <v>20197</v>
      </c>
      <c r="B111">
        <v>12.1599998474121</v>
      </c>
      <c r="C111">
        <v>22.0100002288818</v>
      </c>
      <c r="D111">
        <v>0</v>
      </c>
      <c r="E111">
        <v>25.559029994891599</v>
      </c>
      <c r="F111" s="36">
        <f t="shared" si="39"/>
        <v>2.6270175295071723</v>
      </c>
      <c r="G111" s="41">
        <f t="shared" si="49"/>
        <v>37.845562582663341</v>
      </c>
      <c r="H111" s="42">
        <f t="shared" si="50"/>
        <v>0.75691125165326678</v>
      </c>
      <c r="I111" s="61">
        <f t="shared" si="40"/>
        <v>19.547500133514376</v>
      </c>
      <c r="J111" s="37">
        <f t="shared" si="51"/>
        <v>1</v>
      </c>
      <c r="K111" s="89" t="str">
        <f t="shared" si="58"/>
        <v/>
      </c>
      <c r="L111" s="89">
        <f>IF((AVERAGE(I102:I111))&lt;$BF$5,1,"")</f>
        <v>1</v>
      </c>
      <c r="M111" s="168">
        <f t="shared" si="72"/>
        <v>0.11491992130992586</v>
      </c>
      <c r="N111" s="165">
        <f t="shared" si="75"/>
        <v>0</v>
      </c>
      <c r="O111" s="70">
        <f t="shared" si="63"/>
        <v>1</v>
      </c>
      <c r="P111" s="102">
        <f t="shared" si="64"/>
        <v>3.8980001831053785</v>
      </c>
      <c r="Q111" s="230">
        <f t="shared" si="41"/>
        <v>20197</v>
      </c>
      <c r="R111" s="46">
        <f>IF(AND(SUM(D98:D102)&gt;$BF$6,L111=1),1,0)</f>
        <v>1</v>
      </c>
      <c r="S111" s="27">
        <v>22023</v>
      </c>
      <c r="T111">
        <v>11.7600002288818</v>
      </c>
      <c r="U111">
        <v>26.25</v>
      </c>
      <c r="V111">
        <v>0</v>
      </c>
      <c r="W111">
        <v>25.559029994891599</v>
      </c>
      <c r="X111" s="36">
        <f t="shared" si="42"/>
        <v>3.3616084908870962</v>
      </c>
      <c r="Y111" s="41">
        <f t="shared" si="52"/>
        <v>10.12035516477998</v>
      </c>
      <c r="Z111" s="42">
        <f t="shared" si="53"/>
        <v>0.20240710329559961</v>
      </c>
      <c r="AA111" s="61">
        <f t="shared" si="43"/>
        <v>22.627500057220452</v>
      </c>
      <c r="AB111" s="37">
        <f t="shared" si="54"/>
        <v>1</v>
      </c>
      <c r="AC111" s="89" t="str">
        <f t="shared" si="59"/>
        <v/>
      </c>
      <c r="AD111" s="89">
        <f t="shared" si="65"/>
        <v>1</v>
      </c>
      <c r="AE111" s="168">
        <f t="shared" si="61"/>
        <v>0</v>
      </c>
      <c r="AF111" s="165">
        <f t="shared" si="76"/>
        <v>0</v>
      </c>
      <c r="AG111" s="70" t="str">
        <f t="shared" si="66"/>
        <v/>
      </c>
      <c r="AH111" s="102">
        <f t="shared" si="67"/>
        <v>15.772001075744665</v>
      </c>
      <c r="AI111" s="230" t="str">
        <f t="shared" si="44"/>
        <v/>
      </c>
      <c r="AJ111" s="46">
        <f t="shared" si="73"/>
        <v>1</v>
      </c>
      <c r="AK111" s="27">
        <v>22389</v>
      </c>
      <c r="AL111">
        <v>13.310000419616699</v>
      </c>
      <c r="AM111">
        <v>22.7600002288818</v>
      </c>
      <c r="AN111">
        <v>0</v>
      </c>
      <c r="AO111">
        <v>25.331188353040101</v>
      </c>
      <c r="AP111" s="34">
        <f t="shared" si="45"/>
        <v>2.6196340601260757</v>
      </c>
      <c r="AQ111" s="38">
        <f t="shared" si="55"/>
        <v>28.731605987267951</v>
      </c>
      <c r="AR111" s="40">
        <f t="shared" si="56"/>
        <v>0.57463211974535899</v>
      </c>
      <c r="AS111" s="61">
        <f t="shared" si="46"/>
        <v>20.397500276565523</v>
      </c>
      <c r="AT111" s="35">
        <f t="shared" si="47"/>
        <v>1</v>
      </c>
      <c r="AU111" s="76">
        <f t="shared" si="60"/>
        <v>1</v>
      </c>
      <c r="AV111" s="89">
        <f t="shared" si="78"/>
        <v>1</v>
      </c>
      <c r="AW111" s="168">
        <f t="shared" si="48"/>
        <v>0.10626064409029649</v>
      </c>
      <c r="AX111" s="165">
        <f t="shared" si="77"/>
        <v>1</v>
      </c>
      <c r="AY111" s="70" t="str">
        <f t="shared" si="68"/>
        <v/>
      </c>
      <c r="AZ111" s="102">
        <f t="shared" si="70"/>
        <v>11.499999809265095</v>
      </c>
      <c r="BA111" s="230" t="str">
        <f t="shared" si="57"/>
        <v/>
      </c>
      <c r="BB111" s="46">
        <f t="shared" si="74"/>
        <v>1</v>
      </c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DG111">
        <v>5.0999999999999996</v>
      </c>
      <c r="DH111">
        <v>28.2</v>
      </c>
      <c r="DI111">
        <v>0</v>
      </c>
    </row>
    <row r="112" spans="1:113" ht="15.6">
      <c r="A112" s="27">
        <v>20198</v>
      </c>
      <c r="B112">
        <v>12.1099996566772</v>
      </c>
      <c r="C112">
        <v>24.790000915527301</v>
      </c>
      <c r="D112">
        <v>0</v>
      </c>
      <c r="E112">
        <v>25.331188353040101</v>
      </c>
      <c r="F112" s="36">
        <f t="shared" si="39"/>
        <v>3.0696225633047485</v>
      </c>
      <c r="G112" s="41">
        <f t="shared" si="49"/>
        <v>35.389864532019544</v>
      </c>
      <c r="H112" s="42">
        <f t="shared" si="50"/>
        <v>0.70779729064039087</v>
      </c>
      <c r="I112" s="61">
        <f t="shared" si="40"/>
        <v>21.620000600814777</v>
      </c>
      <c r="J112" s="37">
        <f t="shared" si="51"/>
        <v>1</v>
      </c>
      <c r="K112" s="89" t="str">
        <f t="shared" si="58"/>
        <v/>
      </c>
      <c r="L112" s="89">
        <f t="shared" si="62"/>
        <v>1</v>
      </c>
      <c r="M112" s="168">
        <f t="shared" si="72"/>
        <v>0</v>
      </c>
      <c r="N112" s="165">
        <f t="shared" si="75"/>
        <v>0</v>
      </c>
      <c r="O112" s="70" t="str">
        <f t="shared" si="63"/>
        <v/>
      </c>
      <c r="P112" s="102">
        <f t="shared" si="64"/>
        <v>4.2120006942748009</v>
      </c>
      <c r="Q112" s="230" t="str">
        <f t="shared" si="41"/>
        <v/>
      </c>
      <c r="R112" s="46">
        <f t="shared" si="71"/>
        <v>1</v>
      </c>
      <c r="S112" s="27">
        <v>22024</v>
      </c>
      <c r="T112">
        <v>13.9799995422363</v>
      </c>
      <c r="U112">
        <v>26</v>
      </c>
      <c r="V112">
        <v>0</v>
      </c>
      <c r="W112">
        <v>25.331188353040101</v>
      </c>
      <c r="X112" s="36">
        <f t="shared" si="42"/>
        <v>3.1156340910550258</v>
      </c>
      <c r="Y112" s="41">
        <f t="shared" si="52"/>
        <v>7.6278478919359589</v>
      </c>
      <c r="Z112" s="42">
        <f t="shared" si="53"/>
        <v>0.15255695783871917</v>
      </c>
      <c r="AA112" s="61">
        <f t="shared" si="43"/>
        <v>22.994999885559075</v>
      </c>
      <c r="AB112" s="37" t="str">
        <f t="shared" si="54"/>
        <v xml:space="preserve"> </v>
      </c>
      <c r="AC112" s="89" t="str">
        <f t="shared" si="59"/>
        <v/>
      </c>
      <c r="AD112" s="89">
        <f t="shared" si="65"/>
        <v>1</v>
      </c>
      <c r="AE112" s="168">
        <f t="shared" si="61"/>
        <v>0</v>
      </c>
      <c r="AF112" s="165">
        <f t="shared" si="76"/>
        <v>0</v>
      </c>
      <c r="AG112" s="70" t="str">
        <f t="shared" si="66"/>
        <v/>
      </c>
      <c r="AH112" s="102">
        <f t="shared" si="67"/>
        <v>17.422000885009826</v>
      </c>
      <c r="AI112" s="230" t="str">
        <f t="shared" si="44"/>
        <v/>
      </c>
      <c r="AJ112" s="46">
        <f t="shared" si="73"/>
        <v>1</v>
      </c>
      <c r="AK112" s="27">
        <v>22390</v>
      </c>
      <c r="AL112">
        <v>10.8800001144409</v>
      </c>
      <c r="AM112">
        <v>25.569999694824201</v>
      </c>
      <c r="AN112">
        <v>0</v>
      </c>
      <c r="AO112">
        <v>25.1050876673104</v>
      </c>
      <c r="AP112" s="34">
        <f t="shared" si="45"/>
        <v>3.2541560400528926</v>
      </c>
      <c r="AQ112" s="38">
        <f t="shared" si="55"/>
        <v>26.128281155225636</v>
      </c>
      <c r="AR112" s="40">
        <f t="shared" si="56"/>
        <v>0.52256562310451271</v>
      </c>
      <c r="AS112" s="61">
        <f t="shared" si="46"/>
        <v>21.897499799728376</v>
      </c>
      <c r="AT112" s="35">
        <f t="shared" si="47"/>
        <v>1</v>
      </c>
      <c r="AU112" s="76" t="str">
        <f t="shared" si="60"/>
        <v/>
      </c>
      <c r="AV112" s="89">
        <f t="shared" si="78"/>
        <v>1</v>
      </c>
      <c r="AW112" s="168">
        <f t="shared" si="48"/>
        <v>0</v>
      </c>
      <c r="AX112" s="165">
        <f t="shared" si="77"/>
        <v>1</v>
      </c>
      <c r="AY112" s="70" t="str">
        <f t="shared" si="68"/>
        <v/>
      </c>
      <c r="AZ112" s="102">
        <f t="shared" si="70"/>
        <v>13.633999252319295</v>
      </c>
      <c r="BA112" s="230" t="str">
        <f t="shared" si="57"/>
        <v/>
      </c>
      <c r="BB112" s="46">
        <f t="shared" si="74"/>
        <v>1</v>
      </c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DG112" s="39">
        <v>6</v>
      </c>
      <c r="DH112">
        <v>26.9</v>
      </c>
      <c r="DI112">
        <v>0</v>
      </c>
    </row>
    <row r="113" spans="1:115" ht="15.6">
      <c r="A113" s="27">
        <v>20199</v>
      </c>
      <c r="B113">
        <v>12.439999580383301</v>
      </c>
      <c r="C113">
        <v>24.2399997711182</v>
      </c>
      <c r="D113">
        <v>0</v>
      </c>
      <c r="E113">
        <v>25.1050876673104</v>
      </c>
      <c r="F113" s="36">
        <f t="shared" si="39"/>
        <v>2.9258539620534139</v>
      </c>
      <c r="G113" s="41">
        <f t="shared" si="49"/>
        <v>33.049181362376814</v>
      </c>
      <c r="H113" s="42">
        <f t="shared" si="50"/>
        <v>0.66098362724753623</v>
      </c>
      <c r="I113" s="61">
        <f t="shared" si="40"/>
        <v>21.289999723434477</v>
      </c>
      <c r="J113" s="37">
        <f t="shared" si="51"/>
        <v>1</v>
      </c>
      <c r="K113" s="89" t="str">
        <f t="shared" si="58"/>
        <v/>
      </c>
      <c r="L113" s="89">
        <f t="shared" si="62"/>
        <v>1</v>
      </c>
      <c r="M113" s="168">
        <f t="shared" si="72"/>
        <v>7.0324350764010835E-2</v>
      </c>
      <c r="N113" s="170">
        <f t="shared" si="75"/>
        <v>1</v>
      </c>
      <c r="O113" s="70" t="str">
        <f t="shared" si="63"/>
        <v/>
      </c>
      <c r="P113" s="102">
        <f t="shared" si="64"/>
        <v>5.508000411987263</v>
      </c>
      <c r="Q113" s="230" t="str">
        <f t="shared" si="41"/>
        <v/>
      </c>
      <c r="R113" s="46">
        <f t="shared" si="71"/>
        <v>1</v>
      </c>
      <c r="S113" s="27">
        <v>22025</v>
      </c>
      <c r="T113">
        <v>14.8699998855591</v>
      </c>
      <c r="U113">
        <v>24.930000305175799</v>
      </c>
      <c r="V113">
        <v>0</v>
      </c>
      <c r="W113">
        <v>25.1050876673104</v>
      </c>
      <c r="X113" s="36">
        <f t="shared" si="42"/>
        <v>2.8181483084833392</v>
      </c>
      <c r="Y113" s="41">
        <f t="shared" si="52"/>
        <v>5.3733292451492876</v>
      </c>
      <c r="Z113" s="42">
        <f t="shared" si="53"/>
        <v>0.10746658490298575</v>
      </c>
      <c r="AA113" s="61">
        <f t="shared" si="43"/>
        <v>22.415000200271624</v>
      </c>
      <c r="AB113" s="37" t="str">
        <f t="shared" si="54"/>
        <v xml:space="preserve"> </v>
      </c>
      <c r="AC113" s="89" t="str">
        <f t="shared" si="59"/>
        <v/>
      </c>
      <c r="AD113" s="89">
        <f t="shared" si="65"/>
        <v>1</v>
      </c>
      <c r="AE113" s="168">
        <f t="shared" si="61"/>
        <v>0</v>
      </c>
      <c r="AF113" s="165">
        <f t="shared" si="76"/>
        <v>0</v>
      </c>
      <c r="AG113" s="70" t="str">
        <f t="shared" si="66"/>
        <v/>
      </c>
      <c r="AH113" s="102">
        <f t="shared" si="67"/>
        <v>18.838001441955623</v>
      </c>
      <c r="AI113" s="230" t="str">
        <f t="shared" si="44"/>
        <v/>
      </c>
      <c r="AJ113" s="46">
        <f t="shared" si="73"/>
        <v>1</v>
      </c>
      <c r="AK113" s="27">
        <v>22391</v>
      </c>
      <c r="AL113">
        <v>13.569999694824199</v>
      </c>
      <c r="AM113">
        <v>18.75</v>
      </c>
      <c r="AN113">
        <v>12</v>
      </c>
      <c r="AO113">
        <v>24.880805399896499</v>
      </c>
      <c r="AP113" s="34">
        <f t="shared" si="45"/>
        <v>1.8053389763136789</v>
      </c>
      <c r="AQ113" s="38">
        <f t="shared" si="55"/>
        <v>36.684009974174693</v>
      </c>
      <c r="AR113" s="40">
        <f t="shared" si="56"/>
        <v>0.73368019948349383</v>
      </c>
      <c r="AS113" s="61">
        <f t="shared" si="46"/>
        <v>17.454999923706051</v>
      </c>
      <c r="AT113" s="35">
        <f t="shared" si="47"/>
        <v>1</v>
      </c>
      <c r="AU113" s="76">
        <f t="shared" si="60"/>
        <v>1</v>
      </c>
      <c r="AV113" s="89">
        <f t="shared" si="78"/>
        <v>1</v>
      </c>
      <c r="AW113" s="168">
        <f t="shared" si="48"/>
        <v>0.11054231370836956</v>
      </c>
      <c r="AX113" s="165">
        <f t="shared" si="77"/>
        <v>1</v>
      </c>
      <c r="AY113" s="70" t="str">
        <f t="shared" si="68"/>
        <v/>
      </c>
      <c r="AZ113" s="102">
        <f t="shared" si="70"/>
        <v>13.219999504089298</v>
      </c>
      <c r="BA113" s="230" t="str">
        <f t="shared" si="57"/>
        <v/>
      </c>
      <c r="BB113" s="46">
        <f t="shared" si="74"/>
        <v>1</v>
      </c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DG113">
        <v>7.8</v>
      </c>
      <c r="DH113">
        <v>23.2</v>
      </c>
      <c r="DI113">
        <v>0</v>
      </c>
    </row>
    <row r="114" spans="1:115" ht="15.6">
      <c r="A114" s="27">
        <v>20200</v>
      </c>
      <c r="B114">
        <v>15.4899997711182</v>
      </c>
      <c r="C114">
        <v>23.069999694824201</v>
      </c>
      <c r="D114">
        <v>2.2999999523162802</v>
      </c>
      <c r="E114">
        <v>24.880805399896499</v>
      </c>
      <c r="F114" s="36">
        <f t="shared" si="39"/>
        <v>2.3845174728609129</v>
      </c>
      <c r="G114" s="41">
        <f t="shared" si="49"/>
        <v>33.441567336404361</v>
      </c>
      <c r="H114" s="42">
        <f t="shared" si="50"/>
        <v>0.66883134672808719</v>
      </c>
      <c r="I114" s="61">
        <f t="shared" si="40"/>
        <v>21.174999713897702</v>
      </c>
      <c r="J114" s="37">
        <f t="shared" si="51"/>
        <v>1</v>
      </c>
      <c r="K114" s="89" t="str">
        <f t="shared" si="58"/>
        <v/>
      </c>
      <c r="L114" s="89">
        <f t="shared" si="62"/>
        <v>1</v>
      </c>
      <c r="M114" s="168">
        <f t="shared" si="72"/>
        <v>7.9456009684523113E-2</v>
      </c>
      <c r="N114" s="165">
        <f t="shared" si="75"/>
        <v>1</v>
      </c>
      <c r="O114" s="70" t="str">
        <f t="shared" si="63"/>
        <v/>
      </c>
      <c r="P114" s="102">
        <f t="shared" si="64"/>
        <v>7.2480001831054235</v>
      </c>
      <c r="Q114" s="230" t="str">
        <f t="shared" si="41"/>
        <v/>
      </c>
      <c r="R114" s="46">
        <f t="shared" si="71"/>
        <v>1</v>
      </c>
      <c r="S114" s="27">
        <v>22026</v>
      </c>
      <c r="T114">
        <v>14.8500003814697</v>
      </c>
      <c r="U114">
        <v>22.809999465942401</v>
      </c>
      <c r="V114">
        <v>0</v>
      </c>
      <c r="W114">
        <v>24.880805399896499</v>
      </c>
      <c r="X114" s="36">
        <f t="shared" si="42"/>
        <v>2.4139018791091518</v>
      </c>
      <c r="Y114" s="41">
        <f t="shared" si="52"/>
        <v>3.4422077418619663</v>
      </c>
      <c r="Z114" s="42">
        <f t="shared" si="53"/>
        <v>6.8844154837239324E-2</v>
      </c>
      <c r="AA114" s="61">
        <f t="shared" si="43"/>
        <v>20.819999694824226</v>
      </c>
      <c r="AB114" s="37" t="str">
        <f t="shared" si="54"/>
        <v xml:space="preserve"> </v>
      </c>
      <c r="AC114" s="89" t="str">
        <f t="shared" si="59"/>
        <v/>
      </c>
      <c r="AD114" s="89">
        <f t="shared" si="65"/>
        <v>1</v>
      </c>
      <c r="AE114" s="168">
        <f t="shared" si="61"/>
        <v>9.5960461047567031E-2</v>
      </c>
      <c r="AF114" s="165">
        <f t="shared" si="76"/>
        <v>0</v>
      </c>
      <c r="AG114" s="70" t="str">
        <f t="shared" si="66"/>
        <v/>
      </c>
      <c r="AH114" s="102">
        <f t="shared" si="67"/>
        <v>17.618001365661662</v>
      </c>
      <c r="AI114" s="230" t="str">
        <f t="shared" si="44"/>
        <v/>
      </c>
      <c r="AJ114" s="46">
        <f t="shared" si="73"/>
        <v>1</v>
      </c>
      <c r="AK114" s="27">
        <v>22392</v>
      </c>
      <c r="AL114">
        <v>8.4899997711181605</v>
      </c>
      <c r="AM114">
        <v>16.2700004577637</v>
      </c>
      <c r="AN114">
        <v>20.600000381469702</v>
      </c>
      <c r="AO114">
        <v>24.658419012992201</v>
      </c>
      <c r="AP114" s="34">
        <f t="shared" si="45"/>
        <v>1.9486598385832921</v>
      </c>
      <c r="AQ114" s="38">
        <f t="shared" si="55"/>
        <v>50</v>
      </c>
      <c r="AR114" s="40">
        <f t="shared" si="56"/>
        <v>1</v>
      </c>
      <c r="AS114" s="61">
        <f t="shared" si="46"/>
        <v>14.325000286102316</v>
      </c>
      <c r="AT114" s="35">
        <f t="shared" si="47"/>
        <v>1</v>
      </c>
      <c r="AU114" s="76">
        <f t="shared" si="60"/>
        <v>1</v>
      </c>
      <c r="AV114" s="89">
        <f t="shared" si="78"/>
        <v>1</v>
      </c>
      <c r="AW114" s="168">
        <f t="shared" si="48"/>
        <v>8.2069945063264232E-2</v>
      </c>
      <c r="AX114" s="165">
        <f t="shared" si="77"/>
        <v>0</v>
      </c>
      <c r="AY114" s="70">
        <f t="shared" si="68"/>
        <v>1</v>
      </c>
      <c r="AZ114" s="102">
        <f t="shared" si="70"/>
        <v>9.2839990615843782</v>
      </c>
      <c r="BA114" s="230" t="str">
        <f t="shared" si="57"/>
        <v/>
      </c>
      <c r="BB114" s="46">
        <f t="shared" si="74"/>
        <v>1</v>
      </c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DG114">
        <v>8</v>
      </c>
      <c r="DH114">
        <v>24.2</v>
      </c>
      <c r="DI114">
        <v>0</v>
      </c>
    </row>
    <row r="115" spans="1:115" ht="15.6">
      <c r="A115" s="27">
        <v>20201</v>
      </c>
      <c r="B115">
        <v>14.210000038146999</v>
      </c>
      <c r="C115">
        <v>21.629999160766602</v>
      </c>
      <c r="D115">
        <v>4.9000000953674299</v>
      </c>
      <c r="E115">
        <v>24.658419012992201</v>
      </c>
      <c r="F115" s="36">
        <f t="shared" si="39"/>
        <v>2.2523732045853766</v>
      </c>
      <c r="G115" s="41">
        <f t="shared" si="49"/>
        <v>36.53966886810349</v>
      </c>
      <c r="H115" s="42">
        <f t="shared" si="50"/>
        <v>0.73079337736206984</v>
      </c>
      <c r="I115" s="61">
        <f t="shared" si="40"/>
        <v>19.774999380111701</v>
      </c>
      <c r="J115" s="37">
        <f t="shared" si="51"/>
        <v>1</v>
      </c>
      <c r="K115" s="89">
        <f t="shared" si="58"/>
        <v>1</v>
      </c>
      <c r="L115" s="89">
        <f t="shared" si="62"/>
        <v>1</v>
      </c>
      <c r="M115" s="168">
        <f t="shared" si="72"/>
        <v>0.11360122964075145</v>
      </c>
      <c r="N115" s="165">
        <f t="shared" si="75"/>
        <v>1</v>
      </c>
      <c r="O115" s="70" t="str">
        <f t="shared" si="63"/>
        <v/>
      </c>
      <c r="P115" s="102">
        <f t="shared" si="64"/>
        <v>7.8679996871947848</v>
      </c>
      <c r="Q115" s="230" t="str">
        <f t="shared" si="41"/>
        <v/>
      </c>
      <c r="R115" s="46">
        <f t="shared" si="71"/>
        <v>1</v>
      </c>
      <c r="S115" s="27">
        <v>22027</v>
      </c>
      <c r="T115">
        <v>14.039999961853001</v>
      </c>
      <c r="U115">
        <v>23.9799995422363</v>
      </c>
      <c r="V115">
        <v>0</v>
      </c>
      <c r="W115">
        <v>24.658419012992201</v>
      </c>
      <c r="X115" s="36">
        <f t="shared" si="42"/>
        <v>2.6864946333908564</v>
      </c>
      <c r="Y115" s="41">
        <f t="shared" si="52"/>
        <v>1.2930120351492813</v>
      </c>
      <c r="Z115" s="42">
        <f t="shared" si="53"/>
        <v>2.5860240702985628E-2</v>
      </c>
      <c r="AA115" s="61">
        <f t="shared" si="43"/>
        <v>21.494999647140475</v>
      </c>
      <c r="AB115" s="37" t="str">
        <f t="shared" si="54"/>
        <v xml:space="preserve"> </v>
      </c>
      <c r="AC115" s="89" t="str">
        <f t="shared" si="59"/>
        <v/>
      </c>
      <c r="AD115" s="89">
        <f t="shared" si="65"/>
        <v>1</v>
      </c>
      <c r="AE115" s="168">
        <f t="shared" si="61"/>
        <v>2.2755475914744725E-2</v>
      </c>
      <c r="AF115" s="165">
        <f t="shared" si="76"/>
        <v>0</v>
      </c>
      <c r="AG115" s="70" t="str">
        <f t="shared" si="66"/>
        <v/>
      </c>
      <c r="AH115" s="102">
        <f t="shared" si="67"/>
        <v>15.796000671386745</v>
      </c>
      <c r="AI115" s="230" t="str">
        <f t="shared" si="44"/>
        <v/>
      </c>
      <c r="AJ115" s="46">
        <f t="shared" si="73"/>
        <v>0</v>
      </c>
      <c r="AK115" s="27">
        <v>22393</v>
      </c>
      <c r="AL115">
        <v>7.3499999046325701</v>
      </c>
      <c r="AM115">
        <v>19.139999389648398</v>
      </c>
      <c r="AN115">
        <v>3.2999999523162802</v>
      </c>
      <c r="AO115">
        <v>24.438005968791401</v>
      </c>
      <c r="AP115" s="34">
        <f t="shared" si="45"/>
        <v>2.4455473194671895</v>
      </c>
      <c r="AQ115" s="38">
        <f t="shared" si="55"/>
        <v>50</v>
      </c>
      <c r="AR115" s="40">
        <f t="shared" si="56"/>
        <v>1</v>
      </c>
      <c r="AS115" s="61">
        <f t="shared" si="46"/>
        <v>16.192499518394442</v>
      </c>
      <c r="AT115" s="35">
        <f t="shared" si="47"/>
        <v>1</v>
      </c>
      <c r="AU115" s="76">
        <f t="shared" si="60"/>
        <v>1</v>
      </c>
      <c r="AV115" s="89">
        <f t="shared" si="78"/>
        <v>1</v>
      </c>
      <c r="AW115" s="168">
        <f t="shared" si="48"/>
        <v>0.10062165666613557</v>
      </c>
      <c r="AX115" s="165">
        <f t="shared" si="77"/>
        <v>0</v>
      </c>
      <c r="AY115" s="70">
        <f t="shared" si="68"/>
        <v>1</v>
      </c>
      <c r="AZ115" s="102">
        <f t="shared" si="70"/>
        <v>6.5299993515013792</v>
      </c>
      <c r="BA115" s="230" t="str">
        <f t="shared" si="57"/>
        <v/>
      </c>
      <c r="BB115" s="46">
        <f t="shared" si="74"/>
        <v>0</v>
      </c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DG115">
        <v>12.5</v>
      </c>
      <c r="DH115">
        <v>22.2</v>
      </c>
      <c r="DI115">
        <v>0</v>
      </c>
    </row>
    <row r="116" spans="1:115" ht="15.6">
      <c r="A116" s="27">
        <v>20202</v>
      </c>
      <c r="B116">
        <v>13.5100002288818</v>
      </c>
      <c r="C116">
        <v>21.9899997711182</v>
      </c>
      <c r="D116">
        <v>3.7000000476837198</v>
      </c>
      <c r="E116">
        <v>24.438005968791401</v>
      </c>
      <c r="F116" s="36">
        <f t="shared" si="39"/>
        <v>2.3750077857534966</v>
      </c>
      <c r="G116" s="41">
        <f t="shared" si="49"/>
        <v>38.339662687184415</v>
      </c>
      <c r="H116" s="42">
        <f t="shared" si="50"/>
        <v>0.76679325374368834</v>
      </c>
      <c r="I116" s="61">
        <f t="shared" si="40"/>
        <v>19.8699998855591</v>
      </c>
      <c r="J116" s="37">
        <f t="shared" si="51"/>
        <v>1</v>
      </c>
      <c r="K116" s="89">
        <f t="shared" si="58"/>
        <v>1</v>
      </c>
      <c r="L116" s="89">
        <f t="shared" si="62"/>
        <v>1</v>
      </c>
      <c r="M116" s="168">
        <f t="shared" si="72"/>
        <v>0.11287229406026379</v>
      </c>
      <c r="N116" s="165">
        <f t="shared" si="75"/>
        <v>1</v>
      </c>
      <c r="O116" s="70" t="str">
        <f t="shared" si="63"/>
        <v/>
      </c>
      <c r="P116" s="102">
        <f t="shared" si="64"/>
        <v>8.5639995956420645</v>
      </c>
      <c r="Q116" s="230" t="str">
        <f t="shared" si="41"/>
        <v/>
      </c>
      <c r="R116" s="46">
        <f t="shared" si="71"/>
        <v>1</v>
      </c>
      <c r="S116" s="27">
        <v>22028</v>
      </c>
      <c r="T116">
        <v>12.6599998474121</v>
      </c>
      <c r="U116">
        <v>23.5100002288818</v>
      </c>
      <c r="V116">
        <v>0</v>
      </c>
      <c r="W116">
        <v>24.438005968791401</v>
      </c>
      <c r="X116" s="36">
        <f t="shared" si="42"/>
        <v>2.7117855732741249</v>
      </c>
      <c r="Y116" s="41">
        <f t="shared" si="52"/>
        <v>0</v>
      </c>
      <c r="Z116" s="42">
        <f t="shared" si="53"/>
        <v>0</v>
      </c>
      <c r="AA116" s="61">
        <f t="shared" si="43"/>
        <v>20.797500133514376</v>
      </c>
      <c r="AB116" s="37" t="str">
        <f t="shared" si="54"/>
        <v xml:space="preserve"> </v>
      </c>
      <c r="AC116" s="89" t="str">
        <f t="shared" si="59"/>
        <v/>
      </c>
      <c r="AD116" s="89">
        <f t="shared" si="65"/>
        <v>1</v>
      </c>
      <c r="AE116" s="168">
        <f t="shared" si="61"/>
        <v>9.6688200738347954E-2</v>
      </c>
      <c r="AF116" s="165">
        <f t="shared" si="76"/>
        <v>0</v>
      </c>
      <c r="AG116" s="70" t="str">
        <f t="shared" si="66"/>
        <v/>
      </c>
      <c r="AH116" s="102">
        <f t="shared" si="67"/>
        <v>14.874000358581545</v>
      </c>
      <c r="AI116" s="230" t="str">
        <f t="shared" si="44"/>
        <v/>
      </c>
      <c r="AJ116" s="46">
        <f t="shared" si="73"/>
        <v>0</v>
      </c>
      <c r="AK116" s="27">
        <v>22394</v>
      </c>
      <c r="AL116">
        <v>11.079999923706101</v>
      </c>
      <c r="AM116">
        <v>19.850000381469702</v>
      </c>
      <c r="AN116">
        <v>2.2000000476837198</v>
      </c>
      <c r="AO116">
        <v>24.219643729488201</v>
      </c>
      <c r="AP116" s="34">
        <f t="shared" si="45"/>
        <v>2.239839193601231</v>
      </c>
      <c r="AQ116" s="38">
        <f t="shared" si="55"/>
        <v>50</v>
      </c>
      <c r="AR116" s="40">
        <f t="shared" si="56"/>
        <v>1</v>
      </c>
      <c r="AS116" s="61">
        <f t="shared" si="46"/>
        <v>17.657500267028801</v>
      </c>
      <c r="AT116" s="35">
        <f t="shared" si="47"/>
        <v>1</v>
      </c>
      <c r="AU116" s="76">
        <f t="shared" si="60"/>
        <v>1</v>
      </c>
      <c r="AV116" s="89">
        <f t="shared" si="78"/>
        <v>1</v>
      </c>
      <c r="AW116" s="168">
        <f t="shared" si="48"/>
        <v>0.11179204799426409</v>
      </c>
      <c r="AX116" s="165">
        <f t="shared" si="77"/>
        <v>1</v>
      </c>
      <c r="AY116" s="70">
        <f t="shared" si="68"/>
        <v>1</v>
      </c>
      <c r="AZ116" s="102">
        <f t="shared" si="70"/>
        <v>6.5299993515013792</v>
      </c>
      <c r="BA116" s="230" t="str">
        <f t="shared" si="57"/>
        <v/>
      </c>
      <c r="BB116" s="46">
        <f t="shared" si="74"/>
        <v>0</v>
      </c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DG116">
        <v>13.1</v>
      </c>
      <c r="DH116" s="39">
        <v>22.2</v>
      </c>
      <c r="DI116">
        <v>0</v>
      </c>
    </row>
    <row r="117" spans="1:115" ht="15.6">
      <c r="A117" s="27">
        <v>20203</v>
      </c>
      <c r="B117">
        <v>12.2200002670288</v>
      </c>
      <c r="C117">
        <v>19.579999923706101</v>
      </c>
      <c r="D117">
        <v>0</v>
      </c>
      <c r="E117">
        <v>24.219643729488201</v>
      </c>
      <c r="F117" s="36">
        <f t="shared" si="39"/>
        <v>2.0787310405518888</v>
      </c>
      <c r="G117" s="41">
        <f t="shared" si="49"/>
        <v>36.676677854742906</v>
      </c>
      <c r="H117" s="42">
        <f t="shared" si="50"/>
        <v>0.73353355709485812</v>
      </c>
      <c r="I117" s="61">
        <f t="shared" si="40"/>
        <v>17.740000009536775</v>
      </c>
      <c r="J117" s="37">
        <f t="shared" si="51"/>
        <v>1</v>
      </c>
      <c r="K117" s="89">
        <f t="shared" si="58"/>
        <v>1</v>
      </c>
      <c r="L117" s="89">
        <f t="shared" si="62"/>
        <v>1</v>
      </c>
      <c r="M117" s="168">
        <f t="shared" si="72"/>
        <v>0.11226634820252573</v>
      </c>
      <c r="N117" s="165">
        <f t="shared" si="75"/>
        <v>1</v>
      </c>
      <c r="O117" s="70" t="str">
        <f t="shared" si="63"/>
        <v/>
      </c>
      <c r="P117" s="102">
        <f t="shared" si="64"/>
        <v>8.5639995956420645</v>
      </c>
      <c r="Q117" s="230" t="str">
        <f t="shared" si="41"/>
        <v/>
      </c>
      <c r="R117" s="46">
        <f t="shared" si="71"/>
        <v>1</v>
      </c>
      <c r="S117" s="27">
        <v>22029</v>
      </c>
      <c r="T117">
        <v>12.199999809265099</v>
      </c>
      <c r="U117">
        <v>22.819999694824201</v>
      </c>
      <c r="V117">
        <v>0</v>
      </c>
      <c r="W117">
        <v>24.219643729488201</v>
      </c>
      <c r="X117" s="36">
        <f t="shared" si="42"/>
        <v>2.6163116351462539</v>
      </c>
      <c r="Y117" s="41">
        <f t="shared" si="52"/>
        <v>0</v>
      </c>
      <c r="Z117" s="42">
        <f t="shared" si="53"/>
        <v>0</v>
      </c>
      <c r="AA117" s="61">
        <f t="shared" si="43"/>
        <v>20.164999723434427</v>
      </c>
      <c r="AB117" s="37" t="str">
        <f t="shared" si="54"/>
        <v xml:space="preserve"> </v>
      </c>
      <c r="AC117" s="89" t="str">
        <f t="shared" si="59"/>
        <v/>
      </c>
      <c r="AD117" s="89">
        <f t="shared" si="65"/>
        <v>1</v>
      </c>
      <c r="AE117" s="168">
        <f t="shared" si="61"/>
        <v>0.10979065595421821</v>
      </c>
      <c r="AF117" s="165">
        <f t="shared" si="76"/>
        <v>0</v>
      </c>
      <c r="AG117" s="70" t="str">
        <f t="shared" si="66"/>
        <v/>
      </c>
      <c r="AH117" s="102">
        <f t="shared" si="67"/>
        <v>15.139999771118127</v>
      </c>
      <c r="AI117" s="230" t="str">
        <f t="shared" si="44"/>
        <v/>
      </c>
      <c r="AJ117" s="46">
        <f t="shared" si="73"/>
        <v>0</v>
      </c>
      <c r="AK117" s="27">
        <v>22395</v>
      </c>
      <c r="AL117">
        <v>10.7299995422363</v>
      </c>
      <c r="AM117">
        <v>24.549999237060501</v>
      </c>
      <c r="AN117">
        <v>1.70000004768372</v>
      </c>
      <c r="AO117">
        <v>24.003409757276302</v>
      </c>
      <c r="AP117" s="34">
        <f t="shared" si="45"/>
        <v>2.9688100605435888</v>
      </c>
      <c r="AQ117" s="38">
        <f t="shared" si="55"/>
        <v>49.324951999248853</v>
      </c>
      <c r="AR117" s="40">
        <f t="shared" si="56"/>
        <v>0.98649903998497701</v>
      </c>
      <c r="AS117" s="61">
        <f t="shared" si="46"/>
        <v>21.09499931335445</v>
      </c>
      <c r="AT117" s="35">
        <f t="shared" si="47"/>
        <v>1</v>
      </c>
      <c r="AU117" s="76">
        <f t="shared" si="60"/>
        <v>1</v>
      </c>
      <c r="AV117" s="89">
        <f t="shared" si="78"/>
        <v>1</v>
      </c>
      <c r="AW117" s="168">
        <f t="shared" si="48"/>
        <v>8.429484785251555E-2</v>
      </c>
      <c r="AX117" s="165">
        <f t="shared" si="77"/>
        <v>0</v>
      </c>
      <c r="AY117" s="70">
        <f t="shared" si="68"/>
        <v>1</v>
      </c>
      <c r="AZ117" s="102">
        <f t="shared" si="70"/>
        <v>7.4599990844725594</v>
      </c>
      <c r="BA117" s="230">
        <f t="shared" si="57"/>
        <v>22395</v>
      </c>
      <c r="BB117" s="46">
        <f t="shared" si="74"/>
        <v>1</v>
      </c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DG117" s="39">
        <v>10</v>
      </c>
      <c r="DH117">
        <v>21.8</v>
      </c>
      <c r="DI117">
        <v>0</v>
      </c>
    </row>
    <row r="118" spans="1:115" ht="15.6">
      <c r="A118" s="27">
        <v>20204</v>
      </c>
      <c r="B118">
        <v>12.7600002288818</v>
      </c>
      <c r="C118">
        <v>21.0100002288818</v>
      </c>
      <c r="D118">
        <v>0</v>
      </c>
      <c r="E118">
        <v>24.003409757276302</v>
      </c>
      <c r="F118" s="36">
        <f t="shared" si="39"/>
        <v>2.2449329098238047</v>
      </c>
      <c r="G118" s="41">
        <f t="shared" si="49"/>
        <v>34.880731526883864</v>
      </c>
      <c r="H118" s="42">
        <f t="shared" si="50"/>
        <v>0.69761463053767725</v>
      </c>
      <c r="I118" s="61">
        <f t="shared" si="40"/>
        <v>18.9475002288818</v>
      </c>
      <c r="J118" s="37">
        <f t="shared" si="51"/>
        <v>1</v>
      </c>
      <c r="K118" s="89">
        <f t="shared" si="58"/>
        <v>1</v>
      </c>
      <c r="L118" s="89">
        <f t="shared" si="62"/>
        <v>1</v>
      </c>
      <c r="M118" s="168">
        <f t="shared" si="72"/>
        <v>0.11614271391546152</v>
      </c>
      <c r="N118" s="165">
        <f t="shared" si="75"/>
        <v>1</v>
      </c>
      <c r="O118" s="70" t="str">
        <f t="shared" si="63"/>
        <v/>
      </c>
      <c r="P118" s="102">
        <f t="shared" si="64"/>
        <v>7.4219995498657054</v>
      </c>
      <c r="Q118" s="230" t="str">
        <f t="shared" si="41"/>
        <v/>
      </c>
      <c r="R118" s="46">
        <f t="shared" si="71"/>
        <v>1</v>
      </c>
      <c r="S118" s="27">
        <v>22030</v>
      </c>
      <c r="T118">
        <v>11.2299995422363</v>
      </c>
      <c r="U118">
        <v>20.399999618530298</v>
      </c>
      <c r="V118">
        <v>0</v>
      </c>
      <c r="W118">
        <v>24.003409757276302</v>
      </c>
      <c r="X118" s="36">
        <f t="shared" si="42"/>
        <v>2.2937837431091777</v>
      </c>
      <c r="Y118" s="41">
        <f t="shared" si="52"/>
        <v>0</v>
      </c>
      <c r="Z118" s="42">
        <f t="shared" si="53"/>
        <v>0</v>
      </c>
      <c r="AA118" s="61">
        <f t="shared" si="43"/>
        <v>18.107499599456798</v>
      </c>
      <c r="AB118" s="37" t="str">
        <f t="shared" si="54"/>
        <v xml:space="preserve"> </v>
      </c>
      <c r="AC118" s="89" t="str">
        <f t="shared" si="59"/>
        <v/>
      </c>
      <c r="AD118" s="89">
        <f t="shared" si="65"/>
        <v>1</v>
      </c>
      <c r="AE118" s="168">
        <f t="shared" si="61"/>
        <v>0.11410398946581274</v>
      </c>
      <c r="AF118" s="165">
        <f t="shared" si="76"/>
        <v>0</v>
      </c>
      <c r="AG118" s="70" t="str">
        <f t="shared" si="66"/>
        <v/>
      </c>
      <c r="AH118" s="102">
        <f t="shared" si="67"/>
        <v>15.031999206542931</v>
      </c>
      <c r="AI118" s="230" t="str">
        <f t="shared" si="44"/>
        <v/>
      </c>
      <c r="AJ118" s="46">
        <f t="shared" si="73"/>
        <v>0</v>
      </c>
      <c r="AK118" s="27">
        <v>22396</v>
      </c>
      <c r="AL118">
        <v>13.300000190734901</v>
      </c>
      <c r="AM118">
        <v>26.459999084472699</v>
      </c>
      <c r="AN118">
        <v>0</v>
      </c>
      <c r="AO118">
        <v>23.789381514349699</v>
      </c>
      <c r="AP118" s="34">
        <f t="shared" si="45"/>
        <v>3.0526971357863015</v>
      </c>
      <c r="AQ118" s="38">
        <f t="shared" si="55"/>
        <v>46.882794290619813</v>
      </c>
      <c r="AR118" s="40">
        <f t="shared" si="56"/>
        <v>0.93765588581239623</v>
      </c>
      <c r="AS118" s="61">
        <f t="shared" si="46"/>
        <v>23.169999361038251</v>
      </c>
      <c r="AT118" s="35">
        <f t="shared" si="47"/>
        <v>1</v>
      </c>
      <c r="AU118" s="76">
        <f t="shared" si="60"/>
        <v>1</v>
      </c>
      <c r="AV118" s="89">
        <f t="shared" si="78"/>
        <v>1</v>
      </c>
      <c r="AW118" s="168">
        <f t="shared" si="48"/>
        <v>0</v>
      </c>
      <c r="AX118" s="165">
        <f t="shared" si="77"/>
        <v>0</v>
      </c>
      <c r="AY118" s="70" t="str">
        <f t="shared" si="68"/>
        <v/>
      </c>
      <c r="AZ118" s="102">
        <f t="shared" si="70"/>
        <v>9.8559988021849794</v>
      </c>
      <c r="BA118" s="230" t="str">
        <f t="shared" si="57"/>
        <v/>
      </c>
      <c r="BB118" s="46">
        <f t="shared" si="74"/>
        <v>1</v>
      </c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DG118">
        <v>8.9</v>
      </c>
      <c r="DH118" s="39">
        <v>21.8</v>
      </c>
      <c r="DI118">
        <v>0</v>
      </c>
    </row>
    <row r="119" spans="1:115" ht="15.6">
      <c r="A119" s="27">
        <v>20205</v>
      </c>
      <c r="B119">
        <v>14.310000419616699</v>
      </c>
      <c r="C119">
        <v>23.25</v>
      </c>
      <c r="D119">
        <v>0</v>
      </c>
      <c r="E119">
        <v>23.789381514349699</v>
      </c>
      <c r="F119" s="36">
        <f t="shared" si="39"/>
        <v>2.4426281382435753</v>
      </c>
      <c r="G119" s="41">
        <f t="shared" si="49"/>
        <v>32.926629016289006</v>
      </c>
      <c r="H119" s="42">
        <f t="shared" si="50"/>
        <v>0.6585325803257801</v>
      </c>
      <c r="I119" s="61">
        <f t="shared" si="40"/>
        <v>21.015000104904175</v>
      </c>
      <c r="J119" s="37">
        <f t="shared" si="51"/>
        <v>1</v>
      </c>
      <c r="K119" s="89">
        <f t="shared" si="58"/>
        <v>1</v>
      </c>
      <c r="L119" s="89">
        <f t="shared" si="62"/>
        <v>1</v>
      </c>
      <c r="M119" s="168">
        <f t="shared" si="72"/>
        <v>8.8336506250538696E-2</v>
      </c>
      <c r="N119" s="165">
        <f t="shared" si="75"/>
        <v>1</v>
      </c>
      <c r="O119" s="70" t="str">
        <f t="shared" si="63"/>
        <v/>
      </c>
      <c r="P119" s="102">
        <f t="shared" si="64"/>
        <v>9.0339996337890458</v>
      </c>
      <c r="Q119" s="230" t="str">
        <f t="shared" si="41"/>
        <v/>
      </c>
      <c r="R119" s="46">
        <f t="shared" si="71"/>
        <v>0</v>
      </c>
      <c r="S119" s="27">
        <v>22031</v>
      </c>
      <c r="T119">
        <v>6.6500000953674299</v>
      </c>
      <c r="U119">
        <v>18.190000534057599</v>
      </c>
      <c r="V119">
        <v>0</v>
      </c>
      <c r="W119">
        <v>23.789381514349699</v>
      </c>
      <c r="X119" s="36">
        <f t="shared" si="42"/>
        <v>2.2926738636379618</v>
      </c>
      <c r="Y119" s="41">
        <f t="shared" si="52"/>
        <v>0</v>
      </c>
      <c r="Z119" s="42">
        <f t="shared" si="53"/>
        <v>0</v>
      </c>
      <c r="AA119" s="61">
        <f t="shared" si="43"/>
        <v>15.305000424385057</v>
      </c>
      <c r="AB119" s="37" t="str">
        <f t="shared" si="54"/>
        <v xml:space="preserve"> </v>
      </c>
      <c r="AC119" s="89" t="str">
        <f t="shared" si="59"/>
        <v/>
      </c>
      <c r="AD119" s="89">
        <f t="shared" si="65"/>
        <v>1</v>
      </c>
      <c r="AE119" s="168">
        <f t="shared" si="61"/>
        <v>9.2170143525164672E-2</v>
      </c>
      <c r="AF119" s="165">
        <f t="shared" si="76"/>
        <v>0</v>
      </c>
      <c r="AG119" s="70" t="str">
        <f t="shared" si="66"/>
        <v/>
      </c>
      <c r="AH119" s="102">
        <f t="shared" si="67"/>
        <v>15.031999206542931</v>
      </c>
      <c r="AI119" s="230" t="str">
        <f t="shared" si="44"/>
        <v/>
      </c>
      <c r="AJ119" s="46">
        <f t="shared" si="73"/>
        <v>0</v>
      </c>
      <c r="AK119" s="27">
        <v>22397</v>
      </c>
      <c r="AL119">
        <v>16.540000915527301</v>
      </c>
      <c r="AM119">
        <v>25.829999923706101</v>
      </c>
      <c r="AN119">
        <v>4.4000000953674299</v>
      </c>
      <c r="AO119">
        <v>23.577636462902301</v>
      </c>
      <c r="AP119" s="34">
        <f t="shared" si="45"/>
        <v>2.6300705349871318</v>
      </c>
      <c r="AQ119" s="38">
        <f t="shared" si="55"/>
        <v>49.178737957997541</v>
      </c>
      <c r="AR119" s="40">
        <f t="shared" si="56"/>
        <v>0.98357475915995085</v>
      </c>
      <c r="AS119" s="61">
        <f t="shared" si="46"/>
        <v>23.507500171661402</v>
      </c>
      <c r="AT119" s="35">
        <f t="shared" si="47"/>
        <v>1</v>
      </c>
      <c r="AU119" s="76">
        <f t="shared" si="60"/>
        <v>1</v>
      </c>
      <c r="AV119" s="89">
        <f t="shared" si="78"/>
        <v>1</v>
      </c>
      <c r="AW119" s="168">
        <f t="shared" si="48"/>
        <v>0</v>
      </c>
      <c r="AX119" s="165">
        <f t="shared" si="77"/>
        <v>0</v>
      </c>
      <c r="AY119" s="70" t="str">
        <f t="shared" si="68"/>
        <v/>
      </c>
      <c r="AZ119" s="102">
        <f t="shared" si="70"/>
        <v>13.001999282836882</v>
      </c>
      <c r="BA119" s="230" t="str">
        <f t="shared" si="57"/>
        <v/>
      </c>
      <c r="BB119" s="46">
        <f t="shared" si="74"/>
        <v>1</v>
      </c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DG119">
        <v>8.1999999999999993</v>
      </c>
      <c r="DH119">
        <v>26.8</v>
      </c>
      <c r="DI119">
        <v>0</v>
      </c>
    </row>
    <row r="120" spans="1:115" ht="15.6">
      <c r="A120" s="79">
        <v>20206</v>
      </c>
      <c r="B120">
        <v>17.090000152587901</v>
      </c>
      <c r="C120">
        <v>25.719999313354499</v>
      </c>
      <c r="D120">
        <v>0</v>
      </c>
      <c r="E120">
        <v>23.577636462902301</v>
      </c>
      <c r="F120" s="36">
        <f t="shared" si="39"/>
        <v>2.5492290024091981</v>
      </c>
      <c r="G120" s="41">
        <f t="shared" si="49"/>
        <v>30.887245814361648</v>
      </c>
      <c r="H120" s="42">
        <f t="shared" si="50"/>
        <v>0.61774491628723294</v>
      </c>
      <c r="I120" s="61">
        <f t="shared" si="40"/>
        <v>23.562499523162849</v>
      </c>
      <c r="J120" s="37">
        <f t="shared" si="51"/>
        <v>1</v>
      </c>
      <c r="K120" s="89" t="str">
        <f t="shared" si="58"/>
        <v/>
      </c>
      <c r="L120" s="89">
        <f t="shared" si="62"/>
        <v>1</v>
      </c>
      <c r="M120" s="168">
        <f t="shared" si="72"/>
        <v>0</v>
      </c>
      <c r="N120" s="165">
        <f t="shared" si="75"/>
        <v>1</v>
      </c>
      <c r="O120" s="70" t="str">
        <f t="shared" si="63"/>
        <v/>
      </c>
      <c r="P120" s="102">
        <f t="shared" si="64"/>
        <v>12.683999252319325</v>
      </c>
      <c r="Q120" s="230" t="str">
        <f t="shared" si="41"/>
        <v/>
      </c>
      <c r="R120" s="46">
        <f t="shared" si="71"/>
        <v>0</v>
      </c>
      <c r="S120" s="27">
        <v>22032</v>
      </c>
      <c r="T120">
        <v>5.0500001907348597</v>
      </c>
      <c r="U120">
        <v>17.290000915527301</v>
      </c>
      <c r="V120">
        <v>0</v>
      </c>
      <c r="W120">
        <v>23.577636462902301</v>
      </c>
      <c r="X120" s="36">
        <f t="shared" si="42"/>
        <v>2.243371736602318</v>
      </c>
      <c r="Y120" s="41">
        <f t="shared" si="52"/>
        <v>0</v>
      </c>
      <c r="Z120" s="42">
        <f t="shared" si="53"/>
        <v>0</v>
      </c>
      <c r="AA120" s="61">
        <f t="shared" si="43"/>
        <v>14.230000734329192</v>
      </c>
      <c r="AB120" s="37" t="str">
        <f t="shared" si="54"/>
        <v xml:space="preserve"> </v>
      </c>
      <c r="AC120" s="89" t="str">
        <f t="shared" si="59"/>
        <v/>
      </c>
      <c r="AD120" s="89">
        <f t="shared" si="65"/>
        <v>1</v>
      </c>
      <c r="AE120" s="168">
        <f t="shared" si="61"/>
        <v>8.1064818198640323E-2</v>
      </c>
      <c r="AF120" s="165">
        <f t="shared" si="76"/>
        <v>0</v>
      </c>
      <c r="AG120" s="70">
        <f t="shared" si="66"/>
        <v>1</v>
      </c>
      <c r="AH120" s="102">
        <f t="shared" si="67"/>
        <v>14.651999473571724</v>
      </c>
      <c r="AI120" s="230" t="str">
        <f t="shared" si="44"/>
        <v/>
      </c>
      <c r="AJ120" s="46">
        <f t="shared" si="73"/>
        <v>0</v>
      </c>
      <c r="AK120" s="27">
        <v>22398</v>
      </c>
      <c r="AL120">
        <v>14.3500003814697</v>
      </c>
      <c r="AM120">
        <v>20.809999465942401</v>
      </c>
      <c r="AN120">
        <v>14.6000003814697</v>
      </c>
      <c r="AO120">
        <v>23.3682520651281</v>
      </c>
      <c r="AP120" s="34">
        <f t="shared" si="45"/>
        <v>1.97270450374294</v>
      </c>
      <c r="AQ120" s="38">
        <f t="shared" si="55"/>
        <v>50</v>
      </c>
      <c r="AR120" s="40">
        <f t="shared" si="56"/>
        <v>1</v>
      </c>
      <c r="AS120" s="61">
        <f t="shared" si="46"/>
        <v>19.194999694824226</v>
      </c>
      <c r="AT120" s="35">
        <f t="shared" si="47"/>
        <v>1</v>
      </c>
      <c r="AU120" s="76">
        <f t="shared" si="60"/>
        <v>1</v>
      </c>
      <c r="AV120" s="89">
        <f t="shared" si="78"/>
        <v>1</v>
      </c>
      <c r="AW120" s="168">
        <f t="shared" si="48"/>
        <v>0.11597807175466777</v>
      </c>
      <c r="AX120" s="165">
        <f t="shared" si="77"/>
        <v>0</v>
      </c>
      <c r="AY120" s="70" t="str">
        <f t="shared" si="68"/>
        <v/>
      </c>
      <c r="AZ120" s="102">
        <f t="shared" si="70"/>
        <v>12.209998893737781</v>
      </c>
      <c r="BA120" s="230" t="str">
        <f t="shared" si="57"/>
        <v/>
      </c>
      <c r="BB120" s="46">
        <f t="shared" si="74"/>
        <v>1</v>
      </c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DG120">
        <v>13.2</v>
      </c>
      <c r="DH120">
        <v>29.3</v>
      </c>
      <c r="DI120">
        <v>0</v>
      </c>
    </row>
    <row r="121" spans="1:115" ht="15.6">
      <c r="A121" s="27">
        <v>20207</v>
      </c>
      <c r="B121">
        <v>17.120000839233398</v>
      </c>
      <c r="C121">
        <v>22.579999923706101</v>
      </c>
      <c r="D121">
        <v>14.1000003814697</v>
      </c>
      <c r="E121">
        <v>23.3682520651281</v>
      </c>
      <c r="F121" s="36">
        <f t="shared" si="39"/>
        <v>1.9299641866515866</v>
      </c>
      <c r="G121" s="41">
        <f t="shared" si="49"/>
        <v>43.443274846510079</v>
      </c>
      <c r="H121" s="42">
        <f t="shared" si="50"/>
        <v>0.86886549693020154</v>
      </c>
      <c r="I121" s="61">
        <f t="shared" si="40"/>
        <v>21.215000152587926</v>
      </c>
      <c r="J121" s="37">
        <f t="shared" si="51"/>
        <v>1</v>
      </c>
      <c r="K121" s="89">
        <f t="shared" si="58"/>
        <v>1</v>
      </c>
      <c r="L121" s="89">
        <f t="shared" si="62"/>
        <v>1</v>
      </c>
      <c r="M121" s="168">
        <f t="shared" si="72"/>
        <v>7.6636635391210448E-2</v>
      </c>
      <c r="N121" s="165">
        <f t="shared" si="75"/>
        <v>0</v>
      </c>
      <c r="O121" s="70" t="str">
        <f t="shared" si="63"/>
        <v/>
      </c>
      <c r="P121" s="102">
        <f t="shared" si="64"/>
        <v>14.017999267578166</v>
      </c>
      <c r="Q121" s="230" t="str">
        <f t="shared" si="41"/>
        <v/>
      </c>
      <c r="R121" s="46">
        <f t="shared" si="71"/>
        <v>0</v>
      </c>
      <c r="S121" s="27">
        <v>22033</v>
      </c>
      <c r="T121">
        <v>4.3099999427795401</v>
      </c>
      <c r="U121">
        <v>19.149999618530298</v>
      </c>
      <c r="V121">
        <v>0</v>
      </c>
      <c r="W121">
        <v>23.3682520651281</v>
      </c>
      <c r="X121" s="36">
        <f t="shared" si="42"/>
        <v>2.4955620327469763</v>
      </c>
      <c r="Y121" s="41">
        <f t="shared" si="52"/>
        <v>0</v>
      </c>
      <c r="Z121" s="42">
        <f t="shared" si="53"/>
        <v>0</v>
      </c>
      <c r="AA121" s="61">
        <f t="shared" si="43"/>
        <v>15.439999699592608</v>
      </c>
      <c r="AB121" s="37" t="str">
        <f t="shared" si="54"/>
        <v xml:space="preserve"> </v>
      </c>
      <c r="AC121" s="89" t="str">
        <f t="shared" si="59"/>
        <v/>
      </c>
      <c r="AD121" s="89">
        <f t="shared" si="65"/>
        <v>1</v>
      </c>
      <c r="AE121" s="168">
        <f t="shared" si="61"/>
        <v>9.3508810322570496E-2</v>
      </c>
      <c r="AF121" s="165">
        <f t="shared" si="76"/>
        <v>0</v>
      </c>
      <c r="AG121" s="70">
        <f t="shared" si="66"/>
        <v>1</v>
      </c>
      <c r="AH121" s="102">
        <f t="shared" si="67"/>
        <v>11.749999427795363</v>
      </c>
      <c r="AI121" s="230" t="str">
        <f t="shared" si="44"/>
        <v/>
      </c>
      <c r="AJ121" s="46">
        <f t="shared" si="73"/>
        <v>0</v>
      </c>
      <c r="AK121" s="27">
        <v>22399</v>
      </c>
      <c r="AL121">
        <v>11.210000038146999</v>
      </c>
      <c r="AM121">
        <v>21.069999694824201</v>
      </c>
      <c r="AN121">
        <v>1.20000004768372</v>
      </c>
      <c r="AO121">
        <v>23.1613057832209</v>
      </c>
      <c r="AP121" s="34">
        <f t="shared" si="45"/>
        <v>2.3172616708027025</v>
      </c>
      <c r="AQ121" s="38">
        <f t="shared" si="55"/>
        <v>49.346190711041558</v>
      </c>
      <c r="AR121" s="40">
        <f t="shared" si="56"/>
        <v>0.9869238142208312</v>
      </c>
      <c r="AS121" s="61">
        <f t="shared" si="46"/>
        <v>18.6049997806549</v>
      </c>
      <c r="AT121" s="35">
        <f t="shared" si="47"/>
        <v>1</v>
      </c>
      <c r="AU121" s="76">
        <f t="shared" si="60"/>
        <v>1</v>
      </c>
      <c r="AV121" s="89">
        <f t="shared" si="78"/>
        <v>1</v>
      </c>
      <c r="AW121" s="168">
        <f t="shared" si="48"/>
        <v>0.11573789953842388</v>
      </c>
      <c r="AX121" s="165">
        <f t="shared" si="77"/>
        <v>0</v>
      </c>
      <c r="AY121" s="70" t="str">
        <f t="shared" si="68"/>
        <v/>
      </c>
      <c r="AZ121" s="102">
        <f t="shared" si="70"/>
        <v>11.091998672485364</v>
      </c>
      <c r="BA121" s="230" t="str">
        <f t="shared" si="57"/>
        <v/>
      </c>
      <c r="BB121" s="46">
        <f t="shared" si="74"/>
        <v>0</v>
      </c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DG121">
        <v>10.1</v>
      </c>
      <c r="DH121">
        <v>30</v>
      </c>
      <c r="DI121">
        <v>0</v>
      </c>
    </row>
    <row r="122" spans="1:115" ht="15.6">
      <c r="A122" s="27">
        <v>20208</v>
      </c>
      <c r="B122">
        <v>15.1300001144409</v>
      </c>
      <c r="C122">
        <v>21.450000762939499</v>
      </c>
      <c r="D122">
        <v>5.3000001907348597</v>
      </c>
      <c r="E122">
        <v>23.1613057832209</v>
      </c>
      <c r="F122" s="36">
        <f t="shared" si="39"/>
        <v>1.9727417721812517</v>
      </c>
      <c r="G122" s="41">
        <f t="shared" si="49"/>
        <v>47.165081619499944</v>
      </c>
      <c r="H122" s="42">
        <f t="shared" si="50"/>
        <v>0.94330163238999887</v>
      </c>
      <c r="I122" s="61">
        <f t="shared" si="40"/>
        <v>19.870000600814848</v>
      </c>
      <c r="J122" s="37">
        <f t="shared" si="51"/>
        <v>1</v>
      </c>
      <c r="K122" s="89">
        <f t="shared" si="58"/>
        <v>1</v>
      </c>
      <c r="L122" s="89">
        <f t="shared" si="62"/>
        <v>1</v>
      </c>
      <c r="M122" s="168">
        <f t="shared" si="72"/>
        <v>0.11287228813615882</v>
      </c>
      <c r="N122" s="165">
        <f t="shared" si="75"/>
        <v>0</v>
      </c>
      <c r="O122" s="70" t="str">
        <f t="shared" si="63"/>
        <v/>
      </c>
      <c r="P122" s="102">
        <f t="shared" si="64"/>
        <v>12.617999267578222</v>
      </c>
      <c r="Q122" s="230" t="str">
        <f t="shared" si="41"/>
        <v/>
      </c>
      <c r="R122" s="46">
        <f t="shared" si="71"/>
        <v>0</v>
      </c>
      <c r="S122" s="27">
        <v>22034</v>
      </c>
      <c r="T122">
        <v>9.2100000381469709</v>
      </c>
      <c r="U122">
        <v>19.100000381469702</v>
      </c>
      <c r="V122">
        <v>2.4000000953674299</v>
      </c>
      <c r="W122">
        <v>23.1613057832209</v>
      </c>
      <c r="X122" s="36">
        <f t="shared" si="42"/>
        <v>2.1850519659806111</v>
      </c>
      <c r="Y122" s="41">
        <f t="shared" si="52"/>
        <v>0.65195852258294096</v>
      </c>
      <c r="Z122" s="42">
        <f t="shared" si="53"/>
        <v>1.3039170451658819E-2</v>
      </c>
      <c r="AA122" s="61">
        <f t="shared" si="43"/>
        <v>16.62750029563902</v>
      </c>
      <c r="AB122" s="37" t="str">
        <f t="shared" si="54"/>
        <v xml:space="preserve"> </v>
      </c>
      <c r="AC122" s="89" t="str">
        <f t="shared" si="59"/>
        <v/>
      </c>
      <c r="AD122" s="89">
        <f t="shared" si="65"/>
        <v>1</v>
      </c>
      <c r="AE122" s="168">
        <f t="shared" si="61"/>
        <v>0.10438577577499188</v>
      </c>
      <c r="AF122" s="165">
        <f t="shared" si="76"/>
        <v>0</v>
      </c>
      <c r="AG122" s="70">
        <f t="shared" si="66"/>
        <v>1</v>
      </c>
      <c r="AH122" s="102">
        <f t="shared" si="67"/>
        <v>8.5539995193481015</v>
      </c>
      <c r="AI122" s="230" t="str">
        <f t="shared" si="44"/>
        <v/>
      </c>
      <c r="AJ122" s="46">
        <f t="shared" si="73"/>
        <v>0</v>
      </c>
      <c r="AK122" s="27">
        <v>22400</v>
      </c>
      <c r="AL122">
        <v>10.7200002670288</v>
      </c>
      <c r="AM122">
        <v>22.75</v>
      </c>
      <c r="AN122">
        <v>0.20000000298023199</v>
      </c>
      <c r="AO122">
        <v>22.956875079374701</v>
      </c>
      <c r="AP122" s="34">
        <f t="shared" si="45"/>
        <v>2.5814682832003166</v>
      </c>
      <c r="AQ122" s="38">
        <f t="shared" si="55"/>
        <v>47.481016087461541</v>
      </c>
      <c r="AR122" s="40">
        <f t="shared" si="56"/>
        <v>0.94962032174923083</v>
      </c>
      <c r="AS122" s="61">
        <f t="shared" si="46"/>
        <v>19.742500066757199</v>
      </c>
      <c r="AT122" s="35">
        <f t="shared" si="47"/>
        <v>1</v>
      </c>
      <c r="AU122" s="76">
        <f t="shared" si="60"/>
        <v>1</v>
      </c>
      <c r="AV122" s="89">
        <f t="shared" si="78"/>
        <v>1</v>
      </c>
      <c r="AW122" s="168">
        <f t="shared" si="48"/>
        <v>0.11382505767193811</v>
      </c>
      <c r="AX122" s="165">
        <f t="shared" si="77"/>
        <v>0</v>
      </c>
      <c r="AY122" s="70" t="str">
        <f t="shared" si="68"/>
        <v/>
      </c>
      <c r="AZ122" s="102">
        <f t="shared" si="70"/>
        <v>9.3679988861084205</v>
      </c>
      <c r="BA122" s="230">
        <f t="shared" si="57"/>
        <v>22400</v>
      </c>
      <c r="BB122" s="46">
        <f t="shared" si="74"/>
        <v>1</v>
      </c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DG122" s="39">
        <v>12</v>
      </c>
      <c r="DH122">
        <v>29</v>
      </c>
      <c r="DI122">
        <v>0</v>
      </c>
    </row>
    <row r="123" spans="1:115" ht="15.6">
      <c r="A123" s="27">
        <v>20209</v>
      </c>
      <c r="B123">
        <v>13.199999809265099</v>
      </c>
      <c r="C123">
        <v>21.200000762939499</v>
      </c>
      <c r="D123">
        <v>0.69999998807907104</v>
      </c>
      <c r="E123">
        <v>22.956875079374701</v>
      </c>
      <c r="F123" s="36">
        <f t="shared" si="39"/>
        <v>2.1334751560333807</v>
      </c>
      <c r="G123" s="41">
        <f t="shared" si="49"/>
        <v>46.158301482752307</v>
      </c>
      <c r="H123" s="42">
        <f t="shared" si="50"/>
        <v>0.92316602965504613</v>
      </c>
      <c r="I123" s="61">
        <f t="shared" si="40"/>
        <v>19.200000524520899</v>
      </c>
      <c r="J123" s="37">
        <f t="shared" si="51"/>
        <v>1</v>
      </c>
      <c r="K123" s="89">
        <f t="shared" si="58"/>
        <v>1</v>
      </c>
      <c r="L123" s="89">
        <f t="shared" si="62"/>
        <v>1</v>
      </c>
      <c r="M123" s="168">
        <f t="shared" si="72"/>
        <v>0.11597023920138286</v>
      </c>
      <c r="N123" s="165">
        <f t="shared" si="75"/>
        <v>0</v>
      </c>
      <c r="O123" s="70" t="str">
        <f t="shared" si="63"/>
        <v/>
      </c>
      <c r="P123" s="102">
        <f t="shared" si="64"/>
        <v>10.945999908447359</v>
      </c>
      <c r="Q123" s="230" t="str">
        <f t="shared" si="41"/>
        <v/>
      </c>
      <c r="R123" s="46">
        <f t="shared" si="71"/>
        <v>0</v>
      </c>
      <c r="S123" s="27">
        <v>22035</v>
      </c>
      <c r="T123">
        <v>7.6300001144409197</v>
      </c>
      <c r="U123">
        <v>17.690000534057599</v>
      </c>
      <c r="V123">
        <v>4.8000001907348597</v>
      </c>
      <c r="W123">
        <v>22.956875079374701</v>
      </c>
      <c r="X123" s="36">
        <f t="shared" si="42"/>
        <v>2.0821088287364415</v>
      </c>
      <c r="Y123" s="41">
        <f t="shared" si="52"/>
        <v>3.7862716503286471</v>
      </c>
      <c r="Z123" s="42">
        <f t="shared" si="53"/>
        <v>7.5725433006572945E-2</v>
      </c>
      <c r="AA123" s="61">
        <f t="shared" si="43"/>
        <v>15.17500042915343</v>
      </c>
      <c r="AB123" s="37" t="str">
        <f t="shared" si="54"/>
        <v xml:space="preserve"> </v>
      </c>
      <c r="AC123" s="89">
        <f t="shared" si="59"/>
        <v>1</v>
      </c>
      <c r="AD123" s="89">
        <f t="shared" si="65"/>
        <v>1</v>
      </c>
      <c r="AE123" s="168">
        <f t="shared" si="61"/>
        <v>9.0866518188912421E-2</v>
      </c>
      <c r="AF123" s="165">
        <f t="shared" si="76"/>
        <v>0</v>
      </c>
      <c r="AG123" s="70">
        <f t="shared" si="66"/>
        <v>1</v>
      </c>
      <c r="AH123" s="102">
        <f t="shared" si="67"/>
        <v>5.8219993591308024</v>
      </c>
      <c r="AI123" s="230" t="str">
        <f t="shared" si="44"/>
        <v/>
      </c>
      <c r="AJ123" s="46">
        <f t="shared" si="73"/>
        <v>0</v>
      </c>
      <c r="AK123" s="27">
        <v>22401</v>
      </c>
      <c r="AL123">
        <v>11.579999923706101</v>
      </c>
      <c r="AM123">
        <v>23.620000839233398</v>
      </c>
      <c r="AN123">
        <v>0</v>
      </c>
      <c r="AO123">
        <v>22.755037415783299</v>
      </c>
      <c r="AP123" s="34">
        <f t="shared" si="45"/>
        <v>2.6239516740965185</v>
      </c>
      <c r="AQ123" s="38">
        <f t="shared" si="55"/>
        <v>45.381854748184324</v>
      </c>
      <c r="AR123" s="40">
        <f t="shared" si="56"/>
        <v>0.9076370949636865</v>
      </c>
      <c r="AS123" s="61">
        <f t="shared" si="46"/>
        <v>20.610000610351573</v>
      </c>
      <c r="AT123" s="35">
        <f t="shared" si="47"/>
        <v>1</v>
      </c>
      <c r="AU123" s="76">
        <f t="shared" si="60"/>
        <v>1</v>
      </c>
      <c r="AV123" s="89">
        <f t="shared" si="78"/>
        <v>1</v>
      </c>
      <c r="AW123" s="168">
        <f t="shared" si="48"/>
        <v>0.10186577278101736</v>
      </c>
      <c r="AX123" s="165">
        <f t="shared" si="77"/>
        <v>0</v>
      </c>
      <c r="AY123" s="70" t="str">
        <f t="shared" si="68"/>
        <v/>
      </c>
      <c r="AZ123" s="102">
        <f t="shared" si="70"/>
        <v>10.65599937438968</v>
      </c>
      <c r="BA123" s="230" t="str">
        <f t="shared" si="57"/>
        <v/>
      </c>
      <c r="BB123" s="46">
        <f t="shared" si="74"/>
        <v>1</v>
      </c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DG123">
        <v>13.3</v>
      </c>
      <c r="DH123">
        <v>26.3</v>
      </c>
      <c r="DI123">
        <v>0</v>
      </c>
    </row>
    <row r="124" spans="1:115" ht="15.6">
      <c r="A124" s="27">
        <v>20210</v>
      </c>
      <c r="B124">
        <v>10.6300001144409</v>
      </c>
      <c r="C124">
        <v>18.4899997711182</v>
      </c>
      <c r="D124">
        <v>0</v>
      </c>
      <c r="E124">
        <v>22.755037415783299</v>
      </c>
      <c r="F124" s="36">
        <f t="shared" si="39"/>
        <v>1.938023689260997</v>
      </c>
      <c r="G124" s="41">
        <f t="shared" si="49"/>
        <v>44.607882531343506</v>
      </c>
      <c r="H124" s="42">
        <f t="shared" si="50"/>
        <v>0.89215765062687014</v>
      </c>
      <c r="I124" s="61">
        <f t="shared" si="40"/>
        <v>16.524999856948874</v>
      </c>
      <c r="J124" s="37">
        <f t="shared" si="51"/>
        <v>1</v>
      </c>
      <c r="K124" s="89">
        <f t="shared" si="58"/>
        <v>1</v>
      </c>
      <c r="L124" s="89">
        <f t="shared" si="62"/>
        <v>1</v>
      </c>
      <c r="M124" s="168">
        <f t="shared" si="72"/>
        <v>0.10352650207518732</v>
      </c>
      <c r="N124" s="165">
        <f t="shared" si="75"/>
        <v>0</v>
      </c>
      <c r="O124" s="70" t="str">
        <f t="shared" si="63"/>
        <v/>
      </c>
      <c r="P124" s="102">
        <f t="shared" si="64"/>
        <v>9.2060001373291982</v>
      </c>
      <c r="Q124" s="230">
        <f t="shared" si="41"/>
        <v>20210</v>
      </c>
      <c r="R124" s="46">
        <f t="shared" si="71"/>
        <v>1</v>
      </c>
      <c r="S124" s="27">
        <v>22036</v>
      </c>
      <c r="T124">
        <v>5.7399997711181596</v>
      </c>
      <c r="U124">
        <v>18.930000305175799</v>
      </c>
      <c r="V124">
        <v>0</v>
      </c>
      <c r="W124">
        <v>22.755037415783299</v>
      </c>
      <c r="X124" s="36">
        <f t="shared" si="42"/>
        <v>2.3379375620009846</v>
      </c>
      <c r="Y124" s="41">
        <f t="shared" si="52"/>
        <v>1.9159216007278594</v>
      </c>
      <c r="Z124" s="42">
        <f t="shared" si="53"/>
        <v>3.8318432014557188E-2</v>
      </c>
      <c r="AA124" s="61">
        <f t="shared" si="43"/>
        <v>15.632500171661389</v>
      </c>
      <c r="AB124" s="37" t="str">
        <f t="shared" si="54"/>
        <v xml:space="preserve"> </v>
      </c>
      <c r="AC124" s="89">
        <f t="shared" si="59"/>
        <v>1</v>
      </c>
      <c r="AD124" s="89">
        <f t="shared" si="65"/>
        <v>1</v>
      </c>
      <c r="AE124" s="168">
        <f t="shared" si="61"/>
        <v>9.5388358632815667E-2</v>
      </c>
      <c r="AF124" s="165">
        <f t="shared" si="76"/>
        <v>0</v>
      </c>
      <c r="AG124" s="70">
        <f t="shared" si="66"/>
        <v>1</v>
      </c>
      <c r="AH124" s="102">
        <f t="shared" si="67"/>
        <v>4.3659996032714217</v>
      </c>
      <c r="AI124" s="230" t="str">
        <f t="shared" si="44"/>
        <v/>
      </c>
      <c r="AJ124" s="46">
        <f t="shared" si="73"/>
        <v>0</v>
      </c>
      <c r="AK124" s="27">
        <v>22402</v>
      </c>
      <c r="AL124">
        <v>9.7899999618530291</v>
      </c>
      <c r="AM124">
        <v>22.879999160766602</v>
      </c>
      <c r="AN124">
        <v>0</v>
      </c>
      <c r="AO124">
        <v>22.555870254640801</v>
      </c>
      <c r="AP124" s="34">
        <f t="shared" si="45"/>
        <v>2.6151165611083633</v>
      </c>
      <c r="AQ124" s="38">
        <f t="shared" si="55"/>
        <v>43.289761499297633</v>
      </c>
      <c r="AR124" s="40">
        <f t="shared" si="56"/>
        <v>0.86579522998595271</v>
      </c>
      <c r="AS124" s="61">
        <f t="shared" si="46"/>
        <v>19.607499361038208</v>
      </c>
      <c r="AT124" s="35">
        <f t="shared" si="47"/>
        <v>1</v>
      </c>
      <c r="AU124" s="76">
        <f t="shared" si="60"/>
        <v>1</v>
      </c>
      <c r="AV124" s="89">
        <f t="shared" si="78"/>
        <v>1</v>
      </c>
      <c r="AW124" s="168">
        <f t="shared" si="48"/>
        <v>0.11462616718736249</v>
      </c>
      <c r="AX124" s="165">
        <f t="shared" si="77"/>
        <v>1</v>
      </c>
      <c r="AY124" s="70" t="str">
        <f t="shared" si="68"/>
        <v/>
      </c>
      <c r="AZ124" s="102">
        <f t="shared" si="70"/>
        <v>11.141998863220246</v>
      </c>
      <c r="BA124" s="230" t="str">
        <f t="shared" si="57"/>
        <v/>
      </c>
      <c r="BB124" s="46">
        <f t="shared" si="74"/>
        <v>1</v>
      </c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DG124">
        <v>15.1</v>
      </c>
      <c r="DH124" s="39">
        <v>26.3</v>
      </c>
      <c r="DI124">
        <v>5.6</v>
      </c>
    </row>
    <row r="125" spans="1:115" ht="15.6">
      <c r="A125" s="27">
        <v>20211</v>
      </c>
      <c r="B125">
        <v>9.8199996948242205</v>
      </c>
      <c r="C125">
        <v>18.4899997711182</v>
      </c>
      <c r="D125">
        <v>0</v>
      </c>
      <c r="E125">
        <v>22.555870254640801</v>
      </c>
      <c r="F125" s="36">
        <f t="shared" si="39"/>
        <v>1.9923686906876088</v>
      </c>
      <c r="G125" s="41">
        <f t="shared" si="49"/>
        <v>43.013987578793419</v>
      </c>
      <c r="H125" s="42">
        <f t="shared" si="50"/>
        <v>0.86027975157586833</v>
      </c>
      <c r="I125" s="61">
        <f t="shared" si="40"/>
        <v>16.322499752044706</v>
      </c>
      <c r="J125" s="37">
        <f t="shared" si="51"/>
        <v>1</v>
      </c>
      <c r="K125" s="89">
        <f t="shared" si="58"/>
        <v>1</v>
      </c>
      <c r="L125" s="89">
        <f t="shared" si="62"/>
        <v>1</v>
      </c>
      <c r="M125" s="168">
        <f t="shared" si="72"/>
        <v>0.10177763957578856</v>
      </c>
      <c r="N125" s="165">
        <f t="shared" si="75"/>
        <v>0</v>
      </c>
      <c r="O125" s="70" t="str">
        <f t="shared" si="63"/>
        <v/>
      </c>
      <c r="P125" s="102">
        <f t="shared" si="64"/>
        <v>8.5860006332398378</v>
      </c>
      <c r="Q125" s="230" t="str">
        <f t="shared" si="41"/>
        <v/>
      </c>
      <c r="R125" s="46">
        <f t="shared" si="71"/>
        <v>1</v>
      </c>
      <c r="S125" s="27">
        <v>22037</v>
      </c>
      <c r="T125">
        <v>6.4000000953674299</v>
      </c>
      <c r="U125">
        <v>19.7700004577637</v>
      </c>
      <c r="V125">
        <v>0</v>
      </c>
      <c r="W125">
        <v>22.555870254640801</v>
      </c>
      <c r="X125" s="36">
        <f t="shared" si="42"/>
        <v>2.3913032743447165</v>
      </c>
      <c r="Y125" s="41">
        <f t="shared" si="52"/>
        <v>2.8789812520861879E-3</v>
      </c>
      <c r="Z125" s="42">
        <f t="shared" si="53"/>
        <v>5.7579625041723761E-5</v>
      </c>
      <c r="AA125" s="61">
        <f t="shared" si="43"/>
        <v>16.427500367164633</v>
      </c>
      <c r="AB125" s="37" t="str">
        <f t="shared" si="54"/>
        <v xml:space="preserve"> </v>
      </c>
      <c r="AC125" s="89">
        <f t="shared" si="59"/>
        <v>1</v>
      </c>
      <c r="AD125" s="89">
        <f t="shared" si="65"/>
        <v>1</v>
      </c>
      <c r="AE125" s="168">
        <f t="shared" si="61"/>
        <v>0.10269266778096667</v>
      </c>
      <c r="AF125" s="165">
        <f t="shared" si="76"/>
        <v>0</v>
      </c>
      <c r="AG125" s="70">
        <f t="shared" si="66"/>
        <v>1</v>
      </c>
      <c r="AH125" s="102">
        <f t="shared" si="67"/>
        <v>2.3699998855590421</v>
      </c>
      <c r="AI125" s="230" t="str">
        <f t="shared" si="44"/>
        <v/>
      </c>
      <c r="AJ125" s="46">
        <f t="shared" si="73"/>
        <v>0</v>
      </c>
      <c r="AK125" s="27">
        <v>22403</v>
      </c>
      <c r="AL125">
        <v>14.3400001525879</v>
      </c>
      <c r="AM125">
        <v>23.309999465942401</v>
      </c>
      <c r="AN125">
        <v>0</v>
      </c>
      <c r="AO125">
        <v>22.359451058140898</v>
      </c>
      <c r="AP125" s="34">
        <f t="shared" si="45"/>
        <v>2.3024845501667883</v>
      </c>
      <c r="AQ125" s="38">
        <f t="shared" si="55"/>
        <v>41.447773859164201</v>
      </c>
      <c r="AR125" s="40">
        <f t="shared" si="56"/>
        <v>0.828955477183284</v>
      </c>
      <c r="AS125" s="61">
        <f t="shared" si="46"/>
        <v>21.067499637603774</v>
      </c>
      <c r="AT125" s="35">
        <f t="shared" si="47"/>
        <v>1</v>
      </c>
      <c r="AU125" s="76" t="str">
        <f t="shared" si="60"/>
        <v/>
      </c>
      <c r="AV125" s="89">
        <f t="shared" si="78"/>
        <v>1</v>
      </c>
      <c r="AW125" s="168">
        <f t="shared" si="48"/>
        <v>8.5761609629890781E-2</v>
      </c>
      <c r="AX125" s="165">
        <f t="shared" si="77"/>
        <v>1</v>
      </c>
      <c r="AY125" s="70" t="str">
        <f t="shared" si="68"/>
        <v/>
      </c>
      <c r="AZ125" s="102">
        <f t="shared" si="70"/>
        <v>12.795998573303265</v>
      </c>
      <c r="BA125" s="230" t="str">
        <f t="shared" si="57"/>
        <v/>
      </c>
      <c r="BB125" s="46">
        <f t="shared" si="74"/>
        <v>1</v>
      </c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DG125" s="39">
        <v>15</v>
      </c>
      <c r="DH125">
        <v>21.8</v>
      </c>
      <c r="DK125" s="39"/>
    </row>
    <row r="126" spans="1:115" ht="15.6">
      <c r="A126" s="27">
        <v>20212</v>
      </c>
      <c r="B126">
        <v>9.7799997329711896</v>
      </c>
      <c r="C126">
        <v>21.079999923706101</v>
      </c>
      <c r="D126">
        <v>0</v>
      </c>
      <c r="E126">
        <v>22.359451058140898</v>
      </c>
      <c r="F126" s="36">
        <f t="shared" si="39"/>
        <v>2.3447279109218546</v>
      </c>
      <c r="G126" s="41">
        <f t="shared" si="49"/>
        <v>41.138205250055933</v>
      </c>
      <c r="H126" s="42">
        <f t="shared" si="50"/>
        <v>0.82276410500111863</v>
      </c>
      <c r="I126" s="61">
        <f t="shared" si="40"/>
        <v>18.254999876022374</v>
      </c>
      <c r="J126" s="37">
        <f t="shared" si="51"/>
        <v>1</v>
      </c>
      <c r="K126" s="89">
        <f t="shared" si="58"/>
        <v>1</v>
      </c>
      <c r="L126" s="89">
        <f t="shared" si="62"/>
        <v>1</v>
      </c>
      <c r="M126" s="168">
        <f t="shared" si="72"/>
        <v>0.11470078267042862</v>
      </c>
      <c r="N126" s="165">
        <f t="shared" si="75"/>
        <v>1</v>
      </c>
      <c r="O126" s="70">
        <f t="shared" si="63"/>
        <v>1</v>
      </c>
      <c r="P126" s="102">
        <f t="shared" si="64"/>
        <v>7.8900007247925572</v>
      </c>
      <c r="Q126" s="230" t="str">
        <f t="shared" si="41"/>
        <v/>
      </c>
      <c r="R126" s="46">
        <f t="shared" si="71"/>
        <v>1</v>
      </c>
      <c r="S126" s="27">
        <v>22038</v>
      </c>
      <c r="T126">
        <v>8.2899999618530291</v>
      </c>
      <c r="U126">
        <v>18.7700004577637</v>
      </c>
      <c r="V126">
        <v>14.800000190734901</v>
      </c>
      <c r="W126">
        <v>22.359451058140898</v>
      </c>
      <c r="X126" s="36">
        <f t="shared" si="42"/>
        <v>2.1289425306881982</v>
      </c>
      <c r="Y126" s="41">
        <f t="shared" si="52"/>
        <v>13.099725147436429</v>
      </c>
      <c r="Z126" s="42">
        <f t="shared" si="53"/>
        <v>0.26199450294872856</v>
      </c>
      <c r="AA126" s="61">
        <f t="shared" si="43"/>
        <v>16.150000333786032</v>
      </c>
      <c r="AB126" s="37">
        <f t="shared" si="54"/>
        <v>1</v>
      </c>
      <c r="AC126" s="89">
        <f t="shared" si="59"/>
        <v>1</v>
      </c>
      <c r="AD126" s="89">
        <f t="shared" si="65"/>
        <v>1</v>
      </c>
      <c r="AE126" s="168">
        <f t="shared" si="61"/>
        <v>0.10023847276114134</v>
      </c>
      <c r="AF126" s="165">
        <f t="shared" si="76"/>
        <v>0</v>
      </c>
      <c r="AG126" s="70">
        <f t="shared" si="66"/>
        <v>1</v>
      </c>
      <c r="AH126" s="102">
        <f t="shared" si="67"/>
        <v>0.93199977874754159</v>
      </c>
      <c r="AI126" s="230" t="str">
        <f t="shared" si="44"/>
        <v/>
      </c>
      <c r="AJ126" s="46">
        <f t="shared" si="73"/>
        <v>0</v>
      </c>
      <c r="AK126" s="27">
        <v>22404</v>
      </c>
      <c r="AL126">
        <v>11.5900001525879</v>
      </c>
      <c r="AM126">
        <v>23.209999084472699</v>
      </c>
      <c r="AN126">
        <v>0</v>
      </c>
      <c r="AO126">
        <v>22.1658572884776</v>
      </c>
      <c r="AP126" s="34">
        <f t="shared" si="45"/>
        <v>2.4968473247101191</v>
      </c>
      <c r="AQ126" s="38">
        <f t="shared" si="55"/>
        <v>39.450295999396104</v>
      </c>
      <c r="AR126" s="40">
        <f t="shared" si="56"/>
        <v>0.78900591998792213</v>
      </c>
      <c r="AS126" s="61">
        <f t="shared" si="46"/>
        <v>20.3049993515015</v>
      </c>
      <c r="AT126" s="35">
        <f t="shared" si="47"/>
        <v>1</v>
      </c>
      <c r="AU126" s="76" t="str">
        <f t="shared" si="60"/>
        <v/>
      </c>
      <c r="AV126" s="89">
        <f t="shared" si="78"/>
        <v>1</v>
      </c>
      <c r="AW126" s="168">
        <f t="shared" si="48"/>
        <v>0.10780283054439858</v>
      </c>
      <c r="AX126" s="165">
        <f t="shared" si="77"/>
        <v>1</v>
      </c>
      <c r="AY126" s="70" t="str">
        <f t="shared" si="68"/>
        <v/>
      </c>
      <c r="AZ126" s="102">
        <f t="shared" si="70"/>
        <v>13.839998054504466</v>
      </c>
      <c r="BA126" s="230" t="str">
        <f t="shared" si="57"/>
        <v/>
      </c>
      <c r="BB126" s="46">
        <f t="shared" si="74"/>
        <v>1</v>
      </c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DG126">
        <v>16</v>
      </c>
      <c r="DH126">
        <v>26</v>
      </c>
      <c r="DK126">
        <v>30.6</v>
      </c>
    </row>
    <row r="127" spans="1:115" ht="15.6">
      <c r="A127" s="27">
        <v>20213</v>
      </c>
      <c r="B127">
        <v>9</v>
      </c>
      <c r="C127">
        <v>22.440000534057599</v>
      </c>
      <c r="D127">
        <v>0</v>
      </c>
      <c r="E127">
        <v>22.1658572884776</v>
      </c>
      <c r="F127" s="36">
        <f t="shared" si="39"/>
        <v>2.5571131219024736</v>
      </c>
      <c r="G127" s="41">
        <f t="shared" si="49"/>
        <v>39.092514752533951</v>
      </c>
      <c r="H127" s="42">
        <f t="shared" si="50"/>
        <v>0.78185029505067904</v>
      </c>
      <c r="I127" s="61">
        <f t="shared" si="40"/>
        <v>19.080000400543199</v>
      </c>
      <c r="J127" s="37">
        <f t="shared" si="51"/>
        <v>1</v>
      </c>
      <c r="K127" s="89" t="str">
        <f t="shared" si="58"/>
        <v/>
      </c>
      <c r="L127" s="89">
        <f t="shared" si="62"/>
        <v>1</v>
      </c>
      <c r="M127" s="168">
        <f t="shared" si="72"/>
        <v>0.11610743982541748</v>
      </c>
      <c r="N127" s="165">
        <f t="shared" si="75"/>
        <v>1</v>
      </c>
      <c r="O127" s="70">
        <f t="shared" si="63"/>
        <v>1</v>
      </c>
      <c r="P127" s="102">
        <f t="shared" si="64"/>
        <v>7.9540010452271162</v>
      </c>
      <c r="Q127" s="230" t="str">
        <f t="shared" si="41"/>
        <v/>
      </c>
      <c r="R127" s="46">
        <f t="shared" si="71"/>
        <v>1</v>
      </c>
      <c r="S127" s="59">
        <v>22039</v>
      </c>
      <c r="T127">
        <v>9.3299999237060494</v>
      </c>
      <c r="U127">
        <v>18.100000381469702</v>
      </c>
      <c r="V127">
        <v>0.30000001192092901</v>
      </c>
      <c r="W127">
        <v>22.1658572884776</v>
      </c>
      <c r="X127" s="36">
        <f t="shared" si="42"/>
        <v>1.9420634105388441</v>
      </c>
      <c r="Y127" s="41">
        <f t="shared" si="52"/>
        <v>11.846074430926283</v>
      </c>
      <c r="Z127" s="42">
        <f t="shared" si="53"/>
        <v>0.23692148861852566</v>
      </c>
      <c r="AA127" s="61">
        <f t="shared" si="43"/>
        <v>15.907500267028789</v>
      </c>
      <c r="AB127" s="37">
        <f t="shared" si="54"/>
        <v>1</v>
      </c>
      <c r="AC127" s="89">
        <f t="shared" si="59"/>
        <v>1</v>
      </c>
      <c r="AD127" s="89">
        <f t="shared" si="65"/>
        <v>1</v>
      </c>
      <c r="AE127" s="168">
        <f t="shared" si="61"/>
        <v>9.8005884737437654E-2</v>
      </c>
      <c r="AF127" s="165">
        <f t="shared" si="76"/>
        <v>0</v>
      </c>
      <c r="AG127" s="70">
        <f t="shared" si="66"/>
        <v>1</v>
      </c>
      <c r="AH127" s="102">
        <f t="shared" si="67"/>
        <v>0</v>
      </c>
      <c r="AI127" s="230" t="str">
        <f t="shared" si="44"/>
        <v/>
      </c>
      <c r="AJ127" s="46">
        <f t="shared" si="73"/>
        <v>0</v>
      </c>
      <c r="AK127" s="27">
        <v>22405</v>
      </c>
      <c r="AL127">
        <v>9.6400003433227504</v>
      </c>
      <c r="AM127">
        <v>22.879999160766602</v>
      </c>
      <c r="AN127">
        <v>0</v>
      </c>
      <c r="AO127">
        <v>21.975166407844899</v>
      </c>
      <c r="AP127" s="34">
        <f t="shared" si="45"/>
        <v>2.5567162853409124</v>
      </c>
      <c r="AQ127" s="38">
        <f t="shared" si="55"/>
        <v>37.404922971123376</v>
      </c>
      <c r="AR127" s="40">
        <f t="shared" si="56"/>
        <v>0.74809845942246755</v>
      </c>
      <c r="AS127" s="61">
        <f t="shared" si="46"/>
        <v>19.56999945640564</v>
      </c>
      <c r="AT127" s="35">
        <f t="shared" si="47"/>
        <v>1</v>
      </c>
      <c r="AU127" s="76" t="str">
        <f t="shared" si="60"/>
        <v/>
      </c>
      <c r="AV127" s="89">
        <f t="shared" si="78"/>
        <v>1</v>
      </c>
      <c r="AW127" s="168">
        <f t="shared" si="48"/>
        <v>0.11481403904148563</v>
      </c>
      <c r="AX127" s="165">
        <f t="shared" si="77"/>
        <v>1</v>
      </c>
      <c r="AY127" s="70" t="str">
        <f t="shared" si="68"/>
        <v/>
      </c>
      <c r="AZ127" s="102">
        <f t="shared" si="70"/>
        <v>12.619998168945418</v>
      </c>
      <c r="BA127" s="230" t="str">
        <f t="shared" si="57"/>
        <v/>
      </c>
      <c r="BB127" s="46">
        <f t="shared" si="74"/>
        <v>1</v>
      </c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DG127">
        <v>12.9</v>
      </c>
      <c r="DH127">
        <v>29</v>
      </c>
      <c r="DK127">
        <v>5</v>
      </c>
    </row>
    <row r="128" spans="1:115" ht="15.6">
      <c r="A128" s="27">
        <v>20214</v>
      </c>
      <c r="B128">
        <v>12.039999961853001</v>
      </c>
      <c r="C128">
        <v>20.5</v>
      </c>
      <c r="D128">
        <v>0</v>
      </c>
      <c r="E128">
        <v>21.975166407844899</v>
      </c>
      <c r="F128" s="36">
        <f t="shared" si="39"/>
        <v>2.0443311208302433</v>
      </c>
      <c r="G128" s="41">
        <f t="shared" si="49"/>
        <v>37.457049855869755</v>
      </c>
      <c r="H128" s="42">
        <f t="shared" si="50"/>
        <v>0.74914099711739512</v>
      </c>
      <c r="I128" s="61">
        <f t="shared" si="40"/>
        <v>18.38499999046325</v>
      </c>
      <c r="J128" s="37">
        <f t="shared" si="51"/>
        <v>1</v>
      </c>
      <c r="K128" s="89" t="str">
        <f t="shared" si="58"/>
        <v/>
      </c>
      <c r="L128" s="89">
        <f t="shared" si="62"/>
        <v>1</v>
      </c>
      <c r="M128" s="168">
        <f t="shared" si="72"/>
        <v>0.11515157557364013</v>
      </c>
      <c r="N128" s="165">
        <f t="shared" si="75"/>
        <v>1</v>
      </c>
      <c r="O128" s="70">
        <f t="shared" si="63"/>
        <v>1</v>
      </c>
      <c r="P128" s="102">
        <f t="shared" si="64"/>
        <v>7.9540010452271162</v>
      </c>
      <c r="Q128" s="230" t="str">
        <f t="shared" si="41"/>
        <v/>
      </c>
      <c r="R128" s="46">
        <f t="shared" si="71"/>
        <v>1</v>
      </c>
      <c r="S128" s="208">
        <v>22040</v>
      </c>
      <c r="T128">
        <v>8.0399999618530291</v>
      </c>
      <c r="U128">
        <v>19.219999313354499</v>
      </c>
      <c r="V128">
        <v>0</v>
      </c>
      <c r="W128">
        <v>21.975166407844899</v>
      </c>
      <c r="X128" s="36">
        <f t="shared" si="42"/>
        <v>2.1679995579442912</v>
      </c>
      <c r="Y128" s="41">
        <f t="shared" si="52"/>
        <v>10.11167478457085</v>
      </c>
      <c r="Z128" s="42">
        <f t="shared" si="53"/>
        <v>0.20223349569141699</v>
      </c>
      <c r="AA128" s="61">
        <f t="shared" si="43"/>
        <v>16.424999475479133</v>
      </c>
      <c r="AB128" s="37">
        <f t="shared" si="54"/>
        <v>1</v>
      </c>
      <c r="AC128" s="89">
        <f t="shared" si="59"/>
        <v>1</v>
      </c>
      <c r="AD128" s="89">
        <f t="shared" si="65"/>
        <v>1</v>
      </c>
      <c r="AE128" s="168">
        <f t="shared" si="61"/>
        <v>0.10267107561916555</v>
      </c>
      <c r="AF128" s="165">
        <f t="shared" si="76"/>
        <v>0</v>
      </c>
      <c r="AG128" s="70">
        <f t="shared" si="66"/>
        <v>1</v>
      </c>
      <c r="AH128" s="102">
        <f t="shared" si="67"/>
        <v>0</v>
      </c>
      <c r="AI128" s="230" t="str">
        <f t="shared" si="44"/>
        <v/>
      </c>
      <c r="AJ128" s="46">
        <f t="shared" si="73"/>
        <v>0</v>
      </c>
      <c r="AK128" s="27">
        <v>22406</v>
      </c>
      <c r="AL128">
        <v>9.5</v>
      </c>
      <c r="AM128">
        <v>24.0200004577637</v>
      </c>
      <c r="AN128">
        <v>0</v>
      </c>
      <c r="AO128">
        <v>21.787455878436599</v>
      </c>
      <c r="AP128" s="34">
        <f t="shared" si="45"/>
        <v>2.6935517508096094</v>
      </c>
      <c r="AQ128" s="38">
        <f t="shared" si="55"/>
        <v>35.250081570475686</v>
      </c>
      <c r="AR128" s="40">
        <f t="shared" si="56"/>
        <v>0.70500163140951377</v>
      </c>
      <c r="AS128" s="61">
        <f t="shared" si="46"/>
        <v>20.390000343322775</v>
      </c>
      <c r="AT128" s="35">
        <f t="shared" si="47"/>
        <v>1</v>
      </c>
      <c r="AU128" s="76" t="str">
        <f t="shared" si="60"/>
        <v/>
      </c>
      <c r="AV128" s="89">
        <f t="shared" si="78"/>
        <v>1</v>
      </c>
      <c r="AW128" s="168">
        <f t="shared" si="48"/>
        <v>0.10639317032300326</v>
      </c>
      <c r="AX128" s="165">
        <f t="shared" si="77"/>
        <v>1</v>
      </c>
      <c r="AY128" s="70" t="str">
        <f t="shared" si="68"/>
        <v/>
      </c>
      <c r="AZ128" s="102">
        <f t="shared" si="70"/>
        <v>10.395998954773038</v>
      </c>
      <c r="BA128" s="230" t="str">
        <f t="shared" si="57"/>
        <v/>
      </c>
      <c r="BB128" s="46">
        <f t="shared" si="74"/>
        <v>1</v>
      </c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DG128">
        <v>11.2</v>
      </c>
      <c r="DH128">
        <v>21</v>
      </c>
      <c r="DK128">
        <v>0.2</v>
      </c>
    </row>
    <row r="129" spans="1:115" ht="15.6">
      <c r="A129" s="27">
        <v>20215</v>
      </c>
      <c r="B129">
        <v>12.199999809265099</v>
      </c>
      <c r="C129">
        <v>21.969999313354499</v>
      </c>
      <c r="D129">
        <v>0</v>
      </c>
      <c r="E129">
        <v>21.787455878436599</v>
      </c>
      <c r="F129" s="36">
        <f t="shared" si="39"/>
        <v>2.2302536817143062</v>
      </c>
      <c r="G129" s="41">
        <f t="shared" si="49"/>
        <v>35.672846910498308</v>
      </c>
      <c r="H129" s="42">
        <f t="shared" si="50"/>
        <v>0.71345693820996614</v>
      </c>
      <c r="I129" s="61">
        <f t="shared" si="40"/>
        <v>19.52749943733215</v>
      </c>
      <c r="J129" s="37">
        <f t="shared" si="51"/>
        <v>1</v>
      </c>
      <c r="K129" s="89" t="str">
        <f t="shared" si="58"/>
        <v/>
      </c>
      <c r="L129" s="89">
        <f t="shared" si="62"/>
        <v>1</v>
      </c>
      <c r="M129" s="168">
        <f t="shared" si="72"/>
        <v>0.11500983427328422</v>
      </c>
      <c r="N129" s="165">
        <f t="shared" si="75"/>
        <v>1</v>
      </c>
      <c r="O129" s="70">
        <f t="shared" si="63"/>
        <v>1</v>
      </c>
      <c r="P129" s="102">
        <f t="shared" si="64"/>
        <v>6.7640005111694963</v>
      </c>
      <c r="Q129" s="230" t="str">
        <f t="shared" si="41"/>
        <v/>
      </c>
      <c r="R129" s="46">
        <f t="shared" si="71"/>
        <v>0</v>
      </c>
      <c r="S129" s="207">
        <v>22041</v>
      </c>
      <c r="T129">
        <v>5.5300002098083496</v>
      </c>
      <c r="U129">
        <v>20.7299995422363</v>
      </c>
      <c r="V129">
        <v>0</v>
      </c>
      <c r="W129">
        <v>21.787455878436599</v>
      </c>
      <c r="X129" s="36">
        <f t="shared" si="42"/>
        <v>2.4664367057797301</v>
      </c>
      <c r="Y129" s="41">
        <f t="shared" si="52"/>
        <v>8.1385254199470651</v>
      </c>
      <c r="Z129" s="42">
        <f t="shared" si="53"/>
        <v>0.1627705083989413</v>
      </c>
      <c r="AA129" s="61">
        <f t="shared" si="43"/>
        <v>16.929999709129312</v>
      </c>
      <c r="AB129" s="37" t="str">
        <f t="shared" si="54"/>
        <v xml:space="preserve"> </v>
      </c>
      <c r="AC129" s="89">
        <f t="shared" si="59"/>
        <v>1</v>
      </c>
      <c r="AD129" s="89">
        <f t="shared" si="65"/>
        <v>1</v>
      </c>
      <c r="AE129" s="168">
        <f t="shared" si="61"/>
        <v>0.10680862792253985</v>
      </c>
      <c r="AF129" s="165">
        <f t="shared" si="76"/>
        <v>0</v>
      </c>
      <c r="AG129" s="70">
        <f t="shared" si="66"/>
        <v>1</v>
      </c>
      <c r="AH129" s="102">
        <f t="shared" si="67"/>
        <v>0</v>
      </c>
      <c r="AI129" s="230" t="str">
        <f t="shared" si="44"/>
        <v/>
      </c>
      <c r="AJ129" s="46">
        <f t="shared" si="73"/>
        <v>0</v>
      </c>
      <c r="AK129" s="27">
        <v>22407</v>
      </c>
      <c r="AL129">
        <v>8.0100002288818395</v>
      </c>
      <c r="AM129">
        <v>24.299999237060501</v>
      </c>
      <c r="AN129">
        <v>0</v>
      </c>
      <c r="AO129">
        <v>21.602803162446602</v>
      </c>
      <c r="AP129" s="34">
        <f t="shared" si="45"/>
        <v>2.7793044353120293</v>
      </c>
      <c r="AQ129" s="38">
        <f t="shared" si="55"/>
        <v>33.026638022226059</v>
      </c>
      <c r="AR129" s="40">
        <f t="shared" si="56"/>
        <v>0.66053276044452114</v>
      </c>
      <c r="AS129" s="61">
        <f t="shared" si="46"/>
        <v>20.227499485015834</v>
      </c>
      <c r="AT129" s="35">
        <f t="shared" si="47"/>
        <v>1</v>
      </c>
      <c r="AU129" s="76" t="str">
        <f t="shared" si="60"/>
        <v/>
      </c>
      <c r="AV129" s="89">
        <f t="shared" si="78"/>
        <v>1</v>
      </c>
      <c r="AW129" s="168">
        <f t="shared" si="48"/>
        <v>0.10895105744309432</v>
      </c>
      <c r="AX129" s="165">
        <f t="shared" si="77"/>
        <v>1</v>
      </c>
      <c r="AY129" s="70" t="str">
        <f t="shared" si="68"/>
        <v/>
      </c>
      <c r="AZ129" s="102">
        <f t="shared" si="70"/>
        <v>7.7719984054565829</v>
      </c>
      <c r="BA129" s="230" t="str">
        <f t="shared" si="57"/>
        <v/>
      </c>
      <c r="BB129" s="46">
        <f t="shared" si="74"/>
        <v>1</v>
      </c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DG129">
        <v>12.8</v>
      </c>
      <c r="DH129">
        <v>22.2</v>
      </c>
      <c r="DK129">
        <v>0</v>
      </c>
    </row>
    <row r="130" spans="1:115" ht="15.6">
      <c r="A130" s="27">
        <v>20216</v>
      </c>
      <c r="B130">
        <v>14.7600002288818</v>
      </c>
      <c r="C130">
        <v>21.899999618530298</v>
      </c>
      <c r="D130">
        <v>0</v>
      </c>
      <c r="E130">
        <v>21.602803162446602</v>
      </c>
      <c r="F130" s="36">
        <f t="shared" si="39"/>
        <v>1.95789279475783</v>
      </c>
      <c r="G130" s="41">
        <f t="shared" si="49"/>
        <v>34.106532674692041</v>
      </c>
      <c r="H130" s="42">
        <f t="shared" si="50"/>
        <v>0.68213065349384083</v>
      </c>
      <c r="I130" s="61">
        <f t="shared" si="40"/>
        <v>20.114999771118175</v>
      </c>
      <c r="J130" s="37">
        <f t="shared" si="51"/>
        <v>1</v>
      </c>
      <c r="K130" s="89" t="str">
        <f t="shared" si="58"/>
        <v/>
      </c>
      <c r="L130" s="89">
        <f t="shared" si="62"/>
        <v>1</v>
      </c>
      <c r="M130" s="168">
        <f t="shared" si="72"/>
        <v>0.11041095426418751</v>
      </c>
      <c r="N130" s="165">
        <f t="shared" si="75"/>
        <v>1</v>
      </c>
      <c r="O130" s="70">
        <f t="shared" si="63"/>
        <v>1</v>
      </c>
      <c r="P130" s="102">
        <f t="shared" si="64"/>
        <v>4.0060007095337564</v>
      </c>
      <c r="Q130" s="230">
        <f t="shared" si="41"/>
        <v>20216</v>
      </c>
      <c r="R130" s="46">
        <f t="shared" si="71"/>
        <v>1</v>
      </c>
      <c r="S130" s="27">
        <v>22042</v>
      </c>
      <c r="T130">
        <v>4.78999996185303</v>
      </c>
      <c r="U130">
        <v>21.4799995422363</v>
      </c>
      <c r="V130">
        <v>0</v>
      </c>
      <c r="W130">
        <v>21.602803162446602</v>
      </c>
      <c r="X130" s="36">
        <f t="shared" si="42"/>
        <v>2.5630090513967918</v>
      </c>
      <c r="Y130" s="41">
        <f t="shared" si="52"/>
        <v>6.0881181788296317</v>
      </c>
      <c r="Z130" s="42">
        <f t="shared" si="53"/>
        <v>0.12176236357659263</v>
      </c>
      <c r="AA130" s="61">
        <f t="shared" si="43"/>
        <v>17.307499647140482</v>
      </c>
      <c r="AB130" s="37" t="str">
        <f t="shared" si="54"/>
        <v xml:space="preserve"> </v>
      </c>
      <c r="AC130" s="89">
        <f t="shared" si="59"/>
        <v>1</v>
      </c>
      <c r="AD130" s="89">
        <f t="shared" si="65"/>
        <v>1</v>
      </c>
      <c r="AE130" s="168">
        <f t="shared" si="61"/>
        <v>0.10956100087540166</v>
      </c>
      <c r="AF130" s="165">
        <f t="shared" si="76"/>
        <v>0</v>
      </c>
      <c r="AG130" s="70">
        <f t="shared" si="66"/>
        <v>1</v>
      </c>
      <c r="AH130" s="102">
        <f t="shared" si="67"/>
        <v>0</v>
      </c>
      <c r="AI130" s="230" t="str">
        <f t="shared" si="44"/>
        <v/>
      </c>
      <c r="AJ130" s="46">
        <f t="shared" si="73"/>
        <v>0</v>
      </c>
      <c r="AK130" s="27">
        <v>22408</v>
      </c>
      <c r="AL130">
        <v>7.1999998092651403</v>
      </c>
      <c r="AM130">
        <v>25.2399997711182</v>
      </c>
      <c r="AN130">
        <v>0</v>
      </c>
      <c r="AO130">
        <v>21.421285722068902</v>
      </c>
      <c r="AP130" s="34">
        <f t="shared" si="45"/>
        <v>2.9057607847294133</v>
      </c>
      <c r="AQ130" s="38">
        <f t="shared" si="55"/>
        <v>30.70202939444253</v>
      </c>
      <c r="AR130" s="40">
        <f t="shared" si="56"/>
        <v>0.61404058788885063</v>
      </c>
      <c r="AS130" s="61">
        <f t="shared" si="46"/>
        <v>20.729999780654936</v>
      </c>
      <c r="AT130" s="35">
        <f t="shared" si="47"/>
        <v>1</v>
      </c>
      <c r="AU130" s="76" t="str">
        <f t="shared" si="60"/>
        <v/>
      </c>
      <c r="AV130" s="89">
        <f t="shared" si="78"/>
        <v>1</v>
      </c>
      <c r="AW130" s="168">
        <f t="shared" si="48"/>
        <v>9.8723157880565016E-2</v>
      </c>
      <c r="AX130" s="165">
        <f t="shared" si="77"/>
        <v>1</v>
      </c>
      <c r="AY130" s="70" t="str">
        <f t="shared" si="68"/>
        <v/>
      </c>
      <c r="AZ130" s="102">
        <f t="shared" si="70"/>
        <v>8.9999984741211509</v>
      </c>
      <c r="BA130" s="230" t="str">
        <f t="shared" si="57"/>
        <v/>
      </c>
      <c r="BB130" s="46">
        <f t="shared" si="74"/>
        <v>1</v>
      </c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DG130">
        <v>13</v>
      </c>
      <c r="DH130">
        <v>21.5</v>
      </c>
      <c r="DK130">
        <v>0</v>
      </c>
    </row>
    <row r="131" spans="1:115" ht="15.6">
      <c r="A131" s="27">
        <v>20217</v>
      </c>
      <c r="B131">
        <v>14.539999961853001</v>
      </c>
      <c r="C131">
        <v>20.420000076293899</v>
      </c>
      <c r="D131">
        <v>17.600000381469702</v>
      </c>
      <c r="E131">
        <v>21.421285722068902</v>
      </c>
      <c r="F131" s="36">
        <f t="shared" si="39"/>
        <v>1.7203805723652499</v>
      </c>
      <c r="G131" s="41">
        <f t="shared" si="49"/>
        <v>50</v>
      </c>
      <c r="H131" s="42">
        <f t="shared" si="50"/>
        <v>1</v>
      </c>
      <c r="I131" s="61">
        <f t="shared" si="40"/>
        <v>18.950000047683673</v>
      </c>
      <c r="J131" s="37">
        <f t="shared" si="51"/>
        <v>1</v>
      </c>
      <c r="K131" s="89">
        <f t="shared" si="58"/>
        <v>1</v>
      </c>
      <c r="L131" s="89">
        <f t="shared" si="62"/>
        <v>1</v>
      </c>
      <c r="M131" s="168">
        <f t="shared" si="72"/>
        <v>0.11614311444062657</v>
      </c>
      <c r="N131" s="165">
        <f t="shared" si="75"/>
        <v>0</v>
      </c>
      <c r="O131" s="70">
        <f t="shared" si="63"/>
        <v>1</v>
      </c>
      <c r="P131" s="102">
        <f t="shared" si="64"/>
        <v>2.2340005874634157</v>
      </c>
      <c r="Q131" s="230" t="str">
        <f t="shared" si="41"/>
        <v/>
      </c>
      <c r="R131" s="46">
        <f t="shared" si="71"/>
        <v>1</v>
      </c>
      <c r="S131" s="27">
        <v>22043</v>
      </c>
      <c r="T131">
        <v>6.4800000190734899</v>
      </c>
      <c r="U131">
        <v>23.379999160766602</v>
      </c>
      <c r="V131">
        <v>0</v>
      </c>
      <c r="W131">
        <v>21.421285722068902</v>
      </c>
      <c r="X131" s="36">
        <f t="shared" si="42"/>
        <v>2.7058058211429343</v>
      </c>
      <c r="Y131" s="41">
        <f t="shared" si="52"/>
        <v>3.9234735219152843</v>
      </c>
      <c r="Z131" s="42">
        <f t="shared" si="53"/>
        <v>7.8469470438305683E-2</v>
      </c>
      <c r="AA131" s="61">
        <f t="shared" si="43"/>
        <v>19.154999375343323</v>
      </c>
      <c r="AB131" s="37" t="str">
        <f t="shared" si="54"/>
        <v xml:space="preserve"> </v>
      </c>
      <c r="AC131" s="89" t="str">
        <f t="shared" si="59"/>
        <v/>
      </c>
      <c r="AD131" s="89">
        <f t="shared" si="65"/>
        <v>1</v>
      </c>
      <c r="AE131" s="168">
        <f t="shared" si="61"/>
        <v>0.11603398530493822</v>
      </c>
      <c r="AF131" s="165">
        <f t="shared" si="76"/>
        <v>0</v>
      </c>
      <c r="AG131" s="70">
        <f t="shared" si="66"/>
        <v>1</v>
      </c>
      <c r="AH131" s="102">
        <f t="shared" si="67"/>
        <v>0.1239995002746582</v>
      </c>
      <c r="AI131" s="230" t="str">
        <f t="shared" si="44"/>
        <v/>
      </c>
      <c r="AJ131" s="46">
        <f t="shared" si="73"/>
        <v>0</v>
      </c>
      <c r="AK131" s="27">
        <v>22409</v>
      </c>
      <c r="AL131">
        <v>10.4099998474121</v>
      </c>
      <c r="AM131">
        <v>24.639999389648398</v>
      </c>
      <c r="AN131">
        <v>0</v>
      </c>
      <c r="AO131">
        <v>21.2429810194974</v>
      </c>
      <c r="AP131" s="34">
        <f t="shared" si="45"/>
        <v>2.6574299272819757</v>
      </c>
      <c r="AQ131" s="38">
        <f t="shared" si="55"/>
        <v>28.576085452616951</v>
      </c>
      <c r="AR131" s="40">
        <f t="shared" si="56"/>
        <v>0.57152170905233901</v>
      </c>
      <c r="AS131" s="61">
        <f t="shared" si="46"/>
        <v>21.082499504089323</v>
      </c>
      <c r="AT131" s="35">
        <f t="shared" si="47"/>
        <v>1</v>
      </c>
      <c r="AU131" s="76" t="str">
        <f t="shared" si="60"/>
        <v/>
      </c>
      <c r="AV131" s="89">
        <f t="shared" si="78"/>
        <v>1</v>
      </c>
      <c r="AW131" s="168">
        <f t="shared" si="48"/>
        <v>8.4972478752080777E-2</v>
      </c>
      <c r="AX131" s="165">
        <f t="shared" si="77"/>
        <v>1</v>
      </c>
      <c r="AY131" s="70" t="str">
        <f t="shared" si="68"/>
        <v/>
      </c>
      <c r="AZ131" s="102">
        <f t="shared" si="70"/>
        <v>10.66599807739261</v>
      </c>
      <c r="BA131" s="230" t="str">
        <f t="shared" si="57"/>
        <v/>
      </c>
      <c r="BB131" s="46">
        <f t="shared" si="74"/>
        <v>1</v>
      </c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DG131">
        <v>12.2</v>
      </c>
      <c r="DH131">
        <v>21.5</v>
      </c>
      <c r="DK131">
        <v>0</v>
      </c>
    </row>
    <row r="132" spans="1:115" ht="15.6">
      <c r="A132" s="27">
        <v>20218</v>
      </c>
      <c r="B132">
        <v>13.6000003814697</v>
      </c>
      <c r="C132">
        <v>22.569999694824201</v>
      </c>
      <c r="D132">
        <v>20.100000381469702</v>
      </c>
      <c r="E132">
        <v>21.2429810194974</v>
      </c>
      <c r="F132" s="36">
        <f t="shared" ref="F132:F195" si="79">0.0023*(AVERAGE(B132:C132)+17.8)*(C132-B132)^0.5*E132/2.45</f>
        <v>2.1433168026465599</v>
      </c>
      <c r="G132" s="41">
        <f t="shared" si="49"/>
        <v>50</v>
      </c>
      <c r="H132" s="42">
        <f t="shared" si="50"/>
        <v>1</v>
      </c>
      <c r="I132" s="61">
        <f t="shared" ref="I132:I195" si="80">(C132-(C132-B132)/4)</f>
        <v>20.327499866485574</v>
      </c>
      <c r="J132" s="37">
        <f t="shared" si="51"/>
        <v>1</v>
      </c>
      <c r="K132" s="89">
        <f t="shared" si="58"/>
        <v>1</v>
      </c>
      <c r="L132" s="89">
        <f t="shared" si="62"/>
        <v>1</v>
      </c>
      <c r="M132" s="168">
        <f t="shared" si="72"/>
        <v>0.10744566876111991</v>
      </c>
      <c r="N132" s="165">
        <f t="shared" si="75"/>
        <v>1</v>
      </c>
      <c r="O132" s="70" t="str">
        <f t="shared" si="63"/>
        <v/>
      </c>
      <c r="P132" s="102">
        <f t="shared" si="64"/>
        <v>2.599999999999997</v>
      </c>
      <c r="Q132" s="230" t="str">
        <f t="shared" ref="Q132:Q195" si="81">IF(R132&gt;R131,A132,"")</f>
        <v/>
      </c>
      <c r="R132" s="46">
        <f t="shared" si="71"/>
        <v>1</v>
      </c>
      <c r="S132" s="27">
        <v>22044</v>
      </c>
      <c r="T132">
        <v>9.2100000381469709</v>
      </c>
      <c r="U132">
        <v>20.610000610351602</v>
      </c>
      <c r="V132">
        <v>0</v>
      </c>
      <c r="W132">
        <v>21.2429810194974</v>
      </c>
      <c r="X132" s="36">
        <f t="shared" ref="X132:X195" si="82">0.0023*(AVERAGE(T132:U132)+17.8)*(U132-T132)^0.5*W132/2.45</f>
        <v>2.2024709947440684</v>
      </c>
      <c r="Y132" s="41">
        <f t="shared" si="52"/>
        <v>2.1614967261200295</v>
      </c>
      <c r="Z132" s="42">
        <f t="shared" si="53"/>
        <v>4.3229934522400593E-2</v>
      </c>
      <c r="AA132" s="61">
        <f t="shared" ref="AA132:AA195" si="83">(U132-(U132-T132)/4)</f>
        <v>17.760000467300443</v>
      </c>
      <c r="AB132" s="37" t="str">
        <f t="shared" si="54"/>
        <v xml:space="preserve"> </v>
      </c>
      <c r="AC132" s="89" t="str">
        <f t="shared" si="59"/>
        <v/>
      </c>
      <c r="AD132" s="89">
        <f t="shared" si="65"/>
        <v>1</v>
      </c>
      <c r="AE132" s="168">
        <f t="shared" si="61"/>
        <v>0.11237812994127316</v>
      </c>
      <c r="AF132" s="165">
        <f t="shared" si="76"/>
        <v>0</v>
      </c>
      <c r="AG132" s="70">
        <f t="shared" si="66"/>
        <v>1</v>
      </c>
      <c r="AH132" s="102">
        <f t="shared" si="67"/>
        <v>0.1239995002746582</v>
      </c>
      <c r="AI132" s="230">
        <f t="shared" ref="AI132:AI195" si="84">IF(AJ132&gt;AJ131,S132,"")</f>
        <v>22044</v>
      </c>
      <c r="AJ132" s="46">
        <f t="shared" si="73"/>
        <v>1</v>
      </c>
      <c r="AK132" s="27">
        <v>22410</v>
      </c>
      <c r="AL132">
        <v>11.3400001525879</v>
      </c>
      <c r="AM132">
        <v>25.680000305175799</v>
      </c>
      <c r="AN132">
        <v>0</v>
      </c>
      <c r="AO132">
        <v>21.067966516925999</v>
      </c>
      <c r="AP132" s="34">
        <f t="shared" ref="AP132:AP195" si="85">0.0023*(AVERAGE(AL132:AM132)+17.8)*(AM132-AL132)^0.5*AO132/2.45</f>
        <v>2.7194758141945545</v>
      </c>
      <c r="AQ132" s="38">
        <f t="shared" si="55"/>
        <v>26.400504801261306</v>
      </c>
      <c r="AR132" s="40">
        <f t="shared" si="56"/>
        <v>0.52801009602522608</v>
      </c>
      <c r="AS132" s="61">
        <f t="shared" ref="AS132:AS195" si="86">(AM132-(AM132-AL132)/4)</f>
        <v>22.095000267028823</v>
      </c>
      <c r="AT132" s="35">
        <f t="shared" ref="AT132:AT195" si="87">IF(AR132&gt;$BF$3,1," ")</f>
        <v>1</v>
      </c>
      <c r="AU132" s="76" t="str">
        <f t="shared" si="60"/>
        <v/>
      </c>
      <c r="AV132" s="89">
        <f t="shared" si="78"/>
        <v>1</v>
      </c>
      <c r="AW132" s="168">
        <f t="shared" ref="AW132:AW195" si="88">IF(AND(AS132&lt;21.5,AS132&gt;4.5),0.000318*AS132*(AS132-4.5)*((21.5-AS132)^(1/3.25)),0)</f>
        <v>0</v>
      </c>
      <c r="AX132" s="165">
        <f t="shared" si="77"/>
        <v>1</v>
      </c>
      <c r="AY132" s="70" t="str">
        <f t="shared" si="68"/>
        <v/>
      </c>
      <c r="AZ132" s="102">
        <f t="shared" si="70"/>
        <v>12.547998237609908</v>
      </c>
      <c r="BA132" s="230" t="str">
        <f t="shared" si="57"/>
        <v/>
      </c>
      <c r="BB132" s="46">
        <f t="shared" si="74"/>
        <v>1</v>
      </c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DG132">
        <v>8.8000000000000007</v>
      </c>
      <c r="DH132">
        <v>21.6</v>
      </c>
      <c r="DK132">
        <v>0.4</v>
      </c>
    </row>
    <row r="133" spans="1:115" ht="15.6">
      <c r="A133" s="27">
        <v>20219</v>
      </c>
      <c r="B133">
        <v>14.8900003433228</v>
      </c>
      <c r="C133">
        <v>21.540000915527301</v>
      </c>
      <c r="D133">
        <v>1</v>
      </c>
      <c r="E133">
        <v>21.067966516925999</v>
      </c>
      <c r="F133" s="36">
        <f t="shared" si="79"/>
        <v>1.8368709216170076</v>
      </c>
      <c r="G133" s="41">
        <f t="shared" ref="G133:G196" si="89">IF((D133+G132-($BF$2*F133))&gt;0,IF((D133+G132-($BF$2*F133))&gt;$BF$1,$BF$1,(D133+G132-($BF$2*F133))),0)</f>
        <v>49.530503262706397</v>
      </c>
      <c r="H133" s="42">
        <f t="shared" ref="H133:H196" si="90">IF(G133/$BF$1&gt;1,1,G133/$BF$1)</f>
        <v>0.99061006525412798</v>
      </c>
      <c r="I133" s="61">
        <f t="shared" si="80"/>
        <v>19.877500772476175</v>
      </c>
      <c r="J133" s="37">
        <f t="shared" ref="J133:J196" si="91">IF(H133&gt;$BF$3,1," ")</f>
        <v>1</v>
      </c>
      <c r="K133" s="89">
        <f t="shared" si="58"/>
        <v>1</v>
      </c>
      <c r="L133" s="89">
        <f t="shared" si="62"/>
        <v>1</v>
      </c>
      <c r="M133" s="168">
        <f t="shared" si="72"/>
        <v>0.11280979498275337</v>
      </c>
      <c r="N133" s="165">
        <f t="shared" si="75"/>
        <v>1</v>
      </c>
      <c r="O133" s="70" t="str">
        <f t="shared" si="63"/>
        <v/>
      </c>
      <c r="P133" s="102">
        <f t="shared" si="64"/>
        <v>3.1420001983642178</v>
      </c>
      <c r="Q133" s="230" t="str">
        <f t="shared" si="81"/>
        <v/>
      </c>
      <c r="R133" s="46">
        <f t="shared" si="71"/>
        <v>1</v>
      </c>
      <c r="S133" s="27">
        <v>22045</v>
      </c>
      <c r="T133">
        <v>10.180000305175801</v>
      </c>
      <c r="U133">
        <v>17.430000305175799</v>
      </c>
      <c r="V133">
        <v>20.5</v>
      </c>
      <c r="W133">
        <v>21.067966516925999</v>
      </c>
      <c r="X133" s="36">
        <f t="shared" si="82"/>
        <v>1.6830971060700461</v>
      </c>
      <c r="Y133" s="41">
        <f t="shared" ref="Y133:Y196" si="92">IF((V133+Y132-($BF$2*X133))&gt;0,IF((V133+Y132-($BF$2*X133))&gt;$BF$1,$BF$1,(V133+Y132-($BF$2*X133))),0)</f>
        <v>21.315019041263991</v>
      </c>
      <c r="Z133" s="42">
        <f t="shared" ref="Z133:Z196" si="93">IF(Y133/$BF$1&gt;1,1,Y133/$BF$1)</f>
        <v>0.42630038082527982</v>
      </c>
      <c r="AA133" s="61">
        <f t="shared" si="83"/>
        <v>15.617500305175799</v>
      </c>
      <c r="AB133" s="37">
        <f t="shared" ref="AB133:AB196" si="94">IF(Z133&gt;$BF$3,1," ")</f>
        <v>1</v>
      </c>
      <c r="AC133" s="89">
        <f t="shared" si="59"/>
        <v>1</v>
      </c>
      <c r="AD133" s="89">
        <f t="shared" si="65"/>
        <v>1</v>
      </c>
      <c r="AE133" s="168">
        <f t="shared" si="61"/>
        <v>9.5243220979114251E-2</v>
      </c>
      <c r="AF133" s="165">
        <f t="shared" si="76"/>
        <v>0</v>
      </c>
      <c r="AG133" s="70">
        <f t="shared" si="66"/>
        <v>1</v>
      </c>
      <c r="AH133" s="102">
        <f t="shared" si="67"/>
        <v>0.1239995002746582</v>
      </c>
      <c r="AI133" s="230" t="str">
        <f t="shared" si="84"/>
        <v/>
      </c>
      <c r="AJ133" s="46">
        <f t="shared" si="73"/>
        <v>1</v>
      </c>
      <c r="AK133" s="27">
        <v>22411</v>
      </c>
      <c r="AL133">
        <v>10.789999961853001</v>
      </c>
      <c r="AM133">
        <v>21.139999389648398</v>
      </c>
      <c r="AN133">
        <v>0</v>
      </c>
      <c r="AO133">
        <v>20.8963196765486</v>
      </c>
      <c r="AP133" s="34">
        <f t="shared" si="85"/>
        <v>2.1309264889069444</v>
      </c>
      <c r="AQ133" s="38">
        <f t="shared" ref="AQ133:AQ196" si="95">IF((AN133+AQ132-($BF$2*AP133))&gt;0,IF((AN133+AQ132-($BF$2*AP133))&gt;$BF$1,$BF$1,(AN133+AQ132-($BF$2*AP133))),0)</f>
        <v>24.695763610135749</v>
      </c>
      <c r="AR133" s="40">
        <f t="shared" ref="AR133:AR196" si="96">IF(AQ133/$BF$1&gt;1,1,AQ133/$BF$1)</f>
        <v>0.49391527220271497</v>
      </c>
      <c r="AS133" s="61">
        <f t="shared" si="86"/>
        <v>18.552499532699549</v>
      </c>
      <c r="AT133" s="35">
        <f t="shared" si="87"/>
        <v>1</v>
      </c>
      <c r="AU133" s="76" t="str">
        <f t="shared" si="60"/>
        <v/>
      </c>
      <c r="AV133" s="89">
        <f t="shared" si="78"/>
        <v>1</v>
      </c>
      <c r="AW133" s="168">
        <f t="shared" si="88"/>
        <v>0.11561933771130196</v>
      </c>
      <c r="AX133" s="165">
        <f t="shared" si="77"/>
        <v>1</v>
      </c>
      <c r="AY133" s="70" t="str">
        <f t="shared" si="68"/>
        <v/>
      </c>
      <c r="AZ133" s="102">
        <f t="shared" si="70"/>
        <v>11.259997749328651</v>
      </c>
      <c r="BA133" s="230" t="str">
        <f t="shared" ref="BA133:BA196" si="97">IF(BB133&gt;BB132,AK133,"")</f>
        <v/>
      </c>
      <c r="BB133" s="46">
        <f t="shared" si="74"/>
        <v>1</v>
      </c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DG133" s="39">
        <v>11</v>
      </c>
      <c r="DH133" s="39">
        <v>21.6</v>
      </c>
      <c r="DK133">
        <v>0</v>
      </c>
    </row>
    <row r="134" spans="1:115" ht="15.6">
      <c r="A134" s="27">
        <v>20220</v>
      </c>
      <c r="B134">
        <v>12.1000003814697</v>
      </c>
      <c r="C134">
        <v>20.040000915527301</v>
      </c>
      <c r="D134">
        <v>0.10000000149011599</v>
      </c>
      <c r="E134">
        <v>20.8963196765486</v>
      </c>
      <c r="F134" s="36">
        <f t="shared" si="79"/>
        <v>1.872220628221291</v>
      </c>
      <c r="G134" s="41">
        <f t="shared" si="89"/>
        <v>48.13272676161948</v>
      </c>
      <c r="H134" s="42">
        <f t="shared" si="90"/>
        <v>0.96265453523238964</v>
      </c>
      <c r="I134" s="61">
        <f t="shared" si="80"/>
        <v>18.0550007820129</v>
      </c>
      <c r="J134" s="37">
        <f t="shared" si="91"/>
        <v>1</v>
      </c>
      <c r="K134" s="89">
        <f t="shared" ref="K134:K197" si="98">IF((SUM(D130:D134))&gt;$BF$6,1,"")</f>
        <v>1</v>
      </c>
      <c r="L134" s="89">
        <f t="shared" si="62"/>
        <v>1</v>
      </c>
      <c r="M134" s="168">
        <f t="shared" si="72"/>
        <v>0.11387100165264417</v>
      </c>
      <c r="N134" s="165">
        <f t="shared" si="75"/>
        <v>1</v>
      </c>
      <c r="O134" s="70">
        <f t="shared" si="63"/>
        <v>1</v>
      </c>
      <c r="P134" s="102">
        <f t="shared" si="64"/>
        <v>3.1420001983642178</v>
      </c>
      <c r="Q134" s="230" t="str">
        <f t="shared" si="81"/>
        <v/>
      </c>
      <c r="R134" s="46">
        <f t="shared" si="71"/>
        <v>1</v>
      </c>
      <c r="S134" s="27">
        <v>22046</v>
      </c>
      <c r="T134">
        <v>9.9099998474121094</v>
      </c>
      <c r="U134">
        <v>19.159999847412099</v>
      </c>
      <c r="V134">
        <v>6.5</v>
      </c>
      <c r="W134">
        <v>20.8963196765486</v>
      </c>
      <c r="X134" s="36">
        <f t="shared" si="82"/>
        <v>1.9291912560345994</v>
      </c>
      <c r="Y134" s="41">
        <f t="shared" si="92"/>
        <v>26.271666036436311</v>
      </c>
      <c r="Z134" s="42">
        <f t="shared" si="93"/>
        <v>0.52543332072872628</v>
      </c>
      <c r="AA134" s="61">
        <f t="shared" si="83"/>
        <v>16.847499847412102</v>
      </c>
      <c r="AB134" s="37">
        <f t="shared" si="94"/>
        <v>1</v>
      </c>
      <c r="AC134" s="89">
        <f t="shared" ref="AC134:AC197" si="99">IF((SUM(V130:V134))&gt;$BF$6,1,"")</f>
        <v>1</v>
      </c>
      <c r="AD134" s="89">
        <f t="shared" si="65"/>
        <v>1</v>
      </c>
      <c r="AE134" s="168">
        <f t="shared" si="61"/>
        <v>0.10616554134153018</v>
      </c>
      <c r="AF134" s="170">
        <f t="shared" si="76"/>
        <v>1</v>
      </c>
      <c r="AG134" s="70">
        <f t="shared" si="66"/>
        <v>1</v>
      </c>
      <c r="AH134" s="102">
        <f t="shared" si="67"/>
        <v>0.1239995002746582</v>
      </c>
      <c r="AI134" s="230" t="str">
        <f t="shared" si="84"/>
        <v/>
      </c>
      <c r="AJ134" s="46">
        <f t="shared" si="73"/>
        <v>1</v>
      </c>
      <c r="AK134" s="27">
        <v>22412</v>
      </c>
      <c r="AL134">
        <v>10.7399997711182</v>
      </c>
      <c r="AM134">
        <v>18.600000381469702</v>
      </c>
      <c r="AN134">
        <v>42.200000762939503</v>
      </c>
      <c r="AO134">
        <v>20.728117960559199</v>
      </c>
      <c r="AP134" s="34">
        <f t="shared" si="85"/>
        <v>1.7713941360343692</v>
      </c>
      <c r="AQ134" s="38">
        <f t="shared" si="95"/>
        <v>50</v>
      </c>
      <c r="AR134" s="40">
        <f t="shared" si="96"/>
        <v>1</v>
      </c>
      <c r="AS134" s="61">
        <f t="shared" si="86"/>
        <v>16.635000228881825</v>
      </c>
      <c r="AT134" s="35">
        <f t="shared" si="87"/>
        <v>1</v>
      </c>
      <c r="AU134" s="76">
        <f t="shared" ref="AU134:AU197" si="100">IF((SUM(AN130:AN134))&gt;$BF$6,1,"")</f>
        <v>1</v>
      </c>
      <c r="AV134" s="89">
        <f t="shared" si="78"/>
        <v>1</v>
      </c>
      <c r="AW134" s="168">
        <f t="shared" si="88"/>
        <v>0.10444792577382084</v>
      </c>
      <c r="AX134" s="165">
        <f t="shared" si="77"/>
        <v>1</v>
      </c>
      <c r="AY134" s="70" t="str">
        <f t="shared" si="68"/>
        <v/>
      </c>
      <c r="AZ134" s="102">
        <f t="shared" si="70"/>
        <v>10.773998260498084</v>
      </c>
      <c r="BA134" s="230" t="str">
        <f t="shared" si="97"/>
        <v/>
      </c>
      <c r="BB134" s="46">
        <f t="shared" si="74"/>
        <v>0</v>
      </c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DG134">
        <v>13</v>
      </c>
      <c r="DH134">
        <v>20</v>
      </c>
      <c r="DK134">
        <v>0</v>
      </c>
    </row>
    <row r="135" spans="1:115" ht="15.6">
      <c r="A135" s="27">
        <v>20221</v>
      </c>
      <c r="B135">
        <v>8.3900003433227504</v>
      </c>
      <c r="C135">
        <v>19.0100002288818</v>
      </c>
      <c r="D135">
        <v>0</v>
      </c>
      <c r="E135">
        <v>20.728117960559199</v>
      </c>
      <c r="F135" s="36">
        <f t="shared" si="79"/>
        <v>1.9975351808684476</v>
      </c>
      <c r="G135" s="41">
        <f t="shared" si="89"/>
        <v>46.534698616924722</v>
      </c>
      <c r="H135" s="42">
        <f t="shared" si="90"/>
        <v>0.93069397233849438</v>
      </c>
      <c r="I135" s="61">
        <f t="shared" si="80"/>
        <v>16.355000257492037</v>
      </c>
      <c r="J135" s="37">
        <f t="shared" si="91"/>
        <v>1</v>
      </c>
      <c r="K135" s="89">
        <f t="shared" si="98"/>
        <v>1</v>
      </c>
      <c r="L135" s="89">
        <f t="shared" si="62"/>
        <v>1</v>
      </c>
      <c r="M135" s="168">
        <f t="shared" si="72"/>
        <v>0.10206269816210853</v>
      </c>
      <c r="N135" s="165">
        <f t="shared" si="75"/>
        <v>1</v>
      </c>
      <c r="O135" s="70">
        <f t="shared" si="63"/>
        <v>1</v>
      </c>
      <c r="P135" s="102">
        <f t="shared" si="64"/>
        <v>3.1420001983642178</v>
      </c>
      <c r="Q135" s="230" t="str">
        <f t="shared" si="81"/>
        <v/>
      </c>
      <c r="R135" s="46">
        <f t="shared" si="71"/>
        <v>1</v>
      </c>
      <c r="S135" s="27">
        <v>22047</v>
      </c>
      <c r="T135">
        <v>7.5999999046325701</v>
      </c>
      <c r="U135">
        <v>17.209999084472699</v>
      </c>
      <c r="V135">
        <v>0</v>
      </c>
      <c r="W135">
        <v>20.728117960559199</v>
      </c>
      <c r="X135" s="36">
        <f t="shared" si="82"/>
        <v>1.8220577225262551</v>
      </c>
      <c r="Y135" s="41">
        <f t="shared" si="92"/>
        <v>24.814019858415307</v>
      </c>
      <c r="Z135" s="42">
        <f t="shared" si="93"/>
        <v>0.49628039716830613</v>
      </c>
      <c r="AA135" s="61">
        <f t="shared" si="83"/>
        <v>14.807499289512666</v>
      </c>
      <c r="AB135" s="37">
        <f t="shared" si="94"/>
        <v>1</v>
      </c>
      <c r="AC135" s="89">
        <f t="shared" si="99"/>
        <v>1</v>
      </c>
      <c r="AD135" s="89">
        <f t="shared" si="65"/>
        <v>1</v>
      </c>
      <c r="AE135" s="168">
        <f t="shared" si="61"/>
        <v>8.711428209789629E-2</v>
      </c>
      <c r="AF135" s="165">
        <f t="shared" si="76"/>
        <v>1</v>
      </c>
      <c r="AG135" s="70">
        <f t="shared" si="66"/>
        <v>1</v>
      </c>
      <c r="AH135" s="102">
        <f t="shared" si="67"/>
        <v>0.1239995002746582</v>
      </c>
      <c r="AI135" s="230" t="str">
        <f t="shared" si="84"/>
        <v/>
      </c>
      <c r="AJ135" s="46">
        <f t="shared" si="73"/>
        <v>1</v>
      </c>
      <c r="AK135" s="27">
        <v>22413</v>
      </c>
      <c r="AL135">
        <v>10.289999961853001</v>
      </c>
      <c r="AM135">
        <v>18.440000534057599</v>
      </c>
      <c r="AN135">
        <v>12.1000003814697</v>
      </c>
      <c r="AO135">
        <v>20.563438831151501</v>
      </c>
      <c r="AP135" s="34">
        <f t="shared" si="85"/>
        <v>1.7726372609794556</v>
      </c>
      <c r="AQ135" s="38">
        <f t="shared" si="95"/>
        <v>50</v>
      </c>
      <c r="AR135" s="40">
        <f t="shared" si="96"/>
        <v>1</v>
      </c>
      <c r="AS135" s="61">
        <f t="shared" si="86"/>
        <v>16.402500391006448</v>
      </c>
      <c r="AT135" s="35">
        <f t="shared" si="87"/>
        <v>1</v>
      </c>
      <c r="AU135" s="76">
        <f t="shared" si="100"/>
        <v>1</v>
      </c>
      <c r="AV135" s="89">
        <f t="shared" si="78"/>
        <v>1</v>
      </c>
      <c r="AW135" s="168">
        <f t="shared" si="88"/>
        <v>0.10247637417141157</v>
      </c>
      <c r="AX135" s="165">
        <f t="shared" si="77"/>
        <v>1</v>
      </c>
      <c r="AY135" s="70" t="str">
        <f t="shared" si="68"/>
        <v/>
      </c>
      <c r="AZ135" s="102">
        <f t="shared" si="70"/>
        <v>9.1199985504150654</v>
      </c>
      <c r="BA135" s="230" t="str">
        <f t="shared" si="97"/>
        <v/>
      </c>
      <c r="BB135" s="46">
        <f t="shared" si="74"/>
        <v>0</v>
      </c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DG135">
        <v>12.9</v>
      </c>
      <c r="DH135">
        <v>23</v>
      </c>
      <c r="DK135">
        <v>10</v>
      </c>
    </row>
    <row r="136" spans="1:115" ht="15.6">
      <c r="A136" s="27">
        <v>20222</v>
      </c>
      <c r="B136">
        <v>9.3199996948242205</v>
      </c>
      <c r="C136">
        <v>19.790000915527301</v>
      </c>
      <c r="D136">
        <v>0</v>
      </c>
      <c r="E136">
        <v>20.563438831151501</v>
      </c>
      <c r="F136" s="36">
        <f t="shared" si="79"/>
        <v>2.0210277173522373</v>
      </c>
      <c r="G136" s="41">
        <f t="shared" si="89"/>
        <v>44.917876443042928</v>
      </c>
      <c r="H136" s="42">
        <f t="shared" si="90"/>
        <v>0.89835752886085851</v>
      </c>
      <c r="I136" s="61">
        <f t="shared" si="80"/>
        <v>17.172500610351531</v>
      </c>
      <c r="J136" s="37">
        <f t="shared" si="91"/>
        <v>1</v>
      </c>
      <c r="K136" s="89">
        <f t="shared" si="98"/>
        <v>1</v>
      </c>
      <c r="L136" s="89">
        <f t="shared" si="62"/>
        <v>1</v>
      </c>
      <c r="M136" s="168">
        <f t="shared" si="72"/>
        <v>0.1086146024043276</v>
      </c>
      <c r="N136" s="165">
        <f t="shared" si="75"/>
        <v>1</v>
      </c>
      <c r="O136" s="70">
        <f t="shared" si="63"/>
        <v>1</v>
      </c>
      <c r="P136" s="102">
        <f t="shared" si="64"/>
        <v>3.1420001983642178</v>
      </c>
      <c r="Q136" s="230" t="str">
        <f t="shared" si="81"/>
        <v/>
      </c>
      <c r="R136" s="46">
        <f t="shared" si="71"/>
        <v>0</v>
      </c>
      <c r="S136" s="27">
        <v>22048</v>
      </c>
      <c r="T136">
        <v>6.0300002098083496</v>
      </c>
      <c r="U136">
        <v>18.159999847412099</v>
      </c>
      <c r="V136">
        <v>0.5</v>
      </c>
      <c r="W136">
        <v>20.563438831151501</v>
      </c>
      <c r="X136" s="36">
        <f t="shared" si="82"/>
        <v>2.0099555233739785</v>
      </c>
      <c r="Y136" s="41">
        <f t="shared" si="92"/>
        <v>23.706055439716124</v>
      </c>
      <c r="Z136" s="42">
        <f t="shared" si="93"/>
        <v>0.47412110879432245</v>
      </c>
      <c r="AA136" s="61">
        <f t="shared" si="83"/>
        <v>15.127499938011162</v>
      </c>
      <c r="AB136" s="37">
        <f t="shared" si="94"/>
        <v>1</v>
      </c>
      <c r="AC136" s="89">
        <f t="shared" si="99"/>
        <v>1</v>
      </c>
      <c r="AD136" s="89">
        <f t="shared" si="65"/>
        <v>1</v>
      </c>
      <c r="AE136" s="168">
        <f t="shared" si="61"/>
        <v>9.0386869324754607E-2</v>
      </c>
      <c r="AF136" s="165">
        <f t="shared" si="76"/>
        <v>1</v>
      </c>
      <c r="AG136" s="70">
        <f t="shared" si="66"/>
        <v>1</v>
      </c>
      <c r="AH136" s="102">
        <f t="shared" si="67"/>
        <v>0.1239995002746582</v>
      </c>
      <c r="AI136" s="230" t="str">
        <f t="shared" si="84"/>
        <v/>
      </c>
      <c r="AJ136" s="46">
        <f t="shared" si="73"/>
        <v>1</v>
      </c>
      <c r="AK136" s="27">
        <v>22414</v>
      </c>
      <c r="AL136">
        <v>12.0100002288818</v>
      </c>
      <c r="AM136">
        <v>20.2299995422363</v>
      </c>
      <c r="AN136">
        <v>3.2999999523162802</v>
      </c>
      <c r="AO136">
        <v>20.402359750519601</v>
      </c>
      <c r="AP136" s="34">
        <f t="shared" si="85"/>
        <v>1.862661274612823</v>
      </c>
      <c r="AQ136" s="38">
        <f t="shared" si="95"/>
        <v>50</v>
      </c>
      <c r="AR136" s="40">
        <f t="shared" si="96"/>
        <v>1</v>
      </c>
      <c r="AS136" s="61">
        <f t="shared" si="86"/>
        <v>18.174999713897677</v>
      </c>
      <c r="AT136" s="35">
        <f t="shared" si="87"/>
        <v>1</v>
      </c>
      <c r="AU136" s="76">
        <f t="shared" si="100"/>
        <v>1</v>
      </c>
      <c r="AV136" s="89">
        <f t="shared" si="78"/>
        <v>1</v>
      </c>
      <c r="AW136" s="168">
        <f t="shared" si="88"/>
        <v>0.11438791577018054</v>
      </c>
      <c r="AX136" s="165">
        <f t="shared" si="77"/>
        <v>0</v>
      </c>
      <c r="AY136" s="70" t="str">
        <f t="shared" si="68"/>
        <v/>
      </c>
      <c r="AZ136" s="102">
        <f t="shared" si="70"/>
        <v>8.0759990692138643</v>
      </c>
      <c r="BA136" s="230" t="str">
        <f t="shared" si="97"/>
        <v/>
      </c>
      <c r="BB136" s="46">
        <f t="shared" si="74"/>
        <v>0</v>
      </c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DG136">
        <v>9</v>
      </c>
      <c r="DH136">
        <v>26</v>
      </c>
      <c r="DK136">
        <v>0.3</v>
      </c>
    </row>
    <row r="137" spans="1:115" ht="15.6">
      <c r="A137" s="27">
        <v>20223</v>
      </c>
      <c r="B137">
        <v>9.9200000762939506</v>
      </c>
      <c r="C137">
        <v>19.7299995422363</v>
      </c>
      <c r="D137">
        <v>0</v>
      </c>
      <c r="E137">
        <v>20.402359750519601</v>
      </c>
      <c r="F137" s="36">
        <f t="shared" si="79"/>
        <v>1.9571637462084548</v>
      </c>
      <c r="G137" s="41">
        <f t="shared" si="89"/>
        <v>43.352145446076165</v>
      </c>
      <c r="H137" s="42">
        <f t="shared" si="90"/>
        <v>0.86704290892152325</v>
      </c>
      <c r="I137" s="61">
        <f t="shared" si="80"/>
        <v>17.277499675750711</v>
      </c>
      <c r="J137" s="37">
        <f t="shared" si="91"/>
        <v>1</v>
      </c>
      <c r="K137" s="89" t="str">
        <f t="shared" si="98"/>
        <v/>
      </c>
      <c r="L137" s="89">
        <f t="shared" si="62"/>
        <v>1</v>
      </c>
      <c r="M137" s="168">
        <f t="shared" si="72"/>
        <v>0.10935455411219039</v>
      </c>
      <c r="N137" s="165">
        <f t="shared" si="75"/>
        <v>1</v>
      </c>
      <c r="O137" s="70">
        <f t="shared" si="63"/>
        <v>1</v>
      </c>
      <c r="P137" s="102">
        <f t="shared" si="64"/>
        <v>3.0779998779296589</v>
      </c>
      <c r="Q137" s="230" t="str">
        <f t="shared" si="81"/>
        <v/>
      </c>
      <c r="R137" s="46">
        <f t="shared" si="71"/>
        <v>0</v>
      </c>
      <c r="S137" s="27">
        <v>22049</v>
      </c>
      <c r="T137">
        <v>6.0799999237060502</v>
      </c>
      <c r="U137">
        <v>18.959999084472699</v>
      </c>
      <c r="V137">
        <v>0</v>
      </c>
      <c r="W137">
        <v>20.402359750519601</v>
      </c>
      <c r="X137" s="36">
        <f t="shared" si="82"/>
        <v>2.0841513786886656</v>
      </c>
      <c r="Y137" s="41">
        <f t="shared" si="92"/>
        <v>22.038734336765192</v>
      </c>
      <c r="Z137" s="42">
        <f t="shared" si="93"/>
        <v>0.44077468673530384</v>
      </c>
      <c r="AA137" s="61">
        <f t="shared" si="83"/>
        <v>15.739999294281038</v>
      </c>
      <c r="AB137" s="37">
        <f t="shared" si="94"/>
        <v>1</v>
      </c>
      <c r="AC137" s="89">
        <f t="shared" si="99"/>
        <v>1</v>
      </c>
      <c r="AD137" s="89">
        <f t="shared" si="65"/>
        <v>1</v>
      </c>
      <c r="AE137" s="168">
        <f t="shared" si="61"/>
        <v>9.6421587526850719E-2</v>
      </c>
      <c r="AF137" s="165">
        <f t="shared" si="76"/>
        <v>1</v>
      </c>
      <c r="AG137" s="70">
        <f t="shared" si="66"/>
        <v>1</v>
      </c>
      <c r="AH137" s="102">
        <f t="shared" si="67"/>
        <v>0.1239995002746582</v>
      </c>
      <c r="AI137" s="230" t="str">
        <f t="shared" si="84"/>
        <v/>
      </c>
      <c r="AJ137" s="46">
        <f t="shared" si="73"/>
        <v>1</v>
      </c>
      <c r="AK137" s="27">
        <v>22415</v>
      </c>
      <c r="AL137">
        <v>11.8699998855591</v>
      </c>
      <c r="AM137">
        <v>20.9899997711182</v>
      </c>
      <c r="AN137">
        <v>0.10000000149011599</v>
      </c>
      <c r="AO137">
        <v>20.244958180857399</v>
      </c>
      <c r="AP137" s="34">
        <f t="shared" si="85"/>
        <v>1.9646398508670857</v>
      </c>
      <c r="AQ137" s="38">
        <f t="shared" si="95"/>
        <v>48.528288120796446</v>
      </c>
      <c r="AR137" s="40">
        <f t="shared" si="96"/>
        <v>0.97056576241592896</v>
      </c>
      <c r="AS137" s="61">
        <f t="shared" si="86"/>
        <v>18.709999799728426</v>
      </c>
      <c r="AT137" s="35">
        <f t="shared" si="87"/>
        <v>1</v>
      </c>
      <c r="AU137" s="76">
        <f t="shared" si="100"/>
        <v>1</v>
      </c>
      <c r="AV137" s="89">
        <f t="shared" si="78"/>
        <v>1</v>
      </c>
      <c r="AW137" s="168">
        <f t="shared" si="88"/>
        <v>0.11593217129765186</v>
      </c>
      <c r="AX137" s="165">
        <f t="shared" si="77"/>
        <v>0</v>
      </c>
      <c r="AY137" s="70">
        <f t="shared" si="68"/>
        <v>1</v>
      </c>
      <c r="AZ137" s="102">
        <f t="shared" si="70"/>
        <v>7.6199995040893524</v>
      </c>
      <c r="BA137" s="230" t="str">
        <f t="shared" si="97"/>
        <v/>
      </c>
      <c r="BB137" s="46">
        <f t="shared" si="74"/>
        <v>0</v>
      </c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DG137">
        <v>7</v>
      </c>
      <c r="DH137">
        <v>27.1</v>
      </c>
      <c r="DK137">
        <v>1.2</v>
      </c>
    </row>
    <row r="138" spans="1:115" ht="15.6">
      <c r="A138" s="27">
        <v>20224</v>
      </c>
      <c r="B138">
        <v>9.7399997711181605</v>
      </c>
      <c r="C138">
        <v>19.909999847412099</v>
      </c>
      <c r="D138">
        <v>0</v>
      </c>
      <c r="E138">
        <v>20.244958180857399</v>
      </c>
      <c r="F138" s="36">
        <f t="shared" si="79"/>
        <v>1.9773776976684629</v>
      </c>
      <c r="G138" s="41">
        <f t="shared" si="89"/>
        <v>41.770243287941398</v>
      </c>
      <c r="H138" s="42">
        <f t="shared" si="90"/>
        <v>0.835404865758828</v>
      </c>
      <c r="I138" s="61">
        <f t="shared" si="80"/>
        <v>17.367499828338616</v>
      </c>
      <c r="J138" s="37">
        <f t="shared" si="91"/>
        <v>1</v>
      </c>
      <c r="K138" s="89" t="str">
        <f t="shared" si="98"/>
        <v/>
      </c>
      <c r="L138" s="89">
        <f t="shared" si="62"/>
        <v>1</v>
      </c>
      <c r="M138" s="168">
        <f t="shared" si="72"/>
        <v>0.10996704564446606</v>
      </c>
      <c r="N138" s="165">
        <f t="shared" si="75"/>
        <v>0</v>
      </c>
      <c r="O138" s="70">
        <f t="shared" si="63"/>
        <v>1</v>
      </c>
      <c r="P138" s="102">
        <f t="shared" si="64"/>
        <v>3.0779998779296589</v>
      </c>
      <c r="Q138" s="230" t="str">
        <f t="shared" si="81"/>
        <v/>
      </c>
      <c r="R138" s="46">
        <f t="shared" si="71"/>
        <v>0</v>
      </c>
      <c r="S138" s="27">
        <v>22050</v>
      </c>
      <c r="T138">
        <v>5.2199997901916504</v>
      </c>
      <c r="U138">
        <v>20.360000610351602</v>
      </c>
      <c r="V138">
        <v>0</v>
      </c>
      <c r="W138">
        <v>20.244958180857399</v>
      </c>
      <c r="X138" s="36">
        <f t="shared" si="82"/>
        <v>2.2621482593510396</v>
      </c>
      <c r="Y138" s="41">
        <f t="shared" si="92"/>
        <v>20.22901572928436</v>
      </c>
      <c r="Z138" s="42">
        <f t="shared" si="93"/>
        <v>0.40458031458568722</v>
      </c>
      <c r="AA138" s="61">
        <f t="shared" si="83"/>
        <v>16.575000405311613</v>
      </c>
      <c r="AB138" s="37">
        <f t="shared" si="94"/>
        <v>1</v>
      </c>
      <c r="AC138" s="89">
        <f t="shared" si="99"/>
        <v>1</v>
      </c>
      <c r="AD138" s="89">
        <f t="shared" si="65"/>
        <v>1</v>
      </c>
      <c r="AE138" s="168">
        <f t="shared" si="61"/>
        <v>0.10394793901114145</v>
      </c>
      <c r="AF138" s="165">
        <f t="shared" si="76"/>
        <v>1</v>
      </c>
      <c r="AG138" s="70">
        <f t="shared" si="66"/>
        <v>1</v>
      </c>
      <c r="AH138" s="102">
        <f t="shared" si="67"/>
        <v>0.1239995002746582</v>
      </c>
      <c r="AI138" s="230" t="str">
        <f t="shared" si="84"/>
        <v/>
      </c>
      <c r="AJ138" s="46">
        <f t="shared" si="73"/>
        <v>1</v>
      </c>
      <c r="AK138" s="27">
        <v>22416</v>
      </c>
      <c r="AL138">
        <v>9.0500001907348597</v>
      </c>
      <c r="AM138">
        <v>21.819999694824201</v>
      </c>
      <c r="AN138">
        <v>0.30000001192092901</v>
      </c>
      <c r="AO138">
        <v>20.091302517577599</v>
      </c>
      <c r="AP138" s="34">
        <f t="shared" si="85"/>
        <v>2.2400667882912519</v>
      </c>
      <c r="AQ138" s="38">
        <f t="shared" si="95"/>
        <v>47.036234702084371</v>
      </c>
      <c r="AR138" s="40">
        <f t="shared" si="96"/>
        <v>0.94072469404168746</v>
      </c>
      <c r="AS138" s="61">
        <f t="shared" si="86"/>
        <v>18.627499818801866</v>
      </c>
      <c r="AT138" s="35">
        <f t="shared" si="87"/>
        <v>1</v>
      </c>
      <c r="AU138" s="76">
        <f t="shared" si="100"/>
        <v>1</v>
      </c>
      <c r="AV138" s="89">
        <f t="shared" si="78"/>
        <v>1</v>
      </c>
      <c r="AW138" s="168">
        <f t="shared" si="88"/>
        <v>0.1157844121622478</v>
      </c>
      <c r="AX138" s="165">
        <f t="shared" si="77"/>
        <v>0</v>
      </c>
      <c r="AY138" s="70">
        <f t="shared" si="68"/>
        <v>1</v>
      </c>
      <c r="AZ138" s="102">
        <f t="shared" si="70"/>
        <v>6.5079992294311326</v>
      </c>
      <c r="BA138" s="230" t="str">
        <f t="shared" si="97"/>
        <v/>
      </c>
      <c r="BB138" s="46">
        <f t="shared" si="74"/>
        <v>0</v>
      </c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DG138">
        <v>8</v>
      </c>
      <c r="DH138">
        <v>22.5</v>
      </c>
      <c r="DK138">
        <v>0</v>
      </c>
    </row>
    <row r="139" spans="1:115" ht="15.6">
      <c r="A139" s="27">
        <v>20225</v>
      </c>
      <c r="B139">
        <v>9.2899999618530291</v>
      </c>
      <c r="C139">
        <v>19.069999694824201</v>
      </c>
      <c r="D139">
        <v>0</v>
      </c>
      <c r="E139">
        <v>20.091302517577599</v>
      </c>
      <c r="F139" s="36">
        <f t="shared" si="79"/>
        <v>1.8863302230819472</v>
      </c>
      <c r="G139" s="41">
        <f t="shared" si="89"/>
        <v>40.26117910947584</v>
      </c>
      <c r="H139" s="42">
        <f t="shared" si="90"/>
        <v>0.80522358218951684</v>
      </c>
      <c r="I139" s="61">
        <f t="shared" si="80"/>
        <v>16.624999761581407</v>
      </c>
      <c r="J139" s="37">
        <f t="shared" si="91"/>
        <v>1</v>
      </c>
      <c r="K139" s="89" t="str">
        <f t="shared" si="98"/>
        <v/>
      </c>
      <c r="L139" s="89">
        <f t="shared" si="62"/>
        <v>1</v>
      </c>
      <c r="M139" s="168">
        <f t="shared" si="72"/>
        <v>0.10436503220801822</v>
      </c>
      <c r="N139" s="165">
        <f t="shared" si="75"/>
        <v>0</v>
      </c>
      <c r="O139" s="70">
        <f t="shared" si="63"/>
        <v>1</v>
      </c>
      <c r="P139" s="102">
        <f t="shared" si="64"/>
        <v>2.6560003280639393</v>
      </c>
      <c r="Q139" s="230" t="str">
        <f t="shared" si="81"/>
        <v/>
      </c>
      <c r="R139" s="46">
        <f t="shared" si="71"/>
        <v>0</v>
      </c>
      <c r="S139" s="27">
        <v>22051</v>
      </c>
      <c r="T139">
        <v>6.4099998474121103</v>
      </c>
      <c r="U139">
        <v>21.319999694824201</v>
      </c>
      <c r="V139">
        <v>0</v>
      </c>
      <c r="W139">
        <v>20.091302517577599</v>
      </c>
      <c r="X139" s="36">
        <f t="shared" si="82"/>
        <v>2.306153193617233</v>
      </c>
      <c r="Y139" s="41">
        <f t="shared" si="92"/>
        <v>18.384093174390571</v>
      </c>
      <c r="Z139" s="42">
        <f t="shared" si="93"/>
        <v>0.3676818634878114</v>
      </c>
      <c r="AA139" s="61">
        <f t="shared" si="83"/>
        <v>17.592499732971177</v>
      </c>
      <c r="AB139" s="37">
        <f t="shared" si="94"/>
        <v>1</v>
      </c>
      <c r="AC139" s="89" t="str">
        <f t="shared" si="99"/>
        <v/>
      </c>
      <c r="AD139" s="89">
        <f t="shared" si="65"/>
        <v>1</v>
      </c>
      <c r="AE139" s="168">
        <f t="shared" ref="AE139:AE202" si="101">IF(AND(AA139&lt;21.5,AA139&gt;4.5),0.000318*AA139*(AA139-4.5)*((21.5-AA139)^(1/3.25)),0)</f>
        <v>0.11140380413925086</v>
      </c>
      <c r="AF139" s="165">
        <f t="shared" si="76"/>
        <v>1</v>
      </c>
      <c r="AG139" s="70">
        <f t="shared" si="66"/>
        <v>1</v>
      </c>
      <c r="AH139" s="102">
        <f t="shared" si="67"/>
        <v>0.1239995002746582</v>
      </c>
      <c r="AI139" s="230" t="str">
        <f t="shared" si="84"/>
        <v/>
      </c>
      <c r="AJ139" s="46">
        <f t="shared" si="73"/>
        <v>1</v>
      </c>
      <c r="AK139" s="27">
        <v>22417</v>
      </c>
      <c r="AL139">
        <v>7.6700000762939498</v>
      </c>
      <c r="AM139">
        <v>20.629999160766602</v>
      </c>
      <c r="AN139">
        <v>0</v>
      </c>
      <c r="AO139">
        <v>19.941424888968498</v>
      </c>
      <c r="AP139" s="34">
        <f t="shared" si="85"/>
        <v>2.1532342609616322</v>
      </c>
      <c r="AQ139" s="38">
        <f t="shared" si="95"/>
        <v>45.313647293315064</v>
      </c>
      <c r="AR139" s="40">
        <f t="shared" si="96"/>
        <v>0.90627294586630125</v>
      </c>
      <c r="AS139" s="61">
        <f t="shared" si="86"/>
        <v>17.389999389648438</v>
      </c>
      <c r="AT139" s="35">
        <f t="shared" si="87"/>
        <v>1</v>
      </c>
      <c r="AU139" s="76">
        <f t="shared" si="100"/>
        <v>1</v>
      </c>
      <c r="AV139" s="89">
        <f t="shared" si="78"/>
        <v>1</v>
      </c>
      <c r="AW139" s="168">
        <f t="shared" si="88"/>
        <v>0.1101169084764787</v>
      </c>
      <c r="AX139" s="165">
        <f t="shared" si="77"/>
        <v>0</v>
      </c>
      <c r="AY139" s="70">
        <f t="shared" si="68"/>
        <v>1</v>
      </c>
      <c r="AZ139" s="102">
        <f t="shared" si="70"/>
        <v>5.5259996414184656</v>
      </c>
      <c r="BA139" s="230" t="str">
        <f t="shared" si="97"/>
        <v/>
      </c>
      <c r="BB139" s="46">
        <f t="shared" si="74"/>
        <v>0</v>
      </c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DG139">
        <v>13.1</v>
      </c>
      <c r="DH139">
        <v>22.2</v>
      </c>
      <c r="DK139">
        <v>6</v>
      </c>
    </row>
    <row r="140" spans="1:115" ht="15.6">
      <c r="A140" s="27">
        <v>20226</v>
      </c>
      <c r="B140">
        <v>9.3800001144409197</v>
      </c>
      <c r="C140">
        <v>18.360000610351602</v>
      </c>
      <c r="D140">
        <v>0</v>
      </c>
      <c r="E140">
        <v>19.941424888968498</v>
      </c>
      <c r="F140" s="36">
        <f t="shared" si="79"/>
        <v>1.7766594382324883</v>
      </c>
      <c r="G140" s="41">
        <f t="shared" si="89"/>
        <v>38.839851558889848</v>
      </c>
      <c r="H140" s="42">
        <f t="shared" si="90"/>
        <v>0.77679703117779697</v>
      </c>
      <c r="I140" s="61">
        <f t="shared" si="80"/>
        <v>16.11500048637393</v>
      </c>
      <c r="J140" s="37">
        <f t="shared" si="91"/>
        <v>1</v>
      </c>
      <c r="K140" s="89" t="str">
        <f t="shared" si="98"/>
        <v/>
      </c>
      <c r="L140" s="89">
        <f t="shared" ref="L140:L203" si="102">IF((AVERAGE(I131:I140))&lt;$BF$5,1,"")</f>
        <v>1</v>
      </c>
      <c r="M140" s="168">
        <f t="shared" si="72"/>
        <v>9.9921025115269735E-2</v>
      </c>
      <c r="N140" s="165">
        <f t="shared" si="75"/>
        <v>0</v>
      </c>
      <c r="O140" s="70">
        <f t="shared" ref="O140:O203" si="103">IF((AVERAGE(C134:C140))&lt;$BF$4,1,"")</f>
        <v>1</v>
      </c>
      <c r="P140" s="102">
        <f t="shared" ref="P140:P203" si="104">IF(L140=1,(AVERAGE(IF(I140&gt;$BF$7,I140-$BF$7,0),IF(I139&gt;$BF$7,I139-$BF$7,0),IF(I138&gt;$BF$7,I138-$BF$7,0),IF(I137&gt;$BF$7,I137-$BF$7,0),IF(I136&gt;$BF$7,I136-$BF$7,0),IF(I135&gt;$BF$7,I135-$BF$7,0),IF(I134&gt;$BF$7,I134-$BF$7,0),IF(I133&gt;$BF$7,I133-$BF$7,0),IF(I132&gt;$BF$7,I132-$BF$7,0),IF(I131&gt;$BF$7,I131-$BF$7,0)))*$BF$8,"")</f>
        <v>1.7640005111693995</v>
      </c>
      <c r="Q140" s="230">
        <f t="shared" si="81"/>
        <v>20226</v>
      </c>
      <c r="R140" s="46">
        <f t="shared" si="71"/>
        <v>1</v>
      </c>
      <c r="S140" s="27">
        <v>22052</v>
      </c>
      <c r="T140">
        <v>5.1399998664856001</v>
      </c>
      <c r="U140">
        <v>23.360000610351602</v>
      </c>
      <c r="V140">
        <v>0</v>
      </c>
      <c r="W140">
        <v>19.941424888968498</v>
      </c>
      <c r="X140" s="36">
        <f t="shared" si="82"/>
        <v>2.5610624638576951</v>
      </c>
      <c r="Y140" s="41">
        <f t="shared" si="92"/>
        <v>16.335243203304415</v>
      </c>
      <c r="Z140" s="42">
        <f t="shared" si="93"/>
        <v>0.32670486406608829</v>
      </c>
      <c r="AA140" s="61">
        <f t="shared" si="83"/>
        <v>18.805000424385099</v>
      </c>
      <c r="AB140" s="37">
        <f t="shared" si="94"/>
        <v>1</v>
      </c>
      <c r="AC140" s="89" t="str">
        <f t="shared" si="99"/>
        <v/>
      </c>
      <c r="AD140" s="89">
        <f t="shared" ref="AD140:AD203" si="105">IF((AVERAGE(AA131:AA140))&lt;$BF$5,1,"")</f>
        <v>1</v>
      </c>
      <c r="AE140" s="168">
        <f t="shared" si="101"/>
        <v>0.11605609216121106</v>
      </c>
      <c r="AF140" s="165">
        <f t="shared" si="76"/>
        <v>1</v>
      </c>
      <c r="AG140" s="70">
        <f t="shared" ref="AG140:AG203" si="106">IF((AVERAGE(U134:U140))&lt;$BF$4,1,"")</f>
        <v>1</v>
      </c>
      <c r="AH140" s="102">
        <f t="shared" ref="AH140:AH203" si="107">IF(AD140=1,(AVERAGE(IF(AA140&gt;$BF$7,AA140-$BF$7,0),IF(AA139&gt;$BF$7,AA139-$BF$7,0),IF(AA138&gt;$BF$7,AA138-$BF$7,0),IF(AA137&gt;$BF$7,AA137-$BF$7,0),IF(AA136&gt;$BF$7,AA136-$BF$7,0),IF(AA135&gt;$BF$7,AA135-$BF$7,0),IF(AA134&gt;$BF$7,AA134-$BF$7,0),IF(AA133&gt;$BF$7,AA133-$BF$7,0),IF(AA132&gt;$BF$7,AA132-$BF$7,0),IF(AA131&gt;$BF$7,AA131-$BF$7,0)))*$BF$8,"")</f>
        <v>0.1239995002746582</v>
      </c>
      <c r="AI140" s="230" t="str">
        <f t="shared" si="84"/>
        <v/>
      </c>
      <c r="AJ140" s="46">
        <f t="shared" si="73"/>
        <v>0</v>
      </c>
      <c r="AK140" s="27">
        <v>22418</v>
      </c>
      <c r="AL140">
        <v>10.829999923706101</v>
      </c>
      <c r="AM140">
        <v>21.850000381469702</v>
      </c>
      <c r="AN140">
        <v>0</v>
      </c>
      <c r="AO140">
        <v>19.795348356537101</v>
      </c>
      <c r="AP140" s="34">
        <f t="shared" si="85"/>
        <v>2.1061011510062841</v>
      </c>
      <c r="AQ140" s="38">
        <f t="shared" si="95"/>
        <v>43.628766372510036</v>
      </c>
      <c r="AR140" s="40">
        <f t="shared" si="96"/>
        <v>0.87257532745020072</v>
      </c>
      <c r="AS140" s="61">
        <f t="shared" si="86"/>
        <v>19.095000267028801</v>
      </c>
      <c r="AT140" s="35">
        <f t="shared" si="87"/>
        <v>1</v>
      </c>
      <c r="AU140" s="76" t="str">
        <f t="shared" si="100"/>
        <v/>
      </c>
      <c r="AV140" s="89">
        <f t="shared" si="78"/>
        <v>1</v>
      </c>
      <c r="AW140" s="168">
        <f t="shared" si="88"/>
        <v>0.11609594738375655</v>
      </c>
      <c r="AX140" s="165">
        <f t="shared" si="77"/>
        <v>0</v>
      </c>
      <c r="AY140" s="70">
        <f t="shared" ref="AY140:AY203" si="108">IF((AVERAGE(AM134:AM140))&lt;$BF$4,1,"")</f>
        <v>1</v>
      </c>
      <c r="AZ140" s="102">
        <f t="shared" si="70"/>
        <v>4.2180000305175582</v>
      </c>
      <c r="BA140" s="230" t="str">
        <f t="shared" si="97"/>
        <v/>
      </c>
      <c r="BB140" s="46">
        <f t="shared" si="74"/>
        <v>0</v>
      </c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DG140">
        <v>3.5</v>
      </c>
      <c r="DH140">
        <v>21.9</v>
      </c>
      <c r="DK140">
        <v>3</v>
      </c>
    </row>
    <row r="141" spans="1:115" ht="15.6">
      <c r="A141" s="27">
        <v>20227</v>
      </c>
      <c r="B141">
        <v>10.7200002670288</v>
      </c>
      <c r="C141">
        <v>18.030000686645501</v>
      </c>
      <c r="D141">
        <v>0</v>
      </c>
      <c r="E141">
        <v>19.795348356537101</v>
      </c>
      <c r="F141" s="36">
        <f t="shared" si="79"/>
        <v>1.6165984700103326</v>
      </c>
      <c r="G141" s="41">
        <f t="shared" si="89"/>
        <v>37.546572782881583</v>
      </c>
      <c r="H141" s="42">
        <f t="shared" si="90"/>
        <v>0.75093145565763164</v>
      </c>
      <c r="I141" s="61">
        <f t="shared" si="80"/>
        <v>16.202500581741326</v>
      </c>
      <c r="J141" s="37">
        <f t="shared" si="91"/>
        <v>1</v>
      </c>
      <c r="K141" s="89" t="str">
        <f t="shared" si="98"/>
        <v/>
      </c>
      <c r="L141" s="89">
        <f t="shared" si="102"/>
        <v>1</v>
      </c>
      <c r="M141" s="168">
        <f t="shared" si="72"/>
        <v>0.10071145925067398</v>
      </c>
      <c r="N141" s="165">
        <f t="shared" si="75"/>
        <v>0</v>
      </c>
      <c r="O141" s="70">
        <f t="shared" si="103"/>
        <v>1</v>
      </c>
      <c r="P141" s="102">
        <f t="shared" si="104"/>
        <v>1.7640005111693995</v>
      </c>
      <c r="Q141" s="230" t="str">
        <f t="shared" si="81"/>
        <v/>
      </c>
      <c r="R141" s="46">
        <f t="shared" si="71"/>
        <v>1</v>
      </c>
      <c r="S141" s="27">
        <v>22053</v>
      </c>
      <c r="T141">
        <v>7.1700000762939498</v>
      </c>
      <c r="U141">
        <v>25.100000381469702</v>
      </c>
      <c r="V141">
        <v>0</v>
      </c>
      <c r="W141">
        <v>19.795348356537101</v>
      </c>
      <c r="X141" s="36">
        <f t="shared" si="82"/>
        <v>2.6703175214348565</v>
      </c>
      <c r="Y141" s="41">
        <f t="shared" si="92"/>
        <v>14.198989186156529</v>
      </c>
      <c r="Z141" s="42">
        <f t="shared" si="93"/>
        <v>0.2839797837231306</v>
      </c>
      <c r="AA141" s="61">
        <f t="shared" si="83"/>
        <v>20.617500305175763</v>
      </c>
      <c r="AB141" s="37">
        <f t="shared" si="94"/>
        <v>1</v>
      </c>
      <c r="AC141" s="89" t="str">
        <f t="shared" si="99"/>
        <v/>
      </c>
      <c r="AD141" s="89">
        <f t="shared" si="105"/>
        <v>1</v>
      </c>
      <c r="AE141" s="168">
        <f t="shared" si="101"/>
        <v>0.10168516686455001</v>
      </c>
      <c r="AF141" s="165">
        <f t="shared" si="76"/>
        <v>1</v>
      </c>
      <c r="AG141" s="70">
        <f t="shared" si="106"/>
        <v>1</v>
      </c>
      <c r="AH141" s="102">
        <f t="shared" si="107"/>
        <v>1.2940002441406109</v>
      </c>
      <c r="AI141" s="230" t="str">
        <f t="shared" si="84"/>
        <v/>
      </c>
      <c r="AJ141" s="46">
        <f t="shared" si="73"/>
        <v>0</v>
      </c>
      <c r="AK141" s="27">
        <v>22419</v>
      </c>
      <c r="AL141">
        <v>8.6300001144409197</v>
      </c>
      <c r="AM141">
        <v>23.670000076293899</v>
      </c>
      <c r="AN141">
        <v>0</v>
      </c>
      <c r="AO141">
        <v>19.653095981790599</v>
      </c>
      <c r="AP141" s="34">
        <f t="shared" si="85"/>
        <v>2.4291616951976729</v>
      </c>
      <c r="AQ141" s="38">
        <f t="shared" si="95"/>
        <v>41.685437016351898</v>
      </c>
      <c r="AR141" s="40">
        <f t="shared" si="96"/>
        <v>0.83370874032703801</v>
      </c>
      <c r="AS141" s="61">
        <f t="shared" si="86"/>
        <v>19.910000085830653</v>
      </c>
      <c r="AT141" s="35">
        <f t="shared" si="87"/>
        <v>1</v>
      </c>
      <c r="AU141" s="76" t="str">
        <f t="shared" si="100"/>
        <v/>
      </c>
      <c r="AV141" s="89">
        <f t="shared" ref="AV141:AV204" si="109">IF((AVERAGE(AS132:AS141))&lt;$BF$5,1,"")</f>
        <v>1</v>
      </c>
      <c r="AW141" s="168">
        <f t="shared" si="88"/>
        <v>0.11253027022144704</v>
      </c>
      <c r="AX141" s="165">
        <f t="shared" si="77"/>
        <v>0</v>
      </c>
      <c r="AY141" s="70">
        <f t="shared" si="108"/>
        <v>1</v>
      </c>
      <c r="AZ141" s="102">
        <f t="shared" ref="AZ141:AZ204" si="110">IF(AV141=1,(AVERAGE(IF(AS141&gt;$BF$7,AS141-$BF$7,0),IF(AS140&gt;$BF$7,AS140-$BF$7,0),IF(AS139&gt;$BF$7,AS139-$BF$7,0),IF(AS138&gt;$BF$7,AS138-$BF$7,0),IF(AS137&gt;$BF$7,AS137-$BF$7,0),IF(AS136&gt;$BF$7,AS136-$BF$7,0),IF(AS135&gt;$BF$7,AS135-$BF$7,0),IF(AS134&gt;$BF$7,AS134-$BF$7,0),IF(AS133&gt;$BF$7,AS133-$BF$7,0),IF(AS132&gt;$BF$7,AS132-$BF$7,0)))*$BF$8,"")</f>
        <v>3.2800004959106217</v>
      </c>
      <c r="BA141" s="230" t="str">
        <f t="shared" si="97"/>
        <v/>
      </c>
      <c r="BB141" s="46">
        <f t="shared" si="74"/>
        <v>0</v>
      </c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DG141">
        <v>9.1</v>
      </c>
      <c r="DH141" s="39">
        <v>21.9</v>
      </c>
      <c r="DK141">
        <v>0</v>
      </c>
    </row>
    <row r="142" spans="1:115" ht="15.6">
      <c r="A142" s="27">
        <v>20228</v>
      </c>
      <c r="B142">
        <v>11.2799997329712</v>
      </c>
      <c r="C142">
        <v>16.819999694824201</v>
      </c>
      <c r="D142">
        <v>0</v>
      </c>
      <c r="E142">
        <v>19.653095981790599</v>
      </c>
      <c r="F142" s="36">
        <f t="shared" si="79"/>
        <v>1.3831110163657998</v>
      </c>
      <c r="G142" s="41">
        <f t="shared" si="89"/>
        <v>36.440083969788944</v>
      </c>
      <c r="H142" s="42">
        <f t="shared" si="90"/>
        <v>0.72880167939577889</v>
      </c>
      <c r="I142" s="61">
        <f t="shared" si="80"/>
        <v>15.434999704360951</v>
      </c>
      <c r="J142" s="37">
        <f t="shared" si="91"/>
        <v>1</v>
      </c>
      <c r="K142" s="89" t="str">
        <f t="shared" si="98"/>
        <v/>
      </c>
      <c r="L142" s="89">
        <f t="shared" si="102"/>
        <v>1</v>
      </c>
      <c r="M142" s="168">
        <f t="shared" si="72"/>
        <v>9.3459519660030452E-2</v>
      </c>
      <c r="N142" s="165">
        <f t="shared" si="75"/>
        <v>1</v>
      </c>
      <c r="O142" s="70">
        <f t="shared" si="103"/>
        <v>1</v>
      </c>
      <c r="P142" s="102">
        <f t="shared" si="104"/>
        <v>0.70200061798093993</v>
      </c>
      <c r="Q142" s="230" t="str">
        <f t="shared" si="81"/>
        <v/>
      </c>
      <c r="R142" s="46">
        <f t="shared" si="71"/>
        <v>1</v>
      </c>
      <c r="S142" s="27">
        <v>22054</v>
      </c>
      <c r="T142">
        <v>11.939999580383301</v>
      </c>
      <c r="U142">
        <v>17.9799995422363</v>
      </c>
      <c r="V142">
        <v>10</v>
      </c>
      <c r="W142">
        <v>19.653095981790599</v>
      </c>
      <c r="X142" s="36">
        <f t="shared" si="82"/>
        <v>1.4854398891439677</v>
      </c>
      <c r="Y142" s="41">
        <f t="shared" si="92"/>
        <v>23.010637274841358</v>
      </c>
      <c r="Z142" s="42">
        <f t="shared" si="93"/>
        <v>0.46021274549682717</v>
      </c>
      <c r="AA142" s="61">
        <f t="shared" si="83"/>
        <v>16.46999955177305</v>
      </c>
      <c r="AB142" s="37">
        <f t="shared" si="94"/>
        <v>1</v>
      </c>
      <c r="AC142" s="89">
        <f t="shared" si="99"/>
        <v>1</v>
      </c>
      <c r="AD142" s="89">
        <f t="shared" si="105"/>
        <v>1</v>
      </c>
      <c r="AE142" s="168">
        <f t="shared" si="101"/>
        <v>0.10305805117640097</v>
      </c>
      <c r="AF142" s="165">
        <f t="shared" si="76"/>
        <v>0</v>
      </c>
      <c r="AG142" s="70">
        <f t="shared" si="106"/>
        <v>1</v>
      </c>
      <c r="AH142" s="102">
        <f t="shared" si="107"/>
        <v>1.2940002441406109</v>
      </c>
      <c r="AI142" s="230">
        <f t="shared" si="84"/>
        <v>22054</v>
      </c>
      <c r="AJ142" s="46">
        <f t="shared" si="73"/>
        <v>1</v>
      </c>
      <c r="AK142" s="27">
        <v>22420</v>
      </c>
      <c r="AL142">
        <v>13.7200002670288</v>
      </c>
      <c r="AM142">
        <v>24.799999237060501</v>
      </c>
      <c r="AN142">
        <v>0</v>
      </c>
      <c r="AO142">
        <v>19.514690826236102</v>
      </c>
      <c r="AP142" s="34">
        <f t="shared" si="85"/>
        <v>2.2599493134887463</v>
      </c>
      <c r="AQ142" s="38">
        <f t="shared" si="95"/>
        <v>39.877477565560902</v>
      </c>
      <c r="AR142" s="40">
        <f t="shared" si="96"/>
        <v>0.79754955131121807</v>
      </c>
      <c r="AS142" s="61">
        <f t="shared" si="86"/>
        <v>22.029999494552577</v>
      </c>
      <c r="AT142" s="35">
        <f t="shared" si="87"/>
        <v>1</v>
      </c>
      <c r="AU142" s="76" t="str">
        <f t="shared" si="100"/>
        <v/>
      </c>
      <c r="AV142" s="89">
        <f t="shared" si="109"/>
        <v>1</v>
      </c>
      <c r="AW142" s="168">
        <f t="shared" si="88"/>
        <v>0</v>
      </c>
      <c r="AX142" s="165">
        <f t="shared" si="77"/>
        <v>0</v>
      </c>
      <c r="AY142" s="70" t="str">
        <f t="shared" si="108"/>
        <v/>
      </c>
      <c r="AZ142" s="102">
        <f t="shared" si="110"/>
        <v>3.2279998779296251</v>
      </c>
      <c r="BA142" s="230" t="str">
        <f t="shared" si="97"/>
        <v/>
      </c>
      <c r="BB142" s="46">
        <f t="shared" si="74"/>
        <v>0</v>
      </c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DG142">
        <v>13.3</v>
      </c>
      <c r="DH142">
        <v>22</v>
      </c>
      <c r="DK142">
        <v>8</v>
      </c>
    </row>
    <row r="143" spans="1:115" ht="15.6">
      <c r="A143" s="27">
        <v>20229</v>
      </c>
      <c r="B143">
        <v>8.3599996566772496</v>
      </c>
      <c r="C143">
        <v>19.620000839233398</v>
      </c>
      <c r="D143">
        <v>0.20000000298023199</v>
      </c>
      <c r="E143">
        <v>19.514690826236102</v>
      </c>
      <c r="F143" s="36">
        <f t="shared" si="79"/>
        <v>1.9542637491679213</v>
      </c>
      <c r="G143" s="41">
        <f t="shared" si="89"/>
        <v>35.076672973434839</v>
      </c>
      <c r="H143" s="42">
        <f t="shared" si="90"/>
        <v>0.70153345946869683</v>
      </c>
      <c r="I143" s="61">
        <f t="shared" si="80"/>
        <v>16.80500054359436</v>
      </c>
      <c r="J143" s="37">
        <f t="shared" si="91"/>
        <v>1</v>
      </c>
      <c r="K143" s="89" t="str">
        <f t="shared" si="98"/>
        <v/>
      </c>
      <c r="L143" s="89">
        <f t="shared" si="102"/>
        <v>1</v>
      </c>
      <c r="M143" s="168">
        <f t="shared" si="72"/>
        <v>0.10582892368659376</v>
      </c>
      <c r="N143" s="165">
        <f t="shared" si="75"/>
        <v>1</v>
      </c>
      <c r="O143" s="70">
        <f t="shared" si="103"/>
        <v>1</v>
      </c>
      <c r="P143" s="102">
        <f t="shared" si="104"/>
        <v>0</v>
      </c>
      <c r="Q143" s="230" t="str">
        <f t="shared" si="81"/>
        <v/>
      </c>
      <c r="R143" s="46">
        <f t="shared" si="71"/>
        <v>1</v>
      </c>
      <c r="S143" s="27">
        <v>22055</v>
      </c>
      <c r="T143">
        <v>11.1300001144409</v>
      </c>
      <c r="U143">
        <v>14.7200002670288</v>
      </c>
      <c r="V143">
        <v>15.5</v>
      </c>
      <c r="W143">
        <v>19.514690826236102</v>
      </c>
      <c r="X143" s="36">
        <f t="shared" si="82"/>
        <v>1.0665041617662241</v>
      </c>
      <c r="Y143" s="41">
        <f t="shared" si="92"/>
        <v>37.65743394542838</v>
      </c>
      <c r="Z143" s="42">
        <f t="shared" si="93"/>
        <v>0.75314867890856763</v>
      </c>
      <c r="AA143" s="61">
        <f t="shared" si="83"/>
        <v>13.822500228881825</v>
      </c>
      <c r="AB143" s="37">
        <f t="shared" si="94"/>
        <v>1</v>
      </c>
      <c r="AC143" s="89">
        <f t="shared" si="99"/>
        <v>1</v>
      </c>
      <c r="AD143" s="89">
        <f t="shared" si="105"/>
        <v>1</v>
      </c>
      <c r="AE143" s="168">
        <f t="shared" si="101"/>
        <v>7.6722272009825371E-2</v>
      </c>
      <c r="AF143" s="165">
        <f t="shared" si="76"/>
        <v>0</v>
      </c>
      <c r="AG143" s="70">
        <f t="shared" si="106"/>
        <v>1</v>
      </c>
      <c r="AH143" s="102">
        <f t="shared" si="107"/>
        <v>1.2940002441406109</v>
      </c>
      <c r="AI143" s="230" t="str">
        <f t="shared" si="84"/>
        <v/>
      </c>
      <c r="AJ143" s="46">
        <f t="shared" si="73"/>
        <v>1</v>
      </c>
      <c r="AK143" s="27">
        <v>22421</v>
      </c>
      <c r="AL143">
        <v>12.9799995422363</v>
      </c>
      <c r="AM143">
        <v>22.280000686645501</v>
      </c>
      <c r="AN143">
        <v>0</v>
      </c>
      <c r="AO143">
        <v>19.380155951380601</v>
      </c>
      <c r="AP143" s="34">
        <f t="shared" si="85"/>
        <v>1.9657653421063632</v>
      </c>
      <c r="AQ143" s="38">
        <f t="shared" si="95"/>
        <v>38.304865291875814</v>
      </c>
      <c r="AR143" s="40">
        <f t="shared" si="96"/>
        <v>0.76609730583751623</v>
      </c>
      <c r="AS143" s="61">
        <f t="shared" si="86"/>
        <v>19.955000400543199</v>
      </c>
      <c r="AT143" s="35">
        <f t="shared" si="87"/>
        <v>1</v>
      </c>
      <c r="AU143" s="76" t="str">
        <f t="shared" si="100"/>
        <v/>
      </c>
      <c r="AV143" s="89">
        <f t="shared" si="109"/>
        <v>1</v>
      </c>
      <c r="AW143" s="168">
        <f t="shared" si="88"/>
        <v>0.11211912195611938</v>
      </c>
      <c r="AX143" s="165">
        <f t="shared" si="77"/>
        <v>0</v>
      </c>
      <c r="AY143" s="70" t="str">
        <f t="shared" si="108"/>
        <v/>
      </c>
      <c r="AZ143" s="102">
        <f t="shared" si="110"/>
        <v>3.9920001983641837</v>
      </c>
      <c r="BA143" s="230">
        <f t="shared" si="97"/>
        <v>22421</v>
      </c>
      <c r="BB143" s="46">
        <f t="shared" si="74"/>
        <v>1</v>
      </c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DG143">
        <v>8.1999999999999993</v>
      </c>
      <c r="DH143">
        <v>23.9</v>
      </c>
      <c r="DK143">
        <v>0</v>
      </c>
    </row>
    <row r="144" spans="1:115" ht="15.6">
      <c r="A144" s="27">
        <v>20230</v>
      </c>
      <c r="B144">
        <v>8.8500003814697301</v>
      </c>
      <c r="C144">
        <v>18.090000152587901</v>
      </c>
      <c r="D144">
        <v>4.5</v>
      </c>
      <c r="E144">
        <v>19.380155951380601</v>
      </c>
      <c r="F144" s="36">
        <f t="shared" si="79"/>
        <v>1.7293499445555254</v>
      </c>
      <c r="G144" s="41">
        <f t="shared" si="89"/>
        <v>38.193193017790421</v>
      </c>
      <c r="H144" s="42">
        <f t="shared" si="90"/>
        <v>0.76386386035580844</v>
      </c>
      <c r="I144" s="61">
        <f t="shared" si="80"/>
        <v>15.780000209808358</v>
      </c>
      <c r="J144" s="37">
        <f t="shared" si="91"/>
        <v>1</v>
      </c>
      <c r="K144" s="89" t="str">
        <f t="shared" si="98"/>
        <v/>
      </c>
      <c r="L144" s="89">
        <f t="shared" si="102"/>
        <v>1</v>
      </c>
      <c r="M144" s="168">
        <f t="shared" si="72"/>
        <v>9.6802853501548519E-2</v>
      </c>
      <c r="N144" s="165">
        <f t="shared" si="75"/>
        <v>1</v>
      </c>
      <c r="O144" s="70">
        <f t="shared" si="103"/>
        <v>1</v>
      </c>
      <c r="P144" s="102">
        <f t="shared" si="104"/>
        <v>0</v>
      </c>
      <c r="Q144" s="230" t="str">
        <f t="shared" si="81"/>
        <v/>
      </c>
      <c r="R144" s="46">
        <f t="shared" ref="R144:R207" si="111">IF(AND(SUM(D131:D135)&gt;$BF$6,L144=1),1,0)</f>
        <v>1</v>
      </c>
      <c r="S144" s="27">
        <v>22056</v>
      </c>
      <c r="T144">
        <v>10.8699998855591</v>
      </c>
      <c r="U144">
        <v>18.709999084472699</v>
      </c>
      <c r="V144">
        <v>9</v>
      </c>
      <c r="W144">
        <v>19.380155951380601</v>
      </c>
      <c r="X144" s="36">
        <f t="shared" si="82"/>
        <v>1.6602037171150363</v>
      </c>
      <c r="Y144" s="41">
        <f t="shared" si="92"/>
        <v>45.329270971736349</v>
      </c>
      <c r="Z144" s="42">
        <f t="shared" si="93"/>
        <v>0.90658541943472704</v>
      </c>
      <c r="AA144" s="61">
        <f t="shared" si="83"/>
        <v>16.749999284744298</v>
      </c>
      <c r="AB144" s="37">
        <f t="shared" si="94"/>
        <v>1</v>
      </c>
      <c r="AC144" s="89">
        <f t="shared" si="99"/>
        <v>1</v>
      </c>
      <c r="AD144" s="89">
        <f t="shared" si="105"/>
        <v>1</v>
      </c>
      <c r="AE144" s="168">
        <f t="shared" si="101"/>
        <v>0.10538806111599593</v>
      </c>
      <c r="AF144" s="165">
        <f t="shared" si="76"/>
        <v>1</v>
      </c>
      <c r="AG144" s="70">
        <f t="shared" si="106"/>
        <v>1</v>
      </c>
      <c r="AH144" s="102">
        <f t="shared" si="107"/>
        <v>1.2940002441406109</v>
      </c>
      <c r="AI144" s="230" t="str">
        <f t="shared" si="84"/>
        <v/>
      </c>
      <c r="AJ144" s="46">
        <f t="shared" si="73"/>
        <v>1</v>
      </c>
      <c r="AK144" s="27">
        <v>22422</v>
      </c>
      <c r="AL144">
        <v>12.289999961853001</v>
      </c>
      <c r="AM144">
        <v>20.969999313354499</v>
      </c>
      <c r="AN144">
        <v>1</v>
      </c>
      <c r="AO144">
        <v>19.249514418731302</v>
      </c>
      <c r="AP144" s="34">
        <f t="shared" si="85"/>
        <v>1.8330672352303905</v>
      </c>
      <c r="AQ144" s="38">
        <f t="shared" si="95"/>
        <v>37.838411503691503</v>
      </c>
      <c r="AR144" s="40">
        <f t="shared" si="96"/>
        <v>0.75676823007383009</v>
      </c>
      <c r="AS144" s="61">
        <f t="shared" si="86"/>
        <v>18.799999475479126</v>
      </c>
      <c r="AT144" s="35">
        <f t="shared" si="87"/>
        <v>1</v>
      </c>
      <c r="AU144" s="76" t="str">
        <f t="shared" si="100"/>
        <v/>
      </c>
      <c r="AV144" s="89">
        <f t="shared" si="109"/>
        <v>1</v>
      </c>
      <c r="AW144" s="168">
        <f t="shared" si="88"/>
        <v>0.11605084757786688</v>
      </c>
      <c r="AX144" s="165">
        <f t="shared" si="77"/>
        <v>0</v>
      </c>
      <c r="AY144" s="70" t="str">
        <f t="shared" si="108"/>
        <v/>
      </c>
      <c r="AZ144" s="102">
        <f t="shared" si="110"/>
        <v>3.9920001983641837</v>
      </c>
      <c r="BA144" s="230" t="str">
        <f t="shared" si="97"/>
        <v/>
      </c>
      <c r="BB144" s="46">
        <f t="shared" si="74"/>
        <v>1</v>
      </c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DG144">
        <v>12.9</v>
      </c>
      <c r="DH144">
        <v>26</v>
      </c>
      <c r="DK144">
        <v>2.1</v>
      </c>
    </row>
    <row r="145" spans="1:115" ht="15.6">
      <c r="A145" s="27">
        <v>20231</v>
      </c>
      <c r="B145">
        <v>10.050000190734901</v>
      </c>
      <c r="C145">
        <v>20.350000381469702</v>
      </c>
      <c r="D145">
        <v>0</v>
      </c>
      <c r="E145">
        <v>19.249514418731302</v>
      </c>
      <c r="F145" s="36">
        <f t="shared" si="79"/>
        <v>1.9138772950836989</v>
      </c>
      <c r="G145" s="41">
        <f t="shared" si="89"/>
        <v>36.662091181723461</v>
      </c>
      <c r="H145" s="42">
        <f t="shared" si="90"/>
        <v>0.73324182363446921</v>
      </c>
      <c r="I145" s="61">
        <f t="shared" si="80"/>
        <v>17.775000333786</v>
      </c>
      <c r="J145" s="37">
        <f t="shared" si="91"/>
        <v>1</v>
      </c>
      <c r="K145" s="89" t="str">
        <f t="shared" si="98"/>
        <v/>
      </c>
      <c r="L145" s="89">
        <f t="shared" si="102"/>
        <v>1</v>
      </c>
      <c r="M145" s="168">
        <f t="shared" ref="M145:M208" si="112">IF(AND(I145&lt;21.5,I145&gt;4.5),0.000318*I145*(I145-4.5)*((21.5-I145)^(1/3.25)),0)</f>
        <v>0.11246112623765459</v>
      </c>
      <c r="N145" s="165">
        <f t="shared" si="75"/>
        <v>1</v>
      </c>
      <c r="O145" s="70">
        <f t="shared" si="103"/>
        <v>1</v>
      </c>
      <c r="P145" s="102">
        <f t="shared" si="104"/>
        <v>0</v>
      </c>
      <c r="Q145" s="230" t="str">
        <f t="shared" si="81"/>
        <v/>
      </c>
      <c r="R145" s="46">
        <f t="shared" si="111"/>
        <v>1</v>
      </c>
      <c r="S145" s="27">
        <v>22057</v>
      </c>
      <c r="T145">
        <v>10.949999809265099</v>
      </c>
      <c r="U145">
        <v>18.200000762939499</v>
      </c>
      <c r="V145">
        <v>12.3999996185303</v>
      </c>
      <c r="W145">
        <v>19.249514418731302</v>
      </c>
      <c r="X145" s="36">
        <f t="shared" si="82"/>
        <v>1.5752893723405388</v>
      </c>
      <c r="Y145" s="41">
        <f t="shared" si="92"/>
        <v>50</v>
      </c>
      <c r="Z145" s="42">
        <f t="shared" si="93"/>
        <v>1</v>
      </c>
      <c r="AA145" s="61">
        <f t="shared" si="83"/>
        <v>16.387500524520899</v>
      </c>
      <c r="AB145" s="37">
        <f t="shared" si="94"/>
        <v>1</v>
      </c>
      <c r="AC145" s="89">
        <f t="shared" si="99"/>
        <v>1</v>
      </c>
      <c r="AD145" s="89">
        <f t="shared" si="105"/>
        <v>1</v>
      </c>
      <c r="AE145" s="168">
        <f t="shared" si="101"/>
        <v>0.10234612303396773</v>
      </c>
      <c r="AF145" s="165">
        <f t="shared" si="76"/>
        <v>1</v>
      </c>
      <c r="AG145" s="70">
        <f t="shared" si="106"/>
        <v>1</v>
      </c>
      <c r="AH145" s="102">
        <f t="shared" si="107"/>
        <v>1.2940002441406109</v>
      </c>
      <c r="AI145" s="230" t="str">
        <f t="shared" si="84"/>
        <v/>
      </c>
      <c r="AJ145" s="46">
        <f t="shared" ref="AJ145:AJ208" si="113">IF(AND(SUM(V132:V136)&gt;$BF$6,AD145=1),1,0)</f>
        <v>1</v>
      </c>
      <c r="AK145" s="27">
        <v>22423</v>
      </c>
      <c r="AL145">
        <v>10.420000076293899</v>
      </c>
      <c r="AM145">
        <v>20.9799995422363</v>
      </c>
      <c r="AN145">
        <v>0.60000002384185802</v>
      </c>
      <c r="AO145">
        <v>19.122789289795101</v>
      </c>
      <c r="AP145" s="34">
        <f t="shared" si="85"/>
        <v>1.9542933039404493</v>
      </c>
      <c r="AQ145" s="38">
        <f t="shared" si="95"/>
        <v>36.874976884380999</v>
      </c>
      <c r="AR145" s="40">
        <f t="shared" si="96"/>
        <v>0.73749953768762</v>
      </c>
      <c r="AS145" s="61">
        <f t="shared" si="86"/>
        <v>18.3399996757507</v>
      </c>
      <c r="AT145" s="35">
        <f t="shared" si="87"/>
        <v>1</v>
      </c>
      <c r="AU145" s="76" t="str">
        <f t="shared" si="100"/>
        <v/>
      </c>
      <c r="AV145" s="89">
        <f t="shared" si="109"/>
        <v>1</v>
      </c>
      <c r="AW145" s="168">
        <f t="shared" si="88"/>
        <v>0.11500385776901666</v>
      </c>
      <c r="AX145" s="165">
        <f t="shared" si="77"/>
        <v>1</v>
      </c>
      <c r="AY145" s="70" t="str">
        <f t="shared" si="108"/>
        <v/>
      </c>
      <c r="AZ145" s="102">
        <f t="shared" si="110"/>
        <v>3.9920001983641837</v>
      </c>
      <c r="BA145" s="230" t="str">
        <f t="shared" si="97"/>
        <v/>
      </c>
      <c r="BB145" s="46">
        <f t="shared" ref="BB145:BB208" si="114">IF(AND(SUM(AN132:AN136)&gt;$BF$6,AV145=1),1,0)</f>
        <v>1</v>
      </c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DG145">
        <v>15</v>
      </c>
      <c r="DH145">
        <v>25.6</v>
      </c>
      <c r="DK145">
        <v>5.2</v>
      </c>
    </row>
    <row r="146" spans="1:115" ht="15.6">
      <c r="A146" s="27">
        <v>20232</v>
      </c>
      <c r="B146">
        <v>8.6899995803833008</v>
      </c>
      <c r="C146">
        <v>19.9799995422363</v>
      </c>
      <c r="D146">
        <v>0</v>
      </c>
      <c r="E146">
        <v>19.122789289795101</v>
      </c>
      <c r="F146" s="36">
        <f t="shared" si="79"/>
        <v>1.9383770529303577</v>
      </c>
      <c r="G146" s="41">
        <f t="shared" si="89"/>
        <v>35.111389539379175</v>
      </c>
      <c r="H146" s="42">
        <f t="shared" si="90"/>
        <v>0.70222779078758346</v>
      </c>
      <c r="I146" s="61">
        <f t="shared" si="80"/>
        <v>17.15749955177305</v>
      </c>
      <c r="J146" s="37">
        <f t="shared" si="91"/>
        <v>1</v>
      </c>
      <c r="K146" s="89" t="str">
        <f t="shared" si="98"/>
        <v/>
      </c>
      <c r="L146" s="89">
        <f t="shared" si="102"/>
        <v>1</v>
      </c>
      <c r="M146" s="168">
        <f t="shared" si="112"/>
        <v>0.10850673354097322</v>
      </c>
      <c r="N146" s="165">
        <f t="shared" si="75"/>
        <v>1</v>
      </c>
      <c r="O146" s="70">
        <f t="shared" si="103"/>
        <v>1</v>
      </c>
      <c r="P146" s="102">
        <f t="shared" si="104"/>
        <v>0</v>
      </c>
      <c r="Q146" s="230" t="str">
        <f t="shared" si="81"/>
        <v/>
      </c>
      <c r="R146" s="46">
        <f t="shared" si="111"/>
        <v>0</v>
      </c>
      <c r="S146" s="27">
        <v>22058</v>
      </c>
      <c r="T146">
        <v>9.1099996566772496</v>
      </c>
      <c r="U146">
        <v>19.319999694824201</v>
      </c>
      <c r="V146">
        <v>2.7999999523162802</v>
      </c>
      <c r="W146">
        <v>19.122789289795101</v>
      </c>
      <c r="X146" s="36">
        <f t="shared" si="82"/>
        <v>1.8364510841125079</v>
      </c>
      <c r="Y146" s="41">
        <f t="shared" si="92"/>
        <v>50</v>
      </c>
      <c r="Z146" s="42">
        <f t="shared" si="93"/>
        <v>1</v>
      </c>
      <c r="AA146" s="61">
        <f t="shared" si="83"/>
        <v>16.767499685287461</v>
      </c>
      <c r="AB146" s="37">
        <f t="shared" si="94"/>
        <v>1</v>
      </c>
      <c r="AC146" s="89">
        <f t="shared" si="99"/>
        <v>1</v>
      </c>
      <c r="AD146" s="89">
        <f t="shared" si="105"/>
        <v>1</v>
      </c>
      <c r="AE146" s="168">
        <f t="shared" si="101"/>
        <v>0.10552896599822692</v>
      </c>
      <c r="AF146" s="165">
        <f t="shared" si="76"/>
        <v>1</v>
      </c>
      <c r="AG146" s="70">
        <f t="shared" si="106"/>
        <v>1</v>
      </c>
      <c r="AH146" s="102">
        <f t="shared" si="107"/>
        <v>1.2940002441406109</v>
      </c>
      <c r="AI146" s="230" t="str">
        <f t="shared" si="84"/>
        <v/>
      </c>
      <c r="AJ146" s="46">
        <f t="shared" si="113"/>
        <v>1</v>
      </c>
      <c r="AK146" s="27">
        <v>22424</v>
      </c>
      <c r="AL146">
        <v>11.6199998855591</v>
      </c>
      <c r="AM146">
        <v>19.809999465942401</v>
      </c>
      <c r="AN146">
        <v>0.10000000149011599</v>
      </c>
      <c r="AO146">
        <v>19.000003626079401</v>
      </c>
      <c r="AP146" s="34">
        <f t="shared" si="85"/>
        <v>1.7107895735414216</v>
      </c>
      <c r="AQ146" s="38">
        <f t="shared" si="95"/>
        <v>35.606345227037977</v>
      </c>
      <c r="AR146" s="40">
        <f t="shared" si="96"/>
        <v>0.71212690454075955</v>
      </c>
      <c r="AS146" s="61">
        <f t="shared" si="86"/>
        <v>17.762499570846575</v>
      </c>
      <c r="AT146" s="35">
        <f t="shared" si="87"/>
        <v>1</v>
      </c>
      <c r="AU146" s="76" t="str">
        <f t="shared" si="100"/>
        <v/>
      </c>
      <c r="AV146" s="89">
        <f t="shared" si="109"/>
        <v>1</v>
      </c>
      <c r="AW146" s="168">
        <f t="shared" si="88"/>
        <v>0.11239200784470461</v>
      </c>
      <c r="AX146" s="165">
        <f t="shared" si="77"/>
        <v>1</v>
      </c>
      <c r="AY146" s="70" t="str">
        <f t="shared" si="108"/>
        <v/>
      </c>
      <c r="AZ146" s="102">
        <f t="shared" si="110"/>
        <v>3.9920001983641837</v>
      </c>
      <c r="BA146" s="230" t="str">
        <f t="shared" si="97"/>
        <v/>
      </c>
      <c r="BB146" s="46">
        <f t="shared" si="114"/>
        <v>1</v>
      </c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DG146">
        <v>11</v>
      </c>
      <c r="DH146">
        <v>21.5</v>
      </c>
      <c r="DK146">
        <v>0.2</v>
      </c>
    </row>
    <row r="147" spans="1:115" ht="15.6">
      <c r="A147" s="27">
        <v>20233</v>
      </c>
      <c r="B147">
        <v>8.1400003433227504</v>
      </c>
      <c r="C147">
        <v>18.9899997711182</v>
      </c>
      <c r="D147">
        <v>0</v>
      </c>
      <c r="E147">
        <v>19.000003626079401</v>
      </c>
      <c r="F147" s="36">
        <f t="shared" si="79"/>
        <v>1.8427888922373437</v>
      </c>
      <c r="G147" s="41">
        <f t="shared" si="89"/>
        <v>33.637158425589298</v>
      </c>
      <c r="H147" s="42">
        <f t="shared" si="90"/>
        <v>0.67274316851178595</v>
      </c>
      <c r="I147" s="61">
        <f t="shared" si="80"/>
        <v>16.277499914169336</v>
      </c>
      <c r="J147" s="37">
        <f t="shared" si="91"/>
        <v>1</v>
      </c>
      <c r="K147" s="89" t="str">
        <f t="shared" si="98"/>
        <v/>
      </c>
      <c r="L147" s="89">
        <f t="shared" si="102"/>
        <v>1</v>
      </c>
      <c r="M147" s="168">
        <f t="shared" si="112"/>
        <v>0.10138030890078549</v>
      </c>
      <c r="N147" s="165">
        <f t="shared" si="75"/>
        <v>1</v>
      </c>
      <c r="O147" s="70">
        <f t="shared" si="103"/>
        <v>1</v>
      </c>
      <c r="P147" s="102">
        <f t="shared" si="104"/>
        <v>0</v>
      </c>
      <c r="Q147" s="230" t="str">
        <f t="shared" si="81"/>
        <v/>
      </c>
      <c r="R147" s="46">
        <f t="shared" si="111"/>
        <v>0</v>
      </c>
      <c r="S147" s="27">
        <v>22059</v>
      </c>
      <c r="T147">
        <v>8.7799997329711896</v>
      </c>
      <c r="U147">
        <v>20.9799995422363</v>
      </c>
      <c r="V147">
        <v>0.40000000596046398</v>
      </c>
      <c r="W147">
        <v>19.000003626079401</v>
      </c>
      <c r="X147" s="36">
        <f t="shared" si="82"/>
        <v>2.0359982035889832</v>
      </c>
      <c r="Y147" s="41">
        <f t="shared" si="92"/>
        <v>48.771201443089275</v>
      </c>
      <c r="Z147" s="42">
        <f t="shared" si="93"/>
        <v>0.97542402886178547</v>
      </c>
      <c r="AA147" s="61">
        <f t="shared" si="83"/>
        <v>17.929999589920023</v>
      </c>
      <c r="AB147" s="37">
        <f t="shared" si="94"/>
        <v>1</v>
      </c>
      <c r="AC147" s="89">
        <f t="shared" si="99"/>
        <v>1</v>
      </c>
      <c r="AD147" s="89">
        <f t="shared" si="105"/>
        <v>1</v>
      </c>
      <c r="AE147" s="168">
        <f t="shared" si="101"/>
        <v>0.11327528751432181</v>
      </c>
      <c r="AF147" s="165">
        <f t="shared" si="76"/>
        <v>1</v>
      </c>
      <c r="AG147" s="70">
        <f t="shared" si="106"/>
        <v>1</v>
      </c>
      <c r="AH147" s="102">
        <f t="shared" si="107"/>
        <v>1.2940002441406109</v>
      </c>
      <c r="AI147" s="230" t="str">
        <f t="shared" si="84"/>
        <v/>
      </c>
      <c r="AJ147" s="46">
        <f t="shared" si="113"/>
        <v>1</v>
      </c>
      <c r="AK147" s="27">
        <v>22425</v>
      </c>
      <c r="AL147">
        <v>10.430000305175801</v>
      </c>
      <c r="AM147">
        <v>21.549999237060501</v>
      </c>
      <c r="AN147">
        <v>2.0999999046325701</v>
      </c>
      <c r="AO147">
        <v>18.881180489091001</v>
      </c>
      <c r="AP147" s="34">
        <f t="shared" si="85"/>
        <v>1.9972455262074382</v>
      </c>
      <c r="AQ147" s="38">
        <f t="shared" si="95"/>
        <v>36.108548710704596</v>
      </c>
      <c r="AR147" s="40">
        <f t="shared" si="96"/>
        <v>0.72217097421409193</v>
      </c>
      <c r="AS147" s="61">
        <f t="shared" si="86"/>
        <v>18.769999504089327</v>
      </c>
      <c r="AT147" s="35">
        <f t="shared" si="87"/>
        <v>1</v>
      </c>
      <c r="AU147" s="76" t="str">
        <f t="shared" si="100"/>
        <v/>
      </c>
      <c r="AV147" s="89">
        <f t="shared" si="109"/>
        <v>1</v>
      </c>
      <c r="AW147" s="168">
        <f t="shared" si="88"/>
        <v>0.11601636518755852</v>
      </c>
      <c r="AX147" s="165">
        <f t="shared" si="77"/>
        <v>1</v>
      </c>
      <c r="AY147" s="70" t="str">
        <f t="shared" si="108"/>
        <v/>
      </c>
      <c r="AZ147" s="102">
        <f t="shared" si="110"/>
        <v>3.9920001983641837</v>
      </c>
      <c r="BA147" s="230" t="str">
        <f t="shared" si="97"/>
        <v/>
      </c>
      <c r="BB147" s="46">
        <f t="shared" si="114"/>
        <v>1</v>
      </c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DG147">
        <v>9.8000000000000007</v>
      </c>
      <c r="DH147">
        <v>18.5</v>
      </c>
      <c r="DK147">
        <v>0</v>
      </c>
    </row>
    <row r="148" spans="1:115" ht="15.6">
      <c r="A148" s="27">
        <v>20234</v>
      </c>
      <c r="B148">
        <v>8.9899997711181605</v>
      </c>
      <c r="C148">
        <v>19.2700004577637</v>
      </c>
      <c r="D148">
        <v>0</v>
      </c>
      <c r="E148">
        <v>18.881180489091001</v>
      </c>
      <c r="F148" s="36">
        <f t="shared" si="79"/>
        <v>1.8146229004552044</v>
      </c>
      <c r="G148" s="41">
        <f t="shared" si="89"/>
        <v>32.185460105225133</v>
      </c>
      <c r="H148" s="42">
        <f t="shared" si="90"/>
        <v>0.64370920210450266</v>
      </c>
      <c r="I148" s="61">
        <f t="shared" si="80"/>
        <v>16.700000286102316</v>
      </c>
      <c r="J148" s="37">
        <f t="shared" si="91"/>
        <v>1</v>
      </c>
      <c r="K148" s="89" t="str">
        <f t="shared" si="98"/>
        <v/>
      </c>
      <c r="L148" s="89">
        <f t="shared" si="102"/>
        <v>1</v>
      </c>
      <c r="M148" s="168">
        <f t="shared" si="112"/>
        <v>0.10498230885521102</v>
      </c>
      <c r="N148" s="165">
        <f t="shared" ref="N148:N211" si="115">IF(AND(SUM(M137:M148)&gt;1,SUM(D133:D137)&gt;$BF$6),1,0)</f>
        <v>0</v>
      </c>
      <c r="O148" s="70">
        <f t="shared" si="103"/>
        <v>1</v>
      </c>
      <c r="P148" s="102">
        <f t="shared" si="104"/>
        <v>0</v>
      </c>
      <c r="Q148" s="230" t="str">
        <f t="shared" si="81"/>
        <v/>
      </c>
      <c r="R148" s="46">
        <f t="shared" si="111"/>
        <v>0</v>
      </c>
      <c r="S148" s="27">
        <v>22060</v>
      </c>
      <c r="T148">
        <v>9.4899997711181605</v>
      </c>
      <c r="U148">
        <v>19.25</v>
      </c>
      <c r="V148">
        <v>0.10000000149011599</v>
      </c>
      <c r="W148">
        <v>18.881180489091001</v>
      </c>
      <c r="X148" s="36">
        <f t="shared" si="82"/>
        <v>1.7814222350038622</v>
      </c>
      <c r="Y148" s="41">
        <f t="shared" si="92"/>
        <v>47.4460636565763</v>
      </c>
      <c r="Z148" s="42">
        <f t="shared" si="93"/>
        <v>0.94892127313152597</v>
      </c>
      <c r="AA148" s="61">
        <f t="shared" si="83"/>
        <v>16.809999942779541</v>
      </c>
      <c r="AB148" s="37">
        <f t="shared" si="94"/>
        <v>1</v>
      </c>
      <c r="AC148" s="89">
        <f t="shared" si="99"/>
        <v>1</v>
      </c>
      <c r="AD148" s="89">
        <f t="shared" si="105"/>
        <v>1</v>
      </c>
      <c r="AE148" s="168">
        <f t="shared" si="101"/>
        <v>0.10586870611143875</v>
      </c>
      <c r="AF148" s="165">
        <f t="shared" si="76"/>
        <v>1</v>
      </c>
      <c r="AG148" s="70">
        <f t="shared" si="106"/>
        <v>1</v>
      </c>
      <c r="AH148" s="102">
        <f t="shared" si="107"/>
        <v>1.2940002441406109</v>
      </c>
      <c r="AI148" s="230" t="str">
        <f t="shared" si="84"/>
        <v/>
      </c>
      <c r="AJ148" s="46">
        <f t="shared" si="113"/>
        <v>0</v>
      </c>
      <c r="AK148" s="27">
        <v>22426</v>
      </c>
      <c r="AL148">
        <v>10.5200004577637</v>
      </c>
      <c r="AM148">
        <v>21.690000534057599</v>
      </c>
      <c r="AN148">
        <v>0</v>
      </c>
      <c r="AO148">
        <v>18.7663429403372</v>
      </c>
      <c r="AP148" s="34">
        <f t="shared" si="85"/>
        <v>1.9963272879620115</v>
      </c>
      <c r="AQ148" s="38">
        <f t="shared" si="95"/>
        <v>34.511486880334985</v>
      </c>
      <c r="AR148" s="40">
        <f t="shared" si="96"/>
        <v>0.6902297376066997</v>
      </c>
      <c r="AS148" s="61">
        <f t="shared" si="86"/>
        <v>18.897500514984124</v>
      </c>
      <c r="AT148" s="35">
        <f t="shared" si="87"/>
        <v>1</v>
      </c>
      <c r="AU148" s="76" t="str">
        <f t="shared" si="100"/>
        <v/>
      </c>
      <c r="AV148" s="89">
        <f t="shared" si="109"/>
        <v>1</v>
      </c>
      <c r="AW148" s="168">
        <f t="shared" si="88"/>
        <v>0.11612643586753743</v>
      </c>
      <c r="AX148" s="165">
        <f t="shared" si="77"/>
        <v>1</v>
      </c>
      <c r="AY148" s="70" t="str">
        <f t="shared" si="108"/>
        <v/>
      </c>
      <c r="AZ148" s="102">
        <f t="shared" si="110"/>
        <v>3.9920001983641837</v>
      </c>
      <c r="BA148" s="230" t="str">
        <f t="shared" si="97"/>
        <v/>
      </c>
      <c r="BB148" s="46">
        <f t="shared" si="114"/>
        <v>1</v>
      </c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DG148" s="39">
        <v>7</v>
      </c>
      <c r="DH148" s="39">
        <v>18.5</v>
      </c>
      <c r="DK148">
        <v>0</v>
      </c>
    </row>
    <row r="149" spans="1:115" ht="15.6">
      <c r="A149" s="27">
        <v>20235</v>
      </c>
      <c r="B149">
        <v>10.3800001144409</v>
      </c>
      <c r="C149">
        <v>19.340000152587901</v>
      </c>
      <c r="D149">
        <v>14.300000190734901</v>
      </c>
      <c r="E149">
        <v>18.7663429403372</v>
      </c>
      <c r="F149" s="36">
        <f t="shared" si="79"/>
        <v>1.72231105039348</v>
      </c>
      <c r="G149" s="41">
        <f t="shared" si="89"/>
        <v>45.107611455645248</v>
      </c>
      <c r="H149" s="42">
        <f t="shared" si="90"/>
        <v>0.90215222911290494</v>
      </c>
      <c r="I149" s="61">
        <f t="shared" si="80"/>
        <v>17.100000143051151</v>
      </c>
      <c r="J149" s="37">
        <f t="shared" si="91"/>
        <v>1</v>
      </c>
      <c r="K149" s="89">
        <f t="shared" si="98"/>
        <v>1</v>
      </c>
      <c r="L149" s="89">
        <f t="shared" si="102"/>
        <v>1</v>
      </c>
      <c r="M149" s="168">
        <f t="shared" si="112"/>
        <v>0.10808843247241648</v>
      </c>
      <c r="N149" s="165">
        <f t="shared" si="115"/>
        <v>0</v>
      </c>
      <c r="O149" s="70">
        <f t="shared" si="103"/>
        <v>1</v>
      </c>
      <c r="P149" s="102">
        <f t="shared" si="104"/>
        <v>0</v>
      </c>
      <c r="Q149" s="230" t="str">
        <f t="shared" si="81"/>
        <v/>
      </c>
      <c r="R149" s="46">
        <f t="shared" si="111"/>
        <v>0</v>
      </c>
      <c r="S149" s="27">
        <v>22061</v>
      </c>
      <c r="T149">
        <v>11.75</v>
      </c>
      <c r="U149">
        <v>18.920000076293899</v>
      </c>
      <c r="V149">
        <v>22.200000762939499</v>
      </c>
      <c r="W149">
        <v>18.7663429403372</v>
      </c>
      <c r="X149" s="36">
        <f t="shared" si="82"/>
        <v>1.5631042923605882</v>
      </c>
      <c r="Y149" s="41">
        <f t="shared" si="92"/>
        <v>50</v>
      </c>
      <c r="Z149" s="42">
        <f t="shared" si="93"/>
        <v>1</v>
      </c>
      <c r="AA149" s="61">
        <f t="shared" si="83"/>
        <v>17.127500057220423</v>
      </c>
      <c r="AB149" s="37">
        <f t="shared" si="94"/>
        <v>1</v>
      </c>
      <c r="AC149" s="89">
        <f t="shared" si="99"/>
        <v>1</v>
      </c>
      <c r="AD149" s="89">
        <f t="shared" si="105"/>
        <v>1</v>
      </c>
      <c r="AE149" s="168">
        <f t="shared" si="101"/>
        <v>0.10828944088352839</v>
      </c>
      <c r="AF149" s="165">
        <f t="shared" si="76"/>
        <v>1</v>
      </c>
      <c r="AG149" s="70">
        <f t="shared" si="106"/>
        <v>1</v>
      </c>
      <c r="AH149" s="102">
        <f t="shared" si="107"/>
        <v>1.2940002441406109</v>
      </c>
      <c r="AI149" s="230" t="str">
        <f t="shared" si="84"/>
        <v/>
      </c>
      <c r="AJ149" s="46">
        <f t="shared" si="113"/>
        <v>0</v>
      </c>
      <c r="AK149" s="27">
        <v>22427</v>
      </c>
      <c r="AL149">
        <v>9.9499998092651403</v>
      </c>
      <c r="AM149">
        <v>20.969999313354499</v>
      </c>
      <c r="AN149">
        <v>0</v>
      </c>
      <c r="AO149">
        <v>18.655514041324999</v>
      </c>
      <c r="AP149" s="34">
        <f t="shared" si="85"/>
        <v>1.9336683933564582</v>
      </c>
      <c r="AQ149" s="38">
        <f t="shared" si="95"/>
        <v>32.96455216564982</v>
      </c>
      <c r="AR149" s="40">
        <f t="shared" si="96"/>
        <v>0.65929104331299637</v>
      </c>
      <c r="AS149" s="61">
        <f t="shared" si="86"/>
        <v>18.21499943733216</v>
      </c>
      <c r="AT149" s="35">
        <f t="shared" si="87"/>
        <v>1</v>
      </c>
      <c r="AU149" s="76" t="str">
        <f t="shared" si="100"/>
        <v/>
      </c>
      <c r="AV149" s="89">
        <f t="shared" si="109"/>
        <v>1</v>
      </c>
      <c r="AW149" s="168">
        <f t="shared" si="88"/>
        <v>0.11454761742623845</v>
      </c>
      <c r="AX149" s="165">
        <f t="shared" si="77"/>
        <v>1</v>
      </c>
      <c r="AY149" s="70">
        <f t="shared" si="108"/>
        <v>1</v>
      </c>
      <c r="AZ149" s="102">
        <f t="shared" si="110"/>
        <v>3.9920001983641837</v>
      </c>
      <c r="BA149" s="230" t="str">
        <f t="shared" si="97"/>
        <v/>
      </c>
      <c r="BB149" s="46">
        <f t="shared" si="114"/>
        <v>0</v>
      </c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DG149">
        <v>6.8</v>
      </c>
      <c r="DH149" s="39">
        <v>18.5</v>
      </c>
      <c r="DK149">
        <v>0</v>
      </c>
    </row>
    <row r="150" spans="1:115" ht="15.6">
      <c r="A150" s="27">
        <v>20236</v>
      </c>
      <c r="B150">
        <v>11.460000038146999</v>
      </c>
      <c r="C150">
        <v>16.809999465942401</v>
      </c>
      <c r="D150">
        <v>11.5</v>
      </c>
      <c r="E150">
        <v>18.655514041324999</v>
      </c>
      <c r="F150" s="36">
        <f t="shared" si="79"/>
        <v>1.2936379777884259</v>
      </c>
      <c r="G150" s="41">
        <f t="shared" si="89"/>
        <v>50</v>
      </c>
      <c r="H150" s="42">
        <f t="shared" si="90"/>
        <v>1</v>
      </c>
      <c r="I150" s="61">
        <f t="shared" si="80"/>
        <v>15.47249960899355</v>
      </c>
      <c r="J150" s="37">
        <f t="shared" si="91"/>
        <v>1</v>
      </c>
      <c r="K150" s="89">
        <f t="shared" si="98"/>
        <v>1</v>
      </c>
      <c r="L150" s="89">
        <f t="shared" si="102"/>
        <v>1</v>
      </c>
      <c r="M150" s="168">
        <f t="shared" si="112"/>
        <v>9.3828636293309745E-2</v>
      </c>
      <c r="N150" s="165">
        <f t="shared" si="115"/>
        <v>0</v>
      </c>
      <c r="O150" s="70">
        <f t="shared" si="103"/>
        <v>1</v>
      </c>
      <c r="P150" s="102">
        <f t="shared" si="104"/>
        <v>0</v>
      </c>
      <c r="Q150" s="230" t="str">
        <f t="shared" si="81"/>
        <v/>
      </c>
      <c r="R150" s="46">
        <f t="shared" si="111"/>
        <v>0</v>
      </c>
      <c r="S150" s="27">
        <v>22062</v>
      </c>
      <c r="T150">
        <v>9.3100004196166992</v>
      </c>
      <c r="U150">
        <v>16.7299995422363</v>
      </c>
      <c r="V150">
        <v>14.699999809265099</v>
      </c>
      <c r="W150">
        <v>18.655514041324999</v>
      </c>
      <c r="X150" s="36">
        <f t="shared" si="82"/>
        <v>1.4702917927767096</v>
      </c>
      <c r="Y150" s="41">
        <f t="shared" si="92"/>
        <v>50</v>
      </c>
      <c r="Z150" s="42">
        <f t="shared" si="93"/>
        <v>1</v>
      </c>
      <c r="AA150" s="61">
        <f t="shared" si="83"/>
        <v>14.8749997615814</v>
      </c>
      <c r="AB150" s="37">
        <f t="shared" si="94"/>
        <v>1</v>
      </c>
      <c r="AC150" s="89">
        <f t="shared" si="99"/>
        <v>1</v>
      </c>
      <c r="AD150" s="89">
        <f t="shared" si="105"/>
        <v>1</v>
      </c>
      <c r="AE150" s="168">
        <f t="shared" si="101"/>
        <v>8.7810159679269487E-2</v>
      </c>
      <c r="AF150" s="165">
        <f t="shared" si="76"/>
        <v>0</v>
      </c>
      <c r="AG150" s="70">
        <f t="shared" si="106"/>
        <v>1</v>
      </c>
      <c r="AH150" s="102">
        <f t="shared" si="107"/>
        <v>1.2940002441406109</v>
      </c>
      <c r="AI150" s="230" t="str">
        <f t="shared" si="84"/>
        <v/>
      </c>
      <c r="AJ150" s="46">
        <f t="shared" si="113"/>
        <v>0</v>
      </c>
      <c r="AK150" s="27">
        <v>22428</v>
      </c>
      <c r="AL150">
        <v>7.9499998092651403</v>
      </c>
      <c r="AM150">
        <v>21.639999389648398</v>
      </c>
      <c r="AN150">
        <v>0</v>
      </c>
      <c r="AO150">
        <v>18.548716853561501</v>
      </c>
      <c r="AP150" s="34">
        <f t="shared" si="85"/>
        <v>2.1000436456474527</v>
      </c>
      <c r="AQ150" s="38">
        <f t="shared" si="95"/>
        <v>31.284517249131859</v>
      </c>
      <c r="AR150" s="40">
        <f t="shared" si="96"/>
        <v>0.6256903449826372</v>
      </c>
      <c r="AS150" s="61">
        <f t="shared" si="86"/>
        <v>18.217499494552584</v>
      </c>
      <c r="AT150" s="35">
        <f t="shared" si="87"/>
        <v>1</v>
      </c>
      <c r="AU150" s="76" t="str">
        <f t="shared" si="100"/>
        <v/>
      </c>
      <c r="AV150" s="89">
        <f t="shared" si="109"/>
        <v>1</v>
      </c>
      <c r="AW150" s="168">
        <f t="shared" si="88"/>
        <v>0.11455738347330509</v>
      </c>
      <c r="AX150" s="165">
        <f t="shared" si="77"/>
        <v>1</v>
      </c>
      <c r="AY150" s="70">
        <f t="shared" si="108"/>
        <v>1</v>
      </c>
      <c r="AZ150" s="102">
        <f t="shared" si="110"/>
        <v>3.9159999847411426</v>
      </c>
      <c r="BA150" s="230" t="str">
        <f t="shared" si="97"/>
        <v/>
      </c>
      <c r="BB150" s="46">
        <f t="shared" si="114"/>
        <v>0</v>
      </c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DG150" s="39">
        <v>6</v>
      </c>
      <c r="DH150">
        <v>22.1</v>
      </c>
      <c r="DK150">
        <v>0</v>
      </c>
    </row>
    <row r="151" spans="1:115" ht="15.6">
      <c r="A151" s="27">
        <v>20237</v>
      </c>
      <c r="B151">
        <v>10.1400003433228</v>
      </c>
      <c r="C151">
        <v>17.930000305175799</v>
      </c>
      <c r="D151">
        <v>3.5</v>
      </c>
      <c r="E151">
        <v>18.548716853561501</v>
      </c>
      <c r="F151" s="36">
        <f t="shared" si="79"/>
        <v>1.5472098079992278</v>
      </c>
      <c r="G151" s="41">
        <f t="shared" si="89"/>
        <v>50</v>
      </c>
      <c r="H151" s="42">
        <f t="shared" si="90"/>
        <v>1</v>
      </c>
      <c r="I151" s="61">
        <f t="shared" si="80"/>
        <v>15.982500314712549</v>
      </c>
      <c r="J151" s="37">
        <f t="shared" si="91"/>
        <v>1</v>
      </c>
      <c r="K151" s="89">
        <f t="shared" si="98"/>
        <v>1</v>
      </c>
      <c r="L151" s="89">
        <f t="shared" si="102"/>
        <v>1</v>
      </c>
      <c r="M151" s="168">
        <f t="shared" si="112"/>
        <v>9.8704445455363651E-2</v>
      </c>
      <c r="N151" s="165">
        <f t="shared" si="115"/>
        <v>0</v>
      </c>
      <c r="O151" s="70">
        <f t="shared" si="103"/>
        <v>1</v>
      </c>
      <c r="P151" s="102">
        <f t="shared" si="104"/>
        <v>0</v>
      </c>
      <c r="Q151" s="230" t="str">
        <f t="shared" si="81"/>
        <v/>
      </c>
      <c r="R151" s="46">
        <f t="shared" si="111"/>
        <v>0</v>
      </c>
      <c r="S151" s="27">
        <v>22063</v>
      </c>
      <c r="T151">
        <v>13.2399997711182</v>
      </c>
      <c r="U151">
        <v>18.649999618530298</v>
      </c>
      <c r="V151">
        <v>6.4000000953674299</v>
      </c>
      <c r="W151">
        <v>18.548716853561501</v>
      </c>
      <c r="X151" s="36">
        <f t="shared" si="82"/>
        <v>1.3667329928539638</v>
      </c>
      <c r="Y151" s="41">
        <f t="shared" si="92"/>
        <v>50</v>
      </c>
      <c r="Z151" s="42">
        <f t="shared" si="93"/>
        <v>1</v>
      </c>
      <c r="AA151" s="61">
        <f t="shared" si="83"/>
        <v>17.297499656677275</v>
      </c>
      <c r="AB151" s="37">
        <f t="shared" si="94"/>
        <v>1</v>
      </c>
      <c r="AC151" s="89">
        <f t="shared" si="99"/>
        <v>1</v>
      </c>
      <c r="AD151" s="89">
        <f t="shared" si="105"/>
        <v>1</v>
      </c>
      <c r="AE151" s="168">
        <f t="shared" si="101"/>
        <v>0.10949243597486905</v>
      </c>
      <c r="AF151" s="165">
        <f t="shared" ref="AF151:AF214" si="116">IF(AND(SUM(AE140:AE151)&gt;1,SUM(V136:V140)&gt;$BF$6),1,0)</f>
        <v>0</v>
      </c>
      <c r="AG151" s="70">
        <f t="shared" si="106"/>
        <v>1</v>
      </c>
      <c r="AH151" s="102">
        <f t="shared" si="107"/>
        <v>0</v>
      </c>
      <c r="AI151" s="230">
        <f t="shared" si="84"/>
        <v>22063</v>
      </c>
      <c r="AJ151" s="46">
        <f t="shared" si="113"/>
        <v>1</v>
      </c>
      <c r="AK151" s="27">
        <v>22429</v>
      </c>
      <c r="AL151">
        <v>8.4600000381469709</v>
      </c>
      <c r="AM151">
        <v>23</v>
      </c>
      <c r="AN151">
        <v>0</v>
      </c>
      <c r="AO151">
        <v>18.445974438553801</v>
      </c>
      <c r="AP151" s="34">
        <f t="shared" si="85"/>
        <v>2.2140076160970716</v>
      </c>
      <c r="AQ151" s="38">
        <f t="shared" si="95"/>
        <v>29.513311156254201</v>
      </c>
      <c r="AR151" s="40">
        <f t="shared" si="96"/>
        <v>0.59026622312508403</v>
      </c>
      <c r="AS151" s="61">
        <f t="shared" si="86"/>
        <v>19.365000009536743</v>
      </c>
      <c r="AT151" s="35">
        <f t="shared" si="87"/>
        <v>1</v>
      </c>
      <c r="AU151" s="76" t="str">
        <f t="shared" si="100"/>
        <v/>
      </c>
      <c r="AV151" s="89">
        <f t="shared" si="109"/>
        <v>1</v>
      </c>
      <c r="AW151" s="168">
        <f t="shared" si="88"/>
        <v>0.11560130276858634</v>
      </c>
      <c r="AX151" s="165">
        <f t="shared" ref="AX151:AX214" si="117">IF(AND(SUM(AW140:AW151)&gt;1,SUM(AN136:AN140)&gt;$BF$6),1,0)</f>
        <v>0</v>
      </c>
      <c r="AY151" s="70">
        <f t="shared" si="108"/>
        <v>1</v>
      </c>
      <c r="AZ151" s="102">
        <f t="shared" si="110"/>
        <v>3.4799999237060151</v>
      </c>
      <c r="BA151" s="230" t="str">
        <f t="shared" si="97"/>
        <v/>
      </c>
      <c r="BB151" s="46">
        <f t="shared" si="114"/>
        <v>0</v>
      </c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DG151">
        <v>5.8</v>
      </c>
      <c r="DH151">
        <v>23.3</v>
      </c>
      <c r="DK151">
        <v>0</v>
      </c>
    </row>
    <row r="152" spans="1:115" ht="15.6">
      <c r="A152" s="27">
        <v>20238</v>
      </c>
      <c r="B152">
        <v>10.3800001144409</v>
      </c>
      <c r="C152">
        <v>16.200000762939499</v>
      </c>
      <c r="D152">
        <v>3.4000000953674299</v>
      </c>
      <c r="E152">
        <v>18.445974438553801</v>
      </c>
      <c r="F152" s="36">
        <f t="shared" si="79"/>
        <v>1.298809925445803</v>
      </c>
      <c r="G152" s="41">
        <f t="shared" si="89"/>
        <v>50</v>
      </c>
      <c r="H152" s="42">
        <f t="shared" si="90"/>
        <v>1</v>
      </c>
      <c r="I152" s="61">
        <f t="shared" si="80"/>
        <v>14.74500060081485</v>
      </c>
      <c r="J152" s="37">
        <f t="shared" si="91"/>
        <v>1</v>
      </c>
      <c r="K152" s="89">
        <f t="shared" si="98"/>
        <v>1</v>
      </c>
      <c r="L152" s="89">
        <f t="shared" si="102"/>
        <v>1</v>
      </c>
      <c r="M152" s="168">
        <f t="shared" si="112"/>
        <v>8.646756526626409E-2</v>
      </c>
      <c r="N152" s="165">
        <f t="shared" si="115"/>
        <v>0</v>
      </c>
      <c r="O152" s="70">
        <f t="shared" si="103"/>
        <v>1</v>
      </c>
      <c r="P152" s="102">
        <f t="shared" si="104"/>
        <v>0</v>
      </c>
      <c r="Q152" s="230" t="str">
        <f t="shared" si="81"/>
        <v/>
      </c>
      <c r="R152" s="46">
        <f t="shared" si="111"/>
        <v>0</v>
      </c>
      <c r="S152" s="27">
        <v>22064</v>
      </c>
      <c r="T152">
        <v>8.4899997711181605</v>
      </c>
      <c r="U152">
        <v>16.120000839233398</v>
      </c>
      <c r="V152">
        <v>3.2000000476837198</v>
      </c>
      <c r="W152">
        <v>18.445974438553801</v>
      </c>
      <c r="X152" s="36">
        <f t="shared" si="82"/>
        <v>1.4400059595565866</v>
      </c>
      <c r="Y152" s="41">
        <f t="shared" si="92"/>
        <v>50</v>
      </c>
      <c r="Z152" s="42">
        <f t="shared" si="93"/>
        <v>1</v>
      </c>
      <c r="AA152" s="61">
        <f t="shared" si="83"/>
        <v>14.21250057220459</v>
      </c>
      <c r="AB152" s="37">
        <f t="shared" si="94"/>
        <v>1</v>
      </c>
      <c r="AC152" s="89">
        <f t="shared" si="99"/>
        <v>1</v>
      </c>
      <c r="AD152" s="89">
        <f t="shared" si="105"/>
        <v>1</v>
      </c>
      <c r="AE152" s="168">
        <f t="shared" si="101"/>
        <v>8.0879312722237764E-2</v>
      </c>
      <c r="AF152" s="165">
        <f t="shared" si="116"/>
        <v>0</v>
      </c>
      <c r="AG152" s="70">
        <f t="shared" si="106"/>
        <v>1</v>
      </c>
      <c r="AH152" s="102">
        <f t="shared" si="107"/>
        <v>0</v>
      </c>
      <c r="AI152" s="230" t="str">
        <f t="shared" si="84"/>
        <v/>
      </c>
      <c r="AJ152" s="46">
        <f t="shared" si="113"/>
        <v>1</v>
      </c>
      <c r="AK152" s="27">
        <v>22430</v>
      </c>
      <c r="AL152">
        <v>9.8299999237060494</v>
      </c>
      <c r="AM152">
        <v>25.200000762939499</v>
      </c>
      <c r="AN152">
        <v>0</v>
      </c>
      <c r="AO152">
        <v>18.347309857809002</v>
      </c>
      <c r="AP152" s="34">
        <f t="shared" si="85"/>
        <v>2.3846810889017487</v>
      </c>
      <c r="AQ152" s="38">
        <f t="shared" si="95"/>
        <v>27.605566285132802</v>
      </c>
      <c r="AR152" s="40">
        <f t="shared" si="96"/>
        <v>0.55211132570265609</v>
      </c>
      <c r="AS152" s="61">
        <f t="shared" si="86"/>
        <v>21.357500553131135</v>
      </c>
      <c r="AT152" s="35">
        <f t="shared" si="87"/>
        <v>1</v>
      </c>
      <c r="AU152" s="76" t="str">
        <f t="shared" si="100"/>
        <v/>
      </c>
      <c r="AV152" s="89">
        <f t="shared" si="109"/>
        <v>1</v>
      </c>
      <c r="AW152" s="168">
        <f t="shared" si="88"/>
        <v>6.2864512644022694E-2</v>
      </c>
      <c r="AX152" s="165">
        <f t="shared" si="117"/>
        <v>0</v>
      </c>
      <c r="AY152" s="70" t="str">
        <f t="shared" si="108"/>
        <v/>
      </c>
      <c r="AZ152" s="102">
        <f t="shared" si="110"/>
        <v>2.9420007705688618</v>
      </c>
      <c r="BA152" s="230" t="str">
        <f t="shared" si="97"/>
        <v/>
      </c>
      <c r="BB152" s="46">
        <f t="shared" si="114"/>
        <v>0</v>
      </c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DG152">
        <v>9</v>
      </c>
      <c r="DH152">
        <v>20</v>
      </c>
      <c r="DK152">
        <v>0</v>
      </c>
    </row>
    <row r="153" spans="1:115" ht="15.6">
      <c r="A153" s="27">
        <v>20239</v>
      </c>
      <c r="B153">
        <v>11.7799997329712</v>
      </c>
      <c r="C153">
        <v>15.680000305175801</v>
      </c>
      <c r="D153">
        <v>23.5</v>
      </c>
      <c r="E153">
        <v>18.347309857809002</v>
      </c>
      <c r="F153" s="36">
        <f t="shared" si="79"/>
        <v>1.0724830907387652</v>
      </c>
      <c r="G153" s="41">
        <f t="shared" si="89"/>
        <v>50</v>
      </c>
      <c r="H153" s="42">
        <f t="shared" si="90"/>
        <v>1</v>
      </c>
      <c r="I153" s="61">
        <f t="shared" si="80"/>
        <v>14.705000162124652</v>
      </c>
      <c r="J153" s="37">
        <f t="shared" si="91"/>
        <v>1</v>
      </c>
      <c r="K153" s="89">
        <f t="shared" si="98"/>
        <v>1</v>
      </c>
      <c r="L153" s="89">
        <f t="shared" si="102"/>
        <v>1</v>
      </c>
      <c r="M153" s="168">
        <f t="shared" si="112"/>
        <v>8.6052494077155317E-2</v>
      </c>
      <c r="N153" s="165">
        <f t="shared" si="115"/>
        <v>0</v>
      </c>
      <c r="O153" s="70">
        <f t="shared" si="103"/>
        <v>1</v>
      </c>
      <c r="P153" s="102">
        <f t="shared" si="104"/>
        <v>0</v>
      </c>
      <c r="Q153" s="230" t="str">
        <f t="shared" si="81"/>
        <v/>
      </c>
      <c r="R153" s="46">
        <f t="shared" si="111"/>
        <v>0</v>
      </c>
      <c r="S153" s="27">
        <v>22065</v>
      </c>
      <c r="T153">
        <v>4.1500000953674299</v>
      </c>
      <c r="U153">
        <v>17.25</v>
      </c>
      <c r="V153">
        <v>0.20000000298023199</v>
      </c>
      <c r="W153">
        <v>18.347309857809002</v>
      </c>
      <c r="X153" s="36">
        <f t="shared" si="82"/>
        <v>1.7767022577378324</v>
      </c>
      <c r="Y153" s="41">
        <f t="shared" si="92"/>
        <v>48.778638196789963</v>
      </c>
      <c r="Z153" s="42">
        <f t="shared" si="93"/>
        <v>0.97557276393579928</v>
      </c>
      <c r="AA153" s="61">
        <f t="shared" si="83"/>
        <v>13.975000023841858</v>
      </c>
      <c r="AB153" s="37">
        <f t="shared" si="94"/>
        <v>1</v>
      </c>
      <c r="AC153" s="89">
        <f t="shared" si="99"/>
        <v>1</v>
      </c>
      <c r="AD153" s="89">
        <f t="shared" si="105"/>
        <v>1</v>
      </c>
      <c r="AE153" s="168">
        <f t="shared" si="101"/>
        <v>7.8352429187979758E-2</v>
      </c>
      <c r="AF153" s="165">
        <f t="shared" si="116"/>
        <v>1</v>
      </c>
      <c r="AG153" s="70">
        <f t="shared" si="106"/>
        <v>1</v>
      </c>
      <c r="AH153" s="102">
        <f t="shared" si="107"/>
        <v>0</v>
      </c>
      <c r="AI153" s="230" t="str">
        <f t="shared" si="84"/>
        <v/>
      </c>
      <c r="AJ153" s="46">
        <f t="shared" si="113"/>
        <v>1</v>
      </c>
      <c r="AK153" s="27">
        <v>22431</v>
      </c>
      <c r="AL153">
        <v>8.75</v>
      </c>
      <c r="AM153">
        <v>19.5200004577637</v>
      </c>
      <c r="AN153">
        <v>0</v>
      </c>
      <c r="AO153">
        <v>18.2527461728342</v>
      </c>
      <c r="AP153" s="34">
        <f t="shared" si="85"/>
        <v>1.7958280492509722</v>
      </c>
      <c r="AQ153" s="38">
        <f t="shared" si="95"/>
        <v>26.168903845732025</v>
      </c>
      <c r="AR153" s="40">
        <f t="shared" si="96"/>
        <v>0.52337807691464056</v>
      </c>
      <c r="AS153" s="61">
        <f t="shared" si="86"/>
        <v>16.827500343322775</v>
      </c>
      <c r="AT153" s="35">
        <f t="shared" si="87"/>
        <v>1</v>
      </c>
      <c r="AU153" s="76" t="str">
        <f t="shared" si="100"/>
        <v/>
      </c>
      <c r="AV153" s="89">
        <f t="shared" si="109"/>
        <v>1</v>
      </c>
      <c r="AW153" s="168">
        <f t="shared" si="88"/>
        <v>0.10600757843046504</v>
      </c>
      <c r="AX153" s="165">
        <f t="shared" si="117"/>
        <v>0</v>
      </c>
      <c r="AY153" s="70" t="str">
        <f t="shared" si="108"/>
        <v/>
      </c>
      <c r="AZ153" s="102">
        <f t="shared" si="110"/>
        <v>2.1780004501343031</v>
      </c>
      <c r="BA153" s="230" t="str">
        <f t="shared" si="97"/>
        <v/>
      </c>
      <c r="BB153" s="46">
        <f t="shared" si="114"/>
        <v>0</v>
      </c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DG153">
        <v>4.9000000000000004</v>
      </c>
      <c r="DH153">
        <v>22</v>
      </c>
      <c r="DK153">
        <v>0</v>
      </c>
    </row>
    <row r="154" spans="1:115" ht="15.6">
      <c r="A154" s="27">
        <v>20240</v>
      </c>
      <c r="B154">
        <v>9.3699998855590803</v>
      </c>
      <c r="C154">
        <v>15.7700004577637</v>
      </c>
      <c r="D154">
        <v>34.099998474121101</v>
      </c>
      <c r="E154">
        <v>18.2527461728342</v>
      </c>
      <c r="F154" s="36">
        <f t="shared" si="79"/>
        <v>1.3165118327162395</v>
      </c>
      <c r="G154" s="41">
        <f t="shared" si="89"/>
        <v>50</v>
      </c>
      <c r="H154" s="42">
        <f t="shared" si="90"/>
        <v>1</v>
      </c>
      <c r="I154" s="61">
        <f t="shared" si="80"/>
        <v>14.170000314712546</v>
      </c>
      <c r="J154" s="37">
        <f t="shared" si="91"/>
        <v>1</v>
      </c>
      <c r="K154" s="89">
        <f t="shared" si="98"/>
        <v>1</v>
      </c>
      <c r="L154" s="89">
        <f t="shared" si="102"/>
        <v>1</v>
      </c>
      <c r="M154" s="168">
        <f t="shared" si="112"/>
        <v>8.0428376210903249E-2</v>
      </c>
      <c r="N154" s="165">
        <f t="shared" si="115"/>
        <v>0</v>
      </c>
      <c r="O154" s="70">
        <f t="shared" si="103"/>
        <v>1</v>
      </c>
      <c r="P154" s="102">
        <f t="shared" si="104"/>
        <v>0</v>
      </c>
      <c r="Q154" s="230" t="str">
        <f t="shared" si="81"/>
        <v/>
      </c>
      <c r="R154" s="46">
        <f t="shared" si="111"/>
        <v>0</v>
      </c>
      <c r="S154" s="27">
        <v>22066</v>
      </c>
      <c r="T154">
        <v>5.2399997711181596</v>
      </c>
      <c r="U154">
        <v>16.2600002288818</v>
      </c>
      <c r="V154">
        <v>0</v>
      </c>
      <c r="W154">
        <v>18.2527461728342</v>
      </c>
      <c r="X154" s="36">
        <f t="shared" si="82"/>
        <v>1.6240032160476618</v>
      </c>
      <c r="Y154" s="41">
        <f t="shared" si="92"/>
        <v>47.479435623951836</v>
      </c>
      <c r="Z154" s="42">
        <f t="shared" si="93"/>
        <v>0.94958871247903676</v>
      </c>
      <c r="AA154" s="61">
        <f t="shared" si="83"/>
        <v>13.50500011444089</v>
      </c>
      <c r="AB154" s="37">
        <f t="shared" si="94"/>
        <v>1</v>
      </c>
      <c r="AC154" s="89">
        <f t="shared" si="99"/>
        <v>1</v>
      </c>
      <c r="AD154" s="89">
        <f t="shared" si="105"/>
        <v>1</v>
      </c>
      <c r="AE154" s="168">
        <f t="shared" si="101"/>
        <v>7.331548819718782E-2</v>
      </c>
      <c r="AF154" s="165">
        <f t="shared" si="116"/>
        <v>1</v>
      </c>
      <c r="AG154" s="70">
        <f t="shared" si="106"/>
        <v>1</v>
      </c>
      <c r="AH154" s="102">
        <f t="shared" si="107"/>
        <v>0</v>
      </c>
      <c r="AI154" s="230" t="str">
        <f t="shared" si="84"/>
        <v/>
      </c>
      <c r="AJ154" s="46">
        <f t="shared" si="113"/>
        <v>1</v>
      </c>
      <c r="AK154" s="27">
        <v>22432</v>
      </c>
      <c r="AL154">
        <v>7.9499998092651403</v>
      </c>
      <c r="AM154">
        <v>20.469999313354499</v>
      </c>
      <c r="AN154">
        <v>0.20000000298023199</v>
      </c>
      <c r="AO154">
        <v>18.162306445136501</v>
      </c>
      <c r="AP154" s="34">
        <f t="shared" si="85"/>
        <v>1.9311703048276452</v>
      </c>
      <c r="AQ154" s="38">
        <f t="shared" si="95"/>
        <v>24.823967604850139</v>
      </c>
      <c r="AR154" s="40">
        <f t="shared" si="96"/>
        <v>0.49647935209700278</v>
      </c>
      <c r="AS154" s="61">
        <f t="shared" si="86"/>
        <v>17.33999943733216</v>
      </c>
      <c r="AT154" s="35">
        <f t="shared" si="87"/>
        <v>1</v>
      </c>
      <c r="AU154" s="76" t="str">
        <f t="shared" si="100"/>
        <v/>
      </c>
      <c r="AV154" s="89">
        <f t="shared" si="109"/>
        <v>1</v>
      </c>
      <c r="AW154" s="168">
        <f t="shared" si="88"/>
        <v>0.10978208567411275</v>
      </c>
      <c r="AX154" s="165">
        <f t="shared" si="117"/>
        <v>0</v>
      </c>
      <c r="AY154" s="70" t="str">
        <f t="shared" si="108"/>
        <v/>
      </c>
      <c r="AZ154" s="102">
        <f t="shared" si="110"/>
        <v>2.1780004501343031</v>
      </c>
      <c r="BA154" s="230" t="str">
        <f t="shared" si="97"/>
        <v/>
      </c>
      <c r="BB154" s="46">
        <f t="shared" si="114"/>
        <v>0</v>
      </c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DG154">
        <v>8.3000000000000007</v>
      </c>
      <c r="DH154">
        <v>23.5</v>
      </c>
      <c r="DK154">
        <v>0</v>
      </c>
    </row>
    <row r="155" spans="1:115" ht="15.6">
      <c r="A155" s="27">
        <v>20241</v>
      </c>
      <c r="B155">
        <v>9.7299995422363299</v>
      </c>
      <c r="C155">
        <v>18.670000076293899</v>
      </c>
      <c r="D155">
        <v>5.3000001907348597</v>
      </c>
      <c r="E155">
        <v>18.162306445136501</v>
      </c>
      <c r="F155" s="36">
        <f t="shared" si="79"/>
        <v>1.6313663458901253</v>
      </c>
      <c r="G155" s="41">
        <f t="shared" si="89"/>
        <v>50</v>
      </c>
      <c r="H155" s="42">
        <f t="shared" si="90"/>
        <v>1</v>
      </c>
      <c r="I155" s="61">
        <f t="shared" si="80"/>
        <v>16.434999942779505</v>
      </c>
      <c r="J155" s="37">
        <f t="shared" si="91"/>
        <v>1</v>
      </c>
      <c r="K155" s="89">
        <f t="shared" si="98"/>
        <v>1</v>
      </c>
      <c r="L155" s="89">
        <f t="shared" si="102"/>
        <v>1</v>
      </c>
      <c r="M155" s="168">
        <f t="shared" si="112"/>
        <v>0.10275735727148938</v>
      </c>
      <c r="N155" s="165">
        <f t="shared" si="115"/>
        <v>0</v>
      </c>
      <c r="O155" s="70">
        <f t="shared" si="103"/>
        <v>1</v>
      </c>
      <c r="P155" s="102">
        <f t="shared" si="104"/>
        <v>0</v>
      </c>
      <c r="Q155" s="230" t="str">
        <f t="shared" si="81"/>
        <v/>
      </c>
      <c r="R155" s="46">
        <f t="shared" si="111"/>
        <v>0</v>
      </c>
      <c r="S155" s="27">
        <v>22067</v>
      </c>
      <c r="T155">
        <v>9.0600004196166992</v>
      </c>
      <c r="U155">
        <v>18.159999847412099</v>
      </c>
      <c r="V155">
        <v>0</v>
      </c>
      <c r="W155">
        <v>18.162306445136501</v>
      </c>
      <c r="X155" s="36">
        <f t="shared" si="82"/>
        <v>1.6155536003294144</v>
      </c>
      <c r="Y155" s="41">
        <f t="shared" si="92"/>
        <v>46.186992743688307</v>
      </c>
      <c r="Z155" s="42">
        <f t="shared" si="93"/>
        <v>0.9237398548737662</v>
      </c>
      <c r="AA155" s="61">
        <f t="shared" si="83"/>
        <v>15.88499999046325</v>
      </c>
      <c r="AB155" s="37">
        <f t="shared" si="94"/>
        <v>1</v>
      </c>
      <c r="AC155" s="89">
        <f t="shared" si="99"/>
        <v>1</v>
      </c>
      <c r="AD155" s="89">
        <f t="shared" si="105"/>
        <v>1</v>
      </c>
      <c r="AE155" s="168">
        <f t="shared" si="101"/>
        <v>9.7794972929262605E-2</v>
      </c>
      <c r="AF155" s="165">
        <f t="shared" si="116"/>
        <v>1</v>
      </c>
      <c r="AG155" s="70">
        <f t="shared" si="106"/>
        <v>1</v>
      </c>
      <c r="AH155" s="102">
        <f t="shared" si="107"/>
        <v>0</v>
      </c>
      <c r="AI155" s="230" t="str">
        <f t="shared" si="84"/>
        <v/>
      </c>
      <c r="AJ155" s="46">
        <f t="shared" si="113"/>
        <v>1</v>
      </c>
      <c r="AK155" s="27">
        <v>22433</v>
      </c>
      <c r="AL155">
        <v>12.1099996566772</v>
      </c>
      <c r="AM155">
        <v>19.280000686645501</v>
      </c>
      <c r="AN155">
        <v>21.899999618530298</v>
      </c>
      <c r="AO155">
        <v>18.076013736223</v>
      </c>
      <c r="AP155" s="34">
        <f t="shared" si="85"/>
        <v>1.5219626956837331</v>
      </c>
      <c r="AQ155" s="38">
        <f t="shared" si="95"/>
        <v>45.506397066833458</v>
      </c>
      <c r="AR155" s="40">
        <f t="shared" si="96"/>
        <v>0.91012794133666919</v>
      </c>
      <c r="AS155" s="61">
        <f t="shared" si="86"/>
        <v>17.487500429153425</v>
      </c>
      <c r="AT155" s="35">
        <f t="shared" si="87"/>
        <v>1</v>
      </c>
      <c r="AU155" s="76">
        <f t="shared" si="100"/>
        <v>1</v>
      </c>
      <c r="AV155" s="89">
        <f t="shared" si="109"/>
        <v>1</v>
      </c>
      <c r="AW155" s="168">
        <f t="shared" si="88"/>
        <v>0.11075072721558593</v>
      </c>
      <c r="AX155" s="165">
        <f t="shared" si="117"/>
        <v>0</v>
      </c>
      <c r="AY155" s="70">
        <f t="shared" si="108"/>
        <v>1</v>
      </c>
      <c r="AZ155" s="102">
        <f t="shared" si="110"/>
        <v>2.1780004501343031</v>
      </c>
      <c r="BA155" s="230" t="str">
        <f t="shared" si="97"/>
        <v/>
      </c>
      <c r="BB155" s="46">
        <f t="shared" si="114"/>
        <v>0</v>
      </c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DG155">
        <v>9</v>
      </c>
      <c r="DH155">
        <v>25</v>
      </c>
      <c r="DK155">
        <v>0</v>
      </c>
    </row>
    <row r="156" spans="1:115" ht="15.6">
      <c r="A156" s="27">
        <v>20242</v>
      </c>
      <c r="B156">
        <v>8</v>
      </c>
      <c r="C156">
        <v>18.360000610351602</v>
      </c>
      <c r="D156">
        <v>0.10000000149011599</v>
      </c>
      <c r="E156">
        <v>18.076013736223</v>
      </c>
      <c r="F156" s="36">
        <f t="shared" si="79"/>
        <v>1.6920988197265687</v>
      </c>
      <c r="G156" s="41">
        <f t="shared" si="89"/>
        <v>48.74632094570886</v>
      </c>
      <c r="H156" s="42">
        <f t="shared" si="90"/>
        <v>0.9749264189141772</v>
      </c>
      <c r="I156" s="61">
        <f t="shared" si="80"/>
        <v>15.7700004577637</v>
      </c>
      <c r="J156" s="37">
        <f t="shared" si="91"/>
        <v>1</v>
      </c>
      <c r="K156" s="89">
        <f t="shared" si="98"/>
        <v>1</v>
      </c>
      <c r="L156" s="89">
        <f t="shared" si="102"/>
        <v>1</v>
      </c>
      <c r="M156" s="168">
        <f t="shared" si="112"/>
        <v>9.6707708810915588E-2</v>
      </c>
      <c r="N156" s="165">
        <f t="shared" si="115"/>
        <v>0</v>
      </c>
      <c r="O156" s="70">
        <f t="shared" si="103"/>
        <v>1</v>
      </c>
      <c r="P156" s="102">
        <f t="shared" si="104"/>
        <v>0</v>
      </c>
      <c r="Q156" s="230" t="str">
        <f t="shared" si="81"/>
        <v/>
      </c>
      <c r="R156" s="46">
        <f t="shared" si="111"/>
        <v>0</v>
      </c>
      <c r="S156" s="27">
        <v>22068</v>
      </c>
      <c r="T156">
        <v>8.2600002288818395</v>
      </c>
      <c r="U156">
        <v>20.4799995422363</v>
      </c>
      <c r="V156">
        <v>0</v>
      </c>
      <c r="W156">
        <v>18.076013736223</v>
      </c>
      <c r="X156" s="36">
        <f t="shared" si="82"/>
        <v>1.9083193959823699</v>
      </c>
      <c r="Y156" s="41">
        <f t="shared" si="92"/>
        <v>44.660337226902413</v>
      </c>
      <c r="Z156" s="42">
        <f t="shared" si="93"/>
        <v>0.89320674453804827</v>
      </c>
      <c r="AA156" s="61">
        <f t="shared" si="83"/>
        <v>17.424999713897684</v>
      </c>
      <c r="AB156" s="37">
        <f t="shared" si="94"/>
        <v>1</v>
      </c>
      <c r="AC156" s="89" t="str">
        <f t="shared" si="99"/>
        <v/>
      </c>
      <c r="AD156" s="89">
        <f t="shared" si="105"/>
        <v>1</v>
      </c>
      <c r="AE156" s="168">
        <f t="shared" si="101"/>
        <v>0.11034737957657506</v>
      </c>
      <c r="AF156" s="165">
        <f t="shared" si="116"/>
        <v>1</v>
      </c>
      <c r="AG156" s="70">
        <f t="shared" si="106"/>
        <v>1</v>
      </c>
      <c r="AH156" s="102">
        <f t="shared" si="107"/>
        <v>0</v>
      </c>
      <c r="AI156" s="230" t="str">
        <f t="shared" si="84"/>
        <v/>
      </c>
      <c r="AJ156" s="46">
        <f t="shared" si="113"/>
        <v>1</v>
      </c>
      <c r="AK156" s="27">
        <v>22434</v>
      </c>
      <c r="AL156">
        <v>7.6700000762939498</v>
      </c>
      <c r="AM156">
        <v>19.209999084472699</v>
      </c>
      <c r="AN156">
        <v>1</v>
      </c>
      <c r="AO156">
        <v>17.9938911076007</v>
      </c>
      <c r="AP156" s="34">
        <f t="shared" si="85"/>
        <v>1.7926716264545839</v>
      </c>
      <c r="AQ156" s="38">
        <f t="shared" si="95"/>
        <v>45.072259765669791</v>
      </c>
      <c r="AR156" s="40">
        <f t="shared" si="96"/>
        <v>0.90144519531339584</v>
      </c>
      <c r="AS156" s="61">
        <f t="shared" si="86"/>
        <v>16.32499933242801</v>
      </c>
      <c r="AT156" s="35">
        <f t="shared" si="87"/>
        <v>1</v>
      </c>
      <c r="AU156" s="76">
        <f t="shared" si="100"/>
        <v>1</v>
      </c>
      <c r="AV156" s="89">
        <f t="shared" si="109"/>
        <v>1</v>
      </c>
      <c r="AW156" s="168">
        <f t="shared" si="88"/>
        <v>0.10179962041968148</v>
      </c>
      <c r="AX156" s="165">
        <f t="shared" si="117"/>
        <v>0</v>
      </c>
      <c r="AY156" s="70">
        <f t="shared" si="108"/>
        <v>1</v>
      </c>
      <c r="AZ156" s="102">
        <f t="shared" si="110"/>
        <v>2.1780004501343031</v>
      </c>
      <c r="BA156" s="230" t="str">
        <f t="shared" si="97"/>
        <v/>
      </c>
      <c r="BB156" s="46">
        <f t="shared" si="114"/>
        <v>0</v>
      </c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DG156">
        <v>9.8000000000000007</v>
      </c>
      <c r="DH156">
        <v>20.5</v>
      </c>
      <c r="DK156">
        <v>0</v>
      </c>
    </row>
    <row r="157" spans="1:115" ht="15.6">
      <c r="A157" s="27">
        <v>20243</v>
      </c>
      <c r="B157">
        <v>9.5900001525878906</v>
      </c>
      <c r="C157">
        <v>18.4799995422363</v>
      </c>
      <c r="D157">
        <v>0</v>
      </c>
      <c r="E157">
        <v>17.9938911076007</v>
      </c>
      <c r="F157" s="36">
        <f t="shared" si="79"/>
        <v>1.6034025033296335</v>
      </c>
      <c r="G157" s="41">
        <f t="shared" si="89"/>
        <v>47.463598943045156</v>
      </c>
      <c r="H157" s="42">
        <f t="shared" si="90"/>
        <v>0.94927197886090309</v>
      </c>
      <c r="I157" s="61">
        <f t="shared" si="80"/>
        <v>16.257499694824197</v>
      </c>
      <c r="J157" s="37">
        <f t="shared" si="91"/>
        <v>1</v>
      </c>
      <c r="K157" s="89">
        <f t="shared" si="98"/>
        <v>1</v>
      </c>
      <c r="L157" s="89">
        <f t="shared" si="102"/>
        <v>1</v>
      </c>
      <c r="M157" s="168">
        <f t="shared" si="112"/>
        <v>0.10120274706945838</v>
      </c>
      <c r="N157" s="165">
        <f t="shared" si="115"/>
        <v>0</v>
      </c>
      <c r="O157" s="70">
        <f t="shared" si="103"/>
        <v>1</v>
      </c>
      <c r="P157" s="102">
        <f t="shared" si="104"/>
        <v>0</v>
      </c>
      <c r="Q157" s="230" t="str">
        <f t="shared" si="81"/>
        <v/>
      </c>
      <c r="R157" s="46">
        <f t="shared" si="111"/>
        <v>0</v>
      </c>
      <c r="S157" s="27">
        <v>22069</v>
      </c>
      <c r="T157">
        <v>9.6400003433227504</v>
      </c>
      <c r="U157">
        <v>22.329999923706101</v>
      </c>
      <c r="V157">
        <v>0</v>
      </c>
      <c r="W157">
        <v>17.9938911076007</v>
      </c>
      <c r="X157" s="36">
        <f t="shared" si="82"/>
        <v>2.0330196132946141</v>
      </c>
      <c r="Y157" s="41">
        <f t="shared" si="92"/>
        <v>43.033921536266725</v>
      </c>
      <c r="Z157" s="42">
        <f t="shared" si="93"/>
        <v>0.86067843072533445</v>
      </c>
      <c r="AA157" s="61">
        <f t="shared" si="83"/>
        <v>19.157500028610265</v>
      </c>
      <c r="AB157" s="37">
        <f t="shared" si="94"/>
        <v>1</v>
      </c>
      <c r="AC157" s="89" t="str">
        <f t="shared" si="99"/>
        <v/>
      </c>
      <c r="AD157" s="89">
        <f t="shared" si="105"/>
        <v>1</v>
      </c>
      <c r="AE157" s="168">
        <f t="shared" si="101"/>
        <v>0.11603083725319725</v>
      </c>
      <c r="AF157" s="165">
        <f t="shared" si="116"/>
        <v>1</v>
      </c>
      <c r="AG157" s="70">
        <f t="shared" si="106"/>
        <v>1</v>
      </c>
      <c r="AH157" s="102">
        <f t="shared" si="107"/>
        <v>0.12600002288821202</v>
      </c>
      <c r="AI157" s="230" t="str">
        <f t="shared" si="84"/>
        <v/>
      </c>
      <c r="AJ157" s="46">
        <f t="shared" si="113"/>
        <v>1</v>
      </c>
      <c r="AK157" s="27">
        <v>22435</v>
      </c>
      <c r="AL157">
        <v>8.6800003051757795</v>
      </c>
      <c r="AM157">
        <v>18.559999465942401</v>
      </c>
      <c r="AN157">
        <v>1.3999999761581401</v>
      </c>
      <c r="AO157">
        <v>17.915961620776901</v>
      </c>
      <c r="AP157" s="34">
        <f t="shared" si="85"/>
        <v>1.6610645436043352</v>
      </c>
      <c r="AQ157" s="38">
        <f t="shared" si="95"/>
        <v>45.143408106944463</v>
      </c>
      <c r="AR157" s="40">
        <f t="shared" si="96"/>
        <v>0.90286816213888921</v>
      </c>
      <c r="AS157" s="61">
        <f t="shared" si="86"/>
        <v>16.089999675750747</v>
      </c>
      <c r="AT157" s="35">
        <f t="shared" si="87"/>
        <v>1</v>
      </c>
      <c r="AU157" s="76">
        <f t="shared" si="100"/>
        <v>1</v>
      </c>
      <c r="AV157" s="89">
        <f t="shared" si="109"/>
        <v>1</v>
      </c>
      <c r="AW157" s="168">
        <f t="shared" si="88"/>
        <v>9.9693248030186643E-2</v>
      </c>
      <c r="AX157" s="165">
        <f t="shared" si="117"/>
        <v>0</v>
      </c>
      <c r="AY157" s="70">
        <f t="shared" si="108"/>
        <v>1</v>
      </c>
      <c r="AZ157" s="102">
        <f t="shared" si="110"/>
        <v>2.1780004501343031</v>
      </c>
      <c r="BA157" s="230" t="str">
        <f t="shared" si="97"/>
        <v/>
      </c>
      <c r="BB157" s="46">
        <f t="shared" si="114"/>
        <v>0</v>
      </c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DG157">
        <v>12</v>
      </c>
      <c r="DH157">
        <v>24.3</v>
      </c>
      <c r="DK157">
        <v>0</v>
      </c>
    </row>
    <row r="158" spans="1:115" ht="15.6">
      <c r="A158" s="27">
        <v>20244</v>
      </c>
      <c r="B158">
        <v>10.8999996185303</v>
      </c>
      <c r="C158">
        <v>18.420000076293899</v>
      </c>
      <c r="D158">
        <v>0</v>
      </c>
      <c r="E158">
        <v>17.915961620776901</v>
      </c>
      <c r="F158" s="36">
        <f t="shared" si="79"/>
        <v>1.4971293417894711</v>
      </c>
      <c r="G158" s="41">
        <f t="shared" si="89"/>
        <v>46.265895469613582</v>
      </c>
      <c r="H158" s="42">
        <f t="shared" si="90"/>
        <v>0.92531790939227165</v>
      </c>
      <c r="I158" s="61">
        <f t="shared" si="80"/>
        <v>16.539999961852999</v>
      </c>
      <c r="J158" s="37">
        <f t="shared" si="91"/>
        <v>1</v>
      </c>
      <c r="K158" s="89">
        <f t="shared" si="98"/>
        <v>1</v>
      </c>
      <c r="L158" s="89">
        <f t="shared" si="102"/>
        <v>1</v>
      </c>
      <c r="M158" s="168">
        <f t="shared" si="112"/>
        <v>0.10365338103555816</v>
      </c>
      <c r="N158" s="165">
        <f t="shared" si="115"/>
        <v>0</v>
      </c>
      <c r="O158" s="70">
        <f t="shared" si="103"/>
        <v>1</v>
      </c>
      <c r="P158" s="102">
        <f t="shared" si="104"/>
        <v>0</v>
      </c>
      <c r="Q158" s="230">
        <f t="shared" si="81"/>
        <v>20244</v>
      </c>
      <c r="R158" s="46">
        <f t="shared" si="111"/>
        <v>1</v>
      </c>
      <c r="S158" s="27">
        <v>22070</v>
      </c>
      <c r="T158">
        <v>13.2299995422363</v>
      </c>
      <c r="U158">
        <v>19.4899997711182</v>
      </c>
      <c r="V158">
        <v>12.1000003814697</v>
      </c>
      <c r="W158">
        <v>17.915961620776901</v>
      </c>
      <c r="X158" s="36">
        <f t="shared" si="82"/>
        <v>1.4374968685262171</v>
      </c>
      <c r="Y158" s="41">
        <f t="shared" si="92"/>
        <v>50</v>
      </c>
      <c r="Z158" s="42">
        <f t="shared" si="93"/>
        <v>1</v>
      </c>
      <c r="AA158" s="61">
        <f t="shared" si="83"/>
        <v>17.924999713897726</v>
      </c>
      <c r="AB158" s="37">
        <f t="shared" si="94"/>
        <v>1</v>
      </c>
      <c r="AC158" s="89">
        <f t="shared" si="99"/>
        <v>1</v>
      </c>
      <c r="AD158" s="89">
        <f t="shared" si="105"/>
        <v>1</v>
      </c>
      <c r="AE158" s="168">
        <f t="shared" si="101"/>
        <v>0.11325029882585941</v>
      </c>
      <c r="AF158" s="165">
        <f t="shared" si="116"/>
        <v>1</v>
      </c>
      <c r="AG158" s="70">
        <f t="shared" si="106"/>
        <v>1</v>
      </c>
      <c r="AH158" s="102">
        <f t="shared" si="107"/>
        <v>0.12600002288821202</v>
      </c>
      <c r="AI158" s="230" t="str">
        <f t="shared" si="84"/>
        <v/>
      </c>
      <c r="AJ158" s="46">
        <f t="shared" si="113"/>
        <v>1</v>
      </c>
      <c r="AK158" s="27">
        <v>22436</v>
      </c>
      <c r="AL158">
        <v>13.699999809265099</v>
      </c>
      <c r="AM158">
        <v>20.090000152587901</v>
      </c>
      <c r="AN158">
        <v>8.5</v>
      </c>
      <c r="AO158">
        <v>17.8422483372585</v>
      </c>
      <c r="AP158" s="34">
        <f t="shared" si="85"/>
        <v>1.4690232311691551</v>
      </c>
      <c r="AQ158" s="38">
        <f t="shared" si="95"/>
        <v>50</v>
      </c>
      <c r="AR158" s="40">
        <f t="shared" si="96"/>
        <v>1</v>
      </c>
      <c r="AS158" s="61">
        <f t="shared" si="86"/>
        <v>18.492500066757202</v>
      </c>
      <c r="AT158" s="35">
        <f t="shared" si="87"/>
        <v>1</v>
      </c>
      <c r="AU158" s="76">
        <f t="shared" si="100"/>
        <v>1</v>
      </c>
      <c r="AV158" s="89">
        <f t="shared" si="109"/>
        <v>1</v>
      </c>
      <c r="AW158" s="168">
        <f t="shared" si="88"/>
        <v>0.1154671002196371</v>
      </c>
      <c r="AX158" s="165">
        <f t="shared" si="117"/>
        <v>0</v>
      </c>
      <c r="AY158" s="70">
        <f t="shared" si="108"/>
        <v>1</v>
      </c>
      <c r="AZ158" s="102">
        <f t="shared" si="110"/>
        <v>2.1780004501343031</v>
      </c>
      <c r="BA158" s="230" t="str">
        <f t="shared" si="97"/>
        <v/>
      </c>
      <c r="BB158" s="46">
        <f t="shared" si="114"/>
        <v>0</v>
      </c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DG158">
        <v>12.3</v>
      </c>
      <c r="DH158">
        <v>23</v>
      </c>
      <c r="DK158">
        <v>0</v>
      </c>
    </row>
    <row r="159" spans="1:115" ht="15.6">
      <c r="A159" s="27">
        <v>20245</v>
      </c>
      <c r="B159">
        <v>9.9600000381469709</v>
      </c>
      <c r="C159">
        <v>16.719999313354499</v>
      </c>
      <c r="D159">
        <v>0</v>
      </c>
      <c r="E159">
        <v>17.8422483372585</v>
      </c>
      <c r="F159" s="36">
        <f t="shared" si="79"/>
        <v>1.3561360466755996</v>
      </c>
      <c r="G159" s="41">
        <f t="shared" si="89"/>
        <v>45.180986632273104</v>
      </c>
      <c r="H159" s="42">
        <f t="shared" si="90"/>
        <v>0.90361973264546203</v>
      </c>
      <c r="I159" s="61">
        <f t="shared" si="80"/>
        <v>15.029999494552618</v>
      </c>
      <c r="J159" s="37">
        <f t="shared" si="91"/>
        <v>1</v>
      </c>
      <c r="K159" s="89">
        <f t="shared" si="98"/>
        <v>1</v>
      </c>
      <c r="L159" s="89">
        <f t="shared" si="102"/>
        <v>1</v>
      </c>
      <c r="M159" s="168">
        <f t="shared" si="112"/>
        <v>8.9397105242065664E-2</v>
      </c>
      <c r="N159" s="165">
        <f t="shared" si="115"/>
        <v>0</v>
      </c>
      <c r="O159" s="70">
        <f t="shared" si="103"/>
        <v>1</v>
      </c>
      <c r="P159" s="102">
        <f t="shared" si="104"/>
        <v>0</v>
      </c>
      <c r="Q159" s="230" t="str">
        <f t="shared" si="81"/>
        <v/>
      </c>
      <c r="R159" s="46">
        <f t="shared" si="111"/>
        <v>1</v>
      </c>
      <c r="S159" s="27">
        <v>22071</v>
      </c>
      <c r="T159">
        <v>9.8999996185302699</v>
      </c>
      <c r="U159">
        <v>17.2700004577637</v>
      </c>
      <c r="V159">
        <v>4.6999998092651403</v>
      </c>
      <c r="W159">
        <v>17.8422483372585</v>
      </c>
      <c r="X159" s="36">
        <f t="shared" si="82"/>
        <v>1.4271421519871561</v>
      </c>
      <c r="Y159" s="41">
        <f t="shared" si="92"/>
        <v>50</v>
      </c>
      <c r="Z159" s="42">
        <f t="shared" si="93"/>
        <v>1</v>
      </c>
      <c r="AA159" s="61">
        <f t="shared" si="83"/>
        <v>15.427500247955344</v>
      </c>
      <c r="AB159" s="37">
        <f t="shared" si="94"/>
        <v>1</v>
      </c>
      <c r="AC159" s="89">
        <f t="shared" si="99"/>
        <v>1</v>
      </c>
      <c r="AD159" s="89">
        <f t="shared" si="105"/>
        <v>1</v>
      </c>
      <c r="AE159" s="168">
        <f t="shared" si="101"/>
        <v>9.3385546075272247E-2</v>
      </c>
      <c r="AF159" s="165">
        <f t="shared" si="116"/>
        <v>1</v>
      </c>
      <c r="AG159" s="70">
        <f t="shared" si="106"/>
        <v>1</v>
      </c>
      <c r="AH159" s="102">
        <f t="shared" si="107"/>
        <v>0.12600002288821202</v>
      </c>
      <c r="AI159" s="230" t="str">
        <f t="shared" si="84"/>
        <v/>
      </c>
      <c r="AJ159" s="46">
        <f t="shared" si="113"/>
        <v>1</v>
      </c>
      <c r="AK159" s="27">
        <v>22437</v>
      </c>
      <c r="AL159">
        <v>12.1400003433228</v>
      </c>
      <c r="AM159">
        <v>20.139999389648398</v>
      </c>
      <c r="AN159">
        <v>10.800000190734901</v>
      </c>
      <c r="AO159">
        <v>17.772774318552599</v>
      </c>
      <c r="AP159" s="34">
        <f t="shared" si="85"/>
        <v>1.6016727313135846</v>
      </c>
      <c r="AQ159" s="38">
        <f t="shared" si="95"/>
        <v>50</v>
      </c>
      <c r="AR159" s="40">
        <f t="shared" si="96"/>
        <v>1</v>
      </c>
      <c r="AS159" s="61">
        <f t="shared" si="86"/>
        <v>18.139999628066999</v>
      </c>
      <c r="AT159" s="35">
        <f t="shared" si="87"/>
        <v>1</v>
      </c>
      <c r="AU159" s="76">
        <f t="shared" si="100"/>
        <v>1</v>
      </c>
      <c r="AV159" s="89">
        <f t="shared" si="109"/>
        <v>1</v>
      </c>
      <c r="AW159" s="168">
        <f t="shared" si="88"/>
        <v>0.11424292500034562</v>
      </c>
      <c r="AX159" s="165">
        <f t="shared" si="117"/>
        <v>0</v>
      </c>
      <c r="AY159" s="70">
        <f t="shared" si="108"/>
        <v>1</v>
      </c>
      <c r="AZ159" s="102">
        <f t="shared" si="110"/>
        <v>2.1780004501343031</v>
      </c>
      <c r="BA159" s="230" t="str">
        <f t="shared" si="97"/>
        <v/>
      </c>
      <c r="BB159" s="46">
        <f t="shared" si="114"/>
        <v>0</v>
      </c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DG159" s="39">
        <v>10</v>
      </c>
      <c r="DH159">
        <v>23.2</v>
      </c>
      <c r="DK159">
        <v>0</v>
      </c>
    </row>
    <row r="160" spans="1:115" ht="15.6">
      <c r="A160" s="27">
        <v>20246</v>
      </c>
      <c r="B160">
        <v>9.7299995422363299</v>
      </c>
      <c r="C160">
        <v>18.0100002288818</v>
      </c>
      <c r="D160">
        <v>0</v>
      </c>
      <c r="E160">
        <v>17.772774318552599</v>
      </c>
      <c r="F160" s="36">
        <f t="shared" si="79"/>
        <v>1.5204782989158754</v>
      </c>
      <c r="G160" s="41">
        <f t="shared" si="89"/>
        <v>43.9646039931404</v>
      </c>
      <c r="H160" s="42">
        <f t="shared" si="90"/>
        <v>0.879292079862808</v>
      </c>
      <c r="I160" s="61">
        <f t="shared" si="80"/>
        <v>15.940000057220432</v>
      </c>
      <c r="J160" s="37">
        <f t="shared" si="91"/>
        <v>1</v>
      </c>
      <c r="K160" s="89" t="str">
        <f t="shared" si="98"/>
        <v/>
      </c>
      <c r="L160" s="89">
        <f t="shared" si="102"/>
        <v>1</v>
      </c>
      <c r="M160" s="168">
        <f t="shared" si="112"/>
        <v>9.8309445352441072E-2</v>
      </c>
      <c r="N160" s="165">
        <f t="shared" si="115"/>
        <v>1</v>
      </c>
      <c r="O160" s="70">
        <f t="shared" si="103"/>
        <v>1</v>
      </c>
      <c r="P160" s="102">
        <f t="shared" si="104"/>
        <v>0</v>
      </c>
      <c r="Q160" s="230" t="str">
        <f t="shared" si="81"/>
        <v/>
      </c>
      <c r="R160" s="46">
        <f t="shared" si="111"/>
        <v>1</v>
      </c>
      <c r="S160" s="27">
        <v>22072</v>
      </c>
      <c r="T160">
        <v>5.5100002288818404</v>
      </c>
      <c r="U160">
        <v>18.450000762939499</v>
      </c>
      <c r="V160">
        <v>0.20000000298023199</v>
      </c>
      <c r="W160">
        <v>17.772774318552599</v>
      </c>
      <c r="X160" s="36">
        <f t="shared" si="82"/>
        <v>1.7873467938530887</v>
      </c>
      <c r="Y160" s="41">
        <f t="shared" si="92"/>
        <v>48.770122567897758</v>
      </c>
      <c r="Z160" s="42">
        <f t="shared" si="93"/>
        <v>0.97540245135795511</v>
      </c>
      <c r="AA160" s="61">
        <f t="shared" si="83"/>
        <v>15.215000629425084</v>
      </c>
      <c r="AB160" s="37">
        <f t="shared" si="94"/>
        <v>1</v>
      </c>
      <c r="AC160" s="89">
        <f t="shared" si="99"/>
        <v>1</v>
      </c>
      <c r="AD160" s="89">
        <f t="shared" si="105"/>
        <v>1</v>
      </c>
      <c r="AE160" s="168">
        <f t="shared" si="101"/>
        <v>9.1269080797031429E-2</v>
      </c>
      <c r="AF160" s="165">
        <f t="shared" si="116"/>
        <v>1</v>
      </c>
      <c r="AG160" s="70">
        <f t="shared" si="106"/>
        <v>1</v>
      </c>
      <c r="AH160" s="102">
        <f t="shared" si="107"/>
        <v>0.12600002288821202</v>
      </c>
      <c r="AI160" s="230" t="str">
        <f t="shared" si="84"/>
        <v/>
      </c>
      <c r="AJ160" s="46">
        <f t="shared" si="113"/>
        <v>1</v>
      </c>
      <c r="AK160" s="27">
        <v>22438</v>
      </c>
      <c r="AL160">
        <v>11.8699998855591</v>
      </c>
      <c r="AM160">
        <v>19.569999694824201</v>
      </c>
      <c r="AN160">
        <v>18.299999237060501</v>
      </c>
      <c r="AO160">
        <v>17.7075626261664</v>
      </c>
      <c r="AP160" s="34">
        <f t="shared" si="85"/>
        <v>1.5462150727920858</v>
      </c>
      <c r="AQ160" s="38">
        <f t="shared" si="95"/>
        <v>50</v>
      </c>
      <c r="AR160" s="40">
        <f t="shared" si="96"/>
        <v>1</v>
      </c>
      <c r="AS160" s="61">
        <f t="shared" si="86"/>
        <v>17.644999742507927</v>
      </c>
      <c r="AT160" s="35">
        <f t="shared" si="87"/>
        <v>1</v>
      </c>
      <c r="AU160" s="76">
        <f t="shared" si="100"/>
        <v>1</v>
      </c>
      <c r="AV160" s="89">
        <f t="shared" si="109"/>
        <v>1</v>
      </c>
      <c r="AW160" s="168">
        <f t="shared" si="88"/>
        <v>0.11171836258584768</v>
      </c>
      <c r="AX160" s="165">
        <f t="shared" si="117"/>
        <v>0</v>
      </c>
      <c r="AY160" s="70">
        <f t="shared" si="108"/>
        <v>1</v>
      </c>
      <c r="AZ160" s="102">
        <f t="shared" si="110"/>
        <v>2.1780004501343031</v>
      </c>
      <c r="BA160" s="230" t="str">
        <f t="shared" si="97"/>
        <v/>
      </c>
      <c r="BB160" s="46">
        <f t="shared" si="114"/>
        <v>0</v>
      </c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DG160">
        <v>7</v>
      </c>
      <c r="DH160">
        <v>22</v>
      </c>
      <c r="DK160">
        <v>0</v>
      </c>
    </row>
    <row r="161" spans="1:115" ht="15.6">
      <c r="A161" s="27">
        <v>20247</v>
      </c>
      <c r="B161">
        <v>8.8500003814697301</v>
      </c>
      <c r="C161">
        <v>14.829999923706101</v>
      </c>
      <c r="D161">
        <v>0</v>
      </c>
      <c r="E161">
        <v>17.7075626261664</v>
      </c>
      <c r="F161" s="36">
        <f t="shared" si="79"/>
        <v>1.2048953130374676</v>
      </c>
      <c r="G161" s="41">
        <f t="shared" si="89"/>
        <v>43.000687742710426</v>
      </c>
      <c r="H161" s="42">
        <f t="shared" si="90"/>
        <v>0.8600137548542085</v>
      </c>
      <c r="I161" s="61">
        <f t="shared" si="80"/>
        <v>13.335000038147008</v>
      </c>
      <c r="J161" s="37">
        <f t="shared" si="91"/>
        <v>1</v>
      </c>
      <c r="K161" s="89" t="str">
        <f t="shared" si="98"/>
        <v/>
      </c>
      <c r="L161" s="89">
        <f t="shared" si="102"/>
        <v>1</v>
      </c>
      <c r="M161" s="168">
        <f t="shared" si="112"/>
        <v>7.1487251629924239E-2</v>
      </c>
      <c r="N161" s="165">
        <f t="shared" si="115"/>
        <v>1</v>
      </c>
      <c r="O161" s="70">
        <f t="shared" si="103"/>
        <v>1</v>
      </c>
      <c r="P161" s="102">
        <f t="shared" si="104"/>
        <v>0</v>
      </c>
      <c r="Q161" s="230" t="str">
        <f t="shared" si="81"/>
        <v/>
      </c>
      <c r="R161" s="46">
        <f t="shared" si="111"/>
        <v>1</v>
      </c>
      <c r="S161" s="27">
        <v>22073</v>
      </c>
      <c r="T161">
        <v>7.3800001144409197</v>
      </c>
      <c r="U161">
        <v>17.4899997711182</v>
      </c>
      <c r="V161">
        <v>2.7999999523162802</v>
      </c>
      <c r="W161">
        <v>17.7075626261664</v>
      </c>
      <c r="X161" s="36">
        <f t="shared" si="82"/>
        <v>1.5981078347031124</v>
      </c>
      <c r="Y161" s="41">
        <f t="shared" si="92"/>
        <v>50</v>
      </c>
      <c r="Z161" s="42">
        <f t="shared" si="93"/>
        <v>1</v>
      </c>
      <c r="AA161" s="61">
        <f t="shared" si="83"/>
        <v>14.962499856948879</v>
      </c>
      <c r="AB161" s="37">
        <f t="shared" si="94"/>
        <v>1</v>
      </c>
      <c r="AC161" s="89">
        <f t="shared" si="99"/>
        <v>1</v>
      </c>
      <c r="AD161" s="89">
        <f t="shared" si="105"/>
        <v>1</v>
      </c>
      <c r="AE161" s="168">
        <f t="shared" si="101"/>
        <v>8.8707972976489177E-2</v>
      </c>
      <c r="AF161" s="165">
        <f t="shared" si="116"/>
        <v>1</v>
      </c>
      <c r="AG161" s="70">
        <f t="shared" si="106"/>
        <v>1</v>
      </c>
      <c r="AH161" s="102">
        <f t="shared" si="107"/>
        <v>0.12600002288821202</v>
      </c>
      <c r="AI161" s="230" t="str">
        <f t="shared" si="84"/>
        <v/>
      </c>
      <c r="AJ161" s="46">
        <f t="shared" si="113"/>
        <v>1</v>
      </c>
      <c r="AK161" s="27">
        <v>22439</v>
      </c>
      <c r="AL161">
        <v>9.7399997711181605</v>
      </c>
      <c r="AM161">
        <v>20.120000839233398</v>
      </c>
      <c r="AN161">
        <v>1.8999999761581401</v>
      </c>
      <c r="AO161">
        <v>17.646636321607001</v>
      </c>
      <c r="AP161" s="34">
        <f t="shared" si="85"/>
        <v>1.7469014107300878</v>
      </c>
      <c r="AQ161" s="38">
        <f t="shared" si="95"/>
        <v>50</v>
      </c>
      <c r="AR161" s="40">
        <f t="shared" si="96"/>
        <v>1</v>
      </c>
      <c r="AS161" s="61">
        <f t="shared" si="86"/>
        <v>17.52500057220459</v>
      </c>
      <c r="AT161" s="35">
        <f t="shared" si="87"/>
        <v>1</v>
      </c>
      <c r="AU161" s="76">
        <f t="shared" si="100"/>
        <v>1</v>
      </c>
      <c r="AV161" s="89">
        <f t="shared" si="109"/>
        <v>1</v>
      </c>
      <c r="AW161" s="168">
        <f t="shared" si="88"/>
        <v>0.11098756367426237</v>
      </c>
      <c r="AX161" s="165">
        <f t="shared" si="117"/>
        <v>0</v>
      </c>
      <c r="AY161" s="70">
        <f t="shared" si="108"/>
        <v>1</v>
      </c>
      <c r="AZ161" s="102">
        <f t="shared" si="110"/>
        <v>1.8860004425049084</v>
      </c>
      <c r="BA161" s="230" t="str">
        <f t="shared" si="97"/>
        <v/>
      </c>
      <c r="BB161" s="46">
        <f t="shared" si="114"/>
        <v>0</v>
      </c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DG161">
        <v>9.8000000000000007</v>
      </c>
      <c r="DH161">
        <v>18.5</v>
      </c>
      <c r="DK161">
        <v>2.6</v>
      </c>
    </row>
    <row r="162" spans="1:115" ht="15.6">
      <c r="A162" s="27">
        <v>20248</v>
      </c>
      <c r="B162">
        <v>9.4200000762939506</v>
      </c>
      <c r="C162">
        <v>20.280000686645501</v>
      </c>
      <c r="D162">
        <v>0</v>
      </c>
      <c r="E162">
        <v>17.646636321607001</v>
      </c>
      <c r="F162" s="36">
        <f t="shared" si="79"/>
        <v>1.7824682493012323</v>
      </c>
      <c r="G162" s="41">
        <f t="shared" si="89"/>
        <v>41.574713143269442</v>
      </c>
      <c r="H162" s="42">
        <f t="shared" si="90"/>
        <v>0.83149426286538886</v>
      </c>
      <c r="I162" s="61">
        <f t="shared" si="80"/>
        <v>17.565000534057614</v>
      </c>
      <c r="J162" s="37">
        <f t="shared" si="91"/>
        <v>1</v>
      </c>
      <c r="K162" s="89" t="str">
        <f t="shared" si="98"/>
        <v/>
      </c>
      <c r="L162" s="89">
        <f t="shared" si="102"/>
        <v>1</v>
      </c>
      <c r="M162" s="168">
        <f t="shared" si="112"/>
        <v>0.11123580958130469</v>
      </c>
      <c r="N162" s="165">
        <f t="shared" si="115"/>
        <v>1</v>
      </c>
      <c r="O162" s="70">
        <f t="shared" si="103"/>
        <v>1</v>
      </c>
      <c r="P162" s="102">
        <f t="shared" si="104"/>
        <v>0</v>
      </c>
      <c r="Q162" s="230" t="str">
        <f t="shared" si="81"/>
        <v/>
      </c>
      <c r="R162" s="46">
        <f t="shared" si="111"/>
        <v>1</v>
      </c>
      <c r="S162" s="27">
        <v>22074</v>
      </c>
      <c r="T162">
        <v>10.3999996185303</v>
      </c>
      <c r="U162">
        <v>16.5</v>
      </c>
      <c r="V162">
        <v>3.7000000476837198</v>
      </c>
      <c r="W162">
        <v>17.646636321607001</v>
      </c>
      <c r="X162" s="36">
        <f t="shared" si="82"/>
        <v>1.2786115912266038</v>
      </c>
      <c r="Y162" s="41">
        <f t="shared" si="92"/>
        <v>50</v>
      </c>
      <c r="Z162" s="42">
        <f t="shared" si="93"/>
        <v>1</v>
      </c>
      <c r="AA162" s="61">
        <f t="shared" si="83"/>
        <v>14.974999904632575</v>
      </c>
      <c r="AB162" s="37">
        <f t="shared" si="94"/>
        <v>1</v>
      </c>
      <c r="AC162" s="89">
        <f t="shared" si="99"/>
        <v>1</v>
      </c>
      <c r="AD162" s="89">
        <f t="shared" si="105"/>
        <v>1</v>
      </c>
      <c r="AE162" s="168">
        <f t="shared" si="101"/>
        <v>8.8835824342814354E-2</v>
      </c>
      <c r="AF162" s="165">
        <f t="shared" si="116"/>
        <v>1</v>
      </c>
      <c r="AG162" s="70">
        <f t="shared" si="106"/>
        <v>1</v>
      </c>
      <c r="AH162" s="102">
        <f t="shared" si="107"/>
        <v>0.12600002288821202</v>
      </c>
      <c r="AI162" s="230" t="str">
        <f t="shared" si="84"/>
        <v/>
      </c>
      <c r="AJ162" s="46">
        <f t="shared" si="113"/>
        <v>1</v>
      </c>
      <c r="AK162" s="27">
        <v>22440</v>
      </c>
      <c r="AL162">
        <v>13.550000190734901</v>
      </c>
      <c r="AM162">
        <v>20.920000076293899</v>
      </c>
      <c r="AN162">
        <v>10.5</v>
      </c>
      <c r="AO162">
        <v>17.590018466381402</v>
      </c>
      <c r="AP162" s="34">
        <f t="shared" si="85"/>
        <v>1.570593917045541</v>
      </c>
      <c r="AQ162" s="38">
        <f t="shared" si="95"/>
        <v>50</v>
      </c>
      <c r="AR162" s="40">
        <f t="shared" si="96"/>
        <v>1</v>
      </c>
      <c r="AS162" s="61">
        <f t="shared" si="86"/>
        <v>19.07750010490415</v>
      </c>
      <c r="AT162" s="35">
        <f t="shared" si="87"/>
        <v>1</v>
      </c>
      <c r="AU162" s="76">
        <f t="shared" si="100"/>
        <v>1</v>
      </c>
      <c r="AV162" s="89">
        <f t="shared" si="109"/>
        <v>1</v>
      </c>
      <c r="AW162" s="168">
        <f t="shared" si="88"/>
        <v>0.11610920274562313</v>
      </c>
      <c r="AX162" s="165">
        <f t="shared" si="117"/>
        <v>0</v>
      </c>
      <c r="AY162" s="70">
        <f t="shared" si="108"/>
        <v>1</v>
      </c>
      <c r="AZ162" s="102">
        <f t="shared" si="110"/>
        <v>6.2000083923319946E-2</v>
      </c>
      <c r="BA162" s="230" t="str">
        <f t="shared" si="97"/>
        <v/>
      </c>
      <c r="BB162" s="46">
        <f t="shared" si="114"/>
        <v>0</v>
      </c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DG162">
        <v>8.1999999999999993</v>
      </c>
      <c r="DH162">
        <v>17</v>
      </c>
      <c r="DK162">
        <v>5.4</v>
      </c>
    </row>
    <row r="163" spans="1:115" ht="15.6">
      <c r="A163" s="27">
        <v>20249</v>
      </c>
      <c r="B163">
        <v>13.6400003433228</v>
      </c>
      <c r="C163">
        <v>20.299999237060501</v>
      </c>
      <c r="D163">
        <v>13.300000190734901</v>
      </c>
      <c r="E163">
        <v>17.590018466381402</v>
      </c>
      <c r="F163" s="36">
        <f t="shared" si="79"/>
        <v>1.4817325235895775</v>
      </c>
      <c r="G163" s="41">
        <f t="shared" si="89"/>
        <v>50</v>
      </c>
      <c r="H163" s="42">
        <f t="shared" si="90"/>
        <v>1</v>
      </c>
      <c r="I163" s="61">
        <f t="shared" si="80"/>
        <v>18.634999513626077</v>
      </c>
      <c r="J163" s="37">
        <f t="shared" si="91"/>
        <v>1</v>
      </c>
      <c r="K163" s="89">
        <f t="shared" si="98"/>
        <v>1</v>
      </c>
      <c r="L163" s="89">
        <f t="shared" si="102"/>
        <v>1</v>
      </c>
      <c r="M163" s="168">
        <f t="shared" si="112"/>
        <v>0.11579933289299749</v>
      </c>
      <c r="N163" s="165">
        <f t="shared" si="115"/>
        <v>1</v>
      </c>
      <c r="O163" s="70">
        <f t="shared" si="103"/>
        <v>1</v>
      </c>
      <c r="P163" s="102">
        <f t="shared" si="104"/>
        <v>0</v>
      </c>
      <c r="Q163" s="230" t="str">
        <f t="shared" si="81"/>
        <v/>
      </c>
      <c r="R163" s="46">
        <f t="shared" si="111"/>
        <v>1</v>
      </c>
      <c r="S163" s="27">
        <v>22075</v>
      </c>
      <c r="T163">
        <v>9.3299999237060494</v>
      </c>
      <c r="U163">
        <v>16.639999389648398</v>
      </c>
      <c r="V163">
        <v>6</v>
      </c>
      <c r="W163">
        <v>17.590018466381402</v>
      </c>
      <c r="X163" s="36">
        <f t="shared" si="82"/>
        <v>1.3744402750216829</v>
      </c>
      <c r="Y163" s="41">
        <f t="shared" si="92"/>
        <v>50</v>
      </c>
      <c r="Z163" s="42">
        <f t="shared" si="93"/>
        <v>1</v>
      </c>
      <c r="AA163" s="61">
        <f t="shared" si="83"/>
        <v>14.812499523162812</v>
      </c>
      <c r="AB163" s="37">
        <f t="shared" si="94"/>
        <v>1</v>
      </c>
      <c r="AC163" s="89">
        <f t="shared" si="99"/>
        <v>1</v>
      </c>
      <c r="AD163" s="89">
        <f t="shared" si="105"/>
        <v>1</v>
      </c>
      <c r="AE163" s="168">
        <f t="shared" si="101"/>
        <v>8.7165924735525618E-2</v>
      </c>
      <c r="AF163" s="165">
        <f t="shared" si="116"/>
        <v>1</v>
      </c>
      <c r="AG163" s="70">
        <f t="shared" si="106"/>
        <v>1</v>
      </c>
      <c r="AH163" s="102">
        <f t="shared" si="107"/>
        <v>0.12600002288821202</v>
      </c>
      <c r="AI163" s="230" t="str">
        <f t="shared" si="84"/>
        <v/>
      </c>
      <c r="AJ163" s="46">
        <f t="shared" si="113"/>
        <v>1</v>
      </c>
      <c r="AK163" s="27">
        <v>22441</v>
      </c>
      <c r="AL163">
        <v>13.670000076293899</v>
      </c>
      <c r="AM163">
        <v>20.2700004577637</v>
      </c>
      <c r="AN163">
        <v>6.0999999046325701</v>
      </c>
      <c r="AO163">
        <v>17.5377321219968</v>
      </c>
      <c r="AP163" s="34">
        <f t="shared" si="85"/>
        <v>1.4706585704939406</v>
      </c>
      <c r="AQ163" s="38">
        <f t="shared" si="95"/>
        <v>50</v>
      </c>
      <c r="AR163" s="40">
        <f t="shared" si="96"/>
        <v>1</v>
      </c>
      <c r="AS163" s="61">
        <f t="shared" si="86"/>
        <v>18.620000362396251</v>
      </c>
      <c r="AT163" s="35">
        <f t="shared" si="87"/>
        <v>1</v>
      </c>
      <c r="AU163" s="76">
        <f t="shared" si="100"/>
        <v>1</v>
      </c>
      <c r="AV163" s="89">
        <f t="shared" si="109"/>
        <v>1</v>
      </c>
      <c r="AW163" s="168">
        <f t="shared" si="88"/>
        <v>0.11576919963450615</v>
      </c>
      <c r="AX163" s="165">
        <f t="shared" si="117"/>
        <v>0</v>
      </c>
      <c r="AY163" s="70">
        <f t="shared" si="108"/>
        <v>1</v>
      </c>
      <c r="AZ163" s="102">
        <f t="shared" si="110"/>
        <v>6.2000083923319946E-2</v>
      </c>
      <c r="BA163" s="230" t="str">
        <f t="shared" si="97"/>
        <v/>
      </c>
      <c r="BB163" s="46">
        <f t="shared" si="114"/>
        <v>0</v>
      </c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DG163">
        <v>11</v>
      </c>
      <c r="DH163">
        <v>20.6</v>
      </c>
      <c r="DK163">
        <v>4.5999999999999996</v>
      </c>
    </row>
    <row r="164" spans="1:115" ht="15.6">
      <c r="A164" s="27">
        <v>20250</v>
      </c>
      <c r="B164">
        <v>10.6599998474121</v>
      </c>
      <c r="C164">
        <v>17.2600002288818</v>
      </c>
      <c r="D164">
        <v>8.8000001907348597</v>
      </c>
      <c r="E164">
        <v>17.5377321219968</v>
      </c>
      <c r="F164" s="36">
        <f t="shared" si="79"/>
        <v>1.3433452946872719</v>
      </c>
      <c r="G164" s="41">
        <f t="shared" si="89"/>
        <v>50</v>
      </c>
      <c r="H164" s="42">
        <f t="shared" si="90"/>
        <v>1</v>
      </c>
      <c r="I164" s="61">
        <f t="shared" si="80"/>
        <v>15.610000133514376</v>
      </c>
      <c r="J164" s="37">
        <f t="shared" si="91"/>
        <v>1</v>
      </c>
      <c r="K164" s="89">
        <f t="shared" si="98"/>
        <v>1</v>
      </c>
      <c r="L164" s="89">
        <f t="shared" si="102"/>
        <v>1</v>
      </c>
      <c r="M164" s="168">
        <f t="shared" si="112"/>
        <v>9.5170563364178645E-2</v>
      </c>
      <c r="N164" s="165">
        <f t="shared" si="115"/>
        <v>1</v>
      </c>
      <c r="O164" s="70">
        <f t="shared" si="103"/>
        <v>1</v>
      </c>
      <c r="P164" s="102">
        <f t="shared" si="104"/>
        <v>0</v>
      </c>
      <c r="Q164" s="230" t="str">
        <f t="shared" si="81"/>
        <v/>
      </c>
      <c r="R164" s="46">
        <f t="shared" si="111"/>
        <v>1</v>
      </c>
      <c r="S164" s="27">
        <v>22076</v>
      </c>
      <c r="T164">
        <v>9.8599996566772496</v>
      </c>
      <c r="U164">
        <v>17.590000152587901</v>
      </c>
      <c r="V164">
        <v>4</v>
      </c>
      <c r="W164">
        <v>17.5377321219968</v>
      </c>
      <c r="X164" s="36">
        <f t="shared" si="82"/>
        <v>1.4430455459833171</v>
      </c>
      <c r="Y164" s="41">
        <f t="shared" si="92"/>
        <v>50</v>
      </c>
      <c r="Z164" s="42">
        <f t="shared" si="93"/>
        <v>1</v>
      </c>
      <c r="AA164" s="61">
        <f t="shared" si="83"/>
        <v>15.657500028610238</v>
      </c>
      <c r="AB164" s="37">
        <f t="shared" si="94"/>
        <v>1</v>
      </c>
      <c r="AC164" s="89">
        <f t="shared" si="99"/>
        <v>1</v>
      </c>
      <c r="AD164" s="89">
        <f t="shared" si="105"/>
        <v>1</v>
      </c>
      <c r="AE164" s="168">
        <f t="shared" si="101"/>
        <v>9.5629738166183073E-2</v>
      </c>
      <c r="AF164" s="165">
        <f t="shared" si="116"/>
        <v>1</v>
      </c>
      <c r="AG164" s="70">
        <f t="shared" si="106"/>
        <v>1</v>
      </c>
      <c r="AH164" s="102">
        <f t="shared" si="107"/>
        <v>0.12600002288821202</v>
      </c>
      <c r="AI164" s="230" t="str">
        <f t="shared" si="84"/>
        <v/>
      </c>
      <c r="AJ164" s="46">
        <f t="shared" si="113"/>
        <v>1</v>
      </c>
      <c r="AK164" s="27">
        <v>22442</v>
      </c>
      <c r="AL164">
        <v>13.300000190734901</v>
      </c>
      <c r="AM164">
        <v>20.069999694824201</v>
      </c>
      <c r="AN164">
        <v>2.9000000953674299</v>
      </c>
      <c r="AO164">
        <v>17.489800349960099</v>
      </c>
      <c r="AP164" s="34">
        <f t="shared" si="85"/>
        <v>1.4732320273283108</v>
      </c>
      <c r="AQ164" s="38">
        <f t="shared" si="95"/>
        <v>50</v>
      </c>
      <c r="AR164" s="40">
        <f t="shared" si="96"/>
        <v>1</v>
      </c>
      <c r="AS164" s="61">
        <f t="shared" si="86"/>
        <v>18.377499818801876</v>
      </c>
      <c r="AT164" s="35">
        <f t="shared" si="87"/>
        <v>1</v>
      </c>
      <c r="AU164" s="76">
        <f t="shared" si="100"/>
        <v>1</v>
      </c>
      <c r="AV164" s="89">
        <f t="shared" si="109"/>
        <v>1</v>
      </c>
      <c r="AW164" s="168">
        <f t="shared" si="88"/>
        <v>0.1151275822489954</v>
      </c>
      <c r="AX164" s="165">
        <f t="shared" si="117"/>
        <v>0</v>
      </c>
      <c r="AY164" s="70">
        <f t="shared" si="108"/>
        <v>1</v>
      </c>
      <c r="AZ164" s="102">
        <f t="shared" si="110"/>
        <v>6.2000083923319946E-2</v>
      </c>
      <c r="BA164" s="230">
        <f t="shared" si="97"/>
        <v>22442</v>
      </c>
      <c r="BB164" s="46">
        <f t="shared" si="114"/>
        <v>1</v>
      </c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DG164">
        <v>7</v>
      </c>
      <c r="DH164">
        <v>19.100000000000001</v>
      </c>
      <c r="DK164">
        <v>1.3</v>
      </c>
    </row>
    <row r="165" spans="1:115" ht="15.6">
      <c r="A165" s="27">
        <v>20251</v>
      </c>
      <c r="B165">
        <v>7.7800002098083496</v>
      </c>
      <c r="C165">
        <v>15.3599996566772</v>
      </c>
      <c r="D165">
        <v>31.100000381469702</v>
      </c>
      <c r="E165">
        <v>17.489800349960099</v>
      </c>
      <c r="F165" s="36">
        <f t="shared" si="79"/>
        <v>1.3276546964940812</v>
      </c>
      <c r="G165" s="41">
        <f t="shared" si="89"/>
        <v>50</v>
      </c>
      <c r="H165" s="42">
        <f t="shared" si="90"/>
        <v>1</v>
      </c>
      <c r="I165" s="61">
        <f t="shared" si="80"/>
        <v>13.464999794959986</v>
      </c>
      <c r="J165" s="37">
        <f t="shared" si="91"/>
        <v>1</v>
      </c>
      <c r="K165" s="89">
        <f t="shared" si="98"/>
        <v>1</v>
      </c>
      <c r="L165" s="89">
        <f t="shared" si="102"/>
        <v>1</v>
      </c>
      <c r="M165" s="168">
        <f t="shared" si="112"/>
        <v>7.2885468995472769E-2</v>
      </c>
      <c r="N165" s="165">
        <f t="shared" si="115"/>
        <v>1</v>
      </c>
      <c r="O165" s="70">
        <f t="shared" si="103"/>
        <v>1</v>
      </c>
      <c r="P165" s="102">
        <f t="shared" si="104"/>
        <v>0</v>
      </c>
      <c r="Q165" s="230" t="str">
        <f t="shared" si="81"/>
        <v/>
      </c>
      <c r="R165" s="46">
        <f t="shared" si="111"/>
        <v>1</v>
      </c>
      <c r="S165" s="27">
        <v>22077</v>
      </c>
      <c r="T165">
        <v>6.8800001144409197</v>
      </c>
      <c r="U165">
        <v>17.430000305175799</v>
      </c>
      <c r="V165">
        <v>1.1000000238418599</v>
      </c>
      <c r="W165">
        <v>17.489800349960099</v>
      </c>
      <c r="X165" s="36">
        <f t="shared" si="82"/>
        <v>1.5975047725960922</v>
      </c>
      <c r="Y165" s="41">
        <f t="shared" si="92"/>
        <v>49.821996205764982</v>
      </c>
      <c r="Z165" s="42">
        <f t="shared" si="93"/>
        <v>0.99643992411529969</v>
      </c>
      <c r="AA165" s="61">
        <f t="shared" si="83"/>
        <v>14.79250025749208</v>
      </c>
      <c r="AB165" s="37">
        <f t="shared" si="94"/>
        <v>1</v>
      </c>
      <c r="AC165" s="89">
        <f t="shared" si="99"/>
        <v>1</v>
      </c>
      <c r="AD165" s="89">
        <f t="shared" si="105"/>
        <v>1</v>
      </c>
      <c r="AE165" s="168">
        <f t="shared" si="101"/>
        <v>8.6959283031382742E-2</v>
      </c>
      <c r="AF165" s="165">
        <f t="shared" si="116"/>
        <v>1</v>
      </c>
      <c r="AG165" s="70">
        <f t="shared" si="106"/>
        <v>1</v>
      </c>
      <c r="AH165" s="102">
        <f t="shared" si="107"/>
        <v>0.12600002288821202</v>
      </c>
      <c r="AI165" s="230" t="str">
        <f t="shared" si="84"/>
        <v/>
      </c>
      <c r="AJ165" s="46">
        <f t="shared" si="113"/>
        <v>0</v>
      </c>
      <c r="AK165" s="27">
        <v>22443</v>
      </c>
      <c r="AL165">
        <v>14.4899997711182</v>
      </c>
      <c r="AM165">
        <v>19.540000915527301</v>
      </c>
      <c r="AN165">
        <v>3.5</v>
      </c>
      <c r="AO165">
        <v>17.4462462117787</v>
      </c>
      <c r="AP165" s="34">
        <f t="shared" si="85"/>
        <v>1.2813739507928923</v>
      </c>
      <c r="AQ165" s="38">
        <f t="shared" si="95"/>
        <v>50</v>
      </c>
      <c r="AR165" s="40">
        <f t="shared" si="96"/>
        <v>1</v>
      </c>
      <c r="AS165" s="61">
        <f t="shared" si="86"/>
        <v>18.277500629425028</v>
      </c>
      <c r="AT165" s="35">
        <f t="shared" si="87"/>
        <v>1</v>
      </c>
      <c r="AU165" s="76">
        <f t="shared" si="100"/>
        <v>1</v>
      </c>
      <c r="AV165" s="89">
        <f t="shared" si="109"/>
        <v>1</v>
      </c>
      <c r="AW165" s="168">
        <f t="shared" si="88"/>
        <v>0.11478401060373396</v>
      </c>
      <c r="AX165" s="165">
        <f t="shared" si="117"/>
        <v>0</v>
      </c>
      <c r="AY165" s="70">
        <f t="shared" si="108"/>
        <v>1</v>
      </c>
      <c r="AZ165" s="102">
        <f t="shared" si="110"/>
        <v>6.2000083923319946E-2</v>
      </c>
      <c r="BA165" s="230" t="str">
        <f t="shared" si="97"/>
        <v/>
      </c>
      <c r="BB165" s="46">
        <f t="shared" si="114"/>
        <v>1</v>
      </c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DG165" s="39">
        <v>6</v>
      </c>
      <c r="DH165">
        <v>18.2</v>
      </c>
      <c r="DK165" s="39"/>
    </row>
    <row r="166" spans="1:115" ht="15.6">
      <c r="A166" s="27">
        <v>20252</v>
      </c>
      <c r="B166">
        <v>6.0799999237060502</v>
      </c>
      <c r="C166">
        <v>15.439999580383301</v>
      </c>
      <c r="D166">
        <v>0.5</v>
      </c>
      <c r="E166">
        <v>17.4462462117787</v>
      </c>
      <c r="F166" s="36">
        <f t="shared" si="79"/>
        <v>1.4310666621409578</v>
      </c>
      <c r="G166" s="41">
        <f t="shared" si="89"/>
        <v>49.355146670287233</v>
      </c>
      <c r="H166" s="42">
        <f t="shared" si="90"/>
        <v>0.98710293340574462</v>
      </c>
      <c r="I166" s="61">
        <f t="shared" si="80"/>
        <v>13.099999666213989</v>
      </c>
      <c r="J166" s="37">
        <f t="shared" si="91"/>
        <v>1</v>
      </c>
      <c r="K166" s="89">
        <f t="shared" si="98"/>
        <v>1</v>
      </c>
      <c r="L166" s="89">
        <f t="shared" si="102"/>
        <v>1</v>
      </c>
      <c r="M166" s="168">
        <f t="shared" si="112"/>
        <v>6.8958923109759429E-2</v>
      </c>
      <c r="N166" s="165">
        <f t="shared" si="115"/>
        <v>1</v>
      </c>
      <c r="O166" s="70">
        <f t="shared" si="103"/>
        <v>1</v>
      </c>
      <c r="P166" s="102">
        <f t="shared" si="104"/>
        <v>0</v>
      </c>
      <c r="Q166" s="230" t="str">
        <f t="shared" si="81"/>
        <v/>
      </c>
      <c r="R166" s="46">
        <f t="shared" si="111"/>
        <v>1</v>
      </c>
      <c r="S166" s="27">
        <v>22078</v>
      </c>
      <c r="T166">
        <v>7.6100001335143999</v>
      </c>
      <c r="U166">
        <v>18.219999313354499</v>
      </c>
      <c r="V166">
        <v>0</v>
      </c>
      <c r="W166">
        <v>17.4462462117787</v>
      </c>
      <c r="X166" s="36">
        <f t="shared" si="82"/>
        <v>1.6385961864070866</v>
      </c>
      <c r="Y166" s="41">
        <f t="shared" si="92"/>
        <v>48.511119256639311</v>
      </c>
      <c r="Z166" s="42">
        <f t="shared" si="93"/>
        <v>0.97022238513278625</v>
      </c>
      <c r="AA166" s="61">
        <f t="shared" si="83"/>
        <v>15.567499518394474</v>
      </c>
      <c r="AB166" s="37">
        <f t="shared" si="94"/>
        <v>1</v>
      </c>
      <c r="AC166" s="89">
        <f t="shared" si="99"/>
        <v>1</v>
      </c>
      <c r="AD166" s="89">
        <f t="shared" si="105"/>
        <v>1</v>
      </c>
      <c r="AE166" s="168">
        <f t="shared" si="101"/>
        <v>9.4757765343612979E-2</v>
      </c>
      <c r="AF166" s="165">
        <f t="shared" si="116"/>
        <v>1</v>
      </c>
      <c r="AG166" s="70">
        <f t="shared" si="106"/>
        <v>1</v>
      </c>
      <c r="AH166" s="102">
        <f t="shared" si="107"/>
        <v>0.12600002288821202</v>
      </c>
      <c r="AI166" s="230" t="str">
        <f t="shared" si="84"/>
        <v/>
      </c>
      <c r="AJ166" s="46">
        <f t="shared" si="113"/>
        <v>0</v>
      </c>
      <c r="AK166" s="27">
        <v>22444</v>
      </c>
      <c r="AL166">
        <v>15.8800001144409</v>
      </c>
      <c r="AM166">
        <v>21.4899997711182</v>
      </c>
      <c r="AN166">
        <v>9.3999996185302699</v>
      </c>
      <c r="AO166">
        <v>17.407092768959401</v>
      </c>
      <c r="AP166" s="34">
        <f t="shared" si="85"/>
        <v>1.4121595349424896</v>
      </c>
      <c r="AQ166" s="38">
        <f t="shared" si="95"/>
        <v>50</v>
      </c>
      <c r="AR166" s="40">
        <f t="shared" si="96"/>
        <v>1</v>
      </c>
      <c r="AS166" s="61">
        <f t="shared" si="86"/>
        <v>20.087499856948874</v>
      </c>
      <c r="AT166" s="35">
        <f t="shared" si="87"/>
        <v>1</v>
      </c>
      <c r="AU166" s="76">
        <f t="shared" si="100"/>
        <v>1</v>
      </c>
      <c r="AV166" s="89">
        <f t="shared" si="109"/>
        <v>1</v>
      </c>
      <c r="AW166" s="168">
        <f t="shared" si="88"/>
        <v>0.11073369121560292</v>
      </c>
      <c r="AX166" s="165">
        <f t="shared" si="117"/>
        <v>1</v>
      </c>
      <c r="AY166" s="70">
        <f t="shared" si="108"/>
        <v>1</v>
      </c>
      <c r="AZ166" s="102">
        <f t="shared" si="110"/>
        <v>0.93199996948241903</v>
      </c>
      <c r="BA166" s="230" t="str">
        <f t="shared" si="97"/>
        <v/>
      </c>
      <c r="BB166" s="46">
        <f t="shared" si="114"/>
        <v>1</v>
      </c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DG166">
        <v>6</v>
      </c>
      <c r="DH166">
        <v>19.8</v>
      </c>
      <c r="DK166">
        <v>8</v>
      </c>
    </row>
    <row r="167" spans="1:115" ht="15.6">
      <c r="A167" s="27">
        <v>20253</v>
      </c>
      <c r="B167">
        <v>6.7600002288818404</v>
      </c>
      <c r="C167">
        <v>15.2700004577637</v>
      </c>
      <c r="D167">
        <v>0</v>
      </c>
      <c r="E167">
        <v>17.407092768959401</v>
      </c>
      <c r="F167" s="36">
        <f t="shared" si="79"/>
        <v>1.3736351974410344</v>
      </c>
      <c r="G167" s="41">
        <f t="shared" si="89"/>
        <v>48.256238512334406</v>
      </c>
      <c r="H167" s="42">
        <f t="shared" si="90"/>
        <v>0.96512477024668808</v>
      </c>
      <c r="I167" s="61">
        <f t="shared" si="80"/>
        <v>13.142500400543234</v>
      </c>
      <c r="J167" s="37">
        <f t="shared" si="91"/>
        <v>1</v>
      </c>
      <c r="K167" s="89">
        <f t="shared" si="98"/>
        <v>1</v>
      </c>
      <c r="L167" s="89">
        <f t="shared" si="102"/>
        <v>1</v>
      </c>
      <c r="M167" s="168">
        <f t="shared" si="112"/>
        <v>6.9416119438630047E-2</v>
      </c>
      <c r="N167" s="165">
        <f t="shared" si="115"/>
        <v>1</v>
      </c>
      <c r="O167" s="70">
        <f t="shared" si="103"/>
        <v>1</v>
      </c>
      <c r="P167" s="102">
        <f t="shared" si="104"/>
        <v>0</v>
      </c>
      <c r="Q167" s="230" t="str">
        <f t="shared" si="81"/>
        <v/>
      </c>
      <c r="R167" s="46">
        <f t="shared" si="111"/>
        <v>1</v>
      </c>
      <c r="S167" s="27">
        <v>22079</v>
      </c>
      <c r="T167">
        <v>9.4799995422363299</v>
      </c>
      <c r="U167">
        <v>20.549999237060501</v>
      </c>
      <c r="V167">
        <v>0</v>
      </c>
      <c r="W167">
        <v>17.407092768959401</v>
      </c>
      <c r="X167" s="36">
        <f t="shared" si="82"/>
        <v>1.7841616514646434</v>
      </c>
      <c r="Y167" s="41">
        <f t="shared" si="92"/>
        <v>47.0837899354676</v>
      </c>
      <c r="Z167" s="42">
        <f t="shared" si="93"/>
        <v>0.94167579870935203</v>
      </c>
      <c r="AA167" s="61">
        <f t="shared" si="83"/>
        <v>17.782499313354457</v>
      </c>
      <c r="AB167" s="37">
        <f t="shared" si="94"/>
        <v>1</v>
      </c>
      <c r="AC167" s="89">
        <f t="shared" si="99"/>
        <v>1</v>
      </c>
      <c r="AD167" s="89">
        <f t="shared" si="105"/>
        <v>1</v>
      </c>
      <c r="AE167" s="168">
        <f t="shared" si="101"/>
        <v>0.1125023479929867</v>
      </c>
      <c r="AF167" s="165">
        <f t="shared" si="116"/>
        <v>0</v>
      </c>
      <c r="AG167" s="70">
        <f t="shared" si="106"/>
        <v>1</v>
      </c>
      <c r="AH167" s="102">
        <f t="shared" si="107"/>
        <v>0</v>
      </c>
      <c r="AI167" s="230">
        <f t="shared" si="84"/>
        <v>22079</v>
      </c>
      <c r="AJ167" s="46">
        <f t="shared" si="113"/>
        <v>1</v>
      </c>
      <c r="AK167" s="27">
        <v>22445</v>
      </c>
      <c r="AL167">
        <v>13.319999694824199</v>
      </c>
      <c r="AM167">
        <v>16.870000839233398</v>
      </c>
      <c r="AN167">
        <v>34.599998474121101</v>
      </c>
      <c r="AO167">
        <v>17.3723630830094</v>
      </c>
      <c r="AP167" s="34">
        <f t="shared" si="85"/>
        <v>1.0107989683525338</v>
      </c>
      <c r="AQ167" s="38">
        <f t="shared" si="95"/>
        <v>50</v>
      </c>
      <c r="AR167" s="40">
        <f t="shared" si="96"/>
        <v>1</v>
      </c>
      <c r="AS167" s="61">
        <f t="shared" si="86"/>
        <v>15.982500553131098</v>
      </c>
      <c r="AT167" s="35">
        <f t="shared" si="87"/>
        <v>1</v>
      </c>
      <c r="AU167" s="76">
        <f t="shared" si="100"/>
        <v>1</v>
      </c>
      <c r="AV167" s="89">
        <f t="shared" si="109"/>
        <v>1</v>
      </c>
      <c r="AW167" s="168">
        <f t="shared" si="88"/>
        <v>9.870444766489446E-2</v>
      </c>
      <c r="AX167" s="165">
        <f t="shared" si="117"/>
        <v>1</v>
      </c>
      <c r="AY167" s="70">
        <f t="shared" si="108"/>
        <v>1</v>
      </c>
      <c r="AZ167" s="102">
        <f t="shared" si="110"/>
        <v>0.93199996948241903</v>
      </c>
      <c r="BA167" s="230" t="str">
        <f t="shared" si="97"/>
        <v/>
      </c>
      <c r="BB167" s="46">
        <f t="shared" si="114"/>
        <v>1</v>
      </c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DG167">
        <v>4</v>
      </c>
      <c r="DH167">
        <v>17.600000000000001</v>
      </c>
      <c r="DK167">
        <v>0</v>
      </c>
    </row>
    <row r="168" spans="1:115" ht="15.6">
      <c r="A168" s="27">
        <v>20254</v>
      </c>
      <c r="B168">
        <v>6.4699997901916504</v>
      </c>
      <c r="C168">
        <v>16.100000381469702</v>
      </c>
      <c r="D168">
        <v>0</v>
      </c>
      <c r="E168">
        <v>17.3723630830094</v>
      </c>
      <c r="F168" s="36">
        <f t="shared" si="79"/>
        <v>1.4719832751352466</v>
      </c>
      <c r="G168" s="41">
        <f t="shared" si="89"/>
        <v>47.078651892226212</v>
      </c>
      <c r="H168" s="42">
        <f t="shared" si="90"/>
        <v>0.94157303784452429</v>
      </c>
      <c r="I168" s="61">
        <f t="shared" si="80"/>
        <v>13.69250023365019</v>
      </c>
      <c r="J168" s="37">
        <f t="shared" si="91"/>
        <v>1</v>
      </c>
      <c r="K168" s="89">
        <f t="shared" si="98"/>
        <v>1</v>
      </c>
      <c r="L168" s="89">
        <f t="shared" si="102"/>
        <v>1</v>
      </c>
      <c r="M168" s="168">
        <f t="shared" si="112"/>
        <v>7.5329068538942542E-2</v>
      </c>
      <c r="N168" s="165">
        <f t="shared" si="115"/>
        <v>1</v>
      </c>
      <c r="O168" s="70">
        <f t="shared" si="103"/>
        <v>1</v>
      </c>
      <c r="P168" s="102">
        <f t="shared" si="104"/>
        <v>0</v>
      </c>
      <c r="Q168" s="230" t="str">
        <f t="shared" si="81"/>
        <v/>
      </c>
      <c r="R168" s="46">
        <f t="shared" si="111"/>
        <v>1</v>
      </c>
      <c r="S168" s="27">
        <v>22080</v>
      </c>
      <c r="T168">
        <v>10.689999580383301</v>
      </c>
      <c r="U168">
        <v>15.689999580383301</v>
      </c>
      <c r="V168">
        <v>19.299999237060501</v>
      </c>
      <c r="W168">
        <v>17.3723630830094</v>
      </c>
      <c r="X168" s="36">
        <f t="shared" si="82"/>
        <v>1.1301269242925798</v>
      </c>
      <c r="Y168" s="41">
        <f t="shared" si="92"/>
        <v>50</v>
      </c>
      <c r="Z168" s="42">
        <f t="shared" si="93"/>
        <v>1</v>
      </c>
      <c r="AA168" s="61">
        <f t="shared" si="83"/>
        <v>14.439999580383301</v>
      </c>
      <c r="AB168" s="37">
        <f t="shared" si="94"/>
        <v>1</v>
      </c>
      <c r="AC168" s="89">
        <f t="shared" si="99"/>
        <v>1</v>
      </c>
      <c r="AD168" s="89">
        <f t="shared" si="105"/>
        <v>1</v>
      </c>
      <c r="AE168" s="168">
        <f t="shared" si="101"/>
        <v>8.3282039451699985E-2</v>
      </c>
      <c r="AF168" s="165">
        <f t="shared" si="116"/>
        <v>0</v>
      </c>
      <c r="AG168" s="70">
        <f t="shared" si="106"/>
        <v>1</v>
      </c>
      <c r="AH168" s="102">
        <f t="shared" si="107"/>
        <v>0</v>
      </c>
      <c r="AI168" s="230" t="str">
        <f t="shared" si="84"/>
        <v/>
      </c>
      <c r="AJ168" s="46">
        <f t="shared" si="113"/>
        <v>1</v>
      </c>
      <c r="AK168" s="27">
        <v>22446</v>
      </c>
      <c r="AL168">
        <v>10.1499996185303</v>
      </c>
      <c r="AM168">
        <v>16.579999923706101</v>
      </c>
      <c r="AN168">
        <v>1.20000004768372</v>
      </c>
      <c r="AO168">
        <v>17.3420802154359</v>
      </c>
      <c r="AP168" s="34">
        <f t="shared" si="85"/>
        <v>1.2865763597382132</v>
      </c>
      <c r="AQ168" s="38">
        <f t="shared" si="95"/>
        <v>50</v>
      </c>
      <c r="AR168" s="40">
        <f t="shared" si="96"/>
        <v>1</v>
      </c>
      <c r="AS168" s="61">
        <f t="shared" si="86"/>
        <v>14.97249984741215</v>
      </c>
      <c r="AT168" s="35">
        <f t="shared" si="87"/>
        <v>1</v>
      </c>
      <c r="AU168" s="76">
        <f t="shared" si="100"/>
        <v>1</v>
      </c>
      <c r="AV168" s="89">
        <f t="shared" si="109"/>
        <v>1</v>
      </c>
      <c r="AW168" s="168">
        <f t="shared" si="88"/>
        <v>8.8810261940495752E-2</v>
      </c>
      <c r="AX168" s="165">
        <f t="shared" si="117"/>
        <v>1</v>
      </c>
      <c r="AY168" s="70">
        <f t="shared" si="108"/>
        <v>1</v>
      </c>
      <c r="AZ168" s="102">
        <f t="shared" si="110"/>
        <v>0.93199996948241903</v>
      </c>
      <c r="BA168" s="230" t="str">
        <f t="shared" si="97"/>
        <v/>
      </c>
      <c r="BB168" s="46">
        <f t="shared" si="114"/>
        <v>1</v>
      </c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DG168">
        <v>3.6</v>
      </c>
      <c r="DH168">
        <v>15</v>
      </c>
      <c r="DK168">
        <v>0</v>
      </c>
    </row>
    <row r="169" spans="1:115" ht="15.6">
      <c r="A169" s="27">
        <v>20255</v>
      </c>
      <c r="B169">
        <v>8.1199998855590803</v>
      </c>
      <c r="C169">
        <v>17.139999389648398</v>
      </c>
      <c r="D169">
        <v>0</v>
      </c>
      <c r="E169">
        <v>17.3420802154359</v>
      </c>
      <c r="F169" s="36">
        <f t="shared" si="79"/>
        <v>1.4878808233800898</v>
      </c>
      <c r="G169" s="41">
        <f t="shared" si="89"/>
        <v>45.88834723352214</v>
      </c>
      <c r="H169" s="42">
        <f t="shared" si="90"/>
        <v>0.91776694467044284</v>
      </c>
      <c r="I169" s="61">
        <f t="shared" si="80"/>
        <v>14.884999513626068</v>
      </c>
      <c r="J169" s="37">
        <f t="shared" si="91"/>
        <v>1</v>
      </c>
      <c r="K169" s="89">
        <f t="shared" si="98"/>
        <v>1</v>
      </c>
      <c r="L169" s="89">
        <f t="shared" si="102"/>
        <v>1</v>
      </c>
      <c r="M169" s="168">
        <f t="shared" si="112"/>
        <v>8.7913011599635549E-2</v>
      </c>
      <c r="N169" s="165">
        <f t="shared" si="115"/>
        <v>1</v>
      </c>
      <c r="O169" s="70">
        <f t="shared" si="103"/>
        <v>1</v>
      </c>
      <c r="P169" s="102">
        <f t="shared" si="104"/>
        <v>0</v>
      </c>
      <c r="Q169" s="230" t="str">
        <f t="shared" si="81"/>
        <v/>
      </c>
      <c r="R169" s="46">
        <f t="shared" si="111"/>
        <v>0</v>
      </c>
      <c r="S169" s="27">
        <v>22081</v>
      </c>
      <c r="T169">
        <v>5.6700000762939498</v>
      </c>
      <c r="U169">
        <v>14.2700004577637</v>
      </c>
      <c r="V169">
        <v>6.5999999046325701</v>
      </c>
      <c r="W169">
        <v>17.3420802154359</v>
      </c>
      <c r="X169" s="36">
        <f t="shared" si="82"/>
        <v>1.3258306710923835</v>
      </c>
      <c r="Y169" s="41">
        <f t="shared" si="92"/>
        <v>50</v>
      </c>
      <c r="Z169" s="42">
        <f t="shared" si="93"/>
        <v>1</v>
      </c>
      <c r="AA169" s="61">
        <f t="shared" si="83"/>
        <v>12.120000362396262</v>
      </c>
      <c r="AB169" s="37">
        <f t="shared" si="94"/>
        <v>1</v>
      </c>
      <c r="AC169" s="89">
        <f t="shared" si="99"/>
        <v>1</v>
      </c>
      <c r="AD169" s="89">
        <f t="shared" si="105"/>
        <v>1</v>
      </c>
      <c r="AE169" s="168">
        <f t="shared" si="101"/>
        <v>5.8482250207733129E-2</v>
      </c>
      <c r="AF169" s="165">
        <f t="shared" si="116"/>
        <v>1</v>
      </c>
      <c r="AG169" s="70">
        <f t="shared" si="106"/>
        <v>1</v>
      </c>
      <c r="AH169" s="102">
        <f t="shared" si="107"/>
        <v>0</v>
      </c>
      <c r="AI169" s="230" t="str">
        <f t="shared" si="84"/>
        <v/>
      </c>
      <c r="AJ169" s="46">
        <f t="shared" si="113"/>
        <v>1</v>
      </c>
      <c r="AK169" s="27">
        <v>22447</v>
      </c>
      <c r="AL169">
        <v>8.2799997329711896</v>
      </c>
      <c r="AM169">
        <v>17.409999847412099</v>
      </c>
      <c r="AN169">
        <v>0.20000000298023199</v>
      </c>
      <c r="AO169">
        <v>17.316260940095599</v>
      </c>
      <c r="AP169" s="34">
        <f t="shared" si="85"/>
        <v>1.5052578039402573</v>
      </c>
      <c r="AQ169" s="38">
        <f t="shared" si="95"/>
        <v>48.995793759828025</v>
      </c>
      <c r="AR169" s="40">
        <f t="shared" si="96"/>
        <v>0.97991587519656054</v>
      </c>
      <c r="AS169" s="61">
        <f t="shared" si="86"/>
        <v>15.127499818801871</v>
      </c>
      <c r="AT169" s="35">
        <f t="shared" si="87"/>
        <v>1</v>
      </c>
      <c r="AU169" s="76">
        <f t="shared" si="100"/>
        <v>1</v>
      </c>
      <c r="AV169" s="89">
        <f t="shared" si="109"/>
        <v>1</v>
      </c>
      <c r="AW169" s="168">
        <f t="shared" si="88"/>
        <v>9.0386868118865968E-2</v>
      </c>
      <c r="AX169" s="165">
        <f t="shared" si="117"/>
        <v>1</v>
      </c>
      <c r="AY169" s="70">
        <f t="shared" si="108"/>
        <v>1</v>
      </c>
      <c r="AZ169" s="102">
        <f t="shared" si="110"/>
        <v>0.93199996948241903</v>
      </c>
      <c r="BA169" s="230" t="str">
        <f t="shared" si="97"/>
        <v/>
      </c>
      <c r="BB169" s="46">
        <f t="shared" si="114"/>
        <v>1</v>
      </c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DG169">
        <v>3.1</v>
      </c>
      <c r="DH169">
        <v>15.1</v>
      </c>
      <c r="DK169">
        <v>0</v>
      </c>
    </row>
    <row r="170" spans="1:115" ht="15.6">
      <c r="A170" s="27">
        <v>20256</v>
      </c>
      <c r="B170">
        <v>6.1500000953674299</v>
      </c>
      <c r="C170">
        <v>17.2299995422363</v>
      </c>
      <c r="D170">
        <v>0</v>
      </c>
      <c r="E170">
        <v>17.316260940095599</v>
      </c>
      <c r="F170" s="36">
        <f t="shared" si="79"/>
        <v>1.595734051189817</v>
      </c>
      <c r="G170" s="41">
        <f t="shared" si="89"/>
        <v>44.611759992570285</v>
      </c>
      <c r="H170" s="42">
        <f t="shared" si="90"/>
        <v>0.89223519985140565</v>
      </c>
      <c r="I170" s="61">
        <f t="shared" si="80"/>
        <v>14.459999680519083</v>
      </c>
      <c r="J170" s="37">
        <f t="shared" si="91"/>
        <v>1</v>
      </c>
      <c r="K170" s="89" t="str">
        <f t="shared" si="98"/>
        <v/>
      </c>
      <c r="L170" s="89">
        <f t="shared" si="102"/>
        <v>1</v>
      </c>
      <c r="M170" s="168">
        <f t="shared" si="112"/>
        <v>8.3492280084826287E-2</v>
      </c>
      <c r="N170" s="165">
        <f t="shared" si="115"/>
        <v>1</v>
      </c>
      <c r="O170" s="70">
        <f t="shared" si="103"/>
        <v>1</v>
      </c>
      <c r="P170" s="102">
        <f t="shared" si="104"/>
        <v>0</v>
      </c>
      <c r="Q170" s="230" t="str">
        <f t="shared" si="81"/>
        <v/>
      </c>
      <c r="R170" s="46">
        <f t="shared" si="111"/>
        <v>0</v>
      </c>
      <c r="S170" s="27">
        <v>22082</v>
      </c>
      <c r="T170">
        <v>3.3099999427795401</v>
      </c>
      <c r="U170">
        <v>14.420000076293899</v>
      </c>
      <c r="V170">
        <v>0.10000000149011599</v>
      </c>
      <c r="W170">
        <v>17.316260940095599</v>
      </c>
      <c r="X170" s="36">
        <f t="shared" si="82"/>
        <v>1.4448224909898271</v>
      </c>
      <c r="Y170" s="41">
        <f t="shared" si="92"/>
        <v>48.944142008698257</v>
      </c>
      <c r="Z170" s="42">
        <f t="shared" si="93"/>
        <v>0.9788828401739651</v>
      </c>
      <c r="AA170" s="61">
        <f t="shared" si="83"/>
        <v>11.642500042915309</v>
      </c>
      <c r="AB170" s="37">
        <f t="shared" si="94"/>
        <v>1</v>
      </c>
      <c r="AC170" s="89">
        <f t="shared" si="99"/>
        <v>1</v>
      </c>
      <c r="AD170" s="89">
        <f t="shared" si="105"/>
        <v>1</v>
      </c>
      <c r="AE170" s="168">
        <f t="shared" si="101"/>
        <v>5.3468501756806106E-2</v>
      </c>
      <c r="AF170" s="165">
        <f t="shared" si="116"/>
        <v>1</v>
      </c>
      <c r="AG170" s="70">
        <f t="shared" si="106"/>
        <v>1</v>
      </c>
      <c r="AH170" s="102">
        <f t="shared" si="107"/>
        <v>0</v>
      </c>
      <c r="AI170" s="230" t="str">
        <f t="shared" si="84"/>
        <v/>
      </c>
      <c r="AJ170" s="46">
        <f t="shared" si="113"/>
        <v>1</v>
      </c>
      <c r="AK170" s="27">
        <v>22448</v>
      </c>
      <c r="AL170">
        <v>6.5700001716613796</v>
      </c>
      <c r="AM170">
        <v>16.059999465942401</v>
      </c>
      <c r="AN170">
        <v>0</v>
      </c>
      <c r="AO170">
        <v>17.294896880244298</v>
      </c>
      <c r="AP170" s="34">
        <f t="shared" si="85"/>
        <v>1.4562287814668151</v>
      </c>
      <c r="AQ170" s="38">
        <f t="shared" si="95"/>
        <v>47.830810734654577</v>
      </c>
      <c r="AR170" s="40">
        <f t="shared" si="96"/>
        <v>0.95661621469309155</v>
      </c>
      <c r="AS170" s="61">
        <f t="shared" si="86"/>
        <v>13.687499642372146</v>
      </c>
      <c r="AT170" s="35">
        <f t="shared" si="87"/>
        <v>1</v>
      </c>
      <c r="AU170" s="76">
        <f t="shared" si="100"/>
        <v>1</v>
      </c>
      <c r="AV170" s="89">
        <f t="shared" si="109"/>
        <v>1</v>
      </c>
      <c r="AW170" s="168">
        <f t="shared" si="88"/>
        <v>7.5275423381122308E-2</v>
      </c>
      <c r="AX170" s="165">
        <f t="shared" si="117"/>
        <v>1</v>
      </c>
      <c r="AY170" s="70">
        <f t="shared" si="108"/>
        <v>1</v>
      </c>
      <c r="AZ170" s="102">
        <f t="shared" si="110"/>
        <v>0.93199996948241903</v>
      </c>
      <c r="BA170" s="230" t="str">
        <f t="shared" si="97"/>
        <v/>
      </c>
      <c r="BB170" s="46">
        <f t="shared" si="114"/>
        <v>1</v>
      </c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DG170">
        <v>5.8</v>
      </c>
      <c r="DH170">
        <v>16.2</v>
      </c>
      <c r="DK170">
        <v>0</v>
      </c>
    </row>
    <row r="171" spans="1:115" ht="15.6">
      <c r="A171" s="27">
        <v>20257</v>
      </c>
      <c r="B171">
        <v>6.6900000572204599</v>
      </c>
      <c r="C171">
        <v>16.299999237060501</v>
      </c>
      <c r="D171">
        <v>0</v>
      </c>
      <c r="E171">
        <v>17.294896880244298</v>
      </c>
      <c r="F171" s="36">
        <f t="shared" si="79"/>
        <v>1.474466470048245</v>
      </c>
      <c r="G171" s="41">
        <f t="shared" si="89"/>
        <v>43.43218681653169</v>
      </c>
      <c r="H171" s="42">
        <f t="shared" si="90"/>
        <v>0.86864373633063385</v>
      </c>
      <c r="I171" s="61">
        <f t="shared" si="80"/>
        <v>13.897499442100489</v>
      </c>
      <c r="J171" s="37">
        <f t="shared" si="91"/>
        <v>1</v>
      </c>
      <c r="K171" s="89" t="str">
        <f t="shared" si="98"/>
        <v/>
      </c>
      <c r="L171" s="89">
        <f t="shared" si="102"/>
        <v>1</v>
      </c>
      <c r="M171" s="168">
        <f t="shared" si="112"/>
        <v>7.7524615373459421E-2</v>
      </c>
      <c r="N171" s="165">
        <f t="shared" si="115"/>
        <v>0</v>
      </c>
      <c r="O171" s="70">
        <f t="shared" si="103"/>
        <v>1</v>
      </c>
      <c r="P171" s="102">
        <f t="shared" si="104"/>
        <v>0</v>
      </c>
      <c r="Q171" s="230" t="str">
        <f t="shared" si="81"/>
        <v/>
      </c>
      <c r="R171" s="46">
        <f t="shared" si="111"/>
        <v>0</v>
      </c>
      <c r="S171" s="27">
        <v>22083</v>
      </c>
      <c r="T171">
        <v>3.6900000572204599</v>
      </c>
      <c r="U171">
        <v>16.180000305175799</v>
      </c>
      <c r="V171">
        <v>0</v>
      </c>
      <c r="W171">
        <v>17.294896880244298</v>
      </c>
      <c r="X171" s="36">
        <f t="shared" si="82"/>
        <v>1.5914358060099063</v>
      </c>
      <c r="Y171" s="41">
        <f t="shared" si="92"/>
        <v>47.670993363890332</v>
      </c>
      <c r="Z171" s="42">
        <f t="shared" si="93"/>
        <v>0.9534198672778067</v>
      </c>
      <c r="AA171" s="61">
        <f t="shared" si="83"/>
        <v>13.057500243186965</v>
      </c>
      <c r="AB171" s="37">
        <f t="shared" si="94"/>
        <v>1</v>
      </c>
      <c r="AC171" s="89">
        <f t="shared" si="99"/>
        <v>1</v>
      </c>
      <c r="AD171" s="89">
        <f t="shared" si="105"/>
        <v>1</v>
      </c>
      <c r="AE171" s="168">
        <f t="shared" si="101"/>
        <v>6.8501818415044366E-2</v>
      </c>
      <c r="AF171" s="165">
        <f t="shared" si="116"/>
        <v>1</v>
      </c>
      <c r="AG171" s="70">
        <f t="shared" si="106"/>
        <v>1</v>
      </c>
      <c r="AH171" s="102">
        <f t="shared" si="107"/>
        <v>0</v>
      </c>
      <c r="AI171" s="230" t="str">
        <f t="shared" si="84"/>
        <v/>
      </c>
      <c r="AJ171" s="46">
        <f t="shared" si="113"/>
        <v>1</v>
      </c>
      <c r="AK171" s="27">
        <v>22449</v>
      </c>
      <c r="AL171">
        <v>7.3200001716613796</v>
      </c>
      <c r="AM171">
        <v>15.7200002670288</v>
      </c>
      <c r="AN171">
        <v>0</v>
      </c>
      <c r="AO171">
        <v>17.277973371487398</v>
      </c>
      <c r="AP171" s="34">
        <f t="shared" si="85"/>
        <v>1.3783457348672319</v>
      </c>
      <c r="AQ171" s="38">
        <f t="shared" si="95"/>
        <v>46.728134146760794</v>
      </c>
      <c r="AR171" s="40">
        <f t="shared" si="96"/>
        <v>0.93456268293521594</v>
      </c>
      <c r="AS171" s="61">
        <f t="shared" si="86"/>
        <v>13.620000243186944</v>
      </c>
      <c r="AT171" s="35">
        <f t="shared" si="87"/>
        <v>1</v>
      </c>
      <c r="AU171" s="76">
        <f t="shared" si="100"/>
        <v>1</v>
      </c>
      <c r="AV171" s="89">
        <f t="shared" si="109"/>
        <v>1</v>
      </c>
      <c r="AW171" s="168">
        <f t="shared" si="88"/>
        <v>7.4550970572380776E-2</v>
      </c>
      <c r="AX171" s="165">
        <f t="shared" si="117"/>
        <v>1</v>
      </c>
      <c r="AY171" s="70">
        <f t="shared" si="108"/>
        <v>1</v>
      </c>
      <c r="AZ171" s="102">
        <f t="shared" si="110"/>
        <v>0.93199996948241903</v>
      </c>
      <c r="BA171" s="230" t="str">
        <f t="shared" si="97"/>
        <v/>
      </c>
      <c r="BB171" s="46">
        <f t="shared" si="114"/>
        <v>1</v>
      </c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DG171" s="39">
        <v>5</v>
      </c>
      <c r="DH171">
        <v>16.600000000000001</v>
      </c>
      <c r="DK171">
        <v>11.2</v>
      </c>
    </row>
    <row r="172" spans="1:115" ht="15.6">
      <c r="A172" s="27">
        <v>20258</v>
      </c>
      <c r="B172">
        <v>6.7199997901916504</v>
      </c>
      <c r="C172">
        <v>18.5200004577637</v>
      </c>
      <c r="D172">
        <v>0</v>
      </c>
      <c r="E172">
        <v>17.277973371487398</v>
      </c>
      <c r="F172" s="36">
        <f t="shared" si="79"/>
        <v>1.6949417578320292</v>
      </c>
      <c r="G172" s="41">
        <f t="shared" si="89"/>
        <v>42.07623341026607</v>
      </c>
      <c r="H172" s="42">
        <f t="shared" si="90"/>
        <v>0.84152466820532146</v>
      </c>
      <c r="I172" s="61">
        <f t="shared" si="80"/>
        <v>15.570000290870688</v>
      </c>
      <c r="J172" s="37">
        <f t="shared" si="91"/>
        <v>1</v>
      </c>
      <c r="K172" s="89" t="str">
        <f t="shared" si="98"/>
        <v/>
      </c>
      <c r="L172" s="89">
        <f t="shared" si="102"/>
        <v>1</v>
      </c>
      <c r="M172" s="168">
        <f t="shared" si="112"/>
        <v>9.4782104853890339E-2</v>
      </c>
      <c r="N172" s="165">
        <f t="shared" si="115"/>
        <v>0</v>
      </c>
      <c r="O172" s="70">
        <f t="shared" si="103"/>
        <v>1</v>
      </c>
      <c r="P172" s="102">
        <f t="shared" si="104"/>
        <v>0</v>
      </c>
      <c r="Q172" s="230">
        <f t="shared" si="81"/>
        <v>20258</v>
      </c>
      <c r="R172" s="46">
        <f t="shared" si="111"/>
        <v>1</v>
      </c>
      <c r="S172" s="27">
        <v>22084</v>
      </c>
      <c r="T172">
        <v>8.5799999237060494</v>
      </c>
      <c r="U172">
        <v>16.0100002288818</v>
      </c>
      <c r="V172">
        <v>0</v>
      </c>
      <c r="W172">
        <v>17.277973371487398</v>
      </c>
      <c r="X172" s="36">
        <f t="shared" si="82"/>
        <v>1.3305871241951392</v>
      </c>
      <c r="Y172" s="41">
        <f t="shared" si="92"/>
        <v>46.606523664534222</v>
      </c>
      <c r="Z172" s="42">
        <f t="shared" si="93"/>
        <v>0.93213047329068444</v>
      </c>
      <c r="AA172" s="61">
        <f t="shared" si="83"/>
        <v>14.152500152587862</v>
      </c>
      <c r="AB172" s="37">
        <f t="shared" si="94"/>
        <v>1</v>
      </c>
      <c r="AC172" s="89">
        <f t="shared" si="99"/>
        <v>1</v>
      </c>
      <c r="AD172" s="89">
        <f t="shared" si="105"/>
        <v>1</v>
      </c>
      <c r="AE172" s="168">
        <f t="shared" si="101"/>
        <v>8.0242526308662604E-2</v>
      </c>
      <c r="AF172" s="165">
        <f t="shared" si="116"/>
        <v>0</v>
      </c>
      <c r="AG172" s="70">
        <f t="shared" si="106"/>
        <v>1</v>
      </c>
      <c r="AH172" s="102">
        <f t="shared" si="107"/>
        <v>0</v>
      </c>
      <c r="AI172" s="230" t="str">
        <f t="shared" si="84"/>
        <v/>
      </c>
      <c r="AJ172" s="46">
        <f t="shared" si="113"/>
        <v>1</v>
      </c>
      <c r="AK172" s="27">
        <v>22450</v>
      </c>
      <c r="AL172">
        <v>4.9800000190734899</v>
      </c>
      <c r="AM172">
        <v>16.049999237060501</v>
      </c>
      <c r="AN172">
        <v>0</v>
      </c>
      <c r="AO172">
        <v>17.2654757494305</v>
      </c>
      <c r="AP172" s="34">
        <f t="shared" si="85"/>
        <v>1.5269705349975686</v>
      </c>
      <c r="AQ172" s="38">
        <f t="shared" si="95"/>
        <v>45.506557718762743</v>
      </c>
      <c r="AR172" s="40">
        <f t="shared" si="96"/>
        <v>0.91013115437525482</v>
      </c>
      <c r="AS172" s="61">
        <f t="shared" si="86"/>
        <v>13.282499432563748</v>
      </c>
      <c r="AT172" s="35">
        <f t="shared" si="87"/>
        <v>1</v>
      </c>
      <c r="AU172" s="76" t="str">
        <f t="shared" si="100"/>
        <v/>
      </c>
      <c r="AV172" s="89">
        <f t="shared" si="109"/>
        <v>1</v>
      </c>
      <c r="AW172" s="168">
        <f t="shared" si="88"/>
        <v>7.0922402479392604E-2</v>
      </c>
      <c r="AX172" s="165">
        <f t="shared" si="117"/>
        <v>1</v>
      </c>
      <c r="AY172" s="70">
        <f t="shared" si="108"/>
        <v>1</v>
      </c>
      <c r="AZ172" s="102">
        <f t="shared" si="110"/>
        <v>0.86999988555909913</v>
      </c>
      <c r="BA172" s="230" t="str">
        <f t="shared" si="97"/>
        <v/>
      </c>
      <c r="BB172" s="46">
        <f t="shared" si="114"/>
        <v>1</v>
      </c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DG172">
        <v>5.3</v>
      </c>
      <c r="DH172">
        <v>19.8</v>
      </c>
      <c r="DK172">
        <v>4</v>
      </c>
    </row>
    <row r="173" spans="1:115" ht="15.6">
      <c r="A173" s="27">
        <v>20259</v>
      </c>
      <c r="B173">
        <v>7.3699998855590803</v>
      </c>
      <c r="C173">
        <v>18.590000152587901</v>
      </c>
      <c r="D173">
        <v>0.89999997615814198</v>
      </c>
      <c r="E173">
        <v>17.2654757494305</v>
      </c>
      <c r="F173" s="36">
        <f t="shared" si="79"/>
        <v>1.6711112036341176</v>
      </c>
      <c r="G173" s="41">
        <f t="shared" si="89"/>
        <v>41.639344423516917</v>
      </c>
      <c r="H173" s="42">
        <f t="shared" si="90"/>
        <v>0.83278688847033833</v>
      </c>
      <c r="I173" s="61">
        <f t="shared" si="80"/>
        <v>15.785000085830696</v>
      </c>
      <c r="J173" s="37">
        <f t="shared" si="91"/>
        <v>1</v>
      </c>
      <c r="K173" s="89" t="str">
        <f t="shared" si="98"/>
        <v/>
      </c>
      <c r="L173" s="89">
        <f t="shared" si="102"/>
        <v>1</v>
      </c>
      <c r="M173" s="168">
        <f t="shared" si="112"/>
        <v>9.6850383671240048E-2</v>
      </c>
      <c r="N173" s="165">
        <f t="shared" si="115"/>
        <v>0</v>
      </c>
      <c r="O173" s="70">
        <f t="shared" si="103"/>
        <v>1</v>
      </c>
      <c r="P173" s="102">
        <f t="shared" si="104"/>
        <v>0</v>
      </c>
      <c r="Q173" s="230" t="str">
        <f t="shared" si="81"/>
        <v/>
      </c>
      <c r="R173" s="46">
        <f t="shared" si="111"/>
        <v>1</v>
      </c>
      <c r="S173" s="27">
        <v>22085</v>
      </c>
      <c r="T173">
        <v>6.4200000762939498</v>
      </c>
      <c r="U173">
        <v>19.0100002288818</v>
      </c>
      <c r="V173">
        <v>0</v>
      </c>
      <c r="W173">
        <v>17.2654757494305</v>
      </c>
      <c r="X173" s="36">
        <f t="shared" si="82"/>
        <v>1.7549572658163402</v>
      </c>
      <c r="Y173" s="41">
        <f t="shared" si="92"/>
        <v>45.202557851881153</v>
      </c>
      <c r="Z173" s="42">
        <f t="shared" si="93"/>
        <v>0.90405115703762307</v>
      </c>
      <c r="AA173" s="61">
        <f t="shared" si="83"/>
        <v>15.862500190734838</v>
      </c>
      <c r="AB173" s="37">
        <f t="shared" si="94"/>
        <v>1</v>
      </c>
      <c r="AC173" s="89">
        <f t="shared" si="99"/>
        <v>1</v>
      </c>
      <c r="AD173" s="89">
        <f t="shared" si="105"/>
        <v>1</v>
      </c>
      <c r="AE173" s="168">
        <f t="shared" si="101"/>
        <v>9.7583460427763474E-2</v>
      </c>
      <c r="AF173" s="165">
        <f t="shared" si="116"/>
        <v>1</v>
      </c>
      <c r="AG173" s="70">
        <f t="shared" si="106"/>
        <v>1</v>
      </c>
      <c r="AH173" s="102">
        <f t="shared" si="107"/>
        <v>0</v>
      </c>
      <c r="AI173" s="230" t="str">
        <f t="shared" si="84"/>
        <v/>
      </c>
      <c r="AJ173" s="46">
        <f t="shared" si="113"/>
        <v>1</v>
      </c>
      <c r="AK173" s="27">
        <v>22451</v>
      </c>
      <c r="AL173">
        <v>5.3299999237060502</v>
      </c>
      <c r="AM173">
        <v>18.209999084472699</v>
      </c>
      <c r="AN173">
        <v>0</v>
      </c>
      <c r="AO173">
        <v>17.257389349678899</v>
      </c>
      <c r="AP173" s="34">
        <f t="shared" si="85"/>
        <v>1.7192779120485151</v>
      </c>
      <c r="AQ173" s="38">
        <f t="shared" si="95"/>
        <v>44.131135389123934</v>
      </c>
      <c r="AR173" s="40">
        <f t="shared" si="96"/>
        <v>0.88262270778247864</v>
      </c>
      <c r="AS173" s="61">
        <f t="shared" si="86"/>
        <v>14.989999294281038</v>
      </c>
      <c r="AT173" s="35">
        <f t="shared" si="87"/>
        <v>1</v>
      </c>
      <c r="AU173" s="76" t="str">
        <f t="shared" si="100"/>
        <v/>
      </c>
      <c r="AV173" s="89">
        <f t="shared" si="109"/>
        <v>1</v>
      </c>
      <c r="AW173" s="168">
        <f t="shared" si="88"/>
        <v>8.8989100656323775E-2</v>
      </c>
      <c r="AX173" s="165">
        <f t="shared" si="117"/>
        <v>1</v>
      </c>
      <c r="AY173" s="70">
        <f t="shared" si="108"/>
        <v>1</v>
      </c>
      <c r="AZ173" s="102">
        <f t="shared" si="110"/>
        <v>0.86999988555909913</v>
      </c>
      <c r="BA173" s="230" t="str">
        <f t="shared" si="97"/>
        <v/>
      </c>
      <c r="BB173" s="46">
        <f t="shared" si="114"/>
        <v>1</v>
      </c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DG173" s="39">
        <v>3</v>
      </c>
      <c r="DH173">
        <v>21</v>
      </c>
      <c r="DK173">
        <v>1.6</v>
      </c>
    </row>
    <row r="174" spans="1:115" ht="15.6">
      <c r="A174" s="27">
        <v>20260</v>
      </c>
      <c r="B174">
        <v>8.1000003814697301</v>
      </c>
      <c r="C174">
        <v>12.460000038146999</v>
      </c>
      <c r="D174">
        <v>9.3000001907348597</v>
      </c>
      <c r="E174">
        <v>17.257389349678899</v>
      </c>
      <c r="F174" s="36">
        <f t="shared" si="79"/>
        <v>0.94989845952146379</v>
      </c>
      <c r="G174" s="41">
        <f t="shared" si="89"/>
        <v>50</v>
      </c>
      <c r="H174" s="42">
        <f t="shared" si="90"/>
        <v>1</v>
      </c>
      <c r="I174" s="61">
        <f t="shared" si="80"/>
        <v>11.370000123977682</v>
      </c>
      <c r="J174" s="37">
        <f t="shared" si="91"/>
        <v>1</v>
      </c>
      <c r="K174" s="89">
        <f t="shared" si="98"/>
        <v>1</v>
      </c>
      <c r="L174" s="89">
        <f t="shared" si="102"/>
        <v>1</v>
      </c>
      <c r="M174" s="168">
        <f t="shared" si="112"/>
        <v>5.0648037672884137E-2</v>
      </c>
      <c r="N174" s="165">
        <f t="shared" si="115"/>
        <v>0</v>
      </c>
      <c r="O174" s="70">
        <f t="shared" si="103"/>
        <v>1</v>
      </c>
      <c r="P174" s="102">
        <f t="shared" si="104"/>
        <v>0</v>
      </c>
      <c r="Q174" s="230" t="str">
        <f t="shared" si="81"/>
        <v/>
      </c>
      <c r="R174" s="46">
        <f t="shared" si="111"/>
        <v>1</v>
      </c>
      <c r="S174" s="27">
        <v>22086</v>
      </c>
      <c r="T174">
        <v>6.2699999809265101</v>
      </c>
      <c r="U174">
        <v>18.930000305175799</v>
      </c>
      <c r="V174">
        <v>0</v>
      </c>
      <c r="W174">
        <v>17.257389349678899</v>
      </c>
      <c r="X174" s="36">
        <f t="shared" si="82"/>
        <v>1.7523759862770913</v>
      </c>
      <c r="Y174" s="41">
        <f t="shared" si="92"/>
        <v>43.800657062859479</v>
      </c>
      <c r="Z174" s="42">
        <f t="shared" si="93"/>
        <v>0.87601314125718954</v>
      </c>
      <c r="AA174" s="61">
        <f t="shared" si="83"/>
        <v>15.765000224113477</v>
      </c>
      <c r="AB174" s="37">
        <f t="shared" si="94"/>
        <v>1</v>
      </c>
      <c r="AC174" s="89" t="str">
        <f t="shared" si="99"/>
        <v/>
      </c>
      <c r="AD174" s="89">
        <f t="shared" si="105"/>
        <v>1</v>
      </c>
      <c r="AE174" s="168">
        <f t="shared" si="101"/>
        <v>9.6660091045287611E-2</v>
      </c>
      <c r="AF174" s="165">
        <f t="shared" si="116"/>
        <v>1</v>
      </c>
      <c r="AG174" s="70">
        <f t="shared" si="106"/>
        <v>1</v>
      </c>
      <c r="AH174" s="102">
        <f t="shared" si="107"/>
        <v>0</v>
      </c>
      <c r="AI174" s="230" t="str">
        <f t="shared" si="84"/>
        <v/>
      </c>
      <c r="AJ174" s="46">
        <f t="shared" si="113"/>
        <v>1</v>
      </c>
      <c r="AK174" s="27">
        <v>22452</v>
      </c>
      <c r="AL174">
        <v>6.2800002098083496</v>
      </c>
      <c r="AM174">
        <v>18.610000610351602</v>
      </c>
      <c r="AN174">
        <v>0</v>
      </c>
      <c r="AO174">
        <v>17.253699507838199</v>
      </c>
      <c r="AP174" s="34">
        <f t="shared" si="85"/>
        <v>1.7202007068561895</v>
      </c>
      <c r="AQ174" s="38">
        <f t="shared" si="95"/>
        <v>42.754974823638982</v>
      </c>
      <c r="AR174" s="40">
        <f t="shared" si="96"/>
        <v>0.85509949647277961</v>
      </c>
      <c r="AS174" s="61">
        <f t="shared" si="86"/>
        <v>15.527500510215788</v>
      </c>
      <c r="AT174" s="35">
        <f t="shared" si="87"/>
        <v>1</v>
      </c>
      <c r="AU174" s="76" t="str">
        <f t="shared" si="100"/>
        <v/>
      </c>
      <c r="AV174" s="89">
        <f t="shared" si="109"/>
        <v>1</v>
      </c>
      <c r="AW174" s="168">
        <f t="shared" si="88"/>
        <v>9.4367625379962183E-2</v>
      </c>
      <c r="AX174" s="165">
        <f t="shared" si="117"/>
        <v>1</v>
      </c>
      <c r="AY174" s="70">
        <f t="shared" si="108"/>
        <v>1</v>
      </c>
      <c r="AZ174" s="102">
        <f t="shared" si="110"/>
        <v>0.86999988555909913</v>
      </c>
      <c r="BA174" s="230" t="str">
        <f t="shared" si="97"/>
        <v/>
      </c>
      <c r="BB174" s="46">
        <f t="shared" si="114"/>
        <v>1</v>
      </c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DG174">
        <v>2</v>
      </c>
      <c r="DH174">
        <v>20</v>
      </c>
      <c r="DK174">
        <v>0.3</v>
      </c>
    </row>
    <row r="175" spans="1:115" ht="15.6">
      <c r="A175" s="27">
        <v>20261</v>
      </c>
      <c r="B175">
        <v>4.4200000762939498</v>
      </c>
      <c r="C175">
        <v>12.550000190734901</v>
      </c>
      <c r="D175">
        <v>4</v>
      </c>
      <c r="E175">
        <v>17.253699507838199</v>
      </c>
      <c r="F175" s="36">
        <f t="shared" si="79"/>
        <v>1.2139400537153902</v>
      </c>
      <c r="G175" s="41">
        <f t="shared" si="89"/>
        <v>50</v>
      </c>
      <c r="H175" s="42">
        <f t="shared" si="90"/>
        <v>1</v>
      </c>
      <c r="I175" s="61">
        <f t="shared" si="80"/>
        <v>10.517500162124662</v>
      </c>
      <c r="J175" s="37">
        <f t="shared" si="91"/>
        <v>1</v>
      </c>
      <c r="K175" s="89">
        <f t="shared" si="98"/>
        <v>1</v>
      </c>
      <c r="L175" s="89">
        <f t="shared" si="102"/>
        <v>1</v>
      </c>
      <c r="M175" s="168">
        <f t="shared" si="112"/>
        <v>4.2069903280065539E-2</v>
      </c>
      <c r="N175" s="165">
        <f t="shared" si="115"/>
        <v>0</v>
      </c>
      <c r="O175" s="70">
        <f t="shared" si="103"/>
        <v>1</v>
      </c>
      <c r="P175" s="102">
        <f t="shared" si="104"/>
        <v>0</v>
      </c>
      <c r="Q175" s="230" t="str">
        <f t="shared" si="81"/>
        <v/>
      </c>
      <c r="R175" s="46">
        <f t="shared" si="111"/>
        <v>1</v>
      </c>
      <c r="S175" s="27">
        <v>22087</v>
      </c>
      <c r="T175">
        <v>6.5799999237060502</v>
      </c>
      <c r="U175">
        <v>18.309999465942401</v>
      </c>
      <c r="V175">
        <v>0</v>
      </c>
      <c r="W175">
        <v>17.253699507838199</v>
      </c>
      <c r="X175" s="36">
        <f t="shared" si="82"/>
        <v>1.6778246235079051</v>
      </c>
      <c r="Y175" s="41">
        <f t="shared" si="92"/>
        <v>42.458397364053155</v>
      </c>
      <c r="Z175" s="42">
        <f t="shared" si="93"/>
        <v>0.84916794728106315</v>
      </c>
      <c r="AA175" s="61">
        <f t="shared" si="83"/>
        <v>15.377499580383313</v>
      </c>
      <c r="AB175" s="37">
        <f t="shared" si="94"/>
        <v>1</v>
      </c>
      <c r="AC175" s="89" t="str">
        <f t="shared" si="99"/>
        <v/>
      </c>
      <c r="AD175" s="89">
        <f t="shared" si="105"/>
        <v>1</v>
      </c>
      <c r="AE175" s="168">
        <f t="shared" si="101"/>
        <v>9.2891048453491998E-2</v>
      </c>
      <c r="AF175" s="165">
        <f t="shared" si="116"/>
        <v>1</v>
      </c>
      <c r="AG175" s="70">
        <f t="shared" si="106"/>
        <v>1</v>
      </c>
      <c r="AH175" s="102">
        <f t="shared" si="107"/>
        <v>0</v>
      </c>
      <c r="AI175" s="230" t="str">
        <f t="shared" si="84"/>
        <v/>
      </c>
      <c r="AJ175" s="46">
        <f t="shared" si="113"/>
        <v>1</v>
      </c>
      <c r="AK175" s="27">
        <v>22453</v>
      </c>
      <c r="AL175">
        <v>7.75</v>
      </c>
      <c r="AM175">
        <v>19.780000686645501</v>
      </c>
      <c r="AN175">
        <v>0</v>
      </c>
      <c r="AO175">
        <v>17.254391559513898</v>
      </c>
      <c r="AP175" s="34">
        <f t="shared" si="85"/>
        <v>1.7733727286832808</v>
      </c>
      <c r="AQ175" s="38">
        <f t="shared" si="95"/>
        <v>41.336276640692354</v>
      </c>
      <c r="AR175" s="40">
        <f t="shared" si="96"/>
        <v>0.82672553281384709</v>
      </c>
      <c r="AS175" s="61">
        <f t="shared" si="86"/>
        <v>16.772500514984124</v>
      </c>
      <c r="AT175" s="35">
        <f t="shared" si="87"/>
        <v>1</v>
      </c>
      <c r="AU175" s="76" t="str">
        <f t="shared" si="100"/>
        <v/>
      </c>
      <c r="AV175" s="89">
        <f t="shared" si="109"/>
        <v>1</v>
      </c>
      <c r="AW175" s="168">
        <f t="shared" si="88"/>
        <v>0.10556912280424409</v>
      </c>
      <c r="AX175" s="165">
        <f t="shared" si="117"/>
        <v>1</v>
      </c>
      <c r="AY175" s="70">
        <f t="shared" si="108"/>
        <v>1</v>
      </c>
      <c r="AZ175" s="102">
        <f t="shared" si="110"/>
        <v>0.86999988555909913</v>
      </c>
      <c r="BA175" s="230" t="str">
        <f t="shared" si="97"/>
        <v/>
      </c>
      <c r="BB175" s="46">
        <f t="shared" si="114"/>
        <v>1</v>
      </c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DG175">
        <v>1</v>
      </c>
      <c r="DH175">
        <v>15</v>
      </c>
      <c r="DK175">
        <v>0</v>
      </c>
    </row>
    <row r="176" spans="1:115" ht="15.6">
      <c r="A176" s="27">
        <v>20262</v>
      </c>
      <c r="B176">
        <v>2.2000000476837198</v>
      </c>
      <c r="C176">
        <v>14.3699998855591</v>
      </c>
      <c r="D176">
        <v>0</v>
      </c>
      <c r="E176">
        <v>17.254391559513898</v>
      </c>
      <c r="F176" s="36">
        <f t="shared" si="79"/>
        <v>1.4740001502000506</v>
      </c>
      <c r="G176" s="41">
        <f t="shared" si="89"/>
        <v>48.82079987983996</v>
      </c>
      <c r="H176" s="42">
        <f t="shared" si="90"/>
        <v>0.9764159975967992</v>
      </c>
      <c r="I176" s="61">
        <f t="shared" si="80"/>
        <v>11.327499926090255</v>
      </c>
      <c r="J176" s="37">
        <f t="shared" si="91"/>
        <v>1</v>
      </c>
      <c r="K176" s="89">
        <f t="shared" si="98"/>
        <v>1</v>
      </c>
      <c r="L176" s="89">
        <f t="shared" si="102"/>
        <v>1</v>
      </c>
      <c r="M176" s="168">
        <f t="shared" si="112"/>
        <v>5.0211205289595648E-2</v>
      </c>
      <c r="N176" s="165">
        <f t="shared" si="115"/>
        <v>0</v>
      </c>
      <c r="O176" s="70">
        <f t="shared" si="103"/>
        <v>1</v>
      </c>
      <c r="P176" s="102">
        <f t="shared" si="104"/>
        <v>0</v>
      </c>
      <c r="Q176" s="230" t="str">
        <f t="shared" si="81"/>
        <v/>
      </c>
      <c r="R176" s="46">
        <f t="shared" si="111"/>
        <v>1</v>
      </c>
      <c r="S176" s="27">
        <v>22088</v>
      </c>
      <c r="T176">
        <v>9.0900001525878906</v>
      </c>
      <c r="U176">
        <v>17.780000686645501</v>
      </c>
      <c r="V176">
        <v>5</v>
      </c>
      <c r="W176">
        <v>17.254391559513898</v>
      </c>
      <c r="X176" s="36">
        <f t="shared" si="82"/>
        <v>1.4914641498525749</v>
      </c>
      <c r="Y176" s="41">
        <f t="shared" si="92"/>
        <v>46.265226044171094</v>
      </c>
      <c r="Z176" s="42">
        <f t="shared" si="93"/>
        <v>0.92530452088342185</v>
      </c>
      <c r="AA176" s="61">
        <f t="shared" si="83"/>
        <v>15.607500553131098</v>
      </c>
      <c r="AB176" s="37">
        <f t="shared" si="94"/>
        <v>1</v>
      </c>
      <c r="AC176" s="89" t="str">
        <f t="shared" si="99"/>
        <v/>
      </c>
      <c r="AD176" s="89">
        <f t="shared" si="105"/>
        <v>1</v>
      </c>
      <c r="AE176" s="168">
        <f t="shared" si="101"/>
        <v>9.5146336032987944E-2</v>
      </c>
      <c r="AF176" s="165">
        <f t="shared" si="116"/>
        <v>1</v>
      </c>
      <c r="AG176" s="70">
        <f t="shared" si="106"/>
        <v>1</v>
      </c>
      <c r="AH176" s="102">
        <f t="shared" si="107"/>
        <v>0</v>
      </c>
      <c r="AI176" s="230" t="str">
        <f t="shared" si="84"/>
        <v/>
      </c>
      <c r="AJ176" s="46">
        <f t="shared" si="113"/>
        <v>1</v>
      </c>
      <c r="AK176" s="27">
        <v>22454</v>
      </c>
      <c r="AL176">
        <v>6.8000001907348597</v>
      </c>
      <c r="AM176">
        <v>20.200000762939499</v>
      </c>
      <c r="AN176">
        <v>0</v>
      </c>
      <c r="AO176">
        <v>17.259450840311299</v>
      </c>
      <c r="AP176" s="34">
        <f t="shared" si="85"/>
        <v>1.8564594927641189</v>
      </c>
      <c r="AQ176" s="38">
        <f t="shared" si="95"/>
        <v>39.851109046481056</v>
      </c>
      <c r="AR176" s="40">
        <f t="shared" si="96"/>
        <v>0.79702218092962118</v>
      </c>
      <c r="AS176" s="61">
        <f t="shared" si="86"/>
        <v>16.850000619888341</v>
      </c>
      <c r="AT176" s="35">
        <f t="shared" si="87"/>
        <v>1</v>
      </c>
      <c r="AU176" s="76" t="str">
        <f t="shared" si="100"/>
        <v/>
      </c>
      <c r="AV176" s="89">
        <f t="shared" si="109"/>
        <v>1</v>
      </c>
      <c r="AW176" s="168">
        <f t="shared" si="88"/>
        <v>0.10618523734020414</v>
      </c>
      <c r="AX176" s="165">
        <f t="shared" si="117"/>
        <v>1</v>
      </c>
      <c r="AY176" s="70">
        <f t="shared" si="108"/>
        <v>1</v>
      </c>
      <c r="AZ176" s="102">
        <f t="shared" si="110"/>
        <v>0</v>
      </c>
      <c r="BA176" s="230" t="str">
        <f t="shared" si="97"/>
        <v/>
      </c>
      <c r="BB176" s="46">
        <f t="shared" si="114"/>
        <v>1</v>
      </c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DG176">
        <v>2.2999999999999998</v>
      </c>
      <c r="DH176">
        <v>13</v>
      </c>
      <c r="DK176">
        <v>0</v>
      </c>
    </row>
    <row r="177" spans="1:115" ht="15.6">
      <c r="A177" s="27">
        <v>20263</v>
      </c>
      <c r="B177">
        <v>3.4800000190734899</v>
      </c>
      <c r="C177">
        <v>16</v>
      </c>
      <c r="D177">
        <v>0</v>
      </c>
      <c r="E177">
        <v>17.259450840311299</v>
      </c>
      <c r="F177" s="36">
        <f t="shared" si="79"/>
        <v>1.5789007283800485</v>
      </c>
      <c r="G177" s="41">
        <f t="shared" si="89"/>
        <v>47.55767929713592</v>
      </c>
      <c r="H177" s="42">
        <f t="shared" si="90"/>
        <v>0.95115358594271837</v>
      </c>
      <c r="I177" s="61">
        <f t="shared" si="80"/>
        <v>12.870000004768372</v>
      </c>
      <c r="J177" s="37">
        <f t="shared" si="91"/>
        <v>1</v>
      </c>
      <c r="K177" s="89">
        <f t="shared" si="98"/>
        <v>1</v>
      </c>
      <c r="L177" s="89">
        <f t="shared" si="102"/>
        <v>1</v>
      </c>
      <c r="M177" s="168">
        <f t="shared" si="112"/>
        <v>6.6486649365906564E-2</v>
      </c>
      <c r="N177" s="165">
        <f t="shared" si="115"/>
        <v>0</v>
      </c>
      <c r="O177" s="70">
        <f t="shared" si="103"/>
        <v>1</v>
      </c>
      <c r="P177" s="102">
        <f t="shared" si="104"/>
        <v>0</v>
      </c>
      <c r="Q177" s="230" t="str">
        <f t="shared" si="81"/>
        <v/>
      </c>
      <c r="R177" s="46">
        <f t="shared" si="111"/>
        <v>1</v>
      </c>
      <c r="S177" s="27">
        <v>22089</v>
      </c>
      <c r="T177">
        <v>6.1199998855590803</v>
      </c>
      <c r="U177">
        <v>18.280000686645501</v>
      </c>
      <c r="V177">
        <v>0.10000000149011599</v>
      </c>
      <c r="W177">
        <v>17.259450840311299</v>
      </c>
      <c r="X177" s="36">
        <f t="shared" si="82"/>
        <v>1.6950276443544381</v>
      </c>
      <c r="Y177" s="41">
        <f t="shared" si="92"/>
        <v>45.009203930177662</v>
      </c>
      <c r="Z177" s="42">
        <f t="shared" si="93"/>
        <v>0.90018407860355321</v>
      </c>
      <c r="AA177" s="61">
        <f t="shared" si="83"/>
        <v>15.240000486373896</v>
      </c>
      <c r="AB177" s="37">
        <f t="shared" si="94"/>
        <v>1</v>
      </c>
      <c r="AC177" s="89">
        <f t="shared" si="99"/>
        <v>1</v>
      </c>
      <c r="AD177" s="89">
        <f t="shared" si="105"/>
        <v>1</v>
      </c>
      <c r="AE177" s="168">
        <f t="shared" si="101"/>
        <v>9.1520036853334347E-2</v>
      </c>
      <c r="AF177" s="165">
        <f t="shared" si="116"/>
        <v>1</v>
      </c>
      <c r="AG177" s="70">
        <f t="shared" si="106"/>
        <v>1</v>
      </c>
      <c r="AH177" s="102">
        <f t="shared" si="107"/>
        <v>0</v>
      </c>
      <c r="AI177" s="230" t="str">
        <f t="shared" si="84"/>
        <v/>
      </c>
      <c r="AJ177" s="46">
        <f t="shared" si="113"/>
        <v>1</v>
      </c>
      <c r="AK177" s="27">
        <v>22455</v>
      </c>
      <c r="AL177">
        <v>5.8899998664856001</v>
      </c>
      <c r="AM177">
        <v>20.190000534057599</v>
      </c>
      <c r="AN177">
        <v>0</v>
      </c>
      <c r="AO177">
        <v>17.268862685836101</v>
      </c>
      <c r="AP177" s="34">
        <f t="shared" si="85"/>
        <v>1.8906358511042671</v>
      </c>
      <c r="AQ177" s="38">
        <f t="shared" si="95"/>
        <v>38.338600365597642</v>
      </c>
      <c r="AR177" s="40">
        <f t="shared" si="96"/>
        <v>0.76677200731195283</v>
      </c>
      <c r="AS177" s="61">
        <f t="shared" si="86"/>
        <v>16.615000367164598</v>
      </c>
      <c r="AT177" s="35">
        <f t="shared" si="87"/>
        <v>1</v>
      </c>
      <c r="AU177" s="76" t="str">
        <f t="shared" si="100"/>
        <v/>
      </c>
      <c r="AV177" s="89">
        <f t="shared" si="109"/>
        <v>1</v>
      </c>
      <c r="AW177" s="168">
        <f t="shared" si="88"/>
        <v>0.10428196965201005</v>
      </c>
      <c r="AX177" s="165">
        <f t="shared" si="117"/>
        <v>1</v>
      </c>
      <c r="AY177" s="70">
        <f t="shared" si="108"/>
        <v>1</v>
      </c>
      <c r="AZ177" s="102">
        <f t="shared" si="110"/>
        <v>0</v>
      </c>
      <c r="BA177" s="230" t="str">
        <f t="shared" si="97"/>
        <v/>
      </c>
      <c r="BB177" s="46">
        <f t="shared" si="114"/>
        <v>1</v>
      </c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DG177">
        <v>5.5</v>
      </c>
      <c r="DH177">
        <v>14.9</v>
      </c>
      <c r="DK177">
        <v>1.2</v>
      </c>
    </row>
    <row r="178" spans="1:115" ht="15.6">
      <c r="A178" s="27">
        <v>20264</v>
      </c>
      <c r="B178">
        <v>4.96000003814697</v>
      </c>
      <c r="C178">
        <v>17.75</v>
      </c>
      <c r="D178">
        <v>0</v>
      </c>
      <c r="E178">
        <v>17.268862685836101</v>
      </c>
      <c r="F178" s="36">
        <f t="shared" si="79"/>
        <v>1.6903389756275335</v>
      </c>
      <c r="G178" s="41">
        <f t="shared" si="89"/>
        <v>46.20540811663389</v>
      </c>
      <c r="H178" s="42">
        <f t="shared" si="90"/>
        <v>0.92410816233267778</v>
      </c>
      <c r="I178" s="61">
        <f t="shared" si="80"/>
        <v>14.552500009536743</v>
      </c>
      <c r="J178" s="37">
        <f t="shared" si="91"/>
        <v>1</v>
      </c>
      <c r="K178" s="89">
        <f t="shared" si="98"/>
        <v>1</v>
      </c>
      <c r="L178" s="89">
        <f t="shared" si="102"/>
        <v>1</v>
      </c>
      <c r="M178" s="168">
        <f t="shared" si="112"/>
        <v>8.4462315087399709E-2</v>
      </c>
      <c r="N178" s="165">
        <f t="shared" si="115"/>
        <v>0</v>
      </c>
      <c r="O178" s="70">
        <f t="shared" si="103"/>
        <v>1</v>
      </c>
      <c r="P178" s="102">
        <f t="shared" si="104"/>
        <v>0</v>
      </c>
      <c r="Q178" s="230" t="str">
        <f t="shared" si="81"/>
        <v/>
      </c>
      <c r="R178" s="46">
        <f t="shared" si="111"/>
        <v>1</v>
      </c>
      <c r="S178" s="27">
        <v>22090</v>
      </c>
      <c r="T178">
        <v>6.7600002288818404</v>
      </c>
      <c r="U178">
        <v>18.170000076293899</v>
      </c>
      <c r="V178">
        <v>0.20000000298023199</v>
      </c>
      <c r="W178">
        <v>17.268862685836101</v>
      </c>
      <c r="X178" s="36">
        <f t="shared" si="82"/>
        <v>1.657329984097162</v>
      </c>
      <c r="Y178" s="41">
        <f t="shared" si="92"/>
        <v>43.883339945880167</v>
      </c>
      <c r="Z178" s="42">
        <f t="shared" si="93"/>
        <v>0.87766679891760335</v>
      </c>
      <c r="AA178" s="61">
        <f t="shared" si="83"/>
        <v>15.317500114440884</v>
      </c>
      <c r="AB178" s="37">
        <f t="shared" si="94"/>
        <v>1</v>
      </c>
      <c r="AC178" s="89">
        <f t="shared" si="99"/>
        <v>1</v>
      </c>
      <c r="AD178" s="89">
        <f t="shared" si="105"/>
        <v>1</v>
      </c>
      <c r="AE178" s="168">
        <f t="shared" si="101"/>
        <v>9.2294757619483941E-2</v>
      </c>
      <c r="AF178" s="165">
        <f t="shared" si="116"/>
        <v>1</v>
      </c>
      <c r="AG178" s="70">
        <f t="shared" si="106"/>
        <v>1</v>
      </c>
      <c r="AH178" s="102">
        <f t="shared" si="107"/>
        <v>0</v>
      </c>
      <c r="AI178" s="230" t="str">
        <f t="shared" si="84"/>
        <v/>
      </c>
      <c r="AJ178" s="46">
        <f t="shared" si="113"/>
        <v>1</v>
      </c>
      <c r="AK178" s="27">
        <v>22456</v>
      </c>
      <c r="AL178">
        <v>5.0300002098083496</v>
      </c>
      <c r="AM178">
        <v>18.579999923706101</v>
      </c>
      <c r="AN178">
        <v>0</v>
      </c>
      <c r="AO178">
        <v>17.282612431693501</v>
      </c>
      <c r="AP178" s="34">
        <f t="shared" si="85"/>
        <v>1.7680960418957143</v>
      </c>
      <c r="AQ178" s="38">
        <f t="shared" si="95"/>
        <v>36.924123532081069</v>
      </c>
      <c r="AR178" s="40">
        <f t="shared" si="96"/>
        <v>0.73848247064162142</v>
      </c>
      <c r="AS178" s="61">
        <f t="shared" si="86"/>
        <v>15.192499995231664</v>
      </c>
      <c r="AT178" s="35">
        <f t="shared" si="87"/>
        <v>1</v>
      </c>
      <c r="AU178" s="76" t="str">
        <f t="shared" si="100"/>
        <v/>
      </c>
      <c r="AV178" s="89">
        <f t="shared" si="109"/>
        <v>1</v>
      </c>
      <c r="AW178" s="168">
        <f t="shared" si="88"/>
        <v>9.1042788203207242E-2</v>
      </c>
      <c r="AX178" s="165">
        <f t="shared" si="117"/>
        <v>1</v>
      </c>
      <c r="AY178" s="70">
        <f t="shared" si="108"/>
        <v>1</v>
      </c>
      <c r="AZ178" s="102">
        <f t="shared" si="110"/>
        <v>0</v>
      </c>
      <c r="BA178" s="230" t="str">
        <f t="shared" si="97"/>
        <v/>
      </c>
      <c r="BB178" s="46">
        <f t="shared" si="114"/>
        <v>1</v>
      </c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DG178">
        <v>5</v>
      </c>
      <c r="DH178">
        <v>15.5</v>
      </c>
      <c r="DK178">
        <v>8.1999999999999993</v>
      </c>
    </row>
    <row r="179" spans="1:115" ht="15.6">
      <c r="A179" s="27">
        <v>20265</v>
      </c>
      <c r="B179">
        <v>7.8200001716613796</v>
      </c>
      <c r="C179">
        <v>13.5100002288818</v>
      </c>
      <c r="D179">
        <v>20.799999237060501</v>
      </c>
      <c r="E179">
        <v>17.282612431693501</v>
      </c>
      <c r="F179" s="36">
        <f t="shared" si="79"/>
        <v>1.1016368864142934</v>
      </c>
      <c r="G179" s="41">
        <f t="shared" si="89"/>
        <v>50</v>
      </c>
      <c r="H179" s="42">
        <f t="shared" si="90"/>
        <v>1</v>
      </c>
      <c r="I179" s="61">
        <f t="shared" si="80"/>
        <v>12.087500214576695</v>
      </c>
      <c r="J179" s="37">
        <f t="shared" si="91"/>
        <v>1</v>
      </c>
      <c r="K179" s="89">
        <f t="shared" si="98"/>
        <v>1</v>
      </c>
      <c r="L179" s="89">
        <f t="shared" si="102"/>
        <v>1</v>
      </c>
      <c r="M179" s="168">
        <f t="shared" si="112"/>
        <v>5.8138505443548594E-2</v>
      </c>
      <c r="N179" s="165">
        <f t="shared" si="115"/>
        <v>0</v>
      </c>
      <c r="O179" s="70">
        <f t="shared" si="103"/>
        <v>1</v>
      </c>
      <c r="P179" s="102">
        <f t="shared" si="104"/>
        <v>0</v>
      </c>
      <c r="Q179" s="230" t="str">
        <f t="shared" si="81"/>
        <v/>
      </c>
      <c r="R179" s="46">
        <f t="shared" si="111"/>
        <v>0</v>
      </c>
      <c r="S179" s="27">
        <v>22091</v>
      </c>
      <c r="T179">
        <v>11.1300001144409</v>
      </c>
      <c r="U179">
        <v>18.719999313354499</v>
      </c>
      <c r="V179">
        <v>19.600000381469702</v>
      </c>
      <c r="W179">
        <v>17.282612431693501</v>
      </c>
      <c r="X179" s="36">
        <f t="shared" si="82"/>
        <v>1.46275522792672</v>
      </c>
      <c r="Y179" s="41">
        <f t="shared" si="92"/>
        <v>50</v>
      </c>
      <c r="Z179" s="42">
        <f t="shared" si="93"/>
        <v>1</v>
      </c>
      <c r="AA179" s="61">
        <f t="shared" si="83"/>
        <v>16.822499513626099</v>
      </c>
      <c r="AB179" s="37">
        <f t="shared" si="94"/>
        <v>1</v>
      </c>
      <c r="AC179" s="89">
        <f t="shared" si="99"/>
        <v>1</v>
      </c>
      <c r="AD179" s="89">
        <f t="shared" si="105"/>
        <v>1</v>
      </c>
      <c r="AE179" s="168">
        <f t="shared" si="101"/>
        <v>0.10596795642392315</v>
      </c>
      <c r="AF179" s="165">
        <f t="shared" si="116"/>
        <v>1</v>
      </c>
      <c r="AG179" s="70">
        <f t="shared" si="106"/>
        <v>1</v>
      </c>
      <c r="AH179" s="102">
        <f t="shared" si="107"/>
        <v>0</v>
      </c>
      <c r="AI179" s="230" t="str">
        <f t="shared" si="84"/>
        <v/>
      </c>
      <c r="AJ179" s="46">
        <f t="shared" si="113"/>
        <v>1</v>
      </c>
      <c r="AK179" s="27">
        <v>22457</v>
      </c>
      <c r="AL179">
        <v>5.1199998855590803</v>
      </c>
      <c r="AM179">
        <v>20</v>
      </c>
      <c r="AN179">
        <v>0</v>
      </c>
      <c r="AO179">
        <v>17.300685413489202</v>
      </c>
      <c r="AP179" s="34">
        <f t="shared" si="85"/>
        <v>1.9020778779563066</v>
      </c>
      <c r="AQ179" s="38">
        <f t="shared" si="95"/>
        <v>35.402461229716025</v>
      </c>
      <c r="AR179" s="40">
        <f t="shared" si="96"/>
        <v>0.70804922459432051</v>
      </c>
      <c r="AS179" s="61">
        <f t="shared" si="86"/>
        <v>16.279999971389771</v>
      </c>
      <c r="AT179" s="35">
        <f t="shared" si="87"/>
        <v>1</v>
      </c>
      <c r="AU179" s="76" t="str">
        <f t="shared" si="100"/>
        <v/>
      </c>
      <c r="AV179" s="89">
        <f t="shared" si="109"/>
        <v>1</v>
      </c>
      <c r="AW179" s="168">
        <f t="shared" si="88"/>
        <v>0.10140246283144527</v>
      </c>
      <c r="AX179" s="165">
        <f t="shared" si="117"/>
        <v>1</v>
      </c>
      <c r="AY179" s="70">
        <f t="shared" si="108"/>
        <v>1</v>
      </c>
      <c r="AZ179" s="102">
        <f t="shared" si="110"/>
        <v>0</v>
      </c>
      <c r="BA179" s="230" t="str">
        <f t="shared" si="97"/>
        <v/>
      </c>
      <c r="BB179" s="46">
        <f t="shared" si="114"/>
        <v>1</v>
      </c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DG179">
        <v>2.6</v>
      </c>
      <c r="DH179">
        <v>15.5</v>
      </c>
      <c r="DK179">
        <v>0.6</v>
      </c>
    </row>
    <row r="180" spans="1:115" ht="15.6">
      <c r="A180" s="27">
        <v>20266</v>
      </c>
      <c r="B180">
        <v>4.3699998855590803</v>
      </c>
      <c r="C180">
        <v>14.289999961853001</v>
      </c>
      <c r="D180">
        <v>1.79999995231628</v>
      </c>
      <c r="E180">
        <v>17.300685413489202</v>
      </c>
      <c r="F180" s="36">
        <f t="shared" si="79"/>
        <v>1.3878121686463687</v>
      </c>
      <c r="G180" s="41">
        <f t="shared" si="89"/>
        <v>50</v>
      </c>
      <c r="H180" s="42">
        <f t="shared" si="90"/>
        <v>1</v>
      </c>
      <c r="I180" s="61">
        <f t="shared" si="80"/>
        <v>11.80999994277952</v>
      </c>
      <c r="J180" s="37">
        <f t="shared" si="91"/>
        <v>1</v>
      </c>
      <c r="K180" s="89">
        <f t="shared" si="98"/>
        <v>1</v>
      </c>
      <c r="L180" s="89">
        <f t="shared" si="102"/>
        <v>1</v>
      </c>
      <c r="M180" s="168">
        <f t="shared" si="112"/>
        <v>5.5217740184544319E-2</v>
      </c>
      <c r="N180" s="165">
        <f t="shared" si="115"/>
        <v>0</v>
      </c>
      <c r="O180" s="70">
        <f t="shared" si="103"/>
        <v>1</v>
      </c>
      <c r="P180" s="102">
        <f t="shared" si="104"/>
        <v>0</v>
      </c>
      <c r="Q180" s="230" t="str">
        <f t="shared" si="81"/>
        <v/>
      </c>
      <c r="R180" s="46">
        <f t="shared" si="111"/>
        <v>0</v>
      </c>
      <c r="S180" s="27">
        <v>22092</v>
      </c>
      <c r="T180">
        <v>9.8599996566772496</v>
      </c>
      <c r="U180">
        <v>18.530000686645501</v>
      </c>
      <c r="V180">
        <v>2.2999999523162802</v>
      </c>
      <c r="W180">
        <v>17.300685413489202</v>
      </c>
      <c r="X180" s="36">
        <f t="shared" si="82"/>
        <v>1.530089208851342</v>
      </c>
      <c r="Y180" s="41">
        <f t="shared" si="92"/>
        <v>50</v>
      </c>
      <c r="Z180" s="42">
        <f t="shared" si="93"/>
        <v>1</v>
      </c>
      <c r="AA180" s="61">
        <f t="shared" si="83"/>
        <v>16.362500429153439</v>
      </c>
      <c r="AB180" s="37">
        <f t="shared" si="94"/>
        <v>1</v>
      </c>
      <c r="AC180" s="89">
        <f t="shared" si="99"/>
        <v>1</v>
      </c>
      <c r="AD180" s="89">
        <f t="shared" si="105"/>
        <v>1</v>
      </c>
      <c r="AE180" s="168">
        <f t="shared" si="101"/>
        <v>0.10212825070377597</v>
      </c>
      <c r="AF180" s="165">
        <f t="shared" si="116"/>
        <v>1</v>
      </c>
      <c r="AG180" s="70">
        <f t="shared" si="106"/>
        <v>1</v>
      </c>
      <c r="AH180" s="102">
        <f t="shared" si="107"/>
        <v>0</v>
      </c>
      <c r="AI180" s="230" t="str">
        <f t="shared" si="84"/>
        <v/>
      </c>
      <c r="AJ180" s="46">
        <f t="shared" si="113"/>
        <v>1</v>
      </c>
      <c r="AK180" s="27">
        <v>22458</v>
      </c>
      <c r="AL180">
        <v>3.5499999523162802</v>
      </c>
      <c r="AM180">
        <v>20.2399997711182</v>
      </c>
      <c r="AN180">
        <v>0</v>
      </c>
      <c r="AO180">
        <v>17.323066966828598</v>
      </c>
      <c r="AP180" s="34">
        <f t="shared" si="85"/>
        <v>1.9728680040867397</v>
      </c>
      <c r="AQ180" s="38">
        <f t="shared" si="95"/>
        <v>33.824166826446636</v>
      </c>
      <c r="AR180" s="40">
        <f t="shared" si="96"/>
        <v>0.67648333652893267</v>
      </c>
      <c r="AS180" s="61">
        <f t="shared" si="86"/>
        <v>16.067499816417719</v>
      </c>
      <c r="AT180" s="35">
        <f t="shared" si="87"/>
        <v>1</v>
      </c>
      <c r="AU180" s="76" t="str">
        <f t="shared" si="100"/>
        <v/>
      </c>
      <c r="AV180" s="89">
        <f t="shared" si="109"/>
        <v>1</v>
      </c>
      <c r="AW180" s="168">
        <f t="shared" si="88"/>
        <v>9.948754038723015E-2</v>
      </c>
      <c r="AX180" s="165">
        <f t="shared" si="117"/>
        <v>1</v>
      </c>
      <c r="AY180" s="70">
        <f t="shared" si="108"/>
        <v>1</v>
      </c>
      <c r="AZ180" s="102">
        <f t="shared" si="110"/>
        <v>0</v>
      </c>
      <c r="BA180" s="230" t="str">
        <f t="shared" si="97"/>
        <v/>
      </c>
      <c r="BB180" s="46">
        <f t="shared" si="114"/>
        <v>1</v>
      </c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DG180">
        <v>3.9</v>
      </c>
      <c r="DH180">
        <v>14</v>
      </c>
      <c r="DK180">
        <v>0</v>
      </c>
    </row>
    <row r="181" spans="1:115" ht="15.6">
      <c r="A181" s="27">
        <v>20267</v>
      </c>
      <c r="B181">
        <v>2.6600000858306898</v>
      </c>
      <c r="C181">
        <v>14.319999694824199</v>
      </c>
      <c r="D181">
        <v>0.40000000596046398</v>
      </c>
      <c r="E181">
        <v>17.323066966828598</v>
      </c>
      <c r="F181" s="36">
        <f t="shared" si="79"/>
        <v>1.4599110244788969</v>
      </c>
      <c r="G181" s="41">
        <f t="shared" si="89"/>
        <v>49.232071186377347</v>
      </c>
      <c r="H181" s="42">
        <f t="shared" si="90"/>
        <v>0.98464142372754693</v>
      </c>
      <c r="I181" s="61">
        <f t="shared" si="80"/>
        <v>11.404999792575822</v>
      </c>
      <c r="J181" s="37">
        <f t="shared" si="91"/>
        <v>1</v>
      </c>
      <c r="K181" s="89">
        <f t="shared" si="98"/>
        <v>1</v>
      </c>
      <c r="L181" s="89">
        <f t="shared" si="102"/>
        <v>1</v>
      </c>
      <c r="M181" s="168">
        <f t="shared" si="112"/>
        <v>5.1008419382680241E-2</v>
      </c>
      <c r="N181" s="165">
        <f t="shared" si="115"/>
        <v>0</v>
      </c>
      <c r="O181" s="70">
        <f t="shared" si="103"/>
        <v>1</v>
      </c>
      <c r="P181" s="102">
        <f t="shared" si="104"/>
        <v>0</v>
      </c>
      <c r="Q181" s="230" t="str">
        <f t="shared" si="81"/>
        <v/>
      </c>
      <c r="R181" s="46">
        <f t="shared" si="111"/>
        <v>0</v>
      </c>
      <c r="S181" s="27">
        <v>22093</v>
      </c>
      <c r="T181">
        <v>8.5200004577636701</v>
      </c>
      <c r="U181">
        <v>20.600000381469702</v>
      </c>
      <c r="V181">
        <v>0.89999997615814198</v>
      </c>
      <c r="W181">
        <v>17.323066966828598</v>
      </c>
      <c r="X181" s="36">
        <f t="shared" si="82"/>
        <v>1.8290623924705911</v>
      </c>
      <c r="Y181" s="41">
        <f t="shared" si="92"/>
        <v>49.436750062181666</v>
      </c>
      <c r="Z181" s="42">
        <f t="shared" si="93"/>
        <v>0.98873500124363334</v>
      </c>
      <c r="AA181" s="61">
        <f t="shared" si="83"/>
        <v>17.580000400543195</v>
      </c>
      <c r="AB181" s="37">
        <f t="shared" si="94"/>
        <v>1</v>
      </c>
      <c r="AC181" s="89">
        <f t="shared" si="99"/>
        <v>1</v>
      </c>
      <c r="AD181" s="89">
        <f t="shared" si="105"/>
        <v>1</v>
      </c>
      <c r="AE181" s="168">
        <f t="shared" si="101"/>
        <v>0.11132771706681881</v>
      </c>
      <c r="AF181" s="165">
        <f t="shared" si="116"/>
        <v>1</v>
      </c>
      <c r="AG181" s="70">
        <f t="shared" si="106"/>
        <v>1</v>
      </c>
      <c r="AH181" s="102">
        <f t="shared" si="107"/>
        <v>0</v>
      </c>
      <c r="AI181" s="230" t="str">
        <f t="shared" si="84"/>
        <v/>
      </c>
      <c r="AJ181" s="46">
        <f t="shared" si="113"/>
        <v>1</v>
      </c>
      <c r="AK181" s="27">
        <v>22459</v>
      </c>
      <c r="AL181">
        <v>10.8400001525879</v>
      </c>
      <c r="AM181">
        <v>16.340000152587901</v>
      </c>
      <c r="AN181">
        <v>35</v>
      </c>
      <c r="AO181">
        <v>17.349742427317199</v>
      </c>
      <c r="AP181" s="34">
        <f t="shared" si="85"/>
        <v>1.1990228121271862</v>
      </c>
      <c r="AQ181" s="38">
        <f t="shared" si="95"/>
        <v>50</v>
      </c>
      <c r="AR181" s="40">
        <f t="shared" si="96"/>
        <v>1</v>
      </c>
      <c r="AS181" s="61">
        <f t="shared" si="86"/>
        <v>14.965000152587901</v>
      </c>
      <c r="AT181" s="35">
        <f t="shared" si="87"/>
        <v>1</v>
      </c>
      <c r="AU181" s="76">
        <f t="shared" si="100"/>
        <v>1</v>
      </c>
      <c r="AV181" s="89">
        <f t="shared" si="109"/>
        <v>1</v>
      </c>
      <c r="AW181" s="168">
        <f t="shared" si="88"/>
        <v>8.873355451994426E-2</v>
      </c>
      <c r="AX181" s="165">
        <f t="shared" si="117"/>
        <v>1</v>
      </c>
      <c r="AY181" s="70">
        <f t="shared" si="108"/>
        <v>1</v>
      </c>
      <c r="AZ181" s="102">
        <f t="shared" si="110"/>
        <v>0</v>
      </c>
      <c r="BA181" s="230" t="str">
        <f t="shared" si="97"/>
        <v/>
      </c>
      <c r="BB181" s="46">
        <f t="shared" si="114"/>
        <v>0</v>
      </c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DG181">
        <v>0.5</v>
      </c>
      <c r="DH181">
        <v>19</v>
      </c>
      <c r="DK181">
        <v>0</v>
      </c>
    </row>
    <row r="182" spans="1:115" ht="15.6">
      <c r="A182" s="27">
        <v>20268</v>
      </c>
      <c r="B182">
        <v>3.1800000667571999</v>
      </c>
      <c r="C182">
        <v>14.810000419616699</v>
      </c>
      <c r="D182">
        <v>0</v>
      </c>
      <c r="E182">
        <v>17.349742427317199</v>
      </c>
      <c r="F182" s="36">
        <f t="shared" si="79"/>
        <v>1.488327178773746</v>
      </c>
      <c r="G182" s="41">
        <f t="shared" si="89"/>
        <v>48.041409443358347</v>
      </c>
      <c r="H182" s="42">
        <f t="shared" si="90"/>
        <v>0.96082818886716692</v>
      </c>
      <c r="I182" s="61">
        <f t="shared" si="80"/>
        <v>11.902500331401825</v>
      </c>
      <c r="J182" s="37">
        <f t="shared" si="91"/>
        <v>1</v>
      </c>
      <c r="K182" s="89">
        <f t="shared" si="98"/>
        <v>1</v>
      </c>
      <c r="L182" s="89">
        <f t="shared" si="102"/>
        <v>1</v>
      </c>
      <c r="M182" s="168">
        <f t="shared" si="112"/>
        <v>5.6188346483204657E-2</v>
      </c>
      <c r="N182" s="165">
        <f t="shared" si="115"/>
        <v>0</v>
      </c>
      <c r="O182" s="70">
        <f t="shared" si="103"/>
        <v>1</v>
      </c>
      <c r="P182" s="102">
        <f t="shared" si="104"/>
        <v>0</v>
      </c>
      <c r="Q182" s="230" t="str">
        <f t="shared" si="81"/>
        <v/>
      </c>
      <c r="R182" s="46">
        <f t="shared" si="111"/>
        <v>0</v>
      </c>
      <c r="S182" s="27">
        <v>22094</v>
      </c>
      <c r="T182">
        <v>11.7700004577637</v>
      </c>
      <c r="U182">
        <v>17</v>
      </c>
      <c r="V182">
        <v>13.5</v>
      </c>
      <c r="W182">
        <v>17.349742427317199</v>
      </c>
      <c r="X182" s="36">
        <f t="shared" si="82"/>
        <v>1.1988342039566806</v>
      </c>
      <c r="Y182" s="41">
        <f t="shared" si="92"/>
        <v>50</v>
      </c>
      <c r="Z182" s="42">
        <f t="shared" si="93"/>
        <v>1</v>
      </c>
      <c r="AA182" s="61">
        <f t="shared" si="83"/>
        <v>15.692500114440925</v>
      </c>
      <c r="AB182" s="37">
        <f t="shared" si="94"/>
        <v>1</v>
      </c>
      <c r="AC182" s="89">
        <f t="shared" si="99"/>
        <v>1</v>
      </c>
      <c r="AD182" s="89">
        <f t="shared" si="105"/>
        <v>1</v>
      </c>
      <c r="AE182" s="168">
        <f t="shared" si="101"/>
        <v>9.5966569629884577E-2</v>
      </c>
      <c r="AF182" s="165">
        <f t="shared" si="116"/>
        <v>1</v>
      </c>
      <c r="AG182" s="70">
        <f t="shared" si="106"/>
        <v>1</v>
      </c>
      <c r="AH182" s="102">
        <f t="shared" si="107"/>
        <v>0</v>
      </c>
      <c r="AI182" s="230" t="str">
        <f t="shared" si="84"/>
        <v/>
      </c>
      <c r="AJ182" s="46">
        <f t="shared" si="113"/>
        <v>1</v>
      </c>
      <c r="AK182" s="27">
        <v>22460</v>
      </c>
      <c r="AL182">
        <v>9.5699996948242205</v>
      </c>
      <c r="AM182">
        <v>16.459999084472699</v>
      </c>
      <c r="AN182">
        <v>2.7999999523162802</v>
      </c>
      <c r="AO182">
        <v>17.380697130560399</v>
      </c>
      <c r="AP182" s="34">
        <f t="shared" si="85"/>
        <v>1.3197774347393181</v>
      </c>
      <c r="AQ182" s="38">
        <f t="shared" si="95"/>
        <v>50</v>
      </c>
      <c r="AR182" s="40">
        <f t="shared" si="96"/>
        <v>1</v>
      </c>
      <c r="AS182" s="61">
        <f t="shared" si="86"/>
        <v>14.737499237060579</v>
      </c>
      <c r="AT182" s="35">
        <f t="shared" si="87"/>
        <v>1</v>
      </c>
      <c r="AU182" s="76">
        <f t="shared" si="100"/>
        <v>1</v>
      </c>
      <c r="AV182" s="89">
        <f t="shared" si="109"/>
        <v>1</v>
      </c>
      <c r="AW182" s="168">
        <f t="shared" si="88"/>
        <v>8.6389793742608773E-2</v>
      </c>
      <c r="AX182" s="165">
        <f t="shared" si="117"/>
        <v>1</v>
      </c>
      <c r="AY182" s="70">
        <f t="shared" si="108"/>
        <v>1</v>
      </c>
      <c r="AZ182" s="102">
        <f t="shared" si="110"/>
        <v>0</v>
      </c>
      <c r="BA182" s="230" t="str">
        <f t="shared" si="97"/>
        <v/>
      </c>
      <c r="BB182" s="46">
        <f t="shared" si="114"/>
        <v>0</v>
      </c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DG182">
        <v>4</v>
      </c>
      <c r="DH182">
        <v>20.2</v>
      </c>
      <c r="DK182">
        <v>0</v>
      </c>
    </row>
    <row r="183" spans="1:115" ht="15.6">
      <c r="A183" s="27">
        <v>20269</v>
      </c>
      <c r="B183">
        <v>4.9400000572204599</v>
      </c>
      <c r="C183">
        <v>16.799999237060501</v>
      </c>
      <c r="D183">
        <v>0</v>
      </c>
      <c r="E183">
        <v>17.380697130560399</v>
      </c>
      <c r="F183" s="36">
        <f t="shared" si="79"/>
        <v>1.6110126868512868</v>
      </c>
      <c r="G183" s="41">
        <f t="shared" si="89"/>
        <v>46.752599293877317</v>
      </c>
      <c r="H183" s="42">
        <f t="shared" si="90"/>
        <v>0.93505198587754634</v>
      </c>
      <c r="I183" s="61">
        <f t="shared" si="80"/>
        <v>13.834999442100489</v>
      </c>
      <c r="J183" s="37">
        <f t="shared" si="91"/>
        <v>1</v>
      </c>
      <c r="K183" s="89">
        <f t="shared" si="98"/>
        <v>1</v>
      </c>
      <c r="L183" s="89">
        <f t="shared" si="102"/>
        <v>1</v>
      </c>
      <c r="M183" s="168">
        <f t="shared" si="112"/>
        <v>7.6856067558074434E-2</v>
      </c>
      <c r="N183" s="165">
        <f t="shared" si="115"/>
        <v>0</v>
      </c>
      <c r="O183" s="70">
        <f t="shared" si="103"/>
        <v>1</v>
      </c>
      <c r="P183" s="102">
        <f t="shared" si="104"/>
        <v>0</v>
      </c>
      <c r="Q183" s="230">
        <f t="shared" si="81"/>
        <v>20269</v>
      </c>
      <c r="R183" s="46">
        <f t="shared" si="111"/>
        <v>1</v>
      </c>
      <c r="S183" s="27">
        <v>22095</v>
      </c>
      <c r="T183">
        <v>7.9200000762939498</v>
      </c>
      <c r="U183">
        <v>15.8999996185303</v>
      </c>
      <c r="V183">
        <v>4.1999998092651403</v>
      </c>
      <c r="W183">
        <v>17.380697130560399</v>
      </c>
      <c r="X183" s="36">
        <f t="shared" si="82"/>
        <v>1.3694085220646564</v>
      </c>
      <c r="Y183" s="41">
        <f t="shared" si="92"/>
        <v>50</v>
      </c>
      <c r="Z183" s="42">
        <f t="shared" si="93"/>
        <v>1</v>
      </c>
      <c r="AA183" s="61">
        <f t="shared" si="83"/>
        <v>13.904999732971213</v>
      </c>
      <c r="AB183" s="37">
        <f t="shared" si="94"/>
        <v>1</v>
      </c>
      <c r="AC183" s="89">
        <f t="shared" si="99"/>
        <v>1</v>
      </c>
      <c r="AD183" s="89">
        <f t="shared" si="105"/>
        <v>1</v>
      </c>
      <c r="AE183" s="168">
        <f t="shared" si="101"/>
        <v>7.7604788770320385E-2</v>
      </c>
      <c r="AF183" s="165">
        <f t="shared" si="116"/>
        <v>1</v>
      </c>
      <c r="AG183" s="70">
        <f t="shared" si="106"/>
        <v>1</v>
      </c>
      <c r="AH183" s="102">
        <f t="shared" si="107"/>
        <v>0</v>
      </c>
      <c r="AI183" s="230" t="str">
        <f t="shared" si="84"/>
        <v/>
      </c>
      <c r="AJ183" s="46">
        <f t="shared" si="113"/>
        <v>0</v>
      </c>
      <c r="AK183" s="27">
        <v>22461</v>
      </c>
      <c r="AL183">
        <v>5.8899998664856001</v>
      </c>
      <c r="AM183">
        <v>17.159999847412099</v>
      </c>
      <c r="AN183">
        <v>3.5</v>
      </c>
      <c r="AO183">
        <v>17.4159164121637</v>
      </c>
      <c r="AP183" s="34">
        <f t="shared" si="85"/>
        <v>1.6095632946969216</v>
      </c>
      <c r="AQ183" s="38">
        <f t="shared" si="95"/>
        <v>50</v>
      </c>
      <c r="AR183" s="40">
        <f t="shared" si="96"/>
        <v>1</v>
      </c>
      <c r="AS183" s="61">
        <f t="shared" si="86"/>
        <v>14.342499852180474</v>
      </c>
      <c r="AT183" s="35">
        <f t="shared" si="87"/>
        <v>1</v>
      </c>
      <c r="AU183" s="76">
        <f t="shared" si="100"/>
        <v>1</v>
      </c>
      <c r="AV183" s="89">
        <f t="shared" si="109"/>
        <v>1</v>
      </c>
      <c r="AW183" s="168">
        <f t="shared" si="88"/>
        <v>8.2254731324468422E-2</v>
      </c>
      <c r="AX183" s="165">
        <f t="shared" si="117"/>
        <v>0</v>
      </c>
      <c r="AY183" s="70">
        <f t="shared" si="108"/>
        <v>1</v>
      </c>
      <c r="AZ183" s="102">
        <f t="shared" si="110"/>
        <v>0</v>
      </c>
      <c r="BA183" s="230" t="str">
        <f t="shared" si="97"/>
        <v/>
      </c>
      <c r="BB183" s="46">
        <f t="shared" si="114"/>
        <v>0</v>
      </c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DG183">
        <v>3.1</v>
      </c>
      <c r="DH183">
        <v>17.5</v>
      </c>
      <c r="DK183">
        <v>0</v>
      </c>
    </row>
    <row r="184" spans="1:115" ht="15.6">
      <c r="A184" s="27">
        <v>20270</v>
      </c>
      <c r="B184">
        <v>5.0700001716613796</v>
      </c>
      <c r="C184">
        <v>16.969999313354499</v>
      </c>
      <c r="D184">
        <v>0</v>
      </c>
      <c r="E184">
        <v>17.4159164121637</v>
      </c>
      <c r="F184" s="36">
        <f t="shared" si="79"/>
        <v>1.6254571340206916</v>
      </c>
      <c r="G184" s="41">
        <f t="shared" si="89"/>
        <v>45.452233586660761</v>
      </c>
      <c r="H184" s="42">
        <f t="shared" si="90"/>
        <v>0.90904467173321524</v>
      </c>
      <c r="I184" s="61">
        <f t="shared" si="80"/>
        <v>13.99499952793122</v>
      </c>
      <c r="J184" s="37">
        <f t="shared" si="91"/>
        <v>1</v>
      </c>
      <c r="K184" s="89" t="str">
        <f t="shared" si="98"/>
        <v/>
      </c>
      <c r="L184" s="89">
        <f t="shared" si="102"/>
        <v>1</v>
      </c>
      <c r="M184" s="168">
        <f t="shared" si="112"/>
        <v>7.8565818598065884E-2</v>
      </c>
      <c r="N184" s="165">
        <f t="shared" si="115"/>
        <v>0</v>
      </c>
      <c r="O184" s="70">
        <f t="shared" si="103"/>
        <v>1</v>
      </c>
      <c r="P184" s="102">
        <f t="shared" si="104"/>
        <v>0</v>
      </c>
      <c r="Q184" s="230" t="str">
        <f t="shared" si="81"/>
        <v/>
      </c>
      <c r="R184" s="46">
        <f t="shared" si="111"/>
        <v>1</v>
      </c>
      <c r="S184" s="27">
        <v>22096</v>
      </c>
      <c r="T184">
        <v>5.6300001144409197</v>
      </c>
      <c r="U184">
        <v>15.300000190734901</v>
      </c>
      <c r="V184">
        <v>0.5</v>
      </c>
      <c r="W184">
        <v>17.4159164121637</v>
      </c>
      <c r="X184" s="36">
        <f t="shared" si="82"/>
        <v>1.4370448220770173</v>
      </c>
      <c r="Y184" s="41">
        <f t="shared" si="92"/>
        <v>49.350364142338385</v>
      </c>
      <c r="Z184" s="42">
        <f t="shared" si="93"/>
        <v>0.98700728284676775</v>
      </c>
      <c r="AA184" s="61">
        <f t="shared" si="83"/>
        <v>12.882500171661405</v>
      </c>
      <c r="AB184" s="37">
        <f t="shared" si="94"/>
        <v>1</v>
      </c>
      <c r="AC184" s="89">
        <f t="shared" si="99"/>
        <v>1</v>
      </c>
      <c r="AD184" s="89">
        <f t="shared" si="105"/>
        <v>1</v>
      </c>
      <c r="AE184" s="168">
        <f t="shared" si="101"/>
        <v>6.6620896651513273E-2</v>
      </c>
      <c r="AF184" s="165">
        <f t="shared" si="116"/>
        <v>1</v>
      </c>
      <c r="AG184" s="70">
        <f t="shared" si="106"/>
        <v>1</v>
      </c>
      <c r="AH184" s="102">
        <f t="shared" si="107"/>
        <v>0</v>
      </c>
      <c r="AI184" s="230" t="str">
        <f t="shared" si="84"/>
        <v/>
      </c>
      <c r="AJ184" s="46">
        <f t="shared" si="113"/>
        <v>0</v>
      </c>
      <c r="AK184" s="27">
        <v>22462</v>
      </c>
      <c r="AL184">
        <v>9.6000003814697301</v>
      </c>
      <c r="AM184">
        <v>17.610000610351602</v>
      </c>
      <c r="AN184">
        <v>0.89999997615814198</v>
      </c>
      <c r="AO184">
        <v>17.455385607732499</v>
      </c>
      <c r="AP184" s="34">
        <f t="shared" si="85"/>
        <v>1.4564858433998735</v>
      </c>
      <c r="AQ184" s="38">
        <f t="shared" si="95"/>
        <v>49.734811301438242</v>
      </c>
      <c r="AR184" s="40">
        <f t="shared" si="96"/>
        <v>0.99469622602876484</v>
      </c>
      <c r="AS184" s="61">
        <f t="shared" si="86"/>
        <v>15.607500553131134</v>
      </c>
      <c r="AT184" s="35">
        <f t="shared" si="87"/>
        <v>1</v>
      </c>
      <c r="AU184" s="76">
        <f t="shared" si="100"/>
        <v>1</v>
      </c>
      <c r="AV184" s="89">
        <f t="shared" si="109"/>
        <v>1</v>
      </c>
      <c r="AW184" s="168">
        <f t="shared" si="88"/>
        <v>9.5146336032988277E-2</v>
      </c>
      <c r="AX184" s="165">
        <f t="shared" si="117"/>
        <v>0</v>
      </c>
      <c r="AY184" s="70">
        <f t="shared" si="108"/>
        <v>1</v>
      </c>
      <c r="AZ184" s="102">
        <f t="shared" si="110"/>
        <v>0</v>
      </c>
      <c r="BA184" s="230" t="str">
        <f t="shared" si="97"/>
        <v/>
      </c>
      <c r="BB184" s="46">
        <f t="shared" si="114"/>
        <v>0</v>
      </c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DG184">
        <v>7.8</v>
      </c>
      <c r="DH184">
        <v>16</v>
      </c>
      <c r="DK184">
        <v>1.8</v>
      </c>
    </row>
    <row r="185" spans="1:115" ht="15.6">
      <c r="A185" s="27">
        <v>20271</v>
      </c>
      <c r="B185">
        <v>10.6000003814697</v>
      </c>
      <c r="C185">
        <v>17.409999847412099</v>
      </c>
      <c r="D185">
        <v>1.70000004768372</v>
      </c>
      <c r="E185">
        <v>17.455385607732499</v>
      </c>
      <c r="F185" s="36">
        <f t="shared" si="79"/>
        <v>1.3600664867131456</v>
      </c>
      <c r="G185" s="41">
        <f t="shared" si="89"/>
        <v>46.064180444973964</v>
      </c>
      <c r="H185" s="42">
        <f t="shared" si="90"/>
        <v>0.92128360889947924</v>
      </c>
      <c r="I185" s="61">
        <f t="shared" si="80"/>
        <v>15.707499980926499</v>
      </c>
      <c r="J185" s="37">
        <f t="shared" si="91"/>
        <v>1</v>
      </c>
      <c r="K185" s="89" t="str">
        <f t="shared" si="98"/>
        <v/>
      </c>
      <c r="L185" s="89">
        <f t="shared" si="102"/>
        <v>1</v>
      </c>
      <c r="M185" s="168">
        <f t="shared" si="112"/>
        <v>9.6110524684607263E-2</v>
      </c>
      <c r="N185" s="165">
        <f t="shared" si="115"/>
        <v>0</v>
      </c>
      <c r="O185" s="70">
        <f t="shared" si="103"/>
        <v>1</v>
      </c>
      <c r="P185" s="102">
        <f t="shared" si="104"/>
        <v>0</v>
      </c>
      <c r="Q185" s="230" t="str">
        <f t="shared" si="81"/>
        <v/>
      </c>
      <c r="R185" s="46">
        <f t="shared" si="111"/>
        <v>1</v>
      </c>
      <c r="S185" s="27">
        <v>22097</v>
      </c>
      <c r="T185">
        <v>3.7400000095367401</v>
      </c>
      <c r="U185">
        <v>14.9099998474121</v>
      </c>
      <c r="V185">
        <v>0</v>
      </c>
      <c r="W185">
        <v>17.455385607732499</v>
      </c>
      <c r="X185" s="36">
        <f t="shared" si="82"/>
        <v>1.4855508700809135</v>
      </c>
      <c r="Y185" s="41">
        <f t="shared" si="92"/>
        <v>48.161923446273654</v>
      </c>
      <c r="Z185" s="42">
        <f t="shared" si="93"/>
        <v>0.96323846892547305</v>
      </c>
      <c r="AA185" s="61">
        <f t="shared" si="83"/>
        <v>12.117499887943261</v>
      </c>
      <c r="AB185" s="37">
        <f t="shared" si="94"/>
        <v>1</v>
      </c>
      <c r="AC185" s="89">
        <f t="shared" si="99"/>
        <v>1</v>
      </c>
      <c r="AD185" s="89">
        <f t="shared" si="105"/>
        <v>1</v>
      </c>
      <c r="AE185" s="168">
        <f t="shared" si="101"/>
        <v>5.8455791867524684E-2</v>
      </c>
      <c r="AF185" s="165">
        <f t="shared" si="116"/>
        <v>0</v>
      </c>
      <c r="AG185" s="70">
        <f t="shared" si="106"/>
        <v>1</v>
      </c>
      <c r="AH185" s="102">
        <f t="shared" si="107"/>
        <v>0</v>
      </c>
      <c r="AI185" s="230" t="str">
        <f t="shared" si="84"/>
        <v/>
      </c>
      <c r="AJ185" s="46">
        <f t="shared" si="113"/>
        <v>0</v>
      </c>
      <c r="AK185" s="27">
        <v>22463</v>
      </c>
      <c r="AL185">
        <v>9.4499998092651403</v>
      </c>
      <c r="AM185">
        <v>16.069999694824201</v>
      </c>
      <c r="AN185">
        <v>25.299999237060501</v>
      </c>
      <c r="AO185">
        <v>17.4990900528725</v>
      </c>
      <c r="AP185" s="34">
        <f t="shared" si="85"/>
        <v>1.2916937407661473</v>
      </c>
      <c r="AQ185" s="38">
        <f t="shared" si="95"/>
        <v>50</v>
      </c>
      <c r="AR185" s="40">
        <f t="shared" si="96"/>
        <v>1</v>
      </c>
      <c r="AS185" s="61">
        <f t="shared" si="86"/>
        <v>14.414999723434436</v>
      </c>
      <c r="AT185" s="35">
        <f t="shared" si="87"/>
        <v>1</v>
      </c>
      <c r="AU185" s="76">
        <f t="shared" si="100"/>
        <v>1</v>
      </c>
      <c r="AV185" s="89">
        <f t="shared" si="109"/>
        <v>1</v>
      </c>
      <c r="AW185" s="168">
        <f t="shared" si="88"/>
        <v>8.3019000839465895E-2</v>
      </c>
      <c r="AX185" s="165">
        <f t="shared" si="117"/>
        <v>0</v>
      </c>
      <c r="AY185" s="70">
        <f t="shared" si="108"/>
        <v>1</v>
      </c>
      <c r="AZ185" s="102">
        <f t="shared" si="110"/>
        <v>0</v>
      </c>
      <c r="BA185" s="230" t="str">
        <f t="shared" si="97"/>
        <v/>
      </c>
      <c r="BB185" s="46">
        <f t="shared" si="114"/>
        <v>0</v>
      </c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DG185">
        <v>0.5</v>
      </c>
      <c r="DH185">
        <v>17.8</v>
      </c>
      <c r="DK185">
        <v>0.6</v>
      </c>
    </row>
    <row r="186" spans="1:115" ht="15.6">
      <c r="A186" s="27">
        <v>20272</v>
      </c>
      <c r="B186">
        <v>11.060000419616699</v>
      </c>
      <c r="C186">
        <v>17.309999465942401</v>
      </c>
      <c r="D186">
        <v>14.6000003814697</v>
      </c>
      <c r="E186">
        <v>17.4990900528725</v>
      </c>
      <c r="F186" s="36">
        <f t="shared" si="79"/>
        <v>1.3136012334348519</v>
      </c>
      <c r="G186" s="41">
        <f t="shared" si="89"/>
        <v>50</v>
      </c>
      <c r="H186" s="42">
        <f t="shared" si="90"/>
        <v>1</v>
      </c>
      <c r="I186" s="61">
        <f t="shared" si="80"/>
        <v>15.747499704360976</v>
      </c>
      <c r="J186" s="37">
        <f t="shared" si="91"/>
        <v>1</v>
      </c>
      <c r="K186" s="89">
        <f t="shared" si="98"/>
        <v>1</v>
      </c>
      <c r="L186" s="89">
        <f t="shared" si="102"/>
        <v>1</v>
      </c>
      <c r="M186" s="168">
        <f t="shared" si="112"/>
        <v>9.6493212485308649E-2</v>
      </c>
      <c r="N186" s="165">
        <f t="shared" si="115"/>
        <v>0</v>
      </c>
      <c r="O186" s="70">
        <f t="shared" si="103"/>
        <v>1</v>
      </c>
      <c r="P186" s="102">
        <f t="shared" si="104"/>
        <v>0</v>
      </c>
      <c r="Q186" s="230" t="str">
        <f t="shared" si="81"/>
        <v/>
      </c>
      <c r="R186" s="46">
        <f t="shared" si="111"/>
        <v>1</v>
      </c>
      <c r="S186" s="27">
        <v>22098</v>
      </c>
      <c r="T186">
        <v>7.1700000762939498</v>
      </c>
      <c r="U186">
        <v>16.7600002288818</v>
      </c>
      <c r="V186">
        <v>0</v>
      </c>
      <c r="W186">
        <v>17.4990900528725</v>
      </c>
      <c r="X186" s="36">
        <f t="shared" si="82"/>
        <v>1.5142319793985</v>
      </c>
      <c r="Y186" s="41">
        <f t="shared" si="92"/>
        <v>46.950537862754857</v>
      </c>
      <c r="Z186" s="42">
        <f t="shared" si="93"/>
        <v>0.93901075725509708</v>
      </c>
      <c r="AA186" s="61">
        <f t="shared" si="83"/>
        <v>14.362500190734838</v>
      </c>
      <c r="AB186" s="37">
        <f t="shared" si="94"/>
        <v>1</v>
      </c>
      <c r="AC186" s="89">
        <f t="shared" si="99"/>
        <v>1</v>
      </c>
      <c r="AD186" s="89">
        <f t="shared" si="105"/>
        <v>1</v>
      </c>
      <c r="AE186" s="168">
        <f t="shared" si="101"/>
        <v>8.2465778703367104E-2</v>
      </c>
      <c r="AF186" s="165">
        <f t="shared" si="116"/>
        <v>0</v>
      </c>
      <c r="AG186" s="70">
        <f t="shared" si="106"/>
        <v>1</v>
      </c>
      <c r="AH186" s="102">
        <f t="shared" si="107"/>
        <v>0</v>
      </c>
      <c r="AI186" s="230">
        <f t="shared" si="84"/>
        <v>22098</v>
      </c>
      <c r="AJ186" s="46">
        <f t="shared" si="113"/>
        <v>1</v>
      </c>
      <c r="AK186" s="27">
        <v>22464</v>
      </c>
      <c r="AL186">
        <v>7.3800001144409197</v>
      </c>
      <c r="AM186">
        <v>16.579999923706101</v>
      </c>
      <c r="AN186">
        <v>3.0999999046325701</v>
      </c>
      <c r="AO186">
        <v>17.547015083188899</v>
      </c>
      <c r="AP186" s="34">
        <f t="shared" si="85"/>
        <v>1.4879337813960167</v>
      </c>
      <c r="AQ186" s="38">
        <f t="shared" si="95"/>
        <v>50</v>
      </c>
      <c r="AR186" s="40">
        <f t="shared" si="96"/>
        <v>1</v>
      </c>
      <c r="AS186" s="61">
        <f t="shared" si="86"/>
        <v>14.279999971389806</v>
      </c>
      <c r="AT186" s="35">
        <f t="shared" si="87"/>
        <v>1</v>
      </c>
      <c r="AU186" s="76">
        <f t="shared" si="100"/>
        <v>1</v>
      </c>
      <c r="AV186" s="89">
        <f t="shared" si="109"/>
        <v>1</v>
      </c>
      <c r="AW186" s="168">
        <f t="shared" si="88"/>
        <v>8.1594234470807964E-2</v>
      </c>
      <c r="AX186" s="165">
        <f t="shared" si="117"/>
        <v>0</v>
      </c>
      <c r="AY186" s="70">
        <f t="shared" si="108"/>
        <v>1</v>
      </c>
      <c r="AZ186" s="102">
        <f t="shared" si="110"/>
        <v>0</v>
      </c>
      <c r="BA186" s="230" t="str">
        <f t="shared" si="97"/>
        <v/>
      </c>
      <c r="BB186" s="46">
        <f t="shared" si="114"/>
        <v>0</v>
      </c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DG186">
        <v>-0.5</v>
      </c>
      <c r="DH186" s="39">
        <v>17.8</v>
      </c>
      <c r="DK186">
        <v>0</v>
      </c>
    </row>
    <row r="187" spans="1:115" ht="15.6">
      <c r="A187" s="27">
        <v>20273</v>
      </c>
      <c r="B187">
        <v>9.5399999618530291</v>
      </c>
      <c r="C187">
        <v>18.299999237060501</v>
      </c>
      <c r="D187">
        <v>7.4000000953674299</v>
      </c>
      <c r="E187">
        <v>17.547015083188899</v>
      </c>
      <c r="F187" s="36">
        <f t="shared" si="79"/>
        <v>1.546501014834923</v>
      </c>
      <c r="G187" s="41">
        <f t="shared" si="89"/>
        <v>50</v>
      </c>
      <c r="H187" s="42">
        <f t="shared" si="90"/>
        <v>1</v>
      </c>
      <c r="I187" s="61">
        <f t="shared" si="80"/>
        <v>16.109999418258631</v>
      </c>
      <c r="J187" s="37">
        <f t="shared" si="91"/>
        <v>1</v>
      </c>
      <c r="K187" s="89">
        <f t="shared" si="98"/>
        <v>1</v>
      </c>
      <c r="L187" s="89">
        <f t="shared" si="102"/>
        <v>1</v>
      </c>
      <c r="M187" s="168">
        <f t="shared" si="112"/>
        <v>9.9875528989406076E-2</v>
      </c>
      <c r="N187" s="165">
        <f t="shared" si="115"/>
        <v>0</v>
      </c>
      <c r="O187" s="70">
        <f t="shared" si="103"/>
        <v>1</v>
      </c>
      <c r="P187" s="102">
        <f t="shared" si="104"/>
        <v>0</v>
      </c>
      <c r="Q187" s="230" t="str">
        <f t="shared" si="81"/>
        <v/>
      </c>
      <c r="R187" s="46">
        <f t="shared" si="111"/>
        <v>1</v>
      </c>
      <c r="S187" s="27">
        <v>22099</v>
      </c>
      <c r="T187">
        <v>4.6799998283386204</v>
      </c>
      <c r="U187">
        <v>17.040000915527301</v>
      </c>
      <c r="V187">
        <v>0</v>
      </c>
      <c r="W187">
        <v>17.547015083188899</v>
      </c>
      <c r="X187" s="36">
        <f t="shared" si="82"/>
        <v>1.6597796946339163</v>
      </c>
      <c r="Y187" s="41">
        <f t="shared" si="92"/>
        <v>45.62271410704772</v>
      </c>
      <c r="Z187" s="42">
        <f t="shared" si="93"/>
        <v>0.91245428214095436</v>
      </c>
      <c r="AA187" s="61">
        <f t="shared" si="83"/>
        <v>13.950000643730132</v>
      </c>
      <c r="AB187" s="37">
        <f t="shared" si="94"/>
        <v>1</v>
      </c>
      <c r="AC187" s="89" t="str">
        <f t="shared" si="99"/>
        <v/>
      </c>
      <c r="AD187" s="89">
        <f t="shared" si="105"/>
        <v>1</v>
      </c>
      <c r="AE187" s="168">
        <f t="shared" si="101"/>
        <v>7.8085554367311294E-2</v>
      </c>
      <c r="AF187" s="165">
        <f t="shared" si="116"/>
        <v>0</v>
      </c>
      <c r="AG187" s="70">
        <f t="shared" si="106"/>
        <v>1</v>
      </c>
      <c r="AH187" s="102">
        <f t="shared" si="107"/>
        <v>0</v>
      </c>
      <c r="AI187" s="230" t="str">
        <f t="shared" si="84"/>
        <v/>
      </c>
      <c r="AJ187" s="46">
        <f t="shared" si="113"/>
        <v>1</v>
      </c>
      <c r="AK187" s="27">
        <v>22465</v>
      </c>
      <c r="AL187">
        <v>10.539999961853001</v>
      </c>
      <c r="AM187">
        <v>17.969999313354499</v>
      </c>
      <c r="AN187">
        <v>9.6000003814697301</v>
      </c>
      <c r="AO187">
        <v>17.599146034287301</v>
      </c>
      <c r="AP187" s="34">
        <f t="shared" si="85"/>
        <v>1.4435888230506699</v>
      </c>
      <c r="AQ187" s="38">
        <f t="shared" si="95"/>
        <v>50</v>
      </c>
      <c r="AR187" s="40">
        <f t="shared" si="96"/>
        <v>1</v>
      </c>
      <c r="AS187" s="61">
        <f t="shared" si="86"/>
        <v>16.112499475479126</v>
      </c>
      <c r="AT187" s="35">
        <f t="shared" si="87"/>
        <v>1</v>
      </c>
      <c r="AU187" s="76">
        <f t="shared" si="100"/>
        <v>1</v>
      </c>
      <c r="AV187" s="89">
        <f t="shared" si="109"/>
        <v>1</v>
      </c>
      <c r="AW187" s="168">
        <f t="shared" si="88"/>
        <v>9.9898276954254364E-2</v>
      </c>
      <c r="AX187" s="165">
        <f t="shared" si="117"/>
        <v>0</v>
      </c>
      <c r="AY187" s="70">
        <f t="shared" si="108"/>
        <v>1</v>
      </c>
      <c r="AZ187" s="102">
        <f t="shared" si="110"/>
        <v>0</v>
      </c>
      <c r="BA187" s="230" t="str">
        <f t="shared" si="97"/>
        <v/>
      </c>
      <c r="BB187" s="46">
        <f t="shared" si="114"/>
        <v>0</v>
      </c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DG187" s="39">
        <v>1</v>
      </c>
      <c r="DH187">
        <v>20</v>
      </c>
      <c r="DK187">
        <v>0</v>
      </c>
    </row>
    <row r="188" spans="1:115" ht="15.6">
      <c r="A188" s="27">
        <v>20274</v>
      </c>
      <c r="B188">
        <v>11.2299995422363</v>
      </c>
      <c r="C188">
        <v>19.0100002288818</v>
      </c>
      <c r="D188">
        <v>3.5999999046325701</v>
      </c>
      <c r="E188">
        <v>17.599146034287301</v>
      </c>
      <c r="F188" s="36">
        <f t="shared" si="79"/>
        <v>1.5170608096696894</v>
      </c>
      <c r="G188" s="41">
        <f t="shared" si="89"/>
        <v>50</v>
      </c>
      <c r="H188" s="42">
        <f t="shared" si="90"/>
        <v>1</v>
      </c>
      <c r="I188" s="61">
        <f t="shared" si="80"/>
        <v>17.065000057220423</v>
      </c>
      <c r="J188" s="37">
        <f t="shared" si="91"/>
        <v>1</v>
      </c>
      <c r="K188" s="89">
        <f t="shared" si="98"/>
        <v>1</v>
      </c>
      <c r="L188" s="89">
        <f t="shared" si="102"/>
        <v>1</v>
      </c>
      <c r="M188" s="168">
        <f t="shared" si="112"/>
        <v>0.10783012267400847</v>
      </c>
      <c r="N188" s="165">
        <f t="shared" si="115"/>
        <v>0</v>
      </c>
      <c r="O188" s="70">
        <f t="shared" si="103"/>
        <v>1</v>
      </c>
      <c r="P188" s="102">
        <f t="shared" si="104"/>
        <v>0</v>
      </c>
      <c r="Q188" s="230" t="str">
        <f t="shared" si="81"/>
        <v/>
      </c>
      <c r="R188" s="46">
        <f t="shared" si="111"/>
        <v>1</v>
      </c>
      <c r="S188" s="27">
        <v>22100</v>
      </c>
      <c r="T188">
        <v>8.4499998092651403</v>
      </c>
      <c r="U188">
        <v>17.209999084472699</v>
      </c>
      <c r="V188">
        <v>0</v>
      </c>
      <c r="W188">
        <v>17.599146034287301</v>
      </c>
      <c r="X188" s="36">
        <f t="shared" si="82"/>
        <v>1.4977949801945172</v>
      </c>
      <c r="Y188" s="41">
        <f t="shared" si="92"/>
        <v>44.424478122892104</v>
      </c>
      <c r="Z188" s="42">
        <f t="shared" si="93"/>
        <v>0.88848956245784205</v>
      </c>
      <c r="AA188" s="61">
        <f t="shared" si="83"/>
        <v>15.019999265670808</v>
      </c>
      <c r="AB188" s="37">
        <f t="shared" si="94"/>
        <v>1</v>
      </c>
      <c r="AC188" s="89" t="str">
        <f t="shared" si="99"/>
        <v/>
      </c>
      <c r="AD188" s="89">
        <f t="shared" si="105"/>
        <v>1</v>
      </c>
      <c r="AE188" s="168">
        <f t="shared" si="101"/>
        <v>8.9295205790495213E-2</v>
      </c>
      <c r="AF188" s="165">
        <f t="shared" si="116"/>
        <v>1</v>
      </c>
      <c r="AG188" s="70">
        <f t="shared" si="106"/>
        <v>1</v>
      </c>
      <c r="AH188" s="102">
        <f t="shared" si="107"/>
        <v>0</v>
      </c>
      <c r="AI188" s="230" t="str">
        <f t="shared" si="84"/>
        <v/>
      </c>
      <c r="AJ188" s="46">
        <f t="shared" si="113"/>
        <v>1</v>
      </c>
      <c r="AK188" s="27">
        <v>22466</v>
      </c>
      <c r="AL188">
        <v>7.3299999237060502</v>
      </c>
      <c r="AM188">
        <v>16.200000762939499</v>
      </c>
      <c r="AN188">
        <v>5.3000001907348597</v>
      </c>
      <c r="AO188">
        <v>17.6554682417732</v>
      </c>
      <c r="AP188" s="34">
        <f t="shared" si="85"/>
        <v>1.4594214010826705</v>
      </c>
      <c r="AQ188" s="38">
        <f t="shared" si="95"/>
        <v>50</v>
      </c>
      <c r="AR188" s="40">
        <f t="shared" si="96"/>
        <v>1</v>
      </c>
      <c r="AS188" s="61">
        <f t="shared" si="86"/>
        <v>13.982500553131137</v>
      </c>
      <c r="AT188" s="35">
        <f t="shared" si="87"/>
        <v>1</v>
      </c>
      <c r="AU188" s="76">
        <f t="shared" si="100"/>
        <v>1</v>
      </c>
      <c r="AV188" s="89">
        <f t="shared" si="109"/>
        <v>1</v>
      </c>
      <c r="AW188" s="168">
        <f t="shared" si="88"/>
        <v>7.8432469540561961E-2</v>
      </c>
      <c r="AX188" s="165">
        <f t="shared" si="117"/>
        <v>0</v>
      </c>
      <c r="AY188" s="70">
        <f t="shared" si="108"/>
        <v>1</v>
      </c>
      <c r="AZ188" s="102">
        <f t="shared" si="110"/>
        <v>0</v>
      </c>
      <c r="BA188" s="230" t="str">
        <f t="shared" si="97"/>
        <v/>
      </c>
      <c r="BB188" s="46">
        <f t="shared" si="114"/>
        <v>0</v>
      </c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DG188">
        <v>2</v>
      </c>
      <c r="DH188">
        <v>18.2</v>
      </c>
      <c r="DK188">
        <v>3</v>
      </c>
    </row>
    <row r="189" spans="1:115" ht="15.6">
      <c r="A189" s="27">
        <v>20275</v>
      </c>
      <c r="B189">
        <v>10.930000305175801</v>
      </c>
      <c r="C189">
        <v>18.059999465942401</v>
      </c>
      <c r="D189">
        <v>8.1000003814697301</v>
      </c>
      <c r="E189">
        <v>17.6554682417732</v>
      </c>
      <c r="F189" s="36">
        <f t="shared" si="79"/>
        <v>1.4292921825499172</v>
      </c>
      <c r="G189" s="41">
        <f t="shared" si="89"/>
        <v>50</v>
      </c>
      <c r="H189" s="42">
        <f t="shared" si="90"/>
        <v>1</v>
      </c>
      <c r="I189" s="61">
        <f t="shared" si="80"/>
        <v>16.27749967575075</v>
      </c>
      <c r="J189" s="37">
        <f t="shared" si="91"/>
        <v>1</v>
      </c>
      <c r="K189" s="89">
        <f t="shared" si="98"/>
        <v>1</v>
      </c>
      <c r="L189" s="89">
        <f t="shared" si="102"/>
        <v>1</v>
      </c>
      <c r="M189" s="168">
        <f t="shared" si="112"/>
        <v>0.1013803067876283</v>
      </c>
      <c r="N189" s="165">
        <f t="shared" si="115"/>
        <v>0</v>
      </c>
      <c r="O189" s="70">
        <f t="shared" si="103"/>
        <v>1</v>
      </c>
      <c r="P189" s="102">
        <f t="shared" si="104"/>
        <v>0</v>
      </c>
      <c r="Q189" s="230" t="str">
        <f t="shared" si="81"/>
        <v/>
      </c>
      <c r="R189" s="46">
        <f t="shared" si="111"/>
        <v>1</v>
      </c>
      <c r="S189" s="27">
        <v>22101</v>
      </c>
      <c r="T189">
        <v>8.2899999618530291</v>
      </c>
      <c r="U189">
        <v>17.040000915527301</v>
      </c>
      <c r="V189">
        <v>0.10000000149011599</v>
      </c>
      <c r="W189">
        <v>17.6554682417732</v>
      </c>
      <c r="X189" s="36">
        <f t="shared" si="82"/>
        <v>1.4936410144098633</v>
      </c>
      <c r="Y189" s="41">
        <f t="shared" si="92"/>
        <v>43.329565312854328</v>
      </c>
      <c r="Z189" s="42">
        <f t="shared" si="93"/>
        <v>0.86659130625708658</v>
      </c>
      <c r="AA189" s="61">
        <f t="shared" si="83"/>
        <v>14.852500677108733</v>
      </c>
      <c r="AB189" s="37">
        <f t="shared" si="94"/>
        <v>1</v>
      </c>
      <c r="AC189" s="89" t="str">
        <f t="shared" si="99"/>
        <v/>
      </c>
      <c r="AD189" s="89">
        <f t="shared" si="105"/>
        <v>1</v>
      </c>
      <c r="AE189" s="168">
        <f t="shared" si="101"/>
        <v>8.7578519596974949E-2</v>
      </c>
      <c r="AF189" s="165">
        <f t="shared" si="116"/>
        <v>1</v>
      </c>
      <c r="AG189" s="70">
        <f t="shared" si="106"/>
        <v>1</v>
      </c>
      <c r="AH189" s="102">
        <f t="shared" si="107"/>
        <v>0</v>
      </c>
      <c r="AI189" s="230" t="str">
        <f t="shared" si="84"/>
        <v/>
      </c>
      <c r="AJ189" s="46">
        <f t="shared" si="113"/>
        <v>1</v>
      </c>
      <c r="AK189" s="27">
        <v>22467</v>
      </c>
      <c r="AL189">
        <v>5</v>
      </c>
      <c r="AM189">
        <v>17.409999847412099</v>
      </c>
      <c r="AN189">
        <v>0</v>
      </c>
      <c r="AO189">
        <v>17.7159670412521</v>
      </c>
      <c r="AP189" s="34">
        <f t="shared" si="85"/>
        <v>1.6993599238995223</v>
      </c>
      <c r="AQ189" s="38">
        <f t="shared" si="95"/>
        <v>48.640512060880383</v>
      </c>
      <c r="AR189" s="40">
        <f t="shared" si="96"/>
        <v>0.97281024121760762</v>
      </c>
      <c r="AS189" s="61">
        <f t="shared" si="86"/>
        <v>14.307499885559075</v>
      </c>
      <c r="AT189" s="35">
        <f t="shared" si="87"/>
        <v>1</v>
      </c>
      <c r="AU189" s="76">
        <f t="shared" si="100"/>
        <v>1</v>
      </c>
      <c r="AV189" s="89">
        <f t="shared" si="109"/>
        <v>1</v>
      </c>
      <c r="AW189" s="168">
        <f t="shared" si="88"/>
        <v>8.1885033255574946E-2</v>
      </c>
      <c r="AX189" s="165">
        <f t="shared" si="117"/>
        <v>0</v>
      </c>
      <c r="AY189" s="70">
        <f t="shared" si="108"/>
        <v>1</v>
      </c>
      <c r="AZ189" s="102">
        <f t="shared" si="110"/>
        <v>0</v>
      </c>
      <c r="BA189" s="230" t="str">
        <f t="shared" si="97"/>
        <v/>
      </c>
      <c r="BB189" s="46">
        <f t="shared" si="114"/>
        <v>0</v>
      </c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DG189">
        <v>3</v>
      </c>
      <c r="DH189">
        <v>20.100000000000001</v>
      </c>
      <c r="DK189">
        <v>0.2</v>
      </c>
    </row>
    <row r="190" spans="1:115" ht="15.6">
      <c r="A190" s="27">
        <v>20276</v>
      </c>
      <c r="B190">
        <v>8.1400003433227504</v>
      </c>
      <c r="C190">
        <v>17.329999923706101</v>
      </c>
      <c r="D190">
        <v>1.20000004768372</v>
      </c>
      <c r="E190">
        <v>17.7159670412521</v>
      </c>
      <c r="F190" s="36">
        <f t="shared" si="79"/>
        <v>1.5395091955841635</v>
      </c>
      <c r="G190" s="41">
        <f t="shared" si="89"/>
        <v>49.968392691216394</v>
      </c>
      <c r="H190" s="42">
        <f t="shared" si="90"/>
        <v>0.99936785382432791</v>
      </c>
      <c r="I190" s="61">
        <f t="shared" si="80"/>
        <v>15.032500028610263</v>
      </c>
      <c r="J190" s="37">
        <f t="shared" si="91"/>
        <v>1</v>
      </c>
      <c r="K190" s="89">
        <f t="shared" si="98"/>
        <v>1</v>
      </c>
      <c r="L190" s="89">
        <f t="shared" si="102"/>
        <v>1</v>
      </c>
      <c r="M190" s="168">
        <f t="shared" si="112"/>
        <v>8.9422574067445817E-2</v>
      </c>
      <c r="N190" s="165">
        <f t="shared" si="115"/>
        <v>0</v>
      </c>
      <c r="O190" s="70">
        <f t="shared" si="103"/>
        <v>1</v>
      </c>
      <c r="P190" s="102">
        <f t="shared" si="104"/>
        <v>0</v>
      </c>
      <c r="Q190" s="230" t="str">
        <f t="shared" si="81"/>
        <v/>
      </c>
      <c r="R190" s="46">
        <f t="shared" si="111"/>
        <v>1</v>
      </c>
      <c r="S190" s="27">
        <v>22102</v>
      </c>
      <c r="T190">
        <v>6.9499998092651403</v>
      </c>
      <c r="U190">
        <v>17.540000915527301</v>
      </c>
      <c r="V190">
        <v>0</v>
      </c>
      <c r="W190">
        <v>17.7159670412521</v>
      </c>
      <c r="X190" s="36">
        <f t="shared" si="82"/>
        <v>1.6260984342247589</v>
      </c>
      <c r="Y190" s="41">
        <f t="shared" si="92"/>
        <v>42.028686565474523</v>
      </c>
      <c r="Z190" s="42">
        <f t="shared" si="93"/>
        <v>0.84057373130949042</v>
      </c>
      <c r="AA190" s="61">
        <f t="shared" si="83"/>
        <v>14.89250063896176</v>
      </c>
      <c r="AB190" s="37">
        <f t="shared" si="94"/>
        <v>1</v>
      </c>
      <c r="AC190" s="89" t="str">
        <f t="shared" si="99"/>
        <v/>
      </c>
      <c r="AD190" s="89">
        <f t="shared" si="105"/>
        <v>1</v>
      </c>
      <c r="AE190" s="168">
        <f t="shared" si="101"/>
        <v>8.7990122865904102E-2</v>
      </c>
      <c r="AF190" s="165">
        <f t="shared" si="116"/>
        <v>1</v>
      </c>
      <c r="AG190" s="70">
        <f t="shared" si="106"/>
        <v>1</v>
      </c>
      <c r="AH190" s="102">
        <f t="shared" si="107"/>
        <v>0</v>
      </c>
      <c r="AI190" s="230" t="str">
        <f t="shared" si="84"/>
        <v/>
      </c>
      <c r="AJ190" s="46">
        <f t="shared" si="113"/>
        <v>1</v>
      </c>
      <c r="AK190" s="27">
        <v>22468</v>
      </c>
      <c r="AL190">
        <v>7.0900001525878897</v>
      </c>
      <c r="AM190">
        <v>18.459999084472699</v>
      </c>
      <c r="AN190">
        <v>0</v>
      </c>
      <c r="AO190">
        <v>17.7806277683293</v>
      </c>
      <c r="AP190" s="34">
        <f t="shared" si="85"/>
        <v>1.7208995226780099</v>
      </c>
      <c r="AQ190" s="38">
        <f t="shared" si="95"/>
        <v>47.263792442737973</v>
      </c>
      <c r="AR190" s="40">
        <f t="shared" si="96"/>
        <v>0.94527584885475946</v>
      </c>
      <c r="AS190" s="61">
        <f t="shared" si="86"/>
        <v>15.617499351501497</v>
      </c>
      <c r="AT190" s="35">
        <f t="shared" si="87"/>
        <v>1</v>
      </c>
      <c r="AU190" s="76">
        <f t="shared" si="100"/>
        <v>1</v>
      </c>
      <c r="AV190" s="89">
        <f t="shared" si="109"/>
        <v>1</v>
      </c>
      <c r="AW190" s="168">
        <f t="shared" si="88"/>
        <v>9.5243211744086495E-2</v>
      </c>
      <c r="AX190" s="165">
        <f t="shared" si="117"/>
        <v>0</v>
      </c>
      <c r="AY190" s="70">
        <f t="shared" si="108"/>
        <v>1</v>
      </c>
      <c r="AZ190" s="102">
        <f t="shared" si="110"/>
        <v>0</v>
      </c>
      <c r="BA190" s="230">
        <f t="shared" si="97"/>
        <v>22468</v>
      </c>
      <c r="BB190" s="46">
        <f t="shared" si="114"/>
        <v>1</v>
      </c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DG190">
        <v>0.5</v>
      </c>
      <c r="DH190">
        <v>21</v>
      </c>
      <c r="DK190">
        <v>0</v>
      </c>
    </row>
    <row r="191" spans="1:115" ht="15.6">
      <c r="A191" s="27">
        <v>20277</v>
      </c>
      <c r="B191">
        <v>6.3899998664856001</v>
      </c>
      <c r="C191">
        <v>16.379999160766602</v>
      </c>
      <c r="D191">
        <v>0</v>
      </c>
      <c r="E191">
        <v>17.7806277683293</v>
      </c>
      <c r="F191" s="36">
        <f t="shared" si="79"/>
        <v>1.5397537166967146</v>
      </c>
      <c r="G191" s="41">
        <f t="shared" si="89"/>
        <v>48.736589717859019</v>
      </c>
      <c r="H191" s="42">
        <f t="shared" si="90"/>
        <v>0.97473179435718038</v>
      </c>
      <c r="I191" s="61">
        <f t="shared" si="80"/>
        <v>13.88249933719635</v>
      </c>
      <c r="J191" s="37">
        <f t="shared" si="91"/>
        <v>1</v>
      </c>
      <c r="K191" s="89">
        <f t="shared" si="98"/>
        <v>1</v>
      </c>
      <c r="L191" s="89">
        <f t="shared" si="102"/>
        <v>1</v>
      </c>
      <c r="M191" s="168">
        <f t="shared" si="112"/>
        <v>7.7364237070317407E-2</v>
      </c>
      <c r="N191" s="165">
        <f t="shared" si="115"/>
        <v>0</v>
      </c>
      <c r="O191" s="70">
        <f t="shared" si="103"/>
        <v>1</v>
      </c>
      <c r="P191" s="102">
        <f t="shared" si="104"/>
        <v>0</v>
      </c>
      <c r="Q191" s="230" t="str">
        <f t="shared" si="81"/>
        <v/>
      </c>
      <c r="R191" s="46">
        <f t="shared" si="111"/>
        <v>1</v>
      </c>
      <c r="S191" s="27">
        <v>22103</v>
      </c>
      <c r="T191">
        <v>8.4899997711181605</v>
      </c>
      <c r="U191">
        <v>19.090000152587901</v>
      </c>
      <c r="V191">
        <v>0</v>
      </c>
      <c r="W191">
        <v>17.7806277683293</v>
      </c>
      <c r="X191" s="36">
        <f t="shared" si="82"/>
        <v>1.7167672020147762</v>
      </c>
      <c r="Y191" s="41">
        <f t="shared" si="92"/>
        <v>40.655272803862701</v>
      </c>
      <c r="Z191" s="42">
        <f t="shared" si="93"/>
        <v>0.81310545607725404</v>
      </c>
      <c r="AA191" s="61">
        <f t="shared" si="83"/>
        <v>16.440000057220466</v>
      </c>
      <c r="AB191" s="37">
        <f t="shared" si="94"/>
        <v>1</v>
      </c>
      <c r="AC191" s="89" t="str">
        <f t="shared" si="99"/>
        <v/>
      </c>
      <c r="AD191" s="89">
        <f t="shared" si="105"/>
        <v>1</v>
      </c>
      <c r="AE191" s="168">
        <f t="shared" si="101"/>
        <v>0.10280043669781559</v>
      </c>
      <c r="AF191" s="165">
        <f t="shared" si="116"/>
        <v>1</v>
      </c>
      <c r="AG191" s="70">
        <f t="shared" si="106"/>
        <v>1</v>
      </c>
      <c r="AH191" s="102">
        <f t="shared" si="107"/>
        <v>0</v>
      </c>
      <c r="AI191" s="230" t="str">
        <f t="shared" si="84"/>
        <v/>
      </c>
      <c r="AJ191" s="46">
        <f t="shared" si="113"/>
        <v>1</v>
      </c>
      <c r="AK191" s="27">
        <v>22469</v>
      </c>
      <c r="AL191">
        <v>9.3400001525878906</v>
      </c>
      <c r="AM191">
        <v>20.889999389648398</v>
      </c>
      <c r="AN191">
        <v>0</v>
      </c>
      <c r="AO191">
        <v>17.849435758610401</v>
      </c>
      <c r="AP191" s="34">
        <f t="shared" si="85"/>
        <v>1.8744379910454156</v>
      </c>
      <c r="AQ191" s="38">
        <f t="shared" si="95"/>
        <v>45.76424204990164</v>
      </c>
      <c r="AR191" s="40">
        <f t="shared" si="96"/>
        <v>0.91528484099803276</v>
      </c>
      <c r="AS191" s="61">
        <f t="shared" si="86"/>
        <v>18.002499580383272</v>
      </c>
      <c r="AT191" s="35">
        <f t="shared" si="87"/>
        <v>1</v>
      </c>
      <c r="AU191" s="76">
        <f t="shared" si="100"/>
        <v>1</v>
      </c>
      <c r="AV191" s="89">
        <f t="shared" si="109"/>
        <v>1</v>
      </c>
      <c r="AW191" s="168">
        <f t="shared" si="88"/>
        <v>0.11362769231648899</v>
      </c>
      <c r="AX191" s="165">
        <f t="shared" si="117"/>
        <v>0</v>
      </c>
      <c r="AY191" s="70">
        <f t="shared" si="108"/>
        <v>1</v>
      </c>
      <c r="AZ191" s="102">
        <f t="shared" si="110"/>
        <v>0</v>
      </c>
      <c r="BA191" s="230" t="str">
        <f t="shared" si="97"/>
        <v/>
      </c>
      <c r="BB191" s="46">
        <f t="shared" si="114"/>
        <v>1</v>
      </c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DG191">
        <v>-3</v>
      </c>
      <c r="DH191">
        <v>21.5</v>
      </c>
      <c r="DK191">
        <v>0</v>
      </c>
    </row>
    <row r="192" spans="1:115" ht="15.6">
      <c r="A192" s="27">
        <v>20278</v>
      </c>
      <c r="B192">
        <v>6.3600001335143999</v>
      </c>
      <c r="C192">
        <v>15.449999809265099</v>
      </c>
      <c r="D192">
        <v>0</v>
      </c>
      <c r="E192">
        <v>17.849435758610401</v>
      </c>
      <c r="F192" s="36">
        <f t="shared" si="79"/>
        <v>1.450192745954203</v>
      </c>
      <c r="G192" s="41">
        <f t="shared" si="89"/>
        <v>47.576435521095654</v>
      </c>
      <c r="H192" s="42">
        <f t="shared" si="90"/>
        <v>0.95152871042191312</v>
      </c>
      <c r="I192" s="61">
        <f t="shared" si="80"/>
        <v>13.177499890327425</v>
      </c>
      <c r="J192" s="37">
        <f t="shared" si="91"/>
        <v>1</v>
      </c>
      <c r="K192" s="89">
        <f t="shared" si="98"/>
        <v>1</v>
      </c>
      <c r="L192" s="89">
        <f t="shared" si="102"/>
        <v>1</v>
      </c>
      <c r="M192" s="168">
        <f t="shared" si="112"/>
        <v>6.9792664110110383E-2</v>
      </c>
      <c r="N192" s="165">
        <f t="shared" si="115"/>
        <v>1</v>
      </c>
      <c r="O192" s="70">
        <f t="shared" si="103"/>
        <v>1</v>
      </c>
      <c r="P192" s="102">
        <f t="shared" si="104"/>
        <v>0</v>
      </c>
      <c r="Q192" s="230" t="str">
        <f t="shared" si="81"/>
        <v/>
      </c>
      <c r="R192" s="46">
        <f t="shared" si="111"/>
        <v>1</v>
      </c>
      <c r="S192" s="27">
        <v>22104</v>
      </c>
      <c r="T192">
        <v>9.3000001907348597</v>
      </c>
      <c r="U192">
        <v>15.3400001525879</v>
      </c>
      <c r="V192">
        <v>14.5</v>
      </c>
      <c r="W192">
        <v>17.849435758610401</v>
      </c>
      <c r="X192" s="36">
        <f t="shared" si="82"/>
        <v>1.2403940711040711</v>
      </c>
      <c r="Y192" s="41">
        <f t="shared" si="92"/>
        <v>50</v>
      </c>
      <c r="Z192" s="42">
        <f t="shared" si="93"/>
        <v>1</v>
      </c>
      <c r="AA192" s="61">
        <f t="shared" si="83"/>
        <v>13.830000162124639</v>
      </c>
      <c r="AB192" s="37">
        <f t="shared" si="94"/>
        <v>1</v>
      </c>
      <c r="AC192" s="89">
        <f t="shared" si="99"/>
        <v>1</v>
      </c>
      <c r="AD192" s="89">
        <f t="shared" si="105"/>
        <v>1</v>
      </c>
      <c r="AE192" s="168">
        <f t="shared" si="101"/>
        <v>7.6802557302999314E-2</v>
      </c>
      <c r="AF192" s="165">
        <f t="shared" si="116"/>
        <v>1</v>
      </c>
      <c r="AG192" s="70">
        <f t="shared" si="106"/>
        <v>1</v>
      </c>
      <c r="AH192" s="102">
        <f t="shared" si="107"/>
        <v>0</v>
      </c>
      <c r="AI192" s="230" t="str">
        <f t="shared" si="84"/>
        <v/>
      </c>
      <c r="AJ192" s="46">
        <f t="shared" si="113"/>
        <v>1</v>
      </c>
      <c r="AK192" s="27">
        <v>22470</v>
      </c>
      <c r="AL192">
        <v>11.3500003814697</v>
      </c>
      <c r="AM192">
        <v>15.180000305175801</v>
      </c>
      <c r="AN192">
        <v>4.6999998092651403</v>
      </c>
      <c r="AO192">
        <v>17.922376347700901</v>
      </c>
      <c r="AP192" s="34">
        <f t="shared" si="85"/>
        <v>1.0228880143037622</v>
      </c>
      <c r="AQ192" s="38">
        <f t="shared" si="95"/>
        <v>49.645931447723768</v>
      </c>
      <c r="AR192" s="40">
        <f t="shared" si="96"/>
        <v>0.99291862895447536</v>
      </c>
      <c r="AS192" s="61">
        <f t="shared" si="86"/>
        <v>14.222500324249275</v>
      </c>
      <c r="AT192" s="35">
        <f t="shared" si="87"/>
        <v>1</v>
      </c>
      <c r="AU192" s="76">
        <f t="shared" si="100"/>
        <v>1</v>
      </c>
      <c r="AV192" s="89">
        <f t="shared" si="109"/>
        <v>1</v>
      </c>
      <c r="AW192" s="168">
        <f t="shared" si="88"/>
        <v>8.0985324988569141E-2</v>
      </c>
      <c r="AX192" s="165">
        <f t="shared" si="117"/>
        <v>1</v>
      </c>
      <c r="AY192" s="70">
        <f t="shared" si="108"/>
        <v>1</v>
      </c>
      <c r="AZ192" s="102">
        <f t="shared" si="110"/>
        <v>0</v>
      </c>
      <c r="BA192" s="230" t="str">
        <f t="shared" si="97"/>
        <v/>
      </c>
      <c r="BB192" s="46">
        <f t="shared" si="114"/>
        <v>1</v>
      </c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DG192">
        <v>-2.5</v>
      </c>
      <c r="DH192">
        <v>18.600000000000001</v>
      </c>
      <c r="DK192">
        <v>0</v>
      </c>
    </row>
    <row r="193" spans="1:115" ht="15.6">
      <c r="A193" s="27">
        <v>20279</v>
      </c>
      <c r="B193">
        <v>3.7699999809265101</v>
      </c>
      <c r="C193">
        <v>16.180000305175799</v>
      </c>
      <c r="D193">
        <v>0</v>
      </c>
      <c r="E193">
        <v>17.922376347700901</v>
      </c>
      <c r="F193" s="36">
        <f t="shared" si="79"/>
        <v>1.6462557719486681</v>
      </c>
      <c r="G193" s="41">
        <f t="shared" si="89"/>
        <v>46.259430903536717</v>
      </c>
      <c r="H193" s="42">
        <f t="shared" si="90"/>
        <v>0.92518861807073438</v>
      </c>
      <c r="I193" s="61">
        <f t="shared" si="80"/>
        <v>13.077500224113477</v>
      </c>
      <c r="J193" s="37">
        <f t="shared" si="91"/>
        <v>1</v>
      </c>
      <c r="K193" s="89">
        <f t="shared" si="98"/>
        <v>1</v>
      </c>
      <c r="L193" s="89">
        <f t="shared" si="102"/>
        <v>1</v>
      </c>
      <c r="M193" s="168">
        <f t="shared" si="112"/>
        <v>6.8716918119652901E-2</v>
      </c>
      <c r="N193" s="165">
        <f t="shared" si="115"/>
        <v>1</v>
      </c>
      <c r="O193" s="70">
        <f t="shared" si="103"/>
        <v>1</v>
      </c>
      <c r="P193" s="102">
        <f t="shared" si="104"/>
        <v>0</v>
      </c>
      <c r="Q193" s="230" t="str">
        <f t="shared" si="81"/>
        <v/>
      </c>
      <c r="R193" s="46">
        <f t="shared" si="111"/>
        <v>0</v>
      </c>
      <c r="S193" s="27">
        <v>22105</v>
      </c>
      <c r="T193">
        <v>6.71000003814697</v>
      </c>
      <c r="U193">
        <v>14.210000038146999</v>
      </c>
      <c r="V193">
        <v>9.6999998092651403</v>
      </c>
      <c r="W193">
        <v>17.922376347700901</v>
      </c>
      <c r="X193" s="36">
        <f t="shared" si="82"/>
        <v>1.3021473581924405</v>
      </c>
      <c r="Y193" s="41">
        <f t="shared" si="92"/>
        <v>50</v>
      </c>
      <c r="Z193" s="42">
        <f t="shared" si="93"/>
        <v>1</v>
      </c>
      <c r="AA193" s="61">
        <f t="shared" si="83"/>
        <v>12.335000038146992</v>
      </c>
      <c r="AB193" s="37">
        <f t="shared" si="94"/>
        <v>1</v>
      </c>
      <c r="AC193" s="89">
        <f t="shared" si="99"/>
        <v>1</v>
      </c>
      <c r="AD193" s="89">
        <f t="shared" si="105"/>
        <v>1</v>
      </c>
      <c r="AE193" s="168">
        <f t="shared" si="101"/>
        <v>6.0763955540215603E-2</v>
      </c>
      <c r="AF193" s="165">
        <f t="shared" si="116"/>
        <v>0</v>
      </c>
      <c r="AG193" s="70">
        <f t="shared" si="106"/>
        <v>1</v>
      </c>
      <c r="AH193" s="102">
        <f t="shared" si="107"/>
        <v>0</v>
      </c>
      <c r="AI193" s="230" t="str">
        <f t="shared" si="84"/>
        <v/>
      </c>
      <c r="AJ193" s="46">
        <f t="shared" si="113"/>
        <v>1</v>
      </c>
      <c r="AK193" s="27">
        <v>22471</v>
      </c>
      <c r="AL193">
        <v>9.4499998092651403</v>
      </c>
      <c r="AM193">
        <v>18.399999618530298</v>
      </c>
      <c r="AN193">
        <v>5.1999998092651403</v>
      </c>
      <c r="AO193">
        <v>17.999434871206201</v>
      </c>
      <c r="AP193" s="34">
        <f t="shared" si="85"/>
        <v>1.6037392611301045</v>
      </c>
      <c r="AQ193" s="38">
        <f t="shared" si="95"/>
        <v>50</v>
      </c>
      <c r="AR193" s="40">
        <f t="shared" si="96"/>
        <v>1</v>
      </c>
      <c r="AS193" s="61">
        <f t="shared" si="86"/>
        <v>16.162499666214011</v>
      </c>
      <c r="AT193" s="35">
        <f t="shared" si="87"/>
        <v>1</v>
      </c>
      <c r="AU193" s="76">
        <f t="shared" si="100"/>
        <v>1</v>
      </c>
      <c r="AV193" s="89">
        <f t="shared" si="109"/>
        <v>1</v>
      </c>
      <c r="AW193" s="168">
        <f t="shared" si="88"/>
        <v>0.1003514321481076</v>
      </c>
      <c r="AX193" s="165">
        <f t="shared" si="117"/>
        <v>1</v>
      </c>
      <c r="AY193" s="70">
        <f t="shared" si="108"/>
        <v>1</v>
      </c>
      <c r="AZ193" s="102">
        <f t="shared" si="110"/>
        <v>0</v>
      </c>
      <c r="BA193" s="230" t="str">
        <f t="shared" si="97"/>
        <v/>
      </c>
      <c r="BB193" s="46">
        <f t="shared" si="114"/>
        <v>1</v>
      </c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DG193">
        <v>-2.5</v>
      </c>
      <c r="DH193">
        <v>13.5</v>
      </c>
      <c r="DK193">
        <v>0</v>
      </c>
    </row>
    <row r="194" spans="1:115" ht="15.6">
      <c r="A194" s="27">
        <v>20280</v>
      </c>
      <c r="B194">
        <v>4.78999996185303</v>
      </c>
      <c r="C194">
        <v>17.870000839233398</v>
      </c>
      <c r="D194">
        <v>0</v>
      </c>
      <c r="E194">
        <v>17.999434871206201</v>
      </c>
      <c r="F194" s="36">
        <f t="shared" si="79"/>
        <v>1.7801844313074475</v>
      </c>
      <c r="G194" s="41">
        <f t="shared" si="89"/>
        <v>44.835283358490756</v>
      </c>
      <c r="H194" s="42">
        <f t="shared" si="90"/>
        <v>0.89670566716981515</v>
      </c>
      <c r="I194" s="61">
        <f t="shared" si="80"/>
        <v>14.600000619888306</v>
      </c>
      <c r="J194" s="37">
        <f t="shared" si="91"/>
        <v>1</v>
      </c>
      <c r="K194" s="89" t="str">
        <f t="shared" si="98"/>
        <v/>
      </c>
      <c r="L194" s="89">
        <f t="shared" si="102"/>
        <v>1</v>
      </c>
      <c r="M194" s="168">
        <f t="shared" si="112"/>
        <v>8.4958883254838385E-2</v>
      </c>
      <c r="N194" s="165">
        <f t="shared" si="115"/>
        <v>1</v>
      </c>
      <c r="O194" s="70">
        <f t="shared" si="103"/>
        <v>1</v>
      </c>
      <c r="P194" s="102">
        <f t="shared" si="104"/>
        <v>0</v>
      </c>
      <c r="Q194" s="230" t="str">
        <f t="shared" si="81"/>
        <v/>
      </c>
      <c r="R194" s="46">
        <f t="shared" si="111"/>
        <v>0</v>
      </c>
      <c r="S194" s="27">
        <v>22106</v>
      </c>
      <c r="T194">
        <v>4.8800001144409197</v>
      </c>
      <c r="U194">
        <v>15.560000419616699</v>
      </c>
      <c r="V194">
        <v>2.5</v>
      </c>
      <c r="W194">
        <v>17.999434871206201</v>
      </c>
      <c r="X194" s="36">
        <f t="shared" si="82"/>
        <v>1.5472995137364756</v>
      </c>
      <c r="Y194" s="41">
        <f t="shared" si="92"/>
        <v>50</v>
      </c>
      <c r="Z194" s="42">
        <f t="shared" si="93"/>
        <v>1</v>
      </c>
      <c r="AA194" s="61">
        <f t="shared" si="83"/>
        <v>12.890000343322754</v>
      </c>
      <c r="AB194" s="37">
        <f t="shared" si="94"/>
        <v>1</v>
      </c>
      <c r="AC194" s="89">
        <f t="shared" si="99"/>
        <v>1</v>
      </c>
      <c r="AD194" s="89">
        <f t="shared" si="105"/>
        <v>1</v>
      </c>
      <c r="AE194" s="168">
        <f t="shared" si="101"/>
        <v>6.6701453770379573E-2</v>
      </c>
      <c r="AF194" s="165">
        <f t="shared" si="116"/>
        <v>0</v>
      </c>
      <c r="AG194" s="70">
        <f t="shared" si="106"/>
        <v>1</v>
      </c>
      <c r="AH194" s="102">
        <f t="shared" si="107"/>
        <v>0</v>
      </c>
      <c r="AI194" s="230" t="str">
        <f t="shared" si="84"/>
        <v/>
      </c>
      <c r="AJ194" s="46">
        <f t="shared" si="113"/>
        <v>1</v>
      </c>
      <c r="AK194" s="27">
        <v>22472</v>
      </c>
      <c r="AL194">
        <v>10.4799995422363</v>
      </c>
      <c r="AM194">
        <v>15.5100002288818</v>
      </c>
      <c r="AN194">
        <v>2.7000000476837198</v>
      </c>
      <c r="AO194">
        <v>18.080596664731701</v>
      </c>
      <c r="AP194" s="34">
        <f t="shared" si="85"/>
        <v>1.1722999294529974</v>
      </c>
      <c r="AQ194" s="38">
        <f t="shared" si="95"/>
        <v>50</v>
      </c>
      <c r="AR194" s="40">
        <f t="shared" si="96"/>
        <v>1</v>
      </c>
      <c r="AS194" s="61">
        <f t="shared" si="86"/>
        <v>14.252500057220425</v>
      </c>
      <c r="AT194" s="35">
        <f t="shared" si="87"/>
        <v>1</v>
      </c>
      <c r="AU194" s="76">
        <f t="shared" si="100"/>
        <v>1</v>
      </c>
      <c r="AV194" s="89">
        <f t="shared" si="109"/>
        <v>1</v>
      </c>
      <c r="AW194" s="168">
        <f t="shared" si="88"/>
        <v>8.1303161121183548E-2</v>
      </c>
      <c r="AX194" s="165">
        <f t="shared" si="117"/>
        <v>1</v>
      </c>
      <c r="AY194" s="70">
        <f t="shared" si="108"/>
        <v>1</v>
      </c>
      <c r="AZ194" s="102">
        <f t="shared" si="110"/>
        <v>0</v>
      </c>
      <c r="BA194" s="230" t="str">
        <f t="shared" si="97"/>
        <v/>
      </c>
      <c r="BB194" s="46">
        <f t="shared" si="114"/>
        <v>1</v>
      </c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DG194">
        <v>-2.5</v>
      </c>
      <c r="DH194">
        <v>14</v>
      </c>
      <c r="DK194">
        <v>0</v>
      </c>
    </row>
    <row r="195" spans="1:115" ht="15.6">
      <c r="A195" s="27">
        <v>20281</v>
      </c>
      <c r="B195">
        <v>7.53999996185303</v>
      </c>
      <c r="C195">
        <v>19.059999465942401</v>
      </c>
      <c r="D195">
        <v>1.29999995231628</v>
      </c>
      <c r="E195">
        <v>18.080596664731701</v>
      </c>
      <c r="F195" s="36">
        <f t="shared" si="79"/>
        <v>1.7916828023708005</v>
      </c>
      <c r="G195" s="41">
        <f t="shared" si="89"/>
        <v>44.701937068910389</v>
      </c>
      <c r="H195" s="42">
        <f t="shared" si="90"/>
        <v>0.89403874137820782</v>
      </c>
      <c r="I195" s="61">
        <f t="shared" si="80"/>
        <v>16.179999589920058</v>
      </c>
      <c r="J195" s="37">
        <f t="shared" si="91"/>
        <v>1</v>
      </c>
      <c r="K195" s="89" t="str">
        <f t="shared" si="98"/>
        <v/>
      </c>
      <c r="L195" s="89">
        <f t="shared" si="102"/>
        <v>1</v>
      </c>
      <c r="M195" s="168">
        <f t="shared" si="112"/>
        <v>0.10050921693065129</v>
      </c>
      <c r="N195" s="165">
        <f t="shared" si="115"/>
        <v>0</v>
      </c>
      <c r="O195" s="70">
        <f t="shared" si="103"/>
        <v>1</v>
      </c>
      <c r="P195" s="102">
        <f t="shared" si="104"/>
        <v>0</v>
      </c>
      <c r="Q195" s="230">
        <f t="shared" si="81"/>
        <v>20281</v>
      </c>
      <c r="R195" s="46">
        <f t="shared" si="111"/>
        <v>1</v>
      </c>
      <c r="S195" s="27">
        <v>22107</v>
      </c>
      <c r="T195">
        <v>4.28999996185303</v>
      </c>
      <c r="U195">
        <v>16.069999694824201</v>
      </c>
      <c r="V195">
        <v>0</v>
      </c>
      <c r="W195">
        <v>18.080596664731701</v>
      </c>
      <c r="X195" s="36">
        <f t="shared" si="82"/>
        <v>1.6300272232566473</v>
      </c>
      <c r="Y195" s="41">
        <f t="shared" si="92"/>
        <v>48.695978221394682</v>
      </c>
      <c r="Z195" s="42">
        <f t="shared" si="93"/>
        <v>0.97391956442789362</v>
      </c>
      <c r="AA195" s="61">
        <f t="shared" si="83"/>
        <v>13.124999761581408</v>
      </c>
      <c r="AB195" s="37">
        <f t="shared" si="94"/>
        <v>1</v>
      </c>
      <c r="AC195" s="89">
        <f t="shared" si="99"/>
        <v>1</v>
      </c>
      <c r="AD195" s="89">
        <f t="shared" si="105"/>
        <v>1</v>
      </c>
      <c r="AE195" s="168">
        <f t="shared" si="101"/>
        <v>6.9227850579019867E-2</v>
      </c>
      <c r="AF195" s="165">
        <f t="shared" si="116"/>
        <v>0</v>
      </c>
      <c r="AG195" s="70">
        <f t="shared" si="106"/>
        <v>1</v>
      </c>
      <c r="AH195" s="102">
        <f t="shared" si="107"/>
        <v>0</v>
      </c>
      <c r="AI195" s="230" t="str">
        <f t="shared" si="84"/>
        <v/>
      </c>
      <c r="AJ195" s="46">
        <f t="shared" si="113"/>
        <v>1</v>
      </c>
      <c r="AK195" s="27">
        <v>22473</v>
      </c>
      <c r="AL195">
        <v>12.5200004577637</v>
      </c>
      <c r="AM195">
        <v>17.829999923706101</v>
      </c>
      <c r="AN195">
        <v>30.399999618530298</v>
      </c>
      <c r="AO195">
        <v>18.165847063883099</v>
      </c>
      <c r="AP195" s="34">
        <f t="shared" si="85"/>
        <v>1.2958342384984942</v>
      </c>
      <c r="AQ195" s="38">
        <f t="shared" si="95"/>
        <v>50</v>
      </c>
      <c r="AR195" s="40">
        <f t="shared" si="96"/>
        <v>1</v>
      </c>
      <c r="AS195" s="61">
        <f t="shared" si="86"/>
        <v>16.502500057220502</v>
      </c>
      <c r="AT195" s="35">
        <f t="shared" si="87"/>
        <v>1</v>
      </c>
      <c r="AU195" s="76">
        <f t="shared" si="100"/>
        <v>1</v>
      </c>
      <c r="AV195" s="89">
        <f t="shared" si="109"/>
        <v>1</v>
      </c>
      <c r="AW195" s="168">
        <f t="shared" si="88"/>
        <v>0.10333547508751491</v>
      </c>
      <c r="AX195" s="165">
        <f t="shared" si="117"/>
        <v>1</v>
      </c>
      <c r="AY195" s="70">
        <f t="shared" si="108"/>
        <v>1</v>
      </c>
      <c r="AZ195" s="102">
        <f t="shared" si="110"/>
        <v>0</v>
      </c>
      <c r="BA195" s="230" t="str">
        <f t="shared" si="97"/>
        <v/>
      </c>
      <c r="BB195" s="46">
        <f t="shared" si="114"/>
        <v>1</v>
      </c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DG195">
        <v>-3</v>
      </c>
      <c r="DH195">
        <v>12.5</v>
      </c>
      <c r="DK195">
        <v>0</v>
      </c>
    </row>
    <row r="196" spans="1:115" ht="15.6">
      <c r="A196" s="27">
        <v>20282</v>
      </c>
      <c r="B196">
        <v>8.3900003433227504</v>
      </c>
      <c r="C196">
        <v>16.120000839233398</v>
      </c>
      <c r="D196">
        <v>5.5</v>
      </c>
      <c r="E196">
        <v>18.165847063883099</v>
      </c>
      <c r="F196" s="36">
        <f t="shared" ref="F196:F259" si="118">0.0023*(AVERAGE(B196:C196)+17.8)*(C196-B196)^0.5*E196/2.45</f>
        <v>1.4250296708758734</v>
      </c>
      <c r="G196" s="41">
        <f t="shared" si="89"/>
        <v>49.061913332209691</v>
      </c>
      <c r="H196" s="42">
        <f t="shared" si="90"/>
        <v>0.98123826664419378</v>
      </c>
      <c r="I196" s="61">
        <f t="shared" ref="I196:I259" si="119">(C196-(C196-B196)/4)</f>
        <v>14.187500715255737</v>
      </c>
      <c r="J196" s="37">
        <f t="shared" si="91"/>
        <v>1</v>
      </c>
      <c r="K196" s="89">
        <f t="shared" si="98"/>
        <v>1</v>
      </c>
      <c r="L196" s="89">
        <f t="shared" si="102"/>
        <v>1</v>
      </c>
      <c r="M196" s="168">
        <f t="shared" si="112"/>
        <v>8.0614130721613234E-2</v>
      </c>
      <c r="N196" s="165">
        <f t="shared" si="115"/>
        <v>0</v>
      </c>
      <c r="O196" s="70">
        <f t="shared" si="103"/>
        <v>1</v>
      </c>
      <c r="P196" s="102">
        <f t="shared" si="104"/>
        <v>0</v>
      </c>
      <c r="Q196" s="230" t="str">
        <f t="shared" ref="Q196:Q259" si="120">IF(R196&gt;R195,A196,"")</f>
        <v/>
      </c>
      <c r="R196" s="46">
        <f t="shared" si="111"/>
        <v>1</v>
      </c>
      <c r="S196" s="27">
        <v>22108</v>
      </c>
      <c r="T196">
        <v>10.449999809265099</v>
      </c>
      <c r="U196">
        <v>15.5100002288818</v>
      </c>
      <c r="V196">
        <v>0.80000001192092896</v>
      </c>
      <c r="W196">
        <v>18.165847063883099</v>
      </c>
      <c r="X196" s="36">
        <f t="shared" ref="X196:X259" si="121">0.0023*(AVERAGE(T196:U196)+17.8)*(U196-T196)^0.5*W196/2.45</f>
        <v>1.1807590894251299</v>
      </c>
      <c r="Y196" s="41">
        <f t="shared" si="92"/>
        <v>48.551370961775504</v>
      </c>
      <c r="Z196" s="42">
        <f t="shared" si="93"/>
        <v>0.97102741923551006</v>
      </c>
      <c r="AA196" s="61">
        <f t="shared" ref="AA196:AA259" si="122">(U196-(U196-T196)/4)</f>
        <v>14.245000123977626</v>
      </c>
      <c r="AB196" s="37">
        <f t="shared" si="94"/>
        <v>1</v>
      </c>
      <c r="AC196" s="89">
        <f t="shared" si="99"/>
        <v>1</v>
      </c>
      <c r="AD196" s="89">
        <f t="shared" si="105"/>
        <v>1</v>
      </c>
      <c r="AE196" s="168">
        <f t="shared" si="101"/>
        <v>8.1223731378501876E-2</v>
      </c>
      <c r="AF196" s="165">
        <f t="shared" si="116"/>
        <v>0</v>
      </c>
      <c r="AG196" s="70">
        <f t="shared" si="106"/>
        <v>1</v>
      </c>
      <c r="AH196" s="102">
        <f t="shared" si="107"/>
        <v>0</v>
      </c>
      <c r="AI196" s="230" t="str">
        <f t="shared" ref="AI196:AI259" si="123">IF(AJ196&gt;AJ195,S196,"")</f>
        <v/>
      </c>
      <c r="AJ196" s="46">
        <f t="shared" si="113"/>
        <v>0</v>
      </c>
      <c r="AK196" s="27">
        <v>22474</v>
      </c>
      <c r="AL196">
        <v>9.4399995803833008</v>
      </c>
      <c r="AM196">
        <v>18.180000305175799</v>
      </c>
      <c r="AN196">
        <v>3.2999999523162802</v>
      </c>
      <c r="AO196">
        <v>18.255171404265599</v>
      </c>
      <c r="AP196" s="34">
        <f t="shared" ref="AP196:AP259" si="124">0.0023*(AVERAGE(AL196:AM196)+17.8)*(AM196-AL196)^0.5*AO196/2.45</f>
        <v>1.6015035145757235</v>
      </c>
      <c r="AQ196" s="38">
        <f t="shared" si="95"/>
        <v>50</v>
      </c>
      <c r="AR196" s="40">
        <f t="shared" si="96"/>
        <v>1</v>
      </c>
      <c r="AS196" s="61">
        <f t="shared" ref="AS196:AS259" si="125">(AM196-(AM196-AL196)/4)</f>
        <v>15.995000123977675</v>
      </c>
      <c r="AT196" s="35">
        <f t="shared" ref="AT196:AT259" si="126">IF(AR196&gt;$BF$3,1," ")</f>
        <v>1</v>
      </c>
      <c r="AU196" s="76">
        <f t="shared" si="100"/>
        <v>1</v>
      </c>
      <c r="AV196" s="89">
        <f t="shared" si="109"/>
        <v>1</v>
      </c>
      <c r="AW196" s="168">
        <f t="shared" ref="AW196:AW259" si="127">IF(AND(AS196&lt;21.5,AS196&gt;4.5),0.000318*AS196*(AS196-4.5)*((21.5-AS196)^(1/3.25)),0)</f>
        <v>9.8820187891583158E-2</v>
      </c>
      <c r="AX196" s="165">
        <f t="shared" si="117"/>
        <v>1</v>
      </c>
      <c r="AY196" s="70">
        <f t="shared" si="108"/>
        <v>1</v>
      </c>
      <c r="AZ196" s="102">
        <f t="shared" si="110"/>
        <v>0</v>
      </c>
      <c r="BA196" s="230" t="str">
        <f t="shared" si="97"/>
        <v/>
      </c>
      <c r="BB196" s="46">
        <f t="shared" si="114"/>
        <v>1</v>
      </c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DG196">
        <v>-3.5</v>
      </c>
      <c r="DH196">
        <v>15.5</v>
      </c>
      <c r="DK196">
        <v>0</v>
      </c>
    </row>
    <row r="197" spans="1:115" ht="15.6">
      <c r="A197" s="27">
        <v>20283</v>
      </c>
      <c r="B197">
        <v>7.0700001716613796</v>
      </c>
      <c r="C197">
        <v>16.649999618530298</v>
      </c>
      <c r="D197">
        <v>0.20000000298023199</v>
      </c>
      <c r="E197">
        <v>18.255171404265599</v>
      </c>
      <c r="F197" s="36">
        <f t="shared" si="118"/>
        <v>1.5732638144106303</v>
      </c>
      <c r="G197" s="41">
        <f t="shared" ref="G197:G260" si="128">IF((D197+G196-($BF$2*F197))&gt;0,IF((D197+G196-($BF$2*F197))&gt;$BF$1,$BF$1,(D197+G196-($BF$2*F197))),0)</f>
        <v>48.003302283661419</v>
      </c>
      <c r="H197" s="42">
        <f t="shared" ref="H197:H260" si="129">IF(G197/$BF$1&gt;1,1,G197/$BF$1)</f>
        <v>0.9600660456732284</v>
      </c>
      <c r="I197" s="61">
        <f t="shared" si="119"/>
        <v>14.254999756813069</v>
      </c>
      <c r="J197" s="37">
        <f t="shared" ref="J197:J260" si="130">IF(H197&gt;$BF$3,1," ")</f>
        <v>1</v>
      </c>
      <c r="K197" s="89">
        <f t="shared" si="98"/>
        <v>1</v>
      </c>
      <c r="L197" s="89">
        <f t="shared" si="102"/>
        <v>1</v>
      </c>
      <c r="M197" s="168">
        <f t="shared" si="112"/>
        <v>8.1329630363892458E-2</v>
      </c>
      <c r="N197" s="165">
        <f t="shared" si="115"/>
        <v>1</v>
      </c>
      <c r="O197" s="70">
        <f t="shared" si="103"/>
        <v>1</v>
      </c>
      <c r="P197" s="102">
        <f t="shared" si="104"/>
        <v>0</v>
      </c>
      <c r="Q197" s="230" t="str">
        <f t="shared" si="120"/>
        <v/>
      </c>
      <c r="R197" s="46">
        <f t="shared" si="111"/>
        <v>1</v>
      </c>
      <c r="S197" s="27">
        <v>22109</v>
      </c>
      <c r="T197">
        <v>9.8400001525878906</v>
      </c>
      <c r="U197">
        <v>16.719999313354499</v>
      </c>
      <c r="V197">
        <v>19</v>
      </c>
      <c r="W197">
        <v>18.255171404265599</v>
      </c>
      <c r="X197" s="36">
        <f t="shared" si="121"/>
        <v>1.3970851155397128</v>
      </c>
      <c r="Y197" s="41">
        <f t="shared" ref="Y197:Y260" si="131">IF((V197+Y196-($BF$2*X197))&gt;0,IF((V197+Y196-($BF$2*X197))&gt;$BF$1,$BF$1,(V197+Y196-($BF$2*X197))),0)</f>
        <v>50</v>
      </c>
      <c r="Z197" s="42">
        <f t="shared" ref="Z197:Z260" si="132">IF(Y197/$BF$1&gt;1,1,Y197/$BF$1)</f>
        <v>1</v>
      </c>
      <c r="AA197" s="61">
        <f t="shared" si="122"/>
        <v>14.999999523162847</v>
      </c>
      <c r="AB197" s="37">
        <f t="shared" ref="AB197:AB260" si="133">IF(Z197&gt;$BF$3,1," ")</f>
        <v>1</v>
      </c>
      <c r="AC197" s="89">
        <f t="shared" si="99"/>
        <v>1</v>
      </c>
      <c r="AD197" s="89">
        <f t="shared" si="105"/>
        <v>1</v>
      </c>
      <c r="AE197" s="168">
        <f t="shared" si="101"/>
        <v>8.9091206648073781E-2</v>
      </c>
      <c r="AF197" s="165">
        <f t="shared" si="116"/>
        <v>0</v>
      </c>
      <c r="AG197" s="70">
        <f t="shared" si="106"/>
        <v>1</v>
      </c>
      <c r="AH197" s="102">
        <f t="shared" si="107"/>
        <v>0</v>
      </c>
      <c r="AI197" s="230" t="str">
        <f t="shared" si="123"/>
        <v/>
      </c>
      <c r="AJ197" s="46">
        <f t="shared" si="113"/>
        <v>0</v>
      </c>
      <c r="AK197" s="27">
        <v>22475</v>
      </c>
      <c r="AL197">
        <v>7.1999998092651403</v>
      </c>
      <c r="AM197">
        <v>16.350000381469702</v>
      </c>
      <c r="AN197">
        <v>0</v>
      </c>
      <c r="AO197">
        <v>18.348555021484898</v>
      </c>
      <c r="AP197" s="34">
        <f t="shared" si="124"/>
        <v>1.540986860004423</v>
      </c>
      <c r="AQ197" s="38">
        <f t="shared" ref="AQ197:AQ260" si="134">IF((AN197+AQ196-($BF$2*AP197))&gt;0,IF((AN197+AQ196-($BF$2*AP197))&gt;$BF$1,$BF$1,(AN197+AQ196-($BF$2*AP197))),0)</f>
        <v>48.76721051199646</v>
      </c>
      <c r="AR197" s="40">
        <f t="shared" ref="AR197:AR260" si="135">IF(AQ197/$BF$1&gt;1,1,AQ197/$BF$1)</f>
        <v>0.97534421023992923</v>
      </c>
      <c r="AS197" s="61">
        <f t="shared" si="125"/>
        <v>14.062500238418561</v>
      </c>
      <c r="AT197" s="35">
        <f t="shared" si="126"/>
        <v>1</v>
      </c>
      <c r="AU197" s="76">
        <f t="shared" si="100"/>
        <v>1</v>
      </c>
      <c r="AV197" s="89">
        <f t="shared" si="109"/>
        <v>1</v>
      </c>
      <c r="AW197" s="168">
        <f t="shared" si="127"/>
        <v>7.92852674613886E-2</v>
      </c>
      <c r="AX197" s="165">
        <f t="shared" si="117"/>
        <v>1</v>
      </c>
      <c r="AY197" s="70">
        <f t="shared" si="108"/>
        <v>1</v>
      </c>
      <c r="AZ197" s="102">
        <f t="shared" si="110"/>
        <v>0</v>
      </c>
      <c r="BA197" s="230" t="str">
        <f t="shared" ref="BA197:BA260" si="136">IF(BB197&gt;BB196,AK197,"")</f>
        <v/>
      </c>
      <c r="BB197" s="46">
        <f t="shared" si="114"/>
        <v>1</v>
      </c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DG197">
        <v>1.5</v>
      </c>
      <c r="DH197">
        <v>14</v>
      </c>
      <c r="DK197">
        <v>1</v>
      </c>
    </row>
    <row r="198" spans="1:115" ht="15.6">
      <c r="A198" s="27">
        <v>20284</v>
      </c>
      <c r="B198">
        <v>6.1599998474121103</v>
      </c>
      <c r="C198">
        <v>18.719999313354499</v>
      </c>
      <c r="D198">
        <v>0</v>
      </c>
      <c r="E198">
        <v>18.348555021484898</v>
      </c>
      <c r="F198" s="36">
        <f t="shared" si="118"/>
        <v>1.8460361930075195</v>
      </c>
      <c r="G198" s="41">
        <f t="shared" si="128"/>
        <v>46.526473329255403</v>
      </c>
      <c r="H198" s="42">
        <f t="shared" si="129"/>
        <v>0.93052946658510804</v>
      </c>
      <c r="I198" s="61">
        <f t="shared" si="119"/>
        <v>15.579999446868902</v>
      </c>
      <c r="J198" s="37">
        <f t="shared" si="130"/>
        <v>1</v>
      </c>
      <c r="K198" s="89">
        <f t="shared" ref="K198:K261" si="137">IF((SUM(D194:D198))&gt;$BF$6,1,"")</f>
        <v>1</v>
      </c>
      <c r="L198" s="89">
        <f t="shared" si="102"/>
        <v>1</v>
      </c>
      <c r="M198" s="168">
        <f t="shared" si="112"/>
        <v>9.4879362356291214E-2</v>
      </c>
      <c r="N198" s="165">
        <f t="shared" si="115"/>
        <v>1</v>
      </c>
      <c r="O198" s="70">
        <f t="shared" si="103"/>
        <v>1</v>
      </c>
      <c r="P198" s="102">
        <f t="shared" si="104"/>
        <v>0</v>
      </c>
      <c r="Q198" s="230" t="str">
        <f t="shared" si="120"/>
        <v/>
      </c>
      <c r="R198" s="46">
        <f t="shared" si="111"/>
        <v>1</v>
      </c>
      <c r="S198" s="27">
        <v>22110</v>
      </c>
      <c r="T198">
        <v>6.03999996185303</v>
      </c>
      <c r="U198">
        <v>15.579999923706101</v>
      </c>
      <c r="V198">
        <v>1.29999995231628</v>
      </c>
      <c r="W198">
        <v>18.348555021484898</v>
      </c>
      <c r="X198" s="36">
        <f t="shared" si="121"/>
        <v>1.5221437318739788</v>
      </c>
      <c r="Y198" s="41">
        <f t="shared" si="131"/>
        <v>50</v>
      </c>
      <c r="Z198" s="42">
        <f t="shared" si="132"/>
        <v>1</v>
      </c>
      <c r="AA198" s="61">
        <f t="shared" si="122"/>
        <v>13.194999933242833</v>
      </c>
      <c r="AB198" s="37">
        <f t="shared" si="133"/>
        <v>1</v>
      </c>
      <c r="AC198" s="89">
        <f t="shared" ref="AC198:AC261" si="138">IF((SUM(V194:V198))&gt;$BF$6,1,"")</f>
        <v>1</v>
      </c>
      <c r="AD198" s="89">
        <f t="shared" si="105"/>
        <v>1</v>
      </c>
      <c r="AE198" s="168">
        <f t="shared" si="101"/>
        <v>6.9980949521427277E-2</v>
      </c>
      <c r="AF198" s="165">
        <f t="shared" si="116"/>
        <v>0</v>
      </c>
      <c r="AG198" s="70">
        <f t="shared" si="106"/>
        <v>1</v>
      </c>
      <c r="AH198" s="102">
        <f t="shared" si="107"/>
        <v>0</v>
      </c>
      <c r="AI198" s="230" t="str">
        <f t="shared" si="123"/>
        <v/>
      </c>
      <c r="AJ198" s="46">
        <f t="shared" si="113"/>
        <v>0</v>
      </c>
      <c r="AK198" s="27">
        <v>22476</v>
      </c>
      <c r="AL198">
        <v>6.96000003814697</v>
      </c>
      <c r="AM198">
        <v>17.909999847412099</v>
      </c>
      <c r="AN198">
        <v>0</v>
      </c>
      <c r="AO198">
        <v>18.445983251146298</v>
      </c>
      <c r="AP198" s="34">
        <f t="shared" si="124"/>
        <v>1.7325293061580458</v>
      </c>
      <c r="AQ198" s="38">
        <f t="shared" si="134"/>
        <v>47.381187067070023</v>
      </c>
      <c r="AR198" s="40">
        <f t="shared" si="135"/>
        <v>0.94762374134140048</v>
      </c>
      <c r="AS198" s="61">
        <f t="shared" si="125"/>
        <v>15.172499895095816</v>
      </c>
      <c r="AT198" s="35">
        <f t="shared" si="126"/>
        <v>1</v>
      </c>
      <c r="AU198" s="76">
        <f t="shared" ref="AU198:AU261" si="139">IF((SUM(AN194:AN198))&gt;$BF$6,1,"")</f>
        <v>1</v>
      </c>
      <c r="AV198" s="89">
        <f t="shared" si="109"/>
        <v>1</v>
      </c>
      <c r="AW198" s="168">
        <f t="shared" si="127"/>
        <v>9.0841311365925964E-2</v>
      </c>
      <c r="AX198" s="165">
        <f t="shared" si="117"/>
        <v>1</v>
      </c>
      <c r="AY198" s="70">
        <f t="shared" si="108"/>
        <v>1</v>
      </c>
      <c r="AZ198" s="102">
        <f t="shared" si="110"/>
        <v>0</v>
      </c>
      <c r="BA198" s="230" t="str">
        <f t="shared" si="136"/>
        <v/>
      </c>
      <c r="BB198" s="46">
        <f t="shared" si="114"/>
        <v>1</v>
      </c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DG198">
        <v>4</v>
      </c>
      <c r="DH198">
        <v>16</v>
      </c>
      <c r="DK198">
        <v>0.6</v>
      </c>
    </row>
    <row r="199" spans="1:115" ht="15.6">
      <c r="A199" s="27">
        <v>20285</v>
      </c>
      <c r="B199">
        <v>6.8299999237060502</v>
      </c>
      <c r="C199">
        <v>17.809999465942401</v>
      </c>
      <c r="D199">
        <v>0</v>
      </c>
      <c r="E199">
        <v>18.445983251146298</v>
      </c>
      <c r="F199" s="36">
        <f t="shared" si="118"/>
        <v>1.7283022118562159</v>
      </c>
      <c r="G199" s="41">
        <f t="shared" si="128"/>
        <v>45.143831559770433</v>
      </c>
      <c r="H199" s="42">
        <f t="shared" si="129"/>
        <v>0.90287663119540862</v>
      </c>
      <c r="I199" s="61">
        <f t="shared" si="119"/>
        <v>15.064999580383313</v>
      </c>
      <c r="J199" s="37">
        <f t="shared" si="130"/>
        <v>1</v>
      </c>
      <c r="K199" s="89">
        <f t="shared" si="137"/>
        <v>1</v>
      </c>
      <c r="L199" s="89">
        <f t="shared" si="102"/>
        <v>1</v>
      </c>
      <c r="M199" s="168">
        <f t="shared" si="112"/>
        <v>8.9753192724131778E-2</v>
      </c>
      <c r="N199" s="165">
        <f t="shared" si="115"/>
        <v>1</v>
      </c>
      <c r="O199" s="70">
        <f t="shared" si="103"/>
        <v>1</v>
      </c>
      <c r="P199" s="102">
        <f t="shared" si="104"/>
        <v>0</v>
      </c>
      <c r="Q199" s="230" t="str">
        <f t="shared" si="120"/>
        <v/>
      </c>
      <c r="R199" s="46">
        <f t="shared" si="111"/>
        <v>1</v>
      </c>
      <c r="S199" s="27">
        <v>22111</v>
      </c>
      <c r="T199">
        <v>8.9899997711181605</v>
      </c>
      <c r="U199">
        <v>15.8599996566772</v>
      </c>
      <c r="V199">
        <v>6.8000001907348597</v>
      </c>
      <c r="W199">
        <v>18.445983251146298</v>
      </c>
      <c r="X199" s="36">
        <f t="shared" si="121"/>
        <v>1.3718550678401649</v>
      </c>
      <c r="Y199" s="41">
        <f t="shared" si="131"/>
        <v>50</v>
      </c>
      <c r="Z199" s="42">
        <f t="shared" si="132"/>
        <v>1</v>
      </c>
      <c r="AA199" s="61">
        <f t="shared" si="122"/>
        <v>14.14249968528744</v>
      </c>
      <c r="AB199" s="37">
        <f t="shared" si="133"/>
        <v>1</v>
      </c>
      <c r="AC199" s="89">
        <f t="shared" si="138"/>
        <v>1</v>
      </c>
      <c r="AD199" s="89">
        <f t="shared" si="105"/>
        <v>1</v>
      </c>
      <c r="AE199" s="168">
        <f t="shared" si="101"/>
        <v>8.013627921729119E-2</v>
      </c>
      <c r="AF199" s="165">
        <f t="shared" si="116"/>
        <v>0</v>
      </c>
      <c r="AG199" s="70">
        <f t="shared" si="106"/>
        <v>1</v>
      </c>
      <c r="AH199" s="102">
        <f t="shared" si="107"/>
        <v>0</v>
      </c>
      <c r="AI199" s="230" t="str">
        <f t="shared" si="123"/>
        <v/>
      </c>
      <c r="AJ199" s="46">
        <f t="shared" si="113"/>
        <v>0</v>
      </c>
      <c r="AK199" s="27">
        <v>22477</v>
      </c>
      <c r="AL199">
        <v>7.3800001144409197</v>
      </c>
      <c r="AM199">
        <v>19.319999694824201</v>
      </c>
      <c r="AN199">
        <v>0</v>
      </c>
      <c r="AO199">
        <v>18.5474366806802</v>
      </c>
      <c r="AP199" s="34">
        <f t="shared" si="124"/>
        <v>1.8741565030332061</v>
      </c>
      <c r="AQ199" s="38">
        <f t="shared" si="134"/>
        <v>45.881861864643454</v>
      </c>
      <c r="AR199" s="40">
        <f t="shared" si="135"/>
        <v>0.91763723729286906</v>
      </c>
      <c r="AS199" s="61">
        <f t="shared" si="125"/>
        <v>16.334999799728379</v>
      </c>
      <c r="AT199" s="35">
        <f t="shared" si="126"/>
        <v>1</v>
      </c>
      <c r="AU199" s="76">
        <f t="shared" si="139"/>
        <v>1</v>
      </c>
      <c r="AV199" s="89">
        <f t="shared" si="109"/>
        <v>1</v>
      </c>
      <c r="AW199" s="168">
        <f t="shared" si="127"/>
        <v>0.10188746751489919</v>
      </c>
      <c r="AX199" s="165">
        <f t="shared" si="117"/>
        <v>1</v>
      </c>
      <c r="AY199" s="70">
        <f t="shared" si="108"/>
        <v>1</v>
      </c>
      <c r="AZ199" s="102">
        <f t="shared" si="110"/>
        <v>0</v>
      </c>
      <c r="BA199" s="230" t="str">
        <f t="shared" si="136"/>
        <v/>
      </c>
      <c r="BB199" s="46">
        <f t="shared" si="114"/>
        <v>1</v>
      </c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DG199">
        <v>5</v>
      </c>
      <c r="DH199" s="39">
        <v>16</v>
      </c>
      <c r="DK199">
        <v>0</v>
      </c>
    </row>
    <row r="200" spans="1:115" ht="15.6">
      <c r="A200" s="27">
        <v>20286</v>
      </c>
      <c r="B200">
        <v>8.2200002670288104</v>
      </c>
      <c r="C200">
        <v>16.659999847412099</v>
      </c>
      <c r="D200">
        <v>0</v>
      </c>
      <c r="E200">
        <v>18.5474366806802</v>
      </c>
      <c r="F200" s="36">
        <f t="shared" si="118"/>
        <v>1.5296731684913449</v>
      </c>
      <c r="G200" s="41">
        <f t="shared" si="128"/>
        <v>43.920093024977355</v>
      </c>
      <c r="H200" s="42">
        <f t="shared" si="129"/>
        <v>0.87840186049954705</v>
      </c>
      <c r="I200" s="61">
        <f t="shared" si="119"/>
        <v>14.549999952316277</v>
      </c>
      <c r="J200" s="37">
        <f t="shared" si="130"/>
        <v>1</v>
      </c>
      <c r="K200" s="89">
        <f t="shared" si="137"/>
        <v>1</v>
      </c>
      <c r="L200" s="89">
        <f t="shared" si="102"/>
        <v>1</v>
      </c>
      <c r="M200" s="168">
        <f t="shared" si="112"/>
        <v>8.4436149478902003E-2</v>
      </c>
      <c r="N200" s="165">
        <f t="shared" si="115"/>
        <v>1</v>
      </c>
      <c r="O200" s="70">
        <f t="shared" si="103"/>
        <v>1</v>
      </c>
      <c r="P200" s="102">
        <f t="shared" si="104"/>
        <v>0</v>
      </c>
      <c r="Q200" s="230" t="str">
        <f t="shared" si="120"/>
        <v/>
      </c>
      <c r="R200" s="46">
        <f t="shared" si="111"/>
        <v>1</v>
      </c>
      <c r="S200" s="27">
        <v>22112</v>
      </c>
      <c r="T200">
        <v>9.5399999618530291</v>
      </c>
      <c r="U200">
        <v>16.059999465942401</v>
      </c>
      <c r="V200">
        <v>5.3000001907348597</v>
      </c>
      <c r="W200">
        <v>18.5474366806802</v>
      </c>
      <c r="X200" s="36">
        <f t="shared" si="121"/>
        <v>1.3604758987903776</v>
      </c>
      <c r="Y200" s="41">
        <f t="shared" si="131"/>
        <v>50</v>
      </c>
      <c r="Z200" s="42">
        <f t="shared" si="132"/>
        <v>1</v>
      </c>
      <c r="AA200" s="61">
        <f t="shared" si="122"/>
        <v>14.429999589920058</v>
      </c>
      <c r="AB200" s="37">
        <f t="shared" si="133"/>
        <v>1</v>
      </c>
      <c r="AC200" s="89">
        <f t="shared" si="138"/>
        <v>1</v>
      </c>
      <c r="AD200" s="89">
        <f t="shared" si="105"/>
        <v>1</v>
      </c>
      <c r="AE200" s="168">
        <f t="shared" si="101"/>
        <v>8.3176855276907866E-2</v>
      </c>
      <c r="AF200" s="165">
        <f t="shared" si="116"/>
        <v>0</v>
      </c>
      <c r="AG200" s="70">
        <f t="shared" si="106"/>
        <v>1</v>
      </c>
      <c r="AH200" s="102">
        <f t="shared" si="107"/>
        <v>0</v>
      </c>
      <c r="AI200" s="230" t="str">
        <f t="shared" si="123"/>
        <v/>
      </c>
      <c r="AJ200" s="46">
        <f t="shared" si="113"/>
        <v>0</v>
      </c>
      <c r="AK200" s="27">
        <v>22478</v>
      </c>
      <c r="AL200">
        <v>7.78999996185303</v>
      </c>
      <c r="AM200">
        <v>16.590000152587901</v>
      </c>
      <c r="AN200">
        <v>0</v>
      </c>
      <c r="AO200">
        <v>18.652876904815699</v>
      </c>
      <c r="AP200" s="34">
        <f t="shared" si="124"/>
        <v>1.55784908388117</v>
      </c>
      <c r="AQ200" s="38">
        <f t="shared" si="134"/>
        <v>44.635582597538516</v>
      </c>
      <c r="AR200" s="40">
        <f t="shared" si="135"/>
        <v>0.89271165195077029</v>
      </c>
      <c r="AS200" s="61">
        <f t="shared" si="125"/>
        <v>14.390000104904184</v>
      </c>
      <c r="AT200" s="35">
        <f t="shared" si="126"/>
        <v>1</v>
      </c>
      <c r="AU200" s="76" t="str">
        <f t="shared" si="139"/>
        <v/>
      </c>
      <c r="AV200" s="89">
        <f t="shared" si="109"/>
        <v>1</v>
      </c>
      <c r="AW200" s="168">
        <f t="shared" si="127"/>
        <v>8.2755703440342221E-2</v>
      </c>
      <c r="AX200" s="165">
        <f t="shared" si="117"/>
        <v>1</v>
      </c>
      <c r="AY200" s="70">
        <f t="shared" si="108"/>
        <v>1</v>
      </c>
      <c r="AZ200" s="102">
        <f t="shared" si="110"/>
        <v>0</v>
      </c>
      <c r="BA200" s="230" t="str">
        <f t="shared" si="136"/>
        <v/>
      </c>
      <c r="BB200" s="46">
        <f t="shared" si="114"/>
        <v>1</v>
      </c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DG200">
        <v>7</v>
      </c>
      <c r="DH200" s="39">
        <v>16</v>
      </c>
      <c r="DK200">
        <v>0</v>
      </c>
    </row>
    <row r="201" spans="1:115" ht="15.6">
      <c r="A201" s="27">
        <v>20287</v>
      </c>
      <c r="B201">
        <v>4.6799998283386204</v>
      </c>
      <c r="C201">
        <v>17</v>
      </c>
      <c r="D201">
        <v>0</v>
      </c>
      <c r="E201">
        <v>18.652876904815699</v>
      </c>
      <c r="F201" s="36">
        <f t="shared" si="118"/>
        <v>1.7602969850765284</v>
      </c>
      <c r="G201" s="41">
        <f t="shared" si="128"/>
        <v>42.511855436916129</v>
      </c>
      <c r="H201" s="42">
        <f t="shared" si="129"/>
        <v>0.85023710873832259</v>
      </c>
      <c r="I201" s="61">
        <f t="shared" si="119"/>
        <v>13.919999957084656</v>
      </c>
      <c r="J201" s="37">
        <f t="shared" si="130"/>
        <v>1</v>
      </c>
      <c r="K201" s="89" t="str">
        <f t="shared" si="137"/>
        <v/>
      </c>
      <c r="L201" s="89">
        <f t="shared" si="102"/>
        <v>1</v>
      </c>
      <c r="M201" s="168">
        <f t="shared" si="112"/>
        <v>7.7765094372721486E-2</v>
      </c>
      <c r="N201" s="165">
        <f t="shared" si="115"/>
        <v>0</v>
      </c>
      <c r="O201" s="70">
        <f t="shared" si="103"/>
        <v>1</v>
      </c>
      <c r="P201" s="102">
        <f t="shared" si="104"/>
        <v>0</v>
      </c>
      <c r="Q201" s="230" t="str">
        <f t="shared" si="120"/>
        <v/>
      </c>
      <c r="R201" s="46">
        <f t="shared" si="111"/>
        <v>1</v>
      </c>
      <c r="S201" s="27">
        <v>22113</v>
      </c>
      <c r="T201">
        <v>8.5100002288818395</v>
      </c>
      <c r="U201">
        <v>15.7600002288818</v>
      </c>
      <c r="V201">
        <v>5.9000000953674299</v>
      </c>
      <c r="W201">
        <v>18.652876904815699</v>
      </c>
      <c r="X201" s="36">
        <f t="shared" si="121"/>
        <v>1.4114186279106964</v>
      </c>
      <c r="Y201" s="41">
        <f t="shared" si="131"/>
        <v>50</v>
      </c>
      <c r="Z201" s="42">
        <f t="shared" si="132"/>
        <v>1</v>
      </c>
      <c r="AA201" s="61">
        <f t="shared" si="122"/>
        <v>13.947500228881811</v>
      </c>
      <c r="AB201" s="37">
        <f t="shared" si="133"/>
        <v>1</v>
      </c>
      <c r="AC201" s="89">
        <f t="shared" si="138"/>
        <v>1</v>
      </c>
      <c r="AD201" s="89">
        <f t="shared" si="105"/>
        <v>1</v>
      </c>
      <c r="AE201" s="168">
        <f t="shared" si="101"/>
        <v>7.8058853556170815E-2</v>
      </c>
      <c r="AF201" s="165">
        <f t="shared" si="116"/>
        <v>0</v>
      </c>
      <c r="AG201" s="70">
        <f t="shared" si="106"/>
        <v>1</v>
      </c>
      <c r="AH201" s="102">
        <f t="shared" si="107"/>
        <v>0</v>
      </c>
      <c r="AI201" s="230">
        <f t="shared" si="123"/>
        <v>22113</v>
      </c>
      <c r="AJ201" s="46">
        <f t="shared" si="113"/>
        <v>1</v>
      </c>
      <c r="AK201" s="27">
        <v>22479</v>
      </c>
      <c r="AL201">
        <v>4.7800002098083496</v>
      </c>
      <c r="AM201">
        <v>14.8699998855591</v>
      </c>
      <c r="AN201">
        <v>0</v>
      </c>
      <c r="AO201">
        <v>18.7622607701067</v>
      </c>
      <c r="AP201" s="34">
        <f t="shared" si="124"/>
        <v>1.5455917218659743</v>
      </c>
      <c r="AQ201" s="38">
        <f t="shared" si="134"/>
        <v>43.399109220045737</v>
      </c>
      <c r="AR201" s="40">
        <f t="shared" si="135"/>
        <v>0.86798218440091479</v>
      </c>
      <c r="AS201" s="61">
        <f t="shared" si="125"/>
        <v>12.347499966621413</v>
      </c>
      <c r="AT201" s="35">
        <f t="shared" si="126"/>
        <v>1</v>
      </c>
      <c r="AU201" s="76" t="str">
        <f t="shared" si="139"/>
        <v/>
      </c>
      <c r="AV201" s="89">
        <f t="shared" si="109"/>
        <v>1</v>
      </c>
      <c r="AW201" s="168">
        <f t="shared" si="127"/>
        <v>6.0896994272388774E-2</v>
      </c>
      <c r="AX201" s="165">
        <f t="shared" si="117"/>
        <v>1</v>
      </c>
      <c r="AY201" s="70">
        <f t="shared" si="108"/>
        <v>1</v>
      </c>
      <c r="AZ201" s="102">
        <f t="shared" si="110"/>
        <v>0</v>
      </c>
      <c r="BA201" s="230" t="str">
        <f t="shared" si="136"/>
        <v/>
      </c>
      <c r="BB201" s="46">
        <f t="shared" si="114"/>
        <v>1</v>
      </c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DG201" s="39">
        <v>2</v>
      </c>
      <c r="DH201">
        <v>18</v>
      </c>
      <c r="DK201">
        <v>0</v>
      </c>
    </row>
    <row r="202" spans="1:115" ht="15.6">
      <c r="A202" s="27">
        <v>20288</v>
      </c>
      <c r="B202">
        <v>4.4299998283386204</v>
      </c>
      <c r="C202">
        <v>16.7600002288818</v>
      </c>
      <c r="D202">
        <v>0</v>
      </c>
      <c r="E202">
        <v>18.7622607701067</v>
      </c>
      <c r="F202" s="36">
        <f t="shared" si="118"/>
        <v>1.756185302548807</v>
      </c>
      <c r="G202" s="41">
        <f t="shared" si="128"/>
        <v>41.106907194877081</v>
      </c>
      <c r="H202" s="42">
        <f t="shared" si="129"/>
        <v>0.82213814389754158</v>
      </c>
      <c r="I202" s="61">
        <f t="shared" si="119"/>
        <v>13.677500128746004</v>
      </c>
      <c r="J202" s="37">
        <f t="shared" si="130"/>
        <v>1</v>
      </c>
      <c r="K202" s="89" t="str">
        <f t="shared" si="137"/>
        <v/>
      </c>
      <c r="L202" s="89">
        <f t="shared" si="102"/>
        <v>1</v>
      </c>
      <c r="M202" s="168">
        <f t="shared" si="112"/>
        <v>7.5168140204694991E-2</v>
      </c>
      <c r="N202" s="165">
        <f t="shared" si="115"/>
        <v>0</v>
      </c>
      <c r="O202" s="70">
        <f t="shared" si="103"/>
        <v>1</v>
      </c>
      <c r="P202" s="102">
        <f t="shared" si="104"/>
        <v>0</v>
      </c>
      <c r="Q202" s="230" t="str">
        <f t="shared" si="120"/>
        <v/>
      </c>
      <c r="R202" s="46">
        <f t="shared" si="111"/>
        <v>1</v>
      </c>
      <c r="S202" s="27">
        <v>22114</v>
      </c>
      <c r="T202">
        <v>4.1999998092651403</v>
      </c>
      <c r="U202">
        <v>15.5900001525879</v>
      </c>
      <c r="V202">
        <v>1.20000004768372</v>
      </c>
      <c r="W202">
        <v>18.7622607701067</v>
      </c>
      <c r="X202" s="36">
        <f t="shared" si="121"/>
        <v>1.6463044693361624</v>
      </c>
      <c r="Y202" s="41">
        <f t="shared" si="131"/>
        <v>49.882956472214794</v>
      </c>
      <c r="Z202" s="42">
        <f t="shared" si="132"/>
        <v>0.99765912944429591</v>
      </c>
      <c r="AA202" s="61">
        <f t="shared" si="122"/>
        <v>12.742500066757209</v>
      </c>
      <c r="AB202" s="37">
        <f t="shared" si="133"/>
        <v>1</v>
      </c>
      <c r="AC202" s="89">
        <f t="shared" si="138"/>
        <v>1</v>
      </c>
      <c r="AD202" s="89">
        <f t="shared" si="105"/>
        <v>1</v>
      </c>
      <c r="AE202" s="168">
        <f t="shared" si="101"/>
        <v>6.5118418525683855E-2</v>
      </c>
      <c r="AF202" s="165">
        <f t="shared" si="116"/>
        <v>0</v>
      </c>
      <c r="AG202" s="70">
        <f t="shared" si="106"/>
        <v>1</v>
      </c>
      <c r="AH202" s="102">
        <f t="shared" si="107"/>
        <v>0</v>
      </c>
      <c r="AI202" s="230" t="str">
        <f t="shared" si="123"/>
        <v/>
      </c>
      <c r="AJ202" s="46">
        <f t="shared" si="113"/>
        <v>1</v>
      </c>
      <c r="AK202" s="27">
        <v>22480</v>
      </c>
      <c r="AL202">
        <v>4.0100002288818404</v>
      </c>
      <c r="AM202">
        <v>15.5299997329712</v>
      </c>
      <c r="AN202">
        <v>2.7000000476837198</v>
      </c>
      <c r="AO202">
        <v>18.875545123107401</v>
      </c>
      <c r="AP202" s="34">
        <f t="shared" si="124"/>
        <v>1.6581516617912186</v>
      </c>
      <c r="AQ202" s="38">
        <f t="shared" si="134"/>
        <v>44.772587938296482</v>
      </c>
      <c r="AR202" s="40">
        <f t="shared" si="135"/>
        <v>0.89545175876592964</v>
      </c>
      <c r="AS202" s="61">
        <f t="shared" si="125"/>
        <v>12.64999985694886</v>
      </c>
      <c r="AT202" s="35">
        <f t="shared" si="126"/>
        <v>1</v>
      </c>
      <c r="AU202" s="76" t="str">
        <f t="shared" si="139"/>
        <v/>
      </c>
      <c r="AV202" s="89">
        <f t="shared" si="109"/>
        <v>1</v>
      </c>
      <c r="AW202" s="168">
        <f t="shared" si="127"/>
        <v>6.4127218670058106E-2</v>
      </c>
      <c r="AX202" s="165">
        <f t="shared" si="117"/>
        <v>1</v>
      </c>
      <c r="AY202" s="70">
        <f t="shared" si="108"/>
        <v>1</v>
      </c>
      <c r="AZ202" s="102">
        <f t="shared" si="110"/>
        <v>0</v>
      </c>
      <c r="BA202" s="230" t="str">
        <f t="shared" si="136"/>
        <v/>
      </c>
      <c r="BB202" s="46">
        <f t="shared" si="114"/>
        <v>1</v>
      </c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DG202">
        <v>-1</v>
      </c>
      <c r="DH202">
        <v>15.2</v>
      </c>
      <c r="DK202">
        <v>0</v>
      </c>
    </row>
    <row r="203" spans="1:115" ht="15.6">
      <c r="A203" s="27">
        <v>20289</v>
      </c>
      <c r="B203">
        <v>4.3699998855590803</v>
      </c>
      <c r="C203">
        <v>17.559999465942401</v>
      </c>
      <c r="D203">
        <v>0</v>
      </c>
      <c r="E203">
        <v>18.875545123107401</v>
      </c>
      <c r="F203" s="36">
        <f t="shared" si="118"/>
        <v>1.8511773115586547</v>
      </c>
      <c r="G203" s="41">
        <f t="shared" si="128"/>
        <v>39.625965345630156</v>
      </c>
      <c r="H203" s="42">
        <f t="shared" si="129"/>
        <v>0.79251930691260308</v>
      </c>
      <c r="I203" s="61">
        <f t="shared" si="119"/>
        <v>14.26249957084657</v>
      </c>
      <c r="J203" s="37">
        <f t="shared" si="130"/>
        <v>1</v>
      </c>
      <c r="K203" s="89" t="str">
        <f t="shared" si="137"/>
        <v/>
      </c>
      <c r="L203" s="89">
        <f t="shared" si="102"/>
        <v>1</v>
      </c>
      <c r="M203" s="168">
        <f t="shared" si="112"/>
        <v>8.1409032400948364E-2</v>
      </c>
      <c r="N203" s="165">
        <f t="shared" si="115"/>
        <v>0</v>
      </c>
      <c r="O203" s="70">
        <f t="shared" si="103"/>
        <v>1</v>
      </c>
      <c r="P203" s="102">
        <f t="shared" si="104"/>
        <v>0</v>
      </c>
      <c r="Q203" s="230" t="str">
        <f t="shared" si="120"/>
        <v/>
      </c>
      <c r="R203" s="46">
        <f t="shared" si="111"/>
        <v>0</v>
      </c>
      <c r="S203" s="27">
        <v>22115</v>
      </c>
      <c r="T203">
        <v>5.5100002288818404</v>
      </c>
      <c r="U203">
        <v>14.710000038146999</v>
      </c>
      <c r="V203">
        <v>1.20000004768372</v>
      </c>
      <c r="W203">
        <v>18.875545123107401</v>
      </c>
      <c r="X203" s="36">
        <f t="shared" si="121"/>
        <v>1.5000820082828548</v>
      </c>
      <c r="Y203" s="41">
        <f t="shared" si="131"/>
        <v>49.882890913272234</v>
      </c>
      <c r="Z203" s="42">
        <f t="shared" si="132"/>
        <v>0.99765781826544464</v>
      </c>
      <c r="AA203" s="61">
        <f t="shared" si="122"/>
        <v>12.41000008583071</v>
      </c>
      <c r="AB203" s="37">
        <f t="shared" si="133"/>
        <v>1</v>
      </c>
      <c r="AC203" s="89">
        <f t="shared" si="138"/>
        <v>1</v>
      </c>
      <c r="AD203" s="89">
        <f t="shared" si="105"/>
        <v>1</v>
      </c>
      <c r="AE203" s="168">
        <f t="shared" ref="AE203:AE266" si="140">IF(AND(AA203&lt;21.5,AA203&gt;4.5),0.000318*AA203*(AA203-4.5)*((21.5-AA203)^(1/3.25)),0)</f>
        <v>6.1562766055538704E-2</v>
      </c>
      <c r="AF203" s="165">
        <f t="shared" si="116"/>
        <v>0</v>
      </c>
      <c r="AG203" s="70">
        <f t="shared" si="106"/>
        <v>1</v>
      </c>
      <c r="AH203" s="102">
        <f t="shared" si="107"/>
        <v>0</v>
      </c>
      <c r="AI203" s="230" t="str">
        <f t="shared" si="123"/>
        <v/>
      </c>
      <c r="AJ203" s="46">
        <f t="shared" si="113"/>
        <v>1</v>
      </c>
      <c r="AK203" s="27">
        <v>22481</v>
      </c>
      <c r="AL203">
        <v>4.1700000762939498</v>
      </c>
      <c r="AM203">
        <v>15.939999580383301</v>
      </c>
      <c r="AN203">
        <v>20.399999618530298</v>
      </c>
      <c r="AO203">
        <v>18.992686810371701</v>
      </c>
      <c r="AP203" s="34">
        <f t="shared" si="124"/>
        <v>1.7038821012908596</v>
      </c>
      <c r="AQ203" s="38">
        <f t="shared" si="134"/>
        <v>50</v>
      </c>
      <c r="AR203" s="40">
        <f t="shared" si="135"/>
        <v>1</v>
      </c>
      <c r="AS203" s="61">
        <f t="shared" si="125"/>
        <v>12.997499704360962</v>
      </c>
      <c r="AT203" s="35">
        <f t="shared" si="126"/>
        <v>1</v>
      </c>
      <c r="AU203" s="76">
        <f t="shared" si="139"/>
        <v>1</v>
      </c>
      <c r="AV203" s="89">
        <f t="shared" si="109"/>
        <v>1</v>
      </c>
      <c r="AW203" s="168">
        <f t="shared" si="127"/>
        <v>6.785665542313761E-2</v>
      </c>
      <c r="AX203" s="165">
        <f t="shared" si="117"/>
        <v>1</v>
      </c>
      <c r="AY203" s="70">
        <f t="shared" si="108"/>
        <v>1</v>
      </c>
      <c r="AZ203" s="102">
        <f t="shared" si="110"/>
        <v>0</v>
      </c>
      <c r="BA203" s="230" t="str">
        <f t="shared" si="136"/>
        <v/>
      </c>
      <c r="BB203" s="46">
        <f t="shared" si="114"/>
        <v>1</v>
      </c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DG203">
        <v>1</v>
      </c>
      <c r="DH203">
        <v>15</v>
      </c>
      <c r="DK203">
        <v>0</v>
      </c>
    </row>
    <row r="204" spans="1:115" ht="15.6">
      <c r="A204" s="27">
        <v>20290</v>
      </c>
      <c r="B204">
        <v>5.6100001335143999</v>
      </c>
      <c r="C204">
        <v>19.75</v>
      </c>
      <c r="D204">
        <v>0.30000001192092901</v>
      </c>
      <c r="E204">
        <v>18.992686810371701</v>
      </c>
      <c r="F204" s="36">
        <f t="shared" si="118"/>
        <v>2.0435620298516306</v>
      </c>
      <c r="G204" s="41">
        <f t="shared" si="128"/>
        <v>38.291115733669784</v>
      </c>
      <c r="H204" s="42">
        <f t="shared" si="129"/>
        <v>0.76582231467339568</v>
      </c>
      <c r="I204" s="61">
        <f t="shared" si="119"/>
        <v>16.215000033378601</v>
      </c>
      <c r="J204" s="37">
        <f t="shared" si="130"/>
        <v>1</v>
      </c>
      <c r="K204" s="89" t="str">
        <f t="shared" si="137"/>
        <v/>
      </c>
      <c r="L204" s="89">
        <f t="shared" ref="L204:L267" si="141">IF((AVERAGE(I195:I204))&lt;$BF$5,1,"")</f>
        <v>1</v>
      </c>
      <c r="M204" s="168">
        <f t="shared" si="112"/>
        <v>0.10082349529641296</v>
      </c>
      <c r="N204" s="165">
        <f t="shared" si="115"/>
        <v>1</v>
      </c>
      <c r="O204" s="70">
        <f t="shared" ref="O204:O267" si="142">IF((AVERAGE(C198:C204))&lt;$BF$4,1,"")</f>
        <v>1</v>
      </c>
      <c r="P204" s="102">
        <f t="shared" ref="P204:P267" si="143">IF(L204=1,(AVERAGE(IF(I204&gt;$BF$7,I204-$BF$7,0),IF(I203&gt;$BF$7,I203-$BF$7,0),IF(I202&gt;$BF$7,I202-$BF$7,0),IF(I201&gt;$BF$7,I201-$BF$7,0),IF(I200&gt;$BF$7,I200-$BF$7,0),IF(I199&gt;$BF$7,I199-$BF$7,0),IF(I198&gt;$BF$7,I198-$BF$7,0),IF(I197&gt;$BF$7,I197-$BF$7,0),IF(I196&gt;$BF$7,I196-$BF$7,0),IF(I195&gt;$BF$7,I195-$BF$7,0)))*$BF$8,"")</f>
        <v>0</v>
      </c>
      <c r="Q204" s="230" t="str">
        <f t="shared" si="120"/>
        <v/>
      </c>
      <c r="R204" s="46">
        <f t="shared" si="111"/>
        <v>0</v>
      </c>
      <c r="S204" s="27">
        <v>22116</v>
      </c>
      <c r="T204">
        <v>9.1400003433227504</v>
      </c>
      <c r="U204">
        <v>14.800000190734901</v>
      </c>
      <c r="V204">
        <v>0.60000002384185802</v>
      </c>
      <c r="W204">
        <v>18.992686810371701</v>
      </c>
      <c r="X204" s="36">
        <f t="shared" si="121"/>
        <v>1.2628018420154092</v>
      </c>
      <c r="Y204" s="41">
        <f t="shared" si="131"/>
        <v>49.472649463501767</v>
      </c>
      <c r="Z204" s="42">
        <f t="shared" si="132"/>
        <v>0.98945298927003533</v>
      </c>
      <c r="AA204" s="61">
        <f t="shared" si="122"/>
        <v>13.385000228881863</v>
      </c>
      <c r="AB204" s="37">
        <f t="shared" si="133"/>
        <v>1</v>
      </c>
      <c r="AC204" s="89">
        <f t="shared" si="138"/>
        <v>1</v>
      </c>
      <c r="AD204" s="89">
        <f t="shared" ref="AD204:AD267" si="144">IF((AVERAGE(AA195:AA204))&lt;$BF$5,1,"")</f>
        <v>1</v>
      </c>
      <c r="AE204" s="168">
        <f t="shared" si="140"/>
        <v>7.2025126024549899E-2</v>
      </c>
      <c r="AF204" s="165">
        <f t="shared" si="116"/>
        <v>0</v>
      </c>
      <c r="AG204" s="70">
        <f t="shared" ref="AG204:AG267" si="145">IF((AVERAGE(U198:U204))&lt;$BF$4,1,"")</f>
        <v>1</v>
      </c>
      <c r="AH204" s="102">
        <f t="shared" ref="AH204:AH267" si="146">IF(AD204=1,(AVERAGE(IF(AA204&gt;$BF$7,AA204-$BF$7,0),IF(AA203&gt;$BF$7,AA203-$BF$7,0),IF(AA202&gt;$BF$7,AA202-$BF$7,0),IF(AA201&gt;$BF$7,AA201-$BF$7,0),IF(AA200&gt;$BF$7,AA200-$BF$7,0),IF(AA199&gt;$BF$7,AA199-$BF$7,0),IF(AA198&gt;$BF$7,AA198-$BF$7,0),IF(AA197&gt;$BF$7,AA197-$BF$7,0),IF(AA196&gt;$BF$7,AA196-$BF$7,0),IF(AA195&gt;$BF$7,AA195-$BF$7,0)))*$BF$8,"")</f>
        <v>0</v>
      </c>
      <c r="AI204" s="230" t="str">
        <f t="shared" si="123"/>
        <v/>
      </c>
      <c r="AJ204" s="46">
        <f t="shared" si="113"/>
        <v>1</v>
      </c>
      <c r="AK204" s="27">
        <v>22482</v>
      </c>
      <c r="AL204">
        <v>7.0100002288818404</v>
      </c>
      <c r="AM204">
        <v>17.319999694824201</v>
      </c>
      <c r="AN204">
        <v>0.10000000149011599</v>
      </c>
      <c r="AO204">
        <v>19.113642678453498</v>
      </c>
      <c r="AP204" s="34">
        <f t="shared" si="124"/>
        <v>1.7264293767821395</v>
      </c>
      <c r="AQ204" s="38">
        <f t="shared" si="134"/>
        <v>48.718856500064405</v>
      </c>
      <c r="AR204" s="40">
        <f t="shared" si="135"/>
        <v>0.97437713000128812</v>
      </c>
      <c r="AS204" s="61">
        <f t="shared" si="125"/>
        <v>14.742499828338611</v>
      </c>
      <c r="AT204" s="35">
        <f t="shared" si="126"/>
        <v>1</v>
      </c>
      <c r="AU204" s="76">
        <f t="shared" si="139"/>
        <v>1</v>
      </c>
      <c r="AV204" s="89">
        <f t="shared" si="109"/>
        <v>1</v>
      </c>
      <c r="AW204" s="168">
        <f t="shared" si="127"/>
        <v>8.6441641633654753E-2</v>
      </c>
      <c r="AX204" s="165">
        <f t="shared" si="117"/>
        <v>1</v>
      </c>
      <c r="AY204" s="70">
        <f t="shared" ref="AY204:AY267" si="147">IF((AVERAGE(AM198:AM204))&lt;$BF$4,1,"")</f>
        <v>1</v>
      </c>
      <c r="AZ204" s="102">
        <f t="shared" si="110"/>
        <v>0</v>
      </c>
      <c r="BA204" s="230" t="str">
        <f t="shared" si="136"/>
        <v/>
      </c>
      <c r="BB204" s="46">
        <f t="shared" si="114"/>
        <v>1</v>
      </c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DG204">
        <v>6</v>
      </c>
      <c r="DH204" s="39">
        <v>15</v>
      </c>
      <c r="DK204">
        <v>0</v>
      </c>
    </row>
    <row r="205" spans="1:115" ht="15.6">
      <c r="A205" s="27">
        <v>20291</v>
      </c>
      <c r="B205">
        <v>11.539999961853001</v>
      </c>
      <c r="C205">
        <v>18.280000686645501</v>
      </c>
      <c r="D205">
        <v>21.200000762939499</v>
      </c>
      <c r="E205">
        <v>19.113642678453498</v>
      </c>
      <c r="F205" s="36">
        <f t="shared" si="118"/>
        <v>1.5237570728276302</v>
      </c>
      <c r="G205" s="41">
        <f t="shared" si="128"/>
        <v>50</v>
      </c>
      <c r="H205" s="42">
        <f t="shared" si="129"/>
        <v>1</v>
      </c>
      <c r="I205" s="61">
        <f t="shared" si="119"/>
        <v>16.595000505447377</v>
      </c>
      <c r="J205" s="37">
        <f t="shared" si="130"/>
        <v>1</v>
      </c>
      <c r="K205" s="89">
        <f t="shared" si="137"/>
        <v>1</v>
      </c>
      <c r="L205" s="89">
        <f t="shared" si="141"/>
        <v>1</v>
      </c>
      <c r="M205" s="168">
        <f t="shared" si="112"/>
        <v>0.10411530563033933</v>
      </c>
      <c r="N205" s="165">
        <f t="shared" si="115"/>
        <v>0</v>
      </c>
      <c r="O205" s="70">
        <f t="shared" si="142"/>
        <v>1</v>
      </c>
      <c r="P205" s="102">
        <f t="shared" si="143"/>
        <v>0</v>
      </c>
      <c r="Q205" s="230">
        <f t="shared" si="120"/>
        <v>20291</v>
      </c>
      <c r="R205" s="46">
        <f t="shared" si="111"/>
        <v>1</v>
      </c>
      <c r="S205" s="27">
        <v>22117</v>
      </c>
      <c r="T205">
        <v>9.4399995803833008</v>
      </c>
      <c r="U205">
        <v>18.7299995422363</v>
      </c>
      <c r="V205">
        <v>26.299999237060501</v>
      </c>
      <c r="W205">
        <v>19.113642678453498</v>
      </c>
      <c r="X205" s="36">
        <f t="shared" si="121"/>
        <v>1.7438112932178798</v>
      </c>
      <c r="Y205" s="41">
        <f t="shared" si="131"/>
        <v>50</v>
      </c>
      <c r="Z205" s="42">
        <f t="shared" si="132"/>
        <v>1</v>
      </c>
      <c r="AA205" s="61">
        <f t="shared" si="122"/>
        <v>16.40749955177305</v>
      </c>
      <c r="AB205" s="37">
        <f t="shared" si="133"/>
        <v>1</v>
      </c>
      <c r="AC205" s="89">
        <f t="shared" si="138"/>
        <v>1</v>
      </c>
      <c r="AD205" s="89">
        <f t="shared" si="144"/>
        <v>1</v>
      </c>
      <c r="AE205" s="168">
        <f t="shared" si="140"/>
        <v>0.10251970527705612</v>
      </c>
      <c r="AF205" s="165">
        <f t="shared" si="116"/>
        <v>0</v>
      </c>
      <c r="AG205" s="70">
        <f t="shared" si="145"/>
        <v>1</v>
      </c>
      <c r="AH205" s="102">
        <f t="shared" si="146"/>
        <v>0</v>
      </c>
      <c r="AI205" s="230" t="str">
        <f t="shared" si="123"/>
        <v/>
      </c>
      <c r="AJ205" s="46">
        <f t="shared" si="113"/>
        <v>1</v>
      </c>
      <c r="AK205" s="27">
        <v>22483</v>
      </c>
      <c r="AL205">
        <v>5.7800002098083496</v>
      </c>
      <c r="AM205">
        <v>16.969999313354499</v>
      </c>
      <c r="AN205">
        <v>0</v>
      </c>
      <c r="AO205">
        <v>19.238369573906802</v>
      </c>
      <c r="AP205" s="34">
        <f t="shared" si="124"/>
        <v>1.762608670224751</v>
      </c>
      <c r="AQ205" s="38">
        <f t="shared" si="134"/>
        <v>47.308769563884603</v>
      </c>
      <c r="AR205" s="40">
        <f t="shared" si="135"/>
        <v>0.94617539127769201</v>
      </c>
      <c r="AS205" s="61">
        <f t="shared" si="125"/>
        <v>14.172499537467962</v>
      </c>
      <c r="AT205" s="35">
        <f t="shared" si="126"/>
        <v>1</v>
      </c>
      <c r="AU205" s="76">
        <f t="shared" si="139"/>
        <v>1</v>
      </c>
      <c r="AV205" s="89">
        <f t="shared" ref="AV205:AV268" si="148">IF((AVERAGE(AS196:AS205))&lt;$BF$5,1,"")</f>
        <v>1</v>
      </c>
      <c r="AW205" s="168">
        <f t="shared" si="127"/>
        <v>8.0454909754485437E-2</v>
      </c>
      <c r="AX205" s="165">
        <f t="shared" si="117"/>
        <v>0</v>
      </c>
      <c r="AY205" s="70">
        <f t="shared" si="147"/>
        <v>1</v>
      </c>
      <c r="AZ205" s="102">
        <f t="shared" ref="AZ205:AZ268" si="149">IF(AV205=1,(AVERAGE(IF(AS205&gt;$BF$7,AS205-$BF$7,0),IF(AS204&gt;$BF$7,AS204-$BF$7,0),IF(AS203&gt;$BF$7,AS203-$BF$7,0),IF(AS202&gt;$BF$7,AS202-$BF$7,0),IF(AS201&gt;$BF$7,AS201-$BF$7,0),IF(AS200&gt;$BF$7,AS200-$BF$7,0),IF(AS199&gt;$BF$7,AS199-$BF$7,0),IF(AS198&gt;$BF$7,AS198-$BF$7,0),IF(AS197&gt;$BF$7,AS197-$BF$7,0),IF(AS196&gt;$BF$7,AS196-$BF$7,0)))*$BF$8,"")</f>
        <v>0</v>
      </c>
      <c r="BA205" s="230" t="str">
        <f t="shared" si="136"/>
        <v/>
      </c>
      <c r="BB205" s="46">
        <f t="shared" si="114"/>
        <v>1</v>
      </c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DG205">
        <v>9.8000000000000007</v>
      </c>
      <c r="DH205">
        <v>21</v>
      </c>
      <c r="DK205">
        <v>3.8</v>
      </c>
    </row>
    <row r="206" spans="1:115" ht="15.6">
      <c r="A206" s="27">
        <v>20292</v>
      </c>
      <c r="B206">
        <v>8.5100002288818395</v>
      </c>
      <c r="C206">
        <v>14.789999961853001</v>
      </c>
      <c r="D206">
        <v>11.300000190734901</v>
      </c>
      <c r="E206">
        <v>19.238369573906802</v>
      </c>
      <c r="F206" s="36">
        <f t="shared" si="118"/>
        <v>1.3328925121221007</v>
      </c>
      <c r="G206" s="41">
        <f t="shared" si="128"/>
        <v>50</v>
      </c>
      <c r="H206" s="42">
        <f t="shared" si="129"/>
        <v>1</v>
      </c>
      <c r="I206" s="61">
        <f t="shared" si="119"/>
        <v>13.22000002861021</v>
      </c>
      <c r="J206" s="37">
        <f t="shared" si="130"/>
        <v>1</v>
      </c>
      <c r="K206" s="89">
        <f t="shared" si="137"/>
        <v>1</v>
      </c>
      <c r="L206" s="89">
        <f t="shared" si="141"/>
        <v>1</v>
      </c>
      <c r="M206" s="168">
        <f t="shared" si="112"/>
        <v>7.0249936308278235E-2</v>
      </c>
      <c r="N206" s="165">
        <f t="shared" si="115"/>
        <v>0</v>
      </c>
      <c r="O206" s="70">
        <f t="shared" si="142"/>
        <v>1</v>
      </c>
      <c r="P206" s="102">
        <f t="shared" si="143"/>
        <v>0</v>
      </c>
      <c r="Q206" s="230" t="str">
        <f t="shared" si="120"/>
        <v/>
      </c>
      <c r="R206" s="46">
        <f t="shared" si="111"/>
        <v>1</v>
      </c>
      <c r="S206" s="27">
        <v>22118</v>
      </c>
      <c r="T206">
        <v>9.7899999618530291</v>
      </c>
      <c r="U206">
        <v>17.209999084472699</v>
      </c>
      <c r="V206">
        <v>8</v>
      </c>
      <c r="W206">
        <v>19.238369573906802</v>
      </c>
      <c r="X206" s="36">
        <f t="shared" si="121"/>
        <v>1.539842396634707</v>
      </c>
      <c r="Y206" s="41">
        <f t="shared" si="131"/>
        <v>50</v>
      </c>
      <c r="Z206" s="42">
        <f t="shared" si="132"/>
        <v>1</v>
      </c>
      <c r="AA206" s="61">
        <f t="shared" si="122"/>
        <v>15.354999303817781</v>
      </c>
      <c r="AB206" s="37">
        <f t="shared" si="133"/>
        <v>1</v>
      </c>
      <c r="AC206" s="89">
        <f t="shared" si="138"/>
        <v>1</v>
      </c>
      <c r="AD206" s="89">
        <f t="shared" si="144"/>
        <v>1</v>
      </c>
      <c r="AE206" s="168">
        <f t="shared" si="140"/>
        <v>9.2667800557644453E-2</v>
      </c>
      <c r="AF206" s="165">
        <f t="shared" si="116"/>
        <v>0</v>
      </c>
      <c r="AG206" s="70">
        <f t="shared" si="145"/>
        <v>1</v>
      </c>
      <c r="AH206" s="102">
        <f t="shared" si="146"/>
        <v>0</v>
      </c>
      <c r="AI206" s="230" t="str">
        <f t="shared" si="123"/>
        <v/>
      </c>
      <c r="AJ206" s="46">
        <f t="shared" si="113"/>
        <v>1</v>
      </c>
      <c r="AK206" s="27">
        <v>22484</v>
      </c>
      <c r="AL206">
        <v>4.1700000762939498</v>
      </c>
      <c r="AM206">
        <v>17.579999923706101</v>
      </c>
      <c r="AN206">
        <v>0</v>
      </c>
      <c r="AO206">
        <v>19.3668243432856</v>
      </c>
      <c r="AP206" s="34">
        <f t="shared" si="124"/>
        <v>1.9091408844962539</v>
      </c>
      <c r="AQ206" s="38">
        <f t="shared" si="134"/>
        <v>45.781456856287598</v>
      </c>
      <c r="AR206" s="40">
        <f t="shared" si="135"/>
        <v>0.915629137125752</v>
      </c>
      <c r="AS206" s="61">
        <f t="shared" si="125"/>
        <v>14.227499961853063</v>
      </c>
      <c r="AT206" s="35">
        <f t="shared" si="126"/>
        <v>1</v>
      </c>
      <c r="AU206" s="76">
        <f t="shared" si="139"/>
        <v>1</v>
      </c>
      <c r="AV206" s="89">
        <f t="shared" si="148"/>
        <v>1</v>
      </c>
      <c r="AW206" s="168">
        <f t="shared" si="127"/>
        <v>8.1038315860899046E-2</v>
      </c>
      <c r="AX206" s="165">
        <f t="shared" si="117"/>
        <v>0</v>
      </c>
      <c r="AY206" s="70">
        <f t="shared" si="147"/>
        <v>1</v>
      </c>
      <c r="AZ206" s="102">
        <f t="shared" si="149"/>
        <v>0</v>
      </c>
      <c r="BA206" s="230" t="str">
        <f t="shared" si="136"/>
        <v/>
      </c>
      <c r="BB206" s="46">
        <f t="shared" si="114"/>
        <v>1</v>
      </c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DG206" s="39">
        <v>6</v>
      </c>
      <c r="DH206">
        <v>22</v>
      </c>
      <c r="DK206">
        <v>0</v>
      </c>
    </row>
    <row r="207" spans="1:115" ht="15.6">
      <c r="A207" s="27">
        <v>20293</v>
      </c>
      <c r="B207">
        <v>8.1800003051757795</v>
      </c>
      <c r="C207">
        <v>16.399999618530298</v>
      </c>
      <c r="D207">
        <v>13.800000190734901</v>
      </c>
      <c r="E207">
        <v>19.3668243432856</v>
      </c>
      <c r="F207" s="36">
        <f t="shared" si="118"/>
        <v>1.5684773191766677</v>
      </c>
      <c r="G207" s="41">
        <f t="shared" si="128"/>
        <v>50</v>
      </c>
      <c r="H207" s="42">
        <f t="shared" si="129"/>
        <v>1</v>
      </c>
      <c r="I207" s="61">
        <f t="shared" si="119"/>
        <v>14.344999790191668</v>
      </c>
      <c r="J207" s="37">
        <f t="shared" si="130"/>
        <v>1</v>
      </c>
      <c r="K207" s="89">
        <f t="shared" si="137"/>
        <v>1</v>
      </c>
      <c r="L207" s="89">
        <f t="shared" si="141"/>
        <v>1</v>
      </c>
      <c r="M207" s="168">
        <f t="shared" si="112"/>
        <v>8.2281119706362316E-2</v>
      </c>
      <c r="N207" s="165">
        <f t="shared" si="115"/>
        <v>1</v>
      </c>
      <c r="O207" s="70">
        <f t="shared" si="142"/>
        <v>1</v>
      </c>
      <c r="P207" s="102">
        <f t="shared" si="143"/>
        <v>0</v>
      </c>
      <c r="Q207" s="230" t="str">
        <f t="shared" si="120"/>
        <v/>
      </c>
      <c r="R207" s="46">
        <f t="shared" si="111"/>
        <v>1</v>
      </c>
      <c r="S207" s="27">
        <v>22119</v>
      </c>
      <c r="T207">
        <v>6.5799999237060502</v>
      </c>
      <c r="U207">
        <v>14.689999580383301</v>
      </c>
      <c r="V207">
        <v>0.20000000298023199</v>
      </c>
      <c r="W207">
        <v>19.3668243432856</v>
      </c>
      <c r="X207" s="36">
        <f t="shared" si="121"/>
        <v>1.4722576237659919</v>
      </c>
      <c r="Y207" s="41">
        <f t="shared" si="131"/>
        <v>49.022193903967441</v>
      </c>
      <c r="Z207" s="42">
        <f t="shared" si="132"/>
        <v>0.98044387807934885</v>
      </c>
      <c r="AA207" s="61">
        <f t="shared" si="122"/>
        <v>12.662499666213989</v>
      </c>
      <c r="AB207" s="37">
        <f t="shared" si="133"/>
        <v>1</v>
      </c>
      <c r="AC207" s="89">
        <f t="shared" si="138"/>
        <v>1</v>
      </c>
      <c r="AD207" s="89">
        <f t="shared" si="144"/>
        <v>1</v>
      </c>
      <c r="AE207" s="168">
        <f t="shared" si="140"/>
        <v>6.4261081986468682E-2</v>
      </c>
      <c r="AF207" s="165">
        <f t="shared" si="116"/>
        <v>0</v>
      </c>
      <c r="AG207" s="70">
        <f t="shared" si="145"/>
        <v>1</v>
      </c>
      <c r="AH207" s="102">
        <f t="shared" si="146"/>
        <v>0</v>
      </c>
      <c r="AI207" s="230" t="str">
        <f t="shared" si="123"/>
        <v/>
      </c>
      <c r="AJ207" s="46">
        <f t="shared" si="113"/>
        <v>1</v>
      </c>
      <c r="AK207" s="27">
        <v>22485</v>
      </c>
      <c r="AL207">
        <v>8.7600002288818395</v>
      </c>
      <c r="AM207">
        <v>15.319999694824199</v>
      </c>
      <c r="AN207">
        <v>27.100000381469702</v>
      </c>
      <c r="AO207">
        <v>19.4989638331439</v>
      </c>
      <c r="AP207" s="34">
        <f t="shared" si="124"/>
        <v>1.3990202659748725</v>
      </c>
      <c r="AQ207" s="38">
        <f t="shared" si="134"/>
        <v>50</v>
      </c>
      <c r="AR207" s="40">
        <f t="shared" si="135"/>
        <v>1</v>
      </c>
      <c r="AS207" s="61">
        <f t="shared" si="125"/>
        <v>13.679999828338609</v>
      </c>
      <c r="AT207" s="35">
        <f t="shared" si="126"/>
        <v>1</v>
      </c>
      <c r="AU207" s="76">
        <f t="shared" si="139"/>
        <v>1</v>
      </c>
      <c r="AV207" s="89">
        <f t="shared" si="148"/>
        <v>1</v>
      </c>
      <c r="AW207" s="168">
        <f t="shared" si="127"/>
        <v>7.5194960412444042E-2</v>
      </c>
      <c r="AX207" s="165">
        <f t="shared" si="117"/>
        <v>0</v>
      </c>
      <c r="AY207" s="70">
        <f t="shared" si="147"/>
        <v>1</v>
      </c>
      <c r="AZ207" s="102">
        <f t="shared" si="149"/>
        <v>0</v>
      </c>
      <c r="BA207" s="230" t="str">
        <f t="shared" si="136"/>
        <v/>
      </c>
      <c r="BB207" s="46">
        <f t="shared" si="114"/>
        <v>1</v>
      </c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DG207">
        <v>4.5</v>
      </c>
      <c r="DH207">
        <v>17.2</v>
      </c>
      <c r="DK207">
        <v>0</v>
      </c>
    </row>
    <row r="208" spans="1:115" ht="15.6">
      <c r="A208" s="27">
        <v>20294</v>
      </c>
      <c r="B208">
        <v>9.2899999618530291</v>
      </c>
      <c r="C208">
        <v>16.2700004577637</v>
      </c>
      <c r="D208">
        <v>14.5</v>
      </c>
      <c r="E208">
        <v>19.4989638331439</v>
      </c>
      <c r="F208" s="36">
        <f t="shared" si="118"/>
        <v>1.478898935006776</v>
      </c>
      <c r="G208" s="41">
        <f t="shared" si="128"/>
        <v>50</v>
      </c>
      <c r="H208" s="42">
        <f t="shared" si="129"/>
        <v>1</v>
      </c>
      <c r="I208" s="61">
        <f t="shared" si="119"/>
        <v>14.525000333786032</v>
      </c>
      <c r="J208" s="37">
        <f t="shared" si="130"/>
        <v>1</v>
      </c>
      <c r="K208" s="89">
        <f t="shared" si="137"/>
        <v>1</v>
      </c>
      <c r="L208" s="89">
        <f t="shared" si="141"/>
        <v>1</v>
      </c>
      <c r="M208" s="168">
        <f t="shared" si="112"/>
        <v>8.4174341118569918E-2</v>
      </c>
      <c r="N208" s="165">
        <f t="shared" si="115"/>
        <v>1</v>
      </c>
      <c r="O208" s="70">
        <f t="shared" si="142"/>
        <v>1</v>
      </c>
      <c r="P208" s="102">
        <f t="shared" si="143"/>
        <v>0</v>
      </c>
      <c r="Q208" s="230" t="str">
        <f t="shared" si="120"/>
        <v/>
      </c>
      <c r="R208" s="46">
        <f t="shared" ref="R208:R271" si="150">IF(AND(SUM(D195:D199)&gt;$BF$6,L208=1),1,0)</f>
        <v>1</v>
      </c>
      <c r="S208" s="27">
        <v>22120</v>
      </c>
      <c r="T208">
        <v>10.6099996566772</v>
      </c>
      <c r="U208">
        <v>13.4799995422363</v>
      </c>
      <c r="V208">
        <v>5.1999998092651403</v>
      </c>
      <c r="W208">
        <v>19.4989638331439</v>
      </c>
      <c r="X208" s="36">
        <f t="shared" si="121"/>
        <v>0.92551998815522563</v>
      </c>
      <c r="Y208" s="41">
        <f t="shared" si="131"/>
        <v>50</v>
      </c>
      <c r="Z208" s="42">
        <f t="shared" si="132"/>
        <v>1</v>
      </c>
      <c r="AA208" s="61">
        <f t="shared" si="122"/>
        <v>12.762499570846526</v>
      </c>
      <c r="AB208" s="37">
        <f t="shared" si="133"/>
        <v>1</v>
      </c>
      <c r="AC208" s="89">
        <f t="shared" si="138"/>
        <v>1</v>
      </c>
      <c r="AD208" s="89">
        <f t="shared" si="144"/>
        <v>1</v>
      </c>
      <c r="AE208" s="168">
        <f t="shared" si="140"/>
        <v>6.5332896602070881E-2</v>
      </c>
      <c r="AF208" s="165">
        <f t="shared" si="116"/>
        <v>0</v>
      </c>
      <c r="AG208" s="70">
        <f t="shared" si="145"/>
        <v>1</v>
      </c>
      <c r="AH208" s="102">
        <f t="shared" si="146"/>
        <v>0</v>
      </c>
      <c r="AI208" s="230" t="str">
        <f t="shared" si="123"/>
        <v/>
      </c>
      <c r="AJ208" s="46">
        <f t="shared" si="113"/>
        <v>1</v>
      </c>
      <c r="AK208" s="27">
        <v>22486</v>
      </c>
      <c r="AL208">
        <v>4.9099998474121103</v>
      </c>
      <c r="AM208">
        <v>15.420000076293899</v>
      </c>
      <c r="AN208">
        <v>6.5</v>
      </c>
      <c r="AO208">
        <v>19.634744890035702</v>
      </c>
      <c r="AP208" s="34">
        <f t="shared" si="124"/>
        <v>1.671102929012958</v>
      </c>
      <c r="AQ208" s="38">
        <f t="shared" si="134"/>
        <v>50</v>
      </c>
      <c r="AR208" s="40">
        <f t="shared" si="135"/>
        <v>1</v>
      </c>
      <c r="AS208" s="61">
        <f t="shared" si="125"/>
        <v>12.792500019073451</v>
      </c>
      <c r="AT208" s="35">
        <f t="shared" si="126"/>
        <v>1</v>
      </c>
      <c r="AU208" s="76">
        <f t="shared" si="139"/>
        <v>1</v>
      </c>
      <c r="AV208" s="89">
        <f t="shared" si="148"/>
        <v>1</v>
      </c>
      <c r="AW208" s="168">
        <f t="shared" si="127"/>
        <v>6.5654730349693269E-2</v>
      </c>
      <c r="AX208" s="165">
        <f t="shared" si="117"/>
        <v>0</v>
      </c>
      <c r="AY208" s="70">
        <f t="shared" si="147"/>
        <v>1</v>
      </c>
      <c r="AZ208" s="102">
        <f t="shared" si="149"/>
        <v>0</v>
      </c>
      <c r="BA208" s="230" t="str">
        <f t="shared" si="136"/>
        <v/>
      </c>
      <c r="BB208" s="46">
        <f t="shared" si="114"/>
        <v>1</v>
      </c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DG208">
        <v>6.1</v>
      </c>
      <c r="DH208">
        <v>19.5</v>
      </c>
      <c r="DK208">
        <v>0</v>
      </c>
    </row>
    <row r="209" spans="1:115" ht="15.6">
      <c r="A209" s="27">
        <v>20295</v>
      </c>
      <c r="B209">
        <v>10.2299995422363</v>
      </c>
      <c r="C209">
        <v>16.829999923706101</v>
      </c>
      <c r="D209">
        <v>17.399999618530298</v>
      </c>
      <c r="E209">
        <v>19.634744890035702</v>
      </c>
      <c r="F209" s="36">
        <f t="shared" si="118"/>
        <v>1.4836087502268063</v>
      </c>
      <c r="G209" s="41">
        <f t="shared" si="128"/>
        <v>50</v>
      </c>
      <c r="H209" s="42">
        <f t="shared" si="129"/>
        <v>1</v>
      </c>
      <c r="I209" s="61">
        <f t="shared" si="119"/>
        <v>15.179999828338651</v>
      </c>
      <c r="J209" s="37">
        <f t="shared" si="130"/>
        <v>1</v>
      </c>
      <c r="K209" s="89">
        <f t="shared" si="137"/>
        <v>1</v>
      </c>
      <c r="L209" s="89">
        <f t="shared" si="141"/>
        <v>1</v>
      </c>
      <c r="M209" s="168">
        <f t="shared" ref="M209:M272" si="151">IF(AND(I209&lt;21.5,I209&gt;4.5),0.000318*I209*(I209-4.5)*((21.5-I209)^(1/3.25)),0)</f>
        <v>9.0916900515850857E-2</v>
      </c>
      <c r="N209" s="165">
        <f t="shared" si="115"/>
        <v>1</v>
      </c>
      <c r="O209" s="70">
        <f t="shared" si="142"/>
        <v>1</v>
      </c>
      <c r="P209" s="102">
        <f t="shared" si="143"/>
        <v>0</v>
      </c>
      <c r="Q209" s="230" t="str">
        <f t="shared" si="120"/>
        <v/>
      </c>
      <c r="R209" s="46">
        <f t="shared" si="150"/>
        <v>1</v>
      </c>
      <c r="S209" s="27">
        <v>22121</v>
      </c>
      <c r="T209">
        <v>9.7899999618530291</v>
      </c>
      <c r="U209">
        <v>15.949999809265099</v>
      </c>
      <c r="V209">
        <v>10.800000190734901</v>
      </c>
      <c r="W209">
        <v>19.634744890035702</v>
      </c>
      <c r="X209" s="36">
        <f t="shared" si="121"/>
        <v>1.4031081255058395</v>
      </c>
      <c r="Y209" s="41">
        <f t="shared" si="131"/>
        <v>50</v>
      </c>
      <c r="Z209" s="42">
        <f t="shared" si="132"/>
        <v>1</v>
      </c>
      <c r="AA209" s="61">
        <f t="shared" si="122"/>
        <v>14.409999847412081</v>
      </c>
      <c r="AB209" s="37">
        <f t="shared" si="133"/>
        <v>1</v>
      </c>
      <c r="AC209" s="89">
        <f t="shared" si="138"/>
        <v>1</v>
      </c>
      <c r="AD209" s="89">
        <f t="shared" si="144"/>
        <v>1</v>
      </c>
      <c r="AE209" s="168">
        <f t="shared" si="140"/>
        <v>8.2966362557606685E-2</v>
      </c>
      <c r="AF209" s="165">
        <f t="shared" si="116"/>
        <v>0</v>
      </c>
      <c r="AG209" s="70">
        <f t="shared" si="145"/>
        <v>1</v>
      </c>
      <c r="AH209" s="102">
        <f t="shared" si="146"/>
        <v>0</v>
      </c>
      <c r="AI209" s="230" t="str">
        <f t="shared" si="123"/>
        <v/>
      </c>
      <c r="AJ209" s="46">
        <f t="shared" ref="AJ209:AJ272" si="152">IF(AND(SUM(V196:V200)&gt;$BF$6,AD209=1),1,0)</f>
        <v>1</v>
      </c>
      <c r="AK209" s="27">
        <v>22487</v>
      </c>
      <c r="AL209">
        <v>4.1700000762939498</v>
      </c>
      <c r="AM209">
        <v>15.670000076293899</v>
      </c>
      <c r="AN209">
        <v>0</v>
      </c>
      <c r="AO209">
        <v>19.774124360515</v>
      </c>
      <c r="AP209" s="34">
        <f t="shared" si="124"/>
        <v>1.7450230185309443</v>
      </c>
      <c r="AQ209" s="38">
        <f t="shared" si="134"/>
        <v>48.603981585175248</v>
      </c>
      <c r="AR209" s="40">
        <f t="shared" si="135"/>
        <v>0.97207963170350498</v>
      </c>
      <c r="AS209" s="61">
        <f t="shared" si="125"/>
        <v>12.795000076293912</v>
      </c>
      <c r="AT209" s="35">
        <f t="shared" si="126"/>
        <v>1</v>
      </c>
      <c r="AU209" s="76">
        <f t="shared" si="139"/>
        <v>1</v>
      </c>
      <c r="AV209" s="89">
        <f t="shared" si="148"/>
        <v>1</v>
      </c>
      <c r="AW209" s="168">
        <f t="shared" si="127"/>
        <v>6.5681555470933892E-2</v>
      </c>
      <c r="AX209" s="165">
        <f t="shared" si="117"/>
        <v>0</v>
      </c>
      <c r="AY209" s="70">
        <f t="shared" si="147"/>
        <v>1</v>
      </c>
      <c r="AZ209" s="102">
        <f t="shared" si="149"/>
        <v>0</v>
      </c>
      <c r="BA209" s="230" t="str">
        <f t="shared" si="136"/>
        <v/>
      </c>
      <c r="BB209" s="46">
        <f t="shared" ref="BB209:BB272" si="153">IF(AND(SUM(AN196:AN200)&gt;$BF$6,AV209=1),1,0)</f>
        <v>0</v>
      </c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DG209">
        <v>10.199999999999999</v>
      </c>
      <c r="DH209">
        <v>15</v>
      </c>
      <c r="DK209">
        <v>0.5</v>
      </c>
    </row>
    <row r="210" spans="1:115" ht="15.6">
      <c r="A210" s="27">
        <v>20296</v>
      </c>
      <c r="B210">
        <v>7.6399998664856001</v>
      </c>
      <c r="C210">
        <v>14.420000076293899</v>
      </c>
      <c r="D210">
        <v>10.800000190734901</v>
      </c>
      <c r="E210">
        <v>19.774124360515</v>
      </c>
      <c r="F210" s="36">
        <f t="shared" si="118"/>
        <v>1.3935370133994547</v>
      </c>
      <c r="G210" s="41">
        <f t="shared" si="128"/>
        <v>50</v>
      </c>
      <c r="H210" s="42">
        <f t="shared" si="129"/>
        <v>1</v>
      </c>
      <c r="I210" s="61">
        <f t="shared" si="119"/>
        <v>12.725000023841824</v>
      </c>
      <c r="J210" s="37">
        <f t="shared" si="130"/>
        <v>1</v>
      </c>
      <c r="K210" s="89">
        <f t="shared" si="137"/>
        <v>1</v>
      </c>
      <c r="L210" s="89">
        <f t="shared" si="141"/>
        <v>1</v>
      </c>
      <c r="M210" s="168">
        <f t="shared" si="151"/>
        <v>6.4930792557066658E-2</v>
      </c>
      <c r="N210" s="165">
        <f t="shared" si="115"/>
        <v>1</v>
      </c>
      <c r="O210" s="70">
        <f t="shared" si="142"/>
        <v>1</v>
      </c>
      <c r="P210" s="102">
        <f t="shared" si="143"/>
        <v>0</v>
      </c>
      <c r="Q210" s="230" t="str">
        <f t="shared" si="120"/>
        <v/>
      </c>
      <c r="R210" s="46">
        <f t="shared" si="150"/>
        <v>0</v>
      </c>
      <c r="S210" s="27">
        <v>22122</v>
      </c>
      <c r="T210">
        <v>8.7700004577636701</v>
      </c>
      <c r="U210">
        <v>17.290000915527301</v>
      </c>
      <c r="V210">
        <v>5.0999999046325701</v>
      </c>
      <c r="W210">
        <v>19.774124360515</v>
      </c>
      <c r="X210" s="36">
        <f t="shared" si="121"/>
        <v>1.6705226029935567</v>
      </c>
      <c r="Y210" s="41">
        <f t="shared" si="131"/>
        <v>50</v>
      </c>
      <c r="Z210" s="42">
        <f t="shared" si="132"/>
        <v>1</v>
      </c>
      <c r="AA210" s="61">
        <f t="shared" si="122"/>
        <v>15.160000801086394</v>
      </c>
      <c r="AB210" s="37">
        <f t="shared" si="133"/>
        <v>1</v>
      </c>
      <c r="AC210" s="89">
        <f t="shared" si="138"/>
        <v>1</v>
      </c>
      <c r="AD210" s="89">
        <f t="shared" si="144"/>
        <v>1</v>
      </c>
      <c r="AE210" s="168">
        <f t="shared" si="140"/>
        <v>9.0715241150957554E-2</v>
      </c>
      <c r="AF210" s="165">
        <f t="shared" si="116"/>
        <v>0</v>
      </c>
      <c r="AG210" s="70">
        <f t="shared" si="145"/>
        <v>1</v>
      </c>
      <c r="AH210" s="102">
        <f t="shared" si="146"/>
        <v>0</v>
      </c>
      <c r="AI210" s="230" t="str">
        <f t="shared" si="123"/>
        <v/>
      </c>
      <c r="AJ210" s="46">
        <f t="shared" si="152"/>
        <v>1</v>
      </c>
      <c r="AK210" s="27">
        <v>22488</v>
      </c>
      <c r="AL210">
        <v>8.5299997329711896</v>
      </c>
      <c r="AM210">
        <v>22.0100002288818</v>
      </c>
      <c r="AN210">
        <v>0</v>
      </c>
      <c r="AO210">
        <v>19.917059091135599</v>
      </c>
      <c r="AP210" s="34">
        <f t="shared" si="124"/>
        <v>2.2702104177005915</v>
      </c>
      <c r="AQ210" s="38">
        <f t="shared" si="134"/>
        <v>46.787813251014775</v>
      </c>
      <c r="AR210" s="40">
        <f t="shared" si="135"/>
        <v>0.93575626502029552</v>
      </c>
      <c r="AS210" s="61">
        <f t="shared" si="125"/>
        <v>18.640000104904146</v>
      </c>
      <c r="AT210" s="35">
        <f t="shared" si="126"/>
        <v>1</v>
      </c>
      <c r="AU210" s="76">
        <f t="shared" si="139"/>
        <v>1</v>
      </c>
      <c r="AV210" s="89">
        <f t="shared" si="148"/>
        <v>1</v>
      </c>
      <c r="AW210" s="168">
        <f t="shared" si="127"/>
        <v>0.11580911855096282</v>
      </c>
      <c r="AX210" s="165">
        <f t="shared" si="117"/>
        <v>0</v>
      </c>
      <c r="AY210" s="70">
        <f t="shared" si="147"/>
        <v>1</v>
      </c>
      <c r="AZ210" s="102">
        <f t="shared" si="149"/>
        <v>0</v>
      </c>
      <c r="BA210" s="230" t="str">
        <f t="shared" si="136"/>
        <v/>
      </c>
      <c r="BB210" s="46">
        <f t="shared" si="153"/>
        <v>0</v>
      </c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DG210" s="39">
        <v>3</v>
      </c>
      <c r="DH210">
        <v>15.5</v>
      </c>
      <c r="DK210">
        <v>0</v>
      </c>
    </row>
    <row r="211" spans="1:115" ht="15.6">
      <c r="A211" s="27">
        <v>20297</v>
      </c>
      <c r="B211">
        <v>4.5799999237060502</v>
      </c>
      <c r="C211">
        <v>15.810000419616699</v>
      </c>
      <c r="D211">
        <v>6.4000000953674299</v>
      </c>
      <c r="E211">
        <v>19.917059091135599</v>
      </c>
      <c r="F211" s="36">
        <f t="shared" si="118"/>
        <v>1.7541120247236248</v>
      </c>
      <c r="G211" s="41">
        <f t="shared" si="128"/>
        <v>50</v>
      </c>
      <c r="H211" s="42">
        <f t="shared" si="129"/>
        <v>1</v>
      </c>
      <c r="I211" s="61">
        <f t="shared" si="119"/>
        <v>13.002500295639038</v>
      </c>
      <c r="J211" s="37">
        <f t="shared" si="130"/>
        <v>1</v>
      </c>
      <c r="K211" s="89">
        <f t="shared" si="137"/>
        <v>1</v>
      </c>
      <c r="L211" s="89">
        <f t="shared" si="141"/>
        <v>1</v>
      </c>
      <c r="M211" s="168">
        <f t="shared" si="151"/>
        <v>6.7910415709029517E-2</v>
      </c>
      <c r="N211" s="165">
        <f t="shared" si="115"/>
        <v>0</v>
      </c>
      <c r="O211" s="70">
        <f t="shared" si="142"/>
        <v>1</v>
      </c>
      <c r="P211" s="102">
        <f t="shared" si="143"/>
        <v>0</v>
      </c>
      <c r="Q211" s="230" t="str">
        <f t="shared" si="120"/>
        <v/>
      </c>
      <c r="R211" s="46">
        <f t="shared" si="150"/>
        <v>0</v>
      </c>
      <c r="S211" s="27">
        <v>22123</v>
      </c>
      <c r="T211">
        <v>10.3500003814697</v>
      </c>
      <c r="U211">
        <v>15.9700002670288</v>
      </c>
      <c r="V211">
        <v>26.200000762939499</v>
      </c>
      <c r="W211">
        <v>19.917059091135599</v>
      </c>
      <c r="X211" s="36">
        <f t="shared" si="121"/>
        <v>1.3723221509380314</v>
      </c>
      <c r="Y211" s="41">
        <f t="shared" si="131"/>
        <v>50</v>
      </c>
      <c r="Z211" s="42">
        <f t="shared" si="132"/>
        <v>1</v>
      </c>
      <c r="AA211" s="61">
        <f t="shared" si="122"/>
        <v>14.565000295639024</v>
      </c>
      <c r="AB211" s="37">
        <f t="shared" si="133"/>
        <v>1</v>
      </c>
      <c r="AC211" s="89">
        <f t="shared" si="138"/>
        <v>1</v>
      </c>
      <c r="AD211" s="89">
        <f t="shared" si="144"/>
        <v>1</v>
      </c>
      <c r="AE211" s="168">
        <f t="shared" si="140"/>
        <v>8.4593098335173353E-2</v>
      </c>
      <c r="AF211" s="165">
        <f t="shared" si="116"/>
        <v>0</v>
      </c>
      <c r="AG211" s="70">
        <f t="shared" si="145"/>
        <v>1</v>
      </c>
      <c r="AH211" s="102">
        <f t="shared" si="146"/>
        <v>0</v>
      </c>
      <c r="AI211" s="230" t="str">
        <f t="shared" si="123"/>
        <v/>
      </c>
      <c r="AJ211" s="46">
        <f t="shared" si="152"/>
        <v>1</v>
      </c>
      <c r="AK211" s="27">
        <v>22489</v>
      </c>
      <c r="AL211">
        <v>11.4799995422363</v>
      </c>
      <c r="AM211">
        <v>15.7200002670288</v>
      </c>
      <c r="AN211">
        <v>25.100000381469702</v>
      </c>
      <c r="AO211">
        <v>20.063505928451701</v>
      </c>
      <c r="AP211" s="34">
        <f t="shared" si="124"/>
        <v>1.2178146338339311</v>
      </c>
      <c r="AQ211" s="38">
        <f t="shared" si="134"/>
        <v>50</v>
      </c>
      <c r="AR211" s="40">
        <f t="shared" si="135"/>
        <v>1</v>
      </c>
      <c r="AS211" s="61">
        <f t="shared" si="125"/>
        <v>14.660000085830674</v>
      </c>
      <c r="AT211" s="35">
        <f t="shared" si="126"/>
        <v>1</v>
      </c>
      <c r="AU211" s="76">
        <f t="shared" si="139"/>
        <v>1</v>
      </c>
      <c r="AV211" s="89">
        <f t="shared" si="148"/>
        <v>1</v>
      </c>
      <c r="AW211" s="168">
        <f t="shared" si="127"/>
        <v>8.5584504725312385E-2</v>
      </c>
      <c r="AX211" s="165">
        <f t="shared" si="117"/>
        <v>0</v>
      </c>
      <c r="AY211" s="70">
        <f t="shared" si="147"/>
        <v>1</v>
      </c>
      <c r="AZ211" s="102">
        <f t="shared" si="149"/>
        <v>0</v>
      </c>
      <c r="BA211" s="230" t="str">
        <f t="shared" si="136"/>
        <v/>
      </c>
      <c r="BB211" s="46">
        <f t="shared" si="153"/>
        <v>0</v>
      </c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DG211">
        <v>2</v>
      </c>
      <c r="DH211">
        <v>15.9</v>
      </c>
      <c r="DK211">
        <v>0</v>
      </c>
    </row>
    <row r="212" spans="1:115" ht="15.6">
      <c r="A212" s="27">
        <v>20298</v>
      </c>
      <c r="B212">
        <v>5.4200000762939498</v>
      </c>
      <c r="C212">
        <v>17.280000686645501</v>
      </c>
      <c r="D212">
        <v>0.10000000149011599</v>
      </c>
      <c r="E212">
        <v>20.063505928451701</v>
      </c>
      <c r="F212" s="36">
        <f t="shared" si="118"/>
        <v>1.8908169931267289</v>
      </c>
      <c r="G212" s="41">
        <f t="shared" si="128"/>
        <v>48.587346406988736</v>
      </c>
      <c r="H212" s="42">
        <f t="shared" si="129"/>
        <v>0.9717469281397747</v>
      </c>
      <c r="I212" s="61">
        <f t="shared" si="119"/>
        <v>14.315000534057614</v>
      </c>
      <c r="J212" s="37">
        <f t="shared" si="130"/>
        <v>1</v>
      </c>
      <c r="K212" s="89">
        <f t="shared" si="137"/>
        <v>1</v>
      </c>
      <c r="L212" s="89">
        <f t="shared" si="141"/>
        <v>1</v>
      </c>
      <c r="M212" s="168">
        <f t="shared" si="151"/>
        <v>8.1964300367025983E-2</v>
      </c>
      <c r="N212" s="165">
        <f t="shared" ref="N212:N275" si="154">IF(AND(SUM(M201:M212)&gt;1,SUM(D197:D201)&gt;$BF$6),1,0)</f>
        <v>0</v>
      </c>
      <c r="O212" s="70">
        <f t="shared" si="142"/>
        <v>1</v>
      </c>
      <c r="P212" s="102">
        <f t="shared" si="143"/>
        <v>0</v>
      </c>
      <c r="Q212" s="230" t="str">
        <f t="shared" si="120"/>
        <v/>
      </c>
      <c r="R212" s="46">
        <f t="shared" si="150"/>
        <v>0</v>
      </c>
      <c r="S212" s="27">
        <v>22124</v>
      </c>
      <c r="T212">
        <v>8.1000003814697301</v>
      </c>
      <c r="U212">
        <v>16.309999465942401</v>
      </c>
      <c r="V212">
        <v>8.3999996185302699</v>
      </c>
      <c r="W212">
        <v>20.063505928451701</v>
      </c>
      <c r="X212" s="36">
        <f t="shared" si="121"/>
        <v>1.6193240298491851</v>
      </c>
      <c r="Y212" s="41">
        <f t="shared" si="131"/>
        <v>50</v>
      </c>
      <c r="Z212" s="42">
        <f t="shared" si="132"/>
        <v>1</v>
      </c>
      <c r="AA212" s="61">
        <f t="shared" si="122"/>
        <v>14.257499694824233</v>
      </c>
      <c r="AB212" s="37">
        <f t="shared" si="133"/>
        <v>1</v>
      </c>
      <c r="AC212" s="89">
        <f t="shared" si="138"/>
        <v>1</v>
      </c>
      <c r="AD212" s="89">
        <f t="shared" si="144"/>
        <v>1</v>
      </c>
      <c r="AE212" s="168">
        <f t="shared" si="140"/>
        <v>8.1356099924583536E-2</v>
      </c>
      <c r="AF212" s="165">
        <f t="shared" si="116"/>
        <v>0</v>
      </c>
      <c r="AG212" s="70">
        <f t="shared" si="145"/>
        <v>1</v>
      </c>
      <c r="AH212" s="102">
        <f t="shared" si="146"/>
        <v>0</v>
      </c>
      <c r="AI212" s="230" t="str">
        <f t="shared" si="123"/>
        <v/>
      </c>
      <c r="AJ212" s="46">
        <f t="shared" si="152"/>
        <v>1</v>
      </c>
      <c r="AK212" s="27">
        <v>22490</v>
      </c>
      <c r="AL212">
        <v>10.8800001144409</v>
      </c>
      <c r="AM212">
        <v>16.379999160766602</v>
      </c>
      <c r="AN212">
        <v>11.199999809265099</v>
      </c>
      <c r="AO212">
        <v>20.213421719017202</v>
      </c>
      <c r="AP212" s="34">
        <f t="shared" si="124"/>
        <v>1.3987086853848076</v>
      </c>
      <c r="AQ212" s="38">
        <f t="shared" si="134"/>
        <v>50</v>
      </c>
      <c r="AR212" s="40">
        <f t="shared" si="135"/>
        <v>1</v>
      </c>
      <c r="AS212" s="61">
        <f t="shared" si="125"/>
        <v>15.004999399185177</v>
      </c>
      <c r="AT212" s="35">
        <f t="shared" si="126"/>
        <v>1</v>
      </c>
      <c r="AU212" s="76">
        <f t="shared" si="139"/>
        <v>1</v>
      </c>
      <c r="AV212" s="89">
        <f t="shared" si="148"/>
        <v>1</v>
      </c>
      <c r="AW212" s="168">
        <f t="shared" si="127"/>
        <v>8.9142231610521372E-2</v>
      </c>
      <c r="AX212" s="165">
        <f t="shared" si="117"/>
        <v>0</v>
      </c>
      <c r="AY212" s="70">
        <f t="shared" si="147"/>
        <v>1</v>
      </c>
      <c r="AZ212" s="102">
        <f t="shared" si="149"/>
        <v>0</v>
      </c>
      <c r="BA212" s="230">
        <f t="shared" si="136"/>
        <v>22490</v>
      </c>
      <c r="BB212" s="46">
        <f t="shared" si="153"/>
        <v>1</v>
      </c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DG212">
        <v>4.5</v>
      </c>
      <c r="DH212">
        <v>18</v>
      </c>
      <c r="DK212">
        <v>0.2</v>
      </c>
    </row>
    <row r="213" spans="1:115" ht="15.6">
      <c r="A213" s="27">
        <v>20299</v>
      </c>
      <c r="B213">
        <v>9.1099996566772496</v>
      </c>
      <c r="C213">
        <v>18.120000839233398</v>
      </c>
      <c r="D213">
        <v>2.9000000953674299</v>
      </c>
      <c r="E213">
        <v>20.213421719017202</v>
      </c>
      <c r="F213" s="36">
        <f t="shared" si="118"/>
        <v>1.7893738243949322</v>
      </c>
      <c r="G213" s="41">
        <f t="shared" si="128"/>
        <v>50</v>
      </c>
      <c r="H213" s="42">
        <f t="shared" si="129"/>
        <v>1</v>
      </c>
      <c r="I213" s="61">
        <f t="shared" si="119"/>
        <v>15.86750054359436</v>
      </c>
      <c r="J213" s="37">
        <f t="shared" si="130"/>
        <v>1</v>
      </c>
      <c r="K213" s="89">
        <f t="shared" si="137"/>
        <v>1</v>
      </c>
      <c r="L213" s="89">
        <f t="shared" si="141"/>
        <v>1</v>
      </c>
      <c r="M213" s="168">
        <f t="shared" si="151"/>
        <v>9.7630518848222506E-2</v>
      </c>
      <c r="N213" s="165">
        <f t="shared" si="154"/>
        <v>0</v>
      </c>
      <c r="O213" s="70">
        <f t="shared" si="142"/>
        <v>1</v>
      </c>
      <c r="P213" s="102">
        <f t="shared" si="143"/>
        <v>0</v>
      </c>
      <c r="Q213" s="230" t="str">
        <f t="shared" si="120"/>
        <v/>
      </c>
      <c r="R213" s="46">
        <f t="shared" si="150"/>
        <v>0</v>
      </c>
      <c r="S213" s="27">
        <v>22125</v>
      </c>
      <c r="T213">
        <v>9.3599996566772496</v>
      </c>
      <c r="U213">
        <v>14.0100002288818</v>
      </c>
      <c r="V213">
        <v>10.800000190734901</v>
      </c>
      <c r="W213">
        <v>20.213421719017202</v>
      </c>
      <c r="X213" s="36">
        <f t="shared" si="121"/>
        <v>1.2065052693415041</v>
      </c>
      <c r="Y213" s="41">
        <f t="shared" si="131"/>
        <v>50</v>
      </c>
      <c r="Z213" s="42">
        <f t="shared" si="132"/>
        <v>1</v>
      </c>
      <c r="AA213" s="61">
        <f t="shared" si="122"/>
        <v>12.847500085830664</v>
      </c>
      <c r="AB213" s="37">
        <f t="shared" si="133"/>
        <v>1</v>
      </c>
      <c r="AC213" s="89">
        <f t="shared" si="138"/>
        <v>1</v>
      </c>
      <c r="AD213" s="89">
        <f t="shared" si="144"/>
        <v>1</v>
      </c>
      <c r="AE213" s="168">
        <f t="shared" si="140"/>
        <v>6.6245051811360228E-2</v>
      </c>
      <c r="AF213" s="165">
        <f t="shared" si="116"/>
        <v>0</v>
      </c>
      <c r="AG213" s="70">
        <f t="shared" si="145"/>
        <v>1</v>
      </c>
      <c r="AH213" s="102">
        <f t="shared" si="146"/>
        <v>0</v>
      </c>
      <c r="AI213" s="230" t="str">
        <f t="shared" si="123"/>
        <v/>
      </c>
      <c r="AJ213" s="46">
        <f t="shared" si="152"/>
        <v>1</v>
      </c>
      <c r="AK213" s="27">
        <v>22491</v>
      </c>
      <c r="AL213">
        <v>8.4700002670288104</v>
      </c>
      <c r="AM213">
        <v>16.969999313354499</v>
      </c>
      <c r="AN213">
        <v>1.6000000238418599</v>
      </c>
      <c r="AO213">
        <v>20.366763309386101</v>
      </c>
      <c r="AP213" s="34">
        <f t="shared" si="124"/>
        <v>1.7012875848454858</v>
      </c>
      <c r="AQ213" s="38">
        <f t="shared" si="134"/>
        <v>50</v>
      </c>
      <c r="AR213" s="40">
        <f t="shared" si="135"/>
        <v>1</v>
      </c>
      <c r="AS213" s="61">
        <f t="shared" si="125"/>
        <v>14.844999551773077</v>
      </c>
      <c r="AT213" s="35">
        <f t="shared" si="126"/>
        <v>1</v>
      </c>
      <c r="AU213" s="76">
        <f t="shared" si="139"/>
        <v>1</v>
      </c>
      <c r="AV213" s="89">
        <f t="shared" si="148"/>
        <v>1</v>
      </c>
      <c r="AW213" s="168">
        <f t="shared" si="127"/>
        <v>8.7501222377037544E-2</v>
      </c>
      <c r="AX213" s="165">
        <f t="shared" si="117"/>
        <v>0</v>
      </c>
      <c r="AY213" s="70">
        <f t="shared" si="147"/>
        <v>1</v>
      </c>
      <c r="AZ213" s="102">
        <f t="shared" si="149"/>
        <v>0</v>
      </c>
      <c r="BA213" s="230" t="str">
        <f t="shared" si="136"/>
        <v/>
      </c>
      <c r="BB213" s="46">
        <f t="shared" si="153"/>
        <v>1</v>
      </c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DG213">
        <v>9</v>
      </c>
      <c r="DH213" s="39">
        <v>18</v>
      </c>
      <c r="DK213">
        <v>0</v>
      </c>
    </row>
    <row r="214" spans="1:115" ht="15.6">
      <c r="A214" s="27">
        <v>20300</v>
      </c>
      <c r="B214">
        <v>7.3800001144409197</v>
      </c>
      <c r="C214">
        <v>18.409999847412099</v>
      </c>
      <c r="D214">
        <v>0</v>
      </c>
      <c r="E214">
        <v>20.366763309386101</v>
      </c>
      <c r="F214" s="36">
        <f t="shared" si="118"/>
        <v>1.9491225965343222</v>
      </c>
      <c r="G214" s="41">
        <f t="shared" si="128"/>
        <v>48.44070192277254</v>
      </c>
      <c r="H214" s="42">
        <f t="shared" si="129"/>
        <v>0.96881403845545078</v>
      </c>
      <c r="I214" s="61">
        <f t="shared" si="119"/>
        <v>15.652499914169304</v>
      </c>
      <c r="J214" s="37">
        <f t="shared" si="130"/>
        <v>1</v>
      </c>
      <c r="K214" s="89">
        <f t="shared" si="137"/>
        <v>1</v>
      </c>
      <c r="L214" s="89">
        <f t="shared" si="141"/>
        <v>1</v>
      </c>
      <c r="M214" s="168">
        <f t="shared" si="151"/>
        <v>9.5581512971733187E-2</v>
      </c>
      <c r="N214" s="165">
        <f t="shared" si="154"/>
        <v>0</v>
      </c>
      <c r="O214" s="70">
        <f t="shared" si="142"/>
        <v>1</v>
      </c>
      <c r="P214" s="102">
        <f t="shared" si="143"/>
        <v>0</v>
      </c>
      <c r="Q214" s="230">
        <f t="shared" si="120"/>
        <v>20300</v>
      </c>
      <c r="R214" s="46">
        <f t="shared" si="150"/>
        <v>1</v>
      </c>
      <c r="S214" s="27">
        <v>22126</v>
      </c>
      <c r="T214">
        <v>8.6499996185302699</v>
      </c>
      <c r="U214">
        <v>14.1000003814697</v>
      </c>
      <c r="V214">
        <v>14.6000003814697</v>
      </c>
      <c r="W214">
        <v>20.366763309386101</v>
      </c>
      <c r="X214" s="36">
        <f t="shared" si="121"/>
        <v>1.302245646452294</v>
      </c>
      <c r="Y214" s="41">
        <f t="shared" si="131"/>
        <v>50</v>
      </c>
      <c r="Z214" s="42">
        <f t="shared" si="132"/>
        <v>1</v>
      </c>
      <c r="AA214" s="61">
        <f t="shared" si="122"/>
        <v>12.737500190734842</v>
      </c>
      <c r="AB214" s="37">
        <f t="shared" si="133"/>
        <v>1</v>
      </c>
      <c r="AC214" s="89">
        <f t="shared" si="138"/>
        <v>1</v>
      </c>
      <c r="AD214" s="89">
        <f t="shared" si="144"/>
        <v>1</v>
      </c>
      <c r="AE214" s="168">
        <f t="shared" si="140"/>
        <v>6.5064807975229733E-2</v>
      </c>
      <c r="AF214" s="165">
        <f t="shared" si="116"/>
        <v>0</v>
      </c>
      <c r="AG214" s="70">
        <f t="shared" si="145"/>
        <v>1</v>
      </c>
      <c r="AH214" s="102">
        <f t="shared" si="146"/>
        <v>0</v>
      </c>
      <c r="AI214" s="230" t="str">
        <f t="shared" si="123"/>
        <v/>
      </c>
      <c r="AJ214" s="46">
        <f t="shared" si="152"/>
        <v>1</v>
      </c>
      <c r="AK214" s="27">
        <v>22492</v>
      </c>
      <c r="AL214">
        <v>6.1799998283386204</v>
      </c>
      <c r="AM214">
        <v>17.969999313354499</v>
      </c>
      <c r="AN214">
        <v>0.20000000298023199</v>
      </c>
      <c r="AO214">
        <v>20.5234875461123</v>
      </c>
      <c r="AP214" s="34">
        <f t="shared" si="124"/>
        <v>1.9764130580728092</v>
      </c>
      <c r="AQ214" s="38">
        <f t="shared" si="134"/>
        <v>48.618869556521986</v>
      </c>
      <c r="AR214" s="40">
        <f t="shared" si="135"/>
        <v>0.97237739113043975</v>
      </c>
      <c r="AS214" s="61">
        <f t="shared" si="125"/>
        <v>15.022499442100528</v>
      </c>
      <c r="AT214" s="35">
        <f t="shared" si="126"/>
        <v>1</v>
      </c>
      <c r="AU214" s="76">
        <f t="shared" si="139"/>
        <v>1</v>
      </c>
      <c r="AV214" s="89">
        <f t="shared" si="148"/>
        <v>1</v>
      </c>
      <c r="AW214" s="168">
        <f t="shared" si="127"/>
        <v>8.9320688388989128E-2</v>
      </c>
      <c r="AX214" s="165">
        <f t="shared" si="117"/>
        <v>0</v>
      </c>
      <c r="AY214" s="70">
        <f t="shared" si="147"/>
        <v>1</v>
      </c>
      <c r="AZ214" s="102">
        <f t="shared" si="149"/>
        <v>0</v>
      </c>
      <c r="BA214" s="230" t="str">
        <f t="shared" si="136"/>
        <v/>
      </c>
      <c r="BB214" s="46">
        <f t="shared" si="153"/>
        <v>1</v>
      </c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DG214">
        <v>2.9</v>
      </c>
      <c r="DH214" s="39">
        <v>18</v>
      </c>
      <c r="DK214">
        <v>0</v>
      </c>
    </row>
    <row r="215" spans="1:115" ht="15.6">
      <c r="A215" s="27">
        <v>20301</v>
      </c>
      <c r="B215">
        <v>9.2899999618530291</v>
      </c>
      <c r="C215">
        <v>15.2600002288818</v>
      </c>
      <c r="D215">
        <v>8.3999996185302699</v>
      </c>
      <c r="E215">
        <v>20.5234875461123</v>
      </c>
      <c r="F215" s="36">
        <f t="shared" si="118"/>
        <v>1.4158124483139733</v>
      </c>
      <c r="G215" s="41">
        <f t="shared" si="128"/>
        <v>50</v>
      </c>
      <c r="H215" s="42">
        <f t="shared" si="129"/>
        <v>1</v>
      </c>
      <c r="I215" s="61">
        <f t="shared" si="119"/>
        <v>13.767500162124607</v>
      </c>
      <c r="J215" s="37">
        <f t="shared" si="130"/>
        <v>1</v>
      </c>
      <c r="K215" s="89">
        <f t="shared" si="137"/>
        <v>1</v>
      </c>
      <c r="L215" s="89">
        <f t="shared" si="141"/>
        <v>1</v>
      </c>
      <c r="M215" s="168">
        <f t="shared" si="151"/>
        <v>7.6133188483415007E-2</v>
      </c>
      <c r="N215" s="165">
        <f t="shared" si="154"/>
        <v>0</v>
      </c>
      <c r="O215" s="70">
        <f t="shared" si="142"/>
        <v>1</v>
      </c>
      <c r="P215" s="102">
        <f t="shared" si="143"/>
        <v>0</v>
      </c>
      <c r="Q215" s="230" t="str">
        <f t="shared" si="120"/>
        <v/>
      </c>
      <c r="R215" s="46">
        <f t="shared" si="150"/>
        <v>1</v>
      </c>
      <c r="S215" s="27">
        <v>22127</v>
      </c>
      <c r="T215">
        <v>8.2700004577636701</v>
      </c>
      <c r="U215">
        <v>14.800000190734901</v>
      </c>
      <c r="V215">
        <v>5.5</v>
      </c>
      <c r="W215">
        <v>20.5234875461123</v>
      </c>
      <c r="X215" s="36">
        <f t="shared" si="121"/>
        <v>1.4442939529440126</v>
      </c>
      <c r="Y215" s="41">
        <f t="shared" si="131"/>
        <v>50</v>
      </c>
      <c r="Z215" s="42">
        <f t="shared" si="132"/>
        <v>1</v>
      </c>
      <c r="AA215" s="61">
        <f t="shared" si="122"/>
        <v>13.167500257492094</v>
      </c>
      <c r="AB215" s="37">
        <f t="shared" si="133"/>
        <v>1</v>
      </c>
      <c r="AC215" s="89">
        <f t="shared" si="138"/>
        <v>1</v>
      </c>
      <c r="AD215" s="89">
        <f t="shared" si="144"/>
        <v>1</v>
      </c>
      <c r="AE215" s="168">
        <f t="shared" si="140"/>
        <v>6.9685079269065822E-2</v>
      </c>
      <c r="AF215" s="165">
        <f t="shared" ref="AF215:AF278" si="155">IF(AND(SUM(AE204:AE215)&gt;1,SUM(V200:V204)&gt;$BF$6),1,0)</f>
        <v>0</v>
      </c>
      <c r="AG215" s="70">
        <f t="shared" si="145"/>
        <v>1</v>
      </c>
      <c r="AH215" s="102">
        <f t="shared" si="146"/>
        <v>0</v>
      </c>
      <c r="AI215" s="230" t="str">
        <f t="shared" si="123"/>
        <v/>
      </c>
      <c r="AJ215" s="46">
        <f t="shared" si="152"/>
        <v>1</v>
      </c>
      <c r="AK215" s="27">
        <v>22493</v>
      </c>
      <c r="AL215">
        <v>7.6300001144409197</v>
      </c>
      <c r="AM215">
        <v>19.059999465942401</v>
      </c>
      <c r="AN215">
        <v>0</v>
      </c>
      <c r="AO215">
        <v>20.683551275749899</v>
      </c>
      <c r="AP215" s="34">
        <f t="shared" si="124"/>
        <v>2.0445526283738915</v>
      </c>
      <c r="AQ215" s="38">
        <f t="shared" si="134"/>
        <v>46.98322745382287</v>
      </c>
      <c r="AR215" s="40">
        <f t="shared" si="135"/>
        <v>0.93966454907645736</v>
      </c>
      <c r="AS215" s="61">
        <f t="shared" si="125"/>
        <v>16.202499628067031</v>
      </c>
      <c r="AT215" s="35">
        <f t="shared" si="126"/>
        <v>1</v>
      </c>
      <c r="AU215" s="76">
        <f t="shared" si="139"/>
        <v>1</v>
      </c>
      <c r="AV215" s="89">
        <f t="shared" si="148"/>
        <v>1</v>
      </c>
      <c r="AW215" s="168">
        <f t="shared" si="127"/>
        <v>0.10071145069412063</v>
      </c>
      <c r="AX215" s="165">
        <f t="shared" ref="AX215:AX278" si="156">IF(AND(SUM(AW204:AW215)&gt;1,SUM(AN200:AN204)&gt;$BF$6),1,0)</f>
        <v>1</v>
      </c>
      <c r="AY215" s="70">
        <f t="shared" si="147"/>
        <v>1</v>
      </c>
      <c r="AZ215" s="102">
        <f t="shared" si="149"/>
        <v>0</v>
      </c>
      <c r="BA215" s="230" t="str">
        <f t="shared" si="136"/>
        <v/>
      </c>
      <c r="BB215" s="46">
        <f t="shared" si="153"/>
        <v>1</v>
      </c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DG215">
        <v>-0.5</v>
      </c>
      <c r="DH215">
        <v>19.600000000000001</v>
      </c>
      <c r="DK215">
        <v>0</v>
      </c>
    </row>
    <row r="216" spans="1:115" ht="15.6">
      <c r="A216" s="27">
        <v>20302</v>
      </c>
      <c r="B216">
        <v>8.7399997711181605</v>
      </c>
      <c r="C216">
        <v>16.680000305175799</v>
      </c>
      <c r="D216">
        <v>28.100000381469702</v>
      </c>
      <c r="E216">
        <v>20.683551275749899</v>
      </c>
      <c r="F216" s="36">
        <f t="shared" si="118"/>
        <v>1.6693189863697759</v>
      </c>
      <c r="G216" s="41">
        <f t="shared" si="128"/>
        <v>50</v>
      </c>
      <c r="H216" s="42">
        <f t="shared" si="129"/>
        <v>1</v>
      </c>
      <c r="I216" s="61">
        <f t="shared" si="119"/>
        <v>14.695000171661389</v>
      </c>
      <c r="J216" s="37">
        <f t="shared" si="130"/>
        <v>1</v>
      </c>
      <c r="K216" s="89">
        <f t="shared" si="137"/>
        <v>1</v>
      </c>
      <c r="L216" s="89">
        <f t="shared" si="141"/>
        <v>1</v>
      </c>
      <c r="M216" s="168">
        <f t="shared" si="151"/>
        <v>8.594859043504495E-2</v>
      </c>
      <c r="N216" s="165">
        <f t="shared" si="154"/>
        <v>1</v>
      </c>
      <c r="O216" s="70">
        <f t="shared" si="142"/>
        <v>1</v>
      </c>
      <c r="P216" s="102">
        <f t="shared" si="143"/>
        <v>0</v>
      </c>
      <c r="Q216" s="230" t="str">
        <f t="shared" si="120"/>
        <v/>
      </c>
      <c r="R216" s="46">
        <f t="shared" si="150"/>
        <v>1</v>
      </c>
      <c r="S216" s="27">
        <v>22128</v>
      </c>
      <c r="T216">
        <v>6.4299998283386204</v>
      </c>
      <c r="U216">
        <v>14.420000076293899</v>
      </c>
      <c r="V216">
        <v>1.5</v>
      </c>
      <c r="W216">
        <v>20.683551275749899</v>
      </c>
      <c r="X216" s="36">
        <f t="shared" si="121"/>
        <v>1.5491526176989978</v>
      </c>
      <c r="Y216" s="41">
        <f t="shared" si="131"/>
        <v>50</v>
      </c>
      <c r="Z216" s="42">
        <f t="shared" si="132"/>
        <v>1</v>
      </c>
      <c r="AA216" s="61">
        <f t="shared" si="122"/>
        <v>12.422500014305079</v>
      </c>
      <c r="AB216" s="37">
        <f t="shared" si="133"/>
        <v>1</v>
      </c>
      <c r="AC216" s="89">
        <f t="shared" si="138"/>
        <v>1</v>
      </c>
      <c r="AD216" s="89">
        <f t="shared" si="144"/>
        <v>1</v>
      </c>
      <c r="AE216" s="168">
        <f t="shared" si="140"/>
        <v>6.1696030534303364E-2</v>
      </c>
      <c r="AF216" s="165">
        <f t="shared" si="155"/>
        <v>0</v>
      </c>
      <c r="AG216" s="70">
        <f t="shared" si="145"/>
        <v>1</v>
      </c>
      <c r="AH216" s="102">
        <f t="shared" si="146"/>
        <v>0</v>
      </c>
      <c r="AI216" s="230" t="str">
        <f t="shared" si="123"/>
        <v/>
      </c>
      <c r="AJ216" s="46">
        <f t="shared" si="152"/>
        <v>1</v>
      </c>
      <c r="AK216" s="27">
        <v>22494</v>
      </c>
      <c r="AL216">
        <v>7.6900000572204599</v>
      </c>
      <c r="AM216">
        <v>18.530000686645501</v>
      </c>
      <c r="AN216">
        <v>0</v>
      </c>
      <c r="AO216">
        <v>20.8469113448527</v>
      </c>
      <c r="AP216" s="34">
        <f t="shared" si="124"/>
        <v>1.9916688690446456</v>
      </c>
      <c r="AQ216" s="38">
        <f t="shared" si="134"/>
        <v>45.389892358587154</v>
      </c>
      <c r="AR216" s="40">
        <f t="shared" si="135"/>
        <v>0.90779784717174306</v>
      </c>
      <c r="AS216" s="61">
        <f t="shared" si="125"/>
        <v>15.82000052928924</v>
      </c>
      <c r="AT216" s="35">
        <f t="shared" si="126"/>
        <v>1</v>
      </c>
      <c r="AU216" s="76">
        <f t="shared" si="139"/>
        <v>1</v>
      </c>
      <c r="AV216" s="89">
        <f t="shared" si="148"/>
        <v>1</v>
      </c>
      <c r="AW216" s="168">
        <f t="shared" si="127"/>
        <v>9.7182312389188383E-2</v>
      </c>
      <c r="AX216" s="165">
        <f t="shared" si="156"/>
        <v>1</v>
      </c>
      <c r="AY216" s="70">
        <f t="shared" si="147"/>
        <v>1</v>
      </c>
      <c r="AZ216" s="102">
        <f t="shared" si="149"/>
        <v>0</v>
      </c>
      <c r="BA216" s="230" t="str">
        <f t="shared" si="136"/>
        <v/>
      </c>
      <c r="BB216" s="46">
        <f t="shared" si="153"/>
        <v>1</v>
      </c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DG216" s="39">
        <v>1</v>
      </c>
      <c r="DH216">
        <v>21.5</v>
      </c>
      <c r="DK216">
        <v>0</v>
      </c>
    </row>
    <row r="217" spans="1:115" ht="15.6">
      <c r="A217" s="27">
        <v>20303</v>
      </c>
      <c r="B217">
        <v>8.8800001144409197</v>
      </c>
      <c r="C217">
        <v>15.210000038146999</v>
      </c>
      <c r="D217">
        <v>4.6999998092651403</v>
      </c>
      <c r="E217">
        <v>20.8469113448527</v>
      </c>
      <c r="F217" s="36">
        <f t="shared" si="118"/>
        <v>1.4695247599346566</v>
      </c>
      <c r="G217" s="41">
        <f t="shared" si="128"/>
        <v>50</v>
      </c>
      <c r="H217" s="42">
        <f t="shared" si="129"/>
        <v>1</v>
      </c>
      <c r="I217" s="61">
        <f t="shared" si="119"/>
        <v>13.62750005722048</v>
      </c>
      <c r="J217" s="37">
        <f t="shared" si="130"/>
        <v>1</v>
      </c>
      <c r="K217" s="89">
        <f t="shared" si="137"/>
        <v>1</v>
      </c>
      <c r="L217" s="89">
        <f t="shared" si="141"/>
        <v>1</v>
      </c>
      <c r="M217" s="168">
        <f t="shared" si="151"/>
        <v>7.4631493223715664E-2</v>
      </c>
      <c r="N217" s="165">
        <f t="shared" si="154"/>
        <v>0</v>
      </c>
      <c r="O217" s="70">
        <f t="shared" si="142"/>
        <v>1</v>
      </c>
      <c r="P217" s="102">
        <f t="shared" si="143"/>
        <v>0</v>
      </c>
      <c r="Q217" s="230" t="str">
        <f t="shared" si="120"/>
        <v/>
      </c>
      <c r="R217" s="46">
        <f t="shared" si="150"/>
        <v>1</v>
      </c>
      <c r="S217" s="27">
        <v>22129</v>
      </c>
      <c r="T217">
        <v>2.9800000190734899</v>
      </c>
      <c r="U217">
        <v>14.3400001525879</v>
      </c>
      <c r="V217">
        <v>1.20000004768372</v>
      </c>
      <c r="W217">
        <v>20.8469113448527</v>
      </c>
      <c r="X217" s="36">
        <f t="shared" si="121"/>
        <v>1.7453498002895136</v>
      </c>
      <c r="Y217" s="41">
        <f t="shared" si="131"/>
        <v>49.803720207452109</v>
      </c>
      <c r="Z217" s="42">
        <f t="shared" si="132"/>
        <v>0.99607440414904214</v>
      </c>
      <c r="AA217" s="61">
        <f t="shared" si="122"/>
        <v>11.500000119209297</v>
      </c>
      <c r="AB217" s="37">
        <f t="shared" si="133"/>
        <v>1</v>
      </c>
      <c r="AC217" s="89">
        <f t="shared" si="138"/>
        <v>1</v>
      </c>
      <c r="AD217" s="89">
        <f t="shared" si="144"/>
        <v>1</v>
      </c>
      <c r="AE217" s="168">
        <f t="shared" si="140"/>
        <v>5.1989461411143481E-2</v>
      </c>
      <c r="AF217" s="165">
        <f t="shared" si="155"/>
        <v>0</v>
      </c>
      <c r="AG217" s="70">
        <f t="shared" si="145"/>
        <v>1</v>
      </c>
      <c r="AH217" s="102">
        <f t="shared" si="146"/>
        <v>0</v>
      </c>
      <c r="AI217" s="230" t="str">
        <f t="shared" si="123"/>
        <v/>
      </c>
      <c r="AJ217" s="46">
        <f t="shared" si="152"/>
        <v>1</v>
      </c>
      <c r="AK217" s="27">
        <v>22495</v>
      </c>
      <c r="AL217">
        <v>8.2799997329711896</v>
      </c>
      <c r="AM217">
        <v>19.870000839233398</v>
      </c>
      <c r="AN217">
        <v>0</v>
      </c>
      <c r="AO217">
        <v>21.0135245999749</v>
      </c>
      <c r="AP217" s="34">
        <f t="shared" si="124"/>
        <v>2.1406841351097006</v>
      </c>
      <c r="AQ217" s="38">
        <f t="shared" si="134"/>
        <v>43.677345050499397</v>
      </c>
      <c r="AR217" s="40">
        <f t="shared" si="135"/>
        <v>0.873546901009988</v>
      </c>
      <c r="AS217" s="61">
        <f t="shared" si="125"/>
        <v>16.972500562667847</v>
      </c>
      <c r="AT217" s="35">
        <f t="shared" si="126"/>
        <v>1</v>
      </c>
      <c r="AU217" s="76" t="str">
        <f t="shared" si="139"/>
        <v/>
      </c>
      <c r="AV217" s="89">
        <f t="shared" si="148"/>
        <v>1</v>
      </c>
      <c r="AW217" s="168">
        <f t="shared" si="127"/>
        <v>0.10713443166866622</v>
      </c>
      <c r="AX217" s="165">
        <f t="shared" si="156"/>
        <v>1</v>
      </c>
      <c r="AY217" s="70">
        <f t="shared" si="147"/>
        <v>1</v>
      </c>
      <c r="AZ217" s="102">
        <f t="shared" si="149"/>
        <v>0</v>
      </c>
      <c r="BA217" s="230" t="str">
        <f t="shared" si="136"/>
        <v/>
      </c>
      <c r="BB217" s="46">
        <f t="shared" si="153"/>
        <v>1</v>
      </c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DG217" s="39">
        <v>0</v>
      </c>
      <c r="DH217">
        <v>17.3</v>
      </c>
      <c r="DK217" s="39"/>
    </row>
    <row r="218" spans="1:115" ht="15.6">
      <c r="A218" s="27">
        <v>20304</v>
      </c>
      <c r="B218">
        <v>7.9899997711181596</v>
      </c>
      <c r="C218">
        <v>17</v>
      </c>
      <c r="D218">
        <v>8.3000001907348597</v>
      </c>
      <c r="E218">
        <v>21.0135245999749</v>
      </c>
      <c r="F218" s="36">
        <f t="shared" si="118"/>
        <v>1.7938825719887201</v>
      </c>
      <c r="G218" s="41">
        <f t="shared" si="128"/>
        <v>50</v>
      </c>
      <c r="H218" s="42">
        <f t="shared" si="129"/>
        <v>1</v>
      </c>
      <c r="I218" s="61">
        <f t="shared" si="119"/>
        <v>14.747499942779541</v>
      </c>
      <c r="J218" s="37">
        <f t="shared" si="130"/>
        <v>1</v>
      </c>
      <c r="K218" s="89">
        <f t="shared" si="137"/>
        <v>1</v>
      </c>
      <c r="L218" s="89">
        <f t="shared" si="141"/>
        <v>1</v>
      </c>
      <c r="M218" s="168">
        <f t="shared" si="151"/>
        <v>8.649347055824215E-2</v>
      </c>
      <c r="N218" s="165">
        <f t="shared" si="154"/>
        <v>0</v>
      </c>
      <c r="O218" s="70">
        <f t="shared" si="142"/>
        <v>1</v>
      </c>
      <c r="P218" s="102">
        <f t="shared" si="143"/>
        <v>0</v>
      </c>
      <c r="Q218" s="230" t="str">
        <f t="shared" si="120"/>
        <v/>
      </c>
      <c r="R218" s="46">
        <f t="shared" si="150"/>
        <v>1</v>
      </c>
      <c r="S218" s="27">
        <v>22130</v>
      </c>
      <c r="T218">
        <v>2.7000000476837198</v>
      </c>
      <c r="U218">
        <v>15.199999809265099</v>
      </c>
      <c r="V218">
        <v>0</v>
      </c>
      <c r="W218">
        <v>21.0135245999749</v>
      </c>
      <c r="X218" s="36">
        <f t="shared" si="121"/>
        <v>1.8656898205490053</v>
      </c>
      <c r="Y218" s="41">
        <f t="shared" si="131"/>
        <v>48.311168351012903</v>
      </c>
      <c r="Z218" s="42">
        <f t="shared" si="132"/>
        <v>0.96622336702025802</v>
      </c>
      <c r="AA218" s="61">
        <f t="shared" si="122"/>
        <v>12.074999868869755</v>
      </c>
      <c r="AB218" s="37">
        <f t="shared" si="133"/>
        <v>1</v>
      </c>
      <c r="AC218" s="89">
        <f t="shared" si="138"/>
        <v>1</v>
      </c>
      <c r="AD218" s="89">
        <f t="shared" si="144"/>
        <v>1</v>
      </c>
      <c r="AE218" s="168">
        <f t="shared" si="140"/>
        <v>5.800638033835194E-2</v>
      </c>
      <c r="AF218" s="165">
        <f t="shared" si="155"/>
        <v>0</v>
      </c>
      <c r="AG218" s="70">
        <f t="shared" si="145"/>
        <v>1</v>
      </c>
      <c r="AH218" s="102">
        <f t="shared" si="146"/>
        <v>0</v>
      </c>
      <c r="AI218" s="230" t="str">
        <f t="shared" si="123"/>
        <v/>
      </c>
      <c r="AJ218" s="46">
        <f t="shared" si="152"/>
        <v>1</v>
      </c>
      <c r="AK218" s="27">
        <v>22496</v>
      </c>
      <c r="AL218">
        <v>9.0500001907348597</v>
      </c>
      <c r="AM218">
        <v>19.840000152587901</v>
      </c>
      <c r="AN218">
        <v>0</v>
      </c>
      <c r="AO218">
        <v>21.183347887670301</v>
      </c>
      <c r="AP218" s="34">
        <f t="shared" si="124"/>
        <v>2.1063447538173437</v>
      </c>
      <c r="AQ218" s="38">
        <f t="shared" si="134"/>
        <v>41.99226924744552</v>
      </c>
      <c r="AR218" s="40">
        <f t="shared" si="135"/>
        <v>0.83984538494891037</v>
      </c>
      <c r="AS218" s="61">
        <f t="shared" si="125"/>
        <v>17.142500162124641</v>
      </c>
      <c r="AT218" s="35">
        <f t="shared" si="126"/>
        <v>1</v>
      </c>
      <c r="AU218" s="76" t="str">
        <f t="shared" si="139"/>
        <v/>
      </c>
      <c r="AV218" s="89">
        <f t="shared" si="148"/>
        <v>1</v>
      </c>
      <c r="AW218" s="168">
        <f t="shared" si="127"/>
        <v>0.10839835075417764</v>
      </c>
      <c r="AX218" s="165">
        <f t="shared" si="156"/>
        <v>1</v>
      </c>
      <c r="AY218" s="70">
        <f t="shared" si="147"/>
        <v>1</v>
      </c>
      <c r="AZ218" s="102">
        <f t="shared" si="149"/>
        <v>0</v>
      </c>
      <c r="BA218" s="230" t="str">
        <f t="shared" si="136"/>
        <v/>
      </c>
      <c r="BB218" s="46">
        <f t="shared" si="153"/>
        <v>1</v>
      </c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DG218">
        <v>1</v>
      </c>
      <c r="DH218">
        <v>16</v>
      </c>
      <c r="DK218">
        <v>6.8</v>
      </c>
    </row>
    <row r="219" spans="1:115" ht="15.6">
      <c r="A219" s="27">
        <v>20305</v>
      </c>
      <c r="B219">
        <v>8.9499998092651403</v>
      </c>
      <c r="C219">
        <v>16.049999237060501</v>
      </c>
      <c r="D219">
        <v>34.400001525878899</v>
      </c>
      <c r="E219">
        <v>21.183347887670301</v>
      </c>
      <c r="F219" s="36">
        <f t="shared" si="118"/>
        <v>1.6055658740324394</v>
      </c>
      <c r="G219" s="41">
        <f t="shared" si="128"/>
        <v>50</v>
      </c>
      <c r="H219" s="42">
        <f t="shared" si="129"/>
        <v>1</v>
      </c>
      <c r="I219" s="61">
        <f t="shared" si="119"/>
        <v>14.274999380111661</v>
      </c>
      <c r="J219" s="37">
        <f t="shared" si="130"/>
        <v>1</v>
      </c>
      <c r="K219" s="89">
        <f t="shared" si="137"/>
        <v>1</v>
      </c>
      <c r="L219" s="89">
        <f t="shared" si="141"/>
        <v>1</v>
      </c>
      <c r="M219" s="168">
        <f t="shared" si="151"/>
        <v>8.1541325800527309E-2</v>
      </c>
      <c r="N219" s="165">
        <f t="shared" si="154"/>
        <v>0</v>
      </c>
      <c r="O219" s="70">
        <f t="shared" si="142"/>
        <v>1</v>
      </c>
      <c r="P219" s="102">
        <f t="shared" si="143"/>
        <v>0</v>
      </c>
      <c r="Q219" s="230" t="str">
        <f t="shared" si="120"/>
        <v/>
      </c>
      <c r="R219" s="46">
        <f t="shared" si="150"/>
        <v>1</v>
      </c>
      <c r="S219" s="27">
        <v>22131</v>
      </c>
      <c r="T219">
        <v>8.3999996185302699</v>
      </c>
      <c r="U219">
        <v>15.0200004577637</v>
      </c>
      <c r="V219">
        <v>8.1999998092651403</v>
      </c>
      <c r="W219">
        <v>21.183347887670301</v>
      </c>
      <c r="X219" s="36">
        <f t="shared" si="121"/>
        <v>1.5099222418496923</v>
      </c>
      <c r="Y219" s="41">
        <f t="shared" si="131"/>
        <v>50</v>
      </c>
      <c r="Z219" s="42">
        <f t="shared" si="132"/>
        <v>1</v>
      </c>
      <c r="AA219" s="61">
        <f t="shared" si="122"/>
        <v>13.365000247955344</v>
      </c>
      <c r="AB219" s="37">
        <f t="shared" si="133"/>
        <v>1</v>
      </c>
      <c r="AC219" s="89">
        <f t="shared" si="138"/>
        <v>1</v>
      </c>
      <c r="AD219" s="89">
        <f t="shared" si="144"/>
        <v>1</v>
      </c>
      <c r="AE219" s="168">
        <f t="shared" si="140"/>
        <v>7.1809988432329899E-2</v>
      </c>
      <c r="AF219" s="165">
        <f t="shared" si="155"/>
        <v>0</v>
      </c>
      <c r="AG219" s="70">
        <f t="shared" si="145"/>
        <v>1</v>
      </c>
      <c r="AH219" s="102">
        <f t="shared" si="146"/>
        <v>0</v>
      </c>
      <c r="AI219" s="230" t="str">
        <f t="shared" si="123"/>
        <v/>
      </c>
      <c r="AJ219" s="46">
        <f t="shared" si="152"/>
        <v>1</v>
      </c>
      <c r="AK219" s="27">
        <v>22497</v>
      </c>
      <c r="AL219">
        <v>9.1700000762939506</v>
      </c>
      <c r="AM219">
        <v>17.840000152587901</v>
      </c>
      <c r="AN219">
        <v>0</v>
      </c>
      <c r="AO219">
        <v>21.356338054493001</v>
      </c>
      <c r="AP219" s="34">
        <f t="shared" si="124"/>
        <v>1.8480418370204705</v>
      </c>
      <c r="AQ219" s="38">
        <f t="shared" si="134"/>
        <v>40.513835777829144</v>
      </c>
      <c r="AR219" s="40">
        <f t="shared" si="135"/>
        <v>0.81027671555658287</v>
      </c>
      <c r="AS219" s="61">
        <f t="shared" si="125"/>
        <v>15.672500133514413</v>
      </c>
      <c r="AT219" s="35">
        <f t="shared" si="126"/>
        <v>1</v>
      </c>
      <c r="AU219" s="76" t="str">
        <f t="shared" si="139"/>
        <v/>
      </c>
      <c r="AV219" s="89">
        <f t="shared" si="148"/>
        <v>1</v>
      </c>
      <c r="AW219" s="168">
        <f t="shared" si="127"/>
        <v>9.5774253928944689E-2</v>
      </c>
      <c r="AX219" s="165">
        <f t="shared" si="156"/>
        <v>1</v>
      </c>
      <c r="AY219" s="70">
        <f t="shared" si="147"/>
        <v>1</v>
      </c>
      <c r="AZ219" s="102">
        <f t="shared" si="149"/>
        <v>0</v>
      </c>
      <c r="BA219" s="230" t="str">
        <f t="shared" si="136"/>
        <v/>
      </c>
      <c r="BB219" s="46">
        <f t="shared" si="153"/>
        <v>1</v>
      </c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DG219">
        <v>-1.5</v>
      </c>
      <c r="DH219">
        <v>18</v>
      </c>
      <c r="DK219">
        <v>0</v>
      </c>
    </row>
    <row r="220" spans="1:115" ht="15.6">
      <c r="A220" s="27">
        <v>20306</v>
      </c>
      <c r="B220">
        <v>8.9600000381469709</v>
      </c>
      <c r="C220">
        <v>17.360000610351602</v>
      </c>
      <c r="D220">
        <v>11.800000190734901</v>
      </c>
      <c r="E220">
        <v>21.356338054493001</v>
      </c>
      <c r="F220" s="36">
        <f t="shared" si="118"/>
        <v>1.798991671738118</v>
      </c>
      <c r="G220" s="41">
        <f t="shared" si="128"/>
        <v>50</v>
      </c>
      <c r="H220" s="42">
        <f t="shared" si="129"/>
        <v>1</v>
      </c>
      <c r="I220" s="61">
        <f t="shared" si="119"/>
        <v>15.260000467300443</v>
      </c>
      <c r="J220" s="37">
        <f t="shared" si="130"/>
        <v>1</v>
      </c>
      <c r="K220" s="89">
        <f t="shared" si="137"/>
        <v>1</v>
      </c>
      <c r="L220" s="89">
        <f t="shared" si="141"/>
        <v>1</v>
      </c>
      <c r="M220" s="168">
        <f t="shared" si="151"/>
        <v>9.1720439804290718E-2</v>
      </c>
      <c r="N220" s="165">
        <f t="shared" si="154"/>
        <v>0</v>
      </c>
      <c r="O220" s="70">
        <f t="shared" si="142"/>
        <v>1</v>
      </c>
      <c r="P220" s="102">
        <f t="shared" si="143"/>
        <v>0</v>
      </c>
      <c r="Q220" s="230" t="str">
        <f t="shared" si="120"/>
        <v/>
      </c>
      <c r="R220" s="46">
        <f t="shared" si="150"/>
        <v>1</v>
      </c>
      <c r="S220" s="27">
        <v>22132</v>
      </c>
      <c r="T220">
        <v>10.420000076293899</v>
      </c>
      <c r="U220">
        <v>16.129999160766602</v>
      </c>
      <c r="V220">
        <v>15.3999996185303</v>
      </c>
      <c r="W220">
        <v>21.356338054493001</v>
      </c>
      <c r="X220" s="36">
        <f t="shared" si="121"/>
        <v>1.4887359976177958</v>
      </c>
      <c r="Y220" s="41">
        <f t="shared" si="131"/>
        <v>50</v>
      </c>
      <c r="Z220" s="42">
        <f t="shared" si="132"/>
        <v>1</v>
      </c>
      <c r="AA220" s="61">
        <f t="shared" si="122"/>
        <v>14.702499389648427</v>
      </c>
      <c r="AB220" s="37">
        <f t="shared" si="133"/>
        <v>1</v>
      </c>
      <c r="AC220" s="89">
        <f t="shared" si="138"/>
        <v>1</v>
      </c>
      <c r="AD220" s="89">
        <f t="shared" si="144"/>
        <v>1</v>
      </c>
      <c r="AE220" s="168">
        <f t="shared" si="140"/>
        <v>8.6026515196898815E-2</v>
      </c>
      <c r="AF220" s="165">
        <f t="shared" si="155"/>
        <v>0</v>
      </c>
      <c r="AG220" s="70">
        <f t="shared" si="145"/>
        <v>1</v>
      </c>
      <c r="AH220" s="102">
        <f t="shared" si="146"/>
        <v>0</v>
      </c>
      <c r="AI220" s="230" t="str">
        <f t="shared" si="123"/>
        <v/>
      </c>
      <c r="AJ220" s="46">
        <f t="shared" si="152"/>
        <v>1</v>
      </c>
      <c r="AK220" s="27">
        <v>22498</v>
      </c>
      <c r="AL220">
        <v>7.5100002288818404</v>
      </c>
      <c r="AM220">
        <v>16.610000610351602</v>
      </c>
      <c r="AN220">
        <v>25.399999618530298</v>
      </c>
      <c r="AO220">
        <v>21.532451946997</v>
      </c>
      <c r="AP220" s="34">
        <f t="shared" si="124"/>
        <v>1.8208147091378724</v>
      </c>
      <c r="AQ220" s="38">
        <f t="shared" si="134"/>
        <v>50</v>
      </c>
      <c r="AR220" s="40">
        <f t="shared" si="135"/>
        <v>1</v>
      </c>
      <c r="AS220" s="61">
        <f t="shared" si="125"/>
        <v>14.335000514984161</v>
      </c>
      <c r="AT220" s="35">
        <f t="shared" si="126"/>
        <v>1</v>
      </c>
      <c r="AU220" s="76">
        <f t="shared" si="139"/>
        <v>1</v>
      </c>
      <c r="AV220" s="89">
        <f t="shared" si="148"/>
        <v>1</v>
      </c>
      <c r="AW220" s="168">
        <f t="shared" si="127"/>
        <v>8.2175556679795758E-2</v>
      </c>
      <c r="AX220" s="165">
        <f t="shared" si="156"/>
        <v>1</v>
      </c>
      <c r="AY220" s="70">
        <f t="shared" si="147"/>
        <v>1</v>
      </c>
      <c r="AZ220" s="102">
        <f t="shared" si="149"/>
        <v>0</v>
      </c>
      <c r="BA220" s="230" t="str">
        <f t="shared" si="136"/>
        <v/>
      </c>
      <c r="BB220" s="46">
        <f t="shared" si="153"/>
        <v>1</v>
      </c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DG220">
        <v>-0.1</v>
      </c>
      <c r="DH220">
        <v>18.5</v>
      </c>
      <c r="DK220">
        <v>0</v>
      </c>
    </row>
    <row r="221" spans="1:115" ht="15.6">
      <c r="A221" s="27">
        <v>20307</v>
      </c>
      <c r="B221">
        <v>7.71000003814697</v>
      </c>
      <c r="C221">
        <v>16.200000762939499</v>
      </c>
      <c r="D221">
        <v>8.8000001907348597</v>
      </c>
      <c r="E221">
        <v>21.532451946997</v>
      </c>
      <c r="F221" s="36">
        <f t="shared" si="118"/>
        <v>1.7525445331739207</v>
      </c>
      <c r="G221" s="41">
        <f t="shared" si="128"/>
        <v>50</v>
      </c>
      <c r="H221" s="42">
        <f t="shared" si="129"/>
        <v>1</v>
      </c>
      <c r="I221" s="61">
        <f t="shared" si="119"/>
        <v>14.077500581741367</v>
      </c>
      <c r="J221" s="37">
        <f t="shared" si="130"/>
        <v>1</v>
      </c>
      <c r="K221" s="89">
        <f t="shared" si="137"/>
        <v>1</v>
      </c>
      <c r="L221" s="89">
        <f t="shared" si="141"/>
        <v>1</v>
      </c>
      <c r="M221" s="168">
        <f t="shared" si="151"/>
        <v>7.9444978608047265E-2</v>
      </c>
      <c r="N221" s="165">
        <f t="shared" si="154"/>
        <v>0</v>
      </c>
      <c r="O221" s="70">
        <f t="shared" si="142"/>
        <v>1</v>
      </c>
      <c r="P221" s="102">
        <f t="shared" si="143"/>
        <v>0</v>
      </c>
      <c r="Q221" s="230" t="str">
        <f t="shared" si="120"/>
        <v/>
      </c>
      <c r="R221" s="46">
        <f t="shared" si="150"/>
        <v>1</v>
      </c>
      <c r="S221" s="27">
        <v>22133</v>
      </c>
      <c r="T221">
        <v>7.4000000953674299</v>
      </c>
      <c r="U221">
        <v>17.409999847412099</v>
      </c>
      <c r="V221">
        <v>0.30000001192092901</v>
      </c>
      <c r="W221">
        <v>21.532451946997</v>
      </c>
      <c r="X221" s="36">
        <f t="shared" si="121"/>
        <v>1.9317508471019069</v>
      </c>
      <c r="Y221" s="41">
        <f t="shared" si="131"/>
        <v>48.754599334239401</v>
      </c>
      <c r="Z221" s="42">
        <f t="shared" si="132"/>
        <v>0.97509198668478803</v>
      </c>
      <c r="AA221" s="61">
        <f t="shared" si="122"/>
        <v>14.907499909400931</v>
      </c>
      <c r="AB221" s="37">
        <f t="shared" si="133"/>
        <v>1</v>
      </c>
      <c r="AC221" s="89">
        <f t="shared" si="138"/>
        <v>1</v>
      </c>
      <c r="AD221" s="89">
        <f t="shared" si="144"/>
        <v>1</v>
      </c>
      <c r="AE221" s="168">
        <f t="shared" si="140"/>
        <v>8.814420806745242E-2</v>
      </c>
      <c r="AF221" s="165">
        <f t="shared" si="155"/>
        <v>0</v>
      </c>
      <c r="AG221" s="70">
        <f t="shared" si="145"/>
        <v>1</v>
      </c>
      <c r="AH221" s="102">
        <f t="shared" si="146"/>
        <v>0</v>
      </c>
      <c r="AI221" s="230" t="str">
        <f t="shared" si="123"/>
        <v/>
      </c>
      <c r="AJ221" s="46">
        <f t="shared" si="152"/>
        <v>1</v>
      </c>
      <c r="AK221" s="27">
        <v>22499</v>
      </c>
      <c r="AL221">
        <v>7.5599999427795401</v>
      </c>
      <c r="AM221">
        <v>17.190000534057599</v>
      </c>
      <c r="AN221">
        <v>0</v>
      </c>
      <c r="AO221">
        <v>21.711646411736101</v>
      </c>
      <c r="AP221" s="34">
        <f t="shared" si="124"/>
        <v>1.9086001268465582</v>
      </c>
      <c r="AQ221" s="38">
        <f t="shared" si="134"/>
        <v>48.473119898522754</v>
      </c>
      <c r="AR221" s="40">
        <f t="shared" si="135"/>
        <v>0.96946239797045508</v>
      </c>
      <c r="AS221" s="61">
        <f t="shared" si="125"/>
        <v>14.782500386238084</v>
      </c>
      <c r="AT221" s="35">
        <f t="shared" si="126"/>
        <v>1</v>
      </c>
      <c r="AU221" s="76">
        <f t="shared" si="139"/>
        <v>1</v>
      </c>
      <c r="AV221" s="89">
        <f t="shared" si="148"/>
        <v>1</v>
      </c>
      <c r="AW221" s="168">
        <f t="shared" si="127"/>
        <v>8.6855871901988652E-2</v>
      </c>
      <c r="AX221" s="165">
        <f t="shared" si="156"/>
        <v>1</v>
      </c>
      <c r="AY221" s="70">
        <f t="shared" si="147"/>
        <v>1</v>
      </c>
      <c r="AZ221" s="102">
        <f t="shared" si="149"/>
        <v>0</v>
      </c>
      <c r="BA221" s="230" t="str">
        <f t="shared" si="136"/>
        <v/>
      </c>
      <c r="BB221" s="46">
        <f t="shared" si="153"/>
        <v>1</v>
      </c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DG221">
        <v>1</v>
      </c>
      <c r="DH221">
        <v>17.100000000000001</v>
      </c>
      <c r="DK221">
        <v>0</v>
      </c>
    </row>
    <row r="222" spans="1:115" ht="15.6">
      <c r="A222" s="27">
        <v>20308</v>
      </c>
      <c r="B222">
        <v>11.199999809265099</v>
      </c>
      <c r="C222">
        <v>17.459999084472699</v>
      </c>
      <c r="D222">
        <v>2.2000000476837198</v>
      </c>
      <c r="E222">
        <v>21.711646411736101</v>
      </c>
      <c r="F222" s="36">
        <f t="shared" si="118"/>
        <v>1.6385223466589824</v>
      </c>
      <c r="G222" s="41">
        <f t="shared" si="128"/>
        <v>50</v>
      </c>
      <c r="H222" s="42">
        <f t="shared" si="129"/>
        <v>1</v>
      </c>
      <c r="I222" s="61">
        <f t="shared" si="119"/>
        <v>15.894999265670799</v>
      </c>
      <c r="J222" s="37">
        <f t="shared" si="130"/>
        <v>1</v>
      </c>
      <c r="K222" s="89">
        <f t="shared" si="137"/>
        <v>1</v>
      </c>
      <c r="L222" s="89">
        <f t="shared" si="141"/>
        <v>1</v>
      </c>
      <c r="M222" s="168">
        <f t="shared" si="151"/>
        <v>9.7888778735078091E-2</v>
      </c>
      <c r="N222" s="165">
        <f t="shared" si="154"/>
        <v>1</v>
      </c>
      <c r="O222" s="70">
        <f t="shared" si="142"/>
        <v>1</v>
      </c>
      <c r="P222" s="102">
        <f t="shared" si="143"/>
        <v>0</v>
      </c>
      <c r="Q222" s="230" t="str">
        <f t="shared" si="120"/>
        <v/>
      </c>
      <c r="R222" s="46">
        <f t="shared" si="150"/>
        <v>1</v>
      </c>
      <c r="S222" s="27">
        <v>22134</v>
      </c>
      <c r="T222">
        <v>6.0199999809265101</v>
      </c>
      <c r="U222">
        <v>18.030000686645501</v>
      </c>
      <c r="V222">
        <v>0</v>
      </c>
      <c r="W222">
        <v>21.711646411736101</v>
      </c>
      <c r="X222" s="36">
        <f t="shared" si="121"/>
        <v>2.1067183735030781</v>
      </c>
      <c r="Y222" s="41">
        <f t="shared" si="131"/>
        <v>47.069224635436939</v>
      </c>
      <c r="Z222" s="42">
        <f t="shared" si="132"/>
        <v>0.94138449270873881</v>
      </c>
      <c r="AA222" s="61">
        <f t="shared" si="122"/>
        <v>15.027500510215752</v>
      </c>
      <c r="AB222" s="37">
        <f t="shared" si="133"/>
        <v>1</v>
      </c>
      <c r="AC222" s="89">
        <f t="shared" si="138"/>
        <v>1</v>
      </c>
      <c r="AD222" s="89">
        <f t="shared" si="144"/>
        <v>1</v>
      </c>
      <c r="AE222" s="168">
        <f t="shared" si="140"/>
        <v>8.9371647838176402E-2</v>
      </c>
      <c r="AF222" s="165">
        <f t="shared" si="155"/>
        <v>0</v>
      </c>
      <c r="AG222" s="70">
        <f t="shared" si="145"/>
        <v>1</v>
      </c>
      <c r="AH222" s="102">
        <f t="shared" si="146"/>
        <v>0</v>
      </c>
      <c r="AI222" s="230" t="str">
        <f t="shared" si="123"/>
        <v/>
      </c>
      <c r="AJ222" s="46">
        <f t="shared" si="152"/>
        <v>1</v>
      </c>
      <c r="AK222" s="27">
        <v>22500</v>
      </c>
      <c r="AL222">
        <v>8.8400001525878906</v>
      </c>
      <c r="AM222">
        <v>16.420000076293899</v>
      </c>
      <c r="AN222">
        <v>10.300000190734901</v>
      </c>
      <c r="AO222">
        <v>21.8938782952645</v>
      </c>
      <c r="AP222" s="34">
        <f t="shared" si="124"/>
        <v>1.7219518599331147</v>
      </c>
      <c r="AQ222" s="38">
        <f t="shared" si="134"/>
        <v>50</v>
      </c>
      <c r="AR222" s="40">
        <f t="shared" si="135"/>
        <v>1</v>
      </c>
      <c r="AS222" s="61">
        <f t="shared" si="125"/>
        <v>14.525000095367396</v>
      </c>
      <c r="AT222" s="35">
        <f t="shared" si="126"/>
        <v>1</v>
      </c>
      <c r="AU222" s="76">
        <f t="shared" si="139"/>
        <v>1</v>
      </c>
      <c r="AV222" s="89">
        <f t="shared" si="148"/>
        <v>1</v>
      </c>
      <c r="AW222" s="168">
        <f t="shared" si="127"/>
        <v>8.4174338620337144E-2</v>
      </c>
      <c r="AX222" s="165">
        <f t="shared" si="156"/>
        <v>1</v>
      </c>
      <c r="AY222" s="70">
        <f t="shared" si="147"/>
        <v>1</v>
      </c>
      <c r="AZ222" s="102">
        <f t="shared" si="149"/>
        <v>0</v>
      </c>
      <c r="BA222" s="230" t="str">
        <f t="shared" si="136"/>
        <v/>
      </c>
      <c r="BB222" s="46">
        <f t="shared" si="153"/>
        <v>1</v>
      </c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DG222">
        <v>2.1</v>
      </c>
      <c r="DH222">
        <v>20</v>
      </c>
      <c r="DK222">
        <v>0</v>
      </c>
    </row>
    <row r="223" spans="1:115" ht="15.6">
      <c r="A223" s="27">
        <v>20309</v>
      </c>
      <c r="B223">
        <v>7.96000003814697</v>
      </c>
      <c r="C223">
        <v>16.879999160766602</v>
      </c>
      <c r="D223">
        <v>5</v>
      </c>
      <c r="E223">
        <v>21.8938782952645</v>
      </c>
      <c r="F223" s="36">
        <f t="shared" si="118"/>
        <v>1.8550743107345731</v>
      </c>
      <c r="G223" s="41">
        <f t="shared" si="128"/>
        <v>50</v>
      </c>
      <c r="H223" s="42">
        <f t="shared" si="129"/>
        <v>1</v>
      </c>
      <c r="I223" s="61">
        <f t="shared" si="119"/>
        <v>14.649999380111694</v>
      </c>
      <c r="J223" s="37">
        <f t="shared" si="130"/>
        <v>1</v>
      </c>
      <c r="K223" s="89">
        <f t="shared" si="137"/>
        <v>1</v>
      </c>
      <c r="L223" s="89">
        <f t="shared" si="141"/>
        <v>1</v>
      </c>
      <c r="M223" s="168">
        <f t="shared" si="151"/>
        <v>8.5480354498995173E-2</v>
      </c>
      <c r="N223" s="165">
        <f t="shared" si="154"/>
        <v>1</v>
      </c>
      <c r="O223" s="70">
        <f t="shared" si="142"/>
        <v>1</v>
      </c>
      <c r="P223" s="102">
        <f t="shared" si="143"/>
        <v>0</v>
      </c>
      <c r="Q223" s="230" t="str">
        <f t="shared" si="120"/>
        <v/>
      </c>
      <c r="R223" s="46">
        <f t="shared" si="150"/>
        <v>1</v>
      </c>
      <c r="S223" s="27">
        <v>22135</v>
      </c>
      <c r="T223">
        <v>6.2600002288818404</v>
      </c>
      <c r="U223">
        <v>18.7700004577637</v>
      </c>
      <c r="V223">
        <v>0</v>
      </c>
      <c r="W223">
        <v>21.8938782952645</v>
      </c>
      <c r="X223" s="36">
        <f t="shared" si="121"/>
        <v>2.2037924330698231</v>
      </c>
      <c r="Y223" s="41">
        <f t="shared" si="131"/>
        <v>45.306190688981083</v>
      </c>
      <c r="Z223" s="42">
        <f t="shared" si="132"/>
        <v>0.9061238137796217</v>
      </c>
      <c r="AA223" s="61">
        <f t="shared" si="122"/>
        <v>15.642500400543234</v>
      </c>
      <c r="AB223" s="37">
        <f t="shared" si="133"/>
        <v>1</v>
      </c>
      <c r="AC223" s="89">
        <f t="shared" si="138"/>
        <v>1</v>
      </c>
      <c r="AD223" s="89">
        <f t="shared" si="144"/>
        <v>1</v>
      </c>
      <c r="AE223" s="168">
        <f t="shared" si="140"/>
        <v>9.5484991193226301E-2</v>
      </c>
      <c r="AF223" s="165">
        <f t="shared" si="155"/>
        <v>0</v>
      </c>
      <c r="AG223" s="70">
        <f t="shared" si="145"/>
        <v>1</v>
      </c>
      <c r="AH223" s="102">
        <f t="shared" si="146"/>
        <v>0</v>
      </c>
      <c r="AI223" s="230" t="str">
        <f t="shared" si="123"/>
        <v/>
      </c>
      <c r="AJ223" s="46">
        <f t="shared" si="152"/>
        <v>1</v>
      </c>
      <c r="AK223" s="27">
        <v>22501</v>
      </c>
      <c r="AL223">
        <v>8.0100002288818395</v>
      </c>
      <c r="AM223">
        <v>16.329999923706101</v>
      </c>
      <c r="AN223">
        <v>2.7999999523162802</v>
      </c>
      <c r="AO223">
        <v>22.079104444136</v>
      </c>
      <c r="AP223" s="34">
        <f t="shared" si="124"/>
        <v>1.7918085507712298</v>
      </c>
      <c r="AQ223" s="38">
        <f t="shared" si="134"/>
        <v>50</v>
      </c>
      <c r="AR223" s="40">
        <f t="shared" si="135"/>
        <v>1</v>
      </c>
      <c r="AS223" s="61">
        <f t="shared" si="125"/>
        <v>14.250000000000036</v>
      </c>
      <c r="AT223" s="35">
        <f t="shared" si="126"/>
        <v>1</v>
      </c>
      <c r="AU223" s="76">
        <f t="shared" si="139"/>
        <v>1</v>
      </c>
      <c r="AV223" s="89">
        <f t="shared" si="148"/>
        <v>1</v>
      </c>
      <c r="AW223" s="168">
        <f t="shared" si="127"/>
        <v>8.1276685890985217E-2</v>
      </c>
      <c r="AX223" s="165">
        <f t="shared" si="156"/>
        <v>1</v>
      </c>
      <c r="AY223" s="70">
        <f t="shared" si="147"/>
        <v>1</v>
      </c>
      <c r="AZ223" s="102">
        <f t="shared" si="149"/>
        <v>0</v>
      </c>
      <c r="BA223" s="230" t="str">
        <f t="shared" si="136"/>
        <v/>
      </c>
      <c r="BB223" s="46">
        <f t="shared" si="153"/>
        <v>1</v>
      </c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DG223">
        <v>0</v>
      </c>
      <c r="DH223">
        <v>17.2</v>
      </c>
      <c r="DK223">
        <v>0</v>
      </c>
    </row>
    <row r="224" spans="1:115" ht="15.6">
      <c r="A224" s="27">
        <v>20310</v>
      </c>
      <c r="B224">
        <v>9.4499998092651403</v>
      </c>
      <c r="C224">
        <v>16.200000762939499</v>
      </c>
      <c r="D224">
        <v>0.5</v>
      </c>
      <c r="E224">
        <v>22.079104444136</v>
      </c>
      <c r="F224" s="36">
        <f t="shared" si="118"/>
        <v>1.6491920176085333</v>
      </c>
      <c r="G224" s="41">
        <f t="shared" si="128"/>
        <v>49.180646385913171</v>
      </c>
      <c r="H224" s="42">
        <f t="shared" si="129"/>
        <v>0.98361292771826347</v>
      </c>
      <c r="I224" s="61">
        <f t="shared" si="119"/>
        <v>14.51250052452091</v>
      </c>
      <c r="J224" s="37">
        <f t="shared" si="130"/>
        <v>1</v>
      </c>
      <c r="K224" s="89">
        <f t="shared" si="137"/>
        <v>1</v>
      </c>
      <c r="L224" s="89">
        <f t="shared" si="141"/>
        <v>1</v>
      </c>
      <c r="M224" s="168">
        <f t="shared" si="151"/>
        <v>8.4043327653338787E-2</v>
      </c>
      <c r="N224" s="165">
        <f t="shared" si="154"/>
        <v>1</v>
      </c>
      <c r="O224" s="70">
        <f t="shared" si="142"/>
        <v>1</v>
      </c>
      <c r="P224" s="102">
        <f t="shared" si="143"/>
        <v>0</v>
      </c>
      <c r="Q224" s="230" t="str">
        <f t="shared" si="120"/>
        <v/>
      </c>
      <c r="R224" s="46">
        <f t="shared" si="150"/>
        <v>1</v>
      </c>
      <c r="S224" s="27">
        <v>22136</v>
      </c>
      <c r="T224">
        <v>5.9099998474121103</v>
      </c>
      <c r="U224">
        <v>17.090000152587901</v>
      </c>
      <c r="V224">
        <v>0.10000000149011599</v>
      </c>
      <c r="W224">
        <v>22.079104444136</v>
      </c>
      <c r="X224" s="36">
        <f t="shared" si="121"/>
        <v>2.0306343743632369</v>
      </c>
      <c r="Y224" s="41">
        <f t="shared" si="131"/>
        <v>43.781683190980608</v>
      </c>
      <c r="Z224" s="42">
        <f t="shared" si="132"/>
        <v>0.87563366381961216</v>
      </c>
      <c r="AA224" s="61">
        <f t="shared" si="122"/>
        <v>14.295000076293952</v>
      </c>
      <c r="AB224" s="37">
        <f t="shared" si="133"/>
        <v>1</v>
      </c>
      <c r="AC224" s="89">
        <f t="shared" si="138"/>
        <v>1</v>
      </c>
      <c r="AD224" s="89">
        <f t="shared" si="144"/>
        <v>1</v>
      </c>
      <c r="AE224" s="168">
        <f t="shared" si="140"/>
        <v>8.1752888162677798E-2</v>
      </c>
      <c r="AF224" s="165">
        <f t="shared" si="155"/>
        <v>0</v>
      </c>
      <c r="AG224" s="70">
        <f t="shared" si="145"/>
        <v>1</v>
      </c>
      <c r="AH224" s="102">
        <f t="shared" si="146"/>
        <v>0</v>
      </c>
      <c r="AI224" s="230" t="str">
        <f t="shared" si="123"/>
        <v/>
      </c>
      <c r="AJ224" s="46">
        <f t="shared" si="152"/>
        <v>1</v>
      </c>
      <c r="AK224" s="27">
        <v>22502</v>
      </c>
      <c r="AL224">
        <v>9.5399999618530291</v>
      </c>
      <c r="AM224">
        <v>15.439999580383301</v>
      </c>
      <c r="AN224">
        <v>0</v>
      </c>
      <c r="AO224">
        <v>22.2672817049047</v>
      </c>
      <c r="AP224" s="34">
        <f t="shared" si="124"/>
        <v>1.5379924974918064</v>
      </c>
      <c r="AQ224" s="38">
        <f t="shared" si="134"/>
        <v>48.769606002006554</v>
      </c>
      <c r="AR224" s="40">
        <f t="shared" si="135"/>
        <v>0.97539212004013109</v>
      </c>
      <c r="AS224" s="61">
        <f t="shared" si="125"/>
        <v>13.964999675750732</v>
      </c>
      <c r="AT224" s="35">
        <f t="shared" si="126"/>
        <v>1</v>
      </c>
      <c r="AU224" s="76">
        <f t="shared" si="139"/>
        <v>1</v>
      </c>
      <c r="AV224" s="89">
        <f t="shared" si="148"/>
        <v>1</v>
      </c>
      <c r="AW224" s="168">
        <f t="shared" si="127"/>
        <v>7.8245691029109388E-2</v>
      </c>
      <c r="AX224" s="165">
        <f t="shared" si="156"/>
        <v>1</v>
      </c>
      <c r="AY224" s="70">
        <f t="shared" si="147"/>
        <v>1</v>
      </c>
      <c r="AZ224" s="102">
        <f t="shared" si="149"/>
        <v>0</v>
      </c>
      <c r="BA224" s="230" t="str">
        <f t="shared" si="136"/>
        <v/>
      </c>
      <c r="BB224" s="46">
        <f t="shared" si="153"/>
        <v>1</v>
      </c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DG224">
        <v>0</v>
      </c>
      <c r="DH224">
        <v>15.5</v>
      </c>
      <c r="DK224">
        <v>0</v>
      </c>
    </row>
    <row r="225" spans="1:115" ht="15.6">
      <c r="A225" s="27">
        <v>20311</v>
      </c>
      <c r="B225">
        <v>9.8699998855590803</v>
      </c>
      <c r="C225">
        <v>17.399999618530298</v>
      </c>
      <c r="D225">
        <v>3.2999999523162802</v>
      </c>
      <c r="E225">
        <v>22.2672817049047</v>
      </c>
      <c r="F225" s="36">
        <f t="shared" si="118"/>
        <v>1.8031833839235798</v>
      </c>
      <c r="G225" s="41">
        <f t="shared" si="128"/>
        <v>50</v>
      </c>
      <c r="H225" s="42">
        <f t="shared" si="129"/>
        <v>1</v>
      </c>
      <c r="I225" s="61">
        <f t="shared" si="119"/>
        <v>15.517499685287493</v>
      </c>
      <c r="J225" s="37">
        <f t="shared" si="130"/>
        <v>1</v>
      </c>
      <c r="K225" s="89">
        <f t="shared" si="137"/>
        <v>1</v>
      </c>
      <c r="L225" s="89">
        <f t="shared" si="141"/>
        <v>1</v>
      </c>
      <c r="M225" s="168">
        <f t="shared" si="151"/>
        <v>9.4269836109660582E-2</v>
      </c>
      <c r="N225" s="165">
        <f t="shared" si="154"/>
        <v>1</v>
      </c>
      <c r="O225" s="70">
        <f t="shared" si="142"/>
        <v>1</v>
      </c>
      <c r="P225" s="102">
        <f t="shared" si="143"/>
        <v>0</v>
      </c>
      <c r="Q225" s="230" t="str">
        <f t="shared" si="120"/>
        <v/>
      </c>
      <c r="R225" s="46">
        <f t="shared" si="150"/>
        <v>1</v>
      </c>
      <c r="S225" s="27">
        <v>22137</v>
      </c>
      <c r="T225">
        <v>5.71000003814697</v>
      </c>
      <c r="U225">
        <v>16.25</v>
      </c>
      <c r="V225">
        <v>1.8999999761581401</v>
      </c>
      <c r="W225">
        <v>22.2672817049047</v>
      </c>
      <c r="X225" s="36">
        <f t="shared" si="121"/>
        <v>1.9531700206231988</v>
      </c>
      <c r="Y225" s="41">
        <f t="shared" si="131"/>
        <v>44.119147150640188</v>
      </c>
      <c r="Z225" s="42">
        <f t="shared" si="132"/>
        <v>0.88238294301280373</v>
      </c>
      <c r="AA225" s="61">
        <f t="shared" si="122"/>
        <v>13.615000009536743</v>
      </c>
      <c r="AB225" s="37">
        <f t="shared" si="133"/>
        <v>1</v>
      </c>
      <c r="AC225" s="89" t="str">
        <f t="shared" si="138"/>
        <v/>
      </c>
      <c r="AD225" s="89">
        <f t="shared" si="144"/>
        <v>1</v>
      </c>
      <c r="AE225" s="168">
        <f t="shared" si="140"/>
        <v>7.4497281167670515E-2</v>
      </c>
      <c r="AF225" s="165">
        <f t="shared" si="155"/>
        <v>0</v>
      </c>
      <c r="AG225" s="70">
        <f t="shared" si="145"/>
        <v>1</v>
      </c>
      <c r="AH225" s="102">
        <f t="shared" si="146"/>
        <v>0</v>
      </c>
      <c r="AI225" s="230" t="str">
        <f t="shared" si="123"/>
        <v/>
      </c>
      <c r="AJ225" s="46">
        <f t="shared" si="152"/>
        <v>1</v>
      </c>
      <c r="AK225" s="27">
        <v>22503</v>
      </c>
      <c r="AL225">
        <v>7.46000003814697</v>
      </c>
      <c r="AM225">
        <v>18.690000534057599</v>
      </c>
      <c r="AN225">
        <v>0</v>
      </c>
      <c r="AO225">
        <v>22.458366924124501</v>
      </c>
      <c r="AP225" s="34">
        <f t="shared" si="124"/>
        <v>2.181407403263429</v>
      </c>
      <c r="AQ225" s="38">
        <f t="shared" si="134"/>
        <v>47.024480079395815</v>
      </c>
      <c r="AR225" s="40">
        <f t="shared" si="135"/>
        <v>0.94048960158791628</v>
      </c>
      <c r="AS225" s="61">
        <f t="shared" si="125"/>
        <v>15.882500410079942</v>
      </c>
      <c r="AT225" s="35">
        <f t="shared" si="126"/>
        <v>1</v>
      </c>
      <c r="AU225" s="76">
        <f t="shared" si="139"/>
        <v>1</v>
      </c>
      <c r="AV225" s="89">
        <f t="shared" si="148"/>
        <v>1</v>
      </c>
      <c r="AW225" s="168">
        <f t="shared" si="127"/>
        <v>9.7771505015066623E-2</v>
      </c>
      <c r="AX225" s="165">
        <f t="shared" si="156"/>
        <v>1</v>
      </c>
      <c r="AY225" s="70">
        <f t="shared" si="147"/>
        <v>1</v>
      </c>
      <c r="AZ225" s="102">
        <f t="shared" si="149"/>
        <v>0</v>
      </c>
      <c r="BA225" s="230" t="str">
        <f t="shared" si="136"/>
        <v/>
      </c>
      <c r="BB225" s="46">
        <f t="shared" si="153"/>
        <v>1</v>
      </c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DG225">
        <v>-1.5</v>
      </c>
      <c r="DH225">
        <v>18.5</v>
      </c>
      <c r="DK225">
        <v>0</v>
      </c>
    </row>
    <row r="226" spans="1:115" ht="15.6">
      <c r="A226" s="27">
        <v>20312</v>
      </c>
      <c r="B226">
        <v>9.4899997711181605</v>
      </c>
      <c r="C226">
        <v>19.159999847412099</v>
      </c>
      <c r="D226">
        <v>2.7999999523162802</v>
      </c>
      <c r="E226">
        <v>22.458366924124501</v>
      </c>
      <c r="F226" s="36">
        <f t="shared" si="118"/>
        <v>2.1061839416370312</v>
      </c>
      <c r="G226" s="41">
        <f t="shared" si="128"/>
        <v>50</v>
      </c>
      <c r="H226" s="42">
        <f t="shared" si="129"/>
        <v>1</v>
      </c>
      <c r="I226" s="61">
        <f t="shared" si="119"/>
        <v>16.742499828338616</v>
      </c>
      <c r="J226" s="37">
        <f t="shared" si="130"/>
        <v>1</v>
      </c>
      <c r="K226" s="89">
        <f t="shared" si="137"/>
        <v>1</v>
      </c>
      <c r="L226" s="89">
        <f t="shared" si="141"/>
        <v>1</v>
      </c>
      <c r="M226" s="168">
        <f t="shared" si="151"/>
        <v>0.10532750088910457</v>
      </c>
      <c r="N226" s="165">
        <f t="shared" si="154"/>
        <v>1</v>
      </c>
      <c r="O226" s="70">
        <f t="shared" si="142"/>
        <v>1</v>
      </c>
      <c r="P226" s="102">
        <f t="shared" si="143"/>
        <v>0</v>
      </c>
      <c r="Q226" s="230" t="str">
        <f t="shared" si="120"/>
        <v/>
      </c>
      <c r="R226" s="46">
        <f t="shared" si="150"/>
        <v>1</v>
      </c>
      <c r="S226" s="27">
        <v>22138</v>
      </c>
      <c r="T226">
        <v>7.7800002098083496</v>
      </c>
      <c r="U226">
        <v>14.6599998474121</v>
      </c>
      <c r="V226">
        <v>2.7000000476837198</v>
      </c>
      <c r="W226">
        <v>22.458366924124501</v>
      </c>
      <c r="X226" s="36">
        <f t="shared" si="121"/>
        <v>1.6048392627182126</v>
      </c>
      <c r="Y226" s="41">
        <f t="shared" si="131"/>
        <v>45.535275788149342</v>
      </c>
      <c r="Z226" s="42">
        <f t="shared" si="132"/>
        <v>0.91070551576298686</v>
      </c>
      <c r="AA226" s="61">
        <f t="shared" si="122"/>
        <v>12.939999938011162</v>
      </c>
      <c r="AB226" s="37">
        <f t="shared" si="133"/>
        <v>1</v>
      </c>
      <c r="AC226" s="89" t="str">
        <f t="shared" si="138"/>
        <v/>
      </c>
      <c r="AD226" s="89">
        <f t="shared" si="144"/>
        <v>1</v>
      </c>
      <c r="AE226" s="168">
        <f t="shared" si="140"/>
        <v>6.7238628007771986E-2</v>
      </c>
      <c r="AF226" s="165">
        <f t="shared" si="155"/>
        <v>0</v>
      </c>
      <c r="AG226" s="70">
        <f t="shared" si="145"/>
        <v>1</v>
      </c>
      <c r="AH226" s="102">
        <f t="shared" si="146"/>
        <v>0</v>
      </c>
      <c r="AI226" s="230" t="str">
        <f t="shared" si="123"/>
        <v/>
      </c>
      <c r="AJ226" s="46">
        <f t="shared" si="152"/>
        <v>1</v>
      </c>
      <c r="AK226" s="27">
        <v>22504</v>
      </c>
      <c r="AL226">
        <v>7.4299998283386204</v>
      </c>
      <c r="AM226">
        <v>17.170000076293899</v>
      </c>
      <c r="AN226">
        <v>0.10000000149011599</v>
      </c>
      <c r="AO226">
        <v>22.652316948349402</v>
      </c>
      <c r="AP226" s="34">
        <f t="shared" si="124"/>
        <v>1.9976544180864719</v>
      </c>
      <c r="AQ226" s="38">
        <f t="shared" si="134"/>
        <v>45.52635654641675</v>
      </c>
      <c r="AR226" s="40">
        <f t="shared" si="135"/>
        <v>0.91052713092833504</v>
      </c>
      <c r="AS226" s="61">
        <f t="shared" si="125"/>
        <v>14.735000014305079</v>
      </c>
      <c r="AT226" s="35">
        <f t="shared" si="126"/>
        <v>1</v>
      </c>
      <c r="AU226" s="76">
        <f t="shared" si="139"/>
        <v>1</v>
      </c>
      <c r="AV226" s="89">
        <f t="shared" si="148"/>
        <v>1</v>
      </c>
      <c r="AW226" s="168">
        <f t="shared" si="127"/>
        <v>8.6363875682816602E-2</v>
      </c>
      <c r="AX226" s="165">
        <f t="shared" si="156"/>
        <v>1</v>
      </c>
      <c r="AY226" s="70">
        <f t="shared" si="147"/>
        <v>1</v>
      </c>
      <c r="AZ226" s="102">
        <f t="shared" si="149"/>
        <v>0</v>
      </c>
      <c r="BA226" s="230" t="str">
        <f t="shared" si="136"/>
        <v/>
      </c>
      <c r="BB226" s="46">
        <f t="shared" si="153"/>
        <v>0</v>
      </c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DG226">
        <v>0.7</v>
      </c>
      <c r="DH226">
        <v>23.5</v>
      </c>
      <c r="DK226">
        <v>0</v>
      </c>
    </row>
    <row r="227" spans="1:115" ht="15.6">
      <c r="A227" s="27">
        <v>20313</v>
      </c>
      <c r="B227">
        <v>13.699999809265099</v>
      </c>
      <c r="C227">
        <v>18.5</v>
      </c>
      <c r="D227">
        <v>22.5</v>
      </c>
      <c r="E227">
        <v>22.652316948349402</v>
      </c>
      <c r="F227" s="36">
        <f t="shared" si="118"/>
        <v>1.5794093531335884</v>
      </c>
      <c r="G227" s="41">
        <f t="shared" si="128"/>
        <v>50</v>
      </c>
      <c r="H227" s="42">
        <f t="shared" si="129"/>
        <v>1</v>
      </c>
      <c r="I227" s="61">
        <f t="shared" si="119"/>
        <v>17.299999952316274</v>
      </c>
      <c r="J227" s="37">
        <f t="shared" si="130"/>
        <v>1</v>
      </c>
      <c r="K227" s="89">
        <f t="shared" si="137"/>
        <v>1</v>
      </c>
      <c r="L227" s="89">
        <f t="shared" si="141"/>
        <v>1</v>
      </c>
      <c r="M227" s="168">
        <f t="shared" si="151"/>
        <v>0.10950960283764995</v>
      </c>
      <c r="N227" s="165">
        <f t="shared" si="154"/>
        <v>1</v>
      </c>
      <c r="O227" s="70">
        <f t="shared" si="142"/>
        <v>1</v>
      </c>
      <c r="P227" s="102">
        <f t="shared" si="143"/>
        <v>0</v>
      </c>
      <c r="Q227" s="230" t="str">
        <f t="shared" si="120"/>
        <v/>
      </c>
      <c r="R227" s="46">
        <f t="shared" si="150"/>
        <v>1</v>
      </c>
      <c r="S227" s="27">
        <v>22139</v>
      </c>
      <c r="T227">
        <v>3.3900001049041699</v>
      </c>
      <c r="U227">
        <v>15.680000305175801</v>
      </c>
      <c r="V227">
        <v>0</v>
      </c>
      <c r="W227">
        <v>22.652316948349402</v>
      </c>
      <c r="X227" s="36">
        <f t="shared" si="121"/>
        <v>2.0378368332535413</v>
      </c>
      <c r="Y227" s="41">
        <f t="shared" si="131"/>
        <v>43.905006321546509</v>
      </c>
      <c r="Z227" s="42">
        <f t="shared" si="132"/>
        <v>0.87810012643093016</v>
      </c>
      <c r="AA227" s="61">
        <f t="shared" si="122"/>
        <v>12.607500255107894</v>
      </c>
      <c r="AB227" s="37">
        <f t="shared" si="133"/>
        <v>1</v>
      </c>
      <c r="AC227" s="89" t="str">
        <f t="shared" si="138"/>
        <v/>
      </c>
      <c r="AD227" s="89">
        <f t="shared" si="144"/>
        <v>1</v>
      </c>
      <c r="AE227" s="168">
        <f t="shared" si="140"/>
        <v>6.3672282502157979E-2</v>
      </c>
      <c r="AF227" s="165">
        <f t="shared" si="155"/>
        <v>0</v>
      </c>
      <c r="AG227" s="70">
        <f t="shared" si="145"/>
        <v>1</v>
      </c>
      <c r="AH227" s="102">
        <f t="shared" si="146"/>
        <v>0</v>
      </c>
      <c r="AI227" s="230" t="str">
        <f t="shared" si="123"/>
        <v/>
      </c>
      <c r="AJ227" s="46">
        <f t="shared" si="152"/>
        <v>1</v>
      </c>
      <c r="AK227" s="27">
        <v>22505</v>
      </c>
      <c r="AL227">
        <v>8.6199998855590803</v>
      </c>
      <c r="AM227">
        <v>18.049999237060501</v>
      </c>
      <c r="AN227">
        <v>11.199999809265099</v>
      </c>
      <c r="AO227">
        <v>22.849088624133501</v>
      </c>
      <c r="AP227" s="34">
        <f t="shared" si="124"/>
        <v>2.0508567628847953</v>
      </c>
      <c r="AQ227" s="38">
        <f t="shared" si="134"/>
        <v>50</v>
      </c>
      <c r="AR227" s="40">
        <f t="shared" si="135"/>
        <v>1</v>
      </c>
      <c r="AS227" s="61">
        <f t="shared" si="125"/>
        <v>15.692499399185145</v>
      </c>
      <c r="AT227" s="35">
        <f t="shared" si="126"/>
        <v>1</v>
      </c>
      <c r="AU227" s="76">
        <f t="shared" si="139"/>
        <v>1</v>
      </c>
      <c r="AV227" s="89">
        <f t="shared" si="148"/>
        <v>1</v>
      </c>
      <c r="AW227" s="168">
        <f t="shared" si="127"/>
        <v>9.5966562759754612E-2</v>
      </c>
      <c r="AX227" s="165">
        <f t="shared" si="156"/>
        <v>1</v>
      </c>
      <c r="AY227" s="70">
        <f t="shared" si="147"/>
        <v>1</v>
      </c>
      <c r="AZ227" s="102">
        <f t="shared" si="149"/>
        <v>0</v>
      </c>
      <c r="BA227" s="230" t="str">
        <f t="shared" si="136"/>
        <v/>
      </c>
      <c r="BB227" s="46">
        <f t="shared" si="153"/>
        <v>0</v>
      </c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DG227">
        <v>1</v>
      </c>
      <c r="DH227">
        <v>27</v>
      </c>
      <c r="DK227">
        <v>0</v>
      </c>
    </row>
    <row r="228" spans="1:115" ht="15.6">
      <c r="A228" s="27">
        <v>20314</v>
      </c>
      <c r="B228">
        <v>13.25</v>
      </c>
      <c r="C228">
        <v>17.700000762939499</v>
      </c>
      <c r="D228">
        <v>3.5999999046325701</v>
      </c>
      <c r="E228">
        <v>22.849088624133501</v>
      </c>
      <c r="F228" s="36">
        <f t="shared" si="118"/>
        <v>1.5056663539945669</v>
      </c>
      <c r="G228" s="41">
        <f t="shared" si="128"/>
        <v>50</v>
      </c>
      <c r="H228" s="42">
        <f t="shared" si="129"/>
        <v>1</v>
      </c>
      <c r="I228" s="61">
        <f t="shared" si="119"/>
        <v>16.587500572204625</v>
      </c>
      <c r="J228" s="37">
        <f t="shared" si="130"/>
        <v>1</v>
      </c>
      <c r="K228" s="89">
        <f t="shared" si="137"/>
        <v>1</v>
      </c>
      <c r="L228" s="89">
        <f t="shared" si="141"/>
        <v>1</v>
      </c>
      <c r="M228" s="168">
        <f t="shared" si="151"/>
        <v>0.1040526257337976</v>
      </c>
      <c r="N228" s="165">
        <f t="shared" si="154"/>
        <v>1</v>
      </c>
      <c r="O228" s="70">
        <f t="shared" si="142"/>
        <v>1</v>
      </c>
      <c r="P228" s="102">
        <f t="shared" si="143"/>
        <v>0</v>
      </c>
      <c r="Q228" s="230" t="str">
        <f t="shared" si="120"/>
        <v/>
      </c>
      <c r="R228" s="46">
        <f t="shared" si="150"/>
        <v>1</v>
      </c>
      <c r="S228" s="27">
        <v>22140</v>
      </c>
      <c r="T228">
        <v>3.6400001049041699</v>
      </c>
      <c r="U228">
        <v>17.670000076293899</v>
      </c>
      <c r="V228">
        <v>0</v>
      </c>
      <c r="W228">
        <v>22.849088624133501</v>
      </c>
      <c r="X228" s="36">
        <f t="shared" si="121"/>
        <v>2.286220213412121</v>
      </c>
      <c r="Y228" s="41">
        <f t="shared" si="131"/>
        <v>42.076030150816813</v>
      </c>
      <c r="Z228" s="42">
        <f t="shared" si="132"/>
        <v>0.84152060301633624</v>
      </c>
      <c r="AA228" s="61">
        <f t="shared" si="122"/>
        <v>14.162500083446467</v>
      </c>
      <c r="AB228" s="37">
        <f t="shared" si="133"/>
        <v>1</v>
      </c>
      <c r="AC228" s="89" t="str">
        <f t="shared" si="138"/>
        <v/>
      </c>
      <c r="AD228" s="89">
        <f t="shared" si="144"/>
        <v>1</v>
      </c>
      <c r="AE228" s="168">
        <f t="shared" si="140"/>
        <v>8.0348736403963769E-2</v>
      </c>
      <c r="AF228" s="165">
        <f t="shared" si="155"/>
        <v>0</v>
      </c>
      <c r="AG228" s="70">
        <f t="shared" si="145"/>
        <v>1</v>
      </c>
      <c r="AH228" s="102">
        <f t="shared" si="146"/>
        <v>0</v>
      </c>
      <c r="AI228" s="230" t="str">
        <f t="shared" si="123"/>
        <v/>
      </c>
      <c r="AJ228" s="46">
        <f t="shared" si="152"/>
        <v>1</v>
      </c>
      <c r="AK228" s="27">
        <v>22506</v>
      </c>
      <c r="AL228">
        <v>8.8699998855590803</v>
      </c>
      <c r="AM228">
        <v>14.4099998474121</v>
      </c>
      <c r="AN228">
        <v>10.699999809265099</v>
      </c>
      <c r="AO228">
        <v>23.048638798030598</v>
      </c>
      <c r="AP228" s="34">
        <f t="shared" si="124"/>
        <v>1.499338587266061</v>
      </c>
      <c r="AQ228" s="38">
        <f t="shared" si="134"/>
        <v>50</v>
      </c>
      <c r="AR228" s="40">
        <f t="shared" si="135"/>
        <v>1</v>
      </c>
      <c r="AS228" s="61">
        <f t="shared" si="125"/>
        <v>13.024999856948845</v>
      </c>
      <c r="AT228" s="35">
        <f t="shared" si="126"/>
        <v>1</v>
      </c>
      <c r="AU228" s="76">
        <f t="shared" si="139"/>
        <v>1</v>
      </c>
      <c r="AV228" s="89">
        <f t="shared" si="148"/>
        <v>1</v>
      </c>
      <c r="AW228" s="168">
        <f t="shared" si="127"/>
        <v>6.8152325284654258E-2</v>
      </c>
      <c r="AX228" s="165">
        <f t="shared" si="156"/>
        <v>0</v>
      </c>
      <c r="AY228" s="70">
        <f t="shared" si="147"/>
        <v>1</v>
      </c>
      <c r="AZ228" s="102">
        <f t="shared" si="149"/>
        <v>0</v>
      </c>
      <c r="BA228" s="230" t="str">
        <f t="shared" si="136"/>
        <v/>
      </c>
      <c r="BB228" s="46">
        <f t="shared" si="153"/>
        <v>0</v>
      </c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DG228">
        <v>6</v>
      </c>
      <c r="DH228">
        <v>19</v>
      </c>
      <c r="DK228">
        <v>1.4</v>
      </c>
    </row>
    <row r="229" spans="1:115" ht="15.6">
      <c r="A229" s="27">
        <v>20315</v>
      </c>
      <c r="B229">
        <v>9.3599996566772496</v>
      </c>
      <c r="C229">
        <v>16.379999160766602</v>
      </c>
      <c r="D229">
        <v>7.0999999046325701</v>
      </c>
      <c r="E229">
        <v>23.048638798030598</v>
      </c>
      <c r="F229" s="36">
        <f t="shared" si="118"/>
        <v>1.7582852868823655</v>
      </c>
      <c r="G229" s="41">
        <f t="shared" si="128"/>
        <v>50</v>
      </c>
      <c r="H229" s="42">
        <f t="shared" si="129"/>
        <v>1</v>
      </c>
      <c r="I229" s="61">
        <f t="shared" si="119"/>
        <v>14.624999284744263</v>
      </c>
      <c r="J229" s="37">
        <f t="shared" si="130"/>
        <v>1</v>
      </c>
      <c r="K229" s="89">
        <f t="shared" si="137"/>
        <v>1</v>
      </c>
      <c r="L229" s="89">
        <f t="shared" si="141"/>
        <v>1</v>
      </c>
      <c r="M229" s="168">
        <f t="shared" si="151"/>
        <v>8.5219770169191994E-2</v>
      </c>
      <c r="N229" s="165">
        <f t="shared" si="154"/>
        <v>1</v>
      </c>
      <c r="O229" s="70">
        <f t="shared" si="142"/>
        <v>1</v>
      </c>
      <c r="P229" s="102">
        <f t="shared" si="143"/>
        <v>0</v>
      </c>
      <c r="Q229" s="230" t="str">
        <f t="shared" si="120"/>
        <v/>
      </c>
      <c r="R229" s="46">
        <f t="shared" si="150"/>
        <v>1</v>
      </c>
      <c r="S229" s="27">
        <v>22141</v>
      </c>
      <c r="T229">
        <v>4.5</v>
      </c>
      <c r="U229">
        <v>19.049999237060501</v>
      </c>
      <c r="V229">
        <v>0</v>
      </c>
      <c r="W229">
        <v>23.048638798030598</v>
      </c>
      <c r="X229" s="36">
        <f t="shared" si="121"/>
        <v>2.4409746355200959</v>
      </c>
      <c r="Y229" s="41">
        <f t="shared" si="131"/>
        <v>40.123250442400739</v>
      </c>
      <c r="Z229" s="42">
        <f t="shared" si="132"/>
        <v>0.80246500884801475</v>
      </c>
      <c r="AA229" s="61">
        <f t="shared" si="122"/>
        <v>15.412499427795375</v>
      </c>
      <c r="AB229" s="37">
        <f t="shared" si="133"/>
        <v>1</v>
      </c>
      <c r="AC229" s="89" t="str">
        <f t="shared" si="138"/>
        <v/>
      </c>
      <c r="AD229" s="89">
        <f t="shared" si="144"/>
        <v>1</v>
      </c>
      <c r="AE229" s="168">
        <f t="shared" si="140"/>
        <v>9.323742658315283E-2</v>
      </c>
      <c r="AF229" s="165">
        <f t="shared" si="155"/>
        <v>0</v>
      </c>
      <c r="AG229" s="70">
        <f t="shared" si="145"/>
        <v>1</v>
      </c>
      <c r="AH229" s="102">
        <f t="shared" si="146"/>
        <v>0</v>
      </c>
      <c r="AI229" s="230" t="str">
        <f t="shared" si="123"/>
        <v/>
      </c>
      <c r="AJ229" s="46">
        <f t="shared" si="152"/>
        <v>1</v>
      </c>
      <c r="AK229" s="27">
        <v>22507</v>
      </c>
      <c r="AL229">
        <v>7.8299999237060502</v>
      </c>
      <c r="AM229">
        <v>15.060000419616699</v>
      </c>
      <c r="AN229">
        <v>12.6000003814697</v>
      </c>
      <c r="AO229">
        <v>23.250924316594801</v>
      </c>
      <c r="AP229" s="34">
        <f t="shared" si="124"/>
        <v>1.7164168365971171</v>
      </c>
      <c r="AQ229" s="38">
        <f t="shared" si="134"/>
        <v>50</v>
      </c>
      <c r="AR229" s="40">
        <f t="shared" si="135"/>
        <v>1</v>
      </c>
      <c r="AS229" s="61">
        <f t="shared" si="125"/>
        <v>13.252500295639036</v>
      </c>
      <c r="AT229" s="35">
        <f t="shared" si="126"/>
        <v>1</v>
      </c>
      <c r="AU229" s="76">
        <f t="shared" si="139"/>
        <v>1</v>
      </c>
      <c r="AV229" s="89">
        <f t="shared" si="148"/>
        <v>1</v>
      </c>
      <c r="AW229" s="168">
        <f t="shared" si="127"/>
        <v>7.0599626329006182E-2</v>
      </c>
      <c r="AX229" s="165">
        <f t="shared" si="156"/>
        <v>0</v>
      </c>
      <c r="AY229" s="70">
        <f t="shared" si="147"/>
        <v>1</v>
      </c>
      <c r="AZ229" s="102">
        <f t="shared" si="149"/>
        <v>0</v>
      </c>
      <c r="BA229" s="230">
        <f t="shared" si="136"/>
        <v>22507</v>
      </c>
      <c r="BB229" s="46">
        <f t="shared" si="153"/>
        <v>1</v>
      </c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DG229">
        <v>3.5</v>
      </c>
      <c r="DH229">
        <v>14.7</v>
      </c>
      <c r="DK229">
        <v>4.8</v>
      </c>
    </row>
    <row r="230" spans="1:115" ht="15.6">
      <c r="A230" s="27">
        <v>20316</v>
      </c>
      <c r="B230">
        <v>10.789999961853001</v>
      </c>
      <c r="C230">
        <v>18.709999084472699</v>
      </c>
      <c r="D230">
        <v>7.5999999046325701</v>
      </c>
      <c r="E230">
        <v>23.250924316594801</v>
      </c>
      <c r="F230" s="36">
        <f t="shared" si="118"/>
        <v>1.9994729237849023</v>
      </c>
      <c r="G230" s="41">
        <f t="shared" si="128"/>
        <v>50</v>
      </c>
      <c r="H230" s="42">
        <f t="shared" si="129"/>
        <v>1</v>
      </c>
      <c r="I230" s="61">
        <f t="shared" si="119"/>
        <v>16.729999303817774</v>
      </c>
      <c r="J230" s="37">
        <f t="shared" si="130"/>
        <v>1</v>
      </c>
      <c r="K230" s="89">
        <f t="shared" si="137"/>
        <v>1</v>
      </c>
      <c r="L230" s="89">
        <f t="shared" si="141"/>
        <v>1</v>
      </c>
      <c r="M230" s="168">
        <f t="shared" si="151"/>
        <v>0.10522631954864216</v>
      </c>
      <c r="N230" s="165">
        <f t="shared" si="154"/>
        <v>1</v>
      </c>
      <c r="O230" s="70">
        <f t="shared" si="142"/>
        <v>1</v>
      </c>
      <c r="P230" s="102">
        <f t="shared" si="143"/>
        <v>0</v>
      </c>
      <c r="Q230" s="230" t="str">
        <f t="shared" si="120"/>
        <v/>
      </c>
      <c r="R230" s="46">
        <f t="shared" si="150"/>
        <v>1</v>
      </c>
      <c r="S230" s="27">
        <v>22142</v>
      </c>
      <c r="T230">
        <v>5.0500001907348597</v>
      </c>
      <c r="U230">
        <v>19.290000915527301</v>
      </c>
      <c r="V230">
        <v>0</v>
      </c>
      <c r="W230">
        <v>23.250924316594801</v>
      </c>
      <c r="X230" s="36">
        <f t="shared" si="121"/>
        <v>2.4685602462080092</v>
      </c>
      <c r="Y230" s="41">
        <f t="shared" si="131"/>
        <v>38.148402245434333</v>
      </c>
      <c r="Z230" s="42">
        <f t="shared" si="132"/>
        <v>0.76296804490868664</v>
      </c>
      <c r="AA230" s="61">
        <f t="shared" si="122"/>
        <v>15.730000734329192</v>
      </c>
      <c r="AB230" s="37">
        <f t="shared" si="133"/>
        <v>1</v>
      </c>
      <c r="AC230" s="89" t="str">
        <f t="shared" si="138"/>
        <v/>
      </c>
      <c r="AD230" s="89">
        <f t="shared" si="144"/>
        <v>1</v>
      </c>
      <c r="AE230" s="168">
        <f t="shared" si="140"/>
        <v>9.6326010368216572E-2</v>
      </c>
      <c r="AF230" s="165">
        <f t="shared" si="155"/>
        <v>0</v>
      </c>
      <c r="AG230" s="70">
        <f t="shared" si="145"/>
        <v>1</v>
      </c>
      <c r="AH230" s="102">
        <f t="shared" si="146"/>
        <v>0</v>
      </c>
      <c r="AI230" s="230" t="str">
        <f t="shared" si="123"/>
        <v/>
      </c>
      <c r="AJ230" s="46">
        <f t="shared" si="152"/>
        <v>1</v>
      </c>
      <c r="AK230" s="27">
        <v>22508</v>
      </c>
      <c r="AL230">
        <v>4.8299999237060502</v>
      </c>
      <c r="AM230">
        <v>16.659999847412099</v>
      </c>
      <c r="AN230">
        <v>0.20000000298023199</v>
      </c>
      <c r="AO230">
        <v>23.455892602592598</v>
      </c>
      <c r="AP230" s="34">
        <f t="shared" si="124"/>
        <v>2.1619026438197388</v>
      </c>
      <c r="AQ230" s="38">
        <f t="shared" si="134"/>
        <v>48.470477887924439</v>
      </c>
      <c r="AR230" s="40">
        <f t="shared" si="135"/>
        <v>0.9694095577584888</v>
      </c>
      <c r="AS230" s="61">
        <f t="shared" si="125"/>
        <v>13.702499866485587</v>
      </c>
      <c r="AT230" s="35">
        <f t="shared" si="126"/>
        <v>1</v>
      </c>
      <c r="AU230" s="76">
        <f t="shared" si="139"/>
        <v>1</v>
      </c>
      <c r="AV230" s="89">
        <f t="shared" si="148"/>
        <v>1</v>
      </c>
      <c r="AW230" s="168">
        <f t="shared" si="127"/>
        <v>7.5436331250953392E-2</v>
      </c>
      <c r="AX230" s="165">
        <f t="shared" si="156"/>
        <v>0</v>
      </c>
      <c r="AY230" s="70">
        <f t="shared" si="147"/>
        <v>1</v>
      </c>
      <c r="AZ230" s="102">
        <f t="shared" si="149"/>
        <v>0</v>
      </c>
      <c r="BA230" s="230" t="str">
        <f t="shared" si="136"/>
        <v/>
      </c>
      <c r="BB230" s="46">
        <f t="shared" si="153"/>
        <v>1</v>
      </c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DG230">
        <v>-1</v>
      </c>
      <c r="DH230">
        <v>16.2</v>
      </c>
      <c r="DK230">
        <v>0</v>
      </c>
    </row>
    <row r="231" spans="1:115" ht="15.6">
      <c r="A231" s="27">
        <v>20317</v>
      </c>
      <c r="B231">
        <v>10.569999694824199</v>
      </c>
      <c r="C231">
        <v>17.659999847412099</v>
      </c>
      <c r="D231">
        <v>11.1000003814697</v>
      </c>
      <c r="E231">
        <v>23.455892602592598</v>
      </c>
      <c r="F231" s="36">
        <f t="shared" si="118"/>
        <v>1.8712494428023148</v>
      </c>
      <c r="G231" s="41">
        <f t="shared" si="128"/>
        <v>50</v>
      </c>
      <c r="H231" s="42">
        <f t="shared" si="129"/>
        <v>1</v>
      </c>
      <c r="I231" s="61">
        <f t="shared" si="119"/>
        <v>15.887499809265124</v>
      </c>
      <c r="J231" s="37">
        <f t="shared" si="130"/>
        <v>1</v>
      </c>
      <c r="K231" s="89">
        <f t="shared" si="137"/>
        <v>1</v>
      </c>
      <c r="L231" s="89">
        <f t="shared" si="141"/>
        <v>1</v>
      </c>
      <c r="M231" s="168">
        <f t="shared" si="151"/>
        <v>9.7818435612213109E-2</v>
      </c>
      <c r="N231" s="165">
        <f t="shared" si="154"/>
        <v>1</v>
      </c>
      <c r="O231" s="70">
        <f t="shared" si="142"/>
        <v>1</v>
      </c>
      <c r="P231" s="102">
        <f t="shared" si="143"/>
        <v>0</v>
      </c>
      <c r="Q231" s="230" t="str">
        <f t="shared" si="120"/>
        <v/>
      </c>
      <c r="R231" s="46">
        <f t="shared" si="150"/>
        <v>1</v>
      </c>
      <c r="S231" s="27">
        <v>22143</v>
      </c>
      <c r="T231">
        <v>9.4799995422363299</v>
      </c>
      <c r="U231">
        <v>19.350000381469702</v>
      </c>
      <c r="V231">
        <v>1</v>
      </c>
      <c r="W231">
        <v>23.455892602592598</v>
      </c>
      <c r="X231" s="36">
        <f t="shared" si="121"/>
        <v>2.2285913785160236</v>
      </c>
      <c r="Y231" s="41">
        <f t="shared" si="131"/>
        <v>37.365529142621511</v>
      </c>
      <c r="Z231" s="42">
        <f t="shared" si="132"/>
        <v>0.74731058285243024</v>
      </c>
      <c r="AA231" s="61">
        <f t="shared" si="122"/>
        <v>16.882500171661359</v>
      </c>
      <c r="AB231" s="37">
        <f t="shared" si="133"/>
        <v>1</v>
      </c>
      <c r="AC231" s="89" t="str">
        <f t="shared" si="138"/>
        <v/>
      </c>
      <c r="AD231" s="89">
        <f t="shared" si="144"/>
        <v>1</v>
      </c>
      <c r="AE231" s="168">
        <f t="shared" si="140"/>
        <v>0.10644006082908261</v>
      </c>
      <c r="AF231" s="165">
        <f t="shared" si="155"/>
        <v>1</v>
      </c>
      <c r="AG231" s="70">
        <f t="shared" si="145"/>
        <v>1</v>
      </c>
      <c r="AH231" s="102">
        <f t="shared" si="146"/>
        <v>0</v>
      </c>
      <c r="AI231" s="230" t="str">
        <f t="shared" si="123"/>
        <v/>
      </c>
      <c r="AJ231" s="46">
        <f t="shared" si="152"/>
        <v>1</v>
      </c>
      <c r="AK231" s="27">
        <v>22509</v>
      </c>
      <c r="AL231">
        <v>4.8299999237060502</v>
      </c>
      <c r="AM231">
        <v>18.2399997711182</v>
      </c>
      <c r="AN231">
        <v>0</v>
      </c>
      <c r="AO231">
        <v>23.6634533836408</v>
      </c>
      <c r="AP231" s="34">
        <f t="shared" si="124"/>
        <v>2.3863841351336017</v>
      </c>
      <c r="AQ231" s="38">
        <f t="shared" si="134"/>
        <v>46.561370579817556</v>
      </c>
      <c r="AR231" s="40">
        <f t="shared" si="135"/>
        <v>0.93122741159635114</v>
      </c>
      <c r="AS231" s="61">
        <f t="shared" si="125"/>
        <v>14.887499809265162</v>
      </c>
      <c r="AT231" s="35">
        <f t="shared" si="126"/>
        <v>1</v>
      </c>
      <c r="AU231" s="76">
        <f t="shared" si="139"/>
        <v>1</v>
      </c>
      <c r="AV231" s="89">
        <f t="shared" si="148"/>
        <v>1</v>
      </c>
      <c r="AW231" s="168">
        <f t="shared" si="127"/>
        <v>8.7938718470991592E-2</v>
      </c>
      <c r="AX231" s="165">
        <f t="shared" si="156"/>
        <v>0</v>
      </c>
      <c r="AY231" s="70">
        <f t="shared" si="147"/>
        <v>1</v>
      </c>
      <c r="AZ231" s="102">
        <f t="shared" si="149"/>
        <v>0</v>
      </c>
      <c r="BA231" s="230" t="str">
        <f t="shared" si="136"/>
        <v/>
      </c>
      <c r="BB231" s="46">
        <f t="shared" si="153"/>
        <v>1</v>
      </c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DG231">
        <v>1</v>
      </c>
      <c r="DH231">
        <v>15.2</v>
      </c>
      <c r="DK231">
        <v>0</v>
      </c>
    </row>
    <row r="232" spans="1:115" ht="15.6">
      <c r="A232" s="27">
        <v>20318</v>
      </c>
      <c r="B232">
        <v>12</v>
      </c>
      <c r="C232">
        <v>18.639999389648398</v>
      </c>
      <c r="D232">
        <v>6.5999999046325701</v>
      </c>
      <c r="E232">
        <v>23.6634533836408</v>
      </c>
      <c r="F232" s="36">
        <f t="shared" si="118"/>
        <v>1.8958947337475138</v>
      </c>
      <c r="G232" s="41">
        <f t="shared" si="128"/>
        <v>50</v>
      </c>
      <c r="H232" s="42">
        <f t="shared" si="129"/>
        <v>1</v>
      </c>
      <c r="I232" s="61">
        <f t="shared" si="119"/>
        <v>16.9799995422363</v>
      </c>
      <c r="J232" s="37">
        <f t="shared" si="130"/>
        <v>1</v>
      </c>
      <c r="K232" s="89">
        <f t="shared" si="137"/>
        <v>1</v>
      </c>
      <c r="L232" s="89">
        <f t="shared" si="141"/>
        <v>1</v>
      </c>
      <c r="M232" s="168">
        <f t="shared" si="151"/>
        <v>0.10719152114508324</v>
      </c>
      <c r="N232" s="165">
        <f t="shared" si="154"/>
        <v>1</v>
      </c>
      <c r="O232" s="70">
        <f t="shared" si="142"/>
        <v>1</v>
      </c>
      <c r="P232" s="102">
        <f t="shared" si="143"/>
        <v>0</v>
      </c>
      <c r="Q232" s="230" t="str">
        <f t="shared" si="120"/>
        <v/>
      </c>
      <c r="R232" s="46">
        <f t="shared" si="150"/>
        <v>1</v>
      </c>
      <c r="S232" s="27">
        <v>22144</v>
      </c>
      <c r="T232">
        <v>9.4799995422363299</v>
      </c>
      <c r="U232">
        <v>16.809999465942401</v>
      </c>
      <c r="V232">
        <v>22.899999618530298</v>
      </c>
      <c r="W232">
        <v>23.6634533836408</v>
      </c>
      <c r="X232" s="36">
        <f t="shared" si="121"/>
        <v>1.8611541349239471</v>
      </c>
      <c r="Y232" s="41">
        <f t="shared" si="131"/>
        <v>50</v>
      </c>
      <c r="Z232" s="42">
        <f t="shared" si="132"/>
        <v>1</v>
      </c>
      <c r="AA232" s="61">
        <f t="shared" si="122"/>
        <v>14.977499485015883</v>
      </c>
      <c r="AB232" s="37">
        <f t="shared" si="133"/>
        <v>1</v>
      </c>
      <c r="AC232" s="89">
        <f t="shared" si="138"/>
        <v>1</v>
      </c>
      <c r="AD232" s="89">
        <f t="shared" si="144"/>
        <v>1</v>
      </c>
      <c r="AE232" s="168">
        <f t="shared" si="140"/>
        <v>8.8861377676019454E-2</v>
      </c>
      <c r="AF232" s="165">
        <f t="shared" si="155"/>
        <v>1</v>
      </c>
      <c r="AG232" s="70">
        <f t="shared" si="145"/>
        <v>1</v>
      </c>
      <c r="AH232" s="102">
        <f t="shared" si="146"/>
        <v>0</v>
      </c>
      <c r="AI232" s="230" t="str">
        <f t="shared" si="123"/>
        <v/>
      </c>
      <c r="AJ232" s="46">
        <f t="shared" si="152"/>
        <v>1</v>
      </c>
      <c r="AK232" s="27">
        <v>22510</v>
      </c>
      <c r="AL232">
        <v>6.0900001525878897</v>
      </c>
      <c r="AM232">
        <v>19.049999237060501</v>
      </c>
      <c r="AN232">
        <v>0</v>
      </c>
      <c r="AO232">
        <v>23.873506963568801</v>
      </c>
      <c r="AP232" s="34">
        <f t="shared" si="124"/>
        <v>2.4503337686997297</v>
      </c>
      <c r="AQ232" s="38">
        <f t="shared" si="134"/>
        <v>44.601103564857773</v>
      </c>
      <c r="AR232" s="40">
        <f t="shared" si="135"/>
        <v>0.89202207129715549</v>
      </c>
      <c r="AS232" s="61">
        <f t="shared" si="125"/>
        <v>15.809999465942347</v>
      </c>
      <c r="AT232" s="35">
        <f t="shared" si="126"/>
        <v>1</v>
      </c>
      <c r="AU232" s="76">
        <f t="shared" si="139"/>
        <v>1</v>
      </c>
      <c r="AV232" s="89">
        <f t="shared" si="148"/>
        <v>1</v>
      </c>
      <c r="AW232" s="168">
        <f t="shared" si="127"/>
        <v>9.7087609508897735E-2</v>
      </c>
      <c r="AX232" s="165">
        <f t="shared" si="156"/>
        <v>1</v>
      </c>
      <c r="AY232" s="70">
        <f t="shared" si="147"/>
        <v>1</v>
      </c>
      <c r="AZ232" s="102">
        <f t="shared" si="149"/>
        <v>0</v>
      </c>
      <c r="BA232" s="230" t="str">
        <f t="shared" si="136"/>
        <v/>
      </c>
      <c r="BB232" s="46">
        <f t="shared" si="153"/>
        <v>1</v>
      </c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DG232">
        <v>2.9</v>
      </c>
      <c r="DH232">
        <v>16</v>
      </c>
      <c r="DK232">
        <v>4.5</v>
      </c>
    </row>
    <row r="233" spans="1:115" ht="15.6">
      <c r="A233" s="27">
        <v>20319</v>
      </c>
      <c r="B233">
        <v>9.6000003814697301</v>
      </c>
      <c r="C233">
        <v>16.790000915527301</v>
      </c>
      <c r="D233">
        <v>29.200000762939499</v>
      </c>
      <c r="E233">
        <v>23.873506963568801</v>
      </c>
      <c r="F233" s="36">
        <f t="shared" si="118"/>
        <v>1.8626621228937885</v>
      </c>
      <c r="G233" s="41">
        <f t="shared" si="128"/>
        <v>50</v>
      </c>
      <c r="H233" s="42">
        <f t="shared" si="129"/>
        <v>1</v>
      </c>
      <c r="I233" s="61">
        <f t="shared" si="119"/>
        <v>14.992500782012907</v>
      </c>
      <c r="J233" s="37">
        <f t="shared" si="130"/>
        <v>1</v>
      </c>
      <c r="K233" s="89">
        <f t="shared" si="137"/>
        <v>1</v>
      </c>
      <c r="L233" s="89">
        <f t="shared" si="141"/>
        <v>1</v>
      </c>
      <c r="M233" s="168">
        <f t="shared" si="151"/>
        <v>8.9014648143571629E-2</v>
      </c>
      <c r="N233" s="165">
        <f t="shared" si="154"/>
        <v>1</v>
      </c>
      <c r="O233" s="70">
        <f t="shared" si="142"/>
        <v>1</v>
      </c>
      <c r="P233" s="102">
        <f t="shared" si="143"/>
        <v>0</v>
      </c>
      <c r="Q233" s="230" t="str">
        <f t="shared" si="120"/>
        <v/>
      </c>
      <c r="R233" s="46">
        <f t="shared" si="150"/>
        <v>1</v>
      </c>
      <c r="S233" s="27">
        <v>22145</v>
      </c>
      <c r="T233">
        <v>7.6100001335143999</v>
      </c>
      <c r="U233">
        <v>14.960000038146999</v>
      </c>
      <c r="V233">
        <v>3.7999999523162802</v>
      </c>
      <c r="W233">
        <v>23.873506963568801</v>
      </c>
      <c r="X233" s="36">
        <f t="shared" si="121"/>
        <v>1.7672203680961038</v>
      </c>
      <c r="Y233" s="41">
        <f t="shared" si="131"/>
        <v>50</v>
      </c>
      <c r="Z233" s="42">
        <f t="shared" si="132"/>
        <v>1</v>
      </c>
      <c r="AA233" s="61">
        <f t="shared" si="122"/>
        <v>13.12250006198885</v>
      </c>
      <c r="AB233" s="37">
        <f t="shared" si="133"/>
        <v>1</v>
      </c>
      <c r="AC233" s="89">
        <f t="shared" si="138"/>
        <v>1</v>
      </c>
      <c r="AD233" s="89">
        <f t="shared" si="144"/>
        <v>1</v>
      </c>
      <c r="AE233" s="168">
        <f t="shared" si="140"/>
        <v>6.9200960091228753E-2</v>
      </c>
      <c r="AF233" s="165">
        <f t="shared" si="155"/>
        <v>1</v>
      </c>
      <c r="AG233" s="70">
        <f t="shared" si="145"/>
        <v>1</v>
      </c>
      <c r="AH233" s="102">
        <f t="shared" si="146"/>
        <v>0</v>
      </c>
      <c r="AI233" s="230" t="str">
        <f t="shared" si="123"/>
        <v/>
      </c>
      <c r="AJ233" s="46">
        <f t="shared" si="152"/>
        <v>1</v>
      </c>
      <c r="AK233" s="27">
        <v>22511</v>
      </c>
      <c r="AL233">
        <v>9.8999996185302699</v>
      </c>
      <c r="AM233">
        <v>17.219999313354499</v>
      </c>
      <c r="AN233">
        <v>27.5</v>
      </c>
      <c r="AO233">
        <v>24.085953646206001</v>
      </c>
      <c r="AP233" s="34">
        <f t="shared" si="124"/>
        <v>1.9184795577423523</v>
      </c>
      <c r="AQ233" s="38">
        <f t="shared" si="134"/>
        <v>50</v>
      </c>
      <c r="AR233" s="40">
        <f t="shared" si="135"/>
        <v>1</v>
      </c>
      <c r="AS233" s="61">
        <f t="shared" si="125"/>
        <v>15.389999389648441</v>
      </c>
      <c r="AT233" s="35">
        <f t="shared" si="126"/>
        <v>1</v>
      </c>
      <c r="AU233" s="76">
        <f t="shared" si="139"/>
        <v>1</v>
      </c>
      <c r="AV233" s="89">
        <f t="shared" si="148"/>
        <v>1</v>
      </c>
      <c r="AW233" s="168">
        <f t="shared" si="127"/>
        <v>9.3014878964244568E-2</v>
      </c>
      <c r="AX233" s="165">
        <f t="shared" si="156"/>
        <v>1</v>
      </c>
      <c r="AY233" s="70">
        <f t="shared" si="147"/>
        <v>1</v>
      </c>
      <c r="AZ233" s="102">
        <f t="shared" si="149"/>
        <v>0</v>
      </c>
      <c r="BA233" s="230" t="str">
        <f t="shared" si="136"/>
        <v/>
      </c>
      <c r="BB233" s="46">
        <f t="shared" si="153"/>
        <v>1</v>
      </c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DG233">
        <v>4.3</v>
      </c>
      <c r="DH233">
        <v>17.3</v>
      </c>
      <c r="DK233">
        <v>18.600000000000001</v>
      </c>
    </row>
    <row r="234" spans="1:115" ht="15.6">
      <c r="A234" s="27">
        <v>20320</v>
      </c>
      <c r="B234">
        <v>10.9099998474121</v>
      </c>
      <c r="C234">
        <v>16.719999313354499</v>
      </c>
      <c r="D234">
        <v>10.699999809265099</v>
      </c>
      <c r="E234">
        <v>24.085953646206001</v>
      </c>
      <c r="F234" s="36">
        <f t="shared" si="118"/>
        <v>1.7230854868438636</v>
      </c>
      <c r="G234" s="41">
        <f t="shared" si="128"/>
        <v>50</v>
      </c>
      <c r="H234" s="42">
        <f t="shared" si="129"/>
        <v>1</v>
      </c>
      <c r="I234" s="61">
        <f t="shared" si="119"/>
        <v>15.2674994468689</v>
      </c>
      <c r="J234" s="37">
        <f t="shared" si="130"/>
        <v>1</v>
      </c>
      <c r="K234" s="89">
        <f t="shared" si="137"/>
        <v>1</v>
      </c>
      <c r="L234" s="89">
        <f t="shared" si="141"/>
        <v>1</v>
      </c>
      <c r="M234" s="168">
        <f t="shared" si="151"/>
        <v>9.1795496648845121E-2</v>
      </c>
      <c r="N234" s="165">
        <f t="shared" si="154"/>
        <v>1</v>
      </c>
      <c r="O234" s="70">
        <f t="shared" si="142"/>
        <v>1</v>
      </c>
      <c r="P234" s="102">
        <f t="shared" si="143"/>
        <v>0</v>
      </c>
      <c r="Q234" s="230" t="str">
        <f t="shared" si="120"/>
        <v/>
      </c>
      <c r="R234" s="46">
        <f t="shared" si="150"/>
        <v>1</v>
      </c>
      <c r="S234" s="27">
        <v>22146</v>
      </c>
      <c r="T234">
        <v>5.6599998474121103</v>
      </c>
      <c r="U234">
        <v>14.569999694824199</v>
      </c>
      <c r="V234">
        <v>2</v>
      </c>
      <c r="W234">
        <v>24.085953646206001</v>
      </c>
      <c r="X234" s="36">
        <f t="shared" si="121"/>
        <v>1.8840918666607072</v>
      </c>
      <c r="Y234" s="41">
        <f t="shared" si="131"/>
        <v>50</v>
      </c>
      <c r="Z234" s="42">
        <f t="shared" si="132"/>
        <v>1</v>
      </c>
      <c r="AA234" s="61">
        <f t="shared" si="122"/>
        <v>12.342499732971177</v>
      </c>
      <c r="AB234" s="37">
        <f t="shared" si="133"/>
        <v>1</v>
      </c>
      <c r="AC234" s="89">
        <f t="shared" si="138"/>
        <v>1</v>
      </c>
      <c r="AD234" s="89">
        <f t="shared" si="144"/>
        <v>1</v>
      </c>
      <c r="AE234" s="168">
        <f t="shared" si="140"/>
        <v>6.0843771297190589E-2</v>
      </c>
      <c r="AF234" s="165">
        <f t="shared" si="155"/>
        <v>0</v>
      </c>
      <c r="AG234" s="70">
        <f t="shared" si="145"/>
        <v>1</v>
      </c>
      <c r="AH234" s="102">
        <f t="shared" si="146"/>
        <v>0</v>
      </c>
      <c r="AI234" s="230" t="str">
        <f t="shared" si="123"/>
        <v/>
      </c>
      <c r="AJ234" s="46">
        <f t="shared" si="152"/>
        <v>0</v>
      </c>
      <c r="AK234" s="27">
        <v>22512</v>
      </c>
      <c r="AL234">
        <v>11.2799997329712</v>
      </c>
      <c r="AM234">
        <v>16.5</v>
      </c>
      <c r="AN234">
        <v>2.7000000476837198</v>
      </c>
      <c r="AO234">
        <v>24.300693735381699</v>
      </c>
      <c r="AP234" s="34">
        <f t="shared" si="124"/>
        <v>1.6517256900577679</v>
      </c>
      <c r="AQ234" s="38">
        <f t="shared" si="134"/>
        <v>50</v>
      </c>
      <c r="AR234" s="40">
        <f t="shared" si="135"/>
        <v>1</v>
      </c>
      <c r="AS234" s="61">
        <f t="shared" si="125"/>
        <v>15.1949999332428</v>
      </c>
      <c r="AT234" s="35">
        <f t="shared" si="126"/>
        <v>1</v>
      </c>
      <c r="AU234" s="76">
        <f t="shared" si="139"/>
        <v>1</v>
      </c>
      <c r="AV234" s="89">
        <f t="shared" si="148"/>
        <v>1</v>
      </c>
      <c r="AW234" s="168">
        <f t="shared" si="127"/>
        <v>9.1067950151834859E-2</v>
      </c>
      <c r="AX234" s="165">
        <f t="shared" si="156"/>
        <v>1</v>
      </c>
      <c r="AY234" s="70">
        <f t="shared" si="147"/>
        <v>1</v>
      </c>
      <c r="AZ234" s="102">
        <f t="shared" si="149"/>
        <v>0</v>
      </c>
      <c r="BA234" s="230" t="str">
        <f t="shared" si="136"/>
        <v/>
      </c>
      <c r="BB234" s="46">
        <f t="shared" si="153"/>
        <v>1</v>
      </c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DG234">
        <v>-1</v>
      </c>
      <c r="DH234">
        <v>22</v>
      </c>
      <c r="DK234">
        <v>0.6</v>
      </c>
    </row>
    <row r="235" spans="1:115" ht="15.6">
      <c r="A235" s="27">
        <v>20321</v>
      </c>
      <c r="B235">
        <v>9.8199996948242205</v>
      </c>
      <c r="C235">
        <v>18.280000686645501</v>
      </c>
      <c r="D235">
        <v>1.70000004768372</v>
      </c>
      <c r="E235">
        <v>24.300693735381699</v>
      </c>
      <c r="F235" s="36">
        <f t="shared" si="118"/>
        <v>2.1133677212859641</v>
      </c>
      <c r="G235" s="41">
        <f t="shared" si="128"/>
        <v>50</v>
      </c>
      <c r="H235" s="42">
        <f t="shared" si="129"/>
        <v>1</v>
      </c>
      <c r="I235" s="61">
        <f t="shared" si="119"/>
        <v>16.165000438690182</v>
      </c>
      <c r="J235" s="37">
        <f t="shared" si="130"/>
        <v>1</v>
      </c>
      <c r="K235" s="89">
        <f t="shared" si="137"/>
        <v>1</v>
      </c>
      <c r="L235" s="89">
        <f t="shared" si="141"/>
        <v>1</v>
      </c>
      <c r="M235" s="168">
        <f t="shared" si="151"/>
        <v>0.10037400612377763</v>
      </c>
      <c r="N235" s="165">
        <f t="shared" si="154"/>
        <v>1</v>
      </c>
      <c r="O235" s="70">
        <f t="shared" si="142"/>
        <v>1</v>
      </c>
      <c r="P235" s="102">
        <f t="shared" si="143"/>
        <v>0</v>
      </c>
      <c r="Q235" s="230" t="str">
        <f t="shared" si="120"/>
        <v/>
      </c>
      <c r="R235" s="46">
        <f t="shared" si="150"/>
        <v>1</v>
      </c>
      <c r="S235" s="27">
        <v>22147</v>
      </c>
      <c r="T235">
        <v>7.8800001144409197</v>
      </c>
      <c r="U235">
        <v>17.819999694824201</v>
      </c>
      <c r="V235">
        <v>1.6000000238418599</v>
      </c>
      <c r="W235">
        <v>24.300693735381699</v>
      </c>
      <c r="X235" s="36">
        <f t="shared" si="121"/>
        <v>2.2044694476011095</v>
      </c>
      <c r="Y235" s="41">
        <f t="shared" si="131"/>
        <v>49.83642446576097</v>
      </c>
      <c r="Z235" s="42">
        <f t="shared" si="132"/>
        <v>0.9967284893152194</v>
      </c>
      <c r="AA235" s="61">
        <f t="shared" si="122"/>
        <v>15.334999799728381</v>
      </c>
      <c r="AB235" s="37">
        <f t="shared" si="133"/>
        <v>1</v>
      </c>
      <c r="AC235" s="89">
        <f t="shared" si="138"/>
        <v>1</v>
      </c>
      <c r="AD235" s="89">
        <f t="shared" si="144"/>
        <v>1</v>
      </c>
      <c r="AE235" s="168">
        <f t="shared" si="140"/>
        <v>9.2468995356319611E-2</v>
      </c>
      <c r="AF235" s="165">
        <f t="shared" si="155"/>
        <v>0</v>
      </c>
      <c r="AG235" s="70">
        <f t="shared" si="145"/>
        <v>1</v>
      </c>
      <c r="AH235" s="102">
        <f t="shared" si="146"/>
        <v>0</v>
      </c>
      <c r="AI235" s="230" t="str">
        <f t="shared" si="123"/>
        <v/>
      </c>
      <c r="AJ235" s="46">
        <f t="shared" si="152"/>
        <v>0</v>
      </c>
      <c r="AK235" s="27">
        <v>22513</v>
      </c>
      <c r="AL235">
        <v>9.4700002670288104</v>
      </c>
      <c r="AM235">
        <v>16.090000152587901</v>
      </c>
      <c r="AN235">
        <v>0.5</v>
      </c>
      <c r="AO235">
        <v>24.517627534925399</v>
      </c>
      <c r="AP235" s="34">
        <f t="shared" si="124"/>
        <v>1.8109508759334252</v>
      </c>
      <c r="AQ235" s="38">
        <f t="shared" si="134"/>
        <v>49.051239299253261</v>
      </c>
      <c r="AR235" s="40">
        <f t="shared" si="135"/>
        <v>0.98102478598506526</v>
      </c>
      <c r="AS235" s="61">
        <f t="shared" si="125"/>
        <v>14.435000181198129</v>
      </c>
      <c r="AT235" s="35">
        <f t="shared" si="126"/>
        <v>1</v>
      </c>
      <c r="AU235" s="76">
        <f t="shared" si="139"/>
        <v>1</v>
      </c>
      <c r="AV235" s="89">
        <f t="shared" si="148"/>
        <v>1</v>
      </c>
      <c r="AW235" s="168">
        <f t="shared" si="127"/>
        <v>8.3229458963887351E-2</v>
      </c>
      <c r="AX235" s="165">
        <f t="shared" si="156"/>
        <v>1</v>
      </c>
      <c r="AY235" s="70">
        <f t="shared" si="147"/>
        <v>1</v>
      </c>
      <c r="AZ235" s="102">
        <f t="shared" si="149"/>
        <v>0</v>
      </c>
      <c r="BA235" s="230" t="str">
        <f t="shared" si="136"/>
        <v/>
      </c>
      <c r="BB235" s="46">
        <f t="shared" si="153"/>
        <v>1</v>
      </c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DG235">
        <v>0</v>
      </c>
      <c r="DH235">
        <v>21</v>
      </c>
      <c r="DK235">
        <v>0</v>
      </c>
    </row>
    <row r="236" spans="1:115" ht="15.6">
      <c r="A236" s="27">
        <v>20322</v>
      </c>
      <c r="B236">
        <v>11.800000190734901</v>
      </c>
      <c r="C236">
        <v>17</v>
      </c>
      <c r="D236">
        <v>17.5</v>
      </c>
      <c r="E236">
        <v>24.517627534925399</v>
      </c>
      <c r="F236" s="36">
        <f t="shared" si="118"/>
        <v>1.6900429104722363</v>
      </c>
      <c r="G236" s="41">
        <f t="shared" si="128"/>
        <v>50</v>
      </c>
      <c r="H236" s="42">
        <f t="shared" si="129"/>
        <v>1</v>
      </c>
      <c r="I236" s="61">
        <f t="shared" si="119"/>
        <v>15.700000047683725</v>
      </c>
      <c r="J236" s="37">
        <f t="shared" si="130"/>
        <v>1</v>
      </c>
      <c r="K236" s="89">
        <f t="shared" si="137"/>
        <v>1</v>
      </c>
      <c r="L236" s="89">
        <f t="shared" si="141"/>
        <v>1</v>
      </c>
      <c r="M236" s="168">
        <f t="shared" si="151"/>
        <v>9.6038577380792009E-2</v>
      </c>
      <c r="N236" s="165">
        <f t="shared" si="154"/>
        <v>1</v>
      </c>
      <c r="O236" s="70">
        <f t="shared" si="142"/>
        <v>1</v>
      </c>
      <c r="P236" s="102">
        <f t="shared" si="143"/>
        <v>0</v>
      </c>
      <c r="Q236" s="230" t="str">
        <f t="shared" si="120"/>
        <v/>
      </c>
      <c r="R236" s="46">
        <f t="shared" si="150"/>
        <v>1</v>
      </c>
      <c r="S236" s="27">
        <v>22148</v>
      </c>
      <c r="T236">
        <v>8.9600000381469709</v>
      </c>
      <c r="U236">
        <v>18.610000610351602</v>
      </c>
      <c r="V236">
        <v>0.40000000596046398</v>
      </c>
      <c r="W236">
        <v>24.517627534925399</v>
      </c>
      <c r="X236" s="36">
        <f t="shared" si="121"/>
        <v>2.2583162001031378</v>
      </c>
      <c r="Y236" s="41">
        <f t="shared" si="131"/>
        <v>48.429771511638926</v>
      </c>
      <c r="Z236" s="42">
        <f t="shared" si="132"/>
        <v>0.9685954302327785</v>
      </c>
      <c r="AA236" s="61">
        <f t="shared" si="122"/>
        <v>16.197500467300443</v>
      </c>
      <c r="AB236" s="37">
        <f t="shared" si="133"/>
        <v>1</v>
      </c>
      <c r="AC236" s="89">
        <f t="shared" si="138"/>
        <v>1</v>
      </c>
      <c r="AD236" s="89">
        <f t="shared" si="144"/>
        <v>1</v>
      </c>
      <c r="AE236" s="168">
        <f t="shared" si="140"/>
        <v>0.10066657945985701</v>
      </c>
      <c r="AF236" s="165">
        <f t="shared" si="155"/>
        <v>0</v>
      </c>
      <c r="AG236" s="70">
        <f t="shared" si="145"/>
        <v>1</v>
      </c>
      <c r="AH236" s="102">
        <f t="shared" si="146"/>
        <v>0</v>
      </c>
      <c r="AI236" s="230" t="str">
        <f t="shared" si="123"/>
        <v/>
      </c>
      <c r="AJ236" s="46">
        <f t="shared" si="152"/>
        <v>0</v>
      </c>
      <c r="AK236" s="27">
        <v>22514</v>
      </c>
      <c r="AL236">
        <v>9.6400003433227504</v>
      </c>
      <c r="AM236">
        <v>18.690000534057599</v>
      </c>
      <c r="AN236">
        <v>1.20000004768372</v>
      </c>
      <c r="AO236">
        <v>24.7366553486663</v>
      </c>
      <c r="AP236" s="34">
        <f t="shared" si="124"/>
        <v>2.2330669232295612</v>
      </c>
      <c r="AQ236" s="38">
        <f t="shared" si="134"/>
        <v>48.464785808353334</v>
      </c>
      <c r="AR236" s="40">
        <f t="shared" si="135"/>
        <v>0.96929571616706667</v>
      </c>
      <c r="AS236" s="61">
        <f t="shared" si="125"/>
        <v>16.427500486373887</v>
      </c>
      <c r="AT236" s="35">
        <f t="shared" si="126"/>
        <v>1</v>
      </c>
      <c r="AU236" s="76">
        <f t="shared" si="139"/>
        <v>1</v>
      </c>
      <c r="AV236" s="89">
        <f t="shared" si="148"/>
        <v>1</v>
      </c>
      <c r="AW236" s="168">
        <f t="shared" si="127"/>
        <v>0.10269266880995463</v>
      </c>
      <c r="AX236" s="165">
        <f t="shared" si="156"/>
        <v>1</v>
      </c>
      <c r="AY236" s="70">
        <f t="shared" si="147"/>
        <v>1</v>
      </c>
      <c r="AZ236" s="102">
        <f t="shared" si="149"/>
        <v>0</v>
      </c>
      <c r="BA236" s="230" t="str">
        <f t="shared" si="136"/>
        <v/>
      </c>
      <c r="BB236" s="46">
        <f t="shared" si="153"/>
        <v>1</v>
      </c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DG236" s="39">
        <v>2</v>
      </c>
      <c r="DH236">
        <v>21.8</v>
      </c>
      <c r="DK236">
        <v>0</v>
      </c>
    </row>
    <row r="237" spans="1:115" ht="15.6">
      <c r="A237" s="27">
        <v>20323</v>
      </c>
      <c r="B237">
        <v>9.5299997329711896</v>
      </c>
      <c r="C237">
        <v>16.430000305175799</v>
      </c>
      <c r="D237">
        <v>12.6000003814697</v>
      </c>
      <c r="E237">
        <v>24.7366553486663</v>
      </c>
      <c r="F237" s="36">
        <f t="shared" si="118"/>
        <v>1.8775690121803932</v>
      </c>
      <c r="G237" s="41">
        <f t="shared" si="128"/>
        <v>50</v>
      </c>
      <c r="H237" s="42">
        <f t="shared" si="129"/>
        <v>1</v>
      </c>
      <c r="I237" s="61">
        <f t="shared" si="119"/>
        <v>14.705000162124646</v>
      </c>
      <c r="J237" s="37">
        <f t="shared" si="130"/>
        <v>1</v>
      </c>
      <c r="K237" s="89">
        <f t="shared" si="137"/>
        <v>1</v>
      </c>
      <c r="L237" s="89">
        <f t="shared" si="141"/>
        <v>1</v>
      </c>
      <c r="M237" s="168">
        <f t="shared" si="151"/>
        <v>8.6052494077155275E-2</v>
      </c>
      <c r="N237" s="165">
        <f t="shared" si="154"/>
        <v>1</v>
      </c>
      <c r="O237" s="70">
        <f t="shared" si="142"/>
        <v>1</v>
      </c>
      <c r="P237" s="102">
        <f t="shared" si="143"/>
        <v>0</v>
      </c>
      <c r="Q237" s="230" t="str">
        <f t="shared" si="120"/>
        <v/>
      </c>
      <c r="R237" s="46">
        <f t="shared" si="150"/>
        <v>1</v>
      </c>
      <c r="S237" s="27">
        <v>22149</v>
      </c>
      <c r="T237">
        <v>8.1800003051757795</v>
      </c>
      <c r="U237">
        <v>18.799999237060501</v>
      </c>
      <c r="V237">
        <v>0</v>
      </c>
      <c r="W237">
        <v>24.7366553486663</v>
      </c>
      <c r="X237" s="36">
        <f t="shared" si="121"/>
        <v>2.3679390866685055</v>
      </c>
      <c r="Y237" s="41">
        <f t="shared" si="131"/>
        <v>46.53542024230412</v>
      </c>
      <c r="Z237" s="42">
        <f t="shared" si="132"/>
        <v>0.93070840484608242</v>
      </c>
      <c r="AA237" s="61">
        <f t="shared" si="122"/>
        <v>16.14499950408932</v>
      </c>
      <c r="AB237" s="37">
        <f t="shared" si="133"/>
        <v>1</v>
      </c>
      <c r="AC237" s="89">
        <f t="shared" si="138"/>
        <v>1</v>
      </c>
      <c r="AD237" s="89">
        <f t="shared" si="144"/>
        <v>1</v>
      </c>
      <c r="AE237" s="168">
        <f t="shared" si="140"/>
        <v>0.10019321844780496</v>
      </c>
      <c r="AF237" s="165">
        <f t="shared" si="155"/>
        <v>0</v>
      </c>
      <c r="AG237" s="70">
        <f t="shared" si="145"/>
        <v>1</v>
      </c>
      <c r="AH237" s="102">
        <f t="shared" si="146"/>
        <v>0</v>
      </c>
      <c r="AI237" s="230" t="str">
        <f t="shared" si="123"/>
        <v/>
      </c>
      <c r="AJ237" s="46">
        <f t="shared" si="152"/>
        <v>0</v>
      </c>
      <c r="AK237" s="27">
        <v>22515</v>
      </c>
      <c r="AL237">
        <v>9.0799999237060494</v>
      </c>
      <c r="AM237">
        <v>19.610000610351602</v>
      </c>
      <c r="AN237">
        <v>0</v>
      </c>
      <c r="AO237">
        <v>24.957677480433901</v>
      </c>
      <c r="AP237" s="34">
        <f t="shared" si="124"/>
        <v>2.4439569595216408</v>
      </c>
      <c r="AQ237" s="38">
        <f t="shared" si="134"/>
        <v>46.50962024073602</v>
      </c>
      <c r="AR237" s="40">
        <f t="shared" si="135"/>
        <v>0.93019240481472043</v>
      </c>
      <c r="AS237" s="61">
        <f t="shared" si="125"/>
        <v>16.977500438690214</v>
      </c>
      <c r="AT237" s="35">
        <f t="shared" si="126"/>
        <v>1</v>
      </c>
      <c r="AU237" s="76">
        <f t="shared" si="139"/>
        <v>1</v>
      </c>
      <c r="AV237" s="89">
        <f t="shared" si="148"/>
        <v>1</v>
      </c>
      <c r="AW237" s="168">
        <f t="shared" si="127"/>
        <v>0.10717250886953562</v>
      </c>
      <c r="AX237" s="165">
        <f t="shared" si="156"/>
        <v>1</v>
      </c>
      <c r="AY237" s="70">
        <f t="shared" si="147"/>
        <v>1</v>
      </c>
      <c r="AZ237" s="102">
        <f t="shared" si="149"/>
        <v>0</v>
      </c>
      <c r="BA237" s="230" t="str">
        <f t="shared" si="136"/>
        <v/>
      </c>
      <c r="BB237" s="46">
        <f t="shared" si="153"/>
        <v>1</v>
      </c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DG237">
        <v>3</v>
      </c>
      <c r="DH237">
        <v>20.5</v>
      </c>
      <c r="DK237">
        <v>0</v>
      </c>
    </row>
    <row r="238" spans="1:115" ht="15.6">
      <c r="A238" s="27">
        <v>20324</v>
      </c>
      <c r="B238">
        <v>8.5299997329711896</v>
      </c>
      <c r="C238">
        <v>15.810000419616699</v>
      </c>
      <c r="D238">
        <v>11.699999809265099</v>
      </c>
      <c r="E238">
        <v>24.957677480433901</v>
      </c>
      <c r="F238" s="36">
        <f t="shared" si="118"/>
        <v>1.8946036690575552</v>
      </c>
      <c r="G238" s="41">
        <f t="shared" si="128"/>
        <v>50</v>
      </c>
      <c r="H238" s="42">
        <f t="shared" si="129"/>
        <v>1</v>
      </c>
      <c r="I238" s="61">
        <f t="shared" si="119"/>
        <v>13.990000247955322</v>
      </c>
      <c r="J238" s="37">
        <f t="shared" si="130"/>
        <v>1</v>
      </c>
      <c r="K238" s="89">
        <f t="shared" si="137"/>
        <v>1</v>
      </c>
      <c r="L238" s="89">
        <f t="shared" si="141"/>
        <v>1</v>
      </c>
      <c r="M238" s="168">
        <f t="shared" si="151"/>
        <v>7.8512486992466893E-2</v>
      </c>
      <c r="N238" s="165">
        <f t="shared" si="154"/>
        <v>1</v>
      </c>
      <c r="O238" s="70">
        <f t="shared" si="142"/>
        <v>1</v>
      </c>
      <c r="P238" s="102">
        <f t="shared" si="143"/>
        <v>0</v>
      </c>
      <c r="Q238" s="230" t="str">
        <f t="shared" si="120"/>
        <v/>
      </c>
      <c r="R238" s="46">
        <f t="shared" si="150"/>
        <v>1</v>
      </c>
      <c r="S238" s="27">
        <v>22150</v>
      </c>
      <c r="T238">
        <v>8.1499996185302699</v>
      </c>
      <c r="U238">
        <v>16.829999923706101</v>
      </c>
      <c r="V238">
        <v>2.7999999523162802</v>
      </c>
      <c r="W238">
        <v>24.957677480433901</v>
      </c>
      <c r="X238" s="36">
        <f t="shared" si="121"/>
        <v>2.0908605095634574</v>
      </c>
      <c r="Y238" s="41">
        <f t="shared" si="131"/>
        <v>47.66273178696963</v>
      </c>
      <c r="Z238" s="42">
        <f t="shared" si="132"/>
        <v>0.95325463573939262</v>
      </c>
      <c r="AA238" s="61">
        <f t="shared" si="122"/>
        <v>14.659999847412143</v>
      </c>
      <c r="AB238" s="37">
        <f t="shared" si="133"/>
        <v>1</v>
      </c>
      <c r="AC238" s="89">
        <f t="shared" si="138"/>
        <v>1</v>
      </c>
      <c r="AD238" s="89">
        <f t="shared" si="144"/>
        <v>1</v>
      </c>
      <c r="AE238" s="168">
        <f t="shared" si="140"/>
        <v>8.5584502242975605E-2</v>
      </c>
      <c r="AF238" s="165">
        <f t="shared" si="155"/>
        <v>0</v>
      </c>
      <c r="AG238" s="70">
        <f t="shared" si="145"/>
        <v>1</v>
      </c>
      <c r="AH238" s="102">
        <f t="shared" si="146"/>
        <v>0</v>
      </c>
      <c r="AI238" s="230" t="str">
        <f t="shared" si="123"/>
        <v/>
      </c>
      <c r="AJ238" s="46">
        <f t="shared" si="152"/>
        <v>0</v>
      </c>
      <c r="AK238" s="27">
        <v>22516</v>
      </c>
      <c r="AL238">
        <v>9.6800003051757795</v>
      </c>
      <c r="AM238">
        <v>24.069999694824201</v>
      </c>
      <c r="AN238">
        <v>0</v>
      </c>
      <c r="AO238">
        <v>25.180594234057502</v>
      </c>
      <c r="AP238" s="34">
        <f t="shared" si="124"/>
        <v>3.1093856069002332</v>
      </c>
      <c r="AQ238" s="38">
        <f t="shared" si="134"/>
        <v>44.022111755215832</v>
      </c>
      <c r="AR238" s="40">
        <f t="shared" si="135"/>
        <v>0.88044223510431663</v>
      </c>
      <c r="AS238" s="61">
        <f t="shared" si="125"/>
        <v>20.472499847412095</v>
      </c>
      <c r="AT238" s="35">
        <f t="shared" si="126"/>
        <v>1</v>
      </c>
      <c r="AU238" s="76" t="str">
        <f t="shared" si="139"/>
        <v/>
      </c>
      <c r="AV238" s="89">
        <f t="shared" si="148"/>
        <v>1</v>
      </c>
      <c r="AW238" s="168">
        <f t="shared" si="127"/>
        <v>0.10485667633363038</v>
      </c>
      <c r="AX238" s="165">
        <f t="shared" si="156"/>
        <v>1</v>
      </c>
      <c r="AY238" s="70">
        <f t="shared" si="147"/>
        <v>1</v>
      </c>
      <c r="AZ238" s="102">
        <f t="shared" si="149"/>
        <v>1.1779998779296761</v>
      </c>
      <c r="BA238" s="230" t="str">
        <f t="shared" si="136"/>
        <v/>
      </c>
      <c r="BB238" s="46">
        <f t="shared" si="153"/>
        <v>1</v>
      </c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DG238">
        <v>5.5</v>
      </c>
      <c r="DH238" s="39">
        <v>20.5</v>
      </c>
      <c r="DK238">
        <v>0</v>
      </c>
    </row>
    <row r="239" spans="1:115" ht="15.6">
      <c r="A239" s="27">
        <v>20325</v>
      </c>
      <c r="B239">
        <v>8.6000003814697301</v>
      </c>
      <c r="C239">
        <v>17</v>
      </c>
      <c r="D239">
        <v>5.4000000953674299</v>
      </c>
      <c r="E239">
        <v>25.180594234057502</v>
      </c>
      <c r="F239" s="36">
        <f t="shared" si="118"/>
        <v>2.0964706596066311</v>
      </c>
      <c r="G239" s="41">
        <f t="shared" si="128"/>
        <v>50</v>
      </c>
      <c r="H239" s="42">
        <f t="shared" si="129"/>
        <v>1</v>
      </c>
      <c r="I239" s="61">
        <f t="shared" si="119"/>
        <v>14.900000095367432</v>
      </c>
      <c r="J239" s="37">
        <f t="shared" si="130"/>
        <v>1</v>
      </c>
      <c r="K239" s="89">
        <f t="shared" si="137"/>
        <v>1</v>
      </c>
      <c r="L239" s="89">
        <f t="shared" si="141"/>
        <v>1</v>
      </c>
      <c r="M239" s="168">
        <f t="shared" si="151"/>
        <v>8.8067181478424489E-2</v>
      </c>
      <c r="N239" s="165">
        <f t="shared" si="154"/>
        <v>1</v>
      </c>
      <c r="O239" s="70">
        <f t="shared" si="142"/>
        <v>1</v>
      </c>
      <c r="P239" s="102">
        <f t="shared" si="143"/>
        <v>0</v>
      </c>
      <c r="Q239" s="230" t="str">
        <f t="shared" si="120"/>
        <v/>
      </c>
      <c r="R239" s="46">
        <f t="shared" si="150"/>
        <v>1</v>
      </c>
      <c r="S239" s="27">
        <v>22151</v>
      </c>
      <c r="T239">
        <v>6.5799999237060502</v>
      </c>
      <c r="U239">
        <v>18.159999847412099</v>
      </c>
      <c r="V239">
        <v>0.20000000298023199</v>
      </c>
      <c r="W239">
        <v>25.180594234057502</v>
      </c>
      <c r="X239" s="36">
        <f t="shared" si="121"/>
        <v>2.4269303523898307</v>
      </c>
      <c r="Y239" s="41">
        <f t="shared" si="131"/>
        <v>45.921187508037995</v>
      </c>
      <c r="Z239" s="42">
        <f t="shared" si="132"/>
        <v>0.91842375016075994</v>
      </c>
      <c r="AA239" s="61">
        <f t="shared" si="122"/>
        <v>15.264999866485587</v>
      </c>
      <c r="AB239" s="37">
        <f t="shared" si="133"/>
        <v>1</v>
      </c>
      <c r="AC239" s="89" t="str">
        <f t="shared" si="138"/>
        <v/>
      </c>
      <c r="AD239" s="89">
        <f t="shared" si="144"/>
        <v>1</v>
      </c>
      <c r="AE239" s="168">
        <f t="shared" si="140"/>
        <v>9.1770483621115964E-2</v>
      </c>
      <c r="AF239" s="165">
        <f t="shared" si="155"/>
        <v>0</v>
      </c>
      <c r="AG239" s="70">
        <f t="shared" si="145"/>
        <v>1</v>
      </c>
      <c r="AH239" s="102">
        <f t="shared" si="146"/>
        <v>0</v>
      </c>
      <c r="AI239" s="230" t="str">
        <f t="shared" si="123"/>
        <v/>
      </c>
      <c r="AJ239" s="46">
        <f t="shared" si="152"/>
        <v>0</v>
      </c>
      <c r="AK239" s="27">
        <v>22517</v>
      </c>
      <c r="AL239">
        <v>12.710000038146999</v>
      </c>
      <c r="AM239">
        <v>18.5</v>
      </c>
      <c r="AN239">
        <v>1.6000000238418599</v>
      </c>
      <c r="AO239">
        <v>25.4053059133666</v>
      </c>
      <c r="AP239" s="34">
        <f t="shared" si="124"/>
        <v>1.9170654364081878</v>
      </c>
      <c r="AQ239" s="38">
        <f t="shared" si="134"/>
        <v>44.088459429931142</v>
      </c>
      <c r="AR239" s="40">
        <f t="shared" si="135"/>
        <v>0.88176918859862286</v>
      </c>
      <c r="AS239" s="61">
        <f t="shared" si="125"/>
        <v>17.05250000953675</v>
      </c>
      <c r="AT239" s="35">
        <f t="shared" si="126"/>
        <v>1</v>
      </c>
      <c r="AU239" s="76" t="str">
        <f t="shared" si="139"/>
        <v/>
      </c>
      <c r="AV239" s="89">
        <f t="shared" si="148"/>
        <v>1</v>
      </c>
      <c r="AW239" s="168">
        <f t="shared" si="127"/>
        <v>0.10773720458977494</v>
      </c>
      <c r="AX239" s="165">
        <f t="shared" si="156"/>
        <v>1</v>
      </c>
      <c r="AY239" s="70">
        <f t="shared" si="147"/>
        <v>1</v>
      </c>
      <c r="AZ239" s="102">
        <f t="shared" si="149"/>
        <v>1.1779998779296761</v>
      </c>
      <c r="BA239" s="230" t="str">
        <f t="shared" si="136"/>
        <v/>
      </c>
      <c r="BB239" s="46">
        <f t="shared" si="153"/>
        <v>1</v>
      </c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DG239">
        <v>5</v>
      </c>
      <c r="DH239">
        <v>18</v>
      </c>
      <c r="DK239">
        <v>14.2</v>
      </c>
    </row>
    <row r="240" spans="1:115" ht="15.6">
      <c r="A240" s="27">
        <v>20326</v>
      </c>
      <c r="B240">
        <v>9.3299999237060494</v>
      </c>
      <c r="C240">
        <v>18.159999847412099</v>
      </c>
      <c r="D240">
        <v>2</v>
      </c>
      <c r="E240">
        <v>25.4053059133666</v>
      </c>
      <c r="F240" s="36">
        <f t="shared" si="118"/>
        <v>2.2356152347756386</v>
      </c>
      <c r="G240" s="41">
        <f t="shared" si="128"/>
        <v>50</v>
      </c>
      <c r="H240" s="42">
        <f t="shared" si="129"/>
        <v>1</v>
      </c>
      <c r="I240" s="61">
        <f t="shared" si="119"/>
        <v>15.952499866485587</v>
      </c>
      <c r="J240" s="37">
        <f t="shared" si="130"/>
        <v>1</v>
      </c>
      <c r="K240" s="89">
        <f t="shared" si="137"/>
        <v>1</v>
      </c>
      <c r="L240" s="89">
        <f t="shared" si="141"/>
        <v>1</v>
      </c>
      <c r="M240" s="168">
        <f t="shared" si="151"/>
        <v>9.8425852938129624E-2</v>
      </c>
      <c r="N240" s="165">
        <f t="shared" si="154"/>
        <v>1</v>
      </c>
      <c r="O240" s="70">
        <f t="shared" si="142"/>
        <v>1</v>
      </c>
      <c r="P240" s="102">
        <f t="shared" si="143"/>
        <v>0</v>
      </c>
      <c r="Q240" s="230" t="str">
        <f t="shared" si="120"/>
        <v/>
      </c>
      <c r="R240" s="46">
        <f t="shared" si="150"/>
        <v>1</v>
      </c>
      <c r="S240" s="27">
        <v>22152</v>
      </c>
      <c r="T240">
        <v>8.2700004577636701</v>
      </c>
      <c r="U240">
        <v>15.3900003433228</v>
      </c>
      <c r="V240">
        <v>1.5</v>
      </c>
      <c r="W240">
        <v>25.4053059133666</v>
      </c>
      <c r="X240" s="36">
        <f t="shared" si="121"/>
        <v>1.8856358700566356</v>
      </c>
      <c r="Y240" s="41">
        <f t="shared" si="131"/>
        <v>45.912678811992684</v>
      </c>
      <c r="Z240" s="42">
        <f t="shared" si="132"/>
        <v>0.91825357623985371</v>
      </c>
      <c r="AA240" s="61">
        <f t="shared" si="122"/>
        <v>13.610000371933017</v>
      </c>
      <c r="AB240" s="37">
        <f t="shared" si="133"/>
        <v>1</v>
      </c>
      <c r="AC240" s="89" t="str">
        <f t="shared" si="138"/>
        <v/>
      </c>
      <c r="AD240" s="89">
        <f t="shared" si="144"/>
        <v>1</v>
      </c>
      <c r="AE240" s="168">
        <f t="shared" si="140"/>
        <v>7.4443595174370325E-2</v>
      </c>
      <c r="AF240" s="165">
        <f t="shared" si="155"/>
        <v>0</v>
      </c>
      <c r="AG240" s="70">
        <f t="shared" si="145"/>
        <v>1</v>
      </c>
      <c r="AH240" s="102">
        <f t="shared" si="146"/>
        <v>0</v>
      </c>
      <c r="AI240" s="230" t="str">
        <f t="shared" si="123"/>
        <v/>
      </c>
      <c r="AJ240" s="46">
        <f t="shared" si="152"/>
        <v>0</v>
      </c>
      <c r="AK240" s="27">
        <v>22518</v>
      </c>
      <c r="AL240">
        <v>12.800000190734901</v>
      </c>
      <c r="AM240">
        <v>16.909999847412099</v>
      </c>
      <c r="AN240">
        <v>6.1999998092651403</v>
      </c>
      <c r="AO240">
        <v>25.631712822190401</v>
      </c>
      <c r="AP240" s="34">
        <f t="shared" si="124"/>
        <v>1.5929786728027429</v>
      </c>
      <c r="AQ240" s="38">
        <f t="shared" si="134"/>
        <v>49.014076300954088</v>
      </c>
      <c r="AR240" s="40">
        <f t="shared" si="135"/>
        <v>0.98028152601908181</v>
      </c>
      <c r="AS240" s="61">
        <f t="shared" si="125"/>
        <v>15.8824999332428</v>
      </c>
      <c r="AT240" s="35">
        <f t="shared" si="126"/>
        <v>1</v>
      </c>
      <c r="AU240" s="76">
        <f t="shared" si="139"/>
        <v>1</v>
      </c>
      <c r="AV240" s="89">
        <f t="shared" si="148"/>
        <v>1</v>
      </c>
      <c r="AW240" s="168">
        <f t="shared" si="127"/>
        <v>9.7771500537454092E-2</v>
      </c>
      <c r="AX240" s="165">
        <f t="shared" si="156"/>
        <v>1</v>
      </c>
      <c r="AY240" s="70">
        <f t="shared" si="147"/>
        <v>1</v>
      </c>
      <c r="AZ240" s="102">
        <f t="shared" si="149"/>
        <v>1.1779998779296761</v>
      </c>
      <c r="BA240" s="230" t="str">
        <f t="shared" si="136"/>
        <v/>
      </c>
      <c r="BB240" s="46">
        <f t="shared" si="153"/>
        <v>1</v>
      </c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DG240">
        <v>10.3</v>
      </c>
      <c r="DH240">
        <v>20</v>
      </c>
      <c r="DK240">
        <v>3</v>
      </c>
    </row>
    <row r="241" spans="1:115" ht="15.6">
      <c r="A241" s="27">
        <v>20327</v>
      </c>
      <c r="B241">
        <v>11.5900001525879</v>
      </c>
      <c r="C241">
        <v>17.129999160766602</v>
      </c>
      <c r="D241">
        <v>8</v>
      </c>
      <c r="E241">
        <v>25.631712822190401</v>
      </c>
      <c r="F241" s="36">
        <f t="shared" si="118"/>
        <v>1.821420663335453</v>
      </c>
      <c r="G241" s="41">
        <f t="shared" si="128"/>
        <v>50</v>
      </c>
      <c r="H241" s="42">
        <f t="shared" si="129"/>
        <v>1</v>
      </c>
      <c r="I241" s="61">
        <f t="shared" si="119"/>
        <v>15.744999408721926</v>
      </c>
      <c r="J241" s="37">
        <f t="shared" si="130"/>
        <v>1</v>
      </c>
      <c r="K241" s="89">
        <f t="shared" si="137"/>
        <v>1</v>
      </c>
      <c r="L241" s="89">
        <f t="shared" si="141"/>
        <v>1</v>
      </c>
      <c r="M241" s="168">
        <f t="shared" si="151"/>
        <v>9.646934287417995E-2</v>
      </c>
      <c r="N241" s="165">
        <f t="shared" si="154"/>
        <v>1</v>
      </c>
      <c r="O241" s="70">
        <f t="shared" si="142"/>
        <v>1</v>
      </c>
      <c r="P241" s="102">
        <f t="shared" si="143"/>
        <v>0</v>
      </c>
      <c r="Q241" s="230" t="str">
        <f t="shared" si="120"/>
        <v/>
      </c>
      <c r="R241" s="46">
        <f t="shared" si="150"/>
        <v>1</v>
      </c>
      <c r="S241" s="27">
        <v>22153</v>
      </c>
      <c r="T241">
        <v>2.8099999427795401</v>
      </c>
      <c r="U241">
        <v>15.1199998855591</v>
      </c>
      <c r="V241">
        <v>4.5</v>
      </c>
      <c r="W241">
        <v>25.631712822190401</v>
      </c>
      <c r="X241" s="36">
        <f t="shared" si="121"/>
        <v>2.2596212590602547</v>
      </c>
      <c r="Y241" s="41">
        <f t="shared" si="131"/>
        <v>48.604981804744483</v>
      </c>
      <c r="Z241" s="42">
        <f t="shared" si="132"/>
        <v>0.9720996360948897</v>
      </c>
      <c r="AA241" s="61">
        <f t="shared" si="122"/>
        <v>12.042499899864211</v>
      </c>
      <c r="AB241" s="37">
        <f t="shared" si="133"/>
        <v>1</v>
      </c>
      <c r="AC241" s="89">
        <f t="shared" si="138"/>
        <v>1</v>
      </c>
      <c r="AD241" s="89">
        <f t="shared" si="144"/>
        <v>1</v>
      </c>
      <c r="AE241" s="168">
        <f t="shared" si="140"/>
        <v>5.7663096837021921E-2</v>
      </c>
      <c r="AF241" s="165">
        <f t="shared" si="155"/>
        <v>0</v>
      </c>
      <c r="AG241" s="70">
        <f t="shared" si="145"/>
        <v>1</v>
      </c>
      <c r="AH241" s="102">
        <f t="shared" si="146"/>
        <v>0</v>
      </c>
      <c r="AI241" s="230">
        <f t="shared" si="123"/>
        <v>22153</v>
      </c>
      <c r="AJ241" s="46">
        <f t="shared" si="152"/>
        <v>1</v>
      </c>
      <c r="AK241" s="27">
        <v>22519</v>
      </c>
      <c r="AL241">
        <v>10.079999923706101</v>
      </c>
      <c r="AM241">
        <v>17.219999313354499</v>
      </c>
      <c r="AN241">
        <v>2</v>
      </c>
      <c r="AO241">
        <v>25.8597152643584</v>
      </c>
      <c r="AP241" s="34">
        <f t="shared" si="124"/>
        <v>2.0401176922502291</v>
      </c>
      <c r="AQ241" s="38">
        <f t="shared" si="134"/>
        <v>49.381982147153906</v>
      </c>
      <c r="AR241" s="40">
        <f t="shared" si="135"/>
        <v>0.98763964294307816</v>
      </c>
      <c r="AS241" s="61">
        <f t="shared" si="125"/>
        <v>15.434999465942401</v>
      </c>
      <c r="AT241" s="35">
        <f t="shared" si="126"/>
        <v>1</v>
      </c>
      <c r="AU241" s="76">
        <f t="shared" si="139"/>
        <v>1</v>
      </c>
      <c r="AV241" s="89">
        <f t="shared" si="148"/>
        <v>1</v>
      </c>
      <c r="AW241" s="168">
        <f t="shared" si="127"/>
        <v>9.3459517309120374E-2</v>
      </c>
      <c r="AX241" s="165">
        <f t="shared" si="156"/>
        <v>1</v>
      </c>
      <c r="AY241" s="70">
        <f t="shared" si="147"/>
        <v>1</v>
      </c>
      <c r="AZ241" s="102">
        <f t="shared" si="149"/>
        <v>1.1779998779296761</v>
      </c>
      <c r="BA241" s="230" t="str">
        <f t="shared" si="136"/>
        <v/>
      </c>
      <c r="BB241" s="46">
        <f t="shared" si="153"/>
        <v>1</v>
      </c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DG241">
        <v>8.1</v>
      </c>
      <c r="DH241">
        <v>23.5</v>
      </c>
      <c r="DK241">
        <v>0.2</v>
      </c>
    </row>
    <row r="242" spans="1:115" ht="15.6">
      <c r="A242" s="27">
        <v>20328</v>
      </c>
      <c r="B242">
        <v>11.460000038146999</v>
      </c>
      <c r="C242">
        <v>18.4799995422363</v>
      </c>
      <c r="D242">
        <v>5.3000001907348597</v>
      </c>
      <c r="E242">
        <v>25.8597152643584</v>
      </c>
      <c r="F242" s="36">
        <f t="shared" si="118"/>
        <v>2.1078051904819883</v>
      </c>
      <c r="G242" s="41">
        <f t="shared" si="128"/>
        <v>50</v>
      </c>
      <c r="H242" s="42">
        <f t="shared" si="129"/>
        <v>1</v>
      </c>
      <c r="I242" s="61">
        <f t="shared" si="119"/>
        <v>16.724999666213975</v>
      </c>
      <c r="J242" s="37">
        <f t="shared" si="130"/>
        <v>1</v>
      </c>
      <c r="K242" s="89">
        <f t="shared" si="137"/>
        <v>1</v>
      </c>
      <c r="L242" s="89">
        <f t="shared" si="141"/>
        <v>1</v>
      </c>
      <c r="M242" s="168">
        <f t="shared" si="151"/>
        <v>0.10518576937918678</v>
      </c>
      <c r="N242" s="165">
        <f t="shared" si="154"/>
        <v>1</v>
      </c>
      <c r="O242" s="70">
        <f t="shared" si="142"/>
        <v>1</v>
      </c>
      <c r="P242" s="102">
        <f t="shared" si="143"/>
        <v>0</v>
      </c>
      <c r="Q242" s="230" t="str">
        <f t="shared" si="120"/>
        <v/>
      </c>
      <c r="R242" s="46">
        <f t="shared" si="150"/>
        <v>1</v>
      </c>
      <c r="S242" s="27">
        <v>22154</v>
      </c>
      <c r="T242">
        <v>4.0199999809265101</v>
      </c>
      <c r="U242">
        <v>17.190000534057599</v>
      </c>
      <c r="V242">
        <v>0</v>
      </c>
      <c r="W242">
        <v>25.8597152643584</v>
      </c>
      <c r="X242" s="36">
        <f t="shared" si="121"/>
        <v>2.5024948042262145</v>
      </c>
      <c r="Y242" s="41">
        <f t="shared" si="131"/>
        <v>46.602985961363508</v>
      </c>
      <c r="Z242" s="42">
        <f t="shared" si="132"/>
        <v>0.93205971922727016</v>
      </c>
      <c r="AA242" s="61">
        <f t="shared" si="122"/>
        <v>13.897500395774827</v>
      </c>
      <c r="AB242" s="37">
        <f t="shared" si="133"/>
        <v>1</v>
      </c>
      <c r="AC242" s="89">
        <f t="shared" si="138"/>
        <v>1</v>
      </c>
      <c r="AD242" s="89">
        <f t="shared" si="144"/>
        <v>1</v>
      </c>
      <c r="AE242" s="168">
        <f t="shared" si="140"/>
        <v>7.7524625568421046E-2</v>
      </c>
      <c r="AF242" s="165">
        <f t="shared" si="155"/>
        <v>0</v>
      </c>
      <c r="AG242" s="70">
        <f t="shared" si="145"/>
        <v>1</v>
      </c>
      <c r="AH242" s="102">
        <f t="shared" si="146"/>
        <v>0</v>
      </c>
      <c r="AI242" s="230" t="str">
        <f t="shared" si="123"/>
        <v/>
      </c>
      <c r="AJ242" s="46">
        <f t="shared" si="152"/>
        <v>1</v>
      </c>
      <c r="AK242" s="27">
        <v>22520</v>
      </c>
      <c r="AL242">
        <v>10.8699998855591</v>
      </c>
      <c r="AM242">
        <v>18.850000381469702</v>
      </c>
      <c r="AN242">
        <v>0</v>
      </c>
      <c r="AO242">
        <v>26.089213543700001</v>
      </c>
      <c r="AP242" s="34">
        <f t="shared" si="124"/>
        <v>2.2596458614883042</v>
      </c>
      <c r="AQ242" s="38">
        <f t="shared" si="134"/>
        <v>47.574265457963264</v>
      </c>
      <c r="AR242" s="40">
        <f t="shared" si="135"/>
        <v>0.95148530915926532</v>
      </c>
      <c r="AS242" s="61">
        <f t="shared" si="125"/>
        <v>16.855000257492051</v>
      </c>
      <c r="AT242" s="35">
        <f t="shared" si="126"/>
        <v>1</v>
      </c>
      <c r="AU242" s="76">
        <f t="shared" si="139"/>
        <v>1</v>
      </c>
      <c r="AV242" s="89">
        <f t="shared" si="148"/>
        <v>1</v>
      </c>
      <c r="AW242" s="168">
        <f t="shared" si="127"/>
        <v>0.10622457684840207</v>
      </c>
      <c r="AX242" s="165">
        <f t="shared" si="156"/>
        <v>1</v>
      </c>
      <c r="AY242" s="70">
        <f t="shared" si="147"/>
        <v>1</v>
      </c>
      <c r="AZ242" s="102">
        <f t="shared" si="149"/>
        <v>1.1779998779296761</v>
      </c>
      <c r="BA242" s="230" t="str">
        <f t="shared" si="136"/>
        <v/>
      </c>
      <c r="BB242" s="46">
        <f t="shared" si="153"/>
        <v>1</v>
      </c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DG242">
        <v>2.8</v>
      </c>
      <c r="DH242">
        <v>26</v>
      </c>
      <c r="DK242">
        <v>0</v>
      </c>
    </row>
    <row r="243" spans="1:115" ht="15.6">
      <c r="A243" s="27">
        <v>20329</v>
      </c>
      <c r="B243">
        <v>9.3800001144409197</v>
      </c>
      <c r="C243">
        <v>15.310000419616699</v>
      </c>
      <c r="D243">
        <v>11</v>
      </c>
      <c r="E243">
        <v>26.089213543700001</v>
      </c>
      <c r="F243" s="36">
        <f t="shared" si="118"/>
        <v>1.7978994066960856</v>
      </c>
      <c r="G243" s="41">
        <f t="shared" si="128"/>
        <v>50</v>
      </c>
      <c r="H243" s="42">
        <f t="shared" si="129"/>
        <v>1</v>
      </c>
      <c r="I243" s="61">
        <f t="shared" si="119"/>
        <v>13.827500343322754</v>
      </c>
      <c r="J243" s="37">
        <f t="shared" si="130"/>
        <v>1</v>
      </c>
      <c r="K243" s="89">
        <f t="shared" si="137"/>
        <v>1</v>
      </c>
      <c r="L243" s="89">
        <f t="shared" si="141"/>
        <v>1</v>
      </c>
      <c r="M243" s="168">
        <f t="shared" si="151"/>
        <v>7.6775798443227572E-2</v>
      </c>
      <c r="N243" s="165">
        <f t="shared" si="154"/>
        <v>1</v>
      </c>
      <c r="O243" s="70">
        <f t="shared" si="142"/>
        <v>1</v>
      </c>
      <c r="P243" s="102">
        <f t="shared" si="143"/>
        <v>0</v>
      </c>
      <c r="Q243" s="230" t="str">
        <f t="shared" si="120"/>
        <v/>
      </c>
      <c r="R243" s="46">
        <f t="shared" si="150"/>
        <v>1</v>
      </c>
      <c r="S243" s="27">
        <v>22155</v>
      </c>
      <c r="T243">
        <v>7.8000001907348597</v>
      </c>
      <c r="U243">
        <v>18.389999389648398</v>
      </c>
      <c r="V243">
        <v>0.20000000298023199</v>
      </c>
      <c r="W243">
        <v>26.089213543700001</v>
      </c>
      <c r="X243" s="36">
        <f t="shared" si="121"/>
        <v>2.4624016835908695</v>
      </c>
      <c r="Y243" s="41">
        <f t="shared" si="131"/>
        <v>44.833064617471045</v>
      </c>
      <c r="Z243" s="42">
        <f t="shared" si="132"/>
        <v>0.89666129234942094</v>
      </c>
      <c r="AA243" s="61">
        <f t="shared" si="122"/>
        <v>15.742499589920014</v>
      </c>
      <c r="AB243" s="37">
        <f t="shared" si="133"/>
        <v>1</v>
      </c>
      <c r="AC243" s="89">
        <f t="shared" si="138"/>
        <v>1</v>
      </c>
      <c r="AD243" s="89">
        <f t="shared" si="144"/>
        <v>1</v>
      </c>
      <c r="AE243" s="168">
        <f t="shared" si="140"/>
        <v>9.6445470920385287E-2</v>
      </c>
      <c r="AF243" s="165">
        <f t="shared" si="155"/>
        <v>0</v>
      </c>
      <c r="AG243" s="70">
        <f t="shared" si="145"/>
        <v>1</v>
      </c>
      <c r="AH243" s="102">
        <f t="shared" si="146"/>
        <v>0</v>
      </c>
      <c r="AI243" s="230" t="str">
        <f t="shared" si="123"/>
        <v/>
      </c>
      <c r="AJ243" s="46">
        <f t="shared" si="152"/>
        <v>1</v>
      </c>
      <c r="AK243" s="27">
        <v>22521</v>
      </c>
      <c r="AL243">
        <v>10.8999996185303</v>
      </c>
      <c r="AM243">
        <v>18.600000381469702</v>
      </c>
      <c r="AN243">
        <v>0</v>
      </c>
      <c r="AO243">
        <v>26.320107964044499</v>
      </c>
      <c r="AP243" s="34">
        <f t="shared" si="124"/>
        <v>2.2317512930115795</v>
      </c>
      <c r="AQ243" s="38">
        <f t="shared" si="134"/>
        <v>45.788864423554003</v>
      </c>
      <c r="AR243" s="40">
        <f t="shared" si="135"/>
        <v>0.91577728847108009</v>
      </c>
      <c r="AS243" s="61">
        <f t="shared" si="125"/>
        <v>16.675000190734853</v>
      </c>
      <c r="AT243" s="35">
        <f t="shared" si="126"/>
        <v>1</v>
      </c>
      <c r="AU243" s="76">
        <f t="shared" si="139"/>
        <v>1</v>
      </c>
      <c r="AV243" s="89">
        <f t="shared" si="148"/>
        <v>1</v>
      </c>
      <c r="AW243" s="168">
        <f t="shared" si="127"/>
        <v>0.10477768673338145</v>
      </c>
      <c r="AX243" s="165">
        <f t="shared" si="156"/>
        <v>1</v>
      </c>
      <c r="AY243" s="70">
        <f t="shared" si="147"/>
        <v>1</v>
      </c>
      <c r="AZ243" s="102">
        <f t="shared" si="149"/>
        <v>1.1779998779296761</v>
      </c>
      <c r="BA243" s="230" t="str">
        <f t="shared" si="136"/>
        <v/>
      </c>
      <c r="BB243" s="46">
        <f t="shared" si="153"/>
        <v>1</v>
      </c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DG243">
        <v>8</v>
      </c>
      <c r="DH243" s="39">
        <v>26</v>
      </c>
      <c r="DK243">
        <v>0</v>
      </c>
    </row>
    <row r="244" spans="1:115" ht="15.6">
      <c r="A244" s="27">
        <v>20330</v>
      </c>
      <c r="B244">
        <v>6.1599998474121103</v>
      </c>
      <c r="C244">
        <v>17.790000915527301</v>
      </c>
      <c r="D244">
        <v>7.6999998092651403</v>
      </c>
      <c r="E244">
        <v>26.320107964044499</v>
      </c>
      <c r="F244" s="36">
        <f t="shared" si="118"/>
        <v>2.5089445960638321</v>
      </c>
      <c r="G244" s="41">
        <f t="shared" si="128"/>
        <v>50</v>
      </c>
      <c r="H244" s="42">
        <f t="shared" si="129"/>
        <v>1</v>
      </c>
      <c r="I244" s="61">
        <f t="shared" si="119"/>
        <v>14.882500648498503</v>
      </c>
      <c r="J244" s="37">
        <f t="shared" si="130"/>
        <v>1</v>
      </c>
      <c r="K244" s="89">
        <f t="shared" si="137"/>
        <v>1</v>
      </c>
      <c r="L244" s="89">
        <f t="shared" si="141"/>
        <v>1</v>
      </c>
      <c r="M244" s="168">
        <f t="shared" si="151"/>
        <v>8.7887315516742004E-2</v>
      </c>
      <c r="N244" s="165">
        <f t="shared" si="154"/>
        <v>1</v>
      </c>
      <c r="O244" s="70">
        <f t="shared" si="142"/>
        <v>1</v>
      </c>
      <c r="P244" s="102">
        <f t="shared" si="143"/>
        <v>0</v>
      </c>
      <c r="Q244" s="230" t="str">
        <f t="shared" si="120"/>
        <v/>
      </c>
      <c r="R244" s="46">
        <f t="shared" si="150"/>
        <v>1</v>
      </c>
      <c r="S244" s="27">
        <v>22156</v>
      </c>
      <c r="T244">
        <v>5.9200000762939498</v>
      </c>
      <c r="U244">
        <v>18.940000534057599</v>
      </c>
      <c r="V244">
        <v>0</v>
      </c>
      <c r="W244">
        <v>26.320107964044499</v>
      </c>
      <c r="X244" s="36">
        <f t="shared" si="121"/>
        <v>2.6952128549707615</v>
      </c>
      <c r="Y244" s="41">
        <f t="shared" si="131"/>
        <v>42.676894333494438</v>
      </c>
      <c r="Z244" s="42">
        <f t="shared" si="132"/>
        <v>0.85353788666988872</v>
      </c>
      <c r="AA244" s="61">
        <f t="shared" si="122"/>
        <v>15.685000419616687</v>
      </c>
      <c r="AB244" s="37">
        <f t="shared" si="133"/>
        <v>1</v>
      </c>
      <c r="AC244" s="89">
        <f t="shared" si="138"/>
        <v>1</v>
      </c>
      <c r="AD244" s="89">
        <f t="shared" si="144"/>
        <v>1</v>
      </c>
      <c r="AE244" s="168">
        <f t="shared" si="140"/>
        <v>9.5894503989408991E-2</v>
      </c>
      <c r="AF244" s="165">
        <f t="shared" si="155"/>
        <v>1</v>
      </c>
      <c r="AG244" s="70">
        <f t="shared" si="145"/>
        <v>1</v>
      </c>
      <c r="AH244" s="102">
        <f t="shared" si="146"/>
        <v>0</v>
      </c>
      <c r="AI244" s="230" t="str">
        <f t="shared" si="123"/>
        <v/>
      </c>
      <c r="AJ244" s="46">
        <f t="shared" si="152"/>
        <v>1</v>
      </c>
      <c r="AK244" s="27">
        <v>22522</v>
      </c>
      <c r="AL244">
        <v>12.8699998855591</v>
      </c>
      <c r="AM244">
        <v>18.090000152587901</v>
      </c>
      <c r="AN244">
        <v>8.5</v>
      </c>
      <c r="AO244">
        <v>26.552298829221201</v>
      </c>
      <c r="AP244" s="34">
        <f t="shared" si="124"/>
        <v>1.8953196239269789</v>
      </c>
      <c r="AQ244" s="38">
        <f t="shared" si="134"/>
        <v>50</v>
      </c>
      <c r="AR244" s="40">
        <f t="shared" si="135"/>
        <v>1</v>
      </c>
      <c r="AS244" s="61">
        <f t="shared" si="125"/>
        <v>16.785000085830703</v>
      </c>
      <c r="AT244" s="35">
        <f t="shared" si="126"/>
        <v>1</v>
      </c>
      <c r="AU244" s="76">
        <f t="shared" si="139"/>
        <v>1</v>
      </c>
      <c r="AV244" s="89">
        <f t="shared" si="148"/>
        <v>1</v>
      </c>
      <c r="AW244" s="168">
        <f t="shared" si="127"/>
        <v>0.10566928449932544</v>
      </c>
      <c r="AX244" s="165">
        <f t="shared" si="156"/>
        <v>1</v>
      </c>
      <c r="AY244" s="70">
        <f t="shared" si="147"/>
        <v>1</v>
      </c>
      <c r="AZ244" s="102">
        <f t="shared" si="149"/>
        <v>1.1779998779296761</v>
      </c>
      <c r="BA244" s="230" t="str">
        <f t="shared" si="136"/>
        <v/>
      </c>
      <c r="BB244" s="46">
        <f t="shared" si="153"/>
        <v>1</v>
      </c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DG244">
        <v>6.6</v>
      </c>
      <c r="DH244">
        <v>17.5</v>
      </c>
      <c r="DK244">
        <v>5.5</v>
      </c>
    </row>
    <row r="245" spans="1:115" ht="15.6">
      <c r="A245" s="27">
        <v>20331</v>
      </c>
      <c r="B245">
        <v>9.3100004196166992</v>
      </c>
      <c r="C245">
        <v>17.329999923706101</v>
      </c>
      <c r="D245">
        <v>10.6000003814697</v>
      </c>
      <c r="E245">
        <v>26.552298829221201</v>
      </c>
      <c r="F245" s="36">
        <f t="shared" si="118"/>
        <v>2.1968006086402201</v>
      </c>
      <c r="G245" s="41">
        <f t="shared" si="128"/>
        <v>50</v>
      </c>
      <c r="H245" s="42">
        <f t="shared" si="129"/>
        <v>1</v>
      </c>
      <c r="I245" s="61">
        <f t="shared" si="119"/>
        <v>15.325000047683751</v>
      </c>
      <c r="J245" s="37">
        <f t="shared" si="130"/>
        <v>1</v>
      </c>
      <c r="K245" s="89">
        <f t="shared" si="137"/>
        <v>1</v>
      </c>
      <c r="L245" s="89">
        <f t="shared" si="141"/>
        <v>1</v>
      </c>
      <c r="M245" s="168">
        <f t="shared" si="151"/>
        <v>9.2369463634820292E-2</v>
      </c>
      <c r="N245" s="165">
        <f t="shared" si="154"/>
        <v>1</v>
      </c>
      <c r="O245" s="70">
        <f t="shared" si="142"/>
        <v>1</v>
      </c>
      <c r="P245" s="102">
        <f t="shared" si="143"/>
        <v>0</v>
      </c>
      <c r="Q245" s="230" t="str">
        <f t="shared" si="120"/>
        <v/>
      </c>
      <c r="R245" s="46">
        <f t="shared" si="150"/>
        <v>1</v>
      </c>
      <c r="S245" s="27">
        <v>22157</v>
      </c>
      <c r="T245">
        <v>5.8499999046325701</v>
      </c>
      <c r="U245">
        <v>18.139999389648398</v>
      </c>
      <c r="V245">
        <v>0</v>
      </c>
      <c r="W245">
        <v>26.552298829221201</v>
      </c>
      <c r="X245" s="36">
        <f t="shared" si="121"/>
        <v>2.603653553265814</v>
      </c>
      <c r="Y245" s="41">
        <f t="shared" si="131"/>
        <v>40.593971490881785</v>
      </c>
      <c r="Z245" s="42">
        <f t="shared" si="132"/>
        <v>0.81187942981763572</v>
      </c>
      <c r="AA245" s="61">
        <f t="shared" si="122"/>
        <v>15.067499518394442</v>
      </c>
      <c r="AB245" s="37">
        <f t="shared" si="133"/>
        <v>1</v>
      </c>
      <c r="AC245" s="89" t="str">
        <f t="shared" si="138"/>
        <v/>
      </c>
      <c r="AD245" s="89">
        <f t="shared" si="144"/>
        <v>1</v>
      </c>
      <c r="AE245" s="168">
        <f t="shared" si="140"/>
        <v>8.9778593543826987E-2</v>
      </c>
      <c r="AF245" s="165">
        <f t="shared" si="155"/>
        <v>1</v>
      </c>
      <c r="AG245" s="70">
        <f t="shared" si="145"/>
        <v>1</v>
      </c>
      <c r="AH245" s="102">
        <f t="shared" si="146"/>
        <v>0</v>
      </c>
      <c r="AI245" s="230" t="str">
        <f t="shared" si="123"/>
        <v/>
      </c>
      <c r="AJ245" s="46">
        <f t="shared" si="152"/>
        <v>1</v>
      </c>
      <c r="AK245" s="27">
        <v>22523</v>
      </c>
      <c r="AL245">
        <v>11.439999580383301</v>
      </c>
      <c r="AM245">
        <v>18.110000610351602</v>
      </c>
      <c r="AN245">
        <v>6.1999998092651403</v>
      </c>
      <c r="AO245">
        <v>26.785686443059699</v>
      </c>
      <c r="AP245" s="34">
        <f t="shared" si="124"/>
        <v>2.115494538262392</v>
      </c>
      <c r="AQ245" s="38">
        <f t="shared" si="134"/>
        <v>50</v>
      </c>
      <c r="AR245" s="40">
        <f t="shared" si="135"/>
        <v>1</v>
      </c>
      <c r="AS245" s="61">
        <f t="shared" si="125"/>
        <v>16.442500352859525</v>
      </c>
      <c r="AT245" s="35">
        <f t="shared" si="126"/>
        <v>1</v>
      </c>
      <c r="AU245" s="76">
        <f t="shared" si="139"/>
        <v>1</v>
      </c>
      <c r="AV245" s="89">
        <f t="shared" si="148"/>
        <v>1</v>
      </c>
      <c r="AW245" s="168">
        <f t="shared" si="127"/>
        <v>0.10282196332430579</v>
      </c>
      <c r="AX245" s="165">
        <f t="shared" si="156"/>
        <v>1</v>
      </c>
      <c r="AY245" s="70">
        <f t="shared" si="147"/>
        <v>1</v>
      </c>
      <c r="AZ245" s="102">
        <f t="shared" si="149"/>
        <v>1.1779998779296761</v>
      </c>
      <c r="BA245" s="230" t="str">
        <f t="shared" si="136"/>
        <v/>
      </c>
      <c r="BB245" s="46">
        <f t="shared" si="153"/>
        <v>1</v>
      </c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DG245">
        <v>6.8</v>
      </c>
      <c r="DH245" s="39">
        <v>17.5</v>
      </c>
      <c r="DK245">
        <v>1.4</v>
      </c>
    </row>
    <row r="246" spans="1:115" ht="15.6">
      <c r="A246" s="27">
        <v>20332</v>
      </c>
      <c r="B246">
        <v>9.1599998474121094</v>
      </c>
      <c r="C246">
        <v>16.530000686645501</v>
      </c>
      <c r="D246">
        <v>13.800000190734901</v>
      </c>
      <c r="E246">
        <v>26.785686443059699</v>
      </c>
      <c r="F246" s="36">
        <f t="shared" si="118"/>
        <v>2.0919819372831987</v>
      </c>
      <c r="G246" s="41">
        <f t="shared" si="128"/>
        <v>50</v>
      </c>
      <c r="H246" s="42">
        <f t="shared" si="129"/>
        <v>1</v>
      </c>
      <c r="I246" s="61">
        <f t="shared" si="119"/>
        <v>14.687500476837153</v>
      </c>
      <c r="J246" s="37">
        <f t="shared" si="130"/>
        <v>1</v>
      </c>
      <c r="K246" s="89">
        <f t="shared" si="137"/>
        <v>1</v>
      </c>
      <c r="L246" s="89">
        <f t="shared" si="141"/>
        <v>1</v>
      </c>
      <c r="M246" s="168">
        <f t="shared" si="151"/>
        <v>8.5870630387958433E-2</v>
      </c>
      <c r="N246" s="165">
        <f t="shared" si="154"/>
        <v>1</v>
      </c>
      <c r="O246" s="70">
        <f t="shared" si="142"/>
        <v>1</v>
      </c>
      <c r="P246" s="102">
        <f t="shared" si="143"/>
        <v>0</v>
      </c>
      <c r="Q246" s="230" t="str">
        <f t="shared" si="120"/>
        <v/>
      </c>
      <c r="R246" s="46">
        <f t="shared" si="150"/>
        <v>1</v>
      </c>
      <c r="S246" s="27">
        <v>22158</v>
      </c>
      <c r="T246">
        <v>8.5399999618530291</v>
      </c>
      <c r="U246">
        <v>18.159999847412099</v>
      </c>
      <c r="V246">
        <v>0.69999998807907104</v>
      </c>
      <c r="W246">
        <v>26.785686443059699</v>
      </c>
      <c r="X246" s="36">
        <f t="shared" si="121"/>
        <v>2.4294620271890657</v>
      </c>
      <c r="Y246" s="41">
        <f t="shared" si="131"/>
        <v>39.350401857209604</v>
      </c>
      <c r="Z246" s="42">
        <f t="shared" si="132"/>
        <v>0.7870080371441921</v>
      </c>
      <c r="AA246" s="61">
        <f t="shared" si="122"/>
        <v>15.754999876022332</v>
      </c>
      <c r="AB246" s="37">
        <f t="shared" si="133"/>
        <v>1</v>
      </c>
      <c r="AC246" s="89" t="str">
        <f t="shared" si="138"/>
        <v/>
      </c>
      <c r="AD246" s="89">
        <f t="shared" si="144"/>
        <v>1</v>
      </c>
      <c r="AE246" s="168">
        <f t="shared" si="140"/>
        <v>9.6564773015795011E-2</v>
      </c>
      <c r="AF246" s="165">
        <f t="shared" si="155"/>
        <v>1</v>
      </c>
      <c r="AG246" s="70">
        <f t="shared" si="145"/>
        <v>1</v>
      </c>
      <c r="AH246" s="102">
        <f t="shared" si="146"/>
        <v>0</v>
      </c>
      <c r="AI246" s="230" t="str">
        <f t="shared" si="123"/>
        <v/>
      </c>
      <c r="AJ246" s="46">
        <f t="shared" si="152"/>
        <v>1</v>
      </c>
      <c r="AK246" s="27">
        <v>22524</v>
      </c>
      <c r="AL246">
        <v>9.4499998092651403</v>
      </c>
      <c r="AM246">
        <v>16.860000610351602</v>
      </c>
      <c r="AN246">
        <v>21</v>
      </c>
      <c r="AO246">
        <v>27.0201711093891</v>
      </c>
      <c r="AP246" s="34">
        <f t="shared" si="124"/>
        <v>2.1374195892560959</v>
      </c>
      <c r="AQ246" s="38">
        <f t="shared" si="134"/>
        <v>50</v>
      </c>
      <c r="AR246" s="40">
        <f t="shared" si="135"/>
        <v>1</v>
      </c>
      <c r="AS246" s="61">
        <f t="shared" si="125"/>
        <v>15.007500410079986</v>
      </c>
      <c r="AT246" s="35">
        <f t="shared" si="126"/>
        <v>1</v>
      </c>
      <c r="AU246" s="76">
        <f t="shared" si="139"/>
        <v>1</v>
      </c>
      <c r="AV246" s="89">
        <f t="shared" si="148"/>
        <v>1</v>
      </c>
      <c r="AW246" s="168">
        <f t="shared" si="127"/>
        <v>8.9167748610421177E-2</v>
      </c>
      <c r="AX246" s="165">
        <f t="shared" si="156"/>
        <v>1</v>
      </c>
      <c r="AY246" s="70">
        <f t="shared" si="147"/>
        <v>1</v>
      </c>
      <c r="AZ246" s="102">
        <f t="shared" si="149"/>
        <v>1.1779998779296761</v>
      </c>
      <c r="BA246" s="230" t="str">
        <f t="shared" si="136"/>
        <v/>
      </c>
      <c r="BB246" s="46">
        <f t="shared" si="153"/>
        <v>1</v>
      </c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DG246">
        <v>6.5</v>
      </c>
      <c r="DH246" s="39">
        <v>17.5</v>
      </c>
      <c r="DK246">
        <v>0.2</v>
      </c>
    </row>
    <row r="247" spans="1:115" ht="15.6">
      <c r="A247" s="27">
        <v>20333</v>
      </c>
      <c r="B247">
        <v>11.0299997329712</v>
      </c>
      <c r="C247">
        <v>17.549999237060501</v>
      </c>
      <c r="D247">
        <v>1</v>
      </c>
      <c r="E247">
        <v>27.0201711093891</v>
      </c>
      <c r="F247" s="36">
        <f t="shared" si="118"/>
        <v>2.0784679786774536</v>
      </c>
      <c r="G247" s="41">
        <f t="shared" si="128"/>
        <v>49.337225617058039</v>
      </c>
      <c r="H247" s="42">
        <f t="shared" si="129"/>
        <v>0.98674451234116078</v>
      </c>
      <c r="I247" s="61">
        <f t="shared" si="119"/>
        <v>15.919999361038176</v>
      </c>
      <c r="J247" s="37">
        <f t="shared" si="130"/>
        <v>1</v>
      </c>
      <c r="K247" s="89">
        <f t="shared" si="137"/>
        <v>1</v>
      </c>
      <c r="L247" s="89">
        <f t="shared" si="141"/>
        <v>1</v>
      </c>
      <c r="M247" s="168">
        <f t="shared" si="151"/>
        <v>9.8122783720145934E-2</v>
      </c>
      <c r="N247" s="165">
        <f t="shared" si="154"/>
        <v>1</v>
      </c>
      <c r="O247" s="70">
        <f t="shared" si="142"/>
        <v>1</v>
      </c>
      <c r="P247" s="102">
        <f t="shared" si="143"/>
        <v>0</v>
      </c>
      <c r="Q247" s="230" t="str">
        <f t="shared" si="120"/>
        <v/>
      </c>
      <c r="R247" s="46">
        <f t="shared" si="150"/>
        <v>1</v>
      </c>
      <c r="S247" s="27">
        <v>22159</v>
      </c>
      <c r="T247">
        <v>8.9499998092651403</v>
      </c>
      <c r="U247">
        <v>18.379999160766602</v>
      </c>
      <c r="V247">
        <v>4.1999998092651403</v>
      </c>
      <c r="W247">
        <v>27.0201711093891</v>
      </c>
      <c r="X247" s="36">
        <f t="shared" si="121"/>
        <v>2.4509441046168643</v>
      </c>
      <c r="Y247" s="41">
        <f t="shared" si="131"/>
        <v>41.589646382781247</v>
      </c>
      <c r="Z247" s="42">
        <f t="shared" si="132"/>
        <v>0.83179292765562496</v>
      </c>
      <c r="AA247" s="61">
        <f t="shared" si="122"/>
        <v>16.022499322891235</v>
      </c>
      <c r="AB247" s="37">
        <f t="shared" si="133"/>
        <v>1</v>
      </c>
      <c r="AC247" s="89">
        <f t="shared" si="138"/>
        <v>1</v>
      </c>
      <c r="AD247" s="89">
        <f t="shared" si="144"/>
        <v>1</v>
      </c>
      <c r="AE247" s="168">
        <f t="shared" si="140"/>
        <v>9.9074116579588534E-2</v>
      </c>
      <c r="AF247" s="165">
        <f t="shared" si="155"/>
        <v>1</v>
      </c>
      <c r="AG247" s="70">
        <f t="shared" si="145"/>
        <v>1</v>
      </c>
      <c r="AH247" s="102">
        <f t="shared" si="146"/>
        <v>0</v>
      </c>
      <c r="AI247" s="230" t="str">
        <f t="shared" si="123"/>
        <v/>
      </c>
      <c r="AJ247" s="46">
        <f t="shared" si="152"/>
        <v>1</v>
      </c>
      <c r="AK247" s="27">
        <v>22525</v>
      </c>
      <c r="AL247">
        <v>9.2700004577636701</v>
      </c>
      <c r="AM247">
        <v>18.340000152587901</v>
      </c>
      <c r="AN247">
        <v>2.7000000476837198</v>
      </c>
      <c r="AO247">
        <v>27.255653132039001</v>
      </c>
      <c r="AP247" s="34">
        <f t="shared" si="124"/>
        <v>2.4354419382078212</v>
      </c>
      <c r="AQ247" s="38">
        <f t="shared" si="134"/>
        <v>50</v>
      </c>
      <c r="AR247" s="40">
        <f t="shared" si="135"/>
        <v>1</v>
      </c>
      <c r="AS247" s="61">
        <f t="shared" si="125"/>
        <v>16.072500228881843</v>
      </c>
      <c r="AT247" s="35">
        <f t="shared" si="126"/>
        <v>1</v>
      </c>
      <c r="AU247" s="76">
        <f t="shared" si="139"/>
        <v>1</v>
      </c>
      <c r="AV247" s="89">
        <f t="shared" si="148"/>
        <v>1</v>
      </c>
      <c r="AW247" s="168">
        <f t="shared" si="127"/>
        <v>9.9533315438585582E-2</v>
      </c>
      <c r="AX247" s="165">
        <f t="shared" si="156"/>
        <v>1</v>
      </c>
      <c r="AY247" s="70">
        <f t="shared" si="147"/>
        <v>1</v>
      </c>
      <c r="AZ247" s="102">
        <f t="shared" si="149"/>
        <v>1.1779998779296761</v>
      </c>
      <c r="BA247" s="230" t="str">
        <f t="shared" si="136"/>
        <v/>
      </c>
      <c r="BB247" s="46">
        <f t="shared" si="153"/>
        <v>0</v>
      </c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DG247">
        <v>-1.5</v>
      </c>
      <c r="DH247">
        <v>26</v>
      </c>
      <c r="DK247">
        <v>0</v>
      </c>
    </row>
    <row r="248" spans="1:115" ht="15.6">
      <c r="A248" s="27">
        <v>20334</v>
      </c>
      <c r="B248">
        <v>9.9700002670288104</v>
      </c>
      <c r="C248">
        <v>17.4799995422363</v>
      </c>
      <c r="D248">
        <v>1.3999999761581401</v>
      </c>
      <c r="E248">
        <v>27.255653132039001</v>
      </c>
      <c r="F248" s="36">
        <f t="shared" si="118"/>
        <v>2.2105145949875991</v>
      </c>
      <c r="G248" s="41">
        <f t="shared" si="128"/>
        <v>48.9688139172261</v>
      </c>
      <c r="H248" s="42">
        <f t="shared" si="129"/>
        <v>0.97937627834452201</v>
      </c>
      <c r="I248" s="61">
        <f t="shared" si="119"/>
        <v>15.602499723434427</v>
      </c>
      <c r="J248" s="37">
        <f t="shared" si="130"/>
        <v>1</v>
      </c>
      <c r="K248" s="89">
        <f t="shared" si="137"/>
        <v>1</v>
      </c>
      <c r="L248" s="89">
        <f t="shared" si="141"/>
        <v>1</v>
      </c>
      <c r="M248" s="168">
        <f t="shared" si="151"/>
        <v>9.5097846125359625E-2</v>
      </c>
      <c r="N248" s="165">
        <f t="shared" si="154"/>
        <v>1</v>
      </c>
      <c r="O248" s="70">
        <f t="shared" si="142"/>
        <v>1</v>
      </c>
      <c r="P248" s="102">
        <f t="shared" si="143"/>
        <v>0</v>
      </c>
      <c r="Q248" s="230" t="str">
        <f t="shared" si="120"/>
        <v/>
      </c>
      <c r="R248" s="46">
        <f t="shared" si="150"/>
        <v>1</v>
      </c>
      <c r="S248" s="27">
        <v>22160</v>
      </c>
      <c r="T248">
        <v>10.670000076293899</v>
      </c>
      <c r="U248">
        <v>18.899999618530298</v>
      </c>
      <c r="V248">
        <v>3.4000000953674299</v>
      </c>
      <c r="W248">
        <v>27.255653132039001</v>
      </c>
      <c r="X248" s="36">
        <f t="shared" si="121"/>
        <v>2.3918612008685671</v>
      </c>
      <c r="Y248" s="41">
        <f t="shared" si="131"/>
        <v>43.076157517453822</v>
      </c>
      <c r="Z248" s="42">
        <f t="shared" si="132"/>
        <v>0.86152315034907645</v>
      </c>
      <c r="AA248" s="61">
        <f t="shared" si="122"/>
        <v>16.842499732971199</v>
      </c>
      <c r="AB248" s="37">
        <f t="shared" si="133"/>
        <v>1</v>
      </c>
      <c r="AC248" s="89">
        <f t="shared" si="138"/>
        <v>1</v>
      </c>
      <c r="AD248" s="89">
        <f t="shared" si="144"/>
        <v>1</v>
      </c>
      <c r="AE248" s="168">
        <f t="shared" si="140"/>
        <v>0.10612612321789118</v>
      </c>
      <c r="AF248" s="165">
        <f t="shared" si="155"/>
        <v>1</v>
      </c>
      <c r="AG248" s="70">
        <f t="shared" si="145"/>
        <v>1</v>
      </c>
      <c r="AH248" s="102">
        <f t="shared" si="146"/>
        <v>0</v>
      </c>
      <c r="AI248" s="230" t="str">
        <f t="shared" si="123"/>
        <v/>
      </c>
      <c r="AJ248" s="46">
        <f t="shared" si="152"/>
        <v>0</v>
      </c>
      <c r="AK248" s="27">
        <v>22526</v>
      </c>
      <c r="AL248">
        <v>11.7700004577637</v>
      </c>
      <c r="AM248">
        <v>17.7299995422363</v>
      </c>
      <c r="AN248">
        <v>2.4000000953674299</v>
      </c>
      <c r="AO248">
        <v>27.492032814838701</v>
      </c>
      <c r="AP248" s="34">
        <f t="shared" si="124"/>
        <v>2.0508915450975453</v>
      </c>
      <c r="AQ248" s="38">
        <f t="shared" si="134"/>
        <v>50</v>
      </c>
      <c r="AR248" s="40">
        <f t="shared" si="135"/>
        <v>1</v>
      </c>
      <c r="AS248" s="61">
        <f t="shared" si="125"/>
        <v>16.23999977111815</v>
      </c>
      <c r="AT248" s="35">
        <f t="shared" si="126"/>
        <v>1</v>
      </c>
      <c r="AU248" s="76">
        <f t="shared" si="139"/>
        <v>1</v>
      </c>
      <c r="AV248" s="89">
        <f t="shared" si="148"/>
        <v>1</v>
      </c>
      <c r="AW248" s="168">
        <f t="shared" si="127"/>
        <v>0.10104690140718962</v>
      </c>
      <c r="AX248" s="165">
        <f t="shared" si="156"/>
        <v>1</v>
      </c>
      <c r="AY248" s="70">
        <f t="shared" si="147"/>
        <v>1</v>
      </c>
      <c r="AZ248" s="102">
        <f t="shared" si="149"/>
        <v>0</v>
      </c>
      <c r="BA248" s="230" t="str">
        <f t="shared" si="136"/>
        <v/>
      </c>
      <c r="BB248" s="46">
        <f t="shared" si="153"/>
        <v>0</v>
      </c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DG248">
        <v>-1</v>
      </c>
      <c r="DH248">
        <v>21</v>
      </c>
      <c r="DK248">
        <v>0</v>
      </c>
    </row>
    <row r="249" spans="1:115" ht="15.6">
      <c r="A249" s="27">
        <v>20335</v>
      </c>
      <c r="B249">
        <v>8.7700004577636701</v>
      </c>
      <c r="C249">
        <v>22.659999847412099</v>
      </c>
      <c r="D249">
        <v>0.10000000149011599</v>
      </c>
      <c r="E249">
        <v>27.492032814838701</v>
      </c>
      <c r="F249" s="36">
        <f t="shared" si="118"/>
        <v>3.2237321044674041</v>
      </c>
      <c r="G249" s="41">
        <f t="shared" si="128"/>
        <v>46.489828235142291</v>
      </c>
      <c r="H249" s="42">
        <f t="shared" si="129"/>
        <v>0.92979656470284577</v>
      </c>
      <c r="I249" s="61">
        <f t="shared" si="119"/>
        <v>19.187499999999993</v>
      </c>
      <c r="J249" s="37">
        <f t="shared" si="130"/>
        <v>1</v>
      </c>
      <c r="K249" s="89">
        <f t="shared" si="137"/>
        <v>1</v>
      </c>
      <c r="L249" s="89">
        <f t="shared" si="141"/>
        <v>1</v>
      </c>
      <c r="M249" s="168">
        <f t="shared" si="151"/>
        <v>0.11598946456325852</v>
      </c>
      <c r="N249" s="165">
        <f t="shared" si="154"/>
        <v>1</v>
      </c>
      <c r="O249" s="70">
        <f t="shared" si="142"/>
        <v>1</v>
      </c>
      <c r="P249" s="102">
        <f t="shared" si="143"/>
        <v>0.1499999999999943</v>
      </c>
      <c r="Q249" s="230" t="str">
        <f t="shared" si="120"/>
        <v/>
      </c>
      <c r="R249" s="46">
        <f t="shared" si="150"/>
        <v>1</v>
      </c>
      <c r="S249" s="27">
        <v>22161</v>
      </c>
      <c r="T249">
        <v>8.6599998474121094</v>
      </c>
      <c r="U249">
        <v>18.899999618530298</v>
      </c>
      <c r="V249">
        <v>0.30000001192092901</v>
      </c>
      <c r="W249">
        <v>27.492032814838701</v>
      </c>
      <c r="X249" s="36">
        <f t="shared" si="121"/>
        <v>2.6081388045997844</v>
      </c>
      <c r="Y249" s="41">
        <f t="shared" si="131"/>
        <v>41.289646485694924</v>
      </c>
      <c r="Z249" s="42">
        <f t="shared" si="132"/>
        <v>0.8257929297138985</v>
      </c>
      <c r="AA249" s="61">
        <f t="shared" si="122"/>
        <v>16.33999967575075</v>
      </c>
      <c r="AB249" s="37">
        <f t="shared" si="133"/>
        <v>1</v>
      </c>
      <c r="AC249" s="89">
        <f t="shared" si="138"/>
        <v>1</v>
      </c>
      <c r="AD249" s="89">
        <f t="shared" si="144"/>
        <v>1</v>
      </c>
      <c r="AE249" s="168">
        <f t="shared" si="140"/>
        <v>0.10193133065710862</v>
      </c>
      <c r="AF249" s="165">
        <f t="shared" si="155"/>
        <v>1</v>
      </c>
      <c r="AG249" s="70">
        <f t="shared" si="145"/>
        <v>1</v>
      </c>
      <c r="AH249" s="102">
        <f t="shared" si="146"/>
        <v>0</v>
      </c>
      <c r="AI249" s="230" t="str">
        <f t="shared" si="123"/>
        <v/>
      </c>
      <c r="AJ249" s="46">
        <f t="shared" si="152"/>
        <v>0</v>
      </c>
      <c r="AK249" s="27">
        <v>22527</v>
      </c>
      <c r="AL249">
        <v>10.710000038146999</v>
      </c>
      <c r="AM249">
        <v>17.75</v>
      </c>
      <c r="AN249">
        <v>8.8000001907348597</v>
      </c>
      <c r="AO249">
        <v>27.729210461617502</v>
      </c>
      <c r="AP249" s="34">
        <f t="shared" si="124"/>
        <v>2.2122923775840913</v>
      </c>
      <c r="AQ249" s="38">
        <f t="shared" si="134"/>
        <v>50</v>
      </c>
      <c r="AR249" s="40">
        <f t="shared" si="135"/>
        <v>1</v>
      </c>
      <c r="AS249" s="61">
        <f t="shared" si="125"/>
        <v>15.99000000953675</v>
      </c>
      <c r="AT249" s="35">
        <f t="shared" si="126"/>
        <v>1</v>
      </c>
      <c r="AU249" s="76">
        <f t="shared" si="139"/>
        <v>1</v>
      </c>
      <c r="AV249" s="89">
        <f t="shared" si="148"/>
        <v>1</v>
      </c>
      <c r="AW249" s="168">
        <f t="shared" si="127"/>
        <v>9.8773912910913905E-2</v>
      </c>
      <c r="AX249" s="165">
        <f t="shared" si="156"/>
        <v>0</v>
      </c>
      <c r="AY249" s="70">
        <f t="shared" si="147"/>
        <v>1</v>
      </c>
      <c r="AZ249" s="102">
        <f t="shared" si="149"/>
        <v>0</v>
      </c>
      <c r="BA249" s="230">
        <f t="shared" si="136"/>
        <v>22527</v>
      </c>
      <c r="BB249" s="46">
        <f t="shared" si="153"/>
        <v>1</v>
      </c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DG249">
        <v>1</v>
      </c>
      <c r="DH249">
        <v>22.2</v>
      </c>
      <c r="DK249">
        <v>0</v>
      </c>
    </row>
    <row r="250" spans="1:115" ht="15.6">
      <c r="A250" s="27">
        <v>20336</v>
      </c>
      <c r="B250">
        <v>13.710000038146999</v>
      </c>
      <c r="C250">
        <v>20.059999465942401</v>
      </c>
      <c r="D250">
        <v>1.20000004768372</v>
      </c>
      <c r="E250">
        <v>27.729210461617502</v>
      </c>
      <c r="F250" s="36">
        <f t="shared" si="118"/>
        <v>2.275243039735197</v>
      </c>
      <c r="G250" s="41">
        <f t="shared" si="128"/>
        <v>45.869633851037854</v>
      </c>
      <c r="H250" s="42">
        <f t="shared" si="129"/>
        <v>0.91739267702075711</v>
      </c>
      <c r="I250" s="61">
        <f t="shared" si="119"/>
        <v>18.472499608993552</v>
      </c>
      <c r="J250" s="37">
        <f t="shared" si="130"/>
        <v>1</v>
      </c>
      <c r="K250" s="89">
        <f t="shared" si="137"/>
        <v>1</v>
      </c>
      <c r="L250" s="89">
        <f t="shared" si="141"/>
        <v>1</v>
      </c>
      <c r="M250" s="168">
        <f t="shared" si="151"/>
        <v>0.11541248769939161</v>
      </c>
      <c r="N250" s="165">
        <f t="shared" si="154"/>
        <v>1</v>
      </c>
      <c r="O250" s="70">
        <f t="shared" si="142"/>
        <v>1</v>
      </c>
      <c r="P250" s="102">
        <f t="shared" si="143"/>
        <v>0.1499999999999943</v>
      </c>
      <c r="Q250" s="230" t="str">
        <f t="shared" si="120"/>
        <v/>
      </c>
      <c r="R250" s="46">
        <f t="shared" si="150"/>
        <v>1</v>
      </c>
      <c r="S250" s="27">
        <v>22162</v>
      </c>
      <c r="T250">
        <v>8.7799997329711896</v>
      </c>
      <c r="U250">
        <v>19.909999847412099</v>
      </c>
      <c r="V250">
        <v>0</v>
      </c>
      <c r="W250">
        <v>27.729210461617502</v>
      </c>
      <c r="X250" s="36">
        <f t="shared" si="121"/>
        <v>2.791645494950671</v>
      </c>
      <c r="Y250" s="41">
        <f t="shared" si="131"/>
        <v>39.056330089734388</v>
      </c>
      <c r="Z250" s="42">
        <f t="shared" si="132"/>
        <v>0.78112660179468774</v>
      </c>
      <c r="AA250" s="61">
        <f t="shared" si="122"/>
        <v>17.127499818801873</v>
      </c>
      <c r="AB250" s="37">
        <f t="shared" si="133"/>
        <v>1</v>
      </c>
      <c r="AC250" s="89">
        <f t="shared" si="138"/>
        <v>1</v>
      </c>
      <c r="AD250" s="89">
        <f t="shared" si="144"/>
        <v>1</v>
      </c>
      <c r="AE250" s="168">
        <f t="shared" si="140"/>
        <v>0.10828943914833815</v>
      </c>
      <c r="AF250" s="165">
        <f t="shared" si="155"/>
        <v>0</v>
      </c>
      <c r="AG250" s="70">
        <f t="shared" si="145"/>
        <v>1</v>
      </c>
      <c r="AH250" s="102">
        <f t="shared" si="146"/>
        <v>0</v>
      </c>
      <c r="AI250" s="230">
        <f t="shared" si="123"/>
        <v>22162</v>
      </c>
      <c r="AJ250" s="46">
        <f t="shared" si="152"/>
        <v>1</v>
      </c>
      <c r="AK250" s="27">
        <v>22528</v>
      </c>
      <c r="AL250">
        <v>11.560000419616699</v>
      </c>
      <c r="AM250">
        <v>16.9799995422363</v>
      </c>
      <c r="AN250">
        <v>6.8000001907348597</v>
      </c>
      <c r="AO250">
        <v>27.9670863762049</v>
      </c>
      <c r="AP250" s="34">
        <f t="shared" si="124"/>
        <v>1.960232309508176</v>
      </c>
      <c r="AQ250" s="38">
        <f t="shared" si="134"/>
        <v>50</v>
      </c>
      <c r="AR250" s="40">
        <f t="shared" si="135"/>
        <v>1</v>
      </c>
      <c r="AS250" s="61">
        <f t="shared" si="125"/>
        <v>15.6249997615814</v>
      </c>
      <c r="AT250" s="35">
        <f t="shared" si="126"/>
        <v>1</v>
      </c>
      <c r="AU250" s="76">
        <f t="shared" si="139"/>
        <v>1</v>
      </c>
      <c r="AV250" s="89">
        <f t="shared" si="148"/>
        <v>1</v>
      </c>
      <c r="AW250" s="168">
        <f t="shared" si="127"/>
        <v>9.531581410408306E-2</v>
      </c>
      <c r="AX250" s="165">
        <f t="shared" si="156"/>
        <v>0</v>
      </c>
      <c r="AY250" s="70">
        <f t="shared" si="147"/>
        <v>1</v>
      </c>
      <c r="AZ250" s="102">
        <f t="shared" si="149"/>
        <v>0</v>
      </c>
      <c r="BA250" s="230" t="str">
        <f t="shared" si="136"/>
        <v/>
      </c>
      <c r="BB250" s="46">
        <f t="shared" si="153"/>
        <v>1</v>
      </c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DG250" s="39">
        <v>1</v>
      </c>
      <c r="DH250">
        <v>22</v>
      </c>
      <c r="DK250">
        <v>0</v>
      </c>
    </row>
    <row r="251" spans="1:115" ht="15.6">
      <c r="A251" s="27">
        <v>20337</v>
      </c>
      <c r="B251">
        <v>11.0900001525879</v>
      </c>
      <c r="C251">
        <v>17.4899997711182</v>
      </c>
      <c r="D251">
        <v>13.3999996185303</v>
      </c>
      <c r="E251">
        <v>27.9670863762049</v>
      </c>
      <c r="F251" s="36">
        <f t="shared" si="118"/>
        <v>2.1314181811113446</v>
      </c>
      <c r="G251" s="41">
        <f t="shared" si="128"/>
        <v>50</v>
      </c>
      <c r="H251" s="42">
        <f t="shared" si="129"/>
        <v>1</v>
      </c>
      <c r="I251" s="61">
        <f t="shared" si="119"/>
        <v>15.889999866485624</v>
      </c>
      <c r="J251" s="37">
        <f t="shared" si="130"/>
        <v>1</v>
      </c>
      <c r="K251" s="89">
        <f t="shared" si="137"/>
        <v>1</v>
      </c>
      <c r="L251" s="89">
        <f t="shared" si="141"/>
        <v>1</v>
      </c>
      <c r="M251" s="168">
        <f t="shared" si="151"/>
        <v>9.7841893051217169E-2</v>
      </c>
      <c r="N251" s="165">
        <f t="shared" si="154"/>
        <v>1</v>
      </c>
      <c r="O251" s="70">
        <f t="shared" si="142"/>
        <v>1</v>
      </c>
      <c r="P251" s="102">
        <f t="shared" si="143"/>
        <v>0.1499999999999943</v>
      </c>
      <c r="Q251" s="230" t="str">
        <f t="shared" si="120"/>
        <v/>
      </c>
      <c r="R251" s="46">
        <f t="shared" si="150"/>
        <v>1</v>
      </c>
      <c r="S251" s="27">
        <v>22163</v>
      </c>
      <c r="T251">
        <v>10.2600002288818</v>
      </c>
      <c r="U251">
        <v>22.649999618530298</v>
      </c>
      <c r="V251">
        <v>0</v>
      </c>
      <c r="W251">
        <v>27.9670863762049</v>
      </c>
      <c r="X251" s="36">
        <f t="shared" si="121"/>
        <v>3.1656914900410587</v>
      </c>
      <c r="Y251" s="41">
        <f t="shared" si="131"/>
        <v>36.523776897701538</v>
      </c>
      <c r="Z251" s="42">
        <f t="shared" si="132"/>
        <v>0.73047553795403075</v>
      </c>
      <c r="AA251" s="61">
        <f t="shared" si="122"/>
        <v>19.552499771118175</v>
      </c>
      <c r="AB251" s="37">
        <f t="shared" si="133"/>
        <v>1</v>
      </c>
      <c r="AC251" s="89">
        <f t="shared" si="138"/>
        <v>1</v>
      </c>
      <c r="AD251" s="89">
        <f t="shared" si="144"/>
        <v>1</v>
      </c>
      <c r="AE251" s="168">
        <f t="shared" si="140"/>
        <v>0.11489682931301082</v>
      </c>
      <c r="AF251" s="165">
        <f t="shared" si="155"/>
        <v>0</v>
      </c>
      <c r="AG251" s="70">
        <f t="shared" si="145"/>
        <v>1</v>
      </c>
      <c r="AH251" s="102">
        <f t="shared" si="146"/>
        <v>0.44199981689453977</v>
      </c>
      <c r="AI251" s="230" t="str">
        <f t="shared" si="123"/>
        <v/>
      </c>
      <c r="AJ251" s="46">
        <f t="shared" si="152"/>
        <v>1</v>
      </c>
      <c r="AK251" s="27">
        <v>22529</v>
      </c>
      <c r="AL251">
        <v>11.6400003433228</v>
      </c>
      <c r="AM251">
        <v>18.360000610351602</v>
      </c>
      <c r="AN251">
        <v>0.60000002384185802</v>
      </c>
      <c r="AO251">
        <v>28.2055608624302</v>
      </c>
      <c r="AP251" s="34">
        <f t="shared" si="124"/>
        <v>2.2514120534165403</v>
      </c>
      <c r="AQ251" s="38">
        <f t="shared" si="134"/>
        <v>48.798870381108628</v>
      </c>
      <c r="AR251" s="40">
        <f t="shared" si="135"/>
        <v>0.97597740762217255</v>
      </c>
      <c r="AS251" s="61">
        <f t="shared" si="125"/>
        <v>16.680000543594403</v>
      </c>
      <c r="AT251" s="35">
        <f t="shared" si="126"/>
        <v>1</v>
      </c>
      <c r="AU251" s="76">
        <f t="shared" si="139"/>
        <v>1</v>
      </c>
      <c r="AV251" s="89">
        <f t="shared" si="148"/>
        <v>1</v>
      </c>
      <c r="AW251" s="168">
        <f t="shared" si="127"/>
        <v>0.10481870564437301</v>
      </c>
      <c r="AX251" s="165">
        <f t="shared" si="156"/>
        <v>1</v>
      </c>
      <c r="AY251" s="70">
        <f t="shared" si="147"/>
        <v>1</v>
      </c>
      <c r="AZ251" s="102">
        <f t="shared" si="149"/>
        <v>0</v>
      </c>
      <c r="BA251" s="230" t="str">
        <f t="shared" si="136"/>
        <v/>
      </c>
      <c r="BB251" s="46">
        <f t="shared" si="153"/>
        <v>1</v>
      </c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DG251">
        <v>3.2</v>
      </c>
      <c r="DH251">
        <v>14</v>
      </c>
      <c r="DK251">
        <v>0</v>
      </c>
    </row>
    <row r="252" spans="1:115" ht="15.6">
      <c r="A252" s="27">
        <v>20338</v>
      </c>
      <c r="B252">
        <v>10.1599998474121</v>
      </c>
      <c r="C252">
        <v>16.370000839233398</v>
      </c>
      <c r="D252">
        <v>9</v>
      </c>
      <c r="E252">
        <v>28.2055608624302</v>
      </c>
      <c r="F252" s="36">
        <f t="shared" si="118"/>
        <v>2.0498103855123158</v>
      </c>
      <c r="G252" s="41">
        <f t="shared" si="128"/>
        <v>50</v>
      </c>
      <c r="H252" s="42">
        <f t="shared" si="129"/>
        <v>1</v>
      </c>
      <c r="I252" s="61">
        <f t="shared" si="119"/>
        <v>14.817500591278074</v>
      </c>
      <c r="J252" s="37">
        <f t="shared" si="130"/>
        <v>1</v>
      </c>
      <c r="K252" s="89">
        <f t="shared" si="137"/>
        <v>1</v>
      </c>
      <c r="L252" s="89">
        <f t="shared" si="141"/>
        <v>1</v>
      </c>
      <c r="M252" s="168">
        <f t="shared" si="151"/>
        <v>8.72175611559841E-2</v>
      </c>
      <c r="N252" s="165">
        <f t="shared" si="154"/>
        <v>1</v>
      </c>
      <c r="O252" s="70">
        <f t="shared" si="142"/>
        <v>1</v>
      </c>
      <c r="P252" s="102">
        <f t="shared" si="143"/>
        <v>0.1499999999999943</v>
      </c>
      <c r="Q252" s="230" t="str">
        <f t="shared" si="120"/>
        <v/>
      </c>
      <c r="R252" s="46">
        <f t="shared" si="150"/>
        <v>1</v>
      </c>
      <c r="S252" s="27">
        <v>22164</v>
      </c>
      <c r="T252">
        <v>9.2700004577636701</v>
      </c>
      <c r="U252">
        <v>16.440000534057599</v>
      </c>
      <c r="V252">
        <v>0.60000002384185802</v>
      </c>
      <c r="W252">
        <v>28.2055608624302</v>
      </c>
      <c r="X252" s="36">
        <f t="shared" si="121"/>
        <v>2.1734887634137383</v>
      </c>
      <c r="Y252" s="41">
        <f t="shared" si="131"/>
        <v>35.384985910812404</v>
      </c>
      <c r="Z252" s="42">
        <f t="shared" si="132"/>
        <v>0.70769971821624811</v>
      </c>
      <c r="AA252" s="61">
        <f t="shared" si="122"/>
        <v>14.647500514984117</v>
      </c>
      <c r="AB252" s="37">
        <f t="shared" si="133"/>
        <v>1</v>
      </c>
      <c r="AC252" s="89" t="str">
        <f t="shared" si="138"/>
        <v/>
      </c>
      <c r="AD252" s="89">
        <f t="shared" si="144"/>
        <v>1</v>
      </c>
      <c r="AE252" s="168">
        <f t="shared" si="140"/>
        <v>8.5454322474201441E-2</v>
      </c>
      <c r="AF252" s="165">
        <f t="shared" si="155"/>
        <v>1</v>
      </c>
      <c r="AG252" s="70">
        <f t="shared" si="145"/>
        <v>1</v>
      </c>
      <c r="AH252" s="102">
        <f t="shared" si="146"/>
        <v>0.44199981689453977</v>
      </c>
      <c r="AI252" s="230" t="str">
        <f t="shared" si="123"/>
        <v/>
      </c>
      <c r="AJ252" s="46">
        <f t="shared" si="152"/>
        <v>1</v>
      </c>
      <c r="AK252" s="27">
        <v>22530</v>
      </c>
      <c r="AL252">
        <v>9.9899997711181605</v>
      </c>
      <c r="AM252">
        <v>21.5</v>
      </c>
      <c r="AN252">
        <v>0</v>
      </c>
      <c r="AO252">
        <v>28.444534224122801</v>
      </c>
      <c r="AP252" s="34">
        <f t="shared" si="124"/>
        <v>3.0389673851097028</v>
      </c>
      <c r="AQ252" s="38">
        <f t="shared" si="134"/>
        <v>46.367696473020864</v>
      </c>
      <c r="AR252" s="40">
        <f t="shared" si="135"/>
        <v>0.92735392946041728</v>
      </c>
      <c r="AS252" s="61">
        <f t="shared" si="125"/>
        <v>18.622499942779541</v>
      </c>
      <c r="AT252" s="35">
        <f t="shared" si="126"/>
        <v>1</v>
      </c>
      <c r="AU252" s="76">
        <f t="shared" si="139"/>
        <v>1</v>
      </c>
      <c r="AV252" s="89">
        <f t="shared" si="148"/>
        <v>1</v>
      </c>
      <c r="AW252" s="168">
        <f t="shared" si="127"/>
        <v>0.11577430238380013</v>
      </c>
      <c r="AX252" s="165">
        <f t="shared" si="156"/>
        <v>1</v>
      </c>
      <c r="AY252" s="70">
        <f t="shared" si="147"/>
        <v>1</v>
      </c>
      <c r="AZ252" s="102">
        <f t="shared" si="149"/>
        <v>0</v>
      </c>
      <c r="BA252" s="230" t="str">
        <f t="shared" si="136"/>
        <v/>
      </c>
      <c r="BB252" s="46">
        <f t="shared" si="153"/>
        <v>1</v>
      </c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DG252">
        <v>10</v>
      </c>
      <c r="DH252">
        <v>17.600000000000001</v>
      </c>
      <c r="DK252">
        <v>5</v>
      </c>
    </row>
    <row r="253" spans="1:115" ht="15.6">
      <c r="A253" s="27">
        <v>20339</v>
      </c>
      <c r="B253">
        <v>9.2399997711181605</v>
      </c>
      <c r="C253">
        <v>18.430000305175799</v>
      </c>
      <c r="D253">
        <v>1.8999999761581401</v>
      </c>
      <c r="E253">
        <v>28.444534224122801</v>
      </c>
      <c r="F253" s="36">
        <f t="shared" si="118"/>
        <v>2.5608620597500891</v>
      </c>
      <c r="G253" s="41">
        <f t="shared" si="128"/>
        <v>49.851310328358068</v>
      </c>
      <c r="H253" s="42">
        <f t="shared" si="129"/>
        <v>0.99702620656716134</v>
      </c>
      <c r="I253" s="61">
        <f t="shared" si="119"/>
        <v>16.132500171661391</v>
      </c>
      <c r="J253" s="37">
        <f t="shared" si="130"/>
        <v>1</v>
      </c>
      <c r="K253" s="89">
        <f t="shared" si="137"/>
        <v>1</v>
      </c>
      <c r="L253" s="89">
        <f t="shared" si="141"/>
        <v>1</v>
      </c>
      <c r="M253" s="168">
        <f t="shared" si="151"/>
        <v>0.1000799567113945</v>
      </c>
      <c r="N253" s="165">
        <f t="shared" si="154"/>
        <v>1</v>
      </c>
      <c r="O253" s="70">
        <f t="shared" si="142"/>
        <v>1</v>
      </c>
      <c r="P253" s="102">
        <f t="shared" si="143"/>
        <v>0.1499999999999943</v>
      </c>
      <c r="Q253" s="230" t="str">
        <f t="shared" si="120"/>
        <v/>
      </c>
      <c r="R253" s="46">
        <f t="shared" si="150"/>
        <v>1</v>
      </c>
      <c r="S253" s="27">
        <v>22165</v>
      </c>
      <c r="T253">
        <v>3.6900000572204599</v>
      </c>
      <c r="U253">
        <v>16.600000381469702</v>
      </c>
      <c r="V253">
        <v>2.7999999523162802</v>
      </c>
      <c r="W253">
        <v>28.444534224122801</v>
      </c>
      <c r="X253" s="36">
        <f t="shared" si="121"/>
        <v>2.6811914279706803</v>
      </c>
      <c r="Y253" s="41">
        <f t="shared" si="131"/>
        <v>36.040032720752137</v>
      </c>
      <c r="Z253" s="42">
        <f t="shared" si="132"/>
        <v>0.72080065441504271</v>
      </c>
      <c r="AA253" s="61">
        <f t="shared" si="122"/>
        <v>13.372500300407392</v>
      </c>
      <c r="AB253" s="37">
        <f t="shared" si="133"/>
        <v>1</v>
      </c>
      <c r="AC253" s="89" t="str">
        <f t="shared" si="138"/>
        <v/>
      </c>
      <c r="AD253" s="89">
        <f t="shared" si="144"/>
        <v>1</v>
      </c>
      <c r="AE253" s="168">
        <f t="shared" si="140"/>
        <v>7.1890667596122185E-2</v>
      </c>
      <c r="AF253" s="165">
        <f t="shared" si="155"/>
        <v>1</v>
      </c>
      <c r="AG253" s="70">
        <f t="shared" si="145"/>
        <v>1</v>
      </c>
      <c r="AH253" s="102">
        <f t="shared" si="146"/>
        <v>0.44199981689453977</v>
      </c>
      <c r="AI253" s="230" t="str">
        <f t="shared" si="123"/>
        <v/>
      </c>
      <c r="AJ253" s="46">
        <f t="shared" si="152"/>
        <v>1</v>
      </c>
      <c r="AK253" s="27">
        <v>22531</v>
      </c>
      <c r="AL253">
        <v>7.5799999237060502</v>
      </c>
      <c r="AM253">
        <v>18.610000610351602</v>
      </c>
      <c r="AN253">
        <v>0</v>
      </c>
      <c r="AO253">
        <v>28.683906765111999</v>
      </c>
      <c r="AP253" s="34">
        <f t="shared" si="124"/>
        <v>2.7629690931738451</v>
      </c>
      <c r="AQ253" s="38">
        <f t="shared" si="134"/>
        <v>44.157321198481789</v>
      </c>
      <c r="AR253" s="40">
        <f t="shared" si="135"/>
        <v>0.88314642396963583</v>
      </c>
      <c r="AS253" s="61">
        <f t="shared" si="125"/>
        <v>15.852500438690214</v>
      </c>
      <c r="AT253" s="35">
        <f t="shared" si="126"/>
        <v>1</v>
      </c>
      <c r="AU253" s="76">
        <f t="shared" si="139"/>
        <v>1</v>
      </c>
      <c r="AV253" s="89">
        <f t="shared" si="148"/>
        <v>1</v>
      </c>
      <c r="AW253" s="168">
        <f t="shared" si="127"/>
        <v>9.748926412903694E-2</v>
      </c>
      <c r="AX253" s="165">
        <f t="shared" si="156"/>
        <v>1</v>
      </c>
      <c r="AY253" s="70">
        <f t="shared" si="147"/>
        <v>1</v>
      </c>
      <c r="AZ253" s="102">
        <f t="shared" si="149"/>
        <v>0</v>
      </c>
      <c r="BA253" s="230" t="str">
        <f t="shared" si="136"/>
        <v/>
      </c>
      <c r="BB253" s="46">
        <f t="shared" si="153"/>
        <v>1</v>
      </c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DG253">
        <v>8.5</v>
      </c>
      <c r="DH253">
        <v>16.5</v>
      </c>
      <c r="DK253">
        <v>0</v>
      </c>
    </row>
    <row r="254" spans="1:115" ht="15.6">
      <c r="A254" s="27">
        <v>20340</v>
      </c>
      <c r="B254">
        <v>9.7899999618530291</v>
      </c>
      <c r="C254">
        <v>18.9799995422363</v>
      </c>
      <c r="D254">
        <v>0</v>
      </c>
      <c r="E254">
        <v>28.683906765111999</v>
      </c>
      <c r="F254" s="36">
        <f t="shared" si="118"/>
        <v>2.627309945038184</v>
      </c>
      <c r="G254" s="41">
        <f t="shared" si="128"/>
        <v>47.749462372327521</v>
      </c>
      <c r="H254" s="42">
        <f t="shared" si="129"/>
        <v>0.95498924744655045</v>
      </c>
      <c r="I254" s="61">
        <f t="shared" si="119"/>
        <v>16.682499647140482</v>
      </c>
      <c r="J254" s="37">
        <f t="shared" si="130"/>
        <v>1</v>
      </c>
      <c r="K254" s="89">
        <f t="shared" si="137"/>
        <v>1</v>
      </c>
      <c r="L254" s="89">
        <f t="shared" si="141"/>
        <v>1</v>
      </c>
      <c r="M254" s="168">
        <f t="shared" si="151"/>
        <v>0.10483918915494289</v>
      </c>
      <c r="N254" s="165">
        <f t="shared" si="154"/>
        <v>1</v>
      </c>
      <c r="O254" s="70">
        <f t="shared" si="142"/>
        <v>1</v>
      </c>
      <c r="P254" s="102">
        <f t="shared" si="143"/>
        <v>0.1499999999999943</v>
      </c>
      <c r="Q254" s="230" t="str">
        <f t="shared" si="120"/>
        <v/>
      </c>
      <c r="R254" s="46">
        <f t="shared" si="150"/>
        <v>1</v>
      </c>
      <c r="S254" s="27">
        <v>22166</v>
      </c>
      <c r="T254">
        <v>4.3099999427795401</v>
      </c>
      <c r="U254">
        <v>15.569999694824199</v>
      </c>
      <c r="V254">
        <v>0</v>
      </c>
      <c r="W254">
        <v>28.683906765111999</v>
      </c>
      <c r="X254" s="36">
        <f t="shared" si="121"/>
        <v>2.5065461099367083</v>
      </c>
      <c r="Y254" s="41">
        <f t="shared" si="131"/>
        <v>34.034795832802772</v>
      </c>
      <c r="Z254" s="42">
        <f t="shared" si="132"/>
        <v>0.68069591665605544</v>
      </c>
      <c r="AA254" s="61">
        <f t="shared" si="122"/>
        <v>12.754999756813035</v>
      </c>
      <c r="AB254" s="37">
        <f t="shared" si="133"/>
        <v>1</v>
      </c>
      <c r="AC254" s="89" t="str">
        <f t="shared" si="138"/>
        <v/>
      </c>
      <c r="AD254" s="89">
        <f t="shared" si="144"/>
        <v>1</v>
      </c>
      <c r="AE254" s="168">
        <f t="shared" si="140"/>
        <v>6.5252460671988852E-2</v>
      </c>
      <c r="AF254" s="165">
        <f t="shared" si="155"/>
        <v>1</v>
      </c>
      <c r="AG254" s="70">
        <f t="shared" si="145"/>
        <v>1</v>
      </c>
      <c r="AH254" s="102">
        <f t="shared" si="146"/>
        <v>0.44199981689453977</v>
      </c>
      <c r="AI254" s="230" t="str">
        <f t="shared" si="123"/>
        <v/>
      </c>
      <c r="AJ254" s="46">
        <f t="shared" si="152"/>
        <v>0</v>
      </c>
      <c r="AK254" s="27">
        <v>22532</v>
      </c>
      <c r="AL254">
        <v>10.2799997329712</v>
      </c>
      <c r="AM254">
        <v>20.909999847412099</v>
      </c>
      <c r="AN254">
        <v>0</v>
      </c>
      <c r="AO254">
        <v>28.9235787892273</v>
      </c>
      <c r="AP254" s="34">
        <f t="shared" si="124"/>
        <v>2.9563909193000053</v>
      </c>
      <c r="AQ254" s="38">
        <f t="shared" si="134"/>
        <v>41.792208463041781</v>
      </c>
      <c r="AR254" s="40">
        <f t="shared" si="135"/>
        <v>0.8358441692608356</v>
      </c>
      <c r="AS254" s="61">
        <f t="shared" si="125"/>
        <v>18.252499818801873</v>
      </c>
      <c r="AT254" s="35">
        <f t="shared" si="126"/>
        <v>1</v>
      </c>
      <c r="AU254" s="76">
        <f t="shared" si="139"/>
        <v>1</v>
      </c>
      <c r="AV254" s="89">
        <f t="shared" si="148"/>
        <v>1</v>
      </c>
      <c r="AW254" s="168">
        <f t="shared" si="127"/>
        <v>0.11469140410427467</v>
      </c>
      <c r="AX254" s="165">
        <f t="shared" si="156"/>
        <v>1</v>
      </c>
      <c r="AY254" s="70">
        <f t="shared" si="147"/>
        <v>1</v>
      </c>
      <c r="AZ254" s="102">
        <f t="shared" si="149"/>
        <v>0</v>
      </c>
      <c r="BA254" s="230" t="str">
        <f t="shared" si="136"/>
        <v/>
      </c>
      <c r="BB254" s="46">
        <f t="shared" si="153"/>
        <v>1</v>
      </c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DG254" s="39">
        <v>5</v>
      </c>
      <c r="DH254">
        <v>18.100000000000001</v>
      </c>
      <c r="DK254" s="39"/>
    </row>
    <row r="255" spans="1:115" ht="15.6">
      <c r="A255" s="27">
        <v>20341</v>
      </c>
      <c r="B255">
        <v>9.6800003051757795</v>
      </c>
      <c r="C255">
        <v>19.329999923706101</v>
      </c>
      <c r="D255">
        <v>0</v>
      </c>
      <c r="E255">
        <v>28.9235787892273</v>
      </c>
      <c r="F255" s="36">
        <f t="shared" si="118"/>
        <v>2.724878705529318</v>
      </c>
      <c r="G255" s="41">
        <f t="shared" si="128"/>
        <v>45.569559407904066</v>
      </c>
      <c r="H255" s="42">
        <f t="shared" si="129"/>
        <v>0.91139118815808129</v>
      </c>
      <c r="I255" s="61">
        <f t="shared" si="119"/>
        <v>16.917500019073522</v>
      </c>
      <c r="J255" s="37">
        <f t="shared" si="130"/>
        <v>1</v>
      </c>
      <c r="K255" s="89">
        <f t="shared" si="137"/>
        <v>1</v>
      </c>
      <c r="L255" s="89">
        <f t="shared" si="141"/>
        <v>1</v>
      </c>
      <c r="M255" s="168">
        <f t="shared" si="151"/>
        <v>0.10671208860367293</v>
      </c>
      <c r="N255" s="165">
        <f t="shared" si="154"/>
        <v>1</v>
      </c>
      <c r="O255" s="70">
        <f t="shared" si="142"/>
        <v>1</v>
      </c>
      <c r="P255" s="102">
        <f t="shared" si="143"/>
        <v>0.1499999999999943</v>
      </c>
      <c r="Q255" s="230" t="str">
        <f t="shared" si="120"/>
        <v/>
      </c>
      <c r="R255" s="46">
        <f t="shared" si="150"/>
        <v>1</v>
      </c>
      <c r="S255" s="27">
        <v>22167</v>
      </c>
      <c r="T255">
        <v>6.71000003814697</v>
      </c>
      <c r="U255">
        <v>18.899999618530298</v>
      </c>
      <c r="V255">
        <v>0</v>
      </c>
      <c r="W255">
        <v>28.9235787892273</v>
      </c>
      <c r="X255" s="36">
        <f t="shared" si="121"/>
        <v>2.9014026722946809</v>
      </c>
      <c r="Y255" s="41">
        <f t="shared" si="131"/>
        <v>31.713673694967028</v>
      </c>
      <c r="Z255" s="42">
        <f t="shared" si="132"/>
        <v>0.63427347389934052</v>
      </c>
      <c r="AA255" s="61">
        <f t="shared" si="122"/>
        <v>15.852499723434466</v>
      </c>
      <c r="AB255" s="37">
        <f t="shared" si="133"/>
        <v>1</v>
      </c>
      <c r="AC255" s="89" t="str">
        <f t="shared" si="138"/>
        <v/>
      </c>
      <c r="AD255" s="89">
        <f t="shared" si="144"/>
        <v>1</v>
      </c>
      <c r="AE255" s="168">
        <f t="shared" si="140"/>
        <v>9.7489257387220321E-2</v>
      </c>
      <c r="AF255" s="165">
        <f t="shared" si="155"/>
        <v>1</v>
      </c>
      <c r="AG255" s="70">
        <f t="shared" si="145"/>
        <v>1</v>
      </c>
      <c r="AH255" s="102">
        <f t="shared" si="146"/>
        <v>0.44199981689453977</v>
      </c>
      <c r="AI255" s="230" t="str">
        <f t="shared" si="123"/>
        <v/>
      </c>
      <c r="AJ255" s="46">
        <f t="shared" si="152"/>
        <v>0</v>
      </c>
      <c r="AK255" s="27">
        <v>22533</v>
      </c>
      <c r="AL255">
        <v>9.1899995803833008</v>
      </c>
      <c r="AM255">
        <v>23.25</v>
      </c>
      <c r="AN255">
        <v>0</v>
      </c>
      <c r="AO255">
        <v>29.163450600298098</v>
      </c>
      <c r="AP255" s="34">
        <f t="shared" si="124"/>
        <v>3.4924293811229243</v>
      </c>
      <c r="AQ255" s="38">
        <f t="shared" si="134"/>
        <v>38.998264958143444</v>
      </c>
      <c r="AR255" s="40">
        <f t="shared" si="135"/>
        <v>0.77996529916286894</v>
      </c>
      <c r="AS255" s="61">
        <f t="shared" si="125"/>
        <v>19.734999895095825</v>
      </c>
      <c r="AT255" s="35">
        <f t="shared" si="126"/>
        <v>1</v>
      </c>
      <c r="AU255" s="76" t="str">
        <f t="shared" si="139"/>
        <v/>
      </c>
      <c r="AV255" s="89">
        <f t="shared" si="148"/>
        <v>1</v>
      </c>
      <c r="AW255" s="168">
        <f t="shared" si="127"/>
        <v>0.11387493997634142</v>
      </c>
      <c r="AX255" s="165">
        <f t="shared" si="156"/>
        <v>1</v>
      </c>
      <c r="AY255" s="70">
        <f t="shared" si="147"/>
        <v>1</v>
      </c>
      <c r="AZ255" s="102">
        <f t="shared" si="149"/>
        <v>0.58799991607666013</v>
      </c>
      <c r="BA255" s="230" t="str">
        <f t="shared" si="136"/>
        <v/>
      </c>
      <c r="BB255" s="46">
        <f t="shared" si="153"/>
        <v>1</v>
      </c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DG255">
        <v>4.9000000000000004</v>
      </c>
      <c r="DH255">
        <v>24</v>
      </c>
      <c r="DK255">
        <v>3.4</v>
      </c>
    </row>
    <row r="256" spans="1:115" ht="15.6">
      <c r="A256" s="27">
        <v>20342</v>
      </c>
      <c r="B256">
        <v>10.569999694824199</v>
      </c>
      <c r="C256">
        <v>20.110000610351602</v>
      </c>
      <c r="D256">
        <v>0.20000000298023199</v>
      </c>
      <c r="E256">
        <v>29.163450600298098</v>
      </c>
      <c r="F256" s="36">
        <f t="shared" si="118"/>
        <v>2.8023822532832456</v>
      </c>
      <c r="G256" s="41">
        <f t="shared" si="128"/>
        <v>43.527653608257701</v>
      </c>
      <c r="H256" s="42">
        <f t="shared" si="129"/>
        <v>0.87055307216515398</v>
      </c>
      <c r="I256" s="61">
        <f t="shared" si="119"/>
        <v>17.725000381469751</v>
      </c>
      <c r="J256" s="37">
        <f t="shared" si="130"/>
        <v>1</v>
      </c>
      <c r="K256" s="89">
        <f t="shared" si="137"/>
        <v>1</v>
      </c>
      <c r="L256" s="89">
        <f t="shared" si="141"/>
        <v>1</v>
      </c>
      <c r="M256" s="168">
        <f t="shared" si="151"/>
        <v>0.11218168590378258</v>
      </c>
      <c r="N256" s="165">
        <f t="shared" si="154"/>
        <v>1</v>
      </c>
      <c r="O256" s="70">
        <f t="shared" si="142"/>
        <v>1</v>
      </c>
      <c r="P256" s="102">
        <f t="shared" si="143"/>
        <v>0.1499999999999943</v>
      </c>
      <c r="Q256" s="230" t="str">
        <f t="shared" si="120"/>
        <v/>
      </c>
      <c r="R256" s="46">
        <f t="shared" si="150"/>
        <v>1</v>
      </c>
      <c r="S256" s="27">
        <v>22168</v>
      </c>
      <c r="T256">
        <v>9.9600000381469709</v>
      </c>
      <c r="U256">
        <v>20.700000762939499</v>
      </c>
      <c r="V256">
        <v>0</v>
      </c>
      <c r="W256">
        <v>29.163450600298098</v>
      </c>
      <c r="X256" s="36">
        <f t="shared" si="121"/>
        <v>2.9725163784653841</v>
      </c>
      <c r="Y256" s="41">
        <f t="shared" si="131"/>
        <v>29.335660592194721</v>
      </c>
      <c r="Z256" s="42">
        <f t="shared" si="132"/>
        <v>0.58671321184389447</v>
      </c>
      <c r="AA256" s="61">
        <f t="shared" si="122"/>
        <v>18.015000581741369</v>
      </c>
      <c r="AB256" s="37">
        <f t="shared" si="133"/>
        <v>1</v>
      </c>
      <c r="AC256" s="89" t="str">
        <f t="shared" si="138"/>
        <v/>
      </c>
      <c r="AD256" s="89">
        <f t="shared" si="144"/>
        <v>1</v>
      </c>
      <c r="AE256" s="168">
        <f t="shared" si="140"/>
        <v>0.11368654605514131</v>
      </c>
      <c r="AF256" s="165">
        <f t="shared" si="155"/>
        <v>0</v>
      </c>
      <c r="AG256" s="70">
        <f t="shared" si="145"/>
        <v>1</v>
      </c>
      <c r="AH256" s="102">
        <f t="shared" si="146"/>
        <v>0.44199981689453977</v>
      </c>
      <c r="AI256" s="230">
        <f t="shared" si="123"/>
        <v>22168</v>
      </c>
      <c r="AJ256" s="46">
        <f t="shared" si="152"/>
        <v>1</v>
      </c>
      <c r="AK256" s="27">
        <v>22534</v>
      </c>
      <c r="AL256">
        <v>11.930000305175801</v>
      </c>
      <c r="AM256">
        <v>18.0200004577637</v>
      </c>
      <c r="AN256">
        <v>9.1000003814697301</v>
      </c>
      <c r="AO256">
        <v>29.4034225021536</v>
      </c>
      <c r="AP256" s="34">
        <f t="shared" si="124"/>
        <v>2.2326003743679719</v>
      </c>
      <c r="AQ256" s="38">
        <f t="shared" si="134"/>
        <v>46.312185040118798</v>
      </c>
      <c r="AR256" s="40">
        <f t="shared" si="135"/>
        <v>0.92624370080237595</v>
      </c>
      <c r="AS256" s="61">
        <f t="shared" si="125"/>
        <v>16.497500419616724</v>
      </c>
      <c r="AT256" s="35">
        <f t="shared" si="126"/>
        <v>1</v>
      </c>
      <c r="AU256" s="76">
        <f t="shared" si="139"/>
        <v>1</v>
      </c>
      <c r="AV256" s="89">
        <f t="shared" si="148"/>
        <v>1</v>
      </c>
      <c r="AW256" s="168">
        <f t="shared" si="127"/>
        <v>0.10329291224843044</v>
      </c>
      <c r="AX256" s="165">
        <f t="shared" si="156"/>
        <v>1</v>
      </c>
      <c r="AY256" s="70">
        <f t="shared" si="147"/>
        <v>1</v>
      </c>
      <c r="AZ256" s="102">
        <f t="shared" si="149"/>
        <v>0.58799991607666013</v>
      </c>
      <c r="BA256" s="230" t="str">
        <f t="shared" si="136"/>
        <v/>
      </c>
      <c r="BB256" s="46">
        <f t="shared" si="153"/>
        <v>1</v>
      </c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DG256">
        <v>1</v>
      </c>
      <c r="DH256">
        <v>29</v>
      </c>
      <c r="DK256">
        <v>0</v>
      </c>
    </row>
    <row r="257" spans="1:115" ht="15.6">
      <c r="A257" s="27">
        <v>20343</v>
      </c>
      <c r="B257">
        <v>10.430000305175801</v>
      </c>
      <c r="C257">
        <v>14.7700004577637</v>
      </c>
      <c r="D257">
        <v>2.4000000953674299</v>
      </c>
      <c r="E257">
        <v>29.4034225021536</v>
      </c>
      <c r="F257" s="36">
        <f t="shared" si="118"/>
        <v>1.7481475968037861</v>
      </c>
      <c r="G257" s="41">
        <f t="shared" si="128"/>
        <v>44.529135626182104</v>
      </c>
      <c r="H257" s="42">
        <f t="shared" si="129"/>
        <v>0.89058271252364207</v>
      </c>
      <c r="I257" s="61">
        <f t="shared" si="119"/>
        <v>13.685000419616726</v>
      </c>
      <c r="J257" s="37">
        <f t="shared" si="130"/>
        <v>1</v>
      </c>
      <c r="K257" s="89" t="str">
        <f t="shared" si="137"/>
        <v/>
      </c>
      <c r="L257" s="89">
        <f t="shared" si="141"/>
        <v>1</v>
      </c>
      <c r="M257" s="168">
        <f t="shared" si="151"/>
        <v>7.5248610958661755E-2</v>
      </c>
      <c r="N257" s="165">
        <f t="shared" si="154"/>
        <v>1</v>
      </c>
      <c r="O257" s="70">
        <f t="shared" si="142"/>
        <v>1</v>
      </c>
      <c r="P257" s="102">
        <f t="shared" si="143"/>
        <v>0.1499999999999943</v>
      </c>
      <c r="Q257" s="230" t="str">
        <f t="shared" si="120"/>
        <v/>
      </c>
      <c r="R257" s="46">
        <f t="shared" si="150"/>
        <v>1</v>
      </c>
      <c r="S257" s="27">
        <v>22169</v>
      </c>
      <c r="T257">
        <v>6.9099998474121103</v>
      </c>
      <c r="U257">
        <v>19.610000610351602</v>
      </c>
      <c r="V257">
        <v>0.30000001192092901</v>
      </c>
      <c r="W257">
        <v>29.4034225021536</v>
      </c>
      <c r="X257" s="36">
        <f t="shared" si="121"/>
        <v>3.0553640488867453</v>
      </c>
      <c r="Y257" s="41">
        <f t="shared" si="131"/>
        <v>27.191369365006253</v>
      </c>
      <c r="Z257" s="42">
        <f t="shared" si="132"/>
        <v>0.54382738730012503</v>
      </c>
      <c r="AA257" s="61">
        <f t="shared" si="122"/>
        <v>16.435000419616728</v>
      </c>
      <c r="AB257" s="37">
        <f t="shared" si="133"/>
        <v>1</v>
      </c>
      <c r="AC257" s="89" t="str">
        <f t="shared" si="138"/>
        <v/>
      </c>
      <c r="AD257" s="89">
        <f t="shared" si="144"/>
        <v>1</v>
      </c>
      <c r="AE257" s="168">
        <f t="shared" si="140"/>
        <v>0.10275736138169242</v>
      </c>
      <c r="AF257" s="165">
        <f t="shared" si="155"/>
        <v>0</v>
      </c>
      <c r="AG257" s="70">
        <f t="shared" si="145"/>
        <v>1</v>
      </c>
      <c r="AH257" s="102">
        <f t="shared" si="146"/>
        <v>0.44199981689453977</v>
      </c>
      <c r="AI257" s="230" t="str">
        <f t="shared" si="123"/>
        <v/>
      </c>
      <c r="AJ257" s="46">
        <f t="shared" si="152"/>
        <v>1</v>
      </c>
      <c r="AK257" s="27">
        <v>22535</v>
      </c>
      <c r="AL257">
        <v>9.5100002288818395</v>
      </c>
      <c r="AM257">
        <v>16.430000305175799</v>
      </c>
      <c r="AN257">
        <v>3.9000000953674299</v>
      </c>
      <c r="AO257">
        <v>29.643394798623198</v>
      </c>
      <c r="AP257" s="34">
        <f t="shared" si="124"/>
        <v>2.2525282138008769</v>
      </c>
      <c r="AQ257" s="38">
        <f t="shared" si="134"/>
        <v>48.410162564445528</v>
      </c>
      <c r="AR257" s="40">
        <f t="shared" si="135"/>
        <v>0.9682032512889106</v>
      </c>
      <c r="AS257" s="61">
        <f t="shared" si="125"/>
        <v>14.700000286102309</v>
      </c>
      <c r="AT257" s="35">
        <f t="shared" si="126"/>
        <v>1</v>
      </c>
      <c r="AU257" s="76">
        <f t="shared" si="139"/>
        <v>1</v>
      </c>
      <c r="AV257" s="89">
        <f t="shared" si="148"/>
        <v>1</v>
      </c>
      <c r="AW257" s="168">
        <f t="shared" si="127"/>
        <v>8.6000550263772915E-2</v>
      </c>
      <c r="AX257" s="165">
        <f t="shared" si="156"/>
        <v>1</v>
      </c>
      <c r="AY257" s="70">
        <f t="shared" si="147"/>
        <v>1</v>
      </c>
      <c r="AZ257" s="102">
        <f t="shared" si="149"/>
        <v>0.58799991607666013</v>
      </c>
      <c r="BA257" s="230" t="str">
        <f t="shared" si="136"/>
        <v/>
      </c>
      <c r="BB257" s="46">
        <f t="shared" si="153"/>
        <v>1</v>
      </c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DG257">
        <v>2.5</v>
      </c>
      <c r="DH257">
        <v>28.5</v>
      </c>
      <c r="DK257">
        <v>0</v>
      </c>
    </row>
    <row r="258" spans="1:115" ht="15.6">
      <c r="A258" s="27">
        <v>20344</v>
      </c>
      <c r="B258">
        <v>5.3200001716613796</v>
      </c>
      <c r="C258">
        <v>15.3900003433228</v>
      </c>
      <c r="D258">
        <v>3.2000000476837198</v>
      </c>
      <c r="E258">
        <v>29.643394798623198</v>
      </c>
      <c r="F258" s="36">
        <f t="shared" si="118"/>
        <v>2.4863368367485124</v>
      </c>
      <c r="G258" s="41">
        <f t="shared" si="128"/>
        <v>45.74006620446702</v>
      </c>
      <c r="H258" s="42">
        <f t="shared" si="129"/>
        <v>0.91480132408934045</v>
      </c>
      <c r="I258" s="61">
        <f t="shared" si="119"/>
        <v>12.872500300407445</v>
      </c>
      <c r="J258" s="37">
        <f t="shared" si="130"/>
        <v>1</v>
      </c>
      <c r="K258" s="89">
        <f t="shared" si="137"/>
        <v>1</v>
      </c>
      <c r="L258" s="89">
        <f t="shared" si="141"/>
        <v>1</v>
      </c>
      <c r="M258" s="168">
        <f t="shared" si="151"/>
        <v>6.6513500289042155E-2</v>
      </c>
      <c r="N258" s="165">
        <f t="shared" si="154"/>
        <v>1</v>
      </c>
      <c r="O258" s="70">
        <f t="shared" si="142"/>
        <v>1</v>
      </c>
      <c r="P258" s="102">
        <f t="shared" si="143"/>
        <v>0.1499999999999943</v>
      </c>
      <c r="Q258" s="230" t="str">
        <f t="shared" si="120"/>
        <v/>
      </c>
      <c r="R258" s="46">
        <f t="shared" si="150"/>
        <v>1</v>
      </c>
      <c r="S258" s="27">
        <v>22170</v>
      </c>
      <c r="T258">
        <v>10.0299997329712</v>
      </c>
      <c r="U258">
        <v>18.2399997711182</v>
      </c>
      <c r="V258">
        <v>6.1999998092651403</v>
      </c>
      <c r="W258">
        <v>29.643394798623198</v>
      </c>
      <c r="X258" s="36">
        <f t="shared" si="121"/>
        <v>2.5464091516531848</v>
      </c>
      <c r="Y258" s="41">
        <f t="shared" si="131"/>
        <v>31.354241852948842</v>
      </c>
      <c r="Z258" s="42">
        <f t="shared" si="132"/>
        <v>0.62708483705897688</v>
      </c>
      <c r="AA258" s="61">
        <f t="shared" si="122"/>
        <v>16.187499761581449</v>
      </c>
      <c r="AB258" s="37">
        <f t="shared" si="133"/>
        <v>1</v>
      </c>
      <c r="AC258" s="89">
        <f t="shared" si="138"/>
        <v>1</v>
      </c>
      <c r="AD258" s="89">
        <f t="shared" si="144"/>
        <v>1</v>
      </c>
      <c r="AE258" s="168">
        <f t="shared" si="140"/>
        <v>0.10057670917315986</v>
      </c>
      <c r="AF258" s="165">
        <f t="shared" si="155"/>
        <v>1</v>
      </c>
      <c r="AG258" s="70">
        <f t="shared" si="145"/>
        <v>1</v>
      </c>
      <c r="AH258" s="102">
        <f t="shared" si="146"/>
        <v>0.44199981689453977</v>
      </c>
      <c r="AI258" s="230" t="str">
        <f t="shared" si="123"/>
        <v/>
      </c>
      <c r="AJ258" s="46">
        <f t="shared" si="152"/>
        <v>1</v>
      </c>
      <c r="AK258" s="27">
        <v>22536</v>
      </c>
      <c r="AL258">
        <v>8.1099996566772496</v>
      </c>
      <c r="AM258">
        <v>18.299999237060501</v>
      </c>
      <c r="AN258">
        <v>5.1999998092651403</v>
      </c>
      <c r="AO258">
        <v>29.883267793536401</v>
      </c>
      <c r="AP258" s="34">
        <f t="shared" si="124"/>
        <v>2.7765701432665755</v>
      </c>
      <c r="AQ258" s="38">
        <f t="shared" si="134"/>
        <v>50</v>
      </c>
      <c r="AR258" s="40">
        <f t="shared" si="135"/>
        <v>1</v>
      </c>
      <c r="AS258" s="61">
        <f t="shared" si="125"/>
        <v>15.752499341964688</v>
      </c>
      <c r="AT258" s="35">
        <f t="shared" si="126"/>
        <v>1</v>
      </c>
      <c r="AU258" s="76">
        <f t="shared" si="139"/>
        <v>1</v>
      </c>
      <c r="AV258" s="89">
        <f t="shared" si="148"/>
        <v>1</v>
      </c>
      <c r="AW258" s="168">
        <f t="shared" si="127"/>
        <v>9.6540921878996433E-2</v>
      </c>
      <c r="AX258" s="165">
        <f t="shared" si="156"/>
        <v>1</v>
      </c>
      <c r="AY258" s="70">
        <f t="shared" si="147"/>
        <v>1</v>
      </c>
      <c r="AZ258" s="102">
        <f t="shared" si="149"/>
        <v>0.58799991607666013</v>
      </c>
      <c r="BA258" s="230" t="str">
        <f t="shared" si="136"/>
        <v/>
      </c>
      <c r="BB258" s="46">
        <f t="shared" si="153"/>
        <v>1</v>
      </c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DG258">
        <v>4.5999999999999996</v>
      </c>
      <c r="DH258">
        <v>20.2</v>
      </c>
      <c r="DK258">
        <v>0</v>
      </c>
    </row>
    <row r="259" spans="1:115" ht="15.6">
      <c r="A259" s="27">
        <v>20345</v>
      </c>
      <c r="B259">
        <v>5.8899998664856001</v>
      </c>
      <c r="C259">
        <v>15.960000038146999</v>
      </c>
      <c r="D259">
        <v>0</v>
      </c>
      <c r="E259">
        <v>29.883267793536401</v>
      </c>
      <c r="F259" s="36">
        <f t="shared" si="118"/>
        <v>2.5571995183284404</v>
      </c>
      <c r="G259" s="41">
        <f t="shared" si="128"/>
        <v>43.69430658980427</v>
      </c>
      <c r="H259" s="42">
        <f t="shared" si="129"/>
        <v>0.87388613179608543</v>
      </c>
      <c r="I259" s="61">
        <f t="shared" si="119"/>
        <v>13.44249999523165</v>
      </c>
      <c r="J259" s="37">
        <f t="shared" si="130"/>
        <v>1</v>
      </c>
      <c r="K259" s="89">
        <f t="shared" si="137"/>
        <v>1</v>
      </c>
      <c r="L259" s="89">
        <f t="shared" si="141"/>
        <v>1</v>
      </c>
      <c r="M259" s="168">
        <f t="shared" si="151"/>
        <v>7.2643536633243744E-2</v>
      </c>
      <c r="N259" s="165">
        <f t="shared" si="154"/>
        <v>1</v>
      </c>
      <c r="O259" s="70">
        <f t="shared" si="142"/>
        <v>1</v>
      </c>
      <c r="P259" s="102">
        <f t="shared" si="143"/>
        <v>0</v>
      </c>
      <c r="Q259" s="230" t="str">
        <f t="shared" si="120"/>
        <v/>
      </c>
      <c r="R259" s="46">
        <f t="shared" si="150"/>
        <v>1</v>
      </c>
      <c r="S259" s="27">
        <v>22171</v>
      </c>
      <c r="T259">
        <v>9.7700004577636701</v>
      </c>
      <c r="U259">
        <v>20.850000381469702</v>
      </c>
      <c r="V259">
        <v>14.199999809265099</v>
      </c>
      <c r="W259">
        <v>29.883267793536401</v>
      </c>
      <c r="X259" s="36">
        <f t="shared" si="121"/>
        <v>3.0918534683731833</v>
      </c>
      <c r="Y259" s="41">
        <f t="shared" si="131"/>
        <v>43.080758887515394</v>
      </c>
      <c r="Z259" s="42">
        <f t="shared" si="132"/>
        <v>0.86161517775030783</v>
      </c>
      <c r="AA259" s="61">
        <f t="shared" si="122"/>
        <v>18.080000400543195</v>
      </c>
      <c r="AB259" s="37">
        <f t="shared" si="133"/>
        <v>1</v>
      </c>
      <c r="AC259" s="89">
        <f t="shared" si="138"/>
        <v>1</v>
      </c>
      <c r="AD259" s="89">
        <f t="shared" si="144"/>
        <v>1</v>
      </c>
      <c r="AE259" s="168">
        <f t="shared" si="140"/>
        <v>0.11398325313714154</v>
      </c>
      <c r="AF259" s="165">
        <f t="shared" si="155"/>
        <v>1</v>
      </c>
      <c r="AG259" s="70">
        <f t="shared" si="145"/>
        <v>1</v>
      </c>
      <c r="AH259" s="102">
        <f t="shared" si="146"/>
        <v>0.44199981689453977</v>
      </c>
      <c r="AI259" s="230" t="str">
        <f t="shared" si="123"/>
        <v/>
      </c>
      <c r="AJ259" s="46">
        <f t="shared" si="152"/>
        <v>1</v>
      </c>
      <c r="AK259" s="27">
        <v>22537</v>
      </c>
      <c r="AL259">
        <v>9</v>
      </c>
      <c r="AM259">
        <v>19.889999389648398</v>
      </c>
      <c r="AN259">
        <v>0.10000000149011599</v>
      </c>
      <c r="AO259">
        <v>30.122941790722599</v>
      </c>
      <c r="AP259" s="34">
        <f t="shared" si="124"/>
        <v>3.009091813129579</v>
      </c>
      <c r="AQ259" s="38">
        <f t="shared" si="134"/>
        <v>47.69272655098645</v>
      </c>
      <c r="AR259" s="40">
        <f t="shared" si="135"/>
        <v>0.95385453101972895</v>
      </c>
      <c r="AS259" s="61">
        <f t="shared" si="125"/>
        <v>17.1674995422363</v>
      </c>
      <c r="AT259" s="35">
        <f t="shared" si="126"/>
        <v>1</v>
      </c>
      <c r="AU259" s="76">
        <f t="shared" si="139"/>
        <v>1</v>
      </c>
      <c r="AV259" s="89">
        <f t="shared" si="148"/>
        <v>1</v>
      </c>
      <c r="AW259" s="168">
        <f t="shared" si="127"/>
        <v>0.10857869967260002</v>
      </c>
      <c r="AX259" s="165">
        <f t="shared" si="156"/>
        <v>1</v>
      </c>
      <c r="AY259" s="70">
        <f t="shared" si="147"/>
        <v>1</v>
      </c>
      <c r="AZ259" s="102">
        <f t="shared" si="149"/>
        <v>0.58799991607666013</v>
      </c>
      <c r="BA259" s="230" t="str">
        <f t="shared" si="136"/>
        <v/>
      </c>
      <c r="BB259" s="46">
        <f t="shared" si="153"/>
        <v>1</v>
      </c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DG259">
        <v>-0.5</v>
      </c>
      <c r="DH259" s="39">
        <v>20.2</v>
      </c>
      <c r="DK259">
        <v>0</v>
      </c>
    </row>
    <row r="260" spans="1:115" ht="15.6">
      <c r="A260" s="27">
        <v>20346</v>
      </c>
      <c r="B260">
        <v>6.9299998283386204</v>
      </c>
      <c r="C260">
        <v>17.670000076293899</v>
      </c>
      <c r="D260">
        <v>1.5</v>
      </c>
      <c r="E260">
        <v>30.122941790722599</v>
      </c>
      <c r="F260" s="36">
        <f t="shared" ref="F260:F323" si="157">0.0023*(AVERAGE(B260:C260)+17.8)*(C260-B260)^0.5*E260/2.45</f>
        <v>2.7895090506158273</v>
      </c>
      <c r="G260" s="41">
        <f t="shared" si="128"/>
        <v>42.962699349311606</v>
      </c>
      <c r="H260" s="42">
        <f t="shared" si="129"/>
        <v>0.85925398698623212</v>
      </c>
      <c r="I260" s="61">
        <f t="shared" ref="I260:I323" si="158">(C260-(C260-B260)/4)</f>
        <v>14.985000014305079</v>
      </c>
      <c r="J260" s="37">
        <f t="shared" si="130"/>
        <v>1</v>
      </c>
      <c r="K260" s="89">
        <f t="shared" si="137"/>
        <v>1</v>
      </c>
      <c r="L260" s="89">
        <f t="shared" si="141"/>
        <v>1</v>
      </c>
      <c r="M260" s="168">
        <f t="shared" si="151"/>
        <v>8.8938030709345348E-2</v>
      </c>
      <c r="N260" s="165">
        <f t="shared" si="154"/>
        <v>1</v>
      </c>
      <c r="O260" s="70">
        <f t="shared" si="142"/>
        <v>1</v>
      </c>
      <c r="P260" s="102">
        <f t="shared" si="143"/>
        <v>0</v>
      </c>
      <c r="Q260" s="230" t="str">
        <f t="shared" ref="Q260:Q323" si="159">IF(R260&gt;R259,A260,"")</f>
        <v/>
      </c>
      <c r="R260" s="46">
        <f t="shared" si="150"/>
        <v>1</v>
      </c>
      <c r="S260" s="27">
        <v>22172</v>
      </c>
      <c r="T260">
        <v>8.1400003433227504</v>
      </c>
      <c r="U260">
        <v>20.649999618530298</v>
      </c>
      <c r="V260">
        <v>0</v>
      </c>
      <c r="W260">
        <v>30.122941790722599</v>
      </c>
      <c r="X260" s="36">
        <f t="shared" ref="X260:X323" si="160">0.0023*(AVERAGE(T260:U260)+17.8)*(U260-T260)^0.5*W260/2.45</f>
        <v>3.2201507661373832</v>
      </c>
      <c r="Y260" s="41">
        <f t="shared" si="131"/>
        <v>40.50463827460549</v>
      </c>
      <c r="Z260" s="42">
        <f t="shared" si="132"/>
        <v>0.81009276549210985</v>
      </c>
      <c r="AA260" s="61">
        <f t="shared" ref="AA260:AA323" si="161">(U260-(U260-T260)/4)</f>
        <v>17.522499799728411</v>
      </c>
      <c r="AB260" s="37">
        <f t="shared" si="133"/>
        <v>1</v>
      </c>
      <c r="AC260" s="89">
        <f t="shared" si="138"/>
        <v>1</v>
      </c>
      <c r="AD260" s="89">
        <f t="shared" si="144"/>
        <v>1</v>
      </c>
      <c r="AE260" s="168">
        <f t="shared" si="140"/>
        <v>0.11097189247216188</v>
      </c>
      <c r="AF260" s="165">
        <f t="shared" si="155"/>
        <v>1</v>
      </c>
      <c r="AG260" s="70">
        <f t="shared" si="145"/>
        <v>1</v>
      </c>
      <c r="AH260" s="102">
        <f t="shared" si="146"/>
        <v>0.44199981689453977</v>
      </c>
      <c r="AI260" s="230" t="str">
        <f t="shared" ref="AI260:AI323" si="162">IF(AJ260&gt;AJ259,S260,"")</f>
        <v/>
      </c>
      <c r="AJ260" s="46">
        <f t="shared" si="152"/>
        <v>1</v>
      </c>
      <c r="AK260" s="27">
        <v>22538</v>
      </c>
      <c r="AL260">
        <v>9.7600002288818395</v>
      </c>
      <c r="AM260">
        <v>22.069999694824201</v>
      </c>
      <c r="AN260">
        <v>0</v>
      </c>
      <c r="AO260">
        <v>30.362317094011001</v>
      </c>
      <c r="AP260" s="34">
        <f t="shared" ref="AP260:AP323" si="163">0.0023*(AVERAGE(AL260:AM260)+17.8)*(AM260-AL260)^0.5*AO260/2.45</f>
        <v>3.3716993623513773</v>
      </c>
      <c r="AQ260" s="38">
        <f t="shared" si="134"/>
        <v>44.995367061105348</v>
      </c>
      <c r="AR260" s="40">
        <f t="shared" si="135"/>
        <v>0.89990734122210692</v>
      </c>
      <c r="AS260" s="61">
        <f t="shared" ref="AS260:AS323" si="164">(AM260-(AM260-AL260)/4)</f>
        <v>18.992499828338609</v>
      </c>
      <c r="AT260" s="35">
        <f t="shared" ref="AT260:AT323" si="165">IF(AR260&gt;$BF$3,1," ")</f>
        <v>1</v>
      </c>
      <c r="AU260" s="76">
        <f t="shared" si="139"/>
        <v>1</v>
      </c>
      <c r="AV260" s="89">
        <f t="shared" si="148"/>
        <v>1</v>
      </c>
      <c r="AW260" s="168">
        <f t="shared" ref="AW260:AW323" si="166">IF(AND(AS260&lt;21.5,AS260&gt;4.5),0.000318*AS260*(AS260-4.5)*((21.5-AS260)^(1/3.25)),0)</f>
        <v>0.11614377316423292</v>
      </c>
      <c r="AX260" s="165">
        <f t="shared" si="156"/>
        <v>1</v>
      </c>
      <c r="AY260" s="70">
        <f t="shared" si="147"/>
        <v>1</v>
      </c>
      <c r="AZ260" s="102">
        <f t="shared" si="149"/>
        <v>0.58799991607666013</v>
      </c>
      <c r="BA260" s="230" t="str">
        <f t="shared" si="136"/>
        <v/>
      </c>
      <c r="BB260" s="46">
        <f t="shared" si="153"/>
        <v>1</v>
      </c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DG260">
        <v>8.1999999999999993</v>
      </c>
      <c r="DH260">
        <v>21</v>
      </c>
      <c r="DK260">
        <v>2</v>
      </c>
    </row>
    <row r="261" spans="1:115" ht="15.6">
      <c r="A261" s="27">
        <v>20347</v>
      </c>
      <c r="B261">
        <v>9.9399995803833008</v>
      </c>
      <c r="C261">
        <v>17.639999389648398</v>
      </c>
      <c r="D261">
        <v>2</v>
      </c>
      <c r="E261">
        <v>30.362317094011001</v>
      </c>
      <c r="F261" s="36">
        <f t="shared" si="157"/>
        <v>2.498570679530296</v>
      </c>
      <c r="G261" s="41">
        <f t="shared" ref="G261:G324" si="167">IF((D261+G260-($BF$2*F261))&gt;0,IF((D261+G260-($BF$2*F261))&gt;$BF$1,$BF$1,(D261+G260-($BF$2*F261))),0)</f>
        <v>42.963842805687371</v>
      </c>
      <c r="H261" s="42">
        <f t="shared" ref="H261:H324" si="168">IF(G261/$BF$1&gt;1,1,G261/$BF$1)</f>
        <v>0.85927685611374738</v>
      </c>
      <c r="I261" s="61">
        <f t="shared" si="158"/>
        <v>15.714999437332125</v>
      </c>
      <c r="J261" s="37">
        <f t="shared" ref="J261:J324" si="169">IF(H261&gt;$BF$3,1," ")</f>
        <v>1</v>
      </c>
      <c r="K261" s="89">
        <f t="shared" si="137"/>
        <v>1</v>
      </c>
      <c r="L261" s="89">
        <f t="shared" si="141"/>
        <v>1</v>
      </c>
      <c r="M261" s="168">
        <f t="shared" si="151"/>
        <v>9.6182406706491766E-2</v>
      </c>
      <c r="N261" s="165">
        <f t="shared" si="154"/>
        <v>1</v>
      </c>
      <c r="O261" s="70">
        <f t="shared" si="142"/>
        <v>1</v>
      </c>
      <c r="P261" s="102">
        <f t="shared" si="143"/>
        <v>0</v>
      </c>
      <c r="Q261" s="230" t="str">
        <f t="shared" si="159"/>
        <v/>
      </c>
      <c r="R261" s="46">
        <f t="shared" si="150"/>
        <v>1</v>
      </c>
      <c r="S261" s="27">
        <v>22173</v>
      </c>
      <c r="T261">
        <v>7.9299998283386204</v>
      </c>
      <c r="U261">
        <v>18.870000839233398</v>
      </c>
      <c r="V261">
        <v>0</v>
      </c>
      <c r="W261">
        <v>30.362317094011001</v>
      </c>
      <c r="X261" s="36">
        <f t="shared" si="160"/>
        <v>2.9414396543378527</v>
      </c>
      <c r="Y261" s="41">
        <f t="shared" ref="Y261:Y324" si="170">IF((V261+Y260-($BF$2*X261))&gt;0,IF((V261+Y260-($BF$2*X261))&gt;$BF$1,$BF$1,(V261+Y260-($BF$2*X261))),0)</f>
        <v>38.151486551135207</v>
      </c>
      <c r="Z261" s="42">
        <f t="shared" ref="Z261:Z324" si="171">IF(Y261/$BF$1&gt;1,1,Y261/$BF$1)</f>
        <v>0.76302973102270411</v>
      </c>
      <c r="AA261" s="61">
        <f t="shared" si="161"/>
        <v>16.135000586509705</v>
      </c>
      <c r="AB261" s="37">
        <f t="shared" ref="AB261:AB324" si="172">IF(Z261&gt;$BF$3,1," ")</f>
        <v>1</v>
      </c>
      <c r="AC261" s="89">
        <f t="shared" si="138"/>
        <v>1</v>
      </c>
      <c r="AD261" s="89">
        <f t="shared" si="144"/>
        <v>1</v>
      </c>
      <c r="AE261" s="168">
        <f t="shared" si="140"/>
        <v>0.1001026312129031</v>
      </c>
      <c r="AF261" s="165">
        <f t="shared" si="155"/>
        <v>1</v>
      </c>
      <c r="AG261" s="70">
        <f t="shared" si="145"/>
        <v>1</v>
      </c>
      <c r="AH261" s="102">
        <f t="shared" si="146"/>
        <v>0</v>
      </c>
      <c r="AI261" s="230" t="str">
        <f t="shared" si="162"/>
        <v/>
      </c>
      <c r="AJ261" s="46">
        <f t="shared" si="152"/>
        <v>0</v>
      </c>
      <c r="AK261" s="27">
        <v>22539</v>
      </c>
      <c r="AL261">
        <v>10.8500003814697</v>
      </c>
      <c r="AM261">
        <v>26.75</v>
      </c>
      <c r="AN261">
        <v>0</v>
      </c>
      <c r="AO261">
        <v>30.601300274801002</v>
      </c>
      <c r="AP261" s="34">
        <f t="shared" si="163"/>
        <v>4.1925792122210286</v>
      </c>
      <c r="AQ261" s="38">
        <f t="shared" ref="AQ261:AQ324" si="173">IF((AN261+AQ260-($BF$2*AP261))&gt;0,IF((AN261+AQ260-($BF$2*AP261))&gt;$BF$1,$BF$1,(AN261+AQ260-($BF$2*AP261))),0)</f>
        <v>41.641303691328524</v>
      </c>
      <c r="AR261" s="40">
        <f t="shared" ref="AR261:AR324" si="174">IF(AQ261/$BF$1&gt;1,1,AQ261/$BF$1)</f>
        <v>0.83282607382657048</v>
      </c>
      <c r="AS261" s="61">
        <f t="shared" si="164"/>
        <v>22.775000095367425</v>
      </c>
      <c r="AT261" s="35">
        <f t="shared" si="165"/>
        <v>1</v>
      </c>
      <c r="AU261" s="76">
        <f t="shared" si="139"/>
        <v>1</v>
      </c>
      <c r="AV261" s="89">
        <f t="shared" si="148"/>
        <v>1</v>
      </c>
      <c r="AW261" s="168">
        <f t="shared" si="166"/>
        <v>0</v>
      </c>
      <c r="AX261" s="165">
        <f t="shared" si="156"/>
        <v>1</v>
      </c>
      <c r="AY261" s="70">
        <f t="shared" si="147"/>
        <v>1</v>
      </c>
      <c r="AZ261" s="102">
        <f t="shared" si="149"/>
        <v>3.6079999923705999</v>
      </c>
      <c r="BA261" s="230" t="str">
        <f t="shared" ref="BA261:BA324" si="175">IF(BB261&gt;BB260,AK261,"")</f>
        <v/>
      </c>
      <c r="BB261" s="46">
        <f t="shared" si="153"/>
        <v>1</v>
      </c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DG261">
        <v>0.6</v>
      </c>
      <c r="DH261">
        <v>24.2</v>
      </c>
      <c r="DK261">
        <v>0</v>
      </c>
    </row>
    <row r="262" spans="1:115" ht="15.6">
      <c r="A262" s="27">
        <v>20348</v>
      </c>
      <c r="B262">
        <v>9.7399997711181605</v>
      </c>
      <c r="C262">
        <v>19.530000686645501</v>
      </c>
      <c r="D262">
        <v>0</v>
      </c>
      <c r="E262">
        <v>30.601300274801002</v>
      </c>
      <c r="F262" s="36">
        <f t="shared" si="157"/>
        <v>2.9154587668517911</v>
      </c>
      <c r="G262" s="41">
        <f t="shared" si="167"/>
        <v>40.63147579220594</v>
      </c>
      <c r="H262" s="42">
        <f t="shared" si="168"/>
        <v>0.8126295158441188</v>
      </c>
      <c r="I262" s="61">
        <f t="shared" si="158"/>
        <v>17.082500457763665</v>
      </c>
      <c r="J262" s="37">
        <f t="shared" si="169"/>
        <v>1</v>
      </c>
      <c r="K262" s="89">
        <f t="shared" ref="K262:K325" si="176">IF((SUM(D258:D262))&gt;$BF$6,1,"")</f>
        <v>1</v>
      </c>
      <c r="L262" s="89">
        <f t="shared" si="141"/>
        <v>1</v>
      </c>
      <c r="M262" s="168">
        <f t="shared" si="151"/>
        <v>0.10795962468622999</v>
      </c>
      <c r="N262" s="165">
        <f t="shared" si="154"/>
        <v>1</v>
      </c>
      <c r="O262" s="70">
        <f t="shared" si="142"/>
        <v>1</v>
      </c>
      <c r="P262" s="102">
        <f t="shared" si="143"/>
        <v>0</v>
      </c>
      <c r="Q262" s="230" t="str">
        <f t="shared" si="159"/>
        <v/>
      </c>
      <c r="R262" s="46">
        <f t="shared" si="150"/>
        <v>1</v>
      </c>
      <c r="S262" s="27">
        <v>22174</v>
      </c>
      <c r="T262">
        <v>7.3699998855590803</v>
      </c>
      <c r="U262">
        <v>18.709999084472699</v>
      </c>
      <c r="V262">
        <v>20.5</v>
      </c>
      <c r="W262">
        <v>30.601300274801002</v>
      </c>
      <c r="X262" s="36">
        <f t="shared" si="160"/>
        <v>2.9834757082554844</v>
      </c>
      <c r="Y262" s="41">
        <f t="shared" si="170"/>
        <v>50</v>
      </c>
      <c r="Z262" s="42">
        <f t="shared" si="171"/>
        <v>1</v>
      </c>
      <c r="AA262" s="61">
        <f t="shared" si="161"/>
        <v>15.874999284744295</v>
      </c>
      <c r="AB262" s="37">
        <f t="shared" si="172"/>
        <v>1</v>
      </c>
      <c r="AC262" s="89">
        <f t="shared" ref="AC262:AC325" si="177">IF((SUM(V258:V262))&gt;$BF$6,1,"")</f>
        <v>1</v>
      </c>
      <c r="AD262" s="89">
        <f t="shared" si="144"/>
        <v>1</v>
      </c>
      <c r="AE262" s="168">
        <f t="shared" si="140"/>
        <v>9.7701034156800121E-2</v>
      </c>
      <c r="AF262" s="165">
        <f t="shared" si="155"/>
        <v>1</v>
      </c>
      <c r="AG262" s="70">
        <f t="shared" si="145"/>
        <v>1</v>
      </c>
      <c r="AH262" s="102">
        <f t="shared" si="146"/>
        <v>0</v>
      </c>
      <c r="AI262" s="230" t="str">
        <f t="shared" si="162"/>
        <v/>
      </c>
      <c r="AJ262" s="46">
        <f t="shared" si="152"/>
        <v>0</v>
      </c>
      <c r="AK262" s="27">
        <v>22540</v>
      </c>
      <c r="AL262">
        <v>12.6000003814697</v>
      </c>
      <c r="AM262">
        <v>20.360000610351602</v>
      </c>
      <c r="AN262">
        <v>0</v>
      </c>
      <c r="AO262">
        <v>30.839822974771501</v>
      </c>
      <c r="AP262" s="34">
        <f t="shared" si="163"/>
        <v>2.7646828257548717</v>
      </c>
      <c r="AQ262" s="38">
        <f t="shared" si="173"/>
        <v>39.429557430724628</v>
      </c>
      <c r="AR262" s="40">
        <f t="shared" si="174"/>
        <v>0.78859114861449253</v>
      </c>
      <c r="AS262" s="61">
        <f t="shared" si="164"/>
        <v>18.420000553131125</v>
      </c>
      <c r="AT262" s="35">
        <f t="shared" si="165"/>
        <v>1</v>
      </c>
      <c r="AU262" s="76">
        <f t="shared" ref="AU262:AU325" si="178">IF((SUM(AN258:AN262))&gt;$BF$6,1,"")</f>
        <v>1</v>
      </c>
      <c r="AV262" s="89">
        <f t="shared" si="148"/>
        <v>1</v>
      </c>
      <c r="AW262" s="168">
        <f t="shared" si="166"/>
        <v>0.11526017769857666</v>
      </c>
      <c r="AX262" s="165">
        <f t="shared" si="156"/>
        <v>1</v>
      </c>
      <c r="AY262" s="70">
        <f t="shared" si="147"/>
        <v>1</v>
      </c>
      <c r="AZ262" s="102">
        <f t="shared" si="149"/>
        <v>3.6079999923705999</v>
      </c>
      <c r="BA262" s="230" t="str">
        <f t="shared" si="175"/>
        <v/>
      </c>
      <c r="BB262" s="46">
        <f t="shared" si="153"/>
        <v>1</v>
      </c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DG262">
        <v>-0.1</v>
      </c>
      <c r="DH262">
        <v>25.1</v>
      </c>
      <c r="DK262">
        <v>0</v>
      </c>
    </row>
    <row r="263" spans="1:115" ht="15.6">
      <c r="A263" s="27">
        <v>20349</v>
      </c>
      <c r="B263">
        <v>10.2299995422363</v>
      </c>
      <c r="C263">
        <v>23.2299995422363</v>
      </c>
      <c r="D263">
        <v>0</v>
      </c>
      <c r="E263">
        <v>30.839822974771501</v>
      </c>
      <c r="F263" s="36">
        <f t="shared" si="157"/>
        <v>3.6044738313187232</v>
      </c>
      <c r="G263" s="41">
        <f t="shared" si="167"/>
        <v>37.747896727150959</v>
      </c>
      <c r="H263" s="42">
        <f t="shared" si="168"/>
        <v>0.75495793454301918</v>
      </c>
      <c r="I263" s="61">
        <f t="shared" si="158"/>
        <v>19.9799995422363</v>
      </c>
      <c r="J263" s="37">
        <f t="shared" si="169"/>
        <v>1</v>
      </c>
      <c r="K263" s="89" t="str">
        <f t="shared" si="176"/>
        <v/>
      </c>
      <c r="L263" s="89">
        <f t="shared" si="141"/>
        <v>1</v>
      </c>
      <c r="M263" s="168">
        <f t="shared" si="151"/>
        <v>0.11187819496677474</v>
      </c>
      <c r="N263" s="165">
        <f t="shared" si="154"/>
        <v>1</v>
      </c>
      <c r="O263" s="70">
        <f t="shared" si="142"/>
        <v>1</v>
      </c>
      <c r="P263" s="102">
        <f t="shared" si="143"/>
        <v>0.78399963378903981</v>
      </c>
      <c r="Q263" s="230" t="str">
        <f t="shared" si="159"/>
        <v/>
      </c>
      <c r="R263" s="46">
        <f t="shared" si="150"/>
        <v>1</v>
      </c>
      <c r="S263" s="27">
        <v>22175</v>
      </c>
      <c r="T263">
        <v>10.2399997711182</v>
      </c>
      <c r="U263">
        <v>19.450000762939499</v>
      </c>
      <c r="V263">
        <v>0.20000000298023199</v>
      </c>
      <c r="W263">
        <v>30.839822974771501</v>
      </c>
      <c r="X263" s="36">
        <f t="shared" si="160"/>
        <v>2.868270743422495</v>
      </c>
      <c r="Y263" s="41">
        <f t="shared" si="170"/>
        <v>47.905383408242237</v>
      </c>
      <c r="Z263" s="42">
        <f t="shared" si="171"/>
        <v>0.95810766816484472</v>
      </c>
      <c r="AA263" s="61">
        <f t="shared" si="161"/>
        <v>17.147500514984173</v>
      </c>
      <c r="AB263" s="37">
        <f t="shared" si="172"/>
        <v>1</v>
      </c>
      <c r="AC263" s="89">
        <f t="shared" si="177"/>
        <v>1</v>
      </c>
      <c r="AD263" s="89">
        <f t="shared" si="144"/>
        <v>1</v>
      </c>
      <c r="AE263" s="168">
        <f t="shared" si="140"/>
        <v>0.10843454055698977</v>
      </c>
      <c r="AF263" s="165">
        <f t="shared" si="155"/>
        <v>0</v>
      </c>
      <c r="AG263" s="70">
        <f t="shared" si="145"/>
        <v>1</v>
      </c>
      <c r="AH263" s="102">
        <f t="shared" si="146"/>
        <v>0</v>
      </c>
      <c r="AI263" s="230" t="str">
        <f t="shared" si="162"/>
        <v/>
      </c>
      <c r="AJ263" s="46">
        <f t="shared" si="152"/>
        <v>0</v>
      </c>
      <c r="AK263" s="27">
        <v>22541</v>
      </c>
      <c r="AL263">
        <v>8.9899997711181605</v>
      </c>
      <c r="AM263">
        <v>19.200000762939499</v>
      </c>
      <c r="AN263">
        <v>0</v>
      </c>
      <c r="AO263">
        <v>31.0778231031715</v>
      </c>
      <c r="AP263" s="34">
        <f t="shared" si="163"/>
        <v>2.9733623934046767</v>
      </c>
      <c r="AQ263" s="38">
        <f t="shared" si="173"/>
        <v>37.050867516000885</v>
      </c>
      <c r="AR263" s="40">
        <f t="shared" si="174"/>
        <v>0.7410173503200177</v>
      </c>
      <c r="AS263" s="61">
        <f t="shared" si="164"/>
        <v>16.647500514984166</v>
      </c>
      <c r="AT263" s="35">
        <f t="shared" si="165"/>
        <v>1</v>
      </c>
      <c r="AU263" s="76" t="str">
        <f t="shared" si="178"/>
        <v/>
      </c>
      <c r="AV263" s="89">
        <f t="shared" si="148"/>
        <v>1</v>
      </c>
      <c r="AW263" s="168">
        <f t="shared" si="166"/>
        <v>0.10455128867451827</v>
      </c>
      <c r="AX263" s="165">
        <f t="shared" si="156"/>
        <v>1</v>
      </c>
      <c r="AY263" s="70">
        <f t="shared" si="147"/>
        <v>1</v>
      </c>
      <c r="AZ263" s="102">
        <f t="shared" si="149"/>
        <v>3.6079999923705999</v>
      </c>
      <c r="BA263" s="230" t="str">
        <f t="shared" si="175"/>
        <v/>
      </c>
      <c r="BB263" s="46">
        <f t="shared" si="153"/>
        <v>1</v>
      </c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DG263">
        <v>1.8</v>
      </c>
      <c r="DH263">
        <v>28.1</v>
      </c>
      <c r="DK263">
        <v>6.2</v>
      </c>
    </row>
    <row r="264" spans="1:115" ht="15.6">
      <c r="A264" s="27">
        <v>20350</v>
      </c>
      <c r="B264">
        <v>10.0900001525879</v>
      </c>
      <c r="C264">
        <v>19.450000762939499</v>
      </c>
      <c r="D264">
        <v>0</v>
      </c>
      <c r="E264">
        <v>31.0778231031715</v>
      </c>
      <c r="F264" s="36">
        <f t="shared" si="157"/>
        <v>2.9071540469777877</v>
      </c>
      <c r="G264" s="41">
        <f t="shared" si="167"/>
        <v>35.422173489568728</v>
      </c>
      <c r="H264" s="42">
        <f t="shared" si="168"/>
        <v>0.70844346979137451</v>
      </c>
      <c r="I264" s="61">
        <f t="shared" si="158"/>
        <v>17.110000610351598</v>
      </c>
      <c r="J264" s="37">
        <f t="shared" si="169"/>
        <v>1</v>
      </c>
      <c r="K264" s="89" t="str">
        <f t="shared" si="176"/>
        <v/>
      </c>
      <c r="L264" s="89">
        <f t="shared" si="141"/>
        <v>1</v>
      </c>
      <c r="M264" s="168">
        <f t="shared" si="151"/>
        <v>0.10816172996799403</v>
      </c>
      <c r="N264" s="165">
        <f t="shared" si="154"/>
        <v>1</v>
      </c>
      <c r="O264" s="70">
        <f t="shared" si="142"/>
        <v>1</v>
      </c>
      <c r="P264" s="102">
        <f t="shared" si="143"/>
        <v>0.78399963378903981</v>
      </c>
      <c r="Q264" s="230" t="str">
        <f t="shared" si="159"/>
        <v/>
      </c>
      <c r="R264" s="46">
        <f t="shared" si="150"/>
        <v>1</v>
      </c>
      <c r="S264" s="27">
        <v>22176</v>
      </c>
      <c r="T264">
        <v>9.0600004196166992</v>
      </c>
      <c r="U264">
        <v>18.870000839233398</v>
      </c>
      <c r="V264">
        <v>0</v>
      </c>
      <c r="W264">
        <v>31.0778231031715</v>
      </c>
      <c r="X264" s="36">
        <f t="shared" si="160"/>
        <v>2.9026570261209677</v>
      </c>
      <c r="Y264" s="41">
        <f t="shared" si="170"/>
        <v>45.58325778734546</v>
      </c>
      <c r="Z264" s="42">
        <f t="shared" si="171"/>
        <v>0.91166515574690921</v>
      </c>
      <c r="AA264" s="61">
        <f t="shared" si="161"/>
        <v>16.417500734329224</v>
      </c>
      <c r="AB264" s="37">
        <f t="shared" si="172"/>
        <v>1</v>
      </c>
      <c r="AC264" s="89">
        <f t="shared" si="177"/>
        <v>1</v>
      </c>
      <c r="AD264" s="89">
        <f t="shared" si="144"/>
        <v>1</v>
      </c>
      <c r="AE264" s="168">
        <f t="shared" si="140"/>
        <v>0.10260627305939465</v>
      </c>
      <c r="AF264" s="165">
        <f t="shared" si="155"/>
        <v>0</v>
      </c>
      <c r="AG264" s="70">
        <f t="shared" si="145"/>
        <v>1</v>
      </c>
      <c r="AH264" s="102">
        <f t="shared" si="146"/>
        <v>0</v>
      </c>
      <c r="AI264" s="230" t="str">
        <f t="shared" si="162"/>
        <v/>
      </c>
      <c r="AJ264" s="46">
        <f t="shared" si="152"/>
        <v>0</v>
      </c>
      <c r="AK264" s="27">
        <v>22542</v>
      </c>
      <c r="AL264">
        <v>9.8100004196166992</v>
      </c>
      <c r="AM264">
        <v>17.389999389648398</v>
      </c>
      <c r="AN264">
        <v>0.89999997615814198</v>
      </c>
      <c r="AO264">
        <v>31.3152385692499</v>
      </c>
      <c r="AP264" s="34">
        <f t="shared" si="163"/>
        <v>2.541450740041602</v>
      </c>
      <c r="AQ264" s="38">
        <f t="shared" si="173"/>
        <v>35.917706900125744</v>
      </c>
      <c r="AR264" s="40">
        <f t="shared" si="174"/>
        <v>0.71835413800251491</v>
      </c>
      <c r="AS264" s="61">
        <f t="shared" si="164"/>
        <v>15.494999647140475</v>
      </c>
      <c r="AT264" s="35">
        <f t="shared" si="165"/>
        <v>1</v>
      </c>
      <c r="AU264" s="76" t="str">
        <f t="shared" si="178"/>
        <v/>
      </c>
      <c r="AV264" s="89">
        <f t="shared" si="148"/>
        <v>1</v>
      </c>
      <c r="AW264" s="168">
        <f t="shared" si="166"/>
        <v>9.4049476698506454E-2</v>
      </c>
      <c r="AX264" s="165">
        <f t="shared" si="156"/>
        <v>1</v>
      </c>
      <c r="AY264" s="70">
        <f t="shared" si="147"/>
        <v>1</v>
      </c>
      <c r="AZ264" s="102">
        <f t="shared" si="149"/>
        <v>3.6079999923705999</v>
      </c>
      <c r="BA264" s="230" t="str">
        <f t="shared" si="175"/>
        <v/>
      </c>
      <c r="BB264" s="46">
        <f t="shared" si="153"/>
        <v>0</v>
      </c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DG264">
        <v>3.2</v>
      </c>
      <c r="DH264">
        <v>29</v>
      </c>
      <c r="DK264">
        <v>0</v>
      </c>
    </row>
    <row r="265" spans="1:115" ht="15.6">
      <c r="A265" s="27">
        <v>20351</v>
      </c>
      <c r="B265">
        <v>9.2200002670288104</v>
      </c>
      <c r="C265">
        <v>19.659999847412099</v>
      </c>
      <c r="D265">
        <v>0</v>
      </c>
      <c r="E265">
        <v>31.3152385692499</v>
      </c>
      <c r="F265" s="36">
        <f t="shared" si="157"/>
        <v>3.0624058858830061</v>
      </c>
      <c r="G265" s="41">
        <f t="shared" si="167"/>
        <v>32.972248780862323</v>
      </c>
      <c r="H265" s="42">
        <f t="shared" si="168"/>
        <v>0.65944497561724646</v>
      </c>
      <c r="I265" s="61">
        <f t="shared" si="158"/>
        <v>17.049999952316277</v>
      </c>
      <c r="J265" s="37">
        <f t="shared" si="169"/>
        <v>1</v>
      </c>
      <c r="K265" s="89" t="str">
        <f t="shared" si="176"/>
        <v/>
      </c>
      <c r="L265" s="89">
        <f t="shared" si="141"/>
        <v>1</v>
      </c>
      <c r="M265" s="168">
        <f t="shared" si="151"/>
        <v>0.10771857900797725</v>
      </c>
      <c r="N265" s="165">
        <f t="shared" si="154"/>
        <v>1</v>
      </c>
      <c r="O265" s="70">
        <f t="shared" si="142"/>
        <v>1</v>
      </c>
      <c r="P265" s="102">
        <f t="shared" si="143"/>
        <v>0.78399963378903981</v>
      </c>
      <c r="Q265" s="230" t="str">
        <f t="shared" si="159"/>
        <v/>
      </c>
      <c r="R265" s="46">
        <f t="shared" si="150"/>
        <v>1</v>
      </c>
      <c r="S265" s="27">
        <v>22177</v>
      </c>
      <c r="T265">
        <v>8.1700000762939506</v>
      </c>
      <c r="U265">
        <v>20.629999160766602</v>
      </c>
      <c r="V265">
        <v>0</v>
      </c>
      <c r="W265">
        <v>31.3152385692499</v>
      </c>
      <c r="X265" s="36">
        <f t="shared" si="160"/>
        <v>3.3414298505883946</v>
      </c>
      <c r="Y265" s="41">
        <f t="shared" si="170"/>
        <v>42.910113906874741</v>
      </c>
      <c r="Z265" s="42">
        <f t="shared" si="171"/>
        <v>0.85820227813749483</v>
      </c>
      <c r="AA265" s="61">
        <f t="shared" si="161"/>
        <v>17.514999389648438</v>
      </c>
      <c r="AB265" s="37">
        <f t="shared" si="172"/>
        <v>1</v>
      </c>
      <c r="AC265" s="89">
        <f t="shared" si="177"/>
        <v>1</v>
      </c>
      <c r="AD265" s="89">
        <f t="shared" si="144"/>
        <v>1</v>
      </c>
      <c r="AE265" s="168">
        <f t="shared" si="140"/>
        <v>0.11092478514813686</v>
      </c>
      <c r="AF265" s="165">
        <f t="shared" si="155"/>
        <v>0</v>
      </c>
      <c r="AG265" s="70">
        <f t="shared" si="145"/>
        <v>1</v>
      </c>
      <c r="AH265" s="102">
        <f t="shared" si="146"/>
        <v>0</v>
      </c>
      <c r="AI265" s="230" t="str">
        <f t="shared" si="162"/>
        <v/>
      </c>
      <c r="AJ265" s="46">
        <f t="shared" si="152"/>
        <v>0</v>
      </c>
      <c r="AK265" s="27">
        <v>22543</v>
      </c>
      <c r="AL265">
        <v>6.6199998855590803</v>
      </c>
      <c r="AM265">
        <v>18.569999694824201</v>
      </c>
      <c r="AN265">
        <v>0</v>
      </c>
      <c r="AO265">
        <v>31.552007282255499</v>
      </c>
      <c r="AP265" s="34">
        <f t="shared" si="163"/>
        <v>3.1122526044708829</v>
      </c>
      <c r="AQ265" s="38">
        <f t="shared" si="173"/>
        <v>33.427904816549038</v>
      </c>
      <c r="AR265" s="40">
        <f t="shared" si="174"/>
        <v>0.66855809633098073</v>
      </c>
      <c r="AS265" s="61">
        <f t="shared" si="164"/>
        <v>15.58249974250792</v>
      </c>
      <c r="AT265" s="35">
        <f t="shared" si="165"/>
        <v>1</v>
      </c>
      <c r="AU265" s="76" t="str">
        <f t="shared" si="178"/>
        <v/>
      </c>
      <c r="AV265" s="89">
        <f t="shared" si="148"/>
        <v>1</v>
      </c>
      <c r="AW265" s="168">
        <f t="shared" si="166"/>
        <v>9.4903666047433527E-2</v>
      </c>
      <c r="AX265" s="165">
        <f t="shared" si="156"/>
        <v>1</v>
      </c>
      <c r="AY265" s="70">
        <f t="shared" si="147"/>
        <v>1</v>
      </c>
      <c r="AZ265" s="102">
        <f t="shared" si="149"/>
        <v>3.0200000762939396</v>
      </c>
      <c r="BA265" s="230">
        <f t="shared" si="175"/>
        <v>22543</v>
      </c>
      <c r="BB265" s="46">
        <f t="shared" si="153"/>
        <v>1</v>
      </c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DG265" s="39">
        <v>4</v>
      </c>
      <c r="DH265">
        <v>22</v>
      </c>
      <c r="DK265">
        <v>0</v>
      </c>
    </row>
    <row r="266" spans="1:115" ht="15.6">
      <c r="A266" s="27">
        <v>20352</v>
      </c>
      <c r="B266">
        <v>10.6599998474121</v>
      </c>
      <c r="C266">
        <v>17.450000762939499</v>
      </c>
      <c r="D266">
        <v>0</v>
      </c>
      <c r="E266">
        <v>31.552007282255499</v>
      </c>
      <c r="F266" s="36">
        <f t="shared" si="157"/>
        <v>2.4586758482875313</v>
      </c>
      <c r="G266" s="41">
        <f t="shared" si="167"/>
        <v>31.005308102232298</v>
      </c>
      <c r="H266" s="42">
        <f t="shared" si="168"/>
        <v>0.62010616204464597</v>
      </c>
      <c r="I266" s="61">
        <f t="shared" si="158"/>
        <v>15.752500534057649</v>
      </c>
      <c r="J266" s="37">
        <f t="shared" si="169"/>
        <v>1</v>
      </c>
      <c r="K266" s="89" t="str">
        <f t="shared" si="176"/>
        <v/>
      </c>
      <c r="L266" s="89">
        <f t="shared" si="141"/>
        <v>1</v>
      </c>
      <c r="M266" s="168">
        <f t="shared" si="151"/>
        <v>9.6540933251327829E-2</v>
      </c>
      <c r="N266" s="165">
        <f t="shared" si="154"/>
        <v>1</v>
      </c>
      <c r="O266" s="70">
        <f t="shared" si="142"/>
        <v>1</v>
      </c>
      <c r="P266" s="102">
        <f t="shared" si="143"/>
        <v>0.78399963378903981</v>
      </c>
      <c r="Q266" s="230" t="str">
        <f t="shared" si="159"/>
        <v/>
      </c>
      <c r="R266" s="46">
        <f t="shared" si="150"/>
        <v>0</v>
      </c>
      <c r="S266" s="27">
        <v>22178</v>
      </c>
      <c r="T266">
        <v>8.4700002670288104</v>
      </c>
      <c r="U266">
        <v>20.420000076293899</v>
      </c>
      <c r="V266">
        <v>0</v>
      </c>
      <c r="W266">
        <v>31.552007282255499</v>
      </c>
      <c r="X266" s="36">
        <f t="shared" si="160"/>
        <v>3.3016807520360989</v>
      </c>
      <c r="Y266" s="41">
        <f t="shared" si="170"/>
        <v>40.268769305245861</v>
      </c>
      <c r="Z266" s="42">
        <f t="shared" si="171"/>
        <v>0.80537538610491721</v>
      </c>
      <c r="AA266" s="61">
        <f t="shared" si="161"/>
        <v>17.432500123977626</v>
      </c>
      <c r="AB266" s="37">
        <f t="shared" si="172"/>
        <v>1</v>
      </c>
      <c r="AC266" s="89">
        <f t="shared" si="177"/>
        <v>1</v>
      </c>
      <c r="AD266" s="89">
        <f t="shared" si="144"/>
        <v>1</v>
      </c>
      <c r="AE266" s="168">
        <f t="shared" si="140"/>
        <v>0.11039634313809953</v>
      </c>
      <c r="AF266" s="165">
        <f t="shared" si="155"/>
        <v>0</v>
      </c>
      <c r="AG266" s="70">
        <f t="shared" si="145"/>
        <v>1</v>
      </c>
      <c r="AH266" s="102">
        <f t="shared" si="146"/>
        <v>0</v>
      </c>
      <c r="AI266" s="230" t="str">
        <f t="shared" si="162"/>
        <v/>
      </c>
      <c r="AJ266" s="46">
        <f t="shared" si="152"/>
        <v>0</v>
      </c>
      <c r="AK266" s="27">
        <v>22544</v>
      </c>
      <c r="AL266">
        <v>8.3800001144409197</v>
      </c>
      <c r="AM266">
        <v>21.25</v>
      </c>
      <c r="AN266">
        <v>0</v>
      </c>
      <c r="AO266">
        <v>31.7880671514372</v>
      </c>
      <c r="AP266" s="34">
        <f t="shared" si="163"/>
        <v>3.4916646700274248</v>
      </c>
      <c r="AQ266" s="38">
        <f t="shared" si="173"/>
        <v>30.634573080527097</v>
      </c>
      <c r="AR266" s="40">
        <f t="shared" si="174"/>
        <v>0.612691461610542</v>
      </c>
      <c r="AS266" s="61">
        <f t="shared" si="164"/>
        <v>18.032500028610229</v>
      </c>
      <c r="AT266" s="35">
        <f t="shared" si="165"/>
        <v>1</v>
      </c>
      <c r="AU266" s="76" t="str">
        <f t="shared" si="178"/>
        <v/>
      </c>
      <c r="AV266" s="89">
        <f t="shared" si="148"/>
        <v>1</v>
      </c>
      <c r="AW266" s="168">
        <f t="shared" si="166"/>
        <v>0.11376797052091189</v>
      </c>
      <c r="AX266" s="165">
        <f t="shared" si="156"/>
        <v>0</v>
      </c>
      <c r="AY266" s="70">
        <f t="shared" si="147"/>
        <v>1</v>
      </c>
      <c r="AZ266" s="102">
        <f t="shared" si="149"/>
        <v>3.0200000762939396</v>
      </c>
      <c r="BA266" s="230" t="str">
        <f t="shared" si="175"/>
        <v/>
      </c>
      <c r="BB266" s="46">
        <f t="shared" si="153"/>
        <v>1</v>
      </c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DG266">
        <v>6</v>
      </c>
      <c r="DH266">
        <v>21</v>
      </c>
      <c r="DK266">
        <v>2.8</v>
      </c>
    </row>
    <row r="267" spans="1:115" ht="15.6">
      <c r="A267" s="27">
        <v>20353</v>
      </c>
      <c r="B267">
        <v>9.0399999618530291</v>
      </c>
      <c r="C267">
        <v>17.819999694824201</v>
      </c>
      <c r="D267">
        <v>2.0999999046325701</v>
      </c>
      <c r="E267">
        <v>31.7880671514372</v>
      </c>
      <c r="F267" s="36">
        <f t="shared" si="157"/>
        <v>2.7615003755796792</v>
      </c>
      <c r="G267" s="41">
        <f t="shared" si="167"/>
        <v>30.896107706401125</v>
      </c>
      <c r="H267" s="42">
        <f t="shared" si="168"/>
        <v>0.61792215412802254</v>
      </c>
      <c r="I267" s="61">
        <f t="shared" si="158"/>
        <v>15.624999761581408</v>
      </c>
      <c r="J267" s="37">
        <f t="shared" si="169"/>
        <v>1</v>
      </c>
      <c r="K267" s="89" t="str">
        <f t="shared" si="176"/>
        <v/>
      </c>
      <c r="L267" s="89">
        <f t="shared" si="141"/>
        <v>1</v>
      </c>
      <c r="M267" s="168">
        <f t="shared" si="151"/>
        <v>9.5315814104083157E-2</v>
      </c>
      <c r="N267" s="165">
        <f t="shared" si="154"/>
        <v>1</v>
      </c>
      <c r="O267" s="70">
        <f t="shared" si="142"/>
        <v>1</v>
      </c>
      <c r="P267" s="102">
        <f t="shared" si="143"/>
        <v>0.78399963378903981</v>
      </c>
      <c r="Q267" s="230">
        <f t="shared" si="159"/>
        <v>20353</v>
      </c>
      <c r="R267" s="46">
        <f t="shared" si="150"/>
        <v>1</v>
      </c>
      <c r="S267" s="27">
        <v>22179</v>
      </c>
      <c r="T267">
        <v>7.03999996185303</v>
      </c>
      <c r="U267">
        <v>21.2700004577637</v>
      </c>
      <c r="V267">
        <v>0.10000000149011599</v>
      </c>
      <c r="W267">
        <v>31.7880671514372</v>
      </c>
      <c r="X267" s="36">
        <f t="shared" si="160"/>
        <v>3.5972212956132474</v>
      </c>
      <c r="Y267" s="41">
        <f t="shared" si="170"/>
        <v>37.490992270245378</v>
      </c>
      <c r="Z267" s="42">
        <f t="shared" si="171"/>
        <v>0.74981984540490754</v>
      </c>
      <c r="AA267" s="61">
        <f t="shared" si="161"/>
        <v>17.712500333786032</v>
      </c>
      <c r="AB267" s="37">
        <f t="shared" si="172"/>
        <v>1</v>
      </c>
      <c r="AC267" s="89" t="str">
        <f t="shared" si="177"/>
        <v/>
      </c>
      <c r="AD267" s="89">
        <f t="shared" si="144"/>
        <v>1</v>
      </c>
      <c r="AE267" s="168">
        <f t="shared" ref="AE267:AE330" si="179">IF(AND(AA267&lt;21.5,AA267&gt;4.5),0.000318*AA267*(AA267-4.5)*((21.5-AA267)^(1/3.25)),0)</f>
        <v>0.11211059303087782</v>
      </c>
      <c r="AF267" s="165">
        <f t="shared" si="155"/>
        <v>0</v>
      </c>
      <c r="AG267" s="70">
        <f t="shared" si="145"/>
        <v>1</v>
      </c>
      <c r="AH267" s="102">
        <f t="shared" si="146"/>
        <v>0</v>
      </c>
      <c r="AI267" s="230">
        <f t="shared" si="162"/>
        <v>22179</v>
      </c>
      <c r="AJ267" s="46">
        <f t="shared" si="152"/>
        <v>1</v>
      </c>
      <c r="AK267" s="27">
        <v>22545</v>
      </c>
      <c r="AL267">
        <v>9.9600000381469709</v>
      </c>
      <c r="AM267">
        <v>26.200000762939499</v>
      </c>
      <c r="AN267">
        <v>0</v>
      </c>
      <c r="AO267">
        <v>32.023356086043897</v>
      </c>
      <c r="AP267" s="34">
        <f t="shared" si="163"/>
        <v>4.3468440310597103</v>
      </c>
      <c r="AQ267" s="38">
        <f t="shared" si="173"/>
        <v>27.157097855679329</v>
      </c>
      <c r="AR267" s="40">
        <f t="shared" si="174"/>
        <v>0.54314195711358659</v>
      </c>
      <c r="AS267" s="61">
        <f t="shared" si="164"/>
        <v>22.140000581741369</v>
      </c>
      <c r="AT267" s="35">
        <f t="shared" si="165"/>
        <v>1</v>
      </c>
      <c r="AU267" s="76" t="str">
        <f t="shared" si="178"/>
        <v/>
      </c>
      <c r="AV267" s="89">
        <f t="shared" si="148"/>
        <v>1</v>
      </c>
      <c r="AW267" s="168">
        <f t="shared" si="166"/>
        <v>0</v>
      </c>
      <c r="AX267" s="165">
        <f t="shared" si="156"/>
        <v>1</v>
      </c>
      <c r="AY267" s="70">
        <f t="shared" si="147"/>
        <v>1</v>
      </c>
      <c r="AZ267" s="102">
        <f t="shared" si="149"/>
        <v>5.5320005416870348</v>
      </c>
      <c r="BA267" s="230" t="str">
        <f t="shared" si="175"/>
        <v/>
      </c>
      <c r="BB267" s="46">
        <f t="shared" si="153"/>
        <v>1</v>
      </c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DG267">
        <v>9.1</v>
      </c>
      <c r="DH267">
        <v>22</v>
      </c>
      <c r="DK267">
        <v>2</v>
      </c>
    </row>
    <row r="268" spans="1:115" ht="15.6">
      <c r="A268" s="27">
        <v>20354</v>
      </c>
      <c r="B268">
        <v>7</v>
      </c>
      <c r="C268">
        <v>17.860000610351602</v>
      </c>
      <c r="D268">
        <v>0.89999997615814198</v>
      </c>
      <c r="E268">
        <v>32.023356086043897</v>
      </c>
      <c r="F268" s="36">
        <f t="shared" si="157"/>
        <v>2.9948954952715336</v>
      </c>
      <c r="G268" s="41">
        <f t="shared" si="167"/>
        <v>29.400191286342039</v>
      </c>
      <c r="H268" s="42">
        <f t="shared" si="168"/>
        <v>0.58800382572684073</v>
      </c>
      <c r="I268" s="61">
        <f t="shared" si="158"/>
        <v>15.1450004577637</v>
      </c>
      <c r="J268" s="37">
        <f t="shared" si="169"/>
        <v>1</v>
      </c>
      <c r="K268" s="89" t="str">
        <f t="shared" si="176"/>
        <v/>
      </c>
      <c r="L268" s="89">
        <f t="shared" ref="L268:L331" si="180">IF((AVERAGE(I259:I268))&lt;$BF$5,1,"")</f>
        <v>1</v>
      </c>
      <c r="M268" s="168">
        <f t="shared" si="151"/>
        <v>9.0563784794541607E-2</v>
      </c>
      <c r="N268" s="165">
        <f t="shared" si="154"/>
        <v>0</v>
      </c>
      <c r="O268" s="70">
        <f t="shared" ref="O268:O331" si="181">IF((AVERAGE(C262:C268))&lt;$BF$4,1,"")</f>
        <v>1</v>
      </c>
      <c r="P268" s="102">
        <f t="shared" ref="P268:P331" si="182">IF(L268=1,(AVERAGE(IF(I268&gt;$BF$7,I268-$BF$7,0),IF(I267&gt;$BF$7,I267-$BF$7,0),IF(I266&gt;$BF$7,I266-$BF$7,0),IF(I265&gt;$BF$7,I265-$BF$7,0),IF(I264&gt;$BF$7,I264-$BF$7,0),IF(I263&gt;$BF$7,I263-$BF$7,0),IF(I262&gt;$BF$7,I262-$BF$7,0),IF(I261&gt;$BF$7,I261-$BF$7,0),IF(I260&gt;$BF$7,I260-$BF$7,0),IF(I259&gt;$BF$7,I259-$BF$7,0)))*$BF$8,"")</f>
        <v>0.78399963378903981</v>
      </c>
      <c r="Q268" s="230" t="str">
        <f t="shared" si="159"/>
        <v/>
      </c>
      <c r="R268" s="46">
        <f t="shared" si="150"/>
        <v>1</v>
      </c>
      <c r="S268" s="27">
        <v>22180</v>
      </c>
      <c r="T268">
        <v>9.7299995422363299</v>
      </c>
      <c r="U268">
        <v>16.319999694824201</v>
      </c>
      <c r="V268">
        <v>0.30000001192092901</v>
      </c>
      <c r="W268">
        <v>32.023356086043897</v>
      </c>
      <c r="X268" s="36">
        <f t="shared" si="160"/>
        <v>2.3788901518362957</v>
      </c>
      <c r="Y268" s="41">
        <f t="shared" si="170"/>
        <v>35.887880160697271</v>
      </c>
      <c r="Z268" s="42">
        <f t="shared" si="171"/>
        <v>0.71775760321394544</v>
      </c>
      <c r="AA268" s="61">
        <f t="shared" si="161"/>
        <v>14.672499656677234</v>
      </c>
      <c r="AB268" s="37">
        <f t="shared" si="172"/>
        <v>1</v>
      </c>
      <c r="AC268" s="89" t="str">
        <f t="shared" si="177"/>
        <v/>
      </c>
      <c r="AD268" s="89">
        <f t="shared" ref="AD268:AD331" si="183">IF((AVERAGE(AA259:AA268))&lt;$BF$5,1,"")</f>
        <v>1</v>
      </c>
      <c r="AE268" s="168">
        <f t="shared" si="179"/>
        <v>8.5714605174803074E-2</v>
      </c>
      <c r="AF268" s="165">
        <f t="shared" si="155"/>
        <v>0</v>
      </c>
      <c r="AG268" s="70">
        <f t="shared" ref="AG268:AG331" si="184">IF((AVERAGE(U262:U268))&lt;$BF$4,1,"")</f>
        <v>1</v>
      </c>
      <c r="AH268" s="102">
        <f t="shared" ref="AH268:AH331" si="185">IF(AD268=1,(AVERAGE(IF(AA268&gt;$BF$7,AA268-$BF$7,0),IF(AA267&gt;$BF$7,AA267-$BF$7,0),IF(AA266&gt;$BF$7,AA266-$BF$7,0),IF(AA265&gt;$BF$7,AA265-$BF$7,0),IF(AA264&gt;$BF$7,AA264-$BF$7,0),IF(AA263&gt;$BF$7,AA263-$BF$7,0),IF(AA262&gt;$BF$7,AA262-$BF$7,0),IF(AA261&gt;$BF$7,AA261-$BF$7,0),IF(AA260&gt;$BF$7,AA260-$BF$7,0),IF(AA259&gt;$BF$7,AA259-$BF$7,0)))*$BF$8,"")</f>
        <v>0</v>
      </c>
      <c r="AI268" s="230" t="str">
        <f t="shared" si="162"/>
        <v/>
      </c>
      <c r="AJ268" s="46">
        <f t="shared" si="152"/>
        <v>1</v>
      </c>
      <c r="AK268" s="27">
        <v>22546</v>
      </c>
      <c r="AL268">
        <v>13.460000038146999</v>
      </c>
      <c r="AM268">
        <v>30.840000152587901</v>
      </c>
      <c r="AN268">
        <v>0</v>
      </c>
      <c r="AO268">
        <v>32.257811995324602</v>
      </c>
      <c r="AP268" s="34">
        <f t="shared" si="163"/>
        <v>5.0435732221421112</v>
      </c>
      <c r="AQ268" s="38">
        <f t="shared" si="173"/>
        <v>23.12223927796564</v>
      </c>
      <c r="AR268" s="40">
        <f t="shared" si="174"/>
        <v>0.46244478555931279</v>
      </c>
      <c r="AS268" s="61">
        <f t="shared" si="164"/>
        <v>26.495000123977675</v>
      </c>
      <c r="AT268" s="35">
        <f t="shared" si="165"/>
        <v>1</v>
      </c>
      <c r="AU268" s="76" t="str">
        <f t="shared" si="178"/>
        <v/>
      </c>
      <c r="AV268" s="89">
        <f t="shared" si="148"/>
        <v>1</v>
      </c>
      <c r="AW268" s="168">
        <f t="shared" si="166"/>
        <v>0</v>
      </c>
      <c r="AX268" s="165">
        <f t="shared" si="156"/>
        <v>0</v>
      </c>
      <c r="AY268" s="70" t="str">
        <f t="shared" ref="AY268:AY331" si="186">IF((AVERAGE(AM262:AM268))&lt;$BF$4,1,"")</f>
        <v/>
      </c>
      <c r="AZ268" s="102">
        <f t="shared" si="149"/>
        <v>11.528000640869175</v>
      </c>
      <c r="BA268" s="230" t="str">
        <f t="shared" si="175"/>
        <v/>
      </c>
      <c r="BB268" s="46">
        <f t="shared" si="153"/>
        <v>1</v>
      </c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DG268">
        <v>8.3000000000000007</v>
      </c>
      <c r="DH268">
        <v>23.5</v>
      </c>
      <c r="DK268">
        <v>0</v>
      </c>
    </row>
    <row r="269" spans="1:115" ht="15.6">
      <c r="A269" s="27">
        <v>20355</v>
      </c>
      <c r="B269">
        <v>8.1400003433227504</v>
      </c>
      <c r="C269">
        <v>24.090000152587901</v>
      </c>
      <c r="D269">
        <v>0</v>
      </c>
      <c r="E269">
        <v>32.257811995324602</v>
      </c>
      <c r="F269" s="36">
        <f t="shared" si="157"/>
        <v>4.1017465715548935</v>
      </c>
      <c r="G269" s="41">
        <f t="shared" si="167"/>
        <v>26.118794029098126</v>
      </c>
      <c r="H269" s="42">
        <f t="shared" si="168"/>
        <v>0.52237588058196249</v>
      </c>
      <c r="I269" s="61">
        <f t="shared" si="158"/>
        <v>20.102500200271614</v>
      </c>
      <c r="J269" s="37">
        <f t="shared" si="169"/>
        <v>1</v>
      </c>
      <c r="K269" s="89" t="str">
        <f t="shared" si="176"/>
        <v/>
      </c>
      <c r="L269" s="89">
        <f t="shared" si="180"/>
        <v>1</v>
      </c>
      <c r="M269" s="168">
        <f t="shared" si="151"/>
        <v>0.11055923083610125</v>
      </c>
      <c r="N269" s="165">
        <f t="shared" si="154"/>
        <v>1</v>
      </c>
      <c r="O269" s="70">
        <f t="shared" si="181"/>
        <v>1</v>
      </c>
      <c r="P269" s="102">
        <f t="shared" si="182"/>
        <v>1.6659997940063307</v>
      </c>
      <c r="Q269" s="230" t="str">
        <f t="shared" si="159"/>
        <v/>
      </c>
      <c r="R269" s="46">
        <f t="shared" si="150"/>
        <v>1</v>
      </c>
      <c r="S269" s="27">
        <v>22181</v>
      </c>
      <c r="T269">
        <v>9.6899995803833008</v>
      </c>
      <c r="U269">
        <v>18.040000915527301</v>
      </c>
      <c r="V269">
        <v>22.299999237060501</v>
      </c>
      <c r="W269">
        <v>32.257811995324602</v>
      </c>
      <c r="X269" s="36">
        <f t="shared" si="160"/>
        <v>2.7708908996091393</v>
      </c>
      <c r="Y269" s="41">
        <f t="shared" si="170"/>
        <v>50</v>
      </c>
      <c r="Z269" s="42">
        <f t="shared" si="171"/>
        <v>1</v>
      </c>
      <c r="AA269" s="61">
        <f t="shared" si="161"/>
        <v>15.952500581741301</v>
      </c>
      <c r="AB269" s="37">
        <f t="shared" si="172"/>
        <v>1</v>
      </c>
      <c r="AC269" s="89">
        <f t="shared" si="177"/>
        <v>1</v>
      </c>
      <c r="AD269" s="89">
        <f t="shared" si="183"/>
        <v>1</v>
      </c>
      <c r="AE269" s="168">
        <f t="shared" si="179"/>
        <v>9.8425859593588821E-2</v>
      </c>
      <c r="AF269" s="165">
        <f t="shared" si="155"/>
        <v>1</v>
      </c>
      <c r="AG269" s="70">
        <f t="shared" si="184"/>
        <v>1</v>
      </c>
      <c r="AH269" s="102">
        <f t="shared" si="185"/>
        <v>0</v>
      </c>
      <c r="AI269" s="230" t="str">
        <f t="shared" si="162"/>
        <v/>
      </c>
      <c r="AJ269" s="46">
        <f t="shared" si="152"/>
        <v>1</v>
      </c>
      <c r="AK269" s="27">
        <v>22547</v>
      </c>
      <c r="AL269">
        <v>13.1599998474121</v>
      </c>
      <c r="AM269">
        <v>19.860000610351602</v>
      </c>
      <c r="AN269">
        <v>0.5</v>
      </c>
      <c r="AO269">
        <v>32.491372788527997</v>
      </c>
      <c r="AP269" s="34">
        <f t="shared" si="163"/>
        <v>2.708868728847289</v>
      </c>
      <c r="AQ269" s="38">
        <f t="shared" si="173"/>
        <v>21.455144294887809</v>
      </c>
      <c r="AR269" s="40">
        <f t="shared" si="174"/>
        <v>0.42910288589775619</v>
      </c>
      <c r="AS269" s="61">
        <f t="shared" si="164"/>
        <v>18.185000419616728</v>
      </c>
      <c r="AT269" s="35">
        <f t="shared" si="165"/>
        <v>1</v>
      </c>
      <c r="AU269" s="76" t="str">
        <f t="shared" si="178"/>
        <v/>
      </c>
      <c r="AV269" s="89">
        <f t="shared" ref="AV269:AV332" si="187">IF((AVERAGE(AS260:AS269))&lt;$BF$5,1,"")</f>
        <v>1</v>
      </c>
      <c r="AW269" s="168">
        <f t="shared" si="166"/>
        <v>0.1144284493784921</v>
      </c>
      <c r="AX269" s="165">
        <f t="shared" si="156"/>
        <v>0</v>
      </c>
      <c r="AY269" s="70" t="str">
        <f t="shared" si="186"/>
        <v/>
      </c>
      <c r="AZ269" s="102">
        <f t="shared" ref="AZ269:AZ332" si="188">IF(AV269=1,(AVERAGE(IF(AS269&gt;$BF$7,AS269-$BF$7,0),IF(AS268&gt;$BF$7,AS268-$BF$7,0),IF(AS267&gt;$BF$7,AS267-$BF$7,0),IF(AS266&gt;$BF$7,AS266-$BF$7,0),IF(AS265&gt;$BF$7,AS265-$BF$7,0),IF(AS264&gt;$BF$7,AS264-$BF$7,0),IF(AS263&gt;$BF$7,AS263-$BF$7,0),IF(AS262&gt;$BF$7,AS262-$BF$7,0),IF(AS261&gt;$BF$7,AS261-$BF$7,0),IF(AS260&gt;$BF$7,AS260-$BF$7,0)))*$BF$8,"")</f>
        <v>11.528000640869175</v>
      </c>
      <c r="BA269" s="230" t="str">
        <f t="shared" si="175"/>
        <v/>
      </c>
      <c r="BB269" s="46">
        <f t="shared" si="153"/>
        <v>1</v>
      </c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DG269">
        <v>3.6</v>
      </c>
      <c r="DH269">
        <v>20.5</v>
      </c>
      <c r="DK269">
        <v>0</v>
      </c>
    </row>
    <row r="270" spans="1:115" ht="15.6">
      <c r="A270" s="27">
        <v>20356</v>
      </c>
      <c r="B270">
        <v>11.289999961853001</v>
      </c>
      <c r="C270">
        <v>19.670000076293899</v>
      </c>
      <c r="D270">
        <v>0</v>
      </c>
      <c r="E270">
        <v>32.491372788527997</v>
      </c>
      <c r="F270" s="36">
        <f t="shared" si="157"/>
        <v>2.9385639258919598</v>
      </c>
      <c r="G270" s="41">
        <f t="shared" si="167"/>
        <v>23.767942888384557</v>
      </c>
      <c r="H270" s="42">
        <f t="shared" si="168"/>
        <v>0.47535885776769116</v>
      </c>
      <c r="I270" s="61">
        <f t="shared" si="158"/>
        <v>17.575000047683673</v>
      </c>
      <c r="J270" s="37">
        <f t="shared" si="169"/>
        <v>1</v>
      </c>
      <c r="K270" s="89" t="str">
        <f t="shared" si="176"/>
        <v/>
      </c>
      <c r="L270" s="89">
        <f t="shared" si="180"/>
        <v>1</v>
      </c>
      <c r="M270" s="168">
        <f t="shared" si="151"/>
        <v>0.11129715118589885</v>
      </c>
      <c r="N270" s="165">
        <f t="shared" si="154"/>
        <v>1</v>
      </c>
      <c r="O270" s="70">
        <f t="shared" si="181"/>
        <v>1</v>
      </c>
      <c r="P270" s="102">
        <f t="shared" si="182"/>
        <v>1.6659997940063307</v>
      </c>
      <c r="Q270" s="230" t="str">
        <f t="shared" si="159"/>
        <v/>
      </c>
      <c r="R270" s="46">
        <f t="shared" si="150"/>
        <v>1</v>
      </c>
      <c r="S270" s="27">
        <v>22182</v>
      </c>
      <c r="T270">
        <v>9.1700000762939506</v>
      </c>
      <c r="U270">
        <v>15.5299997329712</v>
      </c>
      <c r="V270">
        <v>12.5</v>
      </c>
      <c r="W270">
        <v>32.491372788527997</v>
      </c>
      <c r="X270" s="36">
        <f t="shared" si="160"/>
        <v>2.319239899634058</v>
      </c>
      <c r="Y270" s="41">
        <f t="shared" si="170"/>
        <v>50</v>
      </c>
      <c r="Z270" s="42">
        <f t="shared" si="171"/>
        <v>1</v>
      </c>
      <c r="AA270" s="61">
        <f t="shared" si="161"/>
        <v>13.939999818801887</v>
      </c>
      <c r="AB270" s="37">
        <f t="shared" si="172"/>
        <v>1</v>
      </c>
      <c r="AC270" s="89">
        <f t="shared" si="177"/>
        <v>1</v>
      </c>
      <c r="AD270" s="89">
        <f t="shared" si="183"/>
        <v>1</v>
      </c>
      <c r="AE270" s="168">
        <f t="shared" si="179"/>
        <v>7.7978751206252236E-2</v>
      </c>
      <c r="AF270" s="165">
        <f t="shared" si="155"/>
        <v>1</v>
      </c>
      <c r="AG270" s="70">
        <f t="shared" si="184"/>
        <v>1</v>
      </c>
      <c r="AH270" s="102">
        <f t="shared" si="185"/>
        <v>0</v>
      </c>
      <c r="AI270" s="230" t="str">
        <f t="shared" si="162"/>
        <v/>
      </c>
      <c r="AJ270" s="46">
        <f t="shared" si="152"/>
        <v>1</v>
      </c>
      <c r="AK270" s="27">
        <v>22548</v>
      </c>
      <c r="AL270">
        <v>11.3400001525879</v>
      </c>
      <c r="AM270">
        <v>20.25</v>
      </c>
      <c r="AN270">
        <v>0.10000000149011599</v>
      </c>
      <c r="AO270">
        <v>32.723976374903202</v>
      </c>
      <c r="AP270" s="34">
        <f t="shared" si="163"/>
        <v>3.0806426010212951</v>
      </c>
      <c r="AQ270" s="38">
        <f t="shared" si="173"/>
        <v>19.090630215560889</v>
      </c>
      <c r="AR270" s="40">
        <f t="shared" si="174"/>
        <v>0.38181260431121777</v>
      </c>
      <c r="AS270" s="61">
        <f t="shared" si="164"/>
        <v>18.022500038146976</v>
      </c>
      <c r="AT270" s="35">
        <f t="shared" si="165"/>
        <v>1</v>
      </c>
      <c r="AU270" s="76" t="str">
        <f t="shared" si="178"/>
        <v/>
      </c>
      <c r="AV270" s="89">
        <f t="shared" si="187"/>
        <v>1</v>
      </c>
      <c r="AW270" s="168">
        <f t="shared" si="166"/>
        <v>0.11372157868556622</v>
      </c>
      <c r="AX270" s="165">
        <f t="shared" si="156"/>
        <v>0</v>
      </c>
      <c r="AY270" s="70" t="str">
        <f t="shared" si="186"/>
        <v/>
      </c>
      <c r="AZ270" s="102">
        <f t="shared" si="188"/>
        <v>11.528000640869175</v>
      </c>
      <c r="BA270" s="230" t="str">
        <f t="shared" si="175"/>
        <v/>
      </c>
      <c r="BB270" s="46">
        <f t="shared" si="153"/>
        <v>1</v>
      </c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DG270">
        <v>9</v>
      </c>
      <c r="DH270">
        <v>20</v>
      </c>
      <c r="DK270">
        <v>0</v>
      </c>
    </row>
    <row r="271" spans="1:115" ht="15.6">
      <c r="A271" s="27">
        <v>20357</v>
      </c>
      <c r="B271">
        <v>10.449999809265099</v>
      </c>
      <c r="C271">
        <v>18.370000839233398</v>
      </c>
      <c r="D271">
        <v>9.3000001907348597</v>
      </c>
      <c r="E271">
        <v>32.723976374903202</v>
      </c>
      <c r="F271" s="36">
        <f t="shared" si="157"/>
        <v>2.7847176684060333</v>
      </c>
      <c r="G271" s="41">
        <f t="shared" si="167"/>
        <v>30.840168944394591</v>
      </c>
      <c r="H271" s="42">
        <f t="shared" si="168"/>
        <v>0.61680337888789183</v>
      </c>
      <c r="I271" s="61">
        <f t="shared" si="158"/>
        <v>16.390000581741322</v>
      </c>
      <c r="J271" s="37">
        <f t="shared" si="169"/>
        <v>1</v>
      </c>
      <c r="K271" s="89">
        <f t="shared" si="176"/>
        <v>1</v>
      </c>
      <c r="L271" s="89">
        <f t="shared" si="180"/>
        <v>1</v>
      </c>
      <c r="M271" s="168">
        <f t="shared" si="151"/>
        <v>0.1023678568763855</v>
      </c>
      <c r="N271" s="165">
        <f t="shared" si="154"/>
        <v>1</v>
      </c>
      <c r="O271" s="70">
        <f t="shared" si="181"/>
        <v>1</v>
      </c>
      <c r="P271" s="102">
        <f t="shared" si="182"/>
        <v>1.6659997940063307</v>
      </c>
      <c r="Q271" s="230" t="str">
        <f t="shared" si="159"/>
        <v/>
      </c>
      <c r="R271" s="46">
        <f t="shared" si="150"/>
        <v>1</v>
      </c>
      <c r="S271" s="27">
        <v>22183</v>
      </c>
      <c r="T271">
        <v>8.9799995422363299</v>
      </c>
      <c r="U271">
        <v>17.959999084472699</v>
      </c>
      <c r="V271">
        <v>0.69999998807907104</v>
      </c>
      <c r="W271">
        <v>32.723976374903202</v>
      </c>
      <c r="X271" s="36">
        <f t="shared" si="160"/>
        <v>2.8786830529279008</v>
      </c>
      <c r="Y271" s="41">
        <f t="shared" si="170"/>
        <v>48.397053545736753</v>
      </c>
      <c r="Z271" s="42">
        <f t="shared" si="171"/>
        <v>0.96794107091473502</v>
      </c>
      <c r="AA271" s="61">
        <f t="shared" si="161"/>
        <v>15.714999198913606</v>
      </c>
      <c r="AB271" s="37">
        <f t="shared" si="172"/>
        <v>1</v>
      </c>
      <c r="AC271" s="89">
        <f t="shared" si="177"/>
        <v>1</v>
      </c>
      <c r="AD271" s="89">
        <f t="shared" si="183"/>
        <v>1</v>
      </c>
      <c r="AE271" s="168">
        <f t="shared" si="179"/>
        <v>9.6182404422226517E-2</v>
      </c>
      <c r="AF271" s="165">
        <f t="shared" si="155"/>
        <v>1</v>
      </c>
      <c r="AG271" s="70">
        <f t="shared" si="184"/>
        <v>1</v>
      </c>
      <c r="AH271" s="102">
        <f t="shared" si="185"/>
        <v>0</v>
      </c>
      <c r="AI271" s="230" t="str">
        <f t="shared" si="162"/>
        <v/>
      </c>
      <c r="AJ271" s="46">
        <f t="shared" si="152"/>
        <v>1</v>
      </c>
      <c r="AK271" s="27">
        <v>22549</v>
      </c>
      <c r="AL271">
        <v>9.4700002670288104</v>
      </c>
      <c r="AM271">
        <v>26.049999237060501</v>
      </c>
      <c r="AN271">
        <v>0</v>
      </c>
      <c r="AO271">
        <v>32.955560663698897</v>
      </c>
      <c r="AP271" s="34">
        <f t="shared" si="163"/>
        <v>4.4796538339359557</v>
      </c>
      <c r="AQ271" s="38">
        <f t="shared" si="173"/>
        <v>15.506907148412125</v>
      </c>
      <c r="AR271" s="40">
        <f t="shared" si="174"/>
        <v>0.31013814296824249</v>
      </c>
      <c r="AS271" s="61">
        <f t="shared" si="164"/>
        <v>21.904999494552577</v>
      </c>
      <c r="AT271" s="35">
        <f t="shared" si="165"/>
        <v>1</v>
      </c>
      <c r="AU271" s="76" t="str">
        <f t="shared" si="178"/>
        <v/>
      </c>
      <c r="AV271" s="89">
        <f t="shared" si="187"/>
        <v>1</v>
      </c>
      <c r="AW271" s="168">
        <f t="shared" si="166"/>
        <v>0</v>
      </c>
      <c r="AX271" s="165">
        <f t="shared" si="156"/>
        <v>0</v>
      </c>
      <c r="AY271" s="70" t="str">
        <f t="shared" si="186"/>
        <v/>
      </c>
      <c r="AZ271" s="102">
        <f t="shared" si="188"/>
        <v>10.832000160217296</v>
      </c>
      <c r="BA271" s="230" t="str">
        <f t="shared" si="175"/>
        <v/>
      </c>
      <c r="BB271" s="46">
        <f t="shared" si="153"/>
        <v>1</v>
      </c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DG271">
        <v>0</v>
      </c>
      <c r="DH271" s="39">
        <v>20</v>
      </c>
      <c r="DK271">
        <v>0</v>
      </c>
    </row>
    <row r="272" spans="1:115" ht="15.6">
      <c r="A272" s="27">
        <v>20358</v>
      </c>
      <c r="B272">
        <v>7.6300001144409197</v>
      </c>
      <c r="C272">
        <v>19.610000610351602</v>
      </c>
      <c r="D272">
        <v>1.3999999761581401</v>
      </c>
      <c r="E272">
        <v>32.955560663698897</v>
      </c>
      <c r="F272" s="36">
        <f t="shared" si="157"/>
        <v>3.3645350734843107</v>
      </c>
      <c r="G272" s="41">
        <f t="shared" si="167"/>
        <v>29.548540861765286</v>
      </c>
      <c r="H272" s="42">
        <f t="shared" si="168"/>
        <v>0.59097081723530576</v>
      </c>
      <c r="I272" s="61">
        <f t="shared" si="158"/>
        <v>16.61500048637393</v>
      </c>
      <c r="J272" s="37">
        <f t="shared" si="169"/>
        <v>1</v>
      </c>
      <c r="K272" s="89">
        <f t="shared" si="176"/>
        <v>1</v>
      </c>
      <c r="L272" s="89">
        <f t="shared" si="180"/>
        <v>1</v>
      </c>
      <c r="M272" s="168">
        <f t="shared" si="151"/>
        <v>0.1042819706433098</v>
      </c>
      <c r="N272" s="165">
        <f t="shared" si="154"/>
        <v>1</v>
      </c>
      <c r="O272" s="70">
        <f t="shared" si="181"/>
        <v>1</v>
      </c>
      <c r="P272" s="102">
        <f t="shared" si="182"/>
        <v>1.6659997940063307</v>
      </c>
      <c r="Q272" s="230" t="str">
        <f t="shared" si="159"/>
        <v/>
      </c>
      <c r="R272" s="46">
        <f t="shared" ref="R272:R335" si="189">IF(AND(SUM(D259:D263)&gt;$BF$6,L272=1),1,0)</f>
        <v>0</v>
      </c>
      <c r="S272" s="27">
        <v>22184</v>
      </c>
      <c r="T272">
        <v>7.4200000762939498</v>
      </c>
      <c r="U272">
        <v>19.950000762939499</v>
      </c>
      <c r="V272">
        <v>0</v>
      </c>
      <c r="W272">
        <v>32.955560663698897</v>
      </c>
      <c r="X272" s="36">
        <f t="shared" si="160"/>
        <v>3.4480194505184598</v>
      </c>
      <c r="Y272" s="41">
        <f t="shared" si="170"/>
        <v>45.638637985321985</v>
      </c>
      <c r="Z272" s="42">
        <f t="shared" si="171"/>
        <v>0.91277275970643967</v>
      </c>
      <c r="AA272" s="61">
        <f t="shared" si="161"/>
        <v>16.817500591278112</v>
      </c>
      <c r="AB272" s="37">
        <f t="shared" si="172"/>
        <v>1</v>
      </c>
      <c r="AC272" s="89">
        <f t="shared" si="177"/>
        <v>1</v>
      </c>
      <c r="AD272" s="89">
        <f t="shared" si="183"/>
        <v>1</v>
      </c>
      <c r="AE272" s="168">
        <f t="shared" si="179"/>
        <v>0.1059283003049489</v>
      </c>
      <c r="AF272" s="165">
        <f t="shared" si="155"/>
        <v>1</v>
      </c>
      <c r="AG272" s="70">
        <f t="shared" si="184"/>
        <v>1</v>
      </c>
      <c r="AH272" s="102">
        <f t="shared" si="185"/>
        <v>0</v>
      </c>
      <c r="AI272" s="230" t="str">
        <f t="shared" si="162"/>
        <v/>
      </c>
      <c r="AJ272" s="46">
        <f t="shared" si="152"/>
        <v>1</v>
      </c>
      <c r="AK272" s="27">
        <v>22550</v>
      </c>
      <c r="AL272">
        <v>14.8699998855591</v>
      </c>
      <c r="AM272">
        <v>31.0200004577637</v>
      </c>
      <c r="AN272">
        <v>0</v>
      </c>
      <c r="AO272">
        <v>33.186063564164101</v>
      </c>
      <c r="AP272" s="34">
        <f t="shared" si="163"/>
        <v>5.1012673790857415</v>
      </c>
      <c r="AQ272" s="38">
        <f t="shared" si="173"/>
        <v>11.425893245143531</v>
      </c>
      <c r="AR272" s="40">
        <f t="shared" si="174"/>
        <v>0.22851786490287063</v>
      </c>
      <c r="AS272" s="61">
        <f t="shared" si="164"/>
        <v>26.982500314712549</v>
      </c>
      <c r="AT272" s="35">
        <f t="shared" si="165"/>
        <v>1</v>
      </c>
      <c r="AU272" s="76" t="str">
        <f t="shared" si="178"/>
        <v/>
      </c>
      <c r="AV272" s="89">
        <f t="shared" si="187"/>
        <v>1</v>
      </c>
      <c r="AW272" s="168">
        <f t="shared" si="166"/>
        <v>0</v>
      </c>
      <c r="AX272" s="165">
        <f t="shared" si="156"/>
        <v>0</v>
      </c>
      <c r="AY272" s="70" t="str">
        <f t="shared" si="186"/>
        <v/>
      </c>
      <c r="AZ272" s="102">
        <f t="shared" si="188"/>
        <v>17.218000411987337</v>
      </c>
      <c r="BA272" s="230" t="str">
        <f t="shared" si="175"/>
        <v/>
      </c>
      <c r="BB272" s="46">
        <f t="shared" si="153"/>
        <v>0</v>
      </c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DG272">
        <v>1.5</v>
      </c>
      <c r="DH272">
        <v>21.5</v>
      </c>
      <c r="DK272">
        <v>0</v>
      </c>
    </row>
    <row r="273" spans="1:115" ht="15.6">
      <c r="A273" s="27">
        <v>20359</v>
      </c>
      <c r="B273">
        <v>11.7399997711182</v>
      </c>
      <c r="C273">
        <v>17.030000686645501</v>
      </c>
      <c r="D273">
        <v>5.4000000953674299</v>
      </c>
      <c r="E273">
        <v>33.186063564164101</v>
      </c>
      <c r="F273" s="36">
        <f t="shared" si="157"/>
        <v>2.3062101674956312</v>
      </c>
      <c r="G273" s="41">
        <f t="shared" si="167"/>
        <v>33.103572823136211</v>
      </c>
      <c r="H273" s="42">
        <f t="shared" si="168"/>
        <v>0.66207145646272425</v>
      </c>
      <c r="I273" s="61">
        <f t="shared" si="158"/>
        <v>15.707500457763675</v>
      </c>
      <c r="J273" s="37">
        <f t="shared" si="169"/>
        <v>1</v>
      </c>
      <c r="K273" s="89">
        <f t="shared" si="176"/>
        <v>1</v>
      </c>
      <c r="L273" s="89">
        <f t="shared" si="180"/>
        <v>1</v>
      </c>
      <c r="M273" s="168">
        <f t="shared" ref="M273:M336" si="190">IF(AND(I273&lt;21.5,I273&gt;4.5),0.000318*I273*(I273-4.5)*((21.5-I273)^(1/3.25)),0)</f>
        <v>9.611052925700718E-2</v>
      </c>
      <c r="N273" s="165">
        <f t="shared" si="154"/>
        <v>1</v>
      </c>
      <c r="O273" s="70">
        <f t="shared" si="181"/>
        <v>1</v>
      </c>
      <c r="P273" s="102">
        <f t="shared" si="182"/>
        <v>0.88200016021729089</v>
      </c>
      <c r="Q273" s="230" t="str">
        <f t="shared" si="159"/>
        <v/>
      </c>
      <c r="R273" s="46">
        <f t="shared" si="189"/>
        <v>0</v>
      </c>
      <c r="S273" s="27">
        <v>22185</v>
      </c>
      <c r="T273">
        <v>7.71000003814697</v>
      </c>
      <c r="U273">
        <v>21.139999389648398</v>
      </c>
      <c r="V273">
        <v>0.20000000298023199</v>
      </c>
      <c r="W273">
        <v>33.186063564164101</v>
      </c>
      <c r="X273" s="36">
        <f t="shared" si="160"/>
        <v>3.6791577588077846</v>
      </c>
      <c r="Y273" s="41">
        <f t="shared" si="170"/>
        <v>42.895311781255991</v>
      </c>
      <c r="Z273" s="42">
        <f t="shared" si="171"/>
        <v>0.85790623562511981</v>
      </c>
      <c r="AA273" s="61">
        <f t="shared" si="161"/>
        <v>17.782499551773043</v>
      </c>
      <c r="AB273" s="37">
        <f t="shared" si="172"/>
        <v>1</v>
      </c>
      <c r="AC273" s="89">
        <f t="shared" si="177"/>
        <v>1</v>
      </c>
      <c r="AD273" s="89">
        <f t="shared" si="183"/>
        <v>1</v>
      </c>
      <c r="AE273" s="168">
        <f t="shared" si="179"/>
        <v>0.11250234930068487</v>
      </c>
      <c r="AF273" s="165">
        <f t="shared" si="155"/>
        <v>1</v>
      </c>
      <c r="AG273" s="70">
        <f t="shared" si="184"/>
        <v>1</v>
      </c>
      <c r="AH273" s="102">
        <f t="shared" si="185"/>
        <v>0</v>
      </c>
      <c r="AI273" s="230" t="str">
        <f t="shared" si="162"/>
        <v/>
      </c>
      <c r="AJ273" s="46">
        <f t="shared" ref="AJ273:AJ336" si="191">IF(AND(SUM(V260:V264)&gt;$BF$6,AD273=1),1,0)</f>
        <v>1</v>
      </c>
      <c r="AK273" s="27">
        <v>22551</v>
      </c>
      <c r="AL273">
        <v>14.0100002288818</v>
      </c>
      <c r="AM273">
        <v>21.459999084472699</v>
      </c>
      <c r="AN273">
        <v>0</v>
      </c>
      <c r="AO273">
        <v>33.4154229855477</v>
      </c>
      <c r="AP273" s="34">
        <f t="shared" si="163"/>
        <v>3.0425878959296311</v>
      </c>
      <c r="AQ273" s="38">
        <f t="shared" si="173"/>
        <v>8.9918229283998254</v>
      </c>
      <c r="AR273" s="40">
        <f t="shared" si="174"/>
        <v>0.17983645856799652</v>
      </c>
      <c r="AS273" s="61">
        <f t="shared" si="164"/>
        <v>19.597499370574972</v>
      </c>
      <c r="AT273" s="35" t="str">
        <f t="shared" si="165"/>
        <v xml:space="preserve"> </v>
      </c>
      <c r="AU273" s="76" t="str">
        <f t="shared" si="178"/>
        <v/>
      </c>
      <c r="AV273" s="89">
        <f t="shared" si="187"/>
        <v>1</v>
      </c>
      <c r="AW273" s="168">
        <f t="shared" si="166"/>
        <v>0.11467767897700593</v>
      </c>
      <c r="AX273" s="165">
        <f t="shared" si="156"/>
        <v>0</v>
      </c>
      <c r="AY273" s="70" t="str">
        <f t="shared" si="186"/>
        <v/>
      </c>
      <c r="AZ273" s="102">
        <f t="shared" si="188"/>
        <v>17.695999908447313</v>
      </c>
      <c r="BA273" s="230" t="str">
        <f t="shared" si="175"/>
        <v/>
      </c>
      <c r="BB273" s="46">
        <f t="shared" ref="BB273:BB336" si="192">IF(AND(SUM(AN260:AN264)&gt;$BF$6,AV273=1),1,0)</f>
        <v>0</v>
      </c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DG273">
        <v>4.3</v>
      </c>
      <c r="DH273">
        <v>20</v>
      </c>
      <c r="DK273">
        <v>0</v>
      </c>
    </row>
    <row r="274" spans="1:115" ht="15.6">
      <c r="A274" s="27">
        <v>20360</v>
      </c>
      <c r="B274">
        <v>8.9799995422363299</v>
      </c>
      <c r="C274">
        <v>19.5</v>
      </c>
      <c r="D274">
        <v>20</v>
      </c>
      <c r="E274">
        <v>33.4154229855477</v>
      </c>
      <c r="F274" s="36">
        <f t="shared" si="157"/>
        <v>3.2599361826095419</v>
      </c>
      <c r="G274" s="41">
        <f t="shared" si="167"/>
        <v>50</v>
      </c>
      <c r="H274" s="42">
        <f t="shared" si="168"/>
        <v>1</v>
      </c>
      <c r="I274" s="61">
        <f t="shared" si="158"/>
        <v>16.869999885559082</v>
      </c>
      <c r="J274" s="37">
        <f t="shared" si="169"/>
        <v>1</v>
      </c>
      <c r="K274" s="89">
        <f t="shared" si="176"/>
        <v>1</v>
      </c>
      <c r="L274" s="89">
        <f t="shared" si="180"/>
        <v>1</v>
      </c>
      <c r="M274" s="168">
        <f t="shared" si="190"/>
        <v>0.10634230012388342</v>
      </c>
      <c r="N274" s="165">
        <f t="shared" si="154"/>
        <v>0</v>
      </c>
      <c r="O274" s="70">
        <f t="shared" si="181"/>
        <v>1</v>
      </c>
      <c r="P274" s="102">
        <f t="shared" si="182"/>
        <v>0.88200016021729089</v>
      </c>
      <c r="Q274" s="230" t="str">
        <f t="shared" si="159"/>
        <v/>
      </c>
      <c r="R274" s="46">
        <f t="shared" si="189"/>
        <v>0</v>
      </c>
      <c r="S274" s="27">
        <v>22186</v>
      </c>
      <c r="T274">
        <v>9.8100004196166992</v>
      </c>
      <c r="U274">
        <v>19.670000076293899</v>
      </c>
      <c r="V274">
        <v>0</v>
      </c>
      <c r="W274">
        <v>33.4154229855477</v>
      </c>
      <c r="X274" s="36">
        <f t="shared" si="160"/>
        <v>3.2052707210141178</v>
      </c>
      <c r="Y274" s="41">
        <f t="shared" si="170"/>
        <v>40.331095204444694</v>
      </c>
      <c r="Z274" s="42">
        <f t="shared" si="171"/>
        <v>0.80662190408889389</v>
      </c>
      <c r="AA274" s="61">
        <f t="shared" si="161"/>
        <v>17.205000162124598</v>
      </c>
      <c r="AB274" s="37">
        <f t="shared" si="172"/>
        <v>1</v>
      </c>
      <c r="AC274" s="89">
        <f t="shared" si="177"/>
        <v>1</v>
      </c>
      <c r="AD274" s="89">
        <f t="shared" si="183"/>
        <v>1</v>
      </c>
      <c r="AE274" s="168">
        <f t="shared" si="179"/>
        <v>0.10884647496618055</v>
      </c>
      <c r="AF274" s="165">
        <f t="shared" si="155"/>
        <v>1</v>
      </c>
      <c r="AG274" s="70">
        <f t="shared" si="184"/>
        <v>1</v>
      </c>
      <c r="AH274" s="102">
        <f t="shared" si="185"/>
        <v>0</v>
      </c>
      <c r="AI274" s="230" t="str">
        <f t="shared" si="162"/>
        <v/>
      </c>
      <c r="AJ274" s="46">
        <f t="shared" si="191"/>
        <v>1</v>
      </c>
      <c r="AK274" s="27">
        <v>22552</v>
      </c>
      <c r="AL274">
        <v>10.9799995422363</v>
      </c>
      <c r="AM274">
        <v>22</v>
      </c>
      <c r="AN274">
        <v>0</v>
      </c>
      <c r="AO274">
        <v>33.6435768370986</v>
      </c>
      <c r="AP274" s="34">
        <f t="shared" si="163"/>
        <v>3.5951929380895993</v>
      </c>
      <c r="AQ274" s="38">
        <f t="shared" si="173"/>
        <v>6.1156685779281457</v>
      </c>
      <c r="AR274" s="40">
        <f t="shared" si="174"/>
        <v>0.12231337155856291</v>
      </c>
      <c r="AS274" s="61">
        <f t="shared" si="164"/>
        <v>19.244999885559075</v>
      </c>
      <c r="AT274" s="35" t="str">
        <f t="shared" si="165"/>
        <v xml:space="preserve"> </v>
      </c>
      <c r="AU274" s="76" t="str">
        <f t="shared" si="178"/>
        <v/>
      </c>
      <c r="AV274" s="89">
        <f t="shared" si="187"/>
        <v>1</v>
      </c>
      <c r="AW274" s="168">
        <f t="shared" si="166"/>
        <v>0.11589115439073473</v>
      </c>
      <c r="AX274" s="165">
        <f t="shared" si="156"/>
        <v>0</v>
      </c>
      <c r="AY274" s="70" t="str">
        <f t="shared" si="186"/>
        <v/>
      </c>
      <c r="AZ274" s="102">
        <f t="shared" si="188"/>
        <v>17.891999816894575</v>
      </c>
      <c r="BA274" s="230" t="str">
        <f t="shared" si="175"/>
        <v/>
      </c>
      <c r="BB274" s="46">
        <f t="shared" si="192"/>
        <v>0</v>
      </c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DG274">
        <v>5.0999999999999996</v>
      </c>
      <c r="DH274">
        <v>16</v>
      </c>
      <c r="DK274">
        <v>0</v>
      </c>
    </row>
    <row r="275" spans="1:115" ht="15.6">
      <c r="A275" s="27">
        <v>20361</v>
      </c>
      <c r="B275">
        <v>11.310000419616699</v>
      </c>
      <c r="C275">
        <v>19.370000839233398</v>
      </c>
      <c r="D275">
        <v>4.5</v>
      </c>
      <c r="E275">
        <v>33.6435768370986</v>
      </c>
      <c r="F275" s="36">
        <f t="shared" si="157"/>
        <v>2.9715562665122857</v>
      </c>
      <c r="G275" s="41">
        <f t="shared" si="167"/>
        <v>50</v>
      </c>
      <c r="H275" s="42">
        <f t="shared" si="168"/>
        <v>1</v>
      </c>
      <c r="I275" s="61">
        <f t="shared" si="158"/>
        <v>17.355000734329224</v>
      </c>
      <c r="J275" s="37">
        <f t="shared" si="169"/>
        <v>1</v>
      </c>
      <c r="K275" s="89">
        <f t="shared" si="176"/>
        <v>1</v>
      </c>
      <c r="L275" s="89">
        <f t="shared" si="180"/>
        <v>1</v>
      </c>
      <c r="M275" s="168">
        <f t="shared" si="190"/>
        <v>0.1098832225927905</v>
      </c>
      <c r="N275" s="165">
        <f t="shared" si="154"/>
        <v>0</v>
      </c>
      <c r="O275" s="70">
        <f t="shared" si="181"/>
        <v>1</v>
      </c>
      <c r="P275" s="102">
        <f t="shared" si="182"/>
        <v>0.88200016021729089</v>
      </c>
      <c r="Q275" s="230" t="str">
        <f t="shared" si="159"/>
        <v/>
      </c>
      <c r="R275" s="46">
        <f t="shared" si="189"/>
        <v>0</v>
      </c>
      <c r="S275" s="27">
        <v>22187</v>
      </c>
      <c r="T275">
        <v>9.7299995422363299</v>
      </c>
      <c r="U275">
        <v>17.25</v>
      </c>
      <c r="V275">
        <v>0.89999997615814198</v>
      </c>
      <c r="W275">
        <v>33.6435768370986</v>
      </c>
      <c r="X275" s="36">
        <f t="shared" si="160"/>
        <v>2.7100568852471856</v>
      </c>
      <c r="Y275" s="41">
        <f t="shared" si="170"/>
        <v>39.063049672405086</v>
      </c>
      <c r="Z275" s="42">
        <f t="shared" si="171"/>
        <v>0.78126099344810174</v>
      </c>
      <c r="AA275" s="61">
        <f t="shared" si="161"/>
        <v>15.369999885559082</v>
      </c>
      <c r="AB275" s="37">
        <f t="shared" si="172"/>
        <v>1</v>
      </c>
      <c r="AC275" s="89" t="str">
        <f t="shared" si="177"/>
        <v/>
      </c>
      <c r="AD275" s="89">
        <f t="shared" si="183"/>
        <v>1</v>
      </c>
      <c r="AE275" s="168">
        <f t="shared" si="179"/>
        <v>9.2816685767562385E-2</v>
      </c>
      <c r="AF275" s="165">
        <f t="shared" si="155"/>
        <v>1</v>
      </c>
      <c r="AG275" s="70">
        <f t="shared" si="184"/>
        <v>1</v>
      </c>
      <c r="AH275" s="102">
        <f t="shared" si="185"/>
        <v>0</v>
      </c>
      <c r="AI275" s="230" t="str">
        <f t="shared" si="162"/>
        <v/>
      </c>
      <c r="AJ275" s="46">
        <f t="shared" si="191"/>
        <v>1</v>
      </c>
      <c r="AK275" s="27">
        <v>22553</v>
      </c>
      <c r="AL275">
        <v>11.3800001144409</v>
      </c>
      <c r="AM275">
        <v>18</v>
      </c>
      <c r="AN275">
        <v>10.5</v>
      </c>
      <c r="AO275">
        <v>33.8704630280656</v>
      </c>
      <c r="AP275" s="34">
        <f t="shared" si="163"/>
        <v>2.6580404666505015</v>
      </c>
      <c r="AQ275" s="38">
        <f t="shared" si="173"/>
        <v>14.489236204607746</v>
      </c>
      <c r="AR275" s="40">
        <f t="shared" si="174"/>
        <v>0.28978472409215494</v>
      </c>
      <c r="AS275" s="61">
        <f t="shared" si="164"/>
        <v>16.345000028610226</v>
      </c>
      <c r="AT275" s="35">
        <f t="shared" si="165"/>
        <v>1</v>
      </c>
      <c r="AU275" s="76">
        <f t="shared" si="178"/>
        <v>1</v>
      </c>
      <c r="AV275" s="89">
        <f t="shared" si="187"/>
        <v>1</v>
      </c>
      <c r="AW275" s="168">
        <f t="shared" si="166"/>
        <v>0.10197515966778153</v>
      </c>
      <c r="AX275" s="165">
        <f t="shared" si="156"/>
        <v>0</v>
      </c>
      <c r="AY275" s="70" t="str">
        <f t="shared" si="186"/>
        <v/>
      </c>
      <c r="AZ275" s="102">
        <f t="shared" si="188"/>
        <v>17.891999816894575</v>
      </c>
      <c r="BA275" s="230" t="str">
        <f t="shared" si="175"/>
        <v/>
      </c>
      <c r="BB275" s="46">
        <f t="shared" si="192"/>
        <v>0</v>
      </c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DG275" s="39">
        <v>5</v>
      </c>
      <c r="DH275" s="39">
        <v>16</v>
      </c>
      <c r="DK275">
        <v>0</v>
      </c>
    </row>
    <row r="276" spans="1:115" ht="15.6">
      <c r="A276" s="27">
        <v>20362</v>
      </c>
      <c r="B276">
        <v>11.1599998474121</v>
      </c>
      <c r="C276">
        <v>18.129999160766602</v>
      </c>
      <c r="D276">
        <v>11.8999996185303</v>
      </c>
      <c r="E276">
        <v>33.8704630280656</v>
      </c>
      <c r="F276" s="36">
        <f t="shared" si="157"/>
        <v>2.7236232001767626</v>
      </c>
      <c r="G276" s="41">
        <f t="shared" si="167"/>
        <v>50</v>
      </c>
      <c r="H276" s="42">
        <f t="shared" si="168"/>
        <v>1</v>
      </c>
      <c r="I276" s="61">
        <f t="shared" si="158"/>
        <v>16.387499332427975</v>
      </c>
      <c r="J276" s="37">
        <f t="shared" si="169"/>
        <v>1</v>
      </c>
      <c r="K276" s="89">
        <f t="shared" si="176"/>
        <v>1</v>
      </c>
      <c r="L276" s="89">
        <f t="shared" si="180"/>
        <v>1</v>
      </c>
      <c r="M276" s="168">
        <f t="shared" si="190"/>
        <v>0.10234611266835721</v>
      </c>
      <c r="N276" s="165">
        <f t="shared" ref="N276:N339" si="193">IF(AND(SUM(M265:M276)&gt;1,SUM(D261:D265)&gt;$BF$6),1,0)</f>
        <v>0</v>
      </c>
      <c r="O276" s="70">
        <f t="shared" si="181"/>
        <v>1</v>
      </c>
      <c r="P276" s="102">
        <f t="shared" si="182"/>
        <v>0.88200016021729089</v>
      </c>
      <c r="Q276" s="230" t="str">
        <f t="shared" si="159"/>
        <v/>
      </c>
      <c r="R276" s="46">
        <f t="shared" si="189"/>
        <v>0</v>
      </c>
      <c r="S276" s="27">
        <v>22188</v>
      </c>
      <c r="T276">
        <v>6.5</v>
      </c>
      <c r="U276">
        <v>18.459999084472699</v>
      </c>
      <c r="V276">
        <v>0.30000001192092901</v>
      </c>
      <c r="W276">
        <v>33.8704630280656</v>
      </c>
      <c r="X276" s="36">
        <f t="shared" si="160"/>
        <v>3.3296939947912865</v>
      </c>
      <c r="Y276" s="41">
        <f t="shared" si="170"/>
        <v>36.699294488492988</v>
      </c>
      <c r="Z276" s="42">
        <f t="shared" si="171"/>
        <v>0.73398588976985979</v>
      </c>
      <c r="AA276" s="61">
        <f t="shared" si="161"/>
        <v>15.469999313354524</v>
      </c>
      <c r="AB276" s="37">
        <f t="shared" si="172"/>
        <v>1</v>
      </c>
      <c r="AC276" s="89" t="str">
        <f t="shared" si="177"/>
        <v/>
      </c>
      <c r="AD276" s="89">
        <f t="shared" si="183"/>
        <v>1</v>
      </c>
      <c r="AE276" s="168">
        <f t="shared" si="179"/>
        <v>9.3804066204661876E-2</v>
      </c>
      <c r="AF276" s="165">
        <f t="shared" si="155"/>
        <v>1</v>
      </c>
      <c r="AG276" s="70">
        <f t="shared" si="184"/>
        <v>1</v>
      </c>
      <c r="AH276" s="102">
        <f t="shared" si="185"/>
        <v>0</v>
      </c>
      <c r="AI276" s="230" t="str">
        <f t="shared" si="162"/>
        <v/>
      </c>
      <c r="AJ276" s="46">
        <f t="shared" si="191"/>
        <v>0</v>
      </c>
      <c r="AK276" s="27">
        <v>22554</v>
      </c>
      <c r="AL276">
        <v>8.1300001144409197</v>
      </c>
      <c r="AM276">
        <v>18.319999694824201</v>
      </c>
      <c r="AN276">
        <v>14.300000190734901</v>
      </c>
      <c r="AO276">
        <v>34.096019467697701</v>
      </c>
      <c r="AP276" s="34">
        <f t="shared" si="163"/>
        <v>3.1700368003470571</v>
      </c>
      <c r="AQ276" s="38">
        <f t="shared" si="173"/>
        <v>26.253206955065004</v>
      </c>
      <c r="AR276" s="40">
        <f t="shared" si="174"/>
        <v>0.52506413910130012</v>
      </c>
      <c r="AS276" s="61">
        <f t="shared" si="164"/>
        <v>15.772499799728381</v>
      </c>
      <c r="AT276" s="35">
        <f t="shared" si="165"/>
        <v>1</v>
      </c>
      <c r="AU276" s="76">
        <f t="shared" si="178"/>
        <v>1</v>
      </c>
      <c r="AV276" s="89">
        <f t="shared" si="187"/>
        <v>1</v>
      </c>
      <c r="AW276" s="168">
        <f t="shared" si="166"/>
        <v>9.6731499829263518E-2</v>
      </c>
      <c r="AX276" s="165">
        <f t="shared" si="156"/>
        <v>0</v>
      </c>
      <c r="AY276" s="70" t="str">
        <f t="shared" si="186"/>
        <v/>
      </c>
      <c r="AZ276" s="102">
        <f t="shared" si="188"/>
        <v>17.891999816894575</v>
      </c>
      <c r="BA276" s="230" t="str">
        <f t="shared" si="175"/>
        <v/>
      </c>
      <c r="BB276" s="46">
        <f t="shared" si="192"/>
        <v>0</v>
      </c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DG276" s="39">
        <v>4</v>
      </c>
      <c r="DH276">
        <v>22.6</v>
      </c>
      <c r="DK276">
        <v>9.8000000000000007</v>
      </c>
    </row>
    <row r="277" spans="1:115" ht="15.6">
      <c r="A277" s="27">
        <v>20363</v>
      </c>
      <c r="B277">
        <v>10.430000305175801</v>
      </c>
      <c r="C277">
        <v>18.420000076293899</v>
      </c>
      <c r="D277">
        <v>4.6999998092651403</v>
      </c>
      <c r="E277">
        <v>34.096019467697701</v>
      </c>
      <c r="F277" s="36">
        <f t="shared" si="157"/>
        <v>2.9156255276588579</v>
      </c>
      <c r="G277" s="41">
        <f t="shared" si="167"/>
        <v>50</v>
      </c>
      <c r="H277" s="42">
        <f t="shared" si="168"/>
        <v>1</v>
      </c>
      <c r="I277" s="61">
        <f t="shared" si="158"/>
        <v>16.422500133514376</v>
      </c>
      <c r="J277" s="37">
        <f t="shared" si="169"/>
        <v>1</v>
      </c>
      <c r="K277" s="89">
        <f t="shared" si="176"/>
        <v>1</v>
      </c>
      <c r="L277" s="89">
        <f t="shared" si="180"/>
        <v>1</v>
      </c>
      <c r="M277" s="168">
        <f t="shared" si="190"/>
        <v>0.10264948682219464</v>
      </c>
      <c r="N277" s="165">
        <f t="shared" si="193"/>
        <v>0</v>
      </c>
      <c r="O277" s="70">
        <f t="shared" si="181"/>
        <v>1</v>
      </c>
      <c r="P277" s="102">
        <f t="shared" si="182"/>
        <v>0.88200016021729089</v>
      </c>
      <c r="Q277" s="230" t="str">
        <f t="shared" si="159"/>
        <v/>
      </c>
      <c r="R277" s="46">
        <f t="shared" si="189"/>
        <v>0</v>
      </c>
      <c r="S277" s="27">
        <v>22189</v>
      </c>
      <c r="T277">
        <v>10.0200004577637</v>
      </c>
      <c r="U277">
        <v>19.670000076293899</v>
      </c>
      <c r="V277">
        <v>1.8999999761581401</v>
      </c>
      <c r="W277">
        <v>34.096019467697701</v>
      </c>
      <c r="X277" s="36">
        <f t="shared" si="160"/>
        <v>3.2459793793823493</v>
      </c>
      <c r="Y277" s="41">
        <f t="shared" si="170"/>
        <v>36.002510961145248</v>
      </c>
      <c r="Z277" s="42">
        <f t="shared" si="171"/>
        <v>0.72005021922290491</v>
      </c>
      <c r="AA277" s="61">
        <f t="shared" si="161"/>
        <v>17.257500171661349</v>
      </c>
      <c r="AB277" s="37">
        <f t="shared" si="172"/>
        <v>1</v>
      </c>
      <c r="AC277" s="89" t="str">
        <f t="shared" si="177"/>
        <v/>
      </c>
      <c r="AD277" s="89">
        <f t="shared" si="183"/>
        <v>1</v>
      </c>
      <c r="AE277" s="168">
        <f t="shared" si="179"/>
        <v>0.10921568135034922</v>
      </c>
      <c r="AF277" s="165">
        <f t="shared" si="155"/>
        <v>1</v>
      </c>
      <c r="AG277" s="70">
        <f t="shared" si="184"/>
        <v>1</v>
      </c>
      <c r="AH277" s="102">
        <f t="shared" si="185"/>
        <v>0</v>
      </c>
      <c r="AI277" s="230" t="str">
        <f t="shared" si="162"/>
        <v/>
      </c>
      <c r="AJ277" s="46">
        <f t="shared" si="191"/>
        <v>0</v>
      </c>
      <c r="AK277" s="27">
        <v>22555</v>
      </c>
      <c r="AL277">
        <v>7.1999998092651403</v>
      </c>
      <c r="AM277">
        <v>19.75</v>
      </c>
      <c r="AN277">
        <v>0</v>
      </c>
      <c r="AO277">
        <v>34.320184065243701</v>
      </c>
      <c r="AP277" s="34">
        <f t="shared" si="163"/>
        <v>3.5696903341671331</v>
      </c>
      <c r="AQ277" s="38">
        <f t="shared" si="173"/>
        <v>23.397454687731297</v>
      </c>
      <c r="AR277" s="40">
        <f t="shared" si="174"/>
        <v>0.46794909375462596</v>
      </c>
      <c r="AS277" s="61">
        <f t="shared" si="164"/>
        <v>16.612499952316284</v>
      </c>
      <c r="AT277" s="35">
        <f t="shared" si="165"/>
        <v>1</v>
      </c>
      <c r="AU277" s="76">
        <f t="shared" si="178"/>
        <v>1</v>
      </c>
      <c r="AV277" s="89">
        <f t="shared" si="187"/>
        <v>1</v>
      </c>
      <c r="AW277" s="168">
        <f t="shared" si="166"/>
        <v>0.10426117161682505</v>
      </c>
      <c r="AX277" s="165">
        <f t="shared" si="156"/>
        <v>0</v>
      </c>
      <c r="AY277" s="70" t="str">
        <f t="shared" si="186"/>
        <v/>
      </c>
      <c r="AZ277" s="102">
        <f t="shared" si="188"/>
        <v>15.379999351501478</v>
      </c>
      <c r="BA277" s="230" t="str">
        <f t="shared" si="175"/>
        <v/>
      </c>
      <c r="BB277" s="46">
        <f t="shared" si="192"/>
        <v>0</v>
      </c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DG277" s="39">
        <v>3</v>
      </c>
      <c r="DH277">
        <v>28.6</v>
      </c>
      <c r="DK277" s="39"/>
    </row>
    <row r="278" spans="1:115" ht="15.6">
      <c r="A278" s="27">
        <v>20364</v>
      </c>
      <c r="B278">
        <v>8.25</v>
      </c>
      <c r="C278">
        <v>20.829999923706101</v>
      </c>
      <c r="D278">
        <v>0</v>
      </c>
      <c r="E278">
        <v>34.320184065243701</v>
      </c>
      <c r="F278" s="36">
        <f t="shared" si="157"/>
        <v>3.6956573190780317</v>
      </c>
      <c r="G278" s="41">
        <f t="shared" si="167"/>
        <v>47.043474144737573</v>
      </c>
      <c r="H278" s="42">
        <f t="shared" si="168"/>
        <v>0.94086948289475147</v>
      </c>
      <c r="I278" s="61">
        <f t="shared" si="158"/>
        <v>17.684999942779577</v>
      </c>
      <c r="J278" s="37">
        <f t="shared" si="169"/>
        <v>1</v>
      </c>
      <c r="K278" s="89">
        <f t="shared" si="176"/>
        <v>1</v>
      </c>
      <c r="L278" s="89">
        <f t="shared" si="180"/>
        <v>1</v>
      </c>
      <c r="M278" s="168">
        <f t="shared" si="190"/>
        <v>0.11195247896444707</v>
      </c>
      <c r="N278" s="165">
        <f t="shared" si="193"/>
        <v>0</v>
      </c>
      <c r="O278" s="70">
        <f t="shared" si="181"/>
        <v>1</v>
      </c>
      <c r="P278" s="102">
        <f t="shared" si="182"/>
        <v>0.88200016021729089</v>
      </c>
      <c r="Q278" s="230" t="str">
        <f t="shared" si="159"/>
        <v/>
      </c>
      <c r="R278" s="46">
        <f t="shared" si="189"/>
        <v>0</v>
      </c>
      <c r="S278" s="27">
        <v>22190</v>
      </c>
      <c r="T278">
        <v>8.9899997711181605</v>
      </c>
      <c r="U278">
        <v>20.079999923706101</v>
      </c>
      <c r="V278">
        <v>0</v>
      </c>
      <c r="W278">
        <v>34.320184065243701</v>
      </c>
      <c r="X278" s="36">
        <f t="shared" si="160"/>
        <v>3.4693650515331464</v>
      </c>
      <c r="Y278" s="41">
        <f t="shared" si="170"/>
        <v>33.227018919918734</v>
      </c>
      <c r="Z278" s="42">
        <f t="shared" si="171"/>
        <v>0.66454037839837465</v>
      </c>
      <c r="AA278" s="61">
        <f t="shared" si="161"/>
        <v>17.307499885559118</v>
      </c>
      <c r="AB278" s="37">
        <f t="shared" si="172"/>
        <v>1</v>
      </c>
      <c r="AC278" s="89" t="str">
        <f t="shared" si="177"/>
        <v/>
      </c>
      <c r="AD278" s="89">
        <f t="shared" si="183"/>
        <v>1</v>
      </c>
      <c r="AE278" s="168">
        <f t="shared" si="179"/>
        <v>0.10956100250711437</v>
      </c>
      <c r="AF278" s="165">
        <f t="shared" si="155"/>
        <v>0</v>
      </c>
      <c r="AG278" s="70">
        <f t="shared" si="184"/>
        <v>1</v>
      </c>
      <c r="AH278" s="102">
        <f t="shared" si="185"/>
        <v>0</v>
      </c>
      <c r="AI278" s="230">
        <f t="shared" si="162"/>
        <v>22190</v>
      </c>
      <c r="AJ278" s="46">
        <f t="shared" si="191"/>
        <v>1</v>
      </c>
      <c r="AK278" s="27">
        <v>22556</v>
      </c>
      <c r="AL278">
        <v>8.0699996948242205</v>
      </c>
      <c r="AM278">
        <v>21.069999694824201</v>
      </c>
      <c r="AN278">
        <v>0</v>
      </c>
      <c r="AO278">
        <v>34.5428947299526</v>
      </c>
      <c r="AP278" s="34">
        <f t="shared" si="163"/>
        <v>3.7847295600653359</v>
      </c>
      <c r="AQ278" s="38">
        <f t="shared" si="173"/>
        <v>20.369671039679027</v>
      </c>
      <c r="AR278" s="40">
        <f t="shared" si="174"/>
        <v>0.40739342079358054</v>
      </c>
      <c r="AS278" s="61">
        <f t="shared" si="164"/>
        <v>17.819999694824205</v>
      </c>
      <c r="AT278" s="35">
        <f t="shared" si="165"/>
        <v>1</v>
      </c>
      <c r="AU278" s="76">
        <f t="shared" si="178"/>
        <v>1</v>
      </c>
      <c r="AV278" s="89">
        <f t="shared" si="187"/>
        <v>1</v>
      </c>
      <c r="AW278" s="168">
        <f t="shared" si="166"/>
        <v>0.11270574636192779</v>
      </c>
      <c r="AX278" s="165">
        <f t="shared" si="156"/>
        <v>0</v>
      </c>
      <c r="AY278" s="70" t="str">
        <f t="shared" si="186"/>
        <v/>
      </c>
      <c r="AZ278" s="102">
        <f t="shared" si="188"/>
        <v>9.3839992523193381</v>
      </c>
      <c r="BA278" s="230" t="str">
        <f t="shared" si="175"/>
        <v/>
      </c>
      <c r="BB278" s="46">
        <f t="shared" si="192"/>
        <v>0</v>
      </c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DG278" s="39">
        <v>4</v>
      </c>
      <c r="DH278">
        <v>34.1</v>
      </c>
      <c r="DK278" s="39"/>
    </row>
    <row r="279" spans="1:115" ht="15.6">
      <c r="A279" s="27">
        <v>20365</v>
      </c>
      <c r="B279">
        <v>9.5299997329711896</v>
      </c>
      <c r="C279">
        <v>20.940000534057599</v>
      </c>
      <c r="D279">
        <v>0</v>
      </c>
      <c r="E279">
        <v>34.5428947299526</v>
      </c>
      <c r="F279" s="36">
        <f t="shared" si="157"/>
        <v>3.6185754388814231</v>
      </c>
      <c r="G279" s="41">
        <f t="shared" si="167"/>
        <v>44.148613793632435</v>
      </c>
      <c r="H279" s="42">
        <f t="shared" si="168"/>
        <v>0.8829722758726487</v>
      </c>
      <c r="I279" s="61">
        <f t="shared" si="158"/>
        <v>18.087500333785997</v>
      </c>
      <c r="J279" s="37">
        <f t="shared" si="169"/>
        <v>1</v>
      </c>
      <c r="K279" s="89">
        <f t="shared" si="176"/>
        <v>1</v>
      </c>
      <c r="L279" s="89">
        <f t="shared" si="180"/>
        <v>1</v>
      </c>
      <c r="M279" s="168">
        <f t="shared" si="190"/>
        <v>0.11401646811717593</v>
      </c>
      <c r="N279" s="165">
        <f t="shared" si="193"/>
        <v>0</v>
      </c>
      <c r="O279" s="70">
        <f t="shared" si="181"/>
        <v>1</v>
      </c>
      <c r="P279" s="102">
        <f t="shared" si="182"/>
        <v>0</v>
      </c>
      <c r="Q279" s="230" t="str">
        <f t="shared" si="159"/>
        <v/>
      </c>
      <c r="R279" s="46">
        <f t="shared" si="189"/>
        <v>0</v>
      </c>
      <c r="S279" s="27">
        <v>22191</v>
      </c>
      <c r="T279">
        <v>10.0900001525879</v>
      </c>
      <c r="U279">
        <v>20.7700004577637</v>
      </c>
      <c r="V279">
        <v>0</v>
      </c>
      <c r="W279">
        <v>34.5428947299526</v>
      </c>
      <c r="X279" s="36">
        <f t="shared" si="160"/>
        <v>3.5215710788516268</v>
      </c>
      <c r="Y279" s="41">
        <f t="shared" si="170"/>
        <v>30.409762056837433</v>
      </c>
      <c r="Z279" s="42">
        <f t="shared" si="171"/>
        <v>0.60819524113674861</v>
      </c>
      <c r="AA279" s="61">
        <f t="shared" si="161"/>
        <v>18.100000381469751</v>
      </c>
      <c r="AB279" s="37">
        <f t="shared" si="172"/>
        <v>1</v>
      </c>
      <c r="AC279" s="89" t="str">
        <f t="shared" si="177"/>
        <v/>
      </c>
      <c r="AD279" s="89">
        <f t="shared" si="183"/>
        <v>1</v>
      </c>
      <c r="AE279" s="168">
        <f t="shared" si="179"/>
        <v>0.11407135071403232</v>
      </c>
      <c r="AF279" s="165">
        <f t="shared" ref="AF279:AF342" si="194">IF(AND(SUM(AE268:AE279)&gt;1,SUM(V264:V268)&gt;$BF$6),1,0)</f>
        <v>0</v>
      </c>
      <c r="AG279" s="70">
        <f t="shared" si="184"/>
        <v>1</v>
      </c>
      <c r="AH279" s="102">
        <f t="shared" si="185"/>
        <v>0</v>
      </c>
      <c r="AI279" s="230" t="str">
        <f t="shared" si="162"/>
        <v/>
      </c>
      <c r="AJ279" s="46">
        <f t="shared" si="191"/>
        <v>1</v>
      </c>
      <c r="AK279" s="27">
        <v>22557</v>
      </c>
      <c r="AL279">
        <v>10.810000419616699</v>
      </c>
      <c r="AM279">
        <v>20.389999389648398</v>
      </c>
      <c r="AN279">
        <v>0</v>
      </c>
      <c r="AO279">
        <v>34.764089371073098</v>
      </c>
      <c r="AP279" s="34">
        <f t="shared" si="163"/>
        <v>3.3738192056825596</v>
      </c>
      <c r="AQ279" s="38">
        <f t="shared" si="173"/>
        <v>17.670615675132979</v>
      </c>
      <c r="AR279" s="40">
        <f t="shared" si="174"/>
        <v>0.35341231350265956</v>
      </c>
      <c r="AS279" s="61">
        <f t="shared" si="164"/>
        <v>17.994999647140475</v>
      </c>
      <c r="AT279" s="35">
        <f t="shared" si="165"/>
        <v>1</v>
      </c>
      <c r="AU279" s="76">
        <f t="shared" si="178"/>
        <v>1</v>
      </c>
      <c r="AV279" s="89">
        <f t="shared" si="187"/>
        <v>1</v>
      </c>
      <c r="AW279" s="168">
        <f t="shared" si="166"/>
        <v>0.11359211032985629</v>
      </c>
      <c r="AX279" s="165">
        <f t="shared" ref="AX279:AX342" si="195">IF(AND(SUM(AW268:AW279)&gt;1,SUM(AN264:AN268)&gt;$BF$6),1,0)</f>
        <v>0</v>
      </c>
      <c r="AY279" s="70">
        <f t="shared" si="186"/>
        <v>1</v>
      </c>
      <c r="AZ279" s="102">
        <f t="shared" si="188"/>
        <v>9.3839992523193381</v>
      </c>
      <c r="BA279" s="230" t="str">
        <f t="shared" si="175"/>
        <v/>
      </c>
      <c r="BB279" s="46">
        <f t="shared" si="192"/>
        <v>0</v>
      </c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DG279" s="39">
        <v>5</v>
      </c>
      <c r="DH279">
        <v>34.5</v>
      </c>
      <c r="DK279" s="39"/>
    </row>
    <row r="280" spans="1:115" ht="15.6">
      <c r="A280" s="27">
        <v>20366</v>
      </c>
      <c r="B280">
        <v>12.5100002288818</v>
      </c>
      <c r="C280">
        <v>20.879999160766602</v>
      </c>
      <c r="D280">
        <v>0</v>
      </c>
      <c r="E280">
        <v>34.764089371073098</v>
      </c>
      <c r="F280" s="36">
        <f t="shared" si="157"/>
        <v>3.2569527349657994</v>
      </c>
      <c r="G280" s="41">
        <f t="shared" si="167"/>
        <v>41.543051605659798</v>
      </c>
      <c r="H280" s="42">
        <f t="shared" si="168"/>
        <v>0.83086103211319595</v>
      </c>
      <c r="I280" s="61">
        <f t="shared" si="158"/>
        <v>18.787499427795403</v>
      </c>
      <c r="J280" s="37">
        <f t="shared" si="169"/>
        <v>1</v>
      </c>
      <c r="K280" s="89">
        <f t="shared" si="176"/>
        <v>1</v>
      </c>
      <c r="L280" s="89">
        <f t="shared" si="180"/>
        <v>1</v>
      </c>
      <c r="M280" s="168">
        <f t="shared" si="190"/>
        <v>0.11603710685873059</v>
      </c>
      <c r="N280" s="165">
        <f t="shared" si="193"/>
        <v>0</v>
      </c>
      <c r="O280" s="70">
        <f t="shared" si="181"/>
        <v>1</v>
      </c>
      <c r="P280" s="102">
        <f t="shared" si="182"/>
        <v>0</v>
      </c>
      <c r="Q280" s="230">
        <f t="shared" si="159"/>
        <v>20366</v>
      </c>
      <c r="R280" s="46">
        <f t="shared" si="189"/>
        <v>1</v>
      </c>
      <c r="S280" s="27">
        <v>22192</v>
      </c>
      <c r="T280">
        <v>9.6099996566772496</v>
      </c>
      <c r="U280">
        <v>17.7600002288818</v>
      </c>
      <c r="V280">
        <v>2</v>
      </c>
      <c r="W280">
        <v>34.764089371073098</v>
      </c>
      <c r="X280" s="36">
        <f t="shared" si="160"/>
        <v>2.9334259248752033</v>
      </c>
      <c r="Y280" s="41">
        <f t="shared" si="170"/>
        <v>30.063021316937274</v>
      </c>
      <c r="Z280" s="42">
        <f t="shared" si="171"/>
        <v>0.60126042633874544</v>
      </c>
      <c r="AA280" s="61">
        <f t="shared" si="161"/>
        <v>15.722500085830664</v>
      </c>
      <c r="AB280" s="37">
        <f t="shared" si="172"/>
        <v>1</v>
      </c>
      <c r="AC280" s="89" t="str">
        <f t="shared" si="177"/>
        <v/>
      </c>
      <c r="AD280" s="89">
        <f t="shared" si="183"/>
        <v>1</v>
      </c>
      <c r="AE280" s="168">
        <f t="shared" si="179"/>
        <v>9.6254239167316652E-2</v>
      </c>
      <c r="AF280" s="165">
        <f t="shared" si="194"/>
        <v>1</v>
      </c>
      <c r="AG280" s="70">
        <f t="shared" si="184"/>
        <v>1</v>
      </c>
      <c r="AH280" s="102">
        <f t="shared" si="185"/>
        <v>0</v>
      </c>
      <c r="AI280" s="230" t="str">
        <f t="shared" si="162"/>
        <v/>
      </c>
      <c r="AJ280" s="46">
        <f t="shared" si="191"/>
        <v>1</v>
      </c>
      <c r="AK280" s="27">
        <v>22558</v>
      </c>
      <c r="AL280">
        <v>10.25</v>
      </c>
      <c r="AM280">
        <v>22.079999923706101</v>
      </c>
      <c r="AN280">
        <v>0</v>
      </c>
      <c r="AO280">
        <v>34.983705897854399</v>
      </c>
      <c r="AP280" s="34">
        <f t="shared" si="163"/>
        <v>3.8366444521819365</v>
      </c>
      <c r="AQ280" s="38">
        <f t="shared" si="173"/>
        <v>14.601300113387429</v>
      </c>
      <c r="AR280" s="40">
        <f t="shared" si="174"/>
        <v>0.29202600226774861</v>
      </c>
      <c r="AS280" s="61">
        <f t="shared" si="164"/>
        <v>19.122499942779577</v>
      </c>
      <c r="AT280" s="35">
        <f t="shared" si="165"/>
        <v>1</v>
      </c>
      <c r="AU280" s="76">
        <f t="shared" si="178"/>
        <v>1</v>
      </c>
      <c r="AV280" s="89">
        <f t="shared" si="187"/>
        <v>1</v>
      </c>
      <c r="AW280" s="168">
        <f t="shared" si="166"/>
        <v>0.11607075578612194</v>
      </c>
      <c r="AX280" s="165">
        <f t="shared" si="195"/>
        <v>0</v>
      </c>
      <c r="AY280" s="70">
        <f t="shared" si="186"/>
        <v>1</v>
      </c>
      <c r="AZ280" s="102">
        <f t="shared" si="188"/>
        <v>9.4819992065429997</v>
      </c>
      <c r="BA280" s="230" t="str">
        <f t="shared" si="175"/>
        <v/>
      </c>
      <c r="BB280" s="46">
        <f t="shared" si="192"/>
        <v>0</v>
      </c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DG280">
        <v>4.9000000000000004</v>
      </c>
      <c r="DH280">
        <v>23.1</v>
      </c>
      <c r="DK280">
        <v>6</v>
      </c>
    </row>
    <row r="281" spans="1:115" ht="15.6">
      <c r="A281" s="27">
        <v>20367</v>
      </c>
      <c r="B281">
        <v>11.1599998474121</v>
      </c>
      <c r="C281">
        <v>20.629999160766602</v>
      </c>
      <c r="D281">
        <v>0.40000000596046398</v>
      </c>
      <c r="E281">
        <v>34.983705897854399</v>
      </c>
      <c r="F281" s="36">
        <f t="shared" si="157"/>
        <v>3.4053989127631805</v>
      </c>
      <c r="G281" s="41">
        <f t="shared" si="167"/>
        <v>39.218732481409717</v>
      </c>
      <c r="H281" s="42">
        <f t="shared" si="168"/>
        <v>0.78437464962819436</v>
      </c>
      <c r="I281" s="61">
        <f t="shared" si="158"/>
        <v>18.262499332427975</v>
      </c>
      <c r="J281" s="37">
        <f t="shared" si="169"/>
        <v>1</v>
      </c>
      <c r="K281" s="89">
        <f t="shared" si="176"/>
        <v>1</v>
      </c>
      <c r="L281" s="89">
        <f t="shared" si="180"/>
        <v>1</v>
      </c>
      <c r="M281" s="168">
        <f t="shared" si="190"/>
        <v>0.11472875881851938</v>
      </c>
      <c r="N281" s="165">
        <f t="shared" si="193"/>
        <v>0</v>
      </c>
      <c r="O281" s="70">
        <f t="shared" si="181"/>
        <v>1</v>
      </c>
      <c r="P281" s="102">
        <f t="shared" si="182"/>
        <v>0</v>
      </c>
      <c r="Q281" s="230" t="str">
        <f t="shared" si="159"/>
        <v/>
      </c>
      <c r="R281" s="46">
        <f t="shared" si="189"/>
        <v>1</v>
      </c>
      <c r="S281" s="27">
        <v>22193</v>
      </c>
      <c r="T281">
        <v>6.9800000190734899</v>
      </c>
      <c r="U281">
        <v>20.709999084472699</v>
      </c>
      <c r="V281">
        <v>0</v>
      </c>
      <c r="W281">
        <v>34.983705897854399</v>
      </c>
      <c r="X281" s="36">
        <f t="shared" si="160"/>
        <v>3.8509502908245232</v>
      </c>
      <c r="Y281" s="41">
        <f t="shared" si="170"/>
        <v>26.982261084277656</v>
      </c>
      <c r="Z281" s="42">
        <f t="shared" si="171"/>
        <v>0.53964522168555318</v>
      </c>
      <c r="AA281" s="61">
        <f t="shared" si="161"/>
        <v>17.277499318122896</v>
      </c>
      <c r="AB281" s="37">
        <f t="shared" si="172"/>
        <v>1</v>
      </c>
      <c r="AC281" s="89" t="str">
        <f t="shared" si="177"/>
        <v/>
      </c>
      <c r="AD281" s="89">
        <f t="shared" si="183"/>
        <v>1</v>
      </c>
      <c r="AE281" s="168">
        <f t="shared" si="179"/>
        <v>0.10935455163774899</v>
      </c>
      <c r="AF281" s="165">
        <f t="shared" si="194"/>
        <v>1</v>
      </c>
      <c r="AG281" s="70">
        <f t="shared" si="184"/>
        <v>1</v>
      </c>
      <c r="AH281" s="102">
        <f t="shared" si="185"/>
        <v>0</v>
      </c>
      <c r="AI281" s="230" t="str">
        <f t="shared" si="162"/>
        <v/>
      </c>
      <c r="AJ281" s="46">
        <f t="shared" si="191"/>
        <v>1</v>
      </c>
      <c r="AK281" s="27">
        <v>22559</v>
      </c>
      <c r="AL281">
        <v>10.1400003433228</v>
      </c>
      <c r="AM281">
        <v>25.180000305175799</v>
      </c>
      <c r="AN281">
        <v>0</v>
      </c>
      <c r="AO281">
        <v>35.201682219545098</v>
      </c>
      <c r="AP281" s="34">
        <f t="shared" si="163"/>
        <v>4.544517943505455</v>
      </c>
      <c r="AQ281" s="38">
        <f t="shared" si="173"/>
        <v>10.965685758583065</v>
      </c>
      <c r="AR281" s="40">
        <f t="shared" si="174"/>
        <v>0.21931371517166132</v>
      </c>
      <c r="AS281" s="61">
        <f t="shared" si="164"/>
        <v>21.420000314712549</v>
      </c>
      <c r="AT281" s="35">
        <f t="shared" si="165"/>
        <v>1</v>
      </c>
      <c r="AU281" s="76" t="str">
        <f t="shared" si="178"/>
        <v/>
      </c>
      <c r="AV281" s="89">
        <f t="shared" si="187"/>
        <v>1</v>
      </c>
      <c r="AW281" s="168">
        <f t="shared" si="166"/>
        <v>5.2982892089572166E-2</v>
      </c>
      <c r="AX281" s="165">
        <f t="shared" si="195"/>
        <v>0</v>
      </c>
      <c r="AY281" s="70">
        <f t="shared" si="186"/>
        <v>1</v>
      </c>
      <c r="AZ281" s="102">
        <f t="shared" si="188"/>
        <v>9.0939998626709784</v>
      </c>
      <c r="BA281" s="230" t="str">
        <f t="shared" si="175"/>
        <v/>
      </c>
      <c r="BB281" s="46">
        <f t="shared" si="192"/>
        <v>0</v>
      </c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DG281" s="39">
        <v>4</v>
      </c>
      <c r="DH281">
        <v>22.2</v>
      </c>
      <c r="DK281">
        <v>0</v>
      </c>
    </row>
    <row r="282" spans="1:115" ht="15.6">
      <c r="A282" s="27">
        <v>20368</v>
      </c>
      <c r="B282">
        <v>8.8400001525878906</v>
      </c>
      <c r="C282">
        <v>21.899999618530298</v>
      </c>
      <c r="D282">
        <v>0</v>
      </c>
      <c r="E282">
        <v>35.201682219545098</v>
      </c>
      <c r="F282" s="36">
        <f t="shared" si="157"/>
        <v>3.9613409123253636</v>
      </c>
      <c r="G282" s="41">
        <f t="shared" si="167"/>
        <v>36.049659751549427</v>
      </c>
      <c r="H282" s="42">
        <f t="shared" si="168"/>
        <v>0.72099319503098858</v>
      </c>
      <c r="I282" s="61">
        <f t="shared" si="158"/>
        <v>18.634999752044695</v>
      </c>
      <c r="J282" s="37">
        <f t="shared" si="169"/>
        <v>1</v>
      </c>
      <c r="K282" s="89" t="str">
        <f t="shared" si="176"/>
        <v/>
      </c>
      <c r="L282" s="89">
        <f t="shared" si="180"/>
        <v>1</v>
      </c>
      <c r="M282" s="168">
        <f t="shared" si="190"/>
        <v>0.11579933336267387</v>
      </c>
      <c r="N282" s="165">
        <f t="shared" si="193"/>
        <v>1</v>
      </c>
      <c r="O282" s="70">
        <f t="shared" si="181"/>
        <v>1</v>
      </c>
      <c r="P282" s="102">
        <f t="shared" si="182"/>
        <v>0</v>
      </c>
      <c r="Q282" s="230" t="str">
        <f t="shared" si="159"/>
        <v/>
      </c>
      <c r="R282" s="46">
        <f t="shared" si="189"/>
        <v>1</v>
      </c>
      <c r="S282" s="27">
        <v>22194</v>
      </c>
      <c r="T282">
        <v>11.819999694824199</v>
      </c>
      <c r="U282">
        <v>19.100000381469702</v>
      </c>
      <c r="V282">
        <v>0</v>
      </c>
      <c r="W282">
        <v>35.201682219545098</v>
      </c>
      <c r="X282" s="36">
        <f t="shared" si="160"/>
        <v>2.9656037707858953</v>
      </c>
      <c r="Y282" s="41">
        <f t="shared" si="170"/>
        <v>24.609778067648939</v>
      </c>
      <c r="Z282" s="42">
        <f t="shared" si="171"/>
        <v>0.49219556135297876</v>
      </c>
      <c r="AA282" s="61">
        <f t="shared" si="161"/>
        <v>17.280000209808325</v>
      </c>
      <c r="AB282" s="37">
        <f t="shared" si="172"/>
        <v>1</v>
      </c>
      <c r="AC282" s="89" t="str">
        <f t="shared" si="177"/>
        <v/>
      </c>
      <c r="AD282" s="89">
        <f t="shared" si="183"/>
        <v>1</v>
      </c>
      <c r="AE282" s="168">
        <f t="shared" si="179"/>
        <v>0.10937184763392448</v>
      </c>
      <c r="AF282" s="165">
        <f t="shared" si="194"/>
        <v>1</v>
      </c>
      <c r="AG282" s="70">
        <f t="shared" si="184"/>
        <v>1</v>
      </c>
      <c r="AH282" s="102">
        <f t="shared" si="185"/>
        <v>0</v>
      </c>
      <c r="AI282" s="230" t="str">
        <f t="shared" si="162"/>
        <v/>
      </c>
      <c r="AJ282" s="46">
        <f t="shared" si="191"/>
        <v>1</v>
      </c>
      <c r="AK282" s="27">
        <v>22560</v>
      </c>
      <c r="AL282">
        <v>11.210000038146999</v>
      </c>
      <c r="AM282">
        <v>21.290000915527301</v>
      </c>
      <c r="AN282">
        <v>0</v>
      </c>
      <c r="AO282">
        <v>35.417956245394201</v>
      </c>
      <c r="AP282" s="34">
        <f t="shared" si="163"/>
        <v>3.5944517315978666</v>
      </c>
      <c r="AQ282" s="38">
        <f t="shared" si="173"/>
        <v>8.0901243733047714</v>
      </c>
      <c r="AR282" s="40">
        <f t="shared" si="174"/>
        <v>0.16180248746609543</v>
      </c>
      <c r="AS282" s="61">
        <f t="shared" si="164"/>
        <v>18.770000696182226</v>
      </c>
      <c r="AT282" s="35" t="str">
        <f t="shared" si="165"/>
        <v xml:space="preserve"> </v>
      </c>
      <c r="AU282" s="76" t="str">
        <f t="shared" si="178"/>
        <v/>
      </c>
      <c r="AV282" s="89">
        <f t="shared" si="187"/>
        <v>1</v>
      </c>
      <c r="AW282" s="168">
        <f t="shared" si="166"/>
        <v>0.11601636665989422</v>
      </c>
      <c r="AX282" s="165">
        <f t="shared" si="195"/>
        <v>0</v>
      </c>
      <c r="AY282" s="70">
        <f t="shared" si="186"/>
        <v>1</v>
      </c>
      <c r="AZ282" s="102">
        <f t="shared" si="188"/>
        <v>2.7079996109009388</v>
      </c>
      <c r="BA282" s="230" t="str">
        <f t="shared" si="175"/>
        <v/>
      </c>
      <c r="BB282" s="46">
        <f t="shared" si="192"/>
        <v>0</v>
      </c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DG282" s="39">
        <v>4</v>
      </c>
      <c r="DH282">
        <v>22.6</v>
      </c>
      <c r="DK282" s="39"/>
    </row>
    <row r="283" spans="1:115" ht="15.6">
      <c r="A283" s="27">
        <v>20369</v>
      </c>
      <c r="B283">
        <v>9.5299997329711896</v>
      </c>
      <c r="C283">
        <v>21.059999465942401</v>
      </c>
      <c r="D283">
        <v>0</v>
      </c>
      <c r="E283">
        <v>35.417956245394201</v>
      </c>
      <c r="F283" s="36">
        <f t="shared" si="157"/>
        <v>3.7364766923279045</v>
      </c>
      <c r="G283" s="41">
        <f t="shared" si="167"/>
        <v>33.060478397687106</v>
      </c>
      <c r="H283" s="42">
        <f t="shared" si="168"/>
        <v>0.66120956795374208</v>
      </c>
      <c r="I283" s="61">
        <f t="shared" si="158"/>
        <v>18.177499532699599</v>
      </c>
      <c r="J283" s="37">
        <f t="shared" si="169"/>
        <v>1</v>
      </c>
      <c r="K283" s="89" t="str">
        <f t="shared" si="176"/>
        <v/>
      </c>
      <c r="L283" s="89">
        <f t="shared" si="180"/>
        <v>1</v>
      </c>
      <c r="M283" s="168">
        <f t="shared" si="190"/>
        <v>0.1143980852786799</v>
      </c>
      <c r="N283" s="165">
        <f t="shared" si="193"/>
        <v>1</v>
      </c>
      <c r="O283" s="70">
        <f t="shared" si="181"/>
        <v>1</v>
      </c>
      <c r="P283" s="102">
        <f t="shared" si="182"/>
        <v>0</v>
      </c>
      <c r="Q283" s="230" t="str">
        <f t="shared" si="159"/>
        <v/>
      </c>
      <c r="R283" s="46">
        <f t="shared" si="189"/>
        <v>1</v>
      </c>
      <c r="S283" s="27">
        <v>22195</v>
      </c>
      <c r="T283">
        <v>9.4600000381469709</v>
      </c>
      <c r="U283">
        <v>18.659999847412099</v>
      </c>
      <c r="V283">
        <v>0.30000001192092901</v>
      </c>
      <c r="W283">
        <v>35.417956245394201</v>
      </c>
      <c r="X283" s="36">
        <f t="shared" si="160"/>
        <v>3.213105078764722</v>
      </c>
      <c r="Y283" s="41">
        <f t="shared" si="170"/>
        <v>22.339294016558092</v>
      </c>
      <c r="Z283" s="42">
        <f t="shared" si="171"/>
        <v>0.44678588033116184</v>
      </c>
      <c r="AA283" s="61">
        <f t="shared" si="161"/>
        <v>16.359999895095818</v>
      </c>
      <c r="AB283" s="37">
        <f t="shared" si="172"/>
        <v>1</v>
      </c>
      <c r="AC283" s="89" t="str">
        <f t="shared" si="177"/>
        <v/>
      </c>
      <c r="AD283" s="89">
        <f t="shared" si="183"/>
        <v>1</v>
      </c>
      <c r="AE283" s="168">
        <f t="shared" si="179"/>
        <v>0.10210640536579718</v>
      </c>
      <c r="AF283" s="165">
        <f t="shared" si="194"/>
        <v>1</v>
      </c>
      <c r="AG283" s="70">
        <f t="shared" si="184"/>
        <v>1</v>
      </c>
      <c r="AH283" s="102">
        <f t="shared" si="185"/>
        <v>0</v>
      </c>
      <c r="AI283" s="230" t="str">
        <f t="shared" si="162"/>
        <v/>
      </c>
      <c r="AJ283" s="46">
        <f t="shared" si="191"/>
        <v>1</v>
      </c>
      <c r="AK283" s="27">
        <v>22561</v>
      </c>
      <c r="AL283">
        <v>10.560000419616699</v>
      </c>
      <c r="AM283">
        <v>25.040000915527301</v>
      </c>
      <c r="AN283">
        <v>0</v>
      </c>
      <c r="AO283">
        <v>35.6324658846506</v>
      </c>
      <c r="AP283" s="34">
        <f t="shared" si="163"/>
        <v>4.5314993720280334</v>
      </c>
      <c r="AQ283" s="38">
        <f t="shared" si="173"/>
        <v>4.4649248756823443</v>
      </c>
      <c r="AR283" s="40">
        <f t="shared" si="174"/>
        <v>8.9298497513646879E-2</v>
      </c>
      <c r="AS283" s="61">
        <f t="shared" si="164"/>
        <v>21.420000791549651</v>
      </c>
      <c r="AT283" s="35" t="str">
        <f t="shared" si="165"/>
        <v xml:space="preserve"> </v>
      </c>
      <c r="AU283" s="76" t="str">
        <f t="shared" si="178"/>
        <v/>
      </c>
      <c r="AV283" s="89">
        <f t="shared" si="187"/>
        <v>1</v>
      </c>
      <c r="AW283" s="168">
        <f t="shared" si="166"/>
        <v>5.2982797591575849E-2</v>
      </c>
      <c r="AX283" s="165">
        <f t="shared" si="195"/>
        <v>0</v>
      </c>
      <c r="AY283" s="70" t="str">
        <f t="shared" si="186"/>
        <v/>
      </c>
      <c r="AZ283" s="102">
        <f t="shared" si="188"/>
        <v>4.1660007476806813</v>
      </c>
      <c r="BA283" s="230" t="str">
        <f t="shared" si="175"/>
        <v/>
      </c>
      <c r="BB283" s="46">
        <f t="shared" si="192"/>
        <v>0</v>
      </c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DG283" s="39">
        <v>3</v>
      </c>
      <c r="DH283">
        <v>33</v>
      </c>
      <c r="DK283">
        <v>9</v>
      </c>
    </row>
    <row r="284" spans="1:115" ht="15.6">
      <c r="A284" s="27">
        <v>20370</v>
      </c>
      <c r="B284">
        <v>11.539999961853001</v>
      </c>
      <c r="C284">
        <v>19.2299995422363</v>
      </c>
      <c r="D284">
        <v>3.5999999046325701</v>
      </c>
      <c r="E284">
        <v>35.6324658846506</v>
      </c>
      <c r="F284" s="36">
        <f t="shared" si="157"/>
        <v>3.0783117953539967</v>
      </c>
      <c r="G284" s="41">
        <f t="shared" si="167"/>
        <v>34.197828866036474</v>
      </c>
      <c r="H284" s="42">
        <f t="shared" si="168"/>
        <v>0.68395657732072945</v>
      </c>
      <c r="I284" s="61">
        <f t="shared" si="158"/>
        <v>17.307499647140475</v>
      </c>
      <c r="J284" s="37">
        <f t="shared" si="169"/>
        <v>1</v>
      </c>
      <c r="K284" s="89" t="str">
        <f t="shared" si="176"/>
        <v/>
      </c>
      <c r="L284" s="89">
        <f t="shared" si="180"/>
        <v>1</v>
      </c>
      <c r="M284" s="168">
        <f t="shared" si="190"/>
        <v>0.1095610008754016</v>
      </c>
      <c r="N284" s="165">
        <f t="shared" si="193"/>
        <v>1</v>
      </c>
      <c r="O284" s="70">
        <f t="shared" si="181"/>
        <v>1</v>
      </c>
      <c r="P284" s="102">
        <f t="shared" si="182"/>
        <v>0</v>
      </c>
      <c r="Q284" s="230" t="str">
        <f t="shared" si="159"/>
        <v/>
      </c>
      <c r="R284" s="46">
        <f t="shared" si="189"/>
        <v>1</v>
      </c>
      <c r="S284" s="27">
        <v>22196</v>
      </c>
      <c r="T284">
        <v>12.2200002670288</v>
      </c>
      <c r="U284">
        <v>19.7299995422363</v>
      </c>
      <c r="V284">
        <v>1.20000004768372</v>
      </c>
      <c r="W284">
        <v>35.6324658846506</v>
      </c>
      <c r="X284" s="36">
        <f t="shared" si="160"/>
        <v>3.0961567069180895</v>
      </c>
      <c r="Y284" s="41">
        <f t="shared" si="170"/>
        <v>21.062368698707338</v>
      </c>
      <c r="Z284" s="42">
        <f t="shared" si="171"/>
        <v>0.42124737397414674</v>
      </c>
      <c r="AA284" s="61">
        <f t="shared" si="161"/>
        <v>17.852499723434423</v>
      </c>
      <c r="AB284" s="37">
        <f t="shared" si="172"/>
        <v>1</v>
      </c>
      <c r="AC284" s="89" t="str">
        <f t="shared" si="177"/>
        <v/>
      </c>
      <c r="AD284" s="89">
        <f t="shared" si="183"/>
        <v>1</v>
      </c>
      <c r="AE284" s="168">
        <f t="shared" si="179"/>
        <v>0.11287827754543467</v>
      </c>
      <c r="AF284" s="165">
        <f t="shared" si="194"/>
        <v>1</v>
      </c>
      <c r="AG284" s="70">
        <f t="shared" si="184"/>
        <v>1</v>
      </c>
      <c r="AH284" s="102">
        <f t="shared" si="185"/>
        <v>0</v>
      </c>
      <c r="AI284" s="230" t="str">
        <f t="shared" si="162"/>
        <v/>
      </c>
      <c r="AJ284" s="46">
        <f t="shared" si="191"/>
        <v>0</v>
      </c>
      <c r="AK284" s="27">
        <v>22562</v>
      </c>
      <c r="AL284">
        <v>12.960000038146999</v>
      </c>
      <c r="AM284">
        <v>19.5200004577637</v>
      </c>
      <c r="AN284">
        <v>0.5</v>
      </c>
      <c r="AO284">
        <v>35.8451490465633</v>
      </c>
      <c r="AP284" s="34">
        <f t="shared" si="163"/>
        <v>2.9338211180277312</v>
      </c>
      <c r="AQ284" s="38">
        <f t="shared" si="173"/>
        <v>2.6178679812601593</v>
      </c>
      <c r="AR284" s="40">
        <f t="shared" si="174"/>
        <v>5.2357359625203187E-2</v>
      </c>
      <c r="AS284" s="61">
        <f t="shared" si="164"/>
        <v>17.880000352859525</v>
      </c>
      <c r="AT284" s="35" t="str">
        <f t="shared" si="165"/>
        <v xml:space="preserve"> </v>
      </c>
      <c r="AU284" s="76" t="str">
        <f t="shared" si="178"/>
        <v/>
      </c>
      <c r="AV284" s="89">
        <f t="shared" si="187"/>
        <v>1</v>
      </c>
      <c r="AW284" s="168">
        <f t="shared" si="166"/>
        <v>0.11302150452691104</v>
      </c>
      <c r="AX284" s="165">
        <f t="shared" si="195"/>
        <v>0</v>
      </c>
      <c r="AY284" s="70" t="str">
        <f t="shared" si="186"/>
        <v/>
      </c>
      <c r="AZ284" s="102">
        <f t="shared" si="188"/>
        <v>3.9700008392334212</v>
      </c>
      <c r="BA284" s="230">
        <f t="shared" si="175"/>
        <v>22562</v>
      </c>
      <c r="BB284" s="46">
        <f t="shared" si="192"/>
        <v>1</v>
      </c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DG284" s="39">
        <v>2</v>
      </c>
      <c r="DH284">
        <v>26</v>
      </c>
      <c r="DK284">
        <v>0</v>
      </c>
    </row>
    <row r="285" spans="1:115" ht="15.6">
      <c r="A285" s="27">
        <v>20371</v>
      </c>
      <c r="B285">
        <v>11.3900003433228</v>
      </c>
      <c r="C285">
        <v>17.4899997711182</v>
      </c>
      <c r="D285">
        <v>1.1000000238418599</v>
      </c>
      <c r="E285">
        <v>35.8451490465633</v>
      </c>
      <c r="F285" s="36">
        <f t="shared" si="157"/>
        <v>2.6794895846049394</v>
      </c>
      <c r="G285" s="41">
        <f t="shared" si="167"/>
        <v>33.154237222194382</v>
      </c>
      <c r="H285" s="42">
        <f t="shared" si="168"/>
        <v>0.66308474444388765</v>
      </c>
      <c r="I285" s="61">
        <f t="shared" si="158"/>
        <v>15.964999914169351</v>
      </c>
      <c r="J285" s="37">
        <f t="shared" si="169"/>
        <v>1</v>
      </c>
      <c r="K285" s="89">
        <f t="shared" si="176"/>
        <v>1</v>
      </c>
      <c r="L285" s="89">
        <f t="shared" si="180"/>
        <v>1</v>
      </c>
      <c r="M285" s="168">
        <f t="shared" si="190"/>
        <v>9.854206874411503E-2</v>
      </c>
      <c r="N285" s="165">
        <f t="shared" si="193"/>
        <v>1</v>
      </c>
      <c r="O285" s="70">
        <f t="shared" si="181"/>
        <v>1</v>
      </c>
      <c r="P285" s="102">
        <f t="shared" si="182"/>
        <v>0</v>
      </c>
      <c r="Q285" s="230" t="str">
        <f t="shared" si="159"/>
        <v/>
      </c>
      <c r="R285" s="46">
        <f t="shared" si="189"/>
        <v>1</v>
      </c>
      <c r="S285" s="27">
        <v>22197</v>
      </c>
      <c r="T285">
        <v>12.7399997711182</v>
      </c>
      <c r="U285">
        <v>19.620000839233398</v>
      </c>
      <c r="V285">
        <v>0</v>
      </c>
      <c r="W285">
        <v>35.8451490465633</v>
      </c>
      <c r="X285" s="36">
        <f t="shared" si="160"/>
        <v>2.9992300136251564</v>
      </c>
      <c r="Y285" s="41">
        <f t="shared" si="170"/>
        <v>18.662984687807214</v>
      </c>
      <c r="Z285" s="42">
        <f t="shared" si="171"/>
        <v>0.37325969375614426</v>
      </c>
      <c r="AA285" s="61">
        <f t="shared" si="161"/>
        <v>17.900000572204597</v>
      </c>
      <c r="AB285" s="37">
        <f t="shared" si="172"/>
        <v>1</v>
      </c>
      <c r="AC285" s="89" t="str">
        <f t="shared" si="177"/>
        <v/>
      </c>
      <c r="AD285" s="89">
        <f t="shared" si="183"/>
        <v>1</v>
      </c>
      <c r="AE285" s="168">
        <f t="shared" si="179"/>
        <v>0.1131240540815653</v>
      </c>
      <c r="AF285" s="165">
        <f t="shared" si="194"/>
        <v>1</v>
      </c>
      <c r="AG285" s="70">
        <f t="shared" si="184"/>
        <v>1</v>
      </c>
      <c r="AH285" s="102">
        <f t="shared" si="185"/>
        <v>0</v>
      </c>
      <c r="AI285" s="230" t="str">
        <f t="shared" si="162"/>
        <v/>
      </c>
      <c r="AJ285" s="46">
        <f t="shared" si="191"/>
        <v>0</v>
      </c>
      <c r="AK285" s="27">
        <v>22563</v>
      </c>
      <c r="AL285">
        <v>9.5</v>
      </c>
      <c r="AM285">
        <v>20.2600002288818</v>
      </c>
      <c r="AN285">
        <v>0</v>
      </c>
      <c r="AO285">
        <v>36.055943640381003</v>
      </c>
      <c r="AP285" s="34">
        <f t="shared" si="163"/>
        <v>3.6284973273574503</v>
      </c>
      <c r="AQ285" s="38">
        <f t="shared" si="173"/>
        <v>0</v>
      </c>
      <c r="AR285" s="40">
        <f t="shared" si="174"/>
        <v>0</v>
      </c>
      <c r="AS285" s="61">
        <f t="shared" si="164"/>
        <v>17.570000171661349</v>
      </c>
      <c r="AT285" s="35" t="str">
        <f t="shared" si="165"/>
        <v xml:space="preserve"> </v>
      </c>
      <c r="AU285" s="76" t="str">
        <f t="shared" si="178"/>
        <v/>
      </c>
      <c r="AV285" s="89">
        <f t="shared" si="187"/>
        <v>1</v>
      </c>
      <c r="AW285" s="168">
        <f t="shared" si="166"/>
        <v>0.11126651577646482</v>
      </c>
      <c r="AX285" s="165">
        <f t="shared" si="195"/>
        <v>0</v>
      </c>
      <c r="AY285" s="70" t="str">
        <f t="shared" si="186"/>
        <v/>
      </c>
      <c r="AZ285" s="102">
        <f t="shared" si="188"/>
        <v>3.9700008392334212</v>
      </c>
      <c r="BA285" s="230" t="str">
        <f t="shared" si="175"/>
        <v/>
      </c>
      <c r="BB285" s="46">
        <f t="shared" si="192"/>
        <v>1</v>
      </c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DG285">
        <v>1</v>
      </c>
      <c r="DH285">
        <v>25.5</v>
      </c>
      <c r="DK285">
        <v>0</v>
      </c>
    </row>
    <row r="286" spans="1:115" ht="15.6">
      <c r="A286" s="27">
        <v>20372</v>
      </c>
      <c r="B286">
        <v>10.1199998855591</v>
      </c>
      <c r="C286">
        <v>18.0100002288818</v>
      </c>
      <c r="D286">
        <v>12.1000003814697</v>
      </c>
      <c r="E286">
        <v>36.055943640381003</v>
      </c>
      <c r="F286" s="36">
        <f t="shared" si="157"/>
        <v>3.029640184312044</v>
      </c>
      <c r="G286" s="41">
        <f t="shared" si="167"/>
        <v>42.830525456214446</v>
      </c>
      <c r="H286" s="42">
        <f t="shared" si="168"/>
        <v>0.85661050912428893</v>
      </c>
      <c r="I286" s="61">
        <f t="shared" si="158"/>
        <v>16.037500143051126</v>
      </c>
      <c r="J286" s="37">
        <f t="shared" si="169"/>
        <v>1</v>
      </c>
      <c r="K286" s="89">
        <f t="shared" si="176"/>
        <v>1</v>
      </c>
      <c r="L286" s="89">
        <f t="shared" si="180"/>
        <v>1</v>
      </c>
      <c r="M286" s="168">
        <f t="shared" si="190"/>
        <v>9.9212224212910788E-2</v>
      </c>
      <c r="N286" s="165">
        <f t="shared" si="193"/>
        <v>1</v>
      </c>
      <c r="O286" s="70">
        <f t="shared" si="181"/>
        <v>1</v>
      </c>
      <c r="P286" s="102">
        <f t="shared" si="182"/>
        <v>0</v>
      </c>
      <c r="Q286" s="230" t="str">
        <f t="shared" si="159"/>
        <v/>
      </c>
      <c r="R286" s="46">
        <f t="shared" si="189"/>
        <v>1</v>
      </c>
      <c r="S286" s="27">
        <v>22198</v>
      </c>
      <c r="T286">
        <v>6.9699997901916504</v>
      </c>
      <c r="U286">
        <v>18.399999618530298</v>
      </c>
      <c r="V286">
        <v>0.5</v>
      </c>
      <c r="W286">
        <v>36.055943640381003</v>
      </c>
      <c r="X286" s="36">
        <f t="shared" si="160"/>
        <v>3.4885738813826421</v>
      </c>
      <c r="Y286" s="41">
        <f t="shared" si="170"/>
        <v>16.372125582701099</v>
      </c>
      <c r="Z286" s="42">
        <f t="shared" si="171"/>
        <v>0.32744251165402199</v>
      </c>
      <c r="AA286" s="61">
        <f t="shared" si="161"/>
        <v>15.542499661445635</v>
      </c>
      <c r="AB286" s="37">
        <f t="shared" si="172"/>
        <v>1</v>
      </c>
      <c r="AC286" s="89" t="str">
        <f t="shared" si="177"/>
        <v/>
      </c>
      <c r="AD286" s="89">
        <f t="shared" si="183"/>
        <v>1</v>
      </c>
      <c r="AE286" s="168">
        <f t="shared" si="179"/>
        <v>9.4514106979600943E-2</v>
      </c>
      <c r="AF286" s="165">
        <f t="shared" si="194"/>
        <v>0</v>
      </c>
      <c r="AG286" s="70">
        <f t="shared" si="184"/>
        <v>1</v>
      </c>
      <c r="AH286" s="102">
        <f t="shared" si="185"/>
        <v>0</v>
      </c>
      <c r="AI286" s="230" t="str">
        <f t="shared" si="162"/>
        <v/>
      </c>
      <c r="AJ286" s="46">
        <f t="shared" si="191"/>
        <v>0</v>
      </c>
      <c r="AK286" s="27">
        <v>22564</v>
      </c>
      <c r="AL286">
        <v>8.2200002670288104</v>
      </c>
      <c r="AM286">
        <v>26.149999618530298</v>
      </c>
      <c r="AN286">
        <v>0</v>
      </c>
      <c r="AO286">
        <v>36.264787575352699</v>
      </c>
      <c r="AP286" s="34">
        <f t="shared" si="163"/>
        <v>5.0433476250637348</v>
      </c>
      <c r="AQ286" s="38">
        <f t="shared" si="173"/>
        <v>0</v>
      </c>
      <c r="AR286" s="40">
        <f t="shared" si="174"/>
        <v>0</v>
      </c>
      <c r="AS286" s="61">
        <f t="shared" si="164"/>
        <v>21.667499780654929</v>
      </c>
      <c r="AT286" s="35" t="str">
        <f t="shared" si="165"/>
        <v xml:space="preserve"> </v>
      </c>
      <c r="AU286" s="76" t="str">
        <f t="shared" si="178"/>
        <v/>
      </c>
      <c r="AV286" s="89">
        <f t="shared" si="187"/>
        <v>1</v>
      </c>
      <c r="AW286" s="168">
        <f t="shared" si="166"/>
        <v>0</v>
      </c>
      <c r="AX286" s="165">
        <f t="shared" si="195"/>
        <v>1</v>
      </c>
      <c r="AY286" s="70" t="str">
        <f t="shared" si="186"/>
        <v/>
      </c>
      <c r="AZ286" s="102">
        <f t="shared" si="188"/>
        <v>6.1040006637573638</v>
      </c>
      <c r="BA286" s="230" t="str">
        <f t="shared" si="175"/>
        <v/>
      </c>
      <c r="BB286" s="46">
        <f t="shared" si="192"/>
        <v>1</v>
      </c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DG286">
        <v>-1</v>
      </c>
      <c r="DH286" s="39">
        <v>25.5</v>
      </c>
      <c r="DK286">
        <v>0</v>
      </c>
    </row>
    <row r="287" spans="1:115" ht="15.6">
      <c r="A287" s="27">
        <v>20373</v>
      </c>
      <c r="B287">
        <v>8.9399995803833008</v>
      </c>
      <c r="C287">
        <v>19.530000686645501</v>
      </c>
      <c r="D287">
        <v>1.70000004768372</v>
      </c>
      <c r="E287">
        <v>36.264787575352699</v>
      </c>
      <c r="F287" s="36">
        <f t="shared" si="157"/>
        <v>3.5491113277029478</v>
      </c>
      <c r="G287" s="41">
        <f t="shared" si="167"/>
        <v>41.691236441735811</v>
      </c>
      <c r="H287" s="42">
        <f t="shared" si="168"/>
        <v>0.83382472883471626</v>
      </c>
      <c r="I287" s="61">
        <f t="shared" si="158"/>
        <v>16.882500410079949</v>
      </c>
      <c r="J287" s="37">
        <f t="shared" si="169"/>
        <v>1</v>
      </c>
      <c r="K287" s="89">
        <f t="shared" si="176"/>
        <v>1</v>
      </c>
      <c r="L287" s="89">
        <f t="shared" si="180"/>
        <v>1</v>
      </c>
      <c r="M287" s="168">
        <f t="shared" si="190"/>
        <v>0.10644006269065748</v>
      </c>
      <c r="N287" s="165">
        <f t="shared" si="193"/>
        <v>1</v>
      </c>
      <c r="O287" s="70">
        <f t="shared" si="181"/>
        <v>1</v>
      </c>
      <c r="P287" s="102">
        <f t="shared" si="182"/>
        <v>0</v>
      </c>
      <c r="Q287" s="230" t="str">
        <f t="shared" si="159"/>
        <v/>
      </c>
      <c r="R287" s="46">
        <f t="shared" si="189"/>
        <v>1</v>
      </c>
      <c r="S287" s="27">
        <v>22199</v>
      </c>
      <c r="T287">
        <v>8.2299995422363299</v>
      </c>
      <c r="U287">
        <v>20.690000534057599</v>
      </c>
      <c r="V287">
        <v>0.20000000298023199</v>
      </c>
      <c r="W287">
        <v>36.264787575352699</v>
      </c>
      <c r="X287" s="36">
        <f t="shared" si="160"/>
        <v>3.8767722806200626</v>
      </c>
      <c r="Y287" s="41">
        <f t="shared" si="170"/>
        <v>13.470707761185281</v>
      </c>
      <c r="Z287" s="42">
        <f t="shared" si="171"/>
        <v>0.2694141552237056</v>
      </c>
      <c r="AA287" s="61">
        <f t="shared" si="161"/>
        <v>17.575000286102281</v>
      </c>
      <c r="AB287" s="37">
        <f t="shared" si="172"/>
        <v>1</v>
      </c>
      <c r="AC287" s="89" t="str">
        <f t="shared" si="177"/>
        <v/>
      </c>
      <c r="AD287" s="89">
        <f t="shared" si="183"/>
        <v>1</v>
      </c>
      <c r="AE287" s="168">
        <f t="shared" si="179"/>
        <v>0.11129715264501967</v>
      </c>
      <c r="AF287" s="165">
        <f t="shared" si="194"/>
        <v>0</v>
      </c>
      <c r="AG287" s="70">
        <f t="shared" si="184"/>
        <v>1</v>
      </c>
      <c r="AH287" s="102">
        <f t="shared" si="185"/>
        <v>0</v>
      </c>
      <c r="AI287" s="230" t="str">
        <f t="shared" si="162"/>
        <v/>
      </c>
      <c r="AJ287" s="46">
        <f t="shared" si="191"/>
        <v>0</v>
      </c>
      <c r="AK287" s="27">
        <v>22565</v>
      </c>
      <c r="AL287">
        <v>9.6000003814697301</v>
      </c>
      <c r="AM287">
        <v>20.889999389648398</v>
      </c>
      <c r="AN287">
        <v>0</v>
      </c>
      <c r="AO287">
        <v>36.471618760727203</v>
      </c>
      <c r="AP287" s="34">
        <f t="shared" si="163"/>
        <v>3.8016269503666167</v>
      </c>
      <c r="AQ287" s="38">
        <f t="shared" si="173"/>
        <v>0</v>
      </c>
      <c r="AR287" s="40">
        <f t="shared" si="174"/>
        <v>0</v>
      </c>
      <c r="AS287" s="61">
        <f t="shared" si="164"/>
        <v>18.067499637603731</v>
      </c>
      <c r="AT287" s="35" t="str">
        <f t="shared" si="165"/>
        <v xml:space="preserve"> </v>
      </c>
      <c r="AU287" s="76" t="str">
        <f t="shared" si="178"/>
        <v/>
      </c>
      <c r="AV287" s="89">
        <f t="shared" si="187"/>
        <v>1</v>
      </c>
      <c r="AW287" s="168">
        <f t="shared" si="166"/>
        <v>0.11392741733959159</v>
      </c>
      <c r="AX287" s="165">
        <f t="shared" si="195"/>
        <v>1</v>
      </c>
      <c r="AY287" s="70" t="str">
        <f t="shared" si="186"/>
        <v/>
      </c>
      <c r="AZ287" s="102">
        <f t="shared" si="188"/>
        <v>6.1040006637573638</v>
      </c>
      <c r="BA287" s="230" t="str">
        <f t="shared" si="175"/>
        <v/>
      </c>
      <c r="BB287" s="46">
        <f t="shared" si="192"/>
        <v>1</v>
      </c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DG287" s="39">
        <v>3</v>
      </c>
      <c r="DH287">
        <v>26</v>
      </c>
      <c r="DK287">
        <v>0</v>
      </c>
    </row>
    <row r="288" spans="1:115" ht="15.6">
      <c r="A288" s="27">
        <v>20374</v>
      </c>
      <c r="B288">
        <v>10.420000076293899</v>
      </c>
      <c r="C288">
        <v>20.5200004577637</v>
      </c>
      <c r="D288">
        <v>0.40000000596046398</v>
      </c>
      <c r="E288">
        <v>36.471618760727203</v>
      </c>
      <c r="F288" s="36">
        <f t="shared" si="157"/>
        <v>3.6201810492330044</v>
      </c>
      <c r="G288" s="41">
        <f t="shared" si="167"/>
        <v>39.195091608309873</v>
      </c>
      <c r="H288" s="42">
        <f t="shared" si="168"/>
        <v>0.78390183216619747</v>
      </c>
      <c r="I288" s="61">
        <f t="shared" si="158"/>
        <v>17.995000362396251</v>
      </c>
      <c r="J288" s="37">
        <f t="shared" si="169"/>
        <v>1</v>
      </c>
      <c r="K288" s="89">
        <f t="shared" si="176"/>
        <v>1</v>
      </c>
      <c r="L288" s="89">
        <f t="shared" si="180"/>
        <v>1</v>
      </c>
      <c r="M288" s="168">
        <f t="shared" si="190"/>
        <v>0.1135921137329719</v>
      </c>
      <c r="N288" s="165">
        <f t="shared" si="193"/>
        <v>1</v>
      </c>
      <c r="O288" s="70">
        <f t="shared" si="181"/>
        <v>1</v>
      </c>
      <c r="P288" s="102">
        <f t="shared" si="182"/>
        <v>0</v>
      </c>
      <c r="Q288" s="230" t="str">
        <f t="shared" si="159"/>
        <v/>
      </c>
      <c r="R288" s="46">
        <f t="shared" si="189"/>
        <v>1</v>
      </c>
      <c r="S288" s="27">
        <v>22200</v>
      </c>
      <c r="T288">
        <v>8.4499998092651403</v>
      </c>
      <c r="U288">
        <v>25.360000610351602</v>
      </c>
      <c r="V288">
        <v>0</v>
      </c>
      <c r="W288">
        <v>36.471618760727203</v>
      </c>
      <c r="X288" s="36">
        <f t="shared" si="160"/>
        <v>4.8863059536319291</v>
      </c>
      <c r="Y288" s="41">
        <f t="shared" si="170"/>
        <v>9.5616629982797381</v>
      </c>
      <c r="Z288" s="42">
        <f t="shared" si="171"/>
        <v>0.19123325996559476</v>
      </c>
      <c r="AA288" s="61">
        <f t="shared" si="161"/>
        <v>21.132500410079984</v>
      </c>
      <c r="AB288" s="37" t="str">
        <f t="shared" si="172"/>
        <v xml:space="preserve"> </v>
      </c>
      <c r="AC288" s="89" t="str">
        <f t="shared" si="177"/>
        <v/>
      </c>
      <c r="AD288" s="89">
        <f t="shared" si="183"/>
        <v>1</v>
      </c>
      <c r="AE288" s="168">
        <f t="shared" si="179"/>
        <v>8.2142596855636171E-2</v>
      </c>
      <c r="AF288" s="165">
        <f t="shared" si="194"/>
        <v>0</v>
      </c>
      <c r="AG288" s="70">
        <f t="shared" si="184"/>
        <v>1</v>
      </c>
      <c r="AH288" s="102">
        <f t="shared" si="185"/>
        <v>1.7060003280639875</v>
      </c>
      <c r="AI288" s="230" t="str">
        <f t="shared" si="162"/>
        <v/>
      </c>
      <c r="AJ288" s="46">
        <f t="shared" si="191"/>
        <v>0</v>
      </c>
      <c r="AK288" s="27">
        <v>22566</v>
      </c>
      <c r="AL288">
        <v>12.75</v>
      </c>
      <c r="AM288">
        <v>20.629999160766602</v>
      </c>
      <c r="AN288">
        <v>1.6000000238418599</v>
      </c>
      <c r="AO288">
        <v>36.6763751057536</v>
      </c>
      <c r="AP288" s="34">
        <f t="shared" si="163"/>
        <v>3.3335304932497372</v>
      </c>
      <c r="AQ288" s="38">
        <f t="shared" si="173"/>
        <v>0</v>
      </c>
      <c r="AR288" s="40">
        <f t="shared" si="174"/>
        <v>0</v>
      </c>
      <c r="AS288" s="61">
        <f t="shared" si="164"/>
        <v>18.659999370574951</v>
      </c>
      <c r="AT288" s="35" t="str">
        <f t="shared" si="165"/>
        <v xml:space="preserve"> </v>
      </c>
      <c r="AU288" s="76" t="str">
        <f t="shared" si="178"/>
        <v/>
      </c>
      <c r="AV288" s="89">
        <f t="shared" si="187"/>
        <v>1</v>
      </c>
      <c r="AW288" s="168">
        <f t="shared" si="166"/>
        <v>0.1158469420877824</v>
      </c>
      <c r="AX288" s="165">
        <f t="shared" si="195"/>
        <v>1</v>
      </c>
      <c r="AY288" s="70" t="str">
        <f t="shared" si="186"/>
        <v/>
      </c>
      <c r="AZ288" s="102">
        <f t="shared" si="188"/>
        <v>6.1040006637573638</v>
      </c>
      <c r="BA288" s="230" t="str">
        <f t="shared" si="175"/>
        <v/>
      </c>
      <c r="BB288" s="46">
        <f t="shared" si="192"/>
        <v>1</v>
      </c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DG288">
        <v>6.3</v>
      </c>
      <c r="DH288">
        <v>29.5</v>
      </c>
      <c r="DK288">
        <v>0</v>
      </c>
    </row>
    <row r="289" spans="1:115" ht="15.6">
      <c r="A289" s="27">
        <v>20375</v>
      </c>
      <c r="B289">
        <v>9.5799999237060494</v>
      </c>
      <c r="C289">
        <v>16.5</v>
      </c>
      <c r="D289">
        <v>17.899999618530298</v>
      </c>
      <c r="E289">
        <v>36.6763751057536</v>
      </c>
      <c r="F289" s="36">
        <f t="shared" si="157"/>
        <v>2.7932871013813361</v>
      </c>
      <c r="G289" s="41">
        <f t="shared" si="167"/>
        <v>50</v>
      </c>
      <c r="H289" s="42">
        <f t="shared" si="168"/>
        <v>1</v>
      </c>
      <c r="I289" s="61">
        <f t="shared" si="158"/>
        <v>14.769999980926512</v>
      </c>
      <c r="J289" s="37">
        <f t="shared" si="169"/>
        <v>1</v>
      </c>
      <c r="K289" s="89">
        <f t="shared" si="176"/>
        <v>1</v>
      </c>
      <c r="L289" s="89">
        <f t="shared" si="180"/>
        <v>1</v>
      </c>
      <c r="M289" s="168">
        <f t="shared" si="190"/>
        <v>8.6726520726663286E-2</v>
      </c>
      <c r="N289" s="165">
        <f t="shared" si="193"/>
        <v>1</v>
      </c>
      <c r="O289" s="70">
        <f t="shared" si="181"/>
        <v>1</v>
      </c>
      <c r="P289" s="102">
        <f t="shared" si="182"/>
        <v>0</v>
      </c>
      <c r="Q289" s="230" t="str">
        <f t="shared" si="159"/>
        <v/>
      </c>
      <c r="R289" s="46">
        <f t="shared" si="189"/>
        <v>1</v>
      </c>
      <c r="S289" s="27">
        <v>22201</v>
      </c>
      <c r="T289">
        <v>10.1499996185303</v>
      </c>
      <c r="U289">
        <v>28.040000915527301</v>
      </c>
      <c r="V289">
        <v>0</v>
      </c>
      <c r="W289">
        <v>36.6763751057536</v>
      </c>
      <c r="X289" s="36">
        <f t="shared" si="160"/>
        <v>5.3730497439797134</v>
      </c>
      <c r="Y289" s="41">
        <f t="shared" si="170"/>
        <v>5.2632232030959676</v>
      </c>
      <c r="Z289" s="42">
        <f t="shared" si="171"/>
        <v>0.10526446406191935</v>
      </c>
      <c r="AA289" s="61">
        <f t="shared" si="161"/>
        <v>23.567500591278051</v>
      </c>
      <c r="AB289" s="37" t="str">
        <f t="shared" si="172"/>
        <v xml:space="preserve"> </v>
      </c>
      <c r="AC289" s="89" t="str">
        <f t="shared" si="177"/>
        <v/>
      </c>
      <c r="AD289" s="89">
        <f t="shared" si="183"/>
        <v>1</v>
      </c>
      <c r="AE289" s="168">
        <f t="shared" si="179"/>
        <v>0</v>
      </c>
      <c r="AF289" s="165">
        <f t="shared" si="194"/>
        <v>0</v>
      </c>
      <c r="AG289" s="70" t="str">
        <f t="shared" si="184"/>
        <v/>
      </c>
      <c r="AH289" s="102">
        <f t="shared" si="185"/>
        <v>5.3600008010864286</v>
      </c>
      <c r="AI289" s="230" t="str">
        <f t="shared" si="162"/>
        <v/>
      </c>
      <c r="AJ289" s="46">
        <f t="shared" si="191"/>
        <v>0</v>
      </c>
      <c r="AK289" s="27">
        <v>22567</v>
      </c>
      <c r="AL289">
        <v>12.5100002288818</v>
      </c>
      <c r="AM289">
        <v>19.190000534057599</v>
      </c>
      <c r="AN289">
        <v>1.3999999761581401</v>
      </c>
      <c r="AO289">
        <v>36.878994519680496</v>
      </c>
      <c r="AP289" s="34">
        <f t="shared" si="163"/>
        <v>3.0110234518406274</v>
      </c>
      <c r="AQ289" s="38">
        <f t="shared" si="173"/>
        <v>0</v>
      </c>
      <c r="AR289" s="40">
        <f t="shared" si="174"/>
        <v>0</v>
      </c>
      <c r="AS289" s="61">
        <f t="shared" si="164"/>
        <v>17.520000457763651</v>
      </c>
      <c r="AT289" s="35" t="str">
        <f t="shared" si="165"/>
        <v xml:space="preserve"> </v>
      </c>
      <c r="AU289" s="76" t="str">
        <f t="shared" si="178"/>
        <v/>
      </c>
      <c r="AV289" s="89">
        <f t="shared" si="187"/>
        <v>1</v>
      </c>
      <c r="AW289" s="168">
        <f t="shared" si="166"/>
        <v>0.11095621261479367</v>
      </c>
      <c r="AX289" s="165">
        <f t="shared" si="195"/>
        <v>1</v>
      </c>
      <c r="AY289" s="70" t="str">
        <f t="shared" si="186"/>
        <v/>
      </c>
      <c r="AZ289" s="102">
        <f t="shared" si="188"/>
        <v>6.1040006637573638</v>
      </c>
      <c r="BA289" s="230" t="str">
        <f t="shared" si="175"/>
        <v/>
      </c>
      <c r="BB289" s="46">
        <f t="shared" si="192"/>
        <v>1</v>
      </c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DG289" s="39">
        <v>4</v>
      </c>
      <c r="DH289">
        <v>32</v>
      </c>
      <c r="DK289">
        <v>0</v>
      </c>
    </row>
    <row r="290" spans="1:115" ht="15.6">
      <c r="A290" s="27">
        <v>20376</v>
      </c>
      <c r="B290">
        <v>8.3199996948242205</v>
      </c>
      <c r="C290">
        <v>16.469999313354499</v>
      </c>
      <c r="D290">
        <v>9.5</v>
      </c>
      <c r="E290">
        <v>36.878994519680496</v>
      </c>
      <c r="F290" s="36">
        <f t="shared" si="157"/>
        <v>2.9843835980551328</v>
      </c>
      <c r="G290" s="41">
        <f t="shared" si="167"/>
        <v>50</v>
      </c>
      <c r="H290" s="42">
        <f t="shared" si="168"/>
        <v>1</v>
      </c>
      <c r="I290" s="61">
        <f t="shared" si="158"/>
        <v>14.432499408721929</v>
      </c>
      <c r="J290" s="37">
        <f t="shared" si="169"/>
        <v>1</v>
      </c>
      <c r="K290" s="89">
        <f t="shared" si="176"/>
        <v>1</v>
      </c>
      <c r="L290" s="89">
        <f t="shared" si="180"/>
        <v>1</v>
      </c>
      <c r="M290" s="168">
        <f t="shared" si="190"/>
        <v>8.3203153433893492E-2</v>
      </c>
      <c r="N290" s="165">
        <f t="shared" si="193"/>
        <v>1</v>
      </c>
      <c r="O290" s="70">
        <f t="shared" si="181"/>
        <v>1</v>
      </c>
      <c r="P290" s="102">
        <f t="shared" si="182"/>
        <v>0</v>
      </c>
      <c r="Q290" s="230" t="str">
        <f t="shared" si="159"/>
        <v/>
      </c>
      <c r="R290" s="46">
        <f t="shared" si="189"/>
        <v>1</v>
      </c>
      <c r="S290" s="27">
        <v>22202</v>
      </c>
      <c r="T290">
        <v>7.9699997901916504</v>
      </c>
      <c r="U290">
        <v>23.379999160766602</v>
      </c>
      <c r="V290">
        <v>0</v>
      </c>
      <c r="W290">
        <v>36.878994519680496</v>
      </c>
      <c r="X290" s="36">
        <f t="shared" si="160"/>
        <v>4.54948997966408</v>
      </c>
      <c r="Y290" s="41">
        <f t="shared" si="170"/>
        <v>1.6236312193647033</v>
      </c>
      <c r="Z290" s="42">
        <f t="shared" si="171"/>
        <v>3.2472624387294063E-2</v>
      </c>
      <c r="AA290" s="61">
        <f t="shared" si="161"/>
        <v>19.527499318122864</v>
      </c>
      <c r="AB290" s="37" t="str">
        <f t="shared" si="172"/>
        <v xml:space="preserve"> </v>
      </c>
      <c r="AC290" s="89" t="str">
        <f t="shared" si="177"/>
        <v/>
      </c>
      <c r="AD290" s="89">
        <f t="shared" si="183"/>
        <v>1</v>
      </c>
      <c r="AE290" s="168">
        <f t="shared" si="179"/>
        <v>0.11500983479751548</v>
      </c>
      <c r="AF290" s="165">
        <f t="shared" si="194"/>
        <v>0</v>
      </c>
      <c r="AG290" s="70" t="str">
        <f t="shared" si="184"/>
        <v/>
      </c>
      <c r="AH290" s="102">
        <f t="shared" si="185"/>
        <v>5.7820002555847196</v>
      </c>
      <c r="AI290" s="230" t="str">
        <f t="shared" si="162"/>
        <v/>
      </c>
      <c r="AJ290" s="46">
        <f t="shared" si="191"/>
        <v>0</v>
      </c>
      <c r="AK290" s="27">
        <v>22568</v>
      </c>
      <c r="AL290">
        <v>10.1300001144409</v>
      </c>
      <c r="AM290">
        <v>19.920000076293899</v>
      </c>
      <c r="AN290">
        <v>0</v>
      </c>
      <c r="AO290">
        <v>37.079414911756999</v>
      </c>
      <c r="AP290" s="34">
        <f t="shared" si="163"/>
        <v>3.5751206731651348</v>
      </c>
      <c r="AQ290" s="38">
        <f t="shared" si="173"/>
        <v>0</v>
      </c>
      <c r="AR290" s="40">
        <f t="shared" si="174"/>
        <v>0</v>
      </c>
      <c r="AS290" s="61">
        <f t="shared" si="164"/>
        <v>17.472500085830649</v>
      </c>
      <c r="AT290" s="35" t="str">
        <f t="shared" si="165"/>
        <v xml:space="preserve"> </v>
      </c>
      <c r="AU290" s="76" t="str">
        <f t="shared" si="178"/>
        <v/>
      </c>
      <c r="AV290" s="89">
        <f t="shared" si="187"/>
        <v>1</v>
      </c>
      <c r="AW290" s="168">
        <f t="shared" si="166"/>
        <v>0.11065489616648377</v>
      </c>
      <c r="AX290" s="165">
        <f t="shared" si="195"/>
        <v>1</v>
      </c>
      <c r="AY290" s="70">
        <f t="shared" si="186"/>
        <v>1</v>
      </c>
      <c r="AZ290" s="102">
        <f t="shared" si="188"/>
        <v>6.0060007095337031</v>
      </c>
      <c r="BA290" s="230" t="str">
        <f t="shared" si="175"/>
        <v/>
      </c>
      <c r="BB290" s="46">
        <f t="shared" si="192"/>
        <v>0</v>
      </c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DG290">
        <v>2</v>
      </c>
      <c r="DH290">
        <v>27</v>
      </c>
      <c r="DK290">
        <v>0</v>
      </c>
    </row>
    <row r="291" spans="1:115" ht="15.6">
      <c r="A291" s="27">
        <v>20377</v>
      </c>
      <c r="B291">
        <v>11.6499996185303</v>
      </c>
      <c r="C291">
        <v>18.569999694824201</v>
      </c>
      <c r="D291">
        <v>4.6999998092651403</v>
      </c>
      <c r="E291">
        <v>37.079414911756999</v>
      </c>
      <c r="F291" s="36">
        <f t="shared" si="157"/>
        <v>3.0135302249542817</v>
      </c>
      <c r="G291" s="41">
        <f t="shared" si="167"/>
        <v>50</v>
      </c>
      <c r="H291" s="42">
        <f t="shared" si="168"/>
        <v>1</v>
      </c>
      <c r="I291" s="61">
        <f t="shared" si="158"/>
        <v>16.839999675750725</v>
      </c>
      <c r="J291" s="37">
        <f t="shared" si="169"/>
        <v>1</v>
      </c>
      <c r="K291" s="89">
        <f t="shared" si="176"/>
        <v>1</v>
      </c>
      <c r="L291" s="89">
        <f t="shared" si="180"/>
        <v>1</v>
      </c>
      <c r="M291" s="168">
        <f t="shared" si="190"/>
        <v>0.10610639549329554</v>
      </c>
      <c r="N291" s="165">
        <f t="shared" si="193"/>
        <v>1</v>
      </c>
      <c r="O291" s="70">
        <f t="shared" si="181"/>
        <v>1</v>
      </c>
      <c r="P291" s="102">
        <f t="shared" si="182"/>
        <v>0</v>
      </c>
      <c r="Q291" s="230" t="str">
        <f t="shared" si="159"/>
        <v/>
      </c>
      <c r="R291" s="46">
        <f t="shared" si="189"/>
        <v>0</v>
      </c>
      <c r="S291" s="27">
        <v>22203</v>
      </c>
      <c r="T291">
        <v>11.9099998474121</v>
      </c>
      <c r="U291">
        <v>23.610000610351602</v>
      </c>
      <c r="V291">
        <v>0</v>
      </c>
      <c r="W291">
        <v>37.079414911756999</v>
      </c>
      <c r="X291" s="36">
        <f t="shared" si="160"/>
        <v>4.2339850911227597</v>
      </c>
      <c r="Y291" s="41">
        <f t="shared" si="170"/>
        <v>0</v>
      </c>
      <c r="Z291" s="42">
        <f t="shared" si="171"/>
        <v>0</v>
      </c>
      <c r="AA291" s="61">
        <f t="shared" si="161"/>
        <v>20.685000419616728</v>
      </c>
      <c r="AB291" s="37" t="str">
        <f t="shared" si="172"/>
        <v xml:space="preserve"> </v>
      </c>
      <c r="AC291" s="89" t="str">
        <f t="shared" si="177"/>
        <v/>
      </c>
      <c r="AD291" s="89">
        <f t="shared" si="183"/>
        <v>1</v>
      </c>
      <c r="AE291" s="168">
        <f t="shared" si="179"/>
        <v>9.9967580215161625E-2</v>
      </c>
      <c r="AF291" s="165">
        <f t="shared" si="194"/>
        <v>0</v>
      </c>
      <c r="AG291" s="70" t="str">
        <f t="shared" si="184"/>
        <v/>
      </c>
      <c r="AH291" s="102">
        <f t="shared" si="185"/>
        <v>7.1300005912781019</v>
      </c>
      <c r="AI291" s="230" t="str">
        <f t="shared" si="162"/>
        <v/>
      </c>
      <c r="AJ291" s="46">
        <f t="shared" si="191"/>
        <v>0</v>
      </c>
      <c r="AK291" s="27">
        <v>22569</v>
      </c>
      <c r="AL291">
        <v>8.2600002288818395</v>
      </c>
      <c r="AM291">
        <v>24.600000381469702</v>
      </c>
      <c r="AN291">
        <v>0</v>
      </c>
      <c r="AO291">
        <v>37.277578764486897</v>
      </c>
      <c r="AP291" s="34">
        <f t="shared" si="163"/>
        <v>4.8421961636913107</v>
      </c>
      <c r="AQ291" s="38">
        <f t="shared" si="173"/>
        <v>0</v>
      </c>
      <c r="AR291" s="40">
        <f t="shared" si="174"/>
        <v>0</v>
      </c>
      <c r="AS291" s="61">
        <f t="shared" si="164"/>
        <v>20.515000343322736</v>
      </c>
      <c r="AT291" s="35" t="str">
        <f t="shared" si="165"/>
        <v xml:space="preserve"> </v>
      </c>
      <c r="AU291" s="76" t="str">
        <f t="shared" si="178"/>
        <v/>
      </c>
      <c r="AV291" s="89">
        <f t="shared" si="187"/>
        <v>1</v>
      </c>
      <c r="AW291" s="168">
        <f t="shared" si="166"/>
        <v>0.10399343722913078</v>
      </c>
      <c r="AX291" s="165">
        <f t="shared" si="195"/>
        <v>1</v>
      </c>
      <c r="AY291" s="70" t="str">
        <f t="shared" si="186"/>
        <v/>
      </c>
      <c r="AZ291" s="102">
        <f t="shared" si="188"/>
        <v>5.2820007324218521</v>
      </c>
      <c r="BA291" s="230" t="str">
        <f t="shared" si="175"/>
        <v/>
      </c>
      <c r="BB291" s="46">
        <f t="shared" si="192"/>
        <v>0</v>
      </c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DG291" s="39">
        <v>6</v>
      </c>
      <c r="DH291">
        <v>24</v>
      </c>
      <c r="DK291">
        <v>0</v>
      </c>
    </row>
    <row r="292" spans="1:115" ht="15.6">
      <c r="A292" s="27">
        <v>20378</v>
      </c>
      <c r="B292">
        <v>11.319999694824199</v>
      </c>
      <c r="C292">
        <v>18.540000915527301</v>
      </c>
      <c r="D292">
        <v>2.7999999523162802</v>
      </c>
      <c r="E292">
        <v>37.277578764486897</v>
      </c>
      <c r="F292" s="36">
        <f t="shared" si="157"/>
        <v>3.0776844694913001</v>
      </c>
      <c r="G292" s="41">
        <f t="shared" si="167"/>
        <v>50</v>
      </c>
      <c r="H292" s="42">
        <f t="shared" si="168"/>
        <v>1</v>
      </c>
      <c r="I292" s="61">
        <f t="shared" si="158"/>
        <v>16.735000610351527</v>
      </c>
      <c r="J292" s="37">
        <f t="shared" si="169"/>
        <v>1</v>
      </c>
      <c r="K292" s="89">
        <f t="shared" si="176"/>
        <v>1</v>
      </c>
      <c r="L292" s="89">
        <f t="shared" si="180"/>
        <v>1</v>
      </c>
      <c r="M292" s="168">
        <f t="shared" si="190"/>
        <v>0.10526683628654317</v>
      </c>
      <c r="N292" s="165">
        <f t="shared" si="193"/>
        <v>1</v>
      </c>
      <c r="O292" s="70">
        <f t="shared" si="181"/>
        <v>1</v>
      </c>
      <c r="P292" s="102">
        <f t="shared" si="182"/>
        <v>0</v>
      </c>
      <c r="Q292" s="230" t="str">
        <f t="shared" si="159"/>
        <v/>
      </c>
      <c r="R292" s="46">
        <f t="shared" si="189"/>
        <v>0</v>
      </c>
      <c r="S292" s="27">
        <v>22204</v>
      </c>
      <c r="T292">
        <v>11.180000305175801</v>
      </c>
      <c r="U292">
        <v>18.7600002288818</v>
      </c>
      <c r="V292">
        <v>9</v>
      </c>
      <c r="W292">
        <v>37.277578764486897</v>
      </c>
      <c r="X292" s="36">
        <f t="shared" si="160"/>
        <v>3.1573337626685931</v>
      </c>
      <c r="Y292" s="41">
        <f t="shared" si="170"/>
        <v>6.4741329898651259</v>
      </c>
      <c r="Z292" s="42">
        <f t="shared" si="171"/>
        <v>0.12948265979730253</v>
      </c>
      <c r="AA292" s="61">
        <f t="shared" si="161"/>
        <v>16.865000247955301</v>
      </c>
      <c r="AB292" s="37" t="str">
        <f t="shared" si="172"/>
        <v xml:space="preserve"> </v>
      </c>
      <c r="AC292" s="89">
        <f t="shared" si="177"/>
        <v>1</v>
      </c>
      <c r="AD292" s="89">
        <f t="shared" si="183"/>
        <v>1</v>
      </c>
      <c r="AE292" s="168">
        <f t="shared" si="179"/>
        <v>0.10630311117741262</v>
      </c>
      <c r="AF292" s="165">
        <f t="shared" si="194"/>
        <v>0</v>
      </c>
      <c r="AG292" s="70" t="str">
        <f t="shared" si="184"/>
        <v/>
      </c>
      <c r="AH292" s="102">
        <f t="shared" si="185"/>
        <v>7.1300005912781019</v>
      </c>
      <c r="AI292" s="230" t="str">
        <f t="shared" si="162"/>
        <v/>
      </c>
      <c r="AJ292" s="46">
        <f t="shared" si="191"/>
        <v>0</v>
      </c>
      <c r="AK292" s="27">
        <v>22570</v>
      </c>
      <c r="AL292">
        <v>10.699999809265099</v>
      </c>
      <c r="AM292">
        <v>20</v>
      </c>
      <c r="AN292">
        <v>0</v>
      </c>
      <c r="AO292">
        <v>37.473446853393199</v>
      </c>
      <c r="AP292" s="34">
        <f t="shared" si="163"/>
        <v>3.5563983799809149</v>
      </c>
      <c r="AQ292" s="38">
        <f t="shared" si="173"/>
        <v>0</v>
      </c>
      <c r="AR292" s="40">
        <f t="shared" si="174"/>
        <v>0</v>
      </c>
      <c r="AS292" s="61">
        <f t="shared" si="164"/>
        <v>17.674999952316274</v>
      </c>
      <c r="AT292" s="35" t="str">
        <f t="shared" si="165"/>
        <v xml:space="preserve"> </v>
      </c>
      <c r="AU292" s="76" t="str">
        <f t="shared" si="178"/>
        <v/>
      </c>
      <c r="AV292" s="89">
        <f t="shared" si="187"/>
        <v>1</v>
      </c>
      <c r="AW292" s="168">
        <f t="shared" si="166"/>
        <v>0.11189440658443277</v>
      </c>
      <c r="AX292" s="165">
        <f t="shared" si="195"/>
        <v>0</v>
      </c>
      <c r="AY292" s="70" t="str">
        <f t="shared" si="186"/>
        <v/>
      </c>
      <c r="AZ292" s="102">
        <f t="shared" si="188"/>
        <v>5.2820007324218521</v>
      </c>
      <c r="BA292" s="230" t="str">
        <f t="shared" si="175"/>
        <v/>
      </c>
      <c r="BB292" s="46">
        <f t="shared" si="192"/>
        <v>0</v>
      </c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DG292">
        <v>8.5</v>
      </c>
      <c r="DH292">
        <v>23.5</v>
      </c>
      <c r="DK292">
        <v>0</v>
      </c>
    </row>
    <row r="293" spans="1:115" ht="15.6">
      <c r="A293" s="27">
        <v>20379</v>
      </c>
      <c r="B293">
        <v>9.1300001144409197</v>
      </c>
      <c r="C293">
        <v>16.200000762939499</v>
      </c>
      <c r="D293">
        <v>16.700000762939499</v>
      </c>
      <c r="E293">
        <v>37.473446853393199</v>
      </c>
      <c r="F293" s="36">
        <f t="shared" si="157"/>
        <v>2.8496814085849702</v>
      </c>
      <c r="G293" s="41">
        <f t="shared" si="167"/>
        <v>50</v>
      </c>
      <c r="H293" s="42">
        <f t="shared" si="168"/>
        <v>1</v>
      </c>
      <c r="I293" s="61">
        <f t="shared" si="158"/>
        <v>14.432500600814855</v>
      </c>
      <c r="J293" s="37">
        <f t="shared" si="169"/>
        <v>1</v>
      </c>
      <c r="K293" s="89">
        <f t="shared" si="176"/>
        <v>1</v>
      </c>
      <c r="L293" s="89">
        <f t="shared" si="180"/>
        <v>1</v>
      </c>
      <c r="M293" s="168">
        <f t="shared" si="190"/>
        <v>8.3203165974107637E-2</v>
      </c>
      <c r="N293" s="165">
        <f t="shared" si="193"/>
        <v>0</v>
      </c>
      <c r="O293" s="70">
        <f t="shared" si="181"/>
        <v>1</v>
      </c>
      <c r="P293" s="102">
        <f t="shared" si="182"/>
        <v>0</v>
      </c>
      <c r="Q293" s="230" t="str">
        <f t="shared" si="159"/>
        <v/>
      </c>
      <c r="R293" s="46">
        <f t="shared" si="189"/>
        <v>0</v>
      </c>
      <c r="S293" s="27">
        <v>22205</v>
      </c>
      <c r="T293">
        <v>8.7600002288818395</v>
      </c>
      <c r="U293">
        <v>18.549999237060501</v>
      </c>
      <c r="V293">
        <v>6.5</v>
      </c>
      <c r="W293">
        <v>37.473446853393199</v>
      </c>
      <c r="X293" s="36">
        <f t="shared" si="160"/>
        <v>3.4623136127176846</v>
      </c>
      <c r="Y293" s="41">
        <f t="shared" si="170"/>
        <v>10.204282099690978</v>
      </c>
      <c r="Z293" s="42">
        <f t="shared" si="171"/>
        <v>0.20408564199381957</v>
      </c>
      <c r="AA293" s="61">
        <f t="shared" si="161"/>
        <v>16.102499485015834</v>
      </c>
      <c r="AB293" s="37">
        <f t="shared" si="172"/>
        <v>1</v>
      </c>
      <c r="AC293" s="89">
        <f t="shared" si="177"/>
        <v>1</v>
      </c>
      <c r="AD293" s="89">
        <f t="shared" si="183"/>
        <v>1</v>
      </c>
      <c r="AE293" s="168">
        <f t="shared" si="179"/>
        <v>9.9807236523783108E-2</v>
      </c>
      <c r="AF293" s="165">
        <f t="shared" si="194"/>
        <v>0</v>
      </c>
      <c r="AG293" s="70" t="str">
        <f t="shared" si="184"/>
        <v/>
      </c>
      <c r="AH293" s="102">
        <f t="shared" si="185"/>
        <v>7.1300005912781019</v>
      </c>
      <c r="AI293" s="230" t="str">
        <f t="shared" si="162"/>
        <v/>
      </c>
      <c r="AJ293" s="46">
        <f t="shared" si="191"/>
        <v>0</v>
      </c>
      <c r="AK293" s="27">
        <v>22571</v>
      </c>
      <c r="AL293">
        <v>13.3599996566772</v>
      </c>
      <c r="AM293">
        <v>18.670000076293899</v>
      </c>
      <c r="AN293">
        <v>3.7999999523162802</v>
      </c>
      <c r="AO293">
        <v>37.6669845272543</v>
      </c>
      <c r="AP293" s="34">
        <f t="shared" si="163"/>
        <v>2.7553658601735029</v>
      </c>
      <c r="AQ293" s="38">
        <f t="shared" si="173"/>
        <v>1.5957072641774777</v>
      </c>
      <c r="AR293" s="40">
        <f t="shared" si="174"/>
        <v>3.191414528354955E-2</v>
      </c>
      <c r="AS293" s="61">
        <f t="shared" si="164"/>
        <v>17.342499971389724</v>
      </c>
      <c r="AT293" s="35" t="str">
        <f t="shared" si="165"/>
        <v xml:space="preserve"> </v>
      </c>
      <c r="AU293" s="76">
        <f t="shared" si="178"/>
        <v>1</v>
      </c>
      <c r="AV293" s="89">
        <f t="shared" si="187"/>
        <v>1</v>
      </c>
      <c r="AW293" s="168">
        <f t="shared" si="166"/>
        <v>0.10979898420375314</v>
      </c>
      <c r="AX293" s="165">
        <f t="shared" si="195"/>
        <v>0</v>
      </c>
      <c r="AY293" s="70">
        <f t="shared" si="186"/>
        <v>1</v>
      </c>
      <c r="AZ293" s="102">
        <f t="shared" si="188"/>
        <v>3.3460000991821319</v>
      </c>
      <c r="BA293" s="230" t="str">
        <f t="shared" si="175"/>
        <v/>
      </c>
      <c r="BB293" s="46">
        <f t="shared" si="192"/>
        <v>0</v>
      </c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DG293">
        <v>11</v>
      </c>
      <c r="DH293">
        <v>26.6</v>
      </c>
      <c r="DK293">
        <v>2.8</v>
      </c>
    </row>
    <row r="294" spans="1:115" ht="15.6">
      <c r="A294" s="27">
        <v>20380</v>
      </c>
      <c r="B294">
        <v>9.5500001907348597</v>
      </c>
      <c r="C294">
        <v>17.659999847412099</v>
      </c>
      <c r="D294">
        <v>2.2999999523162802</v>
      </c>
      <c r="E294">
        <v>37.6669845272543</v>
      </c>
      <c r="F294" s="36">
        <f t="shared" si="157"/>
        <v>3.1625093722050006</v>
      </c>
      <c r="G294" s="41">
        <f t="shared" si="167"/>
        <v>49.769992454552273</v>
      </c>
      <c r="H294" s="42">
        <f t="shared" si="168"/>
        <v>0.99539984909104551</v>
      </c>
      <c r="I294" s="61">
        <f t="shared" si="158"/>
        <v>15.632499933242789</v>
      </c>
      <c r="J294" s="37">
        <f t="shared" si="169"/>
        <v>1</v>
      </c>
      <c r="K294" s="89">
        <f t="shared" si="176"/>
        <v>1</v>
      </c>
      <c r="L294" s="89">
        <f t="shared" si="180"/>
        <v>1</v>
      </c>
      <c r="M294" s="168">
        <f t="shared" si="190"/>
        <v>9.5388356327734958E-2</v>
      </c>
      <c r="N294" s="165">
        <f t="shared" si="193"/>
        <v>0</v>
      </c>
      <c r="O294" s="70">
        <f t="shared" si="181"/>
        <v>1</v>
      </c>
      <c r="P294" s="102">
        <f t="shared" si="182"/>
        <v>0</v>
      </c>
      <c r="Q294" s="230">
        <f t="shared" si="159"/>
        <v>20380</v>
      </c>
      <c r="R294" s="46">
        <f t="shared" si="189"/>
        <v>1</v>
      </c>
      <c r="S294" s="27">
        <v>22206</v>
      </c>
      <c r="T294">
        <v>8.2299995422363299</v>
      </c>
      <c r="U294">
        <v>22.819999694824201</v>
      </c>
      <c r="V294">
        <v>2.7000000476837198</v>
      </c>
      <c r="W294">
        <v>37.6669845272543</v>
      </c>
      <c r="X294" s="36">
        <f t="shared" si="160"/>
        <v>4.5011180852172812</v>
      </c>
      <c r="Y294" s="41">
        <f t="shared" si="170"/>
        <v>9.3033876792008723</v>
      </c>
      <c r="Z294" s="42">
        <f t="shared" si="171"/>
        <v>0.18606775358401745</v>
      </c>
      <c r="AA294" s="61">
        <f t="shared" si="161"/>
        <v>19.172499656677232</v>
      </c>
      <c r="AB294" s="37" t="str">
        <f t="shared" si="172"/>
        <v xml:space="preserve"> </v>
      </c>
      <c r="AC294" s="89">
        <f t="shared" si="177"/>
        <v>1</v>
      </c>
      <c r="AD294" s="89">
        <f t="shared" si="183"/>
        <v>1</v>
      </c>
      <c r="AE294" s="168">
        <f t="shared" si="179"/>
        <v>0.11601098698835366</v>
      </c>
      <c r="AF294" s="165">
        <f t="shared" si="194"/>
        <v>0</v>
      </c>
      <c r="AG294" s="70" t="str">
        <f t="shared" si="184"/>
        <v/>
      </c>
      <c r="AH294" s="102">
        <f t="shared" si="185"/>
        <v>7.2680003166198874</v>
      </c>
      <c r="AI294" s="230" t="str">
        <f t="shared" si="162"/>
        <v/>
      </c>
      <c r="AJ294" s="46">
        <f t="shared" si="191"/>
        <v>0</v>
      </c>
      <c r="AK294" s="27">
        <v>22572</v>
      </c>
      <c r="AL294">
        <v>9.5699996948242205</v>
      </c>
      <c r="AM294">
        <v>16.370000839233398</v>
      </c>
      <c r="AN294">
        <v>10.699999809265099</v>
      </c>
      <c r="AO294">
        <v>37.858157134848099</v>
      </c>
      <c r="AP294" s="34">
        <f t="shared" si="163"/>
        <v>2.8516959185987858</v>
      </c>
      <c r="AQ294" s="38">
        <f t="shared" si="173"/>
        <v>10.014350338563547</v>
      </c>
      <c r="AR294" s="40">
        <f t="shared" si="174"/>
        <v>0.20028700677127095</v>
      </c>
      <c r="AS294" s="61">
        <f t="shared" si="164"/>
        <v>14.670000553131104</v>
      </c>
      <c r="AT294" s="35">
        <f t="shared" si="165"/>
        <v>1</v>
      </c>
      <c r="AU294" s="76">
        <f t="shared" si="178"/>
        <v>1</v>
      </c>
      <c r="AV294" s="89">
        <f t="shared" si="187"/>
        <v>1</v>
      </c>
      <c r="AW294" s="168">
        <f t="shared" si="166"/>
        <v>8.5688600106586868E-2</v>
      </c>
      <c r="AX294" s="165">
        <f t="shared" si="195"/>
        <v>0</v>
      </c>
      <c r="AY294" s="70">
        <f t="shared" si="186"/>
        <v>1</v>
      </c>
      <c r="AZ294" s="102">
        <f t="shared" si="188"/>
        <v>3.3460000991821319</v>
      </c>
      <c r="BA294" s="230" t="str">
        <f t="shared" si="175"/>
        <v/>
      </c>
      <c r="BB294" s="46">
        <f t="shared" si="192"/>
        <v>0</v>
      </c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DG294">
        <v>3.9</v>
      </c>
      <c r="DH294">
        <v>28.5</v>
      </c>
      <c r="DK294">
        <v>0</v>
      </c>
    </row>
    <row r="295" spans="1:115" ht="15.6">
      <c r="A295" s="27">
        <v>20381</v>
      </c>
      <c r="B295">
        <v>10.4099998474121</v>
      </c>
      <c r="C295">
        <v>17.680000305175799</v>
      </c>
      <c r="D295">
        <v>9.5</v>
      </c>
      <c r="E295">
        <v>37.858157134848099</v>
      </c>
      <c r="F295" s="36">
        <f t="shared" si="157"/>
        <v>3.0516146735030096</v>
      </c>
      <c r="G295" s="41">
        <f t="shared" si="167"/>
        <v>50</v>
      </c>
      <c r="H295" s="42">
        <f t="shared" si="168"/>
        <v>1</v>
      </c>
      <c r="I295" s="61">
        <f t="shared" si="158"/>
        <v>15.862500190734874</v>
      </c>
      <c r="J295" s="37">
        <f t="shared" si="169"/>
        <v>1</v>
      </c>
      <c r="K295" s="89">
        <f t="shared" si="176"/>
        <v>1</v>
      </c>
      <c r="L295" s="89">
        <f t="shared" si="180"/>
        <v>1</v>
      </c>
      <c r="M295" s="168">
        <f t="shared" si="190"/>
        <v>9.7583460427763807E-2</v>
      </c>
      <c r="N295" s="165">
        <f t="shared" si="193"/>
        <v>0</v>
      </c>
      <c r="O295" s="70">
        <f t="shared" si="181"/>
        <v>1</v>
      </c>
      <c r="P295" s="102">
        <f t="shared" si="182"/>
        <v>0</v>
      </c>
      <c r="Q295" s="230" t="str">
        <f t="shared" si="159"/>
        <v/>
      </c>
      <c r="R295" s="46">
        <f t="shared" si="189"/>
        <v>1</v>
      </c>
      <c r="S295" s="27">
        <v>22207</v>
      </c>
      <c r="T295">
        <v>11.9799995422363</v>
      </c>
      <c r="U295">
        <v>27.9899997711182</v>
      </c>
      <c r="V295">
        <v>0.10000000149011599</v>
      </c>
      <c r="W295">
        <v>37.858157134848099</v>
      </c>
      <c r="X295" s="36">
        <f t="shared" si="160"/>
        <v>5.3732409119248965</v>
      </c>
      <c r="Y295" s="41">
        <f t="shared" si="170"/>
        <v>5.1047949511510708</v>
      </c>
      <c r="Z295" s="42">
        <f t="shared" si="171"/>
        <v>0.10209589902302142</v>
      </c>
      <c r="AA295" s="61">
        <f t="shared" si="161"/>
        <v>23.987499713897726</v>
      </c>
      <c r="AB295" s="37" t="str">
        <f t="shared" si="172"/>
        <v xml:space="preserve"> </v>
      </c>
      <c r="AC295" s="89">
        <f t="shared" si="177"/>
        <v>1</v>
      </c>
      <c r="AD295" s="89">
        <f t="shared" si="183"/>
        <v>1</v>
      </c>
      <c r="AE295" s="168">
        <f t="shared" si="179"/>
        <v>0</v>
      </c>
      <c r="AF295" s="165">
        <f t="shared" si="194"/>
        <v>0</v>
      </c>
      <c r="AG295" s="70" t="str">
        <f t="shared" si="184"/>
        <v/>
      </c>
      <c r="AH295" s="102">
        <f t="shared" si="185"/>
        <v>11.258000087738068</v>
      </c>
      <c r="AI295" s="230" t="str">
        <f t="shared" si="162"/>
        <v/>
      </c>
      <c r="AJ295" s="46">
        <f t="shared" si="191"/>
        <v>0</v>
      </c>
      <c r="AK295" s="27">
        <v>22573</v>
      </c>
      <c r="AL295">
        <v>7.1799998283386204</v>
      </c>
      <c r="AM295">
        <v>16.569999694824201</v>
      </c>
      <c r="AN295">
        <v>8.1999998092651403</v>
      </c>
      <c r="AO295">
        <v>38.0469300249528</v>
      </c>
      <c r="AP295" s="34">
        <f t="shared" si="163"/>
        <v>3.2479167465641892</v>
      </c>
      <c r="AQ295" s="38">
        <f t="shared" si="173"/>
        <v>15.616016750577337</v>
      </c>
      <c r="AR295" s="40">
        <f t="shared" si="174"/>
        <v>0.31232033501154677</v>
      </c>
      <c r="AS295" s="61">
        <f t="shared" si="164"/>
        <v>14.222499728202806</v>
      </c>
      <c r="AT295" s="35">
        <f t="shared" si="165"/>
        <v>1</v>
      </c>
      <c r="AU295" s="76">
        <f t="shared" si="178"/>
        <v>1</v>
      </c>
      <c r="AV295" s="89">
        <f t="shared" si="187"/>
        <v>1</v>
      </c>
      <c r="AW295" s="168">
        <f t="shared" si="166"/>
        <v>8.0985318670598785E-2</v>
      </c>
      <c r="AX295" s="165">
        <f t="shared" si="195"/>
        <v>0</v>
      </c>
      <c r="AY295" s="70">
        <f t="shared" si="186"/>
        <v>1</v>
      </c>
      <c r="AZ295" s="102">
        <f t="shared" si="188"/>
        <v>3.3460000991821319</v>
      </c>
      <c r="BA295" s="230" t="str">
        <f t="shared" si="175"/>
        <v/>
      </c>
      <c r="BB295" s="46">
        <f t="shared" si="192"/>
        <v>0</v>
      </c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DG295">
        <v>4</v>
      </c>
      <c r="DH295" s="39">
        <v>28.5</v>
      </c>
      <c r="DK295">
        <v>0</v>
      </c>
    </row>
    <row r="296" spans="1:115" ht="15.6">
      <c r="A296" s="27">
        <v>20382</v>
      </c>
      <c r="B296">
        <v>7.8200001716613796</v>
      </c>
      <c r="C296">
        <v>16.280000686645501</v>
      </c>
      <c r="D296">
        <v>16.799999237060501</v>
      </c>
      <c r="E296">
        <v>38.0469300249528</v>
      </c>
      <c r="F296" s="36">
        <f t="shared" si="157"/>
        <v>3.1010652740581501</v>
      </c>
      <c r="G296" s="41">
        <f t="shared" si="167"/>
        <v>50</v>
      </c>
      <c r="H296" s="42">
        <f t="shared" si="168"/>
        <v>1</v>
      </c>
      <c r="I296" s="61">
        <f t="shared" si="158"/>
        <v>14.165000557899472</v>
      </c>
      <c r="J296" s="37">
        <f t="shared" si="169"/>
        <v>1</v>
      </c>
      <c r="K296" s="89">
        <f t="shared" si="176"/>
        <v>1</v>
      </c>
      <c r="L296" s="89">
        <f t="shared" si="180"/>
        <v>1</v>
      </c>
      <c r="M296" s="168">
        <f t="shared" si="190"/>
        <v>8.0375289214145607E-2</v>
      </c>
      <c r="N296" s="165">
        <f t="shared" si="193"/>
        <v>1</v>
      </c>
      <c r="O296" s="70">
        <f t="shared" si="181"/>
        <v>1</v>
      </c>
      <c r="P296" s="102">
        <f t="shared" si="182"/>
        <v>0</v>
      </c>
      <c r="Q296" s="230" t="str">
        <f t="shared" si="159"/>
        <v/>
      </c>
      <c r="R296" s="46">
        <f t="shared" si="189"/>
        <v>1</v>
      </c>
      <c r="S296" s="27">
        <v>22208</v>
      </c>
      <c r="T296">
        <v>15.8400001525879</v>
      </c>
      <c r="U296">
        <v>30.100000381469702</v>
      </c>
      <c r="V296">
        <v>0</v>
      </c>
      <c r="W296">
        <v>38.0469300249528</v>
      </c>
      <c r="X296" s="36">
        <f t="shared" si="160"/>
        <v>5.498976349769479</v>
      </c>
      <c r="Y296" s="41">
        <f t="shared" si="170"/>
        <v>0.70561387133548781</v>
      </c>
      <c r="Z296" s="42">
        <f t="shared" si="171"/>
        <v>1.4112277426709756E-2</v>
      </c>
      <c r="AA296" s="61">
        <f t="shared" si="161"/>
        <v>26.53500032424925</v>
      </c>
      <c r="AB296" s="37" t="str">
        <f t="shared" si="172"/>
        <v xml:space="preserve"> </v>
      </c>
      <c r="AC296" s="89">
        <f t="shared" si="177"/>
        <v>1</v>
      </c>
      <c r="AD296" s="89">
        <f t="shared" si="183"/>
        <v>1</v>
      </c>
      <c r="AE296" s="168">
        <f t="shared" si="179"/>
        <v>0</v>
      </c>
      <c r="AF296" s="165">
        <f t="shared" si="194"/>
        <v>0</v>
      </c>
      <c r="AG296" s="70" t="str">
        <f t="shared" si="184"/>
        <v/>
      </c>
      <c r="AH296" s="102">
        <f t="shared" si="185"/>
        <v>17.286000347137467</v>
      </c>
      <c r="AI296" s="230" t="str">
        <f t="shared" si="162"/>
        <v/>
      </c>
      <c r="AJ296" s="46">
        <f t="shared" si="191"/>
        <v>0</v>
      </c>
      <c r="AK296" s="27">
        <v>22574</v>
      </c>
      <c r="AL296">
        <v>6.1399998664856001</v>
      </c>
      <c r="AM296">
        <v>20.440000534057599</v>
      </c>
      <c r="AN296">
        <v>0.10000000149011599</v>
      </c>
      <c r="AO296">
        <v>38.233268546346501</v>
      </c>
      <c r="AP296" s="34">
        <f t="shared" si="163"/>
        <v>4.2198006299038529</v>
      </c>
      <c r="AQ296" s="38">
        <f t="shared" si="173"/>
        <v>12.34017624814437</v>
      </c>
      <c r="AR296" s="40">
        <f t="shared" si="174"/>
        <v>0.24680352496288741</v>
      </c>
      <c r="AS296" s="61">
        <f t="shared" si="164"/>
        <v>16.865000367164598</v>
      </c>
      <c r="AT296" s="35">
        <f t="shared" si="165"/>
        <v>1</v>
      </c>
      <c r="AU296" s="76">
        <f t="shared" si="178"/>
        <v>1</v>
      </c>
      <c r="AV296" s="89">
        <f t="shared" si="187"/>
        <v>1</v>
      </c>
      <c r="AW296" s="168">
        <f t="shared" si="166"/>
        <v>0.106303112112418</v>
      </c>
      <c r="AX296" s="165">
        <f t="shared" si="195"/>
        <v>0</v>
      </c>
      <c r="AY296" s="70">
        <f t="shared" si="186"/>
        <v>1</v>
      </c>
      <c r="AZ296" s="102">
        <f t="shared" si="188"/>
        <v>1.2120002746581888</v>
      </c>
      <c r="BA296" s="230" t="str">
        <f t="shared" si="175"/>
        <v/>
      </c>
      <c r="BB296" s="46">
        <f t="shared" si="192"/>
        <v>0</v>
      </c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DG296">
        <v>4</v>
      </c>
      <c r="DH296" s="39">
        <v>28.5</v>
      </c>
      <c r="DK296">
        <v>0</v>
      </c>
    </row>
    <row r="297" spans="1:115" ht="15.6">
      <c r="A297" s="27">
        <v>20383</v>
      </c>
      <c r="B297">
        <v>9.2600002288818395</v>
      </c>
      <c r="C297">
        <v>17.360000610351602</v>
      </c>
      <c r="D297">
        <v>7.9000000953674299</v>
      </c>
      <c r="E297">
        <v>38.233268546346501</v>
      </c>
      <c r="F297" s="36">
        <f t="shared" si="157"/>
        <v>3.1779401620528986</v>
      </c>
      <c r="G297" s="41">
        <f t="shared" si="167"/>
        <v>50</v>
      </c>
      <c r="H297" s="42">
        <f t="shared" si="168"/>
        <v>1</v>
      </c>
      <c r="I297" s="61">
        <f t="shared" si="158"/>
        <v>15.335000514984161</v>
      </c>
      <c r="J297" s="37">
        <f t="shared" si="169"/>
        <v>1</v>
      </c>
      <c r="K297" s="89">
        <f t="shared" si="176"/>
        <v>1</v>
      </c>
      <c r="L297" s="89">
        <f t="shared" si="180"/>
        <v>1</v>
      </c>
      <c r="M297" s="168">
        <f t="shared" si="190"/>
        <v>9.246900247249451E-2</v>
      </c>
      <c r="N297" s="165">
        <f t="shared" si="193"/>
        <v>1</v>
      </c>
      <c r="O297" s="70">
        <f t="shared" si="181"/>
        <v>1</v>
      </c>
      <c r="P297" s="102">
        <f t="shared" si="182"/>
        <v>0</v>
      </c>
      <c r="Q297" s="230" t="str">
        <f t="shared" si="159"/>
        <v/>
      </c>
      <c r="R297" s="46">
        <f t="shared" si="189"/>
        <v>1</v>
      </c>
      <c r="S297" s="27">
        <v>22209</v>
      </c>
      <c r="T297">
        <v>16.590000152587901</v>
      </c>
      <c r="U297">
        <v>30.780000686645501</v>
      </c>
      <c r="V297">
        <v>0</v>
      </c>
      <c r="W297">
        <v>38.233268546346501</v>
      </c>
      <c r="X297" s="36">
        <f t="shared" si="160"/>
        <v>5.6090005634540816</v>
      </c>
      <c r="Y297" s="41">
        <f t="shared" si="170"/>
        <v>0</v>
      </c>
      <c r="Z297" s="42">
        <f t="shared" si="171"/>
        <v>0</v>
      </c>
      <c r="AA297" s="61">
        <f t="shared" si="161"/>
        <v>27.2325005531311</v>
      </c>
      <c r="AB297" s="37" t="str">
        <f t="shared" si="172"/>
        <v xml:space="preserve"> </v>
      </c>
      <c r="AC297" s="89">
        <f t="shared" si="177"/>
        <v>1</v>
      </c>
      <c r="AD297" s="89">
        <f t="shared" si="183"/>
        <v>1</v>
      </c>
      <c r="AE297" s="168">
        <f t="shared" si="179"/>
        <v>0</v>
      </c>
      <c r="AF297" s="165">
        <f t="shared" si="194"/>
        <v>0</v>
      </c>
      <c r="AG297" s="70" t="str">
        <f t="shared" si="184"/>
        <v/>
      </c>
      <c r="AH297" s="102">
        <f t="shared" si="185"/>
        <v>23.87200078964235</v>
      </c>
      <c r="AI297" s="230" t="str">
        <f t="shared" si="162"/>
        <v/>
      </c>
      <c r="AJ297" s="46">
        <f t="shared" si="191"/>
        <v>0</v>
      </c>
      <c r="AK297" s="27">
        <v>22575</v>
      </c>
      <c r="AL297">
        <v>7.2699999809265101</v>
      </c>
      <c r="AM297">
        <v>24.399999618530298</v>
      </c>
      <c r="AN297">
        <v>0</v>
      </c>
      <c r="AO297">
        <v>38.4171380478072</v>
      </c>
      <c r="AP297" s="34">
        <f t="shared" si="163"/>
        <v>5.0206143860192434</v>
      </c>
      <c r="AQ297" s="38">
        <f t="shared" si="173"/>
        <v>8.323684739328975</v>
      </c>
      <c r="AR297" s="40">
        <f t="shared" si="174"/>
        <v>0.1664736947865795</v>
      </c>
      <c r="AS297" s="61">
        <f t="shared" si="164"/>
        <v>20.117499709129351</v>
      </c>
      <c r="AT297" s="35" t="str">
        <f t="shared" si="165"/>
        <v xml:space="preserve"> </v>
      </c>
      <c r="AU297" s="76">
        <f t="shared" si="178"/>
        <v>1</v>
      </c>
      <c r="AV297" s="89">
        <f t="shared" si="187"/>
        <v>1</v>
      </c>
      <c r="AW297" s="168">
        <f t="shared" si="166"/>
        <v>0.11038097855606081</v>
      </c>
      <c r="AX297" s="165">
        <f t="shared" si="195"/>
        <v>0</v>
      </c>
      <c r="AY297" s="70">
        <f t="shared" si="186"/>
        <v>1</v>
      </c>
      <c r="AZ297" s="102">
        <f t="shared" si="188"/>
        <v>2.10600004196167</v>
      </c>
      <c r="BA297" s="230" t="str">
        <f t="shared" si="175"/>
        <v/>
      </c>
      <c r="BB297" s="46">
        <f t="shared" si="192"/>
        <v>0</v>
      </c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DG297">
        <v>8.3000000000000007</v>
      </c>
      <c r="DH297">
        <v>29</v>
      </c>
      <c r="DK297">
        <v>0</v>
      </c>
    </row>
    <row r="298" spans="1:115" ht="15.6">
      <c r="A298" s="27">
        <v>20384</v>
      </c>
      <c r="B298">
        <v>10.449999809265099</v>
      </c>
      <c r="C298">
        <v>18.209999084472699</v>
      </c>
      <c r="D298">
        <v>1</v>
      </c>
      <c r="E298">
        <v>38.4171380478072</v>
      </c>
      <c r="F298" s="36">
        <f t="shared" si="157"/>
        <v>3.2279612921745926</v>
      </c>
      <c r="G298" s="41">
        <f t="shared" si="167"/>
        <v>48.417630966260326</v>
      </c>
      <c r="H298" s="42">
        <f t="shared" si="168"/>
        <v>0.96835261932520655</v>
      </c>
      <c r="I298" s="61">
        <f t="shared" si="158"/>
        <v>16.269999265670798</v>
      </c>
      <c r="J298" s="37">
        <f t="shared" si="169"/>
        <v>1</v>
      </c>
      <c r="K298" s="89">
        <f t="shared" si="176"/>
        <v>1</v>
      </c>
      <c r="L298" s="89">
        <f t="shared" si="180"/>
        <v>1</v>
      </c>
      <c r="M298" s="168">
        <f t="shared" si="190"/>
        <v>0.10131378733619485</v>
      </c>
      <c r="N298" s="165">
        <f t="shared" si="193"/>
        <v>1</v>
      </c>
      <c r="O298" s="70">
        <f t="shared" si="181"/>
        <v>1</v>
      </c>
      <c r="P298" s="102">
        <f t="shared" si="182"/>
        <v>0</v>
      </c>
      <c r="Q298" s="230" t="str">
        <f t="shared" si="159"/>
        <v/>
      </c>
      <c r="R298" s="46">
        <f t="shared" si="189"/>
        <v>1</v>
      </c>
      <c r="S298" s="27">
        <v>22210</v>
      </c>
      <c r="T298">
        <v>13.8999996185303</v>
      </c>
      <c r="U298">
        <v>23.75</v>
      </c>
      <c r="V298">
        <v>0</v>
      </c>
      <c r="W298">
        <v>38.4171380478072</v>
      </c>
      <c r="X298" s="36">
        <f t="shared" si="160"/>
        <v>4.1455534079227272</v>
      </c>
      <c r="Y298" s="41">
        <f t="shared" si="170"/>
        <v>0</v>
      </c>
      <c r="Z298" s="42">
        <f t="shared" si="171"/>
        <v>0</v>
      </c>
      <c r="AA298" s="61">
        <f t="shared" si="161"/>
        <v>21.287499904632575</v>
      </c>
      <c r="AB298" s="37" t="str">
        <f t="shared" si="172"/>
        <v xml:space="preserve"> </v>
      </c>
      <c r="AC298" s="89" t="str">
        <f t="shared" si="177"/>
        <v/>
      </c>
      <c r="AD298" s="89">
        <f t="shared" si="183"/>
        <v>1</v>
      </c>
      <c r="AE298" s="168">
        <f t="shared" si="179"/>
        <v>7.0562081006719554E-2</v>
      </c>
      <c r="AF298" s="165">
        <f t="shared" si="194"/>
        <v>0</v>
      </c>
      <c r="AG298" s="70" t="str">
        <f t="shared" si="184"/>
        <v/>
      </c>
      <c r="AH298" s="102">
        <f t="shared" si="185"/>
        <v>23.996000385284422</v>
      </c>
      <c r="AI298" s="230" t="str">
        <f t="shared" si="162"/>
        <v/>
      </c>
      <c r="AJ298" s="46">
        <f t="shared" si="191"/>
        <v>0</v>
      </c>
      <c r="AK298" s="27">
        <v>22576</v>
      </c>
      <c r="AL298">
        <v>10.3400001525879</v>
      </c>
      <c r="AM298">
        <v>24.649999618530298</v>
      </c>
      <c r="AN298">
        <v>0</v>
      </c>
      <c r="AO298">
        <v>38.598503878113199</v>
      </c>
      <c r="AP298" s="34">
        <f t="shared" si="163"/>
        <v>4.8379927866569297</v>
      </c>
      <c r="AQ298" s="38">
        <f t="shared" si="173"/>
        <v>4.4532905100034306</v>
      </c>
      <c r="AR298" s="40">
        <f t="shared" si="174"/>
        <v>8.906581020006861E-2</v>
      </c>
      <c r="AS298" s="61">
        <f t="shared" si="164"/>
        <v>21.072499752044699</v>
      </c>
      <c r="AT298" s="35" t="str">
        <f t="shared" si="165"/>
        <v xml:space="preserve"> </v>
      </c>
      <c r="AU298" s="76">
        <f t="shared" si="178"/>
        <v>1</v>
      </c>
      <c r="AV298" s="89">
        <f t="shared" si="187"/>
        <v>1</v>
      </c>
      <c r="AW298" s="168">
        <f t="shared" si="166"/>
        <v>8.5501386798704795E-2</v>
      </c>
      <c r="AX298" s="165">
        <f t="shared" si="195"/>
        <v>0</v>
      </c>
      <c r="AY298" s="70">
        <f t="shared" si="186"/>
        <v>1</v>
      </c>
      <c r="AZ298" s="102">
        <f t="shared" si="188"/>
        <v>3.7639998435974293</v>
      </c>
      <c r="BA298" s="230" t="str">
        <f t="shared" si="175"/>
        <v/>
      </c>
      <c r="BB298" s="46">
        <f t="shared" si="192"/>
        <v>0</v>
      </c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DG298" s="39">
        <v>6</v>
      </c>
      <c r="DH298">
        <v>37</v>
      </c>
      <c r="DK298">
        <v>0</v>
      </c>
    </row>
    <row r="299" spans="1:115" ht="15.6">
      <c r="A299" s="27">
        <v>20385</v>
      </c>
      <c r="B299">
        <v>11.079999923706101</v>
      </c>
      <c r="C299">
        <v>18.450000762939499</v>
      </c>
      <c r="D299">
        <v>1</v>
      </c>
      <c r="E299">
        <v>38.598503878113199</v>
      </c>
      <c r="F299" s="36">
        <f t="shared" si="157"/>
        <v>3.2034435739264944</v>
      </c>
      <c r="G299" s="41">
        <f t="shared" si="167"/>
        <v>46.854876107119132</v>
      </c>
      <c r="H299" s="42">
        <f t="shared" si="168"/>
        <v>0.93709752214238262</v>
      </c>
      <c r="I299" s="61">
        <f t="shared" si="158"/>
        <v>16.60750055313115</v>
      </c>
      <c r="J299" s="37">
        <f t="shared" si="169"/>
        <v>1</v>
      </c>
      <c r="K299" s="89">
        <f t="shared" si="176"/>
        <v>1</v>
      </c>
      <c r="L299" s="89">
        <f t="shared" si="180"/>
        <v>1</v>
      </c>
      <c r="M299" s="168">
        <f t="shared" si="190"/>
        <v>0.10421955432426229</v>
      </c>
      <c r="N299" s="165">
        <f t="shared" si="193"/>
        <v>1</v>
      </c>
      <c r="O299" s="70">
        <f t="shared" si="181"/>
        <v>1</v>
      </c>
      <c r="P299" s="102">
        <f t="shared" si="182"/>
        <v>0</v>
      </c>
      <c r="Q299" s="230" t="str">
        <f t="shared" si="159"/>
        <v/>
      </c>
      <c r="R299" s="46">
        <f t="shared" si="189"/>
        <v>1</v>
      </c>
      <c r="S299" s="27">
        <v>22211</v>
      </c>
      <c r="T299">
        <v>11.2600002288818</v>
      </c>
      <c r="U299">
        <v>21.2299995422363</v>
      </c>
      <c r="V299">
        <v>1.3999999761581401</v>
      </c>
      <c r="W299">
        <v>38.598503878113199</v>
      </c>
      <c r="X299" s="36">
        <f t="shared" si="160"/>
        <v>3.8952301595596026</v>
      </c>
      <c r="Y299" s="41">
        <f t="shared" si="170"/>
        <v>0</v>
      </c>
      <c r="Z299" s="42">
        <f t="shared" si="171"/>
        <v>0</v>
      </c>
      <c r="AA299" s="61">
        <f t="shared" si="161"/>
        <v>18.737499713897677</v>
      </c>
      <c r="AB299" s="37" t="str">
        <f t="shared" si="172"/>
        <v xml:space="preserve"> </v>
      </c>
      <c r="AC299" s="89" t="str">
        <f t="shared" si="177"/>
        <v/>
      </c>
      <c r="AD299" s="89">
        <f t="shared" si="183"/>
        <v>1</v>
      </c>
      <c r="AE299" s="168">
        <f t="shared" si="179"/>
        <v>0.1159732480022741</v>
      </c>
      <c r="AF299" s="165">
        <f t="shared" si="194"/>
        <v>0</v>
      </c>
      <c r="AG299" s="70" t="str">
        <f t="shared" si="184"/>
        <v/>
      </c>
      <c r="AH299" s="102">
        <f t="shared" si="185"/>
        <v>20.341999912261979</v>
      </c>
      <c r="AI299" s="230" t="str">
        <f t="shared" si="162"/>
        <v/>
      </c>
      <c r="AJ299" s="46">
        <f t="shared" si="191"/>
        <v>0</v>
      </c>
      <c r="AK299" s="27">
        <v>22577</v>
      </c>
      <c r="AL299">
        <v>10.819999694824199</v>
      </c>
      <c r="AM299">
        <v>22.7299995422363</v>
      </c>
      <c r="AN299">
        <v>0</v>
      </c>
      <c r="AO299">
        <v>38.777331386042498</v>
      </c>
      <c r="AP299" s="34">
        <f t="shared" si="163"/>
        <v>4.3436790850638562</v>
      </c>
      <c r="AQ299" s="38">
        <f t="shared" si="173"/>
        <v>0.97834724195234557</v>
      </c>
      <c r="AR299" s="40">
        <f t="shared" si="174"/>
        <v>1.9566944839046911E-2</v>
      </c>
      <c r="AS299" s="61">
        <f t="shared" si="164"/>
        <v>19.752499580383276</v>
      </c>
      <c r="AT299" s="35" t="str">
        <f t="shared" si="165"/>
        <v xml:space="preserve"> </v>
      </c>
      <c r="AU299" s="76">
        <f t="shared" si="178"/>
        <v>1</v>
      </c>
      <c r="AV299" s="89">
        <f t="shared" si="187"/>
        <v>1</v>
      </c>
      <c r="AW299" s="168">
        <f t="shared" si="166"/>
        <v>0.11375752586421682</v>
      </c>
      <c r="AX299" s="165">
        <f t="shared" si="195"/>
        <v>0</v>
      </c>
      <c r="AY299" s="70">
        <f t="shared" si="186"/>
        <v>1</v>
      </c>
      <c r="AZ299" s="102">
        <f t="shared" si="188"/>
        <v>4.3659995079040499</v>
      </c>
      <c r="BA299" s="230" t="str">
        <f t="shared" si="175"/>
        <v/>
      </c>
      <c r="BB299" s="46">
        <f t="shared" si="192"/>
        <v>0</v>
      </c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DG299">
        <v>4.9000000000000004</v>
      </c>
      <c r="DH299">
        <v>20.399999999999999</v>
      </c>
      <c r="DK299">
        <v>0</v>
      </c>
    </row>
    <row r="300" spans="1:115" ht="15.6">
      <c r="A300" s="27">
        <v>20386</v>
      </c>
      <c r="B300">
        <v>10.7799997329712</v>
      </c>
      <c r="C300">
        <v>18.290000915527301</v>
      </c>
      <c r="D300">
        <v>1.3999999761581401</v>
      </c>
      <c r="E300">
        <v>38.777331386042498</v>
      </c>
      <c r="F300" s="36">
        <f t="shared" si="157"/>
        <v>3.2257636380424866</v>
      </c>
      <c r="G300" s="41">
        <f t="shared" si="167"/>
        <v>45.674265172843285</v>
      </c>
      <c r="H300" s="42">
        <f t="shared" si="168"/>
        <v>0.91348530345686574</v>
      </c>
      <c r="I300" s="61">
        <f t="shared" si="158"/>
        <v>16.412500619888277</v>
      </c>
      <c r="J300" s="37">
        <f t="shared" si="169"/>
        <v>1</v>
      </c>
      <c r="K300" s="89">
        <f t="shared" si="176"/>
        <v>1</v>
      </c>
      <c r="L300" s="89">
        <f t="shared" si="180"/>
        <v>1</v>
      </c>
      <c r="M300" s="168">
        <f t="shared" si="190"/>
        <v>0.10256301320362246</v>
      </c>
      <c r="N300" s="165">
        <f t="shared" si="193"/>
        <v>1</v>
      </c>
      <c r="O300" s="70">
        <f t="shared" si="181"/>
        <v>1</v>
      </c>
      <c r="P300" s="102">
        <f t="shared" si="182"/>
        <v>0</v>
      </c>
      <c r="Q300" s="230" t="str">
        <f t="shared" si="159"/>
        <v/>
      </c>
      <c r="R300" s="46">
        <f t="shared" si="189"/>
        <v>1</v>
      </c>
      <c r="S300" s="27">
        <v>22212</v>
      </c>
      <c r="T300">
        <v>9.25</v>
      </c>
      <c r="U300">
        <v>27.639999389648398</v>
      </c>
      <c r="V300">
        <v>0</v>
      </c>
      <c r="W300">
        <v>38.777331386042498</v>
      </c>
      <c r="X300" s="36">
        <f t="shared" si="160"/>
        <v>5.6582043413905048</v>
      </c>
      <c r="Y300" s="41">
        <f t="shared" si="170"/>
        <v>0</v>
      </c>
      <c r="Z300" s="42">
        <f t="shared" si="171"/>
        <v>0</v>
      </c>
      <c r="AA300" s="61">
        <f t="shared" si="161"/>
        <v>23.0424995422363</v>
      </c>
      <c r="AB300" s="37" t="str">
        <f t="shared" si="172"/>
        <v xml:space="preserve"> </v>
      </c>
      <c r="AC300" s="89" t="str">
        <f t="shared" si="177"/>
        <v/>
      </c>
      <c r="AD300" s="89">
        <f t="shared" si="183"/>
        <v>1</v>
      </c>
      <c r="AE300" s="168">
        <f t="shared" si="179"/>
        <v>0</v>
      </c>
      <c r="AF300" s="165">
        <f t="shared" si="194"/>
        <v>0</v>
      </c>
      <c r="AG300" s="70" t="str">
        <f t="shared" si="184"/>
        <v/>
      </c>
      <c r="AH300" s="102">
        <f t="shared" si="185"/>
        <v>23.154000091552728</v>
      </c>
      <c r="AI300" s="230" t="str">
        <f t="shared" si="162"/>
        <v/>
      </c>
      <c r="AJ300" s="46">
        <f t="shared" si="191"/>
        <v>0</v>
      </c>
      <c r="AK300" s="27">
        <v>22578</v>
      </c>
      <c r="AL300">
        <v>11.7600002288818</v>
      </c>
      <c r="AM300">
        <v>28.860000610351602</v>
      </c>
      <c r="AN300">
        <v>0</v>
      </c>
      <c r="AO300">
        <v>38.9535859203732</v>
      </c>
      <c r="AP300" s="34">
        <f t="shared" si="163"/>
        <v>5.7629680069880092</v>
      </c>
      <c r="AQ300" s="38">
        <f t="shared" si="173"/>
        <v>0</v>
      </c>
      <c r="AR300" s="40">
        <f t="shared" si="174"/>
        <v>0</v>
      </c>
      <c r="AS300" s="61">
        <f t="shared" si="164"/>
        <v>24.585000514984152</v>
      </c>
      <c r="AT300" s="35" t="str">
        <f t="shared" si="165"/>
        <v xml:space="preserve"> </v>
      </c>
      <c r="AU300" s="76" t="str">
        <f t="shared" si="178"/>
        <v/>
      </c>
      <c r="AV300" s="89">
        <f t="shared" si="187"/>
        <v>1</v>
      </c>
      <c r="AW300" s="168">
        <f t="shared" si="166"/>
        <v>0</v>
      </c>
      <c r="AX300" s="165">
        <f t="shared" si="195"/>
        <v>0</v>
      </c>
      <c r="AY300" s="70" t="str">
        <f t="shared" si="186"/>
        <v/>
      </c>
      <c r="AZ300" s="102">
        <f t="shared" si="188"/>
        <v>8.8339999198913723</v>
      </c>
      <c r="BA300" s="230" t="str">
        <f t="shared" si="175"/>
        <v/>
      </c>
      <c r="BB300" s="46">
        <f t="shared" si="192"/>
        <v>0</v>
      </c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DG300">
        <v>10.199999999999999</v>
      </c>
      <c r="DH300">
        <v>23</v>
      </c>
      <c r="DK300">
        <v>0</v>
      </c>
    </row>
    <row r="301" spans="1:115" ht="15.6">
      <c r="A301" s="27">
        <v>20387</v>
      </c>
      <c r="B301">
        <v>8.3999996185302699</v>
      </c>
      <c r="C301">
        <v>22.149999618530298</v>
      </c>
      <c r="D301">
        <v>0</v>
      </c>
      <c r="E301">
        <v>38.9535859203732</v>
      </c>
      <c r="F301" s="36">
        <f t="shared" si="157"/>
        <v>4.4849787734260005</v>
      </c>
      <c r="G301" s="41">
        <f t="shared" si="167"/>
        <v>42.086282154102484</v>
      </c>
      <c r="H301" s="42">
        <f t="shared" si="168"/>
        <v>0.84172564308204967</v>
      </c>
      <c r="I301" s="61">
        <f t="shared" si="158"/>
        <v>18.712499618530291</v>
      </c>
      <c r="J301" s="37">
        <f t="shared" si="169"/>
        <v>1</v>
      </c>
      <c r="K301" s="89">
        <f t="shared" si="176"/>
        <v>1</v>
      </c>
      <c r="L301" s="89">
        <f t="shared" si="180"/>
        <v>1</v>
      </c>
      <c r="M301" s="168">
        <f t="shared" si="190"/>
        <v>0.11593607717242339</v>
      </c>
      <c r="N301" s="165">
        <f t="shared" si="193"/>
        <v>1</v>
      </c>
      <c r="O301" s="70">
        <f t="shared" si="181"/>
        <v>1</v>
      </c>
      <c r="P301" s="102">
        <f t="shared" si="182"/>
        <v>0</v>
      </c>
      <c r="Q301" s="230" t="str">
        <f t="shared" si="159"/>
        <v/>
      </c>
      <c r="R301" s="46">
        <f t="shared" si="189"/>
        <v>1</v>
      </c>
      <c r="S301" s="27">
        <v>22213</v>
      </c>
      <c r="T301">
        <v>12.7200002670288</v>
      </c>
      <c r="U301">
        <v>35.450000762939503</v>
      </c>
      <c r="V301">
        <v>0</v>
      </c>
      <c r="W301">
        <v>38.9535859203732</v>
      </c>
      <c r="X301" s="36">
        <f t="shared" si="160"/>
        <v>7.3024306751075709</v>
      </c>
      <c r="Y301" s="41">
        <f t="shared" si="170"/>
        <v>0</v>
      </c>
      <c r="Z301" s="42">
        <f t="shared" si="171"/>
        <v>0</v>
      </c>
      <c r="AA301" s="61">
        <f t="shared" si="161"/>
        <v>29.767500638961828</v>
      </c>
      <c r="AB301" s="37" t="str">
        <f t="shared" si="172"/>
        <v xml:space="preserve"> </v>
      </c>
      <c r="AC301" s="89" t="str">
        <f t="shared" si="177"/>
        <v/>
      </c>
      <c r="AD301" s="89" t="str">
        <f t="shared" si="183"/>
        <v/>
      </c>
      <c r="AE301" s="168">
        <f t="shared" si="179"/>
        <v>0</v>
      </c>
      <c r="AF301" s="165">
        <f t="shared" si="194"/>
        <v>0</v>
      </c>
      <c r="AG301" s="70" t="str">
        <f t="shared" si="184"/>
        <v/>
      </c>
      <c r="AH301" s="102" t="str">
        <f t="shared" si="185"/>
        <v/>
      </c>
      <c r="AI301" s="230" t="str">
        <f t="shared" si="162"/>
        <v/>
      </c>
      <c r="AJ301" s="46">
        <f t="shared" si="191"/>
        <v>0</v>
      </c>
      <c r="AK301" s="27">
        <v>22579</v>
      </c>
      <c r="AL301">
        <v>16.25</v>
      </c>
      <c r="AM301">
        <v>34.970001220703097</v>
      </c>
      <c r="AN301">
        <v>0</v>
      </c>
      <c r="AO301">
        <v>39.127232829883503</v>
      </c>
      <c r="AP301" s="34">
        <f t="shared" si="163"/>
        <v>6.8989598044687863</v>
      </c>
      <c r="AQ301" s="38">
        <f t="shared" si="173"/>
        <v>0</v>
      </c>
      <c r="AR301" s="40">
        <f t="shared" si="174"/>
        <v>0</v>
      </c>
      <c r="AS301" s="61">
        <f t="shared" si="164"/>
        <v>30.290000915527322</v>
      </c>
      <c r="AT301" s="35" t="str">
        <f t="shared" si="165"/>
        <v xml:space="preserve"> </v>
      </c>
      <c r="AU301" s="76" t="str">
        <f t="shared" si="178"/>
        <v/>
      </c>
      <c r="AV301" s="89">
        <f t="shared" si="187"/>
        <v>1</v>
      </c>
      <c r="AW301" s="168">
        <f t="shared" si="166"/>
        <v>0</v>
      </c>
      <c r="AX301" s="165">
        <f t="shared" si="195"/>
        <v>0</v>
      </c>
      <c r="AY301" s="70" t="str">
        <f t="shared" si="186"/>
        <v/>
      </c>
      <c r="AZ301" s="102">
        <f t="shared" si="188"/>
        <v>16.654000377655041</v>
      </c>
      <c r="BA301" s="230" t="str">
        <f t="shared" si="175"/>
        <v/>
      </c>
      <c r="BB301" s="46">
        <f t="shared" si="192"/>
        <v>0</v>
      </c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DG301">
        <v>7.6</v>
      </c>
      <c r="DH301">
        <v>23.2</v>
      </c>
      <c r="DK301">
        <v>0.6</v>
      </c>
    </row>
    <row r="302" spans="1:115" ht="15.6">
      <c r="A302" s="27">
        <v>20388</v>
      </c>
      <c r="B302">
        <v>12.939999580383301</v>
      </c>
      <c r="C302">
        <v>26.170000076293899</v>
      </c>
      <c r="D302">
        <v>0</v>
      </c>
      <c r="E302">
        <v>39.127232829883503</v>
      </c>
      <c r="F302" s="36">
        <f t="shared" si="157"/>
        <v>4.9907929771789021</v>
      </c>
      <c r="G302" s="41">
        <f t="shared" si="167"/>
        <v>38.093647772359361</v>
      </c>
      <c r="H302" s="42">
        <f t="shared" si="168"/>
        <v>0.76187295544718725</v>
      </c>
      <c r="I302" s="61">
        <f t="shared" si="158"/>
        <v>22.862499952316249</v>
      </c>
      <c r="J302" s="37">
        <f t="shared" si="169"/>
        <v>1</v>
      </c>
      <c r="K302" s="89" t="str">
        <f t="shared" si="176"/>
        <v/>
      </c>
      <c r="L302" s="89">
        <f t="shared" si="180"/>
        <v>1</v>
      </c>
      <c r="M302" s="168">
        <f t="shared" si="190"/>
        <v>0</v>
      </c>
      <c r="N302" s="165">
        <f t="shared" si="193"/>
        <v>1</v>
      </c>
      <c r="O302" s="70">
        <f t="shared" si="181"/>
        <v>1</v>
      </c>
      <c r="P302" s="102">
        <f t="shared" si="182"/>
        <v>3.0899999618529987</v>
      </c>
      <c r="Q302" s="230" t="str">
        <f t="shared" si="159"/>
        <v/>
      </c>
      <c r="R302" s="46">
        <f t="shared" si="189"/>
        <v>1</v>
      </c>
      <c r="S302" s="27">
        <v>22214</v>
      </c>
      <c r="T302">
        <v>13.9799995422363</v>
      </c>
      <c r="U302">
        <v>20.959999084472699</v>
      </c>
      <c r="V302">
        <v>0</v>
      </c>
      <c r="W302">
        <v>39.127232829883503</v>
      </c>
      <c r="X302" s="36">
        <f t="shared" si="160"/>
        <v>3.4227409797194475</v>
      </c>
      <c r="Y302" s="41">
        <f t="shared" si="170"/>
        <v>0</v>
      </c>
      <c r="Z302" s="42">
        <f t="shared" si="171"/>
        <v>0</v>
      </c>
      <c r="AA302" s="61">
        <f t="shared" si="161"/>
        <v>19.214999198913599</v>
      </c>
      <c r="AB302" s="37" t="str">
        <f t="shared" si="172"/>
        <v xml:space="preserve"> </v>
      </c>
      <c r="AC302" s="89" t="str">
        <f t="shared" si="177"/>
        <v/>
      </c>
      <c r="AD302" s="89" t="str">
        <f t="shared" si="183"/>
        <v/>
      </c>
      <c r="AE302" s="168">
        <f t="shared" si="179"/>
        <v>0.11594560865892337</v>
      </c>
      <c r="AF302" s="165">
        <f t="shared" si="194"/>
        <v>0</v>
      </c>
      <c r="AG302" s="70" t="str">
        <f t="shared" si="184"/>
        <v/>
      </c>
      <c r="AH302" s="102" t="str">
        <f t="shared" si="185"/>
        <v/>
      </c>
      <c r="AI302" s="230" t="str">
        <f t="shared" si="162"/>
        <v/>
      </c>
      <c r="AJ302" s="46">
        <f t="shared" si="191"/>
        <v>0</v>
      </c>
      <c r="AK302" s="27">
        <v>22580</v>
      </c>
      <c r="AL302">
        <v>16.629999160766602</v>
      </c>
      <c r="AM302">
        <v>35.299999237060497</v>
      </c>
      <c r="AN302">
        <v>0</v>
      </c>
      <c r="AO302">
        <v>39.298237463351398</v>
      </c>
      <c r="AP302" s="34">
        <f t="shared" si="163"/>
        <v>6.9764407303851037</v>
      </c>
      <c r="AQ302" s="38">
        <f t="shared" si="173"/>
        <v>0</v>
      </c>
      <c r="AR302" s="40">
        <f t="shared" si="174"/>
        <v>0</v>
      </c>
      <c r="AS302" s="61">
        <f t="shared" si="164"/>
        <v>30.632499217987025</v>
      </c>
      <c r="AT302" s="35" t="str">
        <f t="shared" si="165"/>
        <v xml:space="preserve"> </v>
      </c>
      <c r="AU302" s="76" t="str">
        <f t="shared" si="178"/>
        <v/>
      </c>
      <c r="AV302" s="89">
        <f t="shared" si="187"/>
        <v>1</v>
      </c>
      <c r="AW302" s="168">
        <f t="shared" si="166"/>
        <v>0</v>
      </c>
      <c r="AX302" s="165">
        <f t="shared" si="195"/>
        <v>0</v>
      </c>
      <c r="AY302" s="70" t="str">
        <f t="shared" si="186"/>
        <v/>
      </c>
      <c r="AZ302" s="102">
        <f t="shared" si="188"/>
        <v>25.959999752044659</v>
      </c>
      <c r="BA302" s="230">
        <f t="shared" si="175"/>
        <v>22580</v>
      </c>
      <c r="BB302" s="46">
        <f t="shared" si="192"/>
        <v>1</v>
      </c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DG302">
        <v>8.6999999999999993</v>
      </c>
      <c r="DH302">
        <v>24.5</v>
      </c>
      <c r="DK302">
        <v>0</v>
      </c>
    </row>
    <row r="303" spans="1:115" ht="15.6">
      <c r="A303" s="27">
        <v>20389</v>
      </c>
      <c r="B303">
        <v>10.7200002670288</v>
      </c>
      <c r="C303">
        <v>18.5</v>
      </c>
      <c r="D303">
        <v>7.1999998092651403</v>
      </c>
      <c r="E303">
        <v>39.298237463351398</v>
      </c>
      <c r="F303" s="36">
        <f t="shared" si="157"/>
        <v>3.3350599733252611</v>
      </c>
      <c r="G303" s="41">
        <f t="shared" si="167"/>
        <v>42.625599602964286</v>
      </c>
      <c r="H303" s="42">
        <f t="shared" si="168"/>
        <v>0.85251199205928574</v>
      </c>
      <c r="I303" s="61">
        <f t="shared" si="158"/>
        <v>16.555000066757199</v>
      </c>
      <c r="J303" s="37">
        <f t="shared" si="169"/>
        <v>1</v>
      </c>
      <c r="K303" s="89">
        <f t="shared" si="176"/>
        <v>1</v>
      </c>
      <c r="L303" s="89">
        <f t="shared" si="180"/>
        <v>1</v>
      </c>
      <c r="M303" s="168">
        <f t="shared" si="190"/>
        <v>0.10377987700553638</v>
      </c>
      <c r="N303" s="165">
        <f t="shared" si="193"/>
        <v>1</v>
      </c>
      <c r="O303" s="70">
        <f t="shared" si="181"/>
        <v>1</v>
      </c>
      <c r="P303" s="102">
        <f t="shared" si="182"/>
        <v>3.0899999618529987</v>
      </c>
      <c r="Q303" s="230" t="str">
        <f t="shared" si="159"/>
        <v/>
      </c>
      <c r="R303" s="46">
        <f t="shared" si="189"/>
        <v>1</v>
      </c>
      <c r="S303" s="27">
        <v>22215</v>
      </c>
      <c r="T303">
        <v>9.2700004577636701</v>
      </c>
      <c r="U303">
        <v>22.290000915527301</v>
      </c>
      <c r="V303">
        <v>0</v>
      </c>
      <c r="W303">
        <v>39.298237463351398</v>
      </c>
      <c r="X303" s="36">
        <f t="shared" si="160"/>
        <v>4.4701389675159007</v>
      </c>
      <c r="Y303" s="41">
        <f t="shared" si="170"/>
        <v>0</v>
      </c>
      <c r="Z303" s="42">
        <f t="shared" si="171"/>
        <v>0</v>
      </c>
      <c r="AA303" s="61">
        <f t="shared" si="161"/>
        <v>19.035000801086394</v>
      </c>
      <c r="AB303" s="37" t="str">
        <f t="shared" si="172"/>
        <v xml:space="preserve"> </v>
      </c>
      <c r="AC303" s="89" t="str">
        <f t="shared" si="177"/>
        <v/>
      </c>
      <c r="AD303" s="89" t="str">
        <f t="shared" si="183"/>
        <v/>
      </c>
      <c r="AE303" s="168">
        <f t="shared" si="179"/>
        <v>0.11613258401633741</v>
      </c>
      <c r="AF303" s="165">
        <f t="shared" si="194"/>
        <v>0</v>
      </c>
      <c r="AG303" s="70" t="str">
        <f t="shared" si="184"/>
        <v/>
      </c>
      <c r="AH303" s="102" t="str">
        <f t="shared" si="185"/>
        <v/>
      </c>
      <c r="AI303" s="230" t="str">
        <f t="shared" si="162"/>
        <v/>
      </c>
      <c r="AJ303" s="46">
        <f t="shared" si="191"/>
        <v>0</v>
      </c>
      <c r="AK303" s="27">
        <v>22581</v>
      </c>
      <c r="AL303">
        <v>16.120000839233398</v>
      </c>
      <c r="AM303">
        <v>22.700000762939499</v>
      </c>
      <c r="AN303">
        <v>0</v>
      </c>
      <c r="AO303">
        <v>39.466565169555103</v>
      </c>
      <c r="AP303" s="34">
        <f t="shared" si="163"/>
        <v>3.5364189256839951</v>
      </c>
      <c r="AQ303" s="38">
        <f t="shared" si="173"/>
        <v>0</v>
      </c>
      <c r="AR303" s="40">
        <f t="shared" si="174"/>
        <v>0</v>
      </c>
      <c r="AS303" s="61">
        <f t="shared" si="164"/>
        <v>21.055000782012975</v>
      </c>
      <c r="AT303" s="35" t="str">
        <f t="shared" si="165"/>
        <v xml:space="preserve"> </v>
      </c>
      <c r="AU303" s="76" t="str">
        <f t="shared" si="178"/>
        <v/>
      </c>
      <c r="AV303" s="89">
        <f t="shared" si="187"/>
        <v>1</v>
      </c>
      <c r="AW303" s="168">
        <f t="shared" si="166"/>
        <v>8.6400137363733892E-2</v>
      </c>
      <c r="AX303" s="165">
        <f t="shared" si="195"/>
        <v>0</v>
      </c>
      <c r="AY303" s="70" t="str">
        <f t="shared" si="186"/>
        <v/>
      </c>
      <c r="AZ303" s="102">
        <f t="shared" si="188"/>
        <v>27.604000377655041</v>
      </c>
      <c r="BA303" s="230" t="str">
        <f t="shared" si="175"/>
        <v/>
      </c>
      <c r="BB303" s="46">
        <f t="shared" si="192"/>
        <v>1</v>
      </c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DG303">
        <v>3.2</v>
      </c>
      <c r="DH303">
        <v>25.2</v>
      </c>
      <c r="DK303">
        <v>0</v>
      </c>
    </row>
    <row r="304" spans="1:115" ht="15.6">
      <c r="A304" s="27">
        <v>20390</v>
      </c>
      <c r="B304">
        <v>7.5199999809265101</v>
      </c>
      <c r="C304">
        <v>16.629999160766602</v>
      </c>
      <c r="D304">
        <v>3.2000000476837198</v>
      </c>
      <c r="E304">
        <v>39.466565169555103</v>
      </c>
      <c r="F304" s="36">
        <f t="shared" si="157"/>
        <v>3.3408590949306474</v>
      </c>
      <c r="G304" s="41">
        <f t="shared" si="167"/>
        <v>43.15291237470349</v>
      </c>
      <c r="H304" s="42">
        <f t="shared" si="168"/>
        <v>0.86305824749406979</v>
      </c>
      <c r="I304" s="61">
        <f t="shared" si="158"/>
        <v>14.35249936580658</v>
      </c>
      <c r="J304" s="37">
        <f t="shared" si="169"/>
        <v>1</v>
      </c>
      <c r="K304" s="89">
        <f t="shared" si="176"/>
        <v>1</v>
      </c>
      <c r="L304" s="89">
        <f t="shared" si="180"/>
        <v>1</v>
      </c>
      <c r="M304" s="168">
        <f t="shared" si="190"/>
        <v>8.236026771324223E-2</v>
      </c>
      <c r="N304" s="165">
        <f t="shared" si="193"/>
        <v>1</v>
      </c>
      <c r="O304" s="70">
        <f t="shared" si="181"/>
        <v>1</v>
      </c>
      <c r="P304" s="102">
        <f t="shared" si="182"/>
        <v>3.0899999618529987</v>
      </c>
      <c r="Q304" s="230" t="str">
        <f t="shared" si="159"/>
        <v/>
      </c>
      <c r="R304" s="46">
        <f t="shared" si="189"/>
        <v>1</v>
      </c>
      <c r="S304" s="27">
        <v>22216</v>
      </c>
      <c r="T304">
        <v>10.9099998474121</v>
      </c>
      <c r="U304">
        <v>25.5200004577637</v>
      </c>
      <c r="V304">
        <v>0</v>
      </c>
      <c r="W304">
        <v>39.466565169555103</v>
      </c>
      <c r="X304" s="36">
        <f t="shared" si="160"/>
        <v>5.1003457819027584</v>
      </c>
      <c r="Y304" s="41">
        <f t="shared" si="170"/>
        <v>0</v>
      </c>
      <c r="Z304" s="42">
        <f t="shared" si="171"/>
        <v>0</v>
      </c>
      <c r="AA304" s="61">
        <f t="shared" si="161"/>
        <v>21.867500305175799</v>
      </c>
      <c r="AB304" s="37" t="str">
        <f t="shared" si="172"/>
        <v xml:space="preserve"> </v>
      </c>
      <c r="AC304" s="89" t="str">
        <f t="shared" si="177"/>
        <v/>
      </c>
      <c r="AD304" s="89" t="str">
        <f t="shared" si="183"/>
        <v/>
      </c>
      <c r="AE304" s="168">
        <f t="shared" si="179"/>
        <v>0</v>
      </c>
      <c r="AF304" s="165">
        <f t="shared" si="194"/>
        <v>0</v>
      </c>
      <c r="AG304" s="70" t="str">
        <f t="shared" si="184"/>
        <v/>
      </c>
      <c r="AH304" s="102" t="str">
        <f t="shared" si="185"/>
        <v/>
      </c>
      <c r="AI304" s="230" t="str">
        <f t="shared" si="162"/>
        <v/>
      </c>
      <c r="AJ304" s="46">
        <f t="shared" si="191"/>
        <v>0</v>
      </c>
      <c r="AK304" s="27">
        <v>22582</v>
      </c>
      <c r="AL304">
        <v>15.1000003814697</v>
      </c>
      <c r="AM304">
        <v>21.450000762939499</v>
      </c>
      <c r="AN304">
        <v>0</v>
      </c>
      <c r="AO304">
        <v>39.632181297272602</v>
      </c>
      <c r="AP304" s="34">
        <f t="shared" si="163"/>
        <v>3.3822285402318637</v>
      </c>
      <c r="AQ304" s="38">
        <f t="shared" si="173"/>
        <v>0</v>
      </c>
      <c r="AR304" s="40">
        <f t="shared" si="174"/>
        <v>0</v>
      </c>
      <c r="AS304" s="61">
        <f t="shared" si="164"/>
        <v>19.86250066757205</v>
      </c>
      <c r="AT304" s="35" t="str">
        <f t="shared" si="165"/>
        <v xml:space="preserve"> </v>
      </c>
      <c r="AU304" s="76" t="str">
        <f t="shared" si="178"/>
        <v/>
      </c>
      <c r="AV304" s="89" t="str">
        <f t="shared" si="187"/>
        <v/>
      </c>
      <c r="AW304" s="168">
        <f t="shared" si="166"/>
        <v>0.11293403525090054</v>
      </c>
      <c r="AX304" s="165">
        <f t="shared" si="195"/>
        <v>0</v>
      </c>
      <c r="AY304" s="70" t="str">
        <f t="shared" si="186"/>
        <v/>
      </c>
      <c r="AZ304" s="102" t="str">
        <f t="shared" si="188"/>
        <v/>
      </c>
      <c r="BA304" s="230" t="str">
        <f t="shared" si="175"/>
        <v/>
      </c>
      <c r="BB304" s="46">
        <f t="shared" si="192"/>
        <v>0</v>
      </c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DG304">
        <v>11.6</v>
      </c>
      <c r="DH304">
        <v>31</v>
      </c>
      <c r="DK304">
        <v>0</v>
      </c>
    </row>
    <row r="305" spans="1:115" ht="15.6">
      <c r="A305" s="27">
        <v>20391</v>
      </c>
      <c r="B305">
        <v>6.9299998283386204</v>
      </c>
      <c r="C305">
        <v>18.920000076293899</v>
      </c>
      <c r="D305">
        <v>0</v>
      </c>
      <c r="E305">
        <v>39.632181297272602</v>
      </c>
      <c r="F305" s="36">
        <f t="shared" si="157"/>
        <v>3.958322860221005</v>
      </c>
      <c r="G305" s="41">
        <f t="shared" si="167"/>
        <v>39.986254086526685</v>
      </c>
      <c r="H305" s="42">
        <f t="shared" si="168"/>
        <v>0.79972508173053369</v>
      </c>
      <c r="I305" s="61">
        <f t="shared" si="158"/>
        <v>15.922500014305079</v>
      </c>
      <c r="J305" s="37">
        <f t="shared" si="169"/>
        <v>1</v>
      </c>
      <c r="K305" s="89">
        <f t="shared" si="176"/>
        <v>1</v>
      </c>
      <c r="L305" s="89">
        <f t="shared" si="180"/>
        <v>1</v>
      </c>
      <c r="M305" s="168">
        <f t="shared" si="190"/>
        <v>9.8146148498369196E-2</v>
      </c>
      <c r="N305" s="165">
        <f t="shared" si="193"/>
        <v>1</v>
      </c>
      <c r="O305" s="70">
        <f t="shared" si="181"/>
        <v>1</v>
      </c>
      <c r="P305" s="102">
        <f t="shared" si="182"/>
        <v>3.0899999618529987</v>
      </c>
      <c r="Q305" s="230" t="str">
        <f t="shared" si="159"/>
        <v/>
      </c>
      <c r="R305" s="46">
        <f t="shared" si="189"/>
        <v>1</v>
      </c>
      <c r="S305" s="27">
        <v>22217</v>
      </c>
      <c r="T305">
        <v>14.579999923706101</v>
      </c>
      <c r="U305">
        <v>21.209999084472699</v>
      </c>
      <c r="V305">
        <v>0</v>
      </c>
      <c r="W305">
        <v>39.632181297272602</v>
      </c>
      <c r="X305" s="36">
        <f t="shared" si="160"/>
        <v>3.4195884737447129</v>
      </c>
      <c r="Y305" s="41">
        <f t="shared" si="170"/>
        <v>0</v>
      </c>
      <c r="Z305" s="42">
        <f t="shared" si="171"/>
        <v>0</v>
      </c>
      <c r="AA305" s="61">
        <f t="shared" si="161"/>
        <v>19.552499294281048</v>
      </c>
      <c r="AB305" s="37" t="str">
        <f t="shared" si="172"/>
        <v xml:space="preserve"> </v>
      </c>
      <c r="AC305" s="89" t="str">
        <f t="shared" si="177"/>
        <v/>
      </c>
      <c r="AD305" s="89" t="str">
        <f t="shared" si="183"/>
        <v/>
      </c>
      <c r="AE305" s="168">
        <f t="shared" si="179"/>
        <v>0.11489683152722711</v>
      </c>
      <c r="AF305" s="165">
        <f t="shared" si="194"/>
        <v>0</v>
      </c>
      <c r="AG305" s="70" t="str">
        <f t="shared" si="184"/>
        <v/>
      </c>
      <c r="AH305" s="102" t="str">
        <f t="shared" si="185"/>
        <v/>
      </c>
      <c r="AI305" s="230" t="str">
        <f t="shared" si="162"/>
        <v/>
      </c>
      <c r="AJ305" s="46">
        <f t="shared" si="191"/>
        <v>0</v>
      </c>
      <c r="AK305" s="27">
        <v>22583</v>
      </c>
      <c r="AL305">
        <v>11.7399997711182</v>
      </c>
      <c r="AM305">
        <v>21.530000686645501</v>
      </c>
      <c r="AN305">
        <v>0</v>
      </c>
      <c r="AO305">
        <v>39.795051195282099</v>
      </c>
      <c r="AP305" s="34">
        <f t="shared" si="163"/>
        <v>4.025151914138883</v>
      </c>
      <c r="AQ305" s="38">
        <f t="shared" si="173"/>
        <v>0</v>
      </c>
      <c r="AR305" s="40">
        <f t="shared" si="174"/>
        <v>0</v>
      </c>
      <c r="AS305" s="61">
        <f t="shared" si="164"/>
        <v>19.082500457763675</v>
      </c>
      <c r="AT305" s="35" t="str">
        <f t="shared" si="165"/>
        <v xml:space="preserve"> </v>
      </c>
      <c r="AU305" s="76" t="str">
        <f t="shared" si="178"/>
        <v/>
      </c>
      <c r="AV305" s="89" t="str">
        <f t="shared" si="187"/>
        <v/>
      </c>
      <c r="AW305" s="168">
        <f t="shared" si="166"/>
        <v>0.11610563356318883</v>
      </c>
      <c r="AX305" s="165">
        <f t="shared" si="195"/>
        <v>0</v>
      </c>
      <c r="AY305" s="70" t="str">
        <f t="shared" si="186"/>
        <v/>
      </c>
      <c r="AZ305" s="102" t="str">
        <f t="shared" si="188"/>
        <v/>
      </c>
      <c r="BA305" s="230" t="str">
        <f t="shared" si="175"/>
        <v/>
      </c>
      <c r="BB305" s="46">
        <f t="shared" si="192"/>
        <v>0</v>
      </c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DG305">
        <v>4.2</v>
      </c>
      <c r="DH305">
        <v>37.5</v>
      </c>
      <c r="DK305">
        <v>0</v>
      </c>
    </row>
    <row r="306" spans="1:115" ht="15.6">
      <c r="A306" s="27">
        <v>20392</v>
      </c>
      <c r="B306">
        <v>9.9499998092651403</v>
      </c>
      <c r="C306">
        <v>20.899999618530298</v>
      </c>
      <c r="D306">
        <v>0.10000000149011599</v>
      </c>
      <c r="E306">
        <v>39.795051195282099</v>
      </c>
      <c r="F306" s="36">
        <f t="shared" si="157"/>
        <v>4.1073608674046698</v>
      </c>
      <c r="G306" s="41">
        <f t="shared" si="167"/>
        <v>36.800365394093063</v>
      </c>
      <c r="H306" s="42">
        <f t="shared" si="168"/>
        <v>0.73600730788186131</v>
      </c>
      <c r="I306" s="61">
        <f t="shared" si="158"/>
        <v>18.162499666214011</v>
      </c>
      <c r="J306" s="37">
        <f t="shared" si="169"/>
        <v>1</v>
      </c>
      <c r="K306" s="89">
        <f t="shared" si="176"/>
        <v>1</v>
      </c>
      <c r="L306" s="89">
        <f t="shared" si="180"/>
        <v>1</v>
      </c>
      <c r="M306" s="168">
        <f t="shared" si="190"/>
        <v>0.11433669037223186</v>
      </c>
      <c r="N306" s="165">
        <f t="shared" si="193"/>
        <v>1</v>
      </c>
      <c r="O306" s="70">
        <f t="shared" si="181"/>
        <v>1</v>
      </c>
      <c r="P306" s="102">
        <f t="shared" si="182"/>
        <v>3.0899999618529987</v>
      </c>
      <c r="Q306" s="230" t="str">
        <f t="shared" si="159"/>
        <v/>
      </c>
      <c r="R306" s="46">
        <f t="shared" si="189"/>
        <v>1</v>
      </c>
      <c r="S306" s="27">
        <v>22218</v>
      </c>
      <c r="T306">
        <v>10.699999809265099</v>
      </c>
      <c r="U306">
        <v>18.629999160766602</v>
      </c>
      <c r="V306">
        <v>0.60000002384185802</v>
      </c>
      <c r="W306">
        <v>39.795051195282099</v>
      </c>
      <c r="X306" s="36">
        <f t="shared" si="160"/>
        <v>3.4154096064738986</v>
      </c>
      <c r="Y306" s="41">
        <f t="shared" si="170"/>
        <v>0</v>
      </c>
      <c r="Z306" s="42">
        <f t="shared" si="171"/>
        <v>0</v>
      </c>
      <c r="AA306" s="61">
        <f t="shared" si="161"/>
        <v>16.647499322891225</v>
      </c>
      <c r="AB306" s="37" t="str">
        <f t="shared" si="172"/>
        <v xml:space="preserve"> </v>
      </c>
      <c r="AC306" s="89" t="str">
        <f t="shared" si="177"/>
        <v/>
      </c>
      <c r="AD306" s="89" t="str">
        <f t="shared" si="183"/>
        <v/>
      </c>
      <c r="AE306" s="168">
        <f t="shared" si="179"/>
        <v>0.10455127883066873</v>
      </c>
      <c r="AF306" s="165">
        <f t="shared" si="194"/>
        <v>0</v>
      </c>
      <c r="AG306" s="70" t="str">
        <f t="shared" si="184"/>
        <v/>
      </c>
      <c r="AH306" s="102" t="str">
        <f t="shared" si="185"/>
        <v/>
      </c>
      <c r="AI306" s="230" t="str">
        <f t="shared" si="162"/>
        <v/>
      </c>
      <c r="AJ306" s="46">
        <f t="shared" si="191"/>
        <v>0</v>
      </c>
      <c r="AK306" s="27">
        <v>22584</v>
      </c>
      <c r="AL306">
        <v>11.449999809265099</v>
      </c>
      <c r="AM306">
        <v>22.100000381469702</v>
      </c>
      <c r="AN306">
        <v>0</v>
      </c>
      <c r="AO306">
        <v>39.955140212361698</v>
      </c>
      <c r="AP306" s="34">
        <f t="shared" si="163"/>
        <v>4.2322509996119217</v>
      </c>
      <c r="AQ306" s="38">
        <f t="shared" si="173"/>
        <v>0</v>
      </c>
      <c r="AR306" s="40">
        <f t="shared" si="174"/>
        <v>0</v>
      </c>
      <c r="AS306" s="61">
        <f t="shared" si="164"/>
        <v>19.437500238418551</v>
      </c>
      <c r="AT306" s="35" t="str">
        <f t="shared" si="165"/>
        <v xml:space="preserve"> </v>
      </c>
      <c r="AU306" s="76" t="str">
        <f t="shared" si="178"/>
        <v/>
      </c>
      <c r="AV306" s="89" t="str">
        <f t="shared" si="187"/>
        <v/>
      </c>
      <c r="AW306" s="168">
        <f t="shared" si="166"/>
        <v>0.11536711802098304</v>
      </c>
      <c r="AX306" s="165">
        <f t="shared" si="195"/>
        <v>0</v>
      </c>
      <c r="AY306" s="70" t="str">
        <f t="shared" si="186"/>
        <v/>
      </c>
      <c r="AZ306" s="102" t="str">
        <f t="shared" si="188"/>
        <v/>
      </c>
      <c r="BA306" s="230" t="str">
        <f t="shared" si="175"/>
        <v/>
      </c>
      <c r="BB306" s="46">
        <f t="shared" si="192"/>
        <v>0</v>
      </c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DG306">
        <v>7.1</v>
      </c>
      <c r="DH306">
        <v>32.299999999999997</v>
      </c>
      <c r="DK306">
        <v>0</v>
      </c>
    </row>
    <row r="307" spans="1:115" ht="15.6">
      <c r="A307" s="27">
        <v>20393</v>
      </c>
      <c r="B307">
        <v>10.8400001525879</v>
      </c>
      <c r="C307">
        <v>23.719999313354499</v>
      </c>
      <c r="D307">
        <v>0</v>
      </c>
      <c r="E307">
        <v>39.955140212361698</v>
      </c>
      <c r="F307" s="36">
        <f t="shared" si="157"/>
        <v>4.7222819045492264</v>
      </c>
      <c r="G307" s="41">
        <f t="shared" si="167"/>
        <v>33.022539870453684</v>
      </c>
      <c r="H307" s="42">
        <f t="shared" si="168"/>
        <v>0.66045079740907364</v>
      </c>
      <c r="I307" s="61">
        <f t="shared" si="158"/>
        <v>20.499999523162849</v>
      </c>
      <c r="J307" s="37">
        <f t="shared" si="169"/>
        <v>1</v>
      </c>
      <c r="K307" s="89">
        <f t="shared" si="176"/>
        <v>1</v>
      </c>
      <c r="L307" s="89">
        <f t="shared" si="180"/>
        <v>1</v>
      </c>
      <c r="M307" s="168">
        <f t="shared" si="190"/>
        <v>0.10430400976873935</v>
      </c>
      <c r="N307" s="165">
        <f t="shared" si="193"/>
        <v>1</v>
      </c>
      <c r="O307" s="70">
        <f t="shared" si="181"/>
        <v>1</v>
      </c>
      <c r="P307" s="102">
        <f t="shared" si="182"/>
        <v>4.2899995803832782</v>
      </c>
      <c r="Q307" s="230" t="str">
        <f t="shared" si="159"/>
        <v/>
      </c>
      <c r="R307" s="46">
        <f t="shared" si="189"/>
        <v>1</v>
      </c>
      <c r="S307" s="27">
        <v>22219</v>
      </c>
      <c r="T307">
        <v>8.2299995422363299</v>
      </c>
      <c r="U307">
        <v>20.649999618530298</v>
      </c>
      <c r="V307">
        <v>0.10000000149011599</v>
      </c>
      <c r="W307">
        <v>39.955140212361698</v>
      </c>
      <c r="X307" s="36">
        <f t="shared" si="160"/>
        <v>4.2617722522392043</v>
      </c>
      <c r="Y307" s="41">
        <f t="shared" si="170"/>
        <v>0</v>
      </c>
      <c r="Z307" s="42">
        <f t="shared" si="171"/>
        <v>0</v>
      </c>
      <c r="AA307" s="61">
        <f t="shared" si="161"/>
        <v>17.544999599456805</v>
      </c>
      <c r="AB307" s="37" t="str">
        <f t="shared" si="172"/>
        <v xml:space="preserve"> </v>
      </c>
      <c r="AC307" s="89" t="str">
        <f t="shared" si="177"/>
        <v/>
      </c>
      <c r="AD307" s="89">
        <f t="shared" si="183"/>
        <v>1</v>
      </c>
      <c r="AE307" s="168">
        <f t="shared" si="179"/>
        <v>0.11111225129749294</v>
      </c>
      <c r="AF307" s="165">
        <f t="shared" si="194"/>
        <v>0</v>
      </c>
      <c r="AG307" s="70" t="str">
        <f t="shared" si="184"/>
        <v/>
      </c>
      <c r="AH307" s="102">
        <f t="shared" si="185"/>
        <v>16.613999748230036</v>
      </c>
      <c r="AI307" s="230" t="str">
        <f t="shared" si="162"/>
        <v/>
      </c>
      <c r="AJ307" s="46">
        <f t="shared" si="191"/>
        <v>0</v>
      </c>
      <c r="AK307" s="27">
        <v>22585</v>
      </c>
      <c r="AL307">
        <v>9.2100000381469709</v>
      </c>
      <c r="AM307">
        <v>24.399999618530298</v>
      </c>
      <c r="AN307">
        <v>0</v>
      </c>
      <c r="AO307">
        <v>40.112413697289497</v>
      </c>
      <c r="AP307" s="34">
        <f t="shared" si="163"/>
        <v>5.0787668910281685</v>
      </c>
      <c r="AQ307" s="38">
        <f t="shared" si="173"/>
        <v>0</v>
      </c>
      <c r="AR307" s="40">
        <f t="shared" si="174"/>
        <v>0</v>
      </c>
      <c r="AS307" s="61">
        <f t="shared" si="164"/>
        <v>20.602499723434466</v>
      </c>
      <c r="AT307" s="35" t="str">
        <f t="shared" si="165"/>
        <v xml:space="preserve"> </v>
      </c>
      <c r="AU307" s="76" t="str">
        <f t="shared" si="178"/>
        <v/>
      </c>
      <c r="AV307" s="89" t="str">
        <f t="shared" si="187"/>
        <v/>
      </c>
      <c r="AW307" s="168">
        <f t="shared" si="166"/>
        <v>0.1020444624588851</v>
      </c>
      <c r="AX307" s="165">
        <f t="shared" si="195"/>
        <v>0</v>
      </c>
      <c r="AY307" s="70" t="str">
        <f t="shared" si="186"/>
        <v/>
      </c>
      <c r="AZ307" s="102" t="str">
        <f t="shared" si="188"/>
        <v/>
      </c>
      <c r="BA307" s="230" t="str">
        <f t="shared" si="175"/>
        <v/>
      </c>
      <c r="BB307" s="46">
        <f t="shared" si="192"/>
        <v>0</v>
      </c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DG307">
        <v>3.6</v>
      </c>
      <c r="DH307">
        <v>25.6</v>
      </c>
      <c r="DK307">
        <v>0</v>
      </c>
    </row>
    <row r="308" spans="1:115" ht="15.6">
      <c r="A308" s="27">
        <v>20394</v>
      </c>
      <c r="B308">
        <v>13.289999961853001</v>
      </c>
      <c r="C308">
        <v>29.25</v>
      </c>
      <c r="D308">
        <v>0</v>
      </c>
      <c r="E308">
        <v>40.112413697289497</v>
      </c>
      <c r="F308" s="36">
        <f t="shared" si="157"/>
        <v>5.877605082798703</v>
      </c>
      <c r="G308" s="41">
        <f t="shared" si="167"/>
        <v>28.320455804214721</v>
      </c>
      <c r="H308" s="42">
        <f t="shared" si="168"/>
        <v>0.56640911608429445</v>
      </c>
      <c r="I308" s="61">
        <f t="shared" si="158"/>
        <v>25.25999999046325</v>
      </c>
      <c r="J308" s="37">
        <f t="shared" si="169"/>
        <v>1</v>
      </c>
      <c r="K308" s="89" t="str">
        <f t="shared" si="176"/>
        <v/>
      </c>
      <c r="L308" s="89">
        <f t="shared" si="180"/>
        <v>1</v>
      </c>
      <c r="M308" s="168">
        <f t="shared" si="190"/>
        <v>0</v>
      </c>
      <c r="N308" s="165">
        <f t="shared" si="193"/>
        <v>1</v>
      </c>
      <c r="O308" s="70" t="str">
        <f t="shared" si="181"/>
        <v/>
      </c>
      <c r="P308" s="102">
        <f t="shared" si="182"/>
        <v>9.2979995727538771</v>
      </c>
      <c r="Q308" s="230" t="str">
        <f t="shared" si="159"/>
        <v/>
      </c>
      <c r="R308" s="46">
        <f t="shared" si="189"/>
        <v>1</v>
      </c>
      <c r="S308" s="27">
        <v>22220</v>
      </c>
      <c r="T308">
        <v>9.8500003814697301</v>
      </c>
      <c r="U308">
        <v>23.670000076293899</v>
      </c>
      <c r="V308">
        <v>0</v>
      </c>
      <c r="W308">
        <v>40.112413697289497</v>
      </c>
      <c r="X308" s="36">
        <f t="shared" si="160"/>
        <v>4.8380271451884562</v>
      </c>
      <c r="Y308" s="41">
        <f t="shared" si="170"/>
        <v>0</v>
      </c>
      <c r="Z308" s="42">
        <f t="shared" si="171"/>
        <v>0</v>
      </c>
      <c r="AA308" s="61">
        <f t="shared" si="161"/>
        <v>20.215000152587855</v>
      </c>
      <c r="AB308" s="37" t="str">
        <f t="shared" si="172"/>
        <v xml:space="preserve"> </v>
      </c>
      <c r="AC308" s="89" t="str">
        <f t="shared" si="177"/>
        <v/>
      </c>
      <c r="AD308" s="89">
        <f t="shared" si="183"/>
        <v>1</v>
      </c>
      <c r="AE308" s="168">
        <f t="shared" si="179"/>
        <v>0.10912490969076713</v>
      </c>
      <c r="AF308" s="165">
        <f t="shared" si="194"/>
        <v>0</v>
      </c>
      <c r="AG308" s="70" t="str">
        <f t="shared" si="184"/>
        <v/>
      </c>
      <c r="AH308" s="102">
        <f t="shared" si="185"/>
        <v>15.755999946594258</v>
      </c>
      <c r="AI308" s="230" t="str">
        <f t="shared" si="162"/>
        <v/>
      </c>
      <c r="AJ308" s="46">
        <f t="shared" si="191"/>
        <v>0</v>
      </c>
      <c r="AK308" s="27">
        <v>22586</v>
      </c>
      <c r="AL308">
        <v>10.4799995422363</v>
      </c>
      <c r="AM308">
        <v>21.889999389648398</v>
      </c>
      <c r="AN308">
        <v>0</v>
      </c>
      <c r="AO308">
        <v>40.266836998843601</v>
      </c>
      <c r="AP308" s="34">
        <f t="shared" si="163"/>
        <v>4.3394966262833128</v>
      </c>
      <c r="AQ308" s="38">
        <f t="shared" si="173"/>
        <v>0</v>
      </c>
      <c r="AR308" s="40">
        <f t="shared" si="174"/>
        <v>0</v>
      </c>
      <c r="AS308" s="61">
        <f t="shared" si="164"/>
        <v>19.037499427795375</v>
      </c>
      <c r="AT308" s="35" t="str">
        <f t="shared" si="165"/>
        <v xml:space="preserve"> </v>
      </c>
      <c r="AU308" s="76" t="str">
        <f t="shared" si="178"/>
        <v/>
      </c>
      <c r="AV308" s="89" t="str">
        <f t="shared" si="187"/>
        <v/>
      </c>
      <c r="AW308" s="168">
        <f t="shared" si="166"/>
        <v>0.11613155015989933</v>
      </c>
      <c r="AX308" s="165">
        <f t="shared" si="195"/>
        <v>0</v>
      </c>
      <c r="AY308" s="70" t="str">
        <f t="shared" si="186"/>
        <v/>
      </c>
      <c r="AZ308" s="102" t="str">
        <f t="shared" si="188"/>
        <v/>
      </c>
      <c r="BA308" s="230" t="str">
        <f t="shared" si="175"/>
        <v/>
      </c>
      <c r="BB308" s="46">
        <f t="shared" si="192"/>
        <v>0</v>
      </c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DG308">
        <v>8</v>
      </c>
      <c r="DH308">
        <v>15.1</v>
      </c>
      <c r="DK308">
        <v>3.6</v>
      </c>
    </row>
    <row r="309" spans="1:115" ht="15.6">
      <c r="A309" s="27">
        <v>20395</v>
      </c>
      <c r="B309">
        <v>15.7399997711182</v>
      </c>
      <c r="C309">
        <v>30.040000915527301</v>
      </c>
      <c r="D309">
        <v>0</v>
      </c>
      <c r="E309">
        <v>40.266836998843601</v>
      </c>
      <c r="F309" s="36">
        <f t="shared" si="157"/>
        <v>5.8165437352852223</v>
      </c>
      <c r="G309" s="41">
        <f t="shared" si="167"/>
        <v>23.667220815986543</v>
      </c>
      <c r="H309" s="42">
        <f t="shared" si="168"/>
        <v>0.47334441631973084</v>
      </c>
      <c r="I309" s="61">
        <f t="shared" si="158"/>
        <v>26.465000629425028</v>
      </c>
      <c r="J309" s="37">
        <f t="shared" si="169"/>
        <v>1</v>
      </c>
      <c r="K309" s="89" t="str">
        <f t="shared" si="176"/>
        <v/>
      </c>
      <c r="L309" s="89">
        <f t="shared" si="180"/>
        <v>1</v>
      </c>
      <c r="M309" s="168">
        <f t="shared" si="190"/>
        <v>0</v>
      </c>
      <c r="N309" s="165">
        <f t="shared" si="193"/>
        <v>0</v>
      </c>
      <c r="O309" s="70" t="str">
        <f t="shared" si="181"/>
        <v/>
      </c>
      <c r="P309" s="102">
        <f t="shared" si="182"/>
        <v>15.270000076293901</v>
      </c>
      <c r="Q309" s="230" t="str">
        <f t="shared" si="159"/>
        <v/>
      </c>
      <c r="R309" s="46">
        <f t="shared" si="189"/>
        <v>1</v>
      </c>
      <c r="S309" s="27">
        <v>22221</v>
      </c>
      <c r="T309">
        <v>8.6199998855590803</v>
      </c>
      <c r="U309">
        <v>23.610000610351602</v>
      </c>
      <c r="V309">
        <v>0</v>
      </c>
      <c r="W309">
        <v>40.266836998843601</v>
      </c>
      <c r="X309" s="36">
        <f t="shared" si="160"/>
        <v>4.9636587909521088</v>
      </c>
      <c r="Y309" s="41">
        <f t="shared" si="170"/>
        <v>0</v>
      </c>
      <c r="Z309" s="42">
        <f t="shared" si="171"/>
        <v>0</v>
      </c>
      <c r="AA309" s="61">
        <f t="shared" si="161"/>
        <v>19.862500429153471</v>
      </c>
      <c r="AB309" s="37" t="str">
        <f t="shared" si="172"/>
        <v xml:space="preserve"> </v>
      </c>
      <c r="AC309" s="89" t="str">
        <f t="shared" si="177"/>
        <v/>
      </c>
      <c r="AD309" s="89">
        <f t="shared" si="183"/>
        <v>1</v>
      </c>
      <c r="AE309" s="168">
        <f t="shared" si="179"/>
        <v>0.11293403720203694</v>
      </c>
      <c r="AF309" s="165">
        <f t="shared" si="194"/>
        <v>0</v>
      </c>
      <c r="AG309" s="70" t="str">
        <f t="shared" si="184"/>
        <v/>
      </c>
      <c r="AH309" s="102">
        <f t="shared" si="185"/>
        <v>16.446000289917034</v>
      </c>
      <c r="AI309" s="230" t="str">
        <f t="shared" si="162"/>
        <v/>
      </c>
      <c r="AJ309" s="46">
        <f t="shared" si="191"/>
        <v>0</v>
      </c>
      <c r="AK309" s="27">
        <v>22587</v>
      </c>
      <c r="AL309">
        <v>13.680000305175801</v>
      </c>
      <c r="AM309">
        <v>22.440000534057599</v>
      </c>
      <c r="AN309">
        <v>0.30000001192092901</v>
      </c>
      <c r="AO309">
        <v>40.4183754658021</v>
      </c>
      <c r="AP309" s="34">
        <f t="shared" si="163"/>
        <v>4.0271977416921469</v>
      </c>
      <c r="AQ309" s="38">
        <f t="shared" si="173"/>
        <v>0</v>
      </c>
      <c r="AR309" s="40">
        <f t="shared" si="174"/>
        <v>0</v>
      </c>
      <c r="AS309" s="61">
        <f t="shared" si="164"/>
        <v>20.250000476837151</v>
      </c>
      <c r="AT309" s="35" t="str">
        <f t="shared" si="165"/>
        <v xml:space="preserve"> </v>
      </c>
      <c r="AU309" s="76" t="str">
        <f t="shared" si="178"/>
        <v/>
      </c>
      <c r="AV309" s="89" t="str">
        <f t="shared" si="187"/>
        <v/>
      </c>
      <c r="AW309" s="168">
        <f t="shared" si="166"/>
        <v>0.10863034119375048</v>
      </c>
      <c r="AX309" s="165">
        <f t="shared" si="195"/>
        <v>0</v>
      </c>
      <c r="AY309" s="70" t="str">
        <f t="shared" si="186"/>
        <v/>
      </c>
      <c r="AZ309" s="102" t="str">
        <f t="shared" si="188"/>
        <v/>
      </c>
      <c r="BA309" s="230" t="str">
        <f t="shared" si="175"/>
        <v/>
      </c>
      <c r="BB309" s="46">
        <f t="shared" si="192"/>
        <v>0</v>
      </c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DG309">
        <v>1.2</v>
      </c>
      <c r="DH309">
        <v>15</v>
      </c>
      <c r="DK309">
        <v>0</v>
      </c>
    </row>
    <row r="310" spans="1:115" ht="15.6">
      <c r="A310" s="27">
        <v>20396</v>
      </c>
      <c r="B310">
        <v>11.4799995422363</v>
      </c>
      <c r="C310">
        <v>19.290000915527301</v>
      </c>
      <c r="D310">
        <v>1</v>
      </c>
      <c r="E310">
        <v>40.4183754658021</v>
      </c>
      <c r="F310" s="36">
        <f t="shared" si="157"/>
        <v>3.5189085924118535</v>
      </c>
      <c r="G310" s="41">
        <f t="shared" si="167"/>
        <v>21.85209394205706</v>
      </c>
      <c r="H310" s="42">
        <f t="shared" si="168"/>
        <v>0.43704187884114121</v>
      </c>
      <c r="I310" s="61">
        <f t="shared" si="158"/>
        <v>17.337500572204551</v>
      </c>
      <c r="J310" s="37">
        <f t="shared" si="169"/>
        <v>1</v>
      </c>
      <c r="K310" s="89" t="str">
        <f t="shared" si="176"/>
        <v/>
      </c>
      <c r="L310" s="89">
        <f t="shared" si="180"/>
        <v>1</v>
      </c>
      <c r="M310" s="168">
        <f t="shared" si="190"/>
        <v>0.10976518239149326</v>
      </c>
      <c r="N310" s="165">
        <f t="shared" si="193"/>
        <v>0</v>
      </c>
      <c r="O310" s="70" t="str">
        <f t="shared" si="181"/>
        <v/>
      </c>
      <c r="P310" s="102">
        <f t="shared" si="182"/>
        <v>15.270000076293901</v>
      </c>
      <c r="Q310" s="230" t="str">
        <f t="shared" si="159"/>
        <v/>
      </c>
      <c r="R310" s="46">
        <f t="shared" si="189"/>
        <v>1</v>
      </c>
      <c r="S310" s="27">
        <v>22222</v>
      </c>
      <c r="T310">
        <v>11.7200002670288</v>
      </c>
      <c r="U310">
        <v>29.670000076293899</v>
      </c>
      <c r="V310">
        <v>0</v>
      </c>
      <c r="W310">
        <v>40.4183754658021</v>
      </c>
      <c r="X310" s="36">
        <f t="shared" si="160"/>
        <v>6.1883825901928402</v>
      </c>
      <c r="Y310" s="41">
        <f t="shared" si="170"/>
        <v>0</v>
      </c>
      <c r="Z310" s="42">
        <f t="shared" si="171"/>
        <v>0</v>
      </c>
      <c r="AA310" s="61">
        <f t="shared" si="161"/>
        <v>25.182500123977626</v>
      </c>
      <c r="AB310" s="37" t="str">
        <f t="shared" si="172"/>
        <v xml:space="preserve"> </v>
      </c>
      <c r="AC310" s="89" t="str">
        <f t="shared" si="177"/>
        <v/>
      </c>
      <c r="AD310" s="89">
        <f t="shared" si="183"/>
        <v>1</v>
      </c>
      <c r="AE310" s="168">
        <f t="shared" si="179"/>
        <v>0</v>
      </c>
      <c r="AF310" s="165">
        <f t="shared" si="194"/>
        <v>0</v>
      </c>
      <c r="AG310" s="70" t="str">
        <f t="shared" si="184"/>
        <v/>
      </c>
      <c r="AH310" s="102">
        <f t="shared" si="185"/>
        <v>18.158000755310095</v>
      </c>
      <c r="AI310" s="230" t="str">
        <f t="shared" si="162"/>
        <v/>
      </c>
      <c r="AJ310" s="46">
        <f t="shared" si="191"/>
        <v>0</v>
      </c>
      <c r="AK310" s="27">
        <v>22588</v>
      </c>
      <c r="AL310">
        <v>10.1099996566772</v>
      </c>
      <c r="AM310">
        <v>21.780000686645501</v>
      </c>
      <c r="AN310">
        <v>0</v>
      </c>
      <c r="AO310">
        <v>40.566994446943099</v>
      </c>
      <c r="AP310" s="34">
        <f t="shared" si="163"/>
        <v>4.3901510809471684</v>
      </c>
      <c r="AQ310" s="38">
        <f t="shared" si="173"/>
        <v>0</v>
      </c>
      <c r="AR310" s="40">
        <f t="shared" si="174"/>
        <v>0</v>
      </c>
      <c r="AS310" s="61">
        <f t="shared" si="164"/>
        <v>18.862500429153425</v>
      </c>
      <c r="AT310" s="35" t="str">
        <f t="shared" si="165"/>
        <v xml:space="preserve"> </v>
      </c>
      <c r="AU310" s="76" t="str">
        <f t="shared" si="178"/>
        <v/>
      </c>
      <c r="AV310" s="89" t="str">
        <f t="shared" si="187"/>
        <v/>
      </c>
      <c r="AW310" s="168">
        <f t="shared" si="166"/>
        <v>0.11610584890177707</v>
      </c>
      <c r="AX310" s="165">
        <f t="shared" si="195"/>
        <v>0</v>
      </c>
      <c r="AY310" s="70" t="str">
        <f t="shared" si="186"/>
        <v/>
      </c>
      <c r="AZ310" s="102" t="str">
        <f t="shared" si="188"/>
        <v/>
      </c>
      <c r="BA310" s="230" t="str">
        <f t="shared" si="175"/>
        <v/>
      </c>
      <c r="BB310" s="46">
        <f t="shared" si="192"/>
        <v>0</v>
      </c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DG310">
        <v>6</v>
      </c>
      <c r="DH310" s="39">
        <v>15</v>
      </c>
      <c r="DK310">
        <v>0</v>
      </c>
    </row>
    <row r="311" spans="1:115" ht="15.6">
      <c r="A311" s="27">
        <v>20397</v>
      </c>
      <c r="B311">
        <v>8.5600004196166992</v>
      </c>
      <c r="C311">
        <v>20.059999465942401</v>
      </c>
      <c r="D311">
        <v>0</v>
      </c>
      <c r="E311">
        <v>40.566994446943099</v>
      </c>
      <c r="F311" s="36">
        <f t="shared" si="157"/>
        <v>4.1469021817359488</v>
      </c>
      <c r="G311" s="41">
        <f t="shared" si="167"/>
        <v>18.5345721966683</v>
      </c>
      <c r="H311" s="42">
        <f t="shared" si="168"/>
        <v>0.370691443933366</v>
      </c>
      <c r="I311" s="61">
        <f t="shared" si="158"/>
        <v>17.184999704360976</v>
      </c>
      <c r="J311" s="37">
        <f t="shared" si="169"/>
        <v>1</v>
      </c>
      <c r="K311" s="89" t="str">
        <f t="shared" si="176"/>
        <v/>
      </c>
      <c r="L311" s="89">
        <f t="shared" si="180"/>
        <v>1</v>
      </c>
      <c r="M311" s="168">
        <f t="shared" si="190"/>
        <v>0.10870407561471923</v>
      </c>
      <c r="N311" s="165">
        <f t="shared" si="193"/>
        <v>0</v>
      </c>
      <c r="O311" s="70" t="str">
        <f t="shared" si="181"/>
        <v/>
      </c>
      <c r="P311" s="102">
        <f t="shared" si="182"/>
        <v>15.270000076293901</v>
      </c>
      <c r="Q311" s="230" t="str">
        <f t="shared" si="159"/>
        <v/>
      </c>
      <c r="R311" s="46">
        <f t="shared" si="189"/>
        <v>0</v>
      </c>
      <c r="S311" s="27">
        <v>22223</v>
      </c>
      <c r="T311">
        <v>17.409999847412099</v>
      </c>
      <c r="U311">
        <v>35.7299995422363</v>
      </c>
      <c r="V311">
        <v>0</v>
      </c>
      <c r="W311">
        <v>40.566994446943099</v>
      </c>
      <c r="X311" s="36">
        <f t="shared" si="160"/>
        <v>7.2324716679473822</v>
      </c>
      <c r="Y311" s="41">
        <f t="shared" si="170"/>
        <v>0</v>
      </c>
      <c r="Z311" s="42">
        <f t="shared" si="171"/>
        <v>0</v>
      </c>
      <c r="AA311" s="61">
        <f t="shared" si="161"/>
        <v>31.149999618530249</v>
      </c>
      <c r="AB311" s="37" t="str">
        <f t="shared" si="172"/>
        <v xml:space="preserve"> </v>
      </c>
      <c r="AC311" s="89" t="str">
        <f t="shared" si="177"/>
        <v/>
      </c>
      <c r="AD311" s="89">
        <f t="shared" si="183"/>
        <v>1</v>
      </c>
      <c r="AE311" s="168">
        <f t="shared" si="179"/>
        <v>0</v>
      </c>
      <c r="AF311" s="165">
        <f t="shared" si="194"/>
        <v>0</v>
      </c>
      <c r="AG311" s="70" t="str">
        <f t="shared" si="184"/>
        <v/>
      </c>
      <c r="AH311" s="102">
        <f t="shared" si="185"/>
        <v>19.263999938964833</v>
      </c>
      <c r="AI311" s="230" t="str">
        <f t="shared" si="162"/>
        <v/>
      </c>
      <c r="AJ311" s="46">
        <f t="shared" si="191"/>
        <v>0</v>
      </c>
      <c r="AK311" s="27">
        <v>22589</v>
      </c>
      <c r="AL311">
        <v>9.9200000762939506</v>
      </c>
      <c r="AM311">
        <v>22.090000152587901</v>
      </c>
      <c r="AN311">
        <v>0</v>
      </c>
      <c r="AO311">
        <v>40.712659291044801</v>
      </c>
      <c r="AP311" s="34">
        <f t="shared" si="163"/>
        <v>4.5073102699810184</v>
      </c>
      <c r="AQ311" s="38">
        <f t="shared" si="173"/>
        <v>0</v>
      </c>
      <c r="AR311" s="40">
        <f t="shared" si="174"/>
        <v>0</v>
      </c>
      <c r="AS311" s="61">
        <f t="shared" si="164"/>
        <v>19.047500133514415</v>
      </c>
      <c r="AT311" s="35" t="str">
        <f t="shared" si="165"/>
        <v xml:space="preserve"> </v>
      </c>
      <c r="AU311" s="76" t="str">
        <f t="shared" si="178"/>
        <v/>
      </c>
      <c r="AV311" s="89">
        <f t="shared" si="187"/>
        <v>1</v>
      </c>
      <c r="AW311" s="168">
        <f t="shared" si="166"/>
        <v>0.11612698887218116</v>
      </c>
      <c r="AX311" s="165">
        <f t="shared" si="195"/>
        <v>0</v>
      </c>
      <c r="AY311" s="70" t="str">
        <f t="shared" si="186"/>
        <v/>
      </c>
      <c r="AZ311" s="102">
        <f t="shared" si="188"/>
        <v>14.406000900268547</v>
      </c>
      <c r="BA311" s="230" t="str">
        <f t="shared" si="175"/>
        <v/>
      </c>
      <c r="BB311" s="46">
        <f t="shared" si="192"/>
        <v>0</v>
      </c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DG311" s="39">
        <v>6</v>
      </c>
      <c r="DH311">
        <v>26.2</v>
      </c>
      <c r="DK311">
        <v>0</v>
      </c>
    </row>
    <row r="312" spans="1:115" ht="15.6">
      <c r="A312" s="27">
        <v>20398</v>
      </c>
      <c r="B312">
        <v>9.2600002288818395</v>
      </c>
      <c r="C312">
        <v>20.930000305175799</v>
      </c>
      <c r="D312">
        <v>0</v>
      </c>
      <c r="E312">
        <v>40.712659291044801</v>
      </c>
      <c r="F312" s="36">
        <f t="shared" si="157"/>
        <v>4.2949345112483321</v>
      </c>
      <c r="G312" s="41">
        <f t="shared" si="167"/>
        <v>15.098624587669635</v>
      </c>
      <c r="H312" s="42">
        <f t="shared" si="168"/>
        <v>0.30197249175339269</v>
      </c>
      <c r="I312" s="61">
        <f t="shared" si="158"/>
        <v>18.012500286102309</v>
      </c>
      <c r="J312" s="37">
        <f t="shared" si="169"/>
        <v>1</v>
      </c>
      <c r="K312" s="89" t="str">
        <f t="shared" si="176"/>
        <v/>
      </c>
      <c r="L312" s="89">
        <f t="shared" si="180"/>
        <v>1</v>
      </c>
      <c r="M312" s="168">
        <f t="shared" si="190"/>
        <v>0.11367482049065146</v>
      </c>
      <c r="N312" s="165">
        <f t="shared" si="193"/>
        <v>0</v>
      </c>
      <c r="O312" s="70" t="str">
        <f t="shared" si="181"/>
        <v/>
      </c>
      <c r="P312" s="102">
        <f t="shared" si="182"/>
        <v>12.180000114440901</v>
      </c>
      <c r="Q312" s="230">
        <f t="shared" si="159"/>
        <v>20398</v>
      </c>
      <c r="R312" s="46">
        <f t="shared" si="189"/>
        <v>1</v>
      </c>
      <c r="S312" s="27">
        <v>22224</v>
      </c>
      <c r="T312">
        <v>15.180000305175801</v>
      </c>
      <c r="U312">
        <v>27.780000686645501</v>
      </c>
      <c r="V312">
        <v>0</v>
      </c>
      <c r="W312">
        <v>40.712659291044801</v>
      </c>
      <c r="X312" s="36">
        <f t="shared" si="160"/>
        <v>5.32902780406235</v>
      </c>
      <c r="Y312" s="41">
        <f t="shared" si="170"/>
        <v>0</v>
      </c>
      <c r="Z312" s="42">
        <f t="shared" si="171"/>
        <v>0</v>
      </c>
      <c r="AA312" s="61">
        <f t="shared" si="161"/>
        <v>24.630000591278076</v>
      </c>
      <c r="AB312" s="37" t="str">
        <f t="shared" si="172"/>
        <v xml:space="preserve"> </v>
      </c>
      <c r="AC312" s="89" t="str">
        <f t="shared" si="177"/>
        <v/>
      </c>
      <c r="AD312" s="89" t="str">
        <f t="shared" si="183"/>
        <v/>
      </c>
      <c r="AE312" s="168">
        <f t="shared" si="179"/>
        <v>0</v>
      </c>
      <c r="AF312" s="165">
        <f t="shared" si="194"/>
        <v>0</v>
      </c>
      <c r="AG312" s="70" t="str">
        <f t="shared" si="184"/>
        <v/>
      </c>
      <c r="AH312" s="102" t="str">
        <f t="shared" si="185"/>
        <v/>
      </c>
      <c r="AI312" s="230" t="str">
        <f t="shared" si="162"/>
        <v/>
      </c>
      <c r="AJ312" s="46">
        <f t="shared" si="191"/>
        <v>0</v>
      </c>
      <c r="AK312" s="27">
        <v>22590</v>
      </c>
      <c r="AL312">
        <v>9.7299995422363299</v>
      </c>
      <c r="AM312">
        <v>21.100000381469702</v>
      </c>
      <c r="AN312">
        <v>0.5</v>
      </c>
      <c r="AO312">
        <v>40.855335346885198</v>
      </c>
      <c r="AP312" s="34">
        <f t="shared" si="163"/>
        <v>4.2956118909861019</v>
      </c>
      <c r="AQ312" s="38">
        <f t="shared" si="173"/>
        <v>0</v>
      </c>
      <c r="AR312" s="40">
        <f t="shared" si="174"/>
        <v>0</v>
      </c>
      <c r="AS312" s="61">
        <f t="shared" si="164"/>
        <v>18.257500171661359</v>
      </c>
      <c r="AT312" s="35" t="str">
        <f t="shared" si="165"/>
        <v xml:space="preserve"> </v>
      </c>
      <c r="AU312" s="76" t="str">
        <f t="shared" si="178"/>
        <v/>
      </c>
      <c r="AV312" s="89">
        <f t="shared" si="187"/>
        <v>1</v>
      </c>
      <c r="AW312" s="168">
        <f t="shared" si="166"/>
        <v>0.1147101360029236</v>
      </c>
      <c r="AX312" s="165">
        <f t="shared" si="195"/>
        <v>0</v>
      </c>
      <c r="AY312" s="70" t="str">
        <f t="shared" si="186"/>
        <v/>
      </c>
      <c r="AZ312" s="102">
        <f t="shared" si="188"/>
        <v>5.100001525878926</v>
      </c>
      <c r="BA312" s="230" t="str">
        <f t="shared" si="175"/>
        <v/>
      </c>
      <c r="BB312" s="46">
        <f t="shared" si="192"/>
        <v>0</v>
      </c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DG312">
        <v>6.1</v>
      </c>
      <c r="DH312">
        <v>18.5</v>
      </c>
      <c r="DK312">
        <v>5</v>
      </c>
    </row>
    <row r="313" spans="1:115" ht="15.6">
      <c r="A313" s="27">
        <v>20399</v>
      </c>
      <c r="B313">
        <v>11.8400001525879</v>
      </c>
      <c r="C313">
        <v>20.379999160766602</v>
      </c>
      <c r="D313">
        <v>0.20000000298023199</v>
      </c>
      <c r="E313">
        <v>40.855335346885198</v>
      </c>
      <c r="F313" s="36">
        <f t="shared" si="157"/>
        <v>3.8007318194827078</v>
      </c>
      <c r="G313" s="41">
        <f t="shared" si="167"/>
        <v>12.258039135063701</v>
      </c>
      <c r="H313" s="42">
        <f t="shared" si="168"/>
        <v>0.245160782701274</v>
      </c>
      <c r="I313" s="61">
        <f t="shared" si="158"/>
        <v>18.244999408721927</v>
      </c>
      <c r="J313" s="37">
        <f t="shared" si="169"/>
        <v>1</v>
      </c>
      <c r="K313" s="89" t="str">
        <f t="shared" si="176"/>
        <v/>
      </c>
      <c r="L313" s="89">
        <f t="shared" si="180"/>
        <v>1</v>
      </c>
      <c r="M313" s="168">
        <f t="shared" si="190"/>
        <v>0.11466311112456298</v>
      </c>
      <c r="N313" s="165">
        <f t="shared" si="193"/>
        <v>0</v>
      </c>
      <c r="O313" s="70" t="str">
        <f t="shared" si="181"/>
        <v/>
      </c>
      <c r="P313" s="102">
        <f t="shared" si="182"/>
        <v>12.180000114440901</v>
      </c>
      <c r="Q313" s="230" t="str">
        <f t="shared" si="159"/>
        <v/>
      </c>
      <c r="R313" s="46">
        <f t="shared" si="189"/>
        <v>1</v>
      </c>
      <c r="S313" s="27">
        <v>22225</v>
      </c>
      <c r="T313">
        <v>14.8500003814697</v>
      </c>
      <c r="U313">
        <v>29.100000381469702</v>
      </c>
      <c r="V313">
        <v>0</v>
      </c>
      <c r="W313">
        <v>40.855335346885198</v>
      </c>
      <c r="X313" s="36">
        <f t="shared" si="160"/>
        <v>5.7587490804693235</v>
      </c>
      <c r="Y313" s="41">
        <f t="shared" si="170"/>
        <v>0</v>
      </c>
      <c r="Z313" s="42">
        <f t="shared" si="171"/>
        <v>0</v>
      </c>
      <c r="AA313" s="61">
        <f t="shared" si="161"/>
        <v>25.537500381469702</v>
      </c>
      <c r="AB313" s="37" t="str">
        <f t="shared" si="172"/>
        <v xml:space="preserve"> </v>
      </c>
      <c r="AC313" s="89" t="str">
        <f t="shared" si="177"/>
        <v/>
      </c>
      <c r="AD313" s="89" t="str">
        <f t="shared" si="183"/>
        <v/>
      </c>
      <c r="AE313" s="168">
        <f t="shared" si="179"/>
        <v>0</v>
      </c>
      <c r="AF313" s="165">
        <f t="shared" si="194"/>
        <v>0</v>
      </c>
      <c r="AG313" s="70" t="str">
        <f t="shared" si="184"/>
        <v/>
      </c>
      <c r="AH313" s="102" t="str">
        <f t="shared" si="185"/>
        <v/>
      </c>
      <c r="AI313" s="230" t="str">
        <f t="shared" si="162"/>
        <v/>
      </c>
      <c r="AJ313" s="46">
        <f t="shared" si="191"/>
        <v>0</v>
      </c>
      <c r="AK313" s="27">
        <v>22591</v>
      </c>
      <c r="AL313">
        <v>10.420000076293899</v>
      </c>
      <c r="AM313">
        <v>24.139999389648398</v>
      </c>
      <c r="AN313">
        <v>0.30000001192092901</v>
      </c>
      <c r="AO313">
        <v>40.994987963242501</v>
      </c>
      <c r="AP313" s="34">
        <f t="shared" si="163"/>
        <v>5.0006808834180196</v>
      </c>
      <c r="AQ313" s="38">
        <f t="shared" si="173"/>
        <v>0</v>
      </c>
      <c r="AR313" s="40">
        <f t="shared" si="174"/>
        <v>0</v>
      </c>
      <c r="AS313" s="61">
        <f t="shared" si="164"/>
        <v>20.709999561309772</v>
      </c>
      <c r="AT313" s="35" t="str">
        <f t="shared" si="165"/>
        <v xml:space="preserve"> </v>
      </c>
      <c r="AU313" s="76" t="str">
        <f t="shared" si="178"/>
        <v/>
      </c>
      <c r="AV313" s="89">
        <f t="shared" si="187"/>
        <v>1</v>
      </c>
      <c r="AW313" s="168">
        <f t="shared" si="166"/>
        <v>9.9286666667170023E-2</v>
      </c>
      <c r="AX313" s="165">
        <f t="shared" si="195"/>
        <v>0</v>
      </c>
      <c r="AY313" s="70" t="str">
        <f t="shared" si="186"/>
        <v/>
      </c>
      <c r="AZ313" s="102">
        <f t="shared" si="188"/>
        <v>4.8240005493163638</v>
      </c>
      <c r="BA313" s="230" t="str">
        <f t="shared" si="175"/>
        <v/>
      </c>
      <c r="BB313" s="46">
        <f t="shared" si="192"/>
        <v>0</v>
      </c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DG313" s="39">
        <v>4</v>
      </c>
      <c r="DH313">
        <v>19.5</v>
      </c>
      <c r="DK313">
        <v>0</v>
      </c>
    </row>
    <row r="314" spans="1:115" ht="15.6">
      <c r="A314" s="27">
        <v>20400</v>
      </c>
      <c r="B314">
        <v>11.960000038146999</v>
      </c>
      <c r="C314">
        <v>21.930000305175799</v>
      </c>
      <c r="D314">
        <v>0</v>
      </c>
      <c r="E314">
        <v>40.994987963242501</v>
      </c>
      <c r="F314" s="36">
        <f t="shared" si="157"/>
        <v>4.2221379412775075</v>
      </c>
      <c r="G314" s="41">
        <f t="shared" si="167"/>
        <v>8.8803287820416941</v>
      </c>
      <c r="H314" s="42">
        <f t="shared" si="168"/>
        <v>0.17760657564083387</v>
      </c>
      <c r="I314" s="61">
        <f t="shared" si="158"/>
        <v>19.4375002384186</v>
      </c>
      <c r="J314" s="37" t="str">
        <f t="shared" si="169"/>
        <v xml:space="preserve"> </v>
      </c>
      <c r="K314" s="89" t="str">
        <f t="shared" si="176"/>
        <v/>
      </c>
      <c r="L314" s="89">
        <f t="shared" si="180"/>
        <v>1</v>
      </c>
      <c r="M314" s="168">
        <f t="shared" si="190"/>
        <v>0.11536711802098289</v>
      </c>
      <c r="N314" s="165">
        <f t="shared" si="193"/>
        <v>1</v>
      </c>
      <c r="O314" s="70" t="str">
        <f t="shared" si="181"/>
        <v/>
      </c>
      <c r="P314" s="102">
        <f t="shared" si="182"/>
        <v>12.530000305175781</v>
      </c>
      <c r="Q314" s="230" t="str">
        <f t="shared" si="159"/>
        <v/>
      </c>
      <c r="R314" s="46">
        <f t="shared" si="189"/>
        <v>1</v>
      </c>
      <c r="S314" s="27">
        <v>22226</v>
      </c>
      <c r="T314">
        <v>12.050000190734901</v>
      </c>
      <c r="U314">
        <v>25.899999618530298</v>
      </c>
      <c r="V314">
        <v>0</v>
      </c>
      <c r="W314">
        <v>40.994987963242501</v>
      </c>
      <c r="X314" s="36">
        <f t="shared" si="160"/>
        <v>5.2670819176645214</v>
      </c>
      <c r="Y314" s="41">
        <f t="shared" si="170"/>
        <v>0</v>
      </c>
      <c r="Z314" s="42">
        <f t="shared" si="171"/>
        <v>0</v>
      </c>
      <c r="AA314" s="61">
        <f t="shared" si="161"/>
        <v>22.437499761581449</v>
      </c>
      <c r="AB314" s="37" t="str">
        <f t="shared" si="172"/>
        <v xml:space="preserve"> </v>
      </c>
      <c r="AC314" s="89" t="str">
        <f t="shared" si="177"/>
        <v/>
      </c>
      <c r="AD314" s="89" t="str">
        <f t="shared" si="183"/>
        <v/>
      </c>
      <c r="AE314" s="168">
        <f t="shared" si="179"/>
        <v>0</v>
      </c>
      <c r="AF314" s="165">
        <f t="shared" si="194"/>
        <v>0</v>
      </c>
      <c r="AG314" s="70" t="str">
        <f t="shared" si="184"/>
        <v/>
      </c>
      <c r="AH314" s="102" t="str">
        <f t="shared" si="185"/>
        <v/>
      </c>
      <c r="AI314" s="230" t="str">
        <f t="shared" si="162"/>
        <v/>
      </c>
      <c r="AJ314" s="46">
        <f t="shared" si="191"/>
        <v>0</v>
      </c>
      <c r="AK314" s="27">
        <v>22592</v>
      </c>
      <c r="AL314">
        <v>12.5200004577637</v>
      </c>
      <c r="AM314">
        <v>25.9899997711182</v>
      </c>
      <c r="AN314">
        <v>0</v>
      </c>
      <c r="AO314">
        <v>41.131582488894701</v>
      </c>
      <c r="AP314" s="34">
        <f t="shared" si="163"/>
        <v>5.2513114447486275</v>
      </c>
      <c r="AQ314" s="38">
        <f t="shared" si="173"/>
        <v>0</v>
      </c>
      <c r="AR314" s="40">
        <f t="shared" si="174"/>
        <v>0</v>
      </c>
      <c r="AS314" s="61">
        <f t="shared" si="164"/>
        <v>22.622499942779577</v>
      </c>
      <c r="AT314" s="35" t="str">
        <f t="shared" si="165"/>
        <v xml:space="preserve"> </v>
      </c>
      <c r="AU314" s="76" t="str">
        <f t="shared" si="178"/>
        <v/>
      </c>
      <c r="AV314" s="89">
        <f t="shared" si="187"/>
        <v>1</v>
      </c>
      <c r="AW314" s="168">
        <f t="shared" si="166"/>
        <v>0</v>
      </c>
      <c r="AX314" s="165">
        <f t="shared" si="195"/>
        <v>0</v>
      </c>
      <c r="AY314" s="70" t="str">
        <f t="shared" si="186"/>
        <v/>
      </c>
      <c r="AZ314" s="102">
        <f t="shared" si="188"/>
        <v>7.0319999694823849</v>
      </c>
      <c r="BA314" s="230" t="str">
        <f t="shared" si="175"/>
        <v/>
      </c>
      <c r="BB314" s="46">
        <f t="shared" si="192"/>
        <v>0</v>
      </c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DG314">
        <v>3.4</v>
      </c>
      <c r="DH314" s="39">
        <v>19.5</v>
      </c>
      <c r="DK314">
        <v>0</v>
      </c>
    </row>
    <row r="315" spans="1:115" ht="15.6">
      <c r="A315" s="27">
        <v>20401</v>
      </c>
      <c r="B315">
        <v>11.8999996185303</v>
      </c>
      <c r="C315">
        <v>23.090000152587901</v>
      </c>
      <c r="D315">
        <v>0</v>
      </c>
      <c r="E315">
        <v>41.131582488894701</v>
      </c>
      <c r="F315" s="36">
        <f t="shared" si="157"/>
        <v>4.5589560860660923</v>
      </c>
      <c r="G315" s="41">
        <f t="shared" si="167"/>
        <v>5.2331639131888199</v>
      </c>
      <c r="H315" s="42">
        <f t="shared" si="168"/>
        <v>0.1046632782637764</v>
      </c>
      <c r="I315" s="61">
        <f t="shared" si="158"/>
        <v>20.292500019073501</v>
      </c>
      <c r="J315" s="37" t="str">
        <f t="shared" si="169"/>
        <v xml:space="preserve"> </v>
      </c>
      <c r="K315" s="89" t="str">
        <f t="shared" si="176"/>
        <v/>
      </c>
      <c r="L315" s="89">
        <f t="shared" si="180"/>
        <v>1</v>
      </c>
      <c r="M315" s="168">
        <f t="shared" si="190"/>
        <v>0.10799648035766778</v>
      </c>
      <c r="N315" s="165">
        <f t="shared" si="193"/>
        <v>1</v>
      </c>
      <c r="O315" s="70" t="str">
        <f t="shared" si="181"/>
        <v/>
      </c>
      <c r="P315" s="102">
        <f t="shared" si="182"/>
        <v>13.564000320434582</v>
      </c>
      <c r="Q315" s="230" t="str">
        <f t="shared" si="159"/>
        <v/>
      </c>
      <c r="R315" s="46">
        <f t="shared" si="189"/>
        <v>1</v>
      </c>
      <c r="S315" s="27">
        <v>22227</v>
      </c>
      <c r="T315">
        <v>12.1599998474121</v>
      </c>
      <c r="U315">
        <v>25.559999465942401</v>
      </c>
      <c r="V315">
        <v>0</v>
      </c>
      <c r="W315">
        <v>41.131582488894701</v>
      </c>
      <c r="X315" s="36">
        <f t="shared" si="160"/>
        <v>5.1818163860521596</v>
      </c>
      <c r="Y315" s="41">
        <f t="shared" si="170"/>
        <v>0</v>
      </c>
      <c r="Z315" s="42">
        <f t="shared" si="171"/>
        <v>0</v>
      </c>
      <c r="AA315" s="61">
        <f t="shared" si="161"/>
        <v>22.209999561309825</v>
      </c>
      <c r="AB315" s="37" t="str">
        <f t="shared" si="172"/>
        <v xml:space="preserve"> </v>
      </c>
      <c r="AC315" s="89" t="str">
        <f t="shared" si="177"/>
        <v/>
      </c>
      <c r="AD315" s="89" t="str">
        <f t="shared" si="183"/>
        <v/>
      </c>
      <c r="AE315" s="168">
        <f t="shared" si="179"/>
        <v>0</v>
      </c>
      <c r="AF315" s="165">
        <f t="shared" si="194"/>
        <v>0</v>
      </c>
      <c r="AG315" s="70" t="str">
        <f t="shared" si="184"/>
        <v/>
      </c>
      <c r="AH315" s="102" t="str">
        <f t="shared" si="185"/>
        <v/>
      </c>
      <c r="AI315" s="230" t="str">
        <f t="shared" si="162"/>
        <v/>
      </c>
      <c r="AJ315" s="46">
        <f t="shared" si="191"/>
        <v>0</v>
      </c>
      <c r="AK315" s="27">
        <v>22593</v>
      </c>
      <c r="AL315">
        <v>13.7399997711182</v>
      </c>
      <c r="AM315">
        <v>26.870000839233398</v>
      </c>
      <c r="AN315">
        <v>0</v>
      </c>
      <c r="AO315">
        <v>41.265084272620001</v>
      </c>
      <c r="AP315" s="34">
        <f t="shared" si="163"/>
        <v>5.3488305307381347</v>
      </c>
      <c r="AQ315" s="38">
        <f t="shared" si="173"/>
        <v>0</v>
      </c>
      <c r="AR315" s="40">
        <f t="shared" si="174"/>
        <v>0</v>
      </c>
      <c r="AS315" s="61">
        <f t="shared" si="164"/>
        <v>23.587500572204597</v>
      </c>
      <c r="AT315" s="35" t="str">
        <f t="shared" si="165"/>
        <v xml:space="preserve"> </v>
      </c>
      <c r="AU315" s="76" t="str">
        <f t="shared" si="178"/>
        <v/>
      </c>
      <c r="AV315" s="89">
        <f t="shared" si="187"/>
        <v>1</v>
      </c>
      <c r="AW315" s="168">
        <f t="shared" si="166"/>
        <v>0</v>
      </c>
      <c r="AX315" s="165">
        <f t="shared" si="195"/>
        <v>0</v>
      </c>
      <c r="AY315" s="70" t="str">
        <f t="shared" si="186"/>
        <v/>
      </c>
      <c r="AZ315" s="102">
        <f t="shared" si="188"/>
        <v>10.636000061035123</v>
      </c>
      <c r="BA315" s="230" t="str">
        <f t="shared" si="175"/>
        <v/>
      </c>
      <c r="BB315" s="46">
        <f t="shared" si="192"/>
        <v>0</v>
      </c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DG315">
        <v>10.8</v>
      </c>
      <c r="DH315">
        <v>25.4</v>
      </c>
      <c r="DK315">
        <v>0</v>
      </c>
    </row>
    <row r="316" spans="1:115" ht="15.6">
      <c r="A316" s="27">
        <v>20402</v>
      </c>
      <c r="B316">
        <v>11.7299995422363</v>
      </c>
      <c r="C316">
        <v>21.719999313354499</v>
      </c>
      <c r="D316">
        <v>0</v>
      </c>
      <c r="E316">
        <v>41.265084272620001</v>
      </c>
      <c r="F316" s="36">
        <f t="shared" si="157"/>
        <v>4.2272789518110239</v>
      </c>
      <c r="G316" s="41">
        <f t="shared" si="167"/>
        <v>1.8513407517400005</v>
      </c>
      <c r="H316" s="42">
        <f t="shared" si="168"/>
        <v>3.7026815034800008E-2</v>
      </c>
      <c r="I316" s="61">
        <f t="shared" si="158"/>
        <v>19.222499370574951</v>
      </c>
      <c r="J316" s="37" t="str">
        <f t="shared" si="169"/>
        <v xml:space="preserve"> </v>
      </c>
      <c r="K316" s="89" t="str">
        <f t="shared" si="176"/>
        <v/>
      </c>
      <c r="L316" s="89">
        <f t="shared" si="180"/>
        <v>1</v>
      </c>
      <c r="M316" s="168">
        <f t="shared" si="190"/>
        <v>0.11593264710459747</v>
      </c>
      <c r="N316" s="165">
        <f t="shared" si="193"/>
        <v>1</v>
      </c>
      <c r="O316" s="70">
        <f t="shared" si="181"/>
        <v>1</v>
      </c>
      <c r="P316" s="102">
        <f t="shared" si="182"/>
        <v>13.741999816894543</v>
      </c>
      <c r="Q316" s="230" t="str">
        <f t="shared" si="159"/>
        <v/>
      </c>
      <c r="R316" s="46">
        <f t="shared" si="189"/>
        <v>1</v>
      </c>
      <c r="S316" s="27">
        <v>22228</v>
      </c>
      <c r="T316">
        <v>11.579999923706101</v>
      </c>
      <c r="U316">
        <v>23.9899997711182</v>
      </c>
      <c r="V316">
        <v>0</v>
      </c>
      <c r="W316">
        <v>41.265084272620001</v>
      </c>
      <c r="X316" s="36">
        <f t="shared" si="160"/>
        <v>4.8562087194221535</v>
      </c>
      <c r="Y316" s="41">
        <f t="shared" si="170"/>
        <v>0</v>
      </c>
      <c r="Z316" s="42">
        <f t="shared" si="171"/>
        <v>0</v>
      </c>
      <c r="AA316" s="61">
        <f t="shared" si="161"/>
        <v>20.887499809265176</v>
      </c>
      <c r="AB316" s="37" t="str">
        <f t="shared" si="172"/>
        <v xml:space="preserve"> </v>
      </c>
      <c r="AC316" s="89" t="str">
        <f t="shared" si="177"/>
        <v/>
      </c>
      <c r="AD316" s="89" t="str">
        <f t="shared" si="183"/>
        <v/>
      </c>
      <c r="AE316" s="168">
        <f t="shared" si="179"/>
        <v>9.3609624393356433E-2</v>
      </c>
      <c r="AF316" s="165">
        <f t="shared" si="194"/>
        <v>0</v>
      </c>
      <c r="AG316" s="70" t="str">
        <f t="shared" si="184"/>
        <v/>
      </c>
      <c r="AH316" s="102" t="str">
        <f t="shared" si="185"/>
        <v/>
      </c>
      <c r="AI316" s="230" t="str">
        <f t="shared" si="162"/>
        <v/>
      </c>
      <c r="AJ316" s="46">
        <f t="shared" si="191"/>
        <v>0</v>
      </c>
      <c r="AK316" s="27">
        <v>22594</v>
      </c>
      <c r="AL316">
        <v>13.300000190734901</v>
      </c>
      <c r="AM316">
        <v>30.360000610351602</v>
      </c>
      <c r="AN316">
        <v>0</v>
      </c>
      <c r="AO316">
        <v>41.3954586631965</v>
      </c>
      <c r="AP316" s="34">
        <f t="shared" si="163"/>
        <v>6.3610388214786013</v>
      </c>
      <c r="AQ316" s="38">
        <f t="shared" si="173"/>
        <v>0</v>
      </c>
      <c r="AR316" s="40">
        <f t="shared" si="174"/>
        <v>0</v>
      </c>
      <c r="AS316" s="61">
        <f t="shared" si="164"/>
        <v>26.095000505447427</v>
      </c>
      <c r="AT316" s="35" t="str">
        <f t="shared" si="165"/>
        <v xml:space="preserve"> </v>
      </c>
      <c r="AU316" s="76" t="str">
        <f t="shared" si="178"/>
        <v/>
      </c>
      <c r="AV316" s="89">
        <f t="shared" si="187"/>
        <v>1</v>
      </c>
      <c r="AW316" s="168">
        <f t="shared" si="166"/>
        <v>0</v>
      </c>
      <c r="AX316" s="165">
        <f t="shared" si="195"/>
        <v>0</v>
      </c>
      <c r="AY316" s="70" t="str">
        <f t="shared" si="186"/>
        <v/>
      </c>
      <c r="AZ316" s="102">
        <f t="shared" si="188"/>
        <v>15.962000274658223</v>
      </c>
      <c r="BA316" s="230" t="str">
        <f t="shared" si="175"/>
        <v/>
      </c>
      <c r="BB316" s="46">
        <f t="shared" si="192"/>
        <v>0</v>
      </c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DG316">
        <v>7.5</v>
      </c>
      <c r="DH316">
        <v>26.1</v>
      </c>
      <c r="DK316">
        <v>0</v>
      </c>
    </row>
    <row r="317" spans="1:115" ht="15.6">
      <c r="A317" s="27">
        <v>20403</v>
      </c>
      <c r="B317">
        <v>9.0600004196166992</v>
      </c>
      <c r="C317">
        <v>21.940000534057599</v>
      </c>
      <c r="D317">
        <v>0</v>
      </c>
      <c r="E317">
        <v>41.3954586631965</v>
      </c>
      <c r="F317" s="36">
        <f t="shared" si="157"/>
        <v>4.6442610574253749</v>
      </c>
      <c r="G317" s="41">
        <f t="shared" si="167"/>
        <v>0</v>
      </c>
      <c r="H317" s="42">
        <f t="shared" si="168"/>
        <v>0</v>
      </c>
      <c r="I317" s="61">
        <f t="shared" si="158"/>
        <v>18.720000505447373</v>
      </c>
      <c r="J317" s="37" t="str">
        <f t="shared" si="169"/>
        <v xml:space="preserve"> </v>
      </c>
      <c r="K317" s="89" t="str">
        <f t="shared" si="176"/>
        <v/>
      </c>
      <c r="L317" s="89">
        <f t="shared" si="180"/>
        <v>1</v>
      </c>
      <c r="M317" s="168">
        <f t="shared" si="190"/>
        <v>0.11594759146174849</v>
      </c>
      <c r="N317" s="165">
        <f t="shared" si="193"/>
        <v>1</v>
      </c>
      <c r="O317" s="70">
        <f t="shared" si="181"/>
        <v>1</v>
      </c>
      <c r="P317" s="102">
        <f t="shared" si="182"/>
        <v>12.542000198364263</v>
      </c>
      <c r="Q317" s="230" t="str">
        <f t="shared" si="159"/>
        <v/>
      </c>
      <c r="R317" s="46">
        <f t="shared" si="189"/>
        <v>0</v>
      </c>
      <c r="S317" s="27">
        <v>22229</v>
      </c>
      <c r="T317">
        <v>13.1000003814697</v>
      </c>
      <c r="U317">
        <v>25.100000381469702</v>
      </c>
      <c r="V317">
        <v>0</v>
      </c>
      <c r="W317">
        <v>41.3954586631965</v>
      </c>
      <c r="X317" s="36">
        <f t="shared" si="160"/>
        <v>4.9674264364380667</v>
      </c>
      <c r="Y317" s="41">
        <f t="shared" si="170"/>
        <v>0</v>
      </c>
      <c r="Z317" s="42">
        <f t="shared" si="171"/>
        <v>0</v>
      </c>
      <c r="AA317" s="61">
        <f t="shared" si="161"/>
        <v>22.100000381469702</v>
      </c>
      <c r="AB317" s="37" t="str">
        <f t="shared" si="172"/>
        <v xml:space="preserve"> </v>
      </c>
      <c r="AC317" s="89" t="str">
        <f t="shared" si="177"/>
        <v/>
      </c>
      <c r="AD317" s="89" t="str">
        <f t="shared" si="183"/>
        <v/>
      </c>
      <c r="AE317" s="168">
        <f t="shared" si="179"/>
        <v>0</v>
      </c>
      <c r="AF317" s="165">
        <f t="shared" si="194"/>
        <v>0</v>
      </c>
      <c r="AG317" s="70" t="str">
        <f t="shared" si="184"/>
        <v/>
      </c>
      <c r="AH317" s="102" t="str">
        <f t="shared" si="185"/>
        <v/>
      </c>
      <c r="AI317" s="230" t="str">
        <f t="shared" si="162"/>
        <v/>
      </c>
      <c r="AJ317" s="46">
        <f t="shared" si="191"/>
        <v>0</v>
      </c>
      <c r="AK317" s="27">
        <v>22595</v>
      </c>
      <c r="AL317">
        <v>17.319999694824201</v>
      </c>
      <c r="AM317">
        <v>34.470001220703097</v>
      </c>
      <c r="AN317">
        <v>0</v>
      </c>
      <c r="AO317">
        <v>41.522671009402302</v>
      </c>
      <c r="AP317" s="34">
        <f t="shared" si="163"/>
        <v>7.0536005848270662</v>
      </c>
      <c r="AQ317" s="38">
        <f t="shared" si="173"/>
        <v>0</v>
      </c>
      <c r="AR317" s="40">
        <f t="shared" si="174"/>
        <v>0</v>
      </c>
      <c r="AS317" s="61">
        <f t="shared" si="164"/>
        <v>30.182500839233374</v>
      </c>
      <c r="AT317" s="35" t="str">
        <f t="shared" si="165"/>
        <v xml:space="preserve"> </v>
      </c>
      <c r="AU317" s="76" t="str">
        <f t="shared" si="178"/>
        <v/>
      </c>
      <c r="AV317" s="89" t="str">
        <f t="shared" si="187"/>
        <v/>
      </c>
      <c r="AW317" s="168">
        <f t="shared" si="166"/>
        <v>0</v>
      </c>
      <c r="AX317" s="165">
        <f t="shared" si="195"/>
        <v>0</v>
      </c>
      <c r="AY317" s="70" t="str">
        <f t="shared" si="186"/>
        <v/>
      </c>
      <c r="AZ317" s="102" t="str">
        <f t="shared" si="188"/>
        <v/>
      </c>
      <c r="BA317" s="230" t="str">
        <f t="shared" si="175"/>
        <v/>
      </c>
      <c r="BB317" s="46">
        <f t="shared" si="192"/>
        <v>0</v>
      </c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DG317">
        <v>2.8</v>
      </c>
      <c r="DH317">
        <v>33.5</v>
      </c>
      <c r="DK317">
        <v>0</v>
      </c>
    </row>
    <row r="318" spans="1:115" ht="15.6">
      <c r="A318" s="27">
        <v>20404</v>
      </c>
      <c r="B318">
        <v>10.069999694824199</v>
      </c>
      <c r="C318">
        <v>24.5100002288818</v>
      </c>
      <c r="D318">
        <v>0</v>
      </c>
      <c r="E318">
        <v>41.522671009402302</v>
      </c>
      <c r="F318" s="36">
        <f t="shared" si="157"/>
        <v>5.1977334760969383</v>
      </c>
      <c r="G318" s="41">
        <f t="shared" si="167"/>
        <v>0</v>
      </c>
      <c r="H318" s="42">
        <f t="shared" si="168"/>
        <v>0</v>
      </c>
      <c r="I318" s="61">
        <f t="shared" si="158"/>
        <v>20.9000000953674</v>
      </c>
      <c r="J318" s="37" t="str">
        <f t="shared" si="169"/>
        <v xml:space="preserve"> </v>
      </c>
      <c r="K318" s="89" t="str">
        <f t="shared" si="176"/>
        <v/>
      </c>
      <c r="L318" s="89">
        <f t="shared" si="180"/>
        <v>1</v>
      </c>
      <c r="M318" s="168">
        <f t="shared" si="190"/>
        <v>9.3144257201777117E-2</v>
      </c>
      <c r="N318" s="165">
        <f t="shared" si="193"/>
        <v>1</v>
      </c>
      <c r="O318" s="70" t="str">
        <f t="shared" si="181"/>
        <v/>
      </c>
      <c r="P318" s="102">
        <f t="shared" si="182"/>
        <v>9.0540002822875838</v>
      </c>
      <c r="Q318" s="230" t="str">
        <f t="shared" si="159"/>
        <v/>
      </c>
      <c r="R318" s="46">
        <f t="shared" si="189"/>
        <v>0</v>
      </c>
      <c r="S318" s="27">
        <v>22230</v>
      </c>
      <c r="T318">
        <v>10.5100002288818</v>
      </c>
      <c r="U318">
        <v>20.899999618530298</v>
      </c>
      <c r="V318">
        <v>0</v>
      </c>
      <c r="W318">
        <v>41.522671009402302</v>
      </c>
      <c r="X318" s="36">
        <f t="shared" si="160"/>
        <v>4.2098286206683921</v>
      </c>
      <c r="Y318" s="41">
        <f t="shared" si="170"/>
        <v>0</v>
      </c>
      <c r="Z318" s="42">
        <f t="shared" si="171"/>
        <v>0</v>
      </c>
      <c r="AA318" s="61">
        <f t="shared" si="161"/>
        <v>18.302499771118175</v>
      </c>
      <c r="AB318" s="37" t="str">
        <f t="shared" si="172"/>
        <v xml:space="preserve"> </v>
      </c>
      <c r="AC318" s="89" t="str">
        <f t="shared" si="177"/>
        <v/>
      </c>
      <c r="AD318" s="89" t="str">
        <f t="shared" si="183"/>
        <v/>
      </c>
      <c r="AE318" s="168">
        <f t="shared" si="179"/>
        <v>0.11487396521899844</v>
      </c>
      <c r="AF318" s="165">
        <f t="shared" si="194"/>
        <v>0</v>
      </c>
      <c r="AG318" s="70" t="str">
        <f t="shared" si="184"/>
        <v/>
      </c>
      <c r="AH318" s="102" t="str">
        <f t="shared" si="185"/>
        <v/>
      </c>
      <c r="AI318" s="230" t="str">
        <f t="shared" si="162"/>
        <v/>
      </c>
      <c r="AJ318" s="46">
        <f t="shared" si="191"/>
        <v>0</v>
      </c>
      <c r="AK318" s="27">
        <v>22596</v>
      </c>
      <c r="AL318">
        <v>14.680000305175801</v>
      </c>
      <c r="AM318">
        <v>22.700000762939499</v>
      </c>
      <c r="AN318">
        <v>0</v>
      </c>
      <c r="AO318">
        <v>41.646686660015497</v>
      </c>
      <c r="AP318" s="34">
        <f t="shared" si="163"/>
        <v>4.0402038047724247</v>
      </c>
      <c r="AQ318" s="38">
        <f t="shared" si="173"/>
        <v>0</v>
      </c>
      <c r="AR318" s="40">
        <f t="shared" si="174"/>
        <v>0</v>
      </c>
      <c r="AS318" s="61">
        <f t="shared" si="164"/>
        <v>20.695000648498574</v>
      </c>
      <c r="AT318" s="35" t="str">
        <f t="shared" si="165"/>
        <v xml:space="preserve"> </v>
      </c>
      <c r="AU318" s="76" t="str">
        <f t="shared" si="178"/>
        <v/>
      </c>
      <c r="AV318" s="89" t="str">
        <f t="shared" si="187"/>
        <v/>
      </c>
      <c r="AW318" s="168">
        <f t="shared" si="166"/>
        <v>9.9698251889522554E-2</v>
      </c>
      <c r="AX318" s="165">
        <f t="shared" si="195"/>
        <v>0</v>
      </c>
      <c r="AY318" s="70" t="str">
        <f t="shared" si="186"/>
        <v/>
      </c>
      <c r="AZ318" s="102" t="str">
        <f t="shared" si="188"/>
        <v/>
      </c>
      <c r="BA318" s="230" t="str">
        <f t="shared" si="175"/>
        <v/>
      </c>
      <c r="BB318" s="46">
        <f t="shared" si="192"/>
        <v>0</v>
      </c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DG318">
        <v>8.5</v>
      </c>
      <c r="DH318">
        <v>31.3</v>
      </c>
      <c r="DK318">
        <v>0</v>
      </c>
    </row>
    <row r="319" spans="1:115" ht="15.6">
      <c r="A319" s="27">
        <v>20405</v>
      </c>
      <c r="B319">
        <v>10.810000419616699</v>
      </c>
      <c r="C319">
        <v>23.649999618530298</v>
      </c>
      <c r="D319">
        <v>0</v>
      </c>
      <c r="E319">
        <v>41.646686660015497</v>
      </c>
      <c r="F319" s="36">
        <f t="shared" si="157"/>
        <v>4.9075512413678188</v>
      </c>
      <c r="G319" s="41">
        <f t="shared" si="167"/>
        <v>0</v>
      </c>
      <c r="H319" s="42">
        <f t="shared" si="168"/>
        <v>0</v>
      </c>
      <c r="I319" s="61">
        <f t="shared" si="158"/>
        <v>20.439999818801898</v>
      </c>
      <c r="J319" s="37" t="str">
        <f t="shared" si="169"/>
        <v xml:space="preserve"> </v>
      </c>
      <c r="K319" s="89" t="str">
        <f t="shared" si="176"/>
        <v/>
      </c>
      <c r="L319" s="89">
        <f t="shared" si="180"/>
        <v>1</v>
      </c>
      <c r="M319" s="168">
        <f t="shared" si="190"/>
        <v>0.10548307037582165</v>
      </c>
      <c r="N319" s="165">
        <f t="shared" si="193"/>
        <v>0</v>
      </c>
      <c r="O319" s="70" t="str">
        <f t="shared" si="181"/>
        <v/>
      </c>
      <c r="P319" s="102">
        <f t="shared" si="182"/>
        <v>4.2339996337890797</v>
      </c>
      <c r="Q319" s="230" t="str">
        <f t="shared" si="159"/>
        <v/>
      </c>
      <c r="R319" s="46">
        <f t="shared" si="189"/>
        <v>0</v>
      </c>
      <c r="S319" s="27">
        <v>22231</v>
      </c>
      <c r="T319">
        <v>8.9899997711181605</v>
      </c>
      <c r="U319">
        <v>21.930000305175799</v>
      </c>
      <c r="V319">
        <v>0.10000000149011599</v>
      </c>
      <c r="W319">
        <v>41.646686660015497</v>
      </c>
      <c r="X319" s="36">
        <f t="shared" si="160"/>
        <v>4.677691752346731</v>
      </c>
      <c r="Y319" s="41">
        <f t="shared" si="170"/>
        <v>0</v>
      </c>
      <c r="Z319" s="42">
        <f t="shared" si="171"/>
        <v>0</v>
      </c>
      <c r="AA319" s="61">
        <f t="shared" si="161"/>
        <v>18.695000171661391</v>
      </c>
      <c r="AB319" s="37" t="str">
        <f t="shared" si="172"/>
        <v xml:space="preserve"> </v>
      </c>
      <c r="AC319" s="89" t="str">
        <f t="shared" si="177"/>
        <v/>
      </c>
      <c r="AD319" s="89" t="str">
        <f t="shared" si="183"/>
        <v/>
      </c>
      <c r="AE319" s="168">
        <f t="shared" si="179"/>
        <v>0.11590801931966889</v>
      </c>
      <c r="AF319" s="165">
        <f t="shared" si="194"/>
        <v>0</v>
      </c>
      <c r="AG319" s="70" t="str">
        <f t="shared" si="184"/>
        <v/>
      </c>
      <c r="AH319" s="102" t="str">
        <f t="shared" si="185"/>
        <v/>
      </c>
      <c r="AI319" s="230" t="str">
        <f t="shared" si="162"/>
        <v/>
      </c>
      <c r="AJ319" s="46">
        <f t="shared" si="191"/>
        <v>0</v>
      </c>
      <c r="AK319" s="27">
        <v>22597</v>
      </c>
      <c r="AL319">
        <v>11.7200002670288</v>
      </c>
      <c r="AM319">
        <v>21.909999847412099</v>
      </c>
      <c r="AN319">
        <v>0</v>
      </c>
      <c r="AO319">
        <v>41.767470963814198</v>
      </c>
      <c r="AP319" s="34">
        <f t="shared" si="163"/>
        <v>4.3326274881268709</v>
      </c>
      <c r="AQ319" s="38">
        <f t="shared" si="173"/>
        <v>0</v>
      </c>
      <c r="AR319" s="40">
        <f t="shared" si="174"/>
        <v>0</v>
      </c>
      <c r="AS319" s="61">
        <f t="shared" si="164"/>
        <v>19.362499952316274</v>
      </c>
      <c r="AT319" s="35" t="str">
        <f t="shared" si="165"/>
        <v xml:space="preserve"> </v>
      </c>
      <c r="AU319" s="76" t="str">
        <f t="shared" si="178"/>
        <v/>
      </c>
      <c r="AV319" s="89" t="str">
        <f t="shared" si="187"/>
        <v/>
      </c>
      <c r="AW319" s="168">
        <f t="shared" si="166"/>
        <v>0.11560856095920616</v>
      </c>
      <c r="AX319" s="165">
        <f t="shared" si="195"/>
        <v>0</v>
      </c>
      <c r="AY319" s="70" t="str">
        <f t="shared" si="186"/>
        <v/>
      </c>
      <c r="AZ319" s="102" t="str">
        <f t="shared" si="188"/>
        <v/>
      </c>
      <c r="BA319" s="230" t="str">
        <f t="shared" si="175"/>
        <v/>
      </c>
      <c r="BB319" s="46">
        <f t="shared" si="192"/>
        <v>0</v>
      </c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DG319">
        <v>11.2</v>
      </c>
      <c r="DH319" s="39">
        <v>31.3</v>
      </c>
      <c r="DK319">
        <v>0</v>
      </c>
    </row>
    <row r="320" spans="1:115" ht="15.6">
      <c r="A320" s="27">
        <v>20406</v>
      </c>
      <c r="B320">
        <v>13.3999996185303</v>
      </c>
      <c r="C320">
        <v>22.149999618530298</v>
      </c>
      <c r="D320">
        <v>0</v>
      </c>
      <c r="E320">
        <v>41.767470963814198</v>
      </c>
      <c r="F320" s="36">
        <f t="shared" si="157"/>
        <v>4.1261865742986341</v>
      </c>
      <c r="G320" s="41">
        <f t="shared" si="167"/>
        <v>0</v>
      </c>
      <c r="H320" s="42">
        <f t="shared" si="168"/>
        <v>0</v>
      </c>
      <c r="I320" s="61">
        <f t="shared" si="158"/>
        <v>19.962499618530298</v>
      </c>
      <c r="J320" s="37" t="str">
        <f t="shared" si="169"/>
        <v xml:space="preserve"> </v>
      </c>
      <c r="K320" s="89" t="str">
        <f t="shared" si="176"/>
        <v/>
      </c>
      <c r="L320" s="89">
        <f t="shared" si="180"/>
        <v>1</v>
      </c>
      <c r="M320" s="168">
        <f t="shared" si="190"/>
        <v>0.11204780486406282</v>
      </c>
      <c r="N320" s="165">
        <f t="shared" si="193"/>
        <v>0</v>
      </c>
      <c r="O320" s="70" t="str">
        <f t="shared" si="181"/>
        <v/>
      </c>
      <c r="P320" s="102">
        <f t="shared" si="182"/>
        <v>5.0039993286133182</v>
      </c>
      <c r="Q320" s="230" t="str">
        <f t="shared" si="159"/>
        <v/>
      </c>
      <c r="R320" s="46">
        <f t="shared" si="189"/>
        <v>0</v>
      </c>
      <c r="S320" s="27">
        <v>22232</v>
      </c>
      <c r="T320">
        <v>10.939999580383301</v>
      </c>
      <c r="U320">
        <v>25.350000381469702</v>
      </c>
      <c r="V320">
        <v>0</v>
      </c>
      <c r="W320">
        <v>41.767470963814198</v>
      </c>
      <c r="X320" s="36">
        <f t="shared" si="160"/>
        <v>5.3502049793272102</v>
      </c>
      <c r="Y320" s="41">
        <f t="shared" si="170"/>
        <v>0</v>
      </c>
      <c r="Z320" s="42">
        <f t="shared" si="171"/>
        <v>0</v>
      </c>
      <c r="AA320" s="61">
        <f t="shared" si="161"/>
        <v>21.747500181198102</v>
      </c>
      <c r="AB320" s="37" t="str">
        <f t="shared" si="172"/>
        <v xml:space="preserve"> </v>
      </c>
      <c r="AC320" s="89" t="str">
        <f t="shared" si="177"/>
        <v/>
      </c>
      <c r="AD320" s="89" t="str">
        <f t="shared" si="183"/>
        <v/>
      </c>
      <c r="AE320" s="168">
        <f t="shared" si="179"/>
        <v>0</v>
      </c>
      <c r="AF320" s="165">
        <f t="shared" si="194"/>
        <v>0</v>
      </c>
      <c r="AG320" s="70" t="str">
        <f t="shared" si="184"/>
        <v/>
      </c>
      <c r="AH320" s="102" t="str">
        <f t="shared" si="185"/>
        <v/>
      </c>
      <c r="AI320" s="230" t="str">
        <f t="shared" si="162"/>
        <v/>
      </c>
      <c r="AJ320" s="46">
        <f t="shared" si="191"/>
        <v>0</v>
      </c>
      <c r="AK320" s="27">
        <v>22598</v>
      </c>
      <c r="AL320">
        <v>13.670000076293899</v>
      </c>
      <c r="AM320">
        <v>28.219999313354499</v>
      </c>
      <c r="AN320">
        <v>0</v>
      </c>
      <c r="AO320">
        <v>41.884989269576501</v>
      </c>
      <c r="AP320" s="34">
        <f t="shared" si="163"/>
        <v>5.8112198671311575</v>
      </c>
      <c r="AQ320" s="38">
        <f t="shared" si="173"/>
        <v>0</v>
      </c>
      <c r="AR320" s="40">
        <f t="shared" si="174"/>
        <v>0</v>
      </c>
      <c r="AS320" s="61">
        <f t="shared" si="164"/>
        <v>24.582499504089348</v>
      </c>
      <c r="AT320" s="35" t="str">
        <f t="shared" si="165"/>
        <v xml:space="preserve"> </v>
      </c>
      <c r="AU320" s="76" t="str">
        <f t="shared" si="178"/>
        <v/>
      </c>
      <c r="AV320" s="89" t="str">
        <f t="shared" si="187"/>
        <v/>
      </c>
      <c r="AW320" s="168">
        <f t="shared" si="166"/>
        <v>0</v>
      </c>
      <c r="AX320" s="165">
        <f t="shared" si="195"/>
        <v>0</v>
      </c>
      <c r="AY320" s="70" t="str">
        <f t="shared" si="186"/>
        <v/>
      </c>
      <c r="AZ320" s="102" t="str">
        <f t="shared" si="188"/>
        <v/>
      </c>
      <c r="BA320" s="230" t="str">
        <f t="shared" si="175"/>
        <v/>
      </c>
      <c r="BB320" s="46">
        <f t="shared" si="192"/>
        <v>0</v>
      </c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DG320">
        <v>12.6</v>
      </c>
      <c r="DH320" s="39">
        <v>31.3</v>
      </c>
      <c r="DK320">
        <v>0</v>
      </c>
    </row>
    <row r="321" spans="1:115" ht="15.6">
      <c r="A321" s="27">
        <v>20407</v>
      </c>
      <c r="B321">
        <v>11.920000076293899</v>
      </c>
      <c r="C321">
        <v>26.299999237060501</v>
      </c>
      <c r="D321">
        <v>0</v>
      </c>
      <c r="E321">
        <v>41.884989269576501</v>
      </c>
      <c r="F321" s="36">
        <f t="shared" si="157"/>
        <v>5.5035590640945706</v>
      </c>
      <c r="G321" s="41">
        <f t="shared" si="167"/>
        <v>0</v>
      </c>
      <c r="H321" s="42">
        <f t="shared" si="168"/>
        <v>0</v>
      </c>
      <c r="I321" s="61">
        <f t="shared" si="158"/>
        <v>22.70499944686885</v>
      </c>
      <c r="J321" s="37" t="str">
        <f t="shared" si="169"/>
        <v xml:space="preserve"> </v>
      </c>
      <c r="K321" s="89" t="str">
        <f t="shared" si="176"/>
        <v/>
      </c>
      <c r="L321" s="89">
        <f t="shared" si="180"/>
        <v>1</v>
      </c>
      <c r="M321" s="168">
        <f t="shared" si="190"/>
        <v>0</v>
      </c>
      <c r="N321" s="165">
        <f t="shared" si="193"/>
        <v>0</v>
      </c>
      <c r="O321" s="70" t="str">
        <f t="shared" si="181"/>
        <v/>
      </c>
      <c r="P321" s="102">
        <f t="shared" si="182"/>
        <v>7.9679988861083988</v>
      </c>
      <c r="Q321" s="230" t="str">
        <f t="shared" si="159"/>
        <v/>
      </c>
      <c r="R321" s="46">
        <f t="shared" si="189"/>
        <v>0</v>
      </c>
      <c r="S321" s="27">
        <v>22233</v>
      </c>
      <c r="T321">
        <v>15.300000190734901</v>
      </c>
      <c r="U321">
        <v>27.450000762939499</v>
      </c>
      <c r="V321">
        <v>0</v>
      </c>
      <c r="W321">
        <v>41.884989269576501</v>
      </c>
      <c r="X321" s="36">
        <f t="shared" si="160"/>
        <v>5.3692956694610947</v>
      </c>
      <c r="Y321" s="41">
        <f t="shared" si="170"/>
        <v>0</v>
      </c>
      <c r="Z321" s="42">
        <f t="shared" si="171"/>
        <v>0</v>
      </c>
      <c r="AA321" s="61">
        <f t="shared" si="161"/>
        <v>24.412500619888348</v>
      </c>
      <c r="AB321" s="37" t="str">
        <f t="shared" si="172"/>
        <v xml:space="preserve"> </v>
      </c>
      <c r="AC321" s="89" t="str">
        <f t="shared" si="177"/>
        <v/>
      </c>
      <c r="AD321" s="89" t="str">
        <f t="shared" si="183"/>
        <v/>
      </c>
      <c r="AE321" s="168">
        <f t="shared" si="179"/>
        <v>0</v>
      </c>
      <c r="AF321" s="165">
        <f t="shared" si="194"/>
        <v>0</v>
      </c>
      <c r="AG321" s="70" t="str">
        <f t="shared" si="184"/>
        <v/>
      </c>
      <c r="AH321" s="102" t="str">
        <f t="shared" si="185"/>
        <v/>
      </c>
      <c r="AI321" s="230" t="str">
        <f t="shared" si="162"/>
        <v/>
      </c>
      <c r="AJ321" s="46">
        <f t="shared" si="191"/>
        <v>0</v>
      </c>
      <c r="AK321" s="27">
        <v>22599</v>
      </c>
      <c r="AL321">
        <v>13.9700002670288</v>
      </c>
      <c r="AM321">
        <v>32.840000152587898</v>
      </c>
      <c r="AN321">
        <v>0</v>
      </c>
      <c r="AO321">
        <v>41.999206926080497</v>
      </c>
      <c r="AP321" s="34">
        <f t="shared" si="163"/>
        <v>7.0573021359413062</v>
      </c>
      <c r="AQ321" s="38">
        <f t="shared" si="173"/>
        <v>0</v>
      </c>
      <c r="AR321" s="40">
        <f t="shared" si="174"/>
        <v>0</v>
      </c>
      <c r="AS321" s="61">
        <f t="shared" si="164"/>
        <v>28.122500181198124</v>
      </c>
      <c r="AT321" s="35" t="str">
        <f t="shared" si="165"/>
        <v xml:space="preserve"> </v>
      </c>
      <c r="AU321" s="76" t="str">
        <f t="shared" si="178"/>
        <v/>
      </c>
      <c r="AV321" s="89" t="str">
        <f t="shared" si="187"/>
        <v/>
      </c>
      <c r="AW321" s="168">
        <f t="shared" si="166"/>
        <v>0</v>
      </c>
      <c r="AX321" s="165">
        <f t="shared" si="195"/>
        <v>0</v>
      </c>
      <c r="AY321" s="70" t="str">
        <f t="shared" si="186"/>
        <v/>
      </c>
      <c r="AZ321" s="102" t="str">
        <f t="shared" si="188"/>
        <v/>
      </c>
      <c r="BA321" s="230" t="str">
        <f t="shared" si="175"/>
        <v/>
      </c>
      <c r="BB321" s="46">
        <f t="shared" si="192"/>
        <v>0</v>
      </c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DG321" s="39">
        <v>11</v>
      </c>
      <c r="DH321">
        <v>34.299999999999997</v>
      </c>
      <c r="DK321">
        <v>0</v>
      </c>
    </row>
    <row r="322" spans="1:115" ht="15.6">
      <c r="A322" s="27">
        <v>20408</v>
      </c>
      <c r="B322">
        <v>14.180000305175801</v>
      </c>
      <c r="C322">
        <v>25.799999237060501</v>
      </c>
      <c r="D322">
        <v>0</v>
      </c>
      <c r="E322">
        <v>41.999206926080497</v>
      </c>
      <c r="F322" s="36">
        <f t="shared" si="157"/>
        <v>5.0790533502299322</v>
      </c>
      <c r="G322" s="41">
        <f t="shared" si="167"/>
        <v>0</v>
      </c>
      <c r="H322" s="42">
        <f t="shared" si="168"/>
        <v>0</v>
      </c>
      <c r="I322" s="61">
        <f t="shared" si="158"/>
        <v>22.894999504089327</v>
      </c>
      <c r="J322" s="37" t="str">
        <f t="shared" si="169"/>
        <v xml:space="preserve"> </v>
      </c>
      <c r="K322" s="89" t="str">
        <f t="shared" si="176"/>
        <v/>
      </c>
      <c r="L322" s="89">
        <f t="shared" si="180"/>
        <v>1</v>
      </c>
      <c r="M322" s="168">
        <f t="shared" si="190"/>
        <v>0</v>
      </c>
      <c r="N322" s="165">
        <f t="shared" si="193"/>
        <v>0</v>
      </c>
      <c r="O322" s="70" t="str">
        <f t="shared" si="181"/>
        <v/>
      </c>
      <c r="P322" s="102">
        <f t="shared" si="182"/>
        <v>11.08399848937986</v>
      </c>
      <c r="Q322" s="230" t="str">
        <f t="shared" si="159"/>
        <v/>
      </c>
      <c r="R322" s="46">
        <f t="shared" si="189"/>
        <v>0</v>
      </c>
      <c r="S322" s="27">
        <v>22234</v>
      </c>
      <c r="T322">
        <v>13.5200004577637</v>
      </c>
      <c r="U322">
        <v>21.469999313354499</v>
      </c>
      <c r="V322">
        <v>2.2999999523162802</v>
      </c>
      <c r="W322">
        <v>41.999206926080497</v>
      </c>
      <c r="X322" s="36">
        <f t="shared" si="160"/>
        <v>3.9237340130182319</v>
      </c>
      <c r="Y322" s="41">
        <f t="shared" si="170"/>
        <v>0</v>
      </c>
      <c r="Z322" s="42">
        <f t="shared" si="171"/>
        <v>0</v>
      </c>
      <c r="AA322" s="61">
        <f t="shared" si="161"/>
        <v>19.482499599456801</v>
      </c>
      <c r="AB322" s="37" t="str">
        <f t="shared" si="172"/>
        <v xml:space="preserve"> </v>
      </c>
      <c r="AC322" s="89" t="str">
        <f t="shared" si="177"/>
        <v/>
      </c>
      <c r="AD322" s="89" t="str">
        <f t="shared" si="183"/>
        <v/>
      </c>
      <c r="AE322" s="168">
        <f t="shared" si="179"/>
        <v>0.11519798425743173</v>
      </c>
      <c r="AF322" s="165">
        <f t="shared" si="194"/>
        <v>0</v>
      </c>
      <c r="AG322" s="70" t="str">
        <f t="shared" si="184"/>
        <v/>
      </c>
      <c r="AH322" s="102" t="str">
        <f t="shared" si="185"/>
        <v/>
      </c>
      <c r="AI322" s="230" t="str">
        <f t="shared" si="162"/>
        <v/>
      </c>
      <c r="AJ322" s="46">
        <f t="shared" si="191"/>
        <v>0</v>
      </c>
      <c r="AK322" s="27">
        <v>22600</v>
      </c>
      <c r="AL322">
        <v>12.569999694824199</v>
      </c>
      <c r="AM322">
        <v>32.240001678466797</v>
      </c>
      <c r="AN322">
        <v>0</v>
      </c>
      <c r="AO322">
        <v>42.110074085359997</v>
      </c>
      <c r="AP322" s="34">
        <f t="shared" si="163"/>
        <v>7.0490409393610376</v>
      </c>
      <c r="AQ322" s="38">
        <f t="shared" si="173"/>
        <v>0</v>
      </c>
      <c r="AR322" s="40">
        <f t="shared" si="174"/>
        <v>0</v>
      </c>
      <c r="AS322" s="61">
        <f t="shared" si="164"/>
        <v>27.322501182556145</v>
      </c>
      <c r="AT322" s="35" t="str">
        <f t="shared" si="165"/>
        <v xml:space="preserve"> </v>
      </c>
      <c r="AU322" s="76" t="str">
        <f t="shared" si="178"/>
        <v/>
      </c>
      <c r="AV322" s="89" t="str">
        <f t="shared" si="187"/>
        <v/>
      </c>
      <c r="AW322" s="168">
        <f t="shared" si="166"/>
        <v>0</v>
      </c>
      <c r="AX322" s="165">
        <f t="shared" si="195"/>
        <v>0</v>
      </c>
      <c r="AY322" s="70" t="str">
        <f t="shared" si="186"/>
        <v/>
      </c>
      <c r="AZ322" s="102" t="str">
        <f t="shared" si="188"/>
        <v/>
      </c>
      <c r="BA322" s="230" t="str">
        <f t="shared" si="175"/>
        <v/>
      </c>
      <c r="BB322" s="46">
        <f t="shared" si="192"/>
        <v>0</v>
      </c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DG322">
        <v>10.5</v>
      </c>
      <c r="DH322">
        <v>31.5</v>
      </c>
      <c r="DK322">
        <v>0</v>
      </c>
    </row>
    <row r="323" spans="1:115" ht="15.6">
      <c r="A323" s="27">
        <v>20409</v>
      </c>
      <c r="B323">
        <v>13.050000190734901</v>
      </c>
      <c r="C323">
        <v>21.350000381469702</v>
      </c>
      <c r="D323">
        <v>0</v>
      </c>
      <c r="E323">
        <v>42.110074085359997</v>
      </c>
      <c r="F323" s="36">
        <f t="shared" si="157"/>
        <v>3.9861611877816601</v>
      </c>
      <c r="G323" s="41">
        <f t="shared" si="167"/>
        <v>0</v>
      </c>
      <c r="H323" s="42">
        <f t="shared" si="168"/>
        <v>0</v>
      </c>
      <c r="I323" s="61">
        <f t="shared" si="158"/>
        <v>19.275000333786</v>
      </c>
      <c r="J323" s="37" t="str">
        <f t="shared" si="169"/>
        <v xml:space="preserve"> </v>
      </c>
      <c r="K323" s="89" t="str">
        <f t="shared" si="176"/>
        <v/>
      </c>
      <c r="L323" s="89">
        <f t="shared" si="180"/>
        <v>1</v>
      </c>
      <c r="M323" s="168">
        <f t="shared" si="190"/>
        <v>0.11582965625231376</v>
      </c>
      <c r="N323" s="165">
        <f t="shared" si="193"/>
        <v>0</v>
      </c>
      <c r="O323" s="70" t="str">
        <f t="shared" si="181"/>
        <v/>
      </c>
      <c r="P323" s="102">
        <f t="shared" si="182"/>
        <v>11.30399875640866</v>
      </c>
      <c r="Q323" s="230" t="str">
        <f t="shared" si="159"/>
        <v/>
      </c>
      <c r="R323" s="46">
        <f t="shared" si="189"/>
        <v>0</v>
      </c>
      <c r="S323" s="27">
        <v>22235</v>
      </c>
      <c r="T323">
        <v>11.5</v>
      </c>
      <c r="U323">
        <v>20.7299995422363</v>
      </c>
      <c r="V323">
        <v>2.7000000476837198</v>
      </c>
      <c r="W323">
        <v>42.110074085359997</v>
      </c>
      <c r="X323" s="36">
        <f t="shared" si="160"/>
        <v>4.0732438958573765</v>
      </c>
      <c r="Y323" s="41">
        <f t="shared" si="170"/>
        <v>0</v>
      </c>
      <c r="Z323" s="42">
        <f t="shared" si="171"/>
        <v>0</v>
      </c>
      <c r="AA323" s="61">
        <f t="shared" si="161"/>
        <v>18.422499656677225</v>
      </c>
      <c r="AB323" s="37" t="str">
        <f t="shared" si="172"/>
        <v xml:space="preserve"> </v>
      </c>
      <c r="AC323" s="89">
        <f t="shared" si="177"/>
        <v>1</v>
      </c>
      <c r="AD323" s="89">
        <f t="shared" si="183"/>
        <v>1</v>
      </c>
      <c r="AE323" s="168">
        <f t="shared" si="179"/>
        <v>0.11526771818141809</v>
      </c>
      <c r="AF323" s="165">
        <f t="shared" si="194"/>
        <v>0</v>
      </c>
      <c r="AG323" s="70" t="str">
        <f t="shared" si="184"/>
        <v/>
      </c>
      <c r="AH323" s="102">
        <f t="shared" si="185"/>
        <v>16.221999931335525</v>
      </c>
      <c r="AI323" s="230" t="str">
        <f t="shared" si="162"/>
        <v/>
      </c>
      <c r="AJ323" s="46">
        <f t="shared" si="191"/>
        <v>0</v>
      </c>
      <c r="AK323" s="27">
        <v>22601</v>
      </c>
      <c r="AL323">
        <v>17.530000686645501</v>
      </c>
      <c r="AM323">
        <v>33.799999237060497</v>
      </c>
      <c r="AN323">
        <v>0</v>
      </c>
      <c r="AO323">
        <v>42.217480112471002</v>
      </c>
      <c r="AP323" s="34">
        <f t="shared" si="163"/>
        <v>6.9484430094971357</v>
      </c>
      <c r="AQ323" s="38">
        <f t="shared" si="173"/>
        <v>0</v>
      </c>
      <c r="AR323" s="40">
        <f t="shared" si="174"/>
        <v>0</v>
      </c>
      <c r="AS323" s="61">
        <f t="shared" si="164"/>
        <v>29.732499599456748</v>
      </c>
      <c r="AT323" s="35" t="str">
        <f t="shared" si="165"/>
        <v xml:space="preserve"> </v>
      </c>
      <c r="AU323" s="76" t="str">
        <f t="shared" si="178"/>
        <v/>
      </c>
      <c r="AV323" s="89" t="str">
        <f t="shared" si="187"/>
        <v/>
      </c>
      <c r="AW323" s="168">
        <f t="shared" si="166"/>
        <v>0</v>
      </c>
      <c r="AX323" s="165">
        <f t="shared" si="195"/>
        <v>0</v>
      </c>
      <c r="AY323" s="70" t="str">
        <f t="shared" si="186"/>
        <v/>
      </c>
      <c r="AZ323" s="102" t="str">
        <f t="shared" si="188"/>
        <v/>
      </c>
      <c r="BA323" s="230" t="str">
        <f t="shared" si="175"/>
        <v/>
      </c>
      <c r="BB323" s="46">
        <f t="shared" si="192"/>
        <v>0</v>
      </c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DG323">
        <v>17</v>
      </c>
      <c r="DH323">
        <v>29</v>
      </c>
      <c r="DK323">
        <v>0</v>
      </c>
    </row>
    <row r="324" spans="1:115" ht="15.6">
      <c r="A324" s="27">
        <v>20410</v>
      </c>
      <c r="B324">
        <v>14.039999961853001</v>
      </c>
      <c r="C324">
        <v>24.700000762939499</v>
      </c>
      <c r="D324">
        <v>0</v>
      </c>
      <c r="E324">
        <v>42.217480112471002</v>
      </c>
      <c r="F324" s="36">
        <f t="shared" ref="F324:F368" si="196">0.0023*(AVERAGE(B324:C324)+17.8)*(C324-B324)^0.5*E324/2.45</f>
        <v>4.8097803430502086</v>
      </c>
      <c r="G324" s="41">
        <f t="shared" si="167"/>
        <v>0</v>
      </c>
      <c r="H324" s="42">
        <f t="shared" si="168"/>
        <v>0</v>
      </c>
      <c r="I324" s="61">
        <f t="shared" ref="I324:I368" si="197">(C324-(C324-B324)/4)</f>
        <v>22.035000562667875</v>
      </c>
      <c r="J324" s="37" t="str">
        <f t="shared" si="169"/>
        <v xml:space="preserve"> </v>
      </c>
      <c r="K324" s="89" t="str">
        <f t="shared" si="176"/>
        <v/>
      </c>
      <c r="L324" s="89">
        <f t="shared" si="180"/>
        <v>1</v>
      </c>
      <c r="M324" s="168">
        <f t="shared" si="190"/>
        <v>0</v>
      </c>
      <c r="N324" s="165">
        <f t="shared" si="193"/>
        <v>0</v>
      </c>
      <c r="O324" s="70" t="str">
        <f t="shared" si="181"/>
        <v/>
      </c>
      <c r="P324" s="102">
        <f t="shared" si="182"/>
        <v>13.381999015808081</v>
      </c>
      <c r="Q324" s="230" t="str">
        <f t="shared" ref="Q324:Q368" si="198">IF(R324&gt;R323,A324,"")</f>
        <v/>
      </c>
      <c r="R324" s="46">
        <f t="shared" si="189"/>
        <v>0</v>
      </c>
      <c r="S324" s="27">
        <v>22236</v>
      </c>
      <c r="T324">
        <v>11.460000038146999</v>
      </c>
      <c r="U324">
        <v>21.069999694824201</v>
      </c>
      <c r="V324">
        <v>1.3999999761581401</v>
      </c>
      <c r="W324">
        <v>42.217480112471002</v>
      </c>
      <c r="X324" s="36">
        <f t="shared" ref="X324:X368" si="199">0.0023*(AVERAGE(T324:U324)+17.8)*(U324-T324)^0.5*W324/2.45</f>
        <v>4.1852763251715732</v>
      </c>
      <c r="Y324" s="41">
        <f t="shared" si="170"/>
        <v>0</v>
      </c>
      <c r="Z324" s="42">
        <f t="shared" si="171"/>
        <v>0</v>
      </c>
      <c r="AA324" s="61">
        <f t="shared" ref="AA324:AA368" si="200">(U324-(U324-T324)/4)</f>
        <v>18.6674997806549</v>
      </c>
      <c r="AB324" s="37" t="str">
        <f t="shared" si="172"/>
        <v xml:space="preserve"> </v>
      </c>
      <c r="AC324" s="89">
        <f t="shared" si="177"/>
        <v>1</v>
      </c>
      <c r="AD324" s="89">
        <f t="shared" si="183"/>
        <v>1</v>
      </c>
      <c r="AE324" s="168">
        <f t="shared" si="179"/>
        <v>0.11586058193914697</v>
      </c>
      <c r="AF324" s="165">
        <f t="shared" si="194"/>
        <v>0</v>
      </c>
      <c r="AG324" s="70" t="str">
        <f t="shared" si="184"/>
        <v/>
      </c>
      <c r="AH324" s="102">
        <f t="shared" si="185"/>
        <v>13.472000122070364</v>
      </c>
      <c r="AI324" s="230" t="str">
        <f t="shared" ref="AI324:AI368" si="201">IF(AJ324&gt;AJ323,S324,"")</f>
        <v/>
      </c>
      <c r="AJ324" s="46">
        <f t="shared" si="191"/>
        <v>0</v>
      </c>
      <c r="AK324" s="27">
        <v>22602</v>
      </c>
      <c r="AL324">
        <v>18.159999847412099</v>
      </c>
      <c r="AM324">
        <v>24.819999694824201</v>
      </c>
      <c r="AN324">
        <v>0</v>
      </c>
      <c r="AO324">
        <v>42.321299175724903</v>
      </c>
      <c r="AP324" s="34">
        <f t="shared" ref="AP324:AP369" si="202">0.0023*(AVERAGE(AL324:AM324)+17.8)*(AM324-AL324)^0.5*AO324/2.45</f>
        <v>4.0284676338109353</v>
      </c>
      <c r="AQ324" s="38">
        <f t="shared" si="173"/>
        <v>0</v>
      </c>
      <c r="AR324" s="40">
        <f t="shared" si="174"/>
        <v>0</v>
      </c>
      <c r="AS324" s="61">
        <f t="shared" ref="AS324:AS368" si="203">(AM324-(AM324-AL324)/4)</f>
        <v>23.154999732971177</v>
      </c>
      <c r="AT324" s="35" t="str">
        <f t="shared" ref="AT324:AT368" si="204">IF(AR324&gt;$BF$3,1," ")</f>
        <v xml:space="preserve"> </v>
      </c>
      <c r="AU324" s="76" t="str">
        <f t="shared" si="178"/>
        <v/>
      </c>
      <c r="AV324" s="89" t="str">
        <f t="shared" si="187"/>
        <v/>
      </c>
      <c r="AW324" s="168">
        <f t="shared" ref="AW324:AW368" si="205">IF(AND(AS324&lt;21.5,AS324&gt;4.5),0.000318*AS324*(AS324-4.5)*((21.5-AS324)^(1/3.25)),0)</f>
        <v>0</v>
      </c>
      <c r="AX324" s="165">
        <f t="shared" si="195"/>
        <v>0</v>
      </c>
      <c r="AY324" s="70" t="str">
        <f t="shared" si="186"/>
        <v/>
      </c>
      <c r="AZ324" s="102" t="str">
        <f t="shared" si="188"/>
        <v/>
      </c>
      <c r="BA324" s="230" t="str">
        <f t="shared" si="175"/>
        <v/>
      </c>
      <c r="BB324" s="46">
        <f t="shared" si="192"/>
        <v>0</v>
      </c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DG324">
        <v>15.3</v>
      </c>
      <c r="DH324">
        <v>32.200000000000003</v>
      </c>
      <c r="DK324">
        <v>0</v>
      </c>
    </row>
    <row r="325" spans="1:115" ht="15.6">
      <c r="A325" s="27">
        <v>20411</v>
      </c>
      <c r="B325">
        <v>13.5100002288818</v>
      </c>
      <c r="C325">
        <v>24.950000762939499</v>
      </c>
      <c r="D325">
        <v>0</v>
      </c>
      <c r="E325">
        <v>42.321299175724903</v>
      </c>
      <c r="F325" s="36">
        <f t="shared" si="196"/>
        <v>4.9760814803420237</v>
      </c>
      <c r="G325" s="41">
        <f t="shared" ref="G325:G368" si="206">IF((D325+G324-($BF$2*F325))&gt;0,IF((D325+G324-($BF$2*F325))&gt;$BF$1,$BF$1,(D325+G324-($BF$2*F325))),0)</f>
        <v>0</v>
      </c>
      <c r="H325" s="42">
        <f t="shared" ref="H325:H368" si="207">IF(G325/$BF$1&gt;1,1,G325/$BF$1)</f>
        <v>0</v>
      </c>
      <c r="I325" s="61">
        <f t="shared" si="197"/>
        <v>22.090000629425074</v>
      </c>
      <c r="J325" s="37" t="str">
        <f t="shared" ref="J325:J368" si="208">IF(H325&gt;$BF$3,1," ")</f>
        <v xml:space="preserve"> </v>
      </c>
      <c r="K325" s="89" t="str">
        <f t="shared" si="176"/>
        <v/>
      </c>
      <c r="L325" s="89">
        <f t="shared" si="180"/>
        <v>1</v>
      </c>
      <c r="M325" s="168">
        <f t="shared" si="190"/>
        <v>0</v>
      </c>
      <c r="N325" s="165">
        <f t="shared" si="193"/>
        <v>0</v>
      </c>
      <c r="O325" s="70" t="str">
        <f t="shared" si="181"/>
        <v/>
      </c>
      <c r="P325" s="102">
        <f t="shared" si="182"/>
        <v>14.819999504089338</v>
      </c>
      <c r="Q325" s="230" t="str">
        <f t="shared" si="198"/>
        <v/>
      </c>
      <c r="R325" s="46">
        <f t="shared" si="189"/>
        <v>0</v>
      </c>
      <c r="S325" s="27">
        <v>22237</v>
      </c>
      <c r="T325">
        <v>8.8199996948242205</v>
      </c>
      <c r="U325">
        <v>20.430000305175799</v>
      </c>
      <c r="V325">
        <v>0</v>
      </c>
      <c r="W325">
        <v>42.321299175724903</v>
      </c>
      <c r="X325" s="36">
        <f t="shared" si="199"/>
        <v>4.3895181475181193</v>
      </c>
      <c r="Y325" s="41">
        <f t="shared" ref="Y325:Y368" si="209">IF((V325+Y324-($BF$2*X325))&gt;0,IF((V325+Y324-($BF$2*X325))&gt;$BF$1,$BF$1,(V325+Y324-($BF$2*X325))),0)</f>
        <v>0</v>
      </c>
      <c r="Z325" s="42">
        <f t="shared" ref="Z325:Z368" si="210">IF(Y325/$BF$1&gt;1,1,Y325/$BF$1)</f>
        <v>0</v>
      </c>
      <c r="AA325" s="61">
        <f t="shared" si="200"/>
        <v>17.527500152587905</v>
      </c>
      <c r="AB325" s="37" t="str">
        <f t="shared" ref="AB325:AB368" si="211">IF(Z325&gt;$BF$3,1," ")</f>
        <v xml:space="preserve"> </v>
      </c>
      <c r="AC325" s="89">
        <f t="shared" si="177"/>
        <v>1</v>
      </c>
      <c r="AD325" s="89">
        <f t="shared" si="183"/>
        <v>1</v>
      </c>
      <c r="AE325" s="168">
        <f t="shared" si="179"/>
        <v>0.11100320976105819</v>
      </c>
      <c r="AF325" s="165">
        <f t="shared" si="194"/>
        <v>0</v>
      </c>
      <c r="AG325" s="70" t="str">
        <f t="shared" si="184"/>
        <v/>
      </c>
      <c r="AH325" s="102">
        <f t="shared" si="185"/>
        <v>10.904000473022503</v>
      </c>
      <c r="AI325" s="230" t="str">
        <f t="shared" si="201"/>
        <v/>
      </c>
      <c r="AJ325" s="46">
        <f t="shared" si="191"/>
        <v>0</v>
      </c>
      <c r="AK325" s="27">
        <v>22603</v>
      </c>
      <c r="AL325">
        <v>14.4099998474121</v>
      </c>
      <c r="AM325">
        <v>23.100000381469702</v>
      </c>
      <c r="AN325">
        <v>0</v>
      </c>
      <c r="AO325">
        <v>42.421405443433599</v>
      </c>
      <c r="AP325" s="34">
        <f t="shared" si="202"/>
        <v>4.291444454073468</v>
      </c>
      <c r="AQ325" s="38">
        <f t="shared" ref="AQ325:AQ369" si="212">IF((AN325+AQ324-($BF$2*AP325))&gt;0,IF((AN325+AQ324-($BF$2*AP325))&gt;$BF$1,$BF$1,(AN325+AQ324-($BF$2*AP325))),0)</f>
        <v>0</v>
      </c>
      <c r="AR325" s="40">
        <f t="shared" ref="AR325:AR369" si="213">IF(AQ325/$BF$1&gt;1,1,AQ325/$BF$1)</f>
        <v>0</v>
      </c>
      <c r="AS325" s="61">
        <f t="shared" si="203"/>
        <v>20.927500247955301</v>
      </c>
      <c r="AT325" s="35" t="str">
        <f t="shared" si="204"/>
        <v xml:space="preserve"> </v>
      </c>
      <c r="AU325" s="76" t="str">
        <f t="shared" si="178"/>
        <v/>
      </c>
      <c r="AV325" s="89" t="str">
        <f t="shared" si="187"/>
        <v/>
      </c>
      <c r="AW325" s="168">
        <f t="shared" si="205"/>
        <v>9.2084234495592027E-2</v>
      </c>
      <c r="AX325" s="165">
        <f t="shared" si="195"/>
        <v>0</v>
      </c>
      <c r="AY325" s="70" t="str">
        <f t="shared" si="186"/>
        <v/>
      </c>
      <c r="AZ325" s="102" t="str">
        <f t="shared" si="188"/>
        <v/>
      </c>
      <c r="BA325" s="230" t="str">
        <f t="shared" ref="BA325:BA368" si="214">IF(BB325&gt;BB324,AK325,"")</f>
        <v/>
      </c>
      <c r="BB325" s="46">
        <f t="shared" si="192"/>
        <v>0</v>
      </c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DG325">
        <v>7</v>
      </c>
      <c r="DH325">
        <v>35.200000000000003</v>
      </c>
      <c r="DK325">
        <v>0</v>
      </c>
    </row>
    <row r="326" spans="1:115" ht="15.6">
      <c r="A326" s="27">
        <v>20412</v>
      </c>
      <c r="B326">
        <v>13.8500003814697</v>
      </c>
      <c r="C326">
        <v>28.620000839233398</v>
      </c>
      <c r="D326">
        <v>0</v>
      </c>
      <c r="E326">
        <v>42.421405443433599</v>
      </c>
      <c r="F326" s="36">
        <f t="shared" si="196"/>
        <v>5.974358085057478</v>
      </c>
      <c r="G326" s="41">
        <f t="shared" si="206"/>
        <v>0</v>
      </c>
      <c r="H326" s="42">
        <f t="shared" si="207"/>
        <v>0</v>
      </c>
      <c r="I326" s="61">
        <f t="shared" si="197"/>
        <v>24.927500724792473</v>
      </c>
      <c r="J326" s="37" t="str">
        <f t="shared" si="208"/>
        <v xml:space="preserve"> </v>
      </c>
      <c r="K326" s="89" t="str">
        <f t="shared" ref="K326:K368" si="215">IF((SUM(D322:D326))&gt;$BF$6,1,"")</f>
        <v/>
      </c>
      <c r="L326" s="89">
        <f t="shared" si="180"/>
        <v>1</v>
      </c>
      <c r="M326" s="168">
        <f t="shared" si="190"/>
        <v>0</v>
      </c>
      <c r="N326" s="165">
        <f t="shared" si="193"/>
        <v>0</v>
      </c>
      <c r="O326" s="70" t="str">
        <f t="shared" si="181"/>
        <v/>
      </c>
      <c r="P326" s="102">
        <f t="shared" si="182"/>
        <v>19.384000587463355</v>
      </c>
      <c r="Q326" s="230" t="str">
        <f t="shared" si="198"/>
        <v/>
      </c>
      <c r="R326" s="46">
        <f t="shared" si="189"/>
        <v>0</v>
      </c>
      <c r="S326" s="27">
        <v>22238</v>
      </c>
      <c r="T326">
        <v>9.6800003051757795</v>
      </c>
      <c r="U326">
        <v>21.420000076293899</v>
      </c>
      <c r="V326">
        <v>0</v>
      </c>
      <c r="W326">
        <v>42.421405443433599</v>
      </c>
      <c r="X326" s="36">
        <f t="shared" si="199"/>
        <v>4.5506841083277729</v>
      </c>
      <c r="Y326" s="41">
        <f t="shared" si="209"/>
        <v>0</v>
      </c>
      <c r="Z326" s="42">
        <f t="shared" si="210"/>
        <v>0</v>
      </c>
      <c r="AA326" s="61">
        <f t="shared" si="200"/>
        <v>18.485000133514369</v>
      </c>
      <c r="AB326" s="37" t="str">
        <f t="shared" si="211"/>
        <v xml:space="preserve"> </v>
      </c>
      <c r="AC326" s="89">
        <f t="shared" ref="AC326:AC368" si="216">IF((SUM(V322:V326))&gt;$BF$6,1,"")</f>
        <v>1</v>
      </c>
      <c r="AD326" s="89">
        <f t="shared" si="183"/>
        <v>1</v>
      </c>
      <c r="AE326" s="168">
        <f t="shared" si="179"/>
        <v>0.11544684464463678</v>
      </c>
      <c r="AF326" s="165">
        <f t="shared" si="194"/>
        <v>0</v>
      </c>
      <c r="AG326" s="70" t="str">
        <f t="shared" si="184"/>
        <v/>
      </c>
      <c r="AH326" s="102">
        <f t="shared" si="185"/>
        <v>9.3940006256103636</v>
      </c>
      <c r="AI326" s="230" t="str">
        <f t="shared" si="201"/>
        <v/>
      </c>
      <c r="AJ326" s="46">
        <f t="shared" si="191"/>
        <v>0</v>
      </c>
      <c r="AK326" s="27">
        <v>22604</v>
      </c>
      <c r="AL326">
        <v>11.079999923706101</v>
      </c>
      <c r="AM326">
        <v>19.860000610351602</v>
      </c>
      <c r="AN326">
        <v>0.40000000596046398</v>
      </c>
      <c r="AO326">
        <v>42.517673083908498</v>
      </c>
      <c r="AP326" s="34">
        <f t="shared" si="202"/>
        <v>3.9348784311242166</v>
      </c>
      <c r="AQ326" s="38">
        <f t="shared" si="212"/>
        <v>0</v>
      </c>
      <c r="AR326" s="40">
        <f t="shared" si="213"/>
        <v>0</v>
      </c>
      <c r="AS326" s="61">
        <f t="shared" si="203"/>
        <v>17.665000438690228</v>
      </c>
      <c r="AT326" s="35" t="str">
        <f t="shared" si="204"/>
        <v xml:space="preserve"> </v>
      </c>
      <c r="AU326" s="76" t="str">
        <f t="shared" ref="AU326:AU368" si="217">IF((SUM(AN322:AN326))&gt;$BF$6,1,"")</f>
        <v/>
      </c>
      <c r="AV326" s="89" t="str">
        <f t="shared" si="187"/>
        <v/>
      </c>
      <c r="AW326" s="168">
        <f t="shared" si="205"/>
        <v>0.11183603169193988</v>
      </c>
      <c r="AX326" s="165">
        <f t="shared" si="195"/>
        <v>0</v>
      </c>
      <c r="AY326" s="70" t="str">
        <f t="shared" si="186"/>
        <v/>
      </c>
      <c r="AZ326" s="102" t="str">
        <f t="shared" si="188"/>
        <v/>
      </c>
      <c r="BA326" s="230" t="str">
        <f t="shared" si="214"/>
        <v/>
      </c>
      <c r="BB326" s="46">
        <f t="shared" si="192"/>
        <v>0</v>
      </c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DG326">
        <v>10</v>
      </c>
      <c r="DH326">
        <v>38</v>
      </c>
      <c r="DK326">
        <v>0</v>
      </c>
    </row>
    <row r="327" spans="1:115" ht="15.6">
      <c r="A327" s="27">
        <v>20413</v>
      </c>
      <c r="B327">
        <v>15.6300001144409</v>
      </c>
      <c r="C327">
        <v>24.680000305175799</v>
      </c>
      <c r="D327">
        <v>0</v>
      </c>
      <c r="E327">
        <v>42.517673083908498</v>
      </c>
      <c r="F327" s="36">
        <f t="shared" si="196"/>
        <v>4.5574774904646826</v>
      </c>
      <c r="G327" s="41">
        <f t="shared" si="206"/>
        <v>0</v>
      </c>
      <c r="H327" s="42">
        <f t="shared" si="207"/>
        <v>0</v>
      </c>
      <c r="I327" s="61">
        <f t="shared" si="197"/>
        <v>22.417500257492073</v>
      </c>
      <c r="J327" s="37" t="str">
        <f t="shared" si="208"/>
        <v xml:space="preserve"> </v>
      </c>
      <c r="K327" s="89" t="str">
        <f t="shared" si="215"/>
        <v/>
      </c>
      <c r="L327" s="89" t="str">
        <f t="shared" si="180"/>
        <v/>
      </c>
      <c r="M327" s="168">
        <f t="shared" si="190"/>
        <v>0</v>
      </c>
      <c r="N327" s="165">
        <f t="shared" si="193"/>
        <v>0</v>
      </c>
      <c r="O327" s="70" t="str">
        <f t="shared" si="181"/>
        <v/>
      </c>
      <c r="P327" s="102" t="str">
        <f t="shared" si="182"/>
        <v/>
      </c>
      <c r="Q327" s="230" t="str">
        <f t="shared" si="198"/>
        <v/>
      </c>
      <c r="R327" s="46">
        <f t="shared" si="189"/>
        <v>0</v>
      </c>
      <c r="S327" s="27">
        <v>22239</v>
      </c>
      <c r="T327">
        <v>12.829999923706101</v>
      </c>
      <c r="U327">
        <v>20.280000686645501</v>
      </c>
      <c r="V327">
        <v>0.60000002384185802</v>
      </c>
      <c r="W327">
        <v>42.517673083908498</v>
      </c>
      <c r="X327" s="36">
        <f t="shared" si="199"/>
        <v>3.7428235666328407</v>
      </c>
      <c r="Y327" s="41">
        <f t="shared" si="209"/>
        <v>0</v>
      </c>
      <c r="Z327" s="42">
        <f t="shared" si="210"/>
        <v>0</v>
      </c>
      <c r="AA327" s="61">
        <f t="shared" si="200"/>
        <v>18.417500495910652</v>
      </c>
      <c r="AB327" s="37" t="str">
        <f t="shared" si="211"/>
        <v xml:space="preserve"> </v>
      </c>
      <c r="AC327" s="89" t="str">
        <f t="shared" si="216"/>
        <v/>
      </c>
      <c r="AD327" s="89">
        <f t="shared" si="183"/>
        <v>1</v>
      </c>
      <c r="AE327" s="168">
        <f t="shared" si="179"/>
        <v>0.11525260563156203</v>
      </c>
      <c r="AF327" s="165">
        <f t="shared" si="194"/>
        <v>0</v>
      </c>
      <c r="AG327" s="70" t="str">
        <f t="shared" si="184"/>
        <v/>
      </c>
      <c r="AH327" s="102">
        <f t="shared" si="185"/>
        <v>6.9140003204346012</v>
      </c>
      <c r="AI327" s="230" t="str">
        <f t="shared" si="201"/>
        <v/>
      </c>
      <c r="AJ327" s="46">
        <f t="shared" si="191"/>
        <v>0</v>
      </c>
      <c r="AK327" s="27">
        <v>22605</v>
      </c>
      <c r="AL327">
        <v>10.0900001525879</v>
      </c>
      <c r="AM327">
        <v>19.7600002288818</v>
      </c>
      <c r="AN327">
        <v>3.0999999046325701</v>
      </c>
      <c r="AO327">
        <v>42.609976265461299</v>
      </c>
      <c r="AP327" s="34">
        <f t="shared" si="202"/>
        <v>4.0706704116299823</v>
      </c>
      <c r="AQ327" s="38">
        <f t="shared" si="212"/>
        <v>0</v>
      </c>
      <c r="AR327" s="40">
        <f t="shared" si="213"/>
        <v>0</v>
      </c>
      <c r="AS327" s="61">
        <f t="shared" si="203"/>
        <v>17.342500209808325</v>
      </c>
      <c r="AT327" s="35" t="str">
        <f t="shared" si="204"/>
        <v xml:space="preserve"> </v>
      </c>
      <c r="AU327" s="76" t="str">
        <f t="shared" si="217"/>
        <v/>
      </c>
      <c r="AV327" s="89" t="str">
        <f t="shared" si="187"/>
        <v/>
      </c>
      <c r="AW327" s="168">
        <f t="shared" si="205"/>
        <v>0.10979898581421271</v>
      </c>
      <c r="AX327" s="165">
        <f t="shared" si="195"/>
        <v>0</v>
      </c>
      <c r="AY327" s="70" t="str">
        <f t="shared" si="186"/>
        <v/>
      </c>
      <c r="AZ327" s="102" t="str">
        <f t="shared" si="188"/>
        <v/>
      </c>
      <c r="BA327" s="230" t="str">
        <f t="shared" si="214"/>
        <v/>
      </c>
      <c r="BB327" s="46">
        <f t="shared" si="192"/>
        <v>0</v>
      </c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DG327">
        <v>8</v>
      </c>
      <c r="DH327">
        <v>27.5</v>
      </c>
      <c r="DK327">
        <v>0</v>
      </c>
    </row>
    <row r="328" spans="1:115" ht="15.6">
      <c r="A328" s="27">
        <v>20414</v>
      </c>
      <c r="B328">
        <v>13.4799995422363</v>
      </c>
      <c r="C328">
        <v>21.290000915527301</v>
      </c>
      <c r="D328">
        <v>0.30000001192092901</v>
      </c>
      <c r="E328">
        <v>42.609976265461299</v>
      </c>
      <c r="F328" s="36">
        <f t="shared" si="196"/>
        <v>3.9332917143816268</v>
      </c>
      <c r="G328" s="41">
        <f t="shared" si="206"/>
        <v>0</v>
      </c>
      <c r="H328" s="42">
        <f t="shared" si="207"/>
        <v>0</v>
      </c>
      <c r="I328" s="61">
        <f t="shared" si="197"/>
        <v>19.337500572204551</v>
      </c>
      <c r="J328" s="37" t="str">
        <f t="shared" si="208"/>
        <v xml:space="preserve"> </v>
      </c>
      <c r="K328" s="89" t="str">
        <f t="shared" si="215"/>
        <v/>
      </c>
      <c r="L328" s="89" t="str">
        <f t="shared" si="180"/>
        <v/>
      </c>
      <c r="M328" s="168">
        <f t="shared" si="190"/>
        <v>0.11567821892250116</v>
      </c>
      <c r="N328" s="165">
        <f t="shared" si="193"/>
        <v>0</v>
      </c>
      <c r="O328" s="70" t="str">
        <f t="shared" si="181"/>
        <v/>
      </c>
      <c r="P328" s="102" t="str">
        <f t="shared" si="182"/>
        <v/>
      </c>
      <c r="Q328" s="230" t="str">
        <f t="shared" si="198"/>
        <v/>
      </c>
      <c r="R328" s="46">
        <f t="shared" si="189"/>
        <v>0</v>
      </c>
      <c r="S328" s="27">
        <v>22240</v>
      </c>
      <c r="T328">
        <v>7.4699997901916504</v>
      </c>
      <c r="U328">
        <v>20.940000534057599</v>
      </c>
      <c r="V328">
        <v>0.10000000149011599</v>
      </c>
      <c r="W328">
        <v>42.609976265461299</v>
      </c>
      <c r="X328" s="36">
        <f t="shared" si="199"/>
        <v>4.698667220389992</v>
      </c>
      <c r="Y328" s="41">
        <f t="shared" si="209"/>
        <v>0</v>
      </c>
      <c r="Z328" s="42">
        <f t="shared" si="210"/>
        <v>0</v>
      </c>
      <c r="AA328" s="61">
        <f t="shared" si="200"/>
        <v>17.572500348091111</v>
      </c>
      <c r="AB328" s="37" t="str">
        <f t="shared" si="211"/>
        <v xml:space="preserve"> </v>
      </c>
      <c r="AC328" s="89" t="str">
        <f t="shared" si="216"/>
        <v/>
      </c>
      <c r="AD328" s="89">
        <f t="shared" si="183"/>
        <v>1</v>
      </c>
      <c r="AE328" s="168">
        <f t="shared" si="179"/>
        <v>0.11128184398523908</v>
      </c>
      <c r="AF328" s="165">
        <f t="shared" si="194"/>
        <v>0</v>
      </c>
      <c r="AG328" s="70">
        <f t="shared" si="184"/>
        <v>1</v>
      </c>
      <c r="AH328" s="102">
        <f t="shared" si="185"/>
        <v>6.9140003204346012</v>
      </c>
      <c r="AI328" s="230" t="str">
        <f t="shared" si="201"/>
        <v/>
      </c>
      <c r="AJ328" s="46">
        <f t="shared" si="191"/>
        <v>0</v>
      </c>
      <c r="AK328" s="27">
        <v>22606</v>
      </c>
      <c r="AL328">
        <v>8.1700000762939506</v>
      </c>
      <c r="AM328">
        <v>21.629999160766602</v>
      </c>
      <c r="AN328">
        <v>0</v>
      </c>
      <c r="AO328">
        <v>42.6981891564036</v>
      </c>
      <c r="AP328" s="34">
        <f t="shared" si="202"/>
        <v>4.8088526653535615</v>
      </c>
      <c r="AQ328" s="38">
        <f t="shared" si="212"/>
        <v>0</v>
      </c>
      <c r="AR328" s="40">
        <f t="shared" si="213"/>
        <v>0</v>
      </c>
      <c r="AS328" s="61">
        <f t="shared" si="203"/>
        <v>18.264999389648438</v>
      </c>
      <c r="AT328" s="35" t="str">
        <f t="shared" si="204"/>
        <v xml:space="preserve"> </v>
      </c>
      <c r="AU328" s="76" t="str">
        <f t="shared" si="217"/>
        <v/>
      </c>
      <c r="AV328" s="89" t="str">
        <f t="shared" si="187"/>
        <v/>
      </c>
      <c r="AW328" s="168">
        <f t="shared" si="205"/>
        <v>0.1147380326734527</v>
      </c>
      <c r="AX328" s="165">
        <f t="shared" si="195"/>
        <v>0</v>
      </c>
      <c r="AY328" s="70" t="str">
        <f t="shared" si="186"/>
        <v/>
      </c>
      <c r="AZ328" s="102" t="str">
        <f t="shared" si="188"/>
        <v/>
      </c>
      <c r="BA328" s="230" t="str">
        <f t="shared" si="214"/>
        <v/>
      </c>
      <c r="BB328" s="46">
        <f t="shared" si="192"/>
        <v>0</v>
      </c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DG328">
        <v>14</v>
      </c>
      <c r="DH328">
        <v>30</v>
      </c>
      <c r="DK328">
        <v>0</v>
      </c>
    </row>
    <row r="329" spans="1:115" ht="15.6">
      <c r="A329" s="27">
        <v>20415</v>
      </c>
      <c r="B329">
        <v>12.800000190734901</v>
      </c>
      <c r="C329">
        <v>21.579999923706101</v>
      </c>
      <c r="D329">
        <v>0.5</v>
      </c>
      <c r="E329">
        <v>42.6981891564036</v>
      </c>
      <c r="F329" s="36">
        <f t="shared" si="196"/>
        <v>4.1558742979096763</v>
      </c>
      <c r="G329" s="41">
        <f t="shared" si="206"/>
        <v>0</v>
      </c>
      <c r="H329" s="42">
        <f t="shared" si="207"/>
        <v>0</v>
      </c>
      <c r="I329" s="61">
        <f t="shared" si="197"/>
        <v>19.384999990463299</v>
      </c>
      <c r="J329" s="37" t="str">
        <f t="shared" si="208"/>
        <v xml:space="preserve"> </v>
      </c>
      <c r="K329" s="89" t="str">
        <f t="shared" si="215"/>
        <v/>
      </c>
      <c r="L329" s="89" t="str">
        <f t="shared" si="180"/>
        <v/>
      </c>
      <c r="M329" s="168">
        <f t="shared" si="190"/>
        <v>0.11554130366087875</v>
      </c>
      <c r="N329" s="165">
        <f t="shared" si="193"/>
        <v>0</v>
      </c>
      <c r="O329" s="70" t="str">
        <f t="shared" si="181"/>
        <v/>
      </c>
      <c r="P329" s="102" t="str">
        <f t="shared" si="182"/>
        <v/>
      </c>
      <c r="Q329" s="230" t="str">
        <f t="shared" si="198"/>
        <v/>
      </c>
      <c r="R329" s="46">
        <f t="shared" si="189"/>
        <v>0</v>
      </c>
      <c r="S329" s="27">
        <v>22241</v>
      </c>
      <c r="T329">
        <v>11.1099996566772</v>
      </c>
      <c r="U329">
        <v>23.559999465942401</v>
      </c>
      <c r="V329">
        <v>0</v>
      </c>
      <c r="W329">
        <v>42.6981891564036</v>
      </c>
      <c r="X329" s="36">
        <f t="shared" si="199"/>
        <v>4.969307061636882</v>
      </c>
      <c r="Y329" s="41">
        <f t="shared" si="209"/>
        <v>0</v>
      </c>
      <c r="Z329" s="42">
        <f t="shared" si="210"/>
        <v>0</v>
      </c>
      <c r="AA329" s="61">
        <f t="shared" si="200"/>
        <v>20.447499513626099</v>
      </c>
      <c r="AB329" s="37" t="str">
        <f t="shared" si="211"/>
        <v xml:space="preserve"> </v>
      </c>
      <c r="AC329" s="89" t="str">
        <f t="shared" si="216"/>
        <v/>
      </c>
      <c r="AD329" s="89">
        <f t="shared" si="183"/>
        <v>1</v>
      </c>
      <c r="AE329" s="168">
        <f t="shared" si="179"/>
        <v>0.10534102902768129</v>
      </c>
      <c r="AF329" s="165">
        <f t="shared" si="194"/>
        <v>0</v>
      </c>
      <c r="AG329" s="70">
        <f t="shared" si="184"/>
        <v>1</v>
      </c>
      <c r="AH329" s="102">
        <f t="shared" si="185"/>
        <v>8.0719999313354798</v>
      </c>
      <c r="AI329" s="230" t="str">
        <f t="shared" si="201"/>
        <v/>
      </c>
      <c r="AJ329" s="46">
        <f t="shared" si="191"/>
        <v>0</v>
      </c>
      <c r="AK329" s="27">
        <v>22607</v>
      </c>
      <c r="AL329">
        <v>9.8800001144409197</v>
      </c>
      <c r="AM329">
        <v>23.129999160766602</v>
      </c>
      <c r="AN329">
        <v>0</v>
      </c>
      <c r="AO329">
        <v>42.782185925047003</v>
      </c>
      <c r="AP329" s="34">
        <f t="shared" si="202"/>
        <v>5.0152208806634002</v>
      </c>
      <c r="AQ329" s="38">
        <f t="shared" si="212"/>
        <v>0</v>
      </c>
      <c r="AR329" s="40">
        <f t="shared" si="213"/>
        <v>0</v>
      </c>
      <c r="AS329" s="61">
        <f t="shared" si="203"/>
        <v>19.817499399185181</v>
      </c>
      <c r="AT329" s="35" t="str">
        <f t="shared" si="204"/>
        <v xml:space="preserve"> </v>
      </c>
      <c r="AU329" s="76" t="str">
        <f t="shared" si="217"/>
        <v/>
      </c>
      <c r="AV329" s="89" t="str">
        <f t="shared" si="187"/>
        <v/>
      </c>
      <c r="AW329" s="168">
        <f t="shared" si="205"/>
        <v>0.11328920552499983</v>
      </c>
      <c r="AX329" s="165">
        <f t="shared" si="195"/>
        <v>0</v>
      </c>
      <c r="AY329" s="70" t="str">
        <f t="shared" si="186"/>
        <v/>
      </c>
      <c r="AZ329" s="102" t="str">
        <f t="shared" si="188"/>
        <v/>
      </c>
      <c r="BA329" s="230" t="str">
        <f t="shared" si="214"/>
        <v/>
      </c>
      <c r="BB329" s="46">
        <f t="shared" si="192"/>
        <v>0</v>
      </c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DG329">
        <v>14.9</v>
      </c>
      <c r="DH329">
        <v>34.1</v>
      </c>
      <c r="DK329">
        <v>0</v>
      </c>
    </row>
    <row r="330" spans="1:115" ht="15.6">
      <c r="A330" s="27">
        <v>20416</v>
      </c>
      <c r="B330">
        <v>11.8800001144409</v>
      </c>
      <c r="C330">
        <v>19.350000381469702</v>
      </c>
      <c r="D330">
        <v>1.70000004768372</v>
      </c>
      <c r="E330">
        <v>42.782185925047003</v>
      </c>
      <c r="F330" s="36">
        <f t="shared" si="196"/>
        <v>3.6679761216633922</v>
      </c>
      <c r="G330" s="41">
        <f t="shared" si="206"/>
        <v>0</v>
      </c>
      <c r="H330" s="42">
        <f t="shared" si="207"/>
        <v>0</v>
      </c>
      <c r="I330" s="61">
        <f t="shared" si="197"/>
        <v>17.482500314712503</v>
      </c>
      <c r="J330" s="37" t="str">
        <f t="shared" si="208"/>
        <v xml:space="preserve"> </v>
      </c>
      <c r="K330" s="89" t="str">
        <f t="shared" si="215"/>
        <v/>
      </c>
      <c r="L330" s="89">
        <f t="shared" si="180"/>
        <v>1</v>
      </c>
      <c r="M330" s="168">
        <f t="shared" si="190"/>
        <v>0.1107188525270779</v>
      </c>
      <c r="N330" s="165">
        <f t="shared" si="193"/>
        <v>0</v>
      </c>
      <c r="O330" s="70" t="str">
        <f t="shared" si="181"/>
        <v/>
      </c>
      <c r="P330" s="102">
        <f t="shared" si="182"/>
        <v>19.254001617431619</v>
      </c>
      <c r="Q330" s="230" t="str">
        <f t="shared" si="198"/>
        <v/>
      </c>
      <c r="R330" s="46">
        <f t="shared" si="189"/>
        <v>0</v>
      </c>
      <c r="S330" s="27">
        <v>22242</v>
      </c>
      <c r="T330">
        <v>12.960000038146999</v>
      </c>
      <c r="U330">
        <v>26.329999923706101</v>
      </c>
      <c r="V330">
        <v>0</v>
      </c>
      <c r="W330">
        <v>42.782185925047003</v>
      </c>
      <c r="X330" s="36">
        <f t="shared" si="199"/>
        <v>5.4990068274570598</v>
      </c>
      <c r="Y330" s="41">
        <f t="shared" si="209"/>
        <v>0</v>
      </c>
      <c r="Z330" s="42">
        <f t="shared" si="210"/>
        <v>0</v>
      </c>
      <c r="AA330" s="61">
        <f t="shared" si="200"/>
        <v>22.987499952316327</v>
      </c>
      <c r="AB330" s="37" t="str">
        <f t="shared" si="211"/>
        <v xml:space="preserve"> </v>
      </c>
      <c r="AC330" s="89" t="str">
        <f t="shared" si="216"/>
        <v/>
      </c>
      <c r="AD330" s="89">
        <f t="shared" si="183"/>
        <v>1</v>
      </c>
      <c r="AE330" s="168">
        <f t="shared" si="179"/>
        <v>0</v>
      </c>
      <c r="AF330" s="165">
        <f t="shared" si="194"/>
        <v>0</v>
      </c>
      <c r="AG330" s="70" t="str">
        <f t="shared" si="184"/>
        <v/>
      </c>
      <c r="AH330" s="102">
        <f t="shared" si="185"/>
        <v>9.06399974823006</v>
      </c>
      <c r="AI330" s="230" t="str">
        <f t="shared" si="201"/>
        <v/>
      </c>
      <c r="AJ330" s="46">
        <f t="shared" si="191"/>
        <v>0</v>
      </c>
      <c r="AK330" s="27">
        <v>22608</v>
      </c>
      <c r="AL330">
        <v>13.039999961853001</v>
      </c>
      <c r="AM330">
        <v>28.110000610351602</v>
      </c>
      <c r="AN330">
        <v>0</v>
      </c>
      <c r="AO330">
        <v>42.861840739702998</v>
      </c>
      <c r="AP330" s="34">
        <f t="shared" si="202"/>
        <v>5.9942878900610559</v>
      </c>
      <c r="AQ330" s="38">
        <f t="shared" si="212"/>
        <v>0</v>
      </c>
      <c r="AR330" s="40">
        <f t="shared" si="213"/>
        <v>0</v>
      </c>
      <c r="AS330" s="61">
        <f t="shared" si="203"/>
        <v>24.34250044822695</v>
      </c>
      <c r="AT330" s="35" t="str">
        <f t="shared" si="204"/>
        <v xml:space="preserve"> </v>
      </c>
      <c r="AU330" s="76" t="str">
        <f t="shared" si="217"/>
        <v/>
      </c>
      <c r="AV330" s="89" t="str">
        <f t="shared" si="187"/>
        <v/>
      </c>
      <c r="AW330" s="168">
        <f t="shared" si="205"/>
        <v>0</v>
      </c>
      <c r="AX330" s="165">
        <f t="shared" si="195"/>
        <v>0</v>
      </c>
      <c r="AY330" s="70" t="str">
        <f t="shared" si="186"/>
        <v/>
      </c>
      <c r="AZ330" s="102" t="str">
        <f t="shared" si="188"/>
        <v/>
      </c>
      <c r="BA330" s="230" t="str">
        <f t="shared" si="214"/>
        <v/>
      </c>
      <c r="BB330" s="46">
        <f t="shared" si="192"/>
        <v>0</v>
      </c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DG330">
        <v>14.6</v>
      </c>
      <c r="DH330">
        <v>33</v>
      </c>
      <c r="DK330">
        <v>0</v>
      </c>
    </row>
    <row r="331" spans="1:115" ht="15.6">
      <c r="A331" s="27">
        <v>20417</v>
      </c>
      <c r="B331">
        <v>8.5500001907348597</v>
      </c>
      <c r="C331">
        <v>20.799999237060501</v>
      </c>
      <c r="D331">
        <v>0.40000000596046398</v>
      </c>
      <c r="E331">
        <v>42.861840739702998</v>
      </c>
      <c r="F331" s="36">
        <f t="shared" si="196"/>
        <v>4.5735112666105078</v>
      </c>
      <c r="G331" s="41">
        <f t="shared" si="206"/>
        <v>0</v>
      </c>
      <c r="H331" s="42">
        <f t="shared" si="207"/>
        <v>0</v>
      </c>
      <c r="I331" s="61">
        <f t="shared" si="197"/>
        <v>17.73749947547909</v>
      </c>
      <c r="J331" s="37" t="str">
        <f t="shared" si="208"/>
        <v xml:space="preserve"> </v>
      </c>
      <c r="K331" s="89" t="str">
        <f t="shared" si="215"/>
        <v/>
      </c>
      <c r="L331" s="89">
        <f t="shared" si="180"/>
        <v>1</v>
      </c>
      <c r="M331" s="168">
        <f t="shared" si="190"/>
        <v>0.11225228367224062</v>
      </c>
      <c r="N331" s="165">
        <f t="shared" si="193"/>
        <v>0</v>
      </c>
      <c r="O331" s="70" t="str">
        <f t="shared" si="181"/>
        <v/>
      </c>
      <c r="P331" s="102">
        <f t="shared" si="182"/>
        <v>16.290002059936537</v>
      </c>
      <c r="Q331" s="230" t="str">
        <f t="shared" si="198"/>
        <v/>
      </c>
      <c r="R331" s="46">
        <f t="shared" si="189"/>
        <v>0</v>
      </c>
      <c r="S331" s="27">
        <v>22243</v>
      </c>
      <c r="T331">
        <v>12.2799997329712</v>
      </c>
      <c r="U331">
        <v>30.829999923706101</v>
      </c>
      <c r="V331">
        <v>0</v>
      </c>
      <c r="W331">
        <v>42.861840739702998</v>
      </c>
      <c r="X331" s="36">
        <f t="shared" si="199"/>
        <v>6.8203151683100627</v>
      </c>
      <c r="Y331" s="41">
        <f t="shared" si="209"/>
        <v>0</v>
      </c>
      <c r="Z331" s="42">
        <f t="shared" si="210"/>
        <v>0</v>
      </c>
      <c r="AA331" s="61">
        <f t="shared" si="200"/>
        <v>26.192499876022374</v>
      </c>
      <c r="AB331" s="37" t="str">
        <f t="shared" si="211"/>
        <v xml:space="preserve"> </v>
      </c>
      <c r="AC331" s="89" t="str">
        <f t="shared" si="216"/>
        <v/>
      </c>
      <c r="AD331" s="89">
        <f t="shared" si="183"/>
        <v>1</v>
      </c>
      <c r="AE331" s="168">
        <f t="shared" ref="AE331:AE368" si="218">IF(AND(AA331&lt;21.5,AA331&gt;4.5),0.000318*AA331*(AA331-4.5)*((21.5-AA331)^(1/3.25)),0)</f>
        <v>0</v>
      </c>
      <c r="AF331" s="165">
        <f t="shared" si="194"/>
        <v>0</v>
      </c>
      <c r="AG331" s="70" t="str">
        <f t="shared" si="184"/>
        <v/>
      </c>
      <c r="AH331" s="102">
        <f t="shared" si="185"/>
        <v>10.487999153137281</v>
      </c>
      <c r="AI331" s="230" t="str">
        <f t="shared" si="201"/>
        <v/>
      </c>
      <c r="AJ331" s="46">
        <f t="shared" si="191"/>
        <v>0</v>
      </c>
      <c r="AK331" s="27">
        <v>22609</v>
      </c>
      <c r="AL331">
        <v>16.299999237060501</v>
      </c>
      <c r="AM331">
        <v>28.420000076293899</v>
      </c>
      <c r="AN331">
        <v>0</v>
      </c>
      <c r="AO331">
        <v>42.9370277686834</v>
      </c>
      <c r="AP331" s="34">
        <f t="shared" si="202"/>
        <v>5.6355817620398776</v>
      </c>
      <c r="AQ331" s="38">
        <f t="shared" si="212"/>
        <v>0</v>
      </c>
      <c r="AR331" s="40">
        <f t="shared" si="213"/>
        <v>0</v>
      </c>
      <c r="AS331" s="61">
        <f t="shared" si="203"/>
        <v>25.38999986648555</v>
      </c>
      <c r="AT331" s="35" t="str">
        <f t="shared" si="204"/>
        <v xml:space="preserve"> </v>
      </c>
      <c r="AU331" s="76" t="str">
        <f t="shared" si="217"/>
        <v/>
      </c>
      <c r="AV331" s="89" t="str">
        <f t="shared" si="187"/>
        <v/>
      </c>
      <c r="AW331" s="168">
        <f t="shared" si="205"/>
        <v>0</v>
      </c>
      <c r="AX331" s="165">
        <f t="shared" si="195"/>
        <v>0</v>
      </c>
      <c r="AY331" s="70" t="str">
        <f t="shared" si="186"/>
        <v/>
      </c>
      <c r="AZ331" s="102" t="str">
        <f t="shared" si="188"/>
        <v/>
      </c>
      <c r="BA331" s="230" t="str">
        <f t="shared" si="214"/>
        <v/>
      </c>
      <c r="BB331" s="46">
        <f t="shared" si="192"/>
        <v>0</v>
      </c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DG331">
        <v>12.1</v>
      </c>
      <c r="DH331">
        <v>31</v>
      </c>
      <c r="DK331">
        <v>0</v>
      </c>
    </row>
    <row r="332" spans="1:115" ht="15.6">
      <c r="A332" s="27">
        <v>20418</v>
      </c>
      <c r="B332">
        <v>11.800000190734901</v>
      </c>
      <c r="C332">
        <v>26.299999237060501</v>
      </c>
      <c r="D332">
        <v>0</v>
      </c>
      <c r="E332">
        <v>42.9370277686834</v>
      </c>
      <c r="F332" s="36">
        <f t="shared" si="196"/>
        <v>5.6560755947222709</v>
      </c>
      <c r="G332" s="41">
        <f t="shared" si="206"/>
        <v>0</v>
      </c>
      <c r="H332" s="42">
        <f t="shared" si="207"/>
        <v>0</v>
      </c>
      <c r="I332" s="61">
        <f t="shared" si="197"/>
        <v>22.674999475479101</v>
      </c>
      <c r="J332" s="37" t="str">
        <f t="shared" si="208"/>
        <v xml:space="preserve"> </v>
      </c>
      <c r="K332" s="89" t="str">
        <f t="shared" si="215"/>
        <v/>
      </c>
      <c r="L332" s="89">
        <f t="shared" ref="L332:L368" si="219">IF((AVERAGE(I323:I332))&lt;$BF$5,1,"")</f>
        <v>1</v>
      </c>
      <c r="M332" s="168">
        <f t="shared" si="190"/>
        <v>0</v>
      </c>
      <c r="N332" s="165">
        <f t="shared" si="193"/>
        <v>0</v>
      </c>
      <c r="O332" s="70" t="str">
        <f t="shared" ref="O332:O368" si="220">IF((AVERAGE(C326:C332))&lt;$BF$4,1,"")</f>
        <v/>
      </c>
      <c r="P332" s="102">
        <f t="shared" ref="P332:P368" si="221">IF(L332=1,(AVERAGE(IF(I332&gt;$BF$7,I332-$BF$7,0),IF(I331&gt;$BF$7,I331-$BF$7,0),IF(I330&gt;$BF$7,I330-$BF$7,0),IF(I329&gt;$BF$7,I329-$BF$7,0),IF(I328&gt;$BF$7,I328-$BF$7,0),IF(I327&gt;$BF$7,I327-$BF$7,0),IF(I326&gt;$BF$7,I326-$BF$7,0),IF(I325&gt;$BF$7,I325-$BF$7,0),IF(I324&gt;$BF$7,I324-$BF$7,0),IF(I323&gt;$BF$7,I323-$BF$7,0)))*$BF$8,"")</f>
        <v>16.114002037048358</v>
      </c>
      <c r="Q332" s="230" t="str">
        <f t="shared" si="198"/>
        <v/>
      </c>
      <c r="R332" s="46">
        <f t="shared" si="189"/>
        <v>0</v>
      </c>
      <c r="S332" s="27">
        <v>22244</v>
      </c>
      <c r="T332">
        <v>12.0900001525879</v>
      </c>
      <c r="U332">
        <v>27.030000686645501</v>
      </c>
      <c r="V332">
        <v>0</v>
      </c>
      <c r="W332">
        <v>42.9370277686834</v>
      </c>
      <c r="X332" s="36">
        <f t="shared" si="199"/>
        <v>5.8207092787984607</v>
      </c>
      <c r="Y332" s="41">
        <f t="shared" si="209"/>
        <v>0</v>
      </c>
      <c r="Z332" s="42">
        <f t="shared" si="210"/>
        <v>0</v>
      </c>
      <c r="AA332" s="61">
        <f t="shared" si="200"/>
        <v>23.2950005531311</v>
      </c>
      <c r="AB332" s="37" t="str">
        <f t="shared" si="211"/>
        <v xml:space="preserve"> </v>
      </c>
      <c r="AC332" s="89" t="str">
        <f t="shared" si="216"/>
        <v/>
      </c>
      <c r="AD332" s="89">
        <f t="shared" ref="AD332:AD368" si="222">IF((AVERAGE(AA323:AA332))&lt;$BF$5,1,"")</f>
        <v>1</v>
      </c>
      <c r="AE332" s="168">
        <f t="shared" si="218"/>
        <v>0</v>
      </c>
      <c r="AF332" s="165">
        <f t="shared" si="194"/>
        <v>0</v>
      </c>
      <c r="AG332" s="70" t="str">
        <f t="shared" ref="AG332:AG368" si="223">IF((AVERAGE(U326:U332))&lt;$BF$4,1,"")</f>
        <v/>
      </c>
      <c r="AH332" s="102">
        <f t="shared" ref="AH332:AH368" si="224">IF(AD332=1,(AVERAGE(IF(AA332&gt;$BF$7,AA332-$BF$7,0),IF(AA331&gt;$BF$7,AA331-$BF$7,0),IF(AA330&gt;$BF$7,AA330-$BF$7,0),IF(AA329&gt;$BF$7,AA329-$BF$7,0),IF(AA328&gt;$BF$7,AA328-$BF$7,0),IF(AA327&gt;$BF$7,AA327-$BF$7,0),IF(AA326&gt;$BF$7,AA326-$BF$7,0),IF(AA325&gt;$BF$7,AA325-$BF$7,0),IF(AA324&gt;$BF$7,AA324-$BF$7,0),IF(AA323&gt;$BF$7,AA323-$BF$7,0)))*$BF$8,"")</f>
        <v>13.537999916076719</v>
      </c>
      <c r="AI332" s="230">
        <f t="shared" si="201"/>
        <v>22244</v>
      </c>
      <c r="AJ332" s="46">
        <f t="shared" si="191"/>
        <v>1</v>
      </c>
      <c r="AK332" s="27">
        <v>22610</v>
      </c>
      <c r="AL332">
        <v>13.789999961853001</v>
      </c>
      <c r="AM332">
        <v>27.430000305175799</v>
      </c>
      <c r="AN332">
        <v>0</v>
      </c>
      <c r="AO332">
        <v>43.007621180299701</v>
      </c>
      <c r="AP332" s="34">
        <f t="shared" si="202"/>
        <v>5.7274152646561678</v>
      </c>
      <c r="AQ332" s="38">
        <f t="shared" si="212"/>
        <v>0</v>
      </c>
      <c r="AR332" s="40">
        <f t="shared" si="213"/>
        <v>0</v>
      </c>
      <c r="AS332" s="61">
        <f t="shared" si="203"/>
        <v>24.0200002193451</v>
      </c>
      <c r="AT332" s="35" t="str">
        <f t="shared" si="204"/>
        <v xml:space="preserve"> </v>
      </c>
      <c r="AU332" s="76" t="str">
        <f t="shared" si="217"/>
        <v/>
      </c>
      <c r="AV332" s="89" t="str">
        <f t="shared" si="187"/>
        <v/>
      </c>
      <c r="AW332" s="168">
        <f t="shared" si="205"/>
        <v>0</v>
      </c>
      <c r="AX332" s="165">
        <f t="shared" si="195"/>
        <v>0</v>
      </c>
      <c r="AY332" s="70" t="str">
        <f t="shared" ref="AY332:AY368" si="225">IF((AVERAGE(AM326:AM332))&lt;$BF$4,1,"")</f>
        <v/>
      </c>
      <c r="AZ332" s="102" t="str">
        <f t="shared" si="188"/>
        <v/>
      </c>
      <c r="BA332" s="230" t="str">
        <f t="shared" si="214"/>
        <v/>
      </c>
      <c r="BB332" s="46">
        <f t="shared" si="192"/>
        <v>0</v>
      </c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DG332">
        <v>13</v>
      </c>
      <c r="DH332">
        <v>31.5</v>
      </c>
      <c r="DK332">
        <v>0</v>
      </c>
    </row>
    <row r="333" spans="1:115" ht="15.6">
      <c r="A333" s="27">
        <v>20419</v>
      </c>
      <c r="B333">
        <v>14.319999694824199</v>
      </c>
      <c r="C333">
        <v>31.7399997711182</v>
      </c>
      <c r="D333">
        <v>0</v>
      </c>
      <c r="E333">
        <v>43.007621180299701</v>
      </c>
      <c r="F333" s="36">
        <f t="shared" si="196"/>
        <v>6.8803515142662963</v>
      </c>
      <c r="G333" s="41">
        <f t="shared" si="206"/>
        <v>0</v>
      </c>
      <c r="H333" s="42">
        <f t="shared" si="207"/>
        <v>0</v>
      </c>
      <c r="I333" s="61">
        <f t="shared" si="197"/>
        <v>27.384999752044699</v>
      </c>
      <c r="J333" s="37" t="str">
        <f t="shared" si="208"/>
        <v xml:space="preserve"> </v>
      </c>
      <c r="K333" s="89" t="str">
        <f t="shared" si="215"/>
        <v/>
      </c>
      <c r="L333" s="89" t="str">
        <f t="shared" si="219"/>
        <v/>
      </c>
      <c r="M333" s="168">
        <f t="shared" si="190"/>
        <v>0</v>
      </c>
      <c r="N333" s="165">
        <f t="shared" si="193"/>
        <v>0</v>
      </c>
      <c r="O333" s="70" t="str">
        <f t="shared" si="220"/>
        <v/>
      </c>
      <c r="P333" s="102" t="str">
        <f t="shared" si="221"/>
        <v/>
      </c>
      <c r="Q333" s="230" t="str">
        <f t="shared" si="198"/>
        <v/>
      </c>
      <c r="R333" s="46">
        <f t="shared" si="189"/>
        <v>0</v>
      </c>
      <c r="S333" s="27">
        <v>22245</v>
      </c>
      <c r="T333">
        <v>13.8400001525879</v>
      </c>
      <c r="U333">
        <v>27.899999618530298</v>
      </c>
      <c r="V333">
        <v>0</v>
      </c>
      <c r="W333">
        <v>43.007621180299701</v>
      </c>
      <c r="X333" s="36">
        <f t="shared" si="199"/>
        <v>5.8542868221507431</v>
      </c>
      <c r="Y333" s="41">
        <f t="shared" si="209"/>
        <v>0</v>
      </c>
      <c r="Z333" s="42">
        <f t="shared" si="210"/>
        <v>0</v>
      </c>
      <c r="AA333" s="61">
        <f t="shared" si="200"/>
        <v>24.384999752044699</v>
      </c>
      <c r="AB333" s="37" t="str">
        <f t="shared" si="211"/>
        <v xml:space="preserve"> </v>
      </c>
      <c r="AC333" s="89" t="str">
        <f t="shared" si="216"/>
        <v/>
      </c>
      <c r="AD333" s="89">
        <f t="shared" si="222"/>
        <v>1</v>
      </c>
      <c r="AE333" s="168">
        <f t="shared" si="218"/>
        <v>0</v>
      </c>
      <c r="AF333" s="165">
        <f t="shared" si="194"/>
        <v>0</v>
      </c>
      <c r="AG333" s="70" t="str">
        <f t="shared" si="223"/>
        <v/>
      </c>
      <c r="AH333" s="102">
        <f t="shared" si="224"/>
        <v>17.845999717712481</v>
      </c>
      <c r="AI333" s="230" t="str">
        <f t="shared" si="201"/>
        <v/>
      </c>
      <c r="AJ333" s="46">
        <f t="shared" si="191"/>
        <v>1</v>
      </c>
      <c r="AK333" s="27">
        <v>22611</v>
      </c>
      <c r="AL333">
        <v>12.6300001144409</v>
      </c>
      <c r="AM333">
        <v>24.180000305175799</v>
      </c>
      <c r="AN333">
        <v>0</v>
      </c>
      <c r="AO333">
        <v>43.0734951428635</v>
      </c>
      <c r="AP333" s="34">
        <f t="shared" si="202"/>
        <v>4.9754391040362194</v>
      </c>
      <c r="AQ333" s="38">
        <f t="shared" si="212"/>
        <v>0</v>
      </c>
      <c r="AR333" s="40">
        <f t="shared" si="213"/>
        <v>0</v>
      </c>
      <c r="AS333" s="61">
        <f t="shared" si="203"/>
        <v>21.292500257492073</v>
      </c>
      <c r="AT333" s="35" t="str">
        <f t="shared" si="204"/>
        <v xml:space="preserve"> </v>
      </c>
      <c r="AU333" s="76" t="str">
        <f t="shared" si="217"/>
        <v/>
      </c>
      <c r="AV333" s="89">
        <f t="shared" ref="AV333:AV368" si="226">IF((AVERAGE(AS324:AS333))&lt;$BF$5,1,"")</f>
        <v>1</v>
      </c>
      <c r="AW333" s="168">
        <f t="shared" si="205"/>
        <v>7.0084293929381578E-2</v>
      </c>
      <c r="AX333" s="165">
        <f t="shared" si="195"/>
        <v>0</v>
      </c>
      <c r="AY333" s="70" t="str">
        <f t="shared" si="225"/>
        <v/>
      </c>
      <c r="AZ333" s="102">
        <f t="shared" ref="AZ333:AZ368" si="227">IF(AV333=1,(AVERAGE(IF(AS333&gt;$BF$7,AS333-$BF$7,0),IF(AS332&gt;$BF$7,AS332-$BF$7,0),IF(AS331&gt;$BF$7,AS331-$BF$7,0),IF(AS330&gt;$BF$7,AS330-$BF$7,0),IF(AS329&gt;$BF$7,AS329-$BF$7,0),IF(AS328&gt;$BF$7,AS328-$BF$7,0),IF(AS327&gt;$BF$7,AS327-$BF$7,0),IF(AS326&gt;$BF$7,AS326-$BF$7,0),IF(AS325&gt;$BF$7,AS325-$BF$7,0),IF(AS324&gt;$BF$7,AS324-$BF$7,0)))*$BF$8,"")</f>
        <v>20.756000137329064</v>
      </c>
      <c r="BA333" s="230" t="str">
        <f t="shared" si="214"/>
        <v/>
      </c>
      <c r="BB333" s="46">
        <f t="shared" si="192"/>
        <v>0</v>
      </c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DG333">
        <v>11</v>
      </c>
      <c r="DH333">
        <v>24</v>
      </c>
      <c r="DK333">
        <v>0</v>
      </c>
    </row>
    <row r="334" spans="1:115" ht="15.6">
      <c r="A334" s="27">
        <v>20420</v>
      </c>
      <c r="B334">
        <v>13.5299997329712</v>
      </c>
      <c r="C334">
        <v>31.040000915527301</v>
      </c>
      <c r="D334">
        <v>0</v>
      </c>
      <c r="E334">
        <v>43.0734951428635</v>
      </c>
      <c r="F334" s="36">
        <f t="shared" si="196"/>
        <v>6.7826099751057605</v>
      </c>
      <c r="G334" s="41">
        <f t="shared" si="206"/>
        <v>0</v>
      </c>
      <c r="H334" s="42">
        <f t="shared" si="207"/>
        <v>0</v>
      </c>
      <c r="I334" s="61">
        <f t="shared" si="197"/>
        <v>26.662500619888277</v>
      </c>
      <c r="J334" s="37" t="str">
        <f t="shared" si="208"/>
        <v xml:space="preserve"> </v>
      </c>
      <c r="K334" s="89" t="str">
        <f t="shared" si="215"/>
        <v/>
      </c>
      <c r="L334" s="89" t="str">
        <f t="shared" si="219"/>
        <v/>
      </c>
      <c r="M334" s="168">
        <f t="shared" si="190"/>
        <v>0</v>
      </c>
      <c r="N334" s="165">
        <f t="shared" si="193"/>
        <v>0</v>
      </c>
      <c r="O334" s="70" t="str">
        <f t="shared" si="220"/>
        <v/>
      </c>
      <c r="P334" s="102" t="str">
        <f t="shared" si="221"/>
        <v/>
      </c>
      <c r="Q334" s="230" t="str">
        <f t="shared" si="198"/>
        <v/>
      </c>
      <c r="R334" s="46">
        <f t="shared" si="189"/>
        <v>0</v>
      </c>
      <c r="S334" s="27">
        <v>22246</v>
      </c>
      <c r="T334">
        <v>15.680000305175801</v>
      </c>
      <c r="U334">
        <v>32.200000762939503</v>
      </c>
      <c r="V334">
        <v>0</v>
      </c>
      <c r="W334">
        <v>43.0734951428635</v>
      </c>
      <c r="X334" s="36">
        <f t="shared" si="199"/>
        <v>6.8600825678978206</v>
      </c>
      <c r="Y334" s="41">
        <f t="shared" si="209"/>
        <v>0</v>
      </c>
      <c r="Z334" s="42">
        <f t="shared" si="210"/>
        <v>0</v>
      </c>
      <c r="AA334" s="61">
        <f t="shared" si="200"/>
        <v>28.070000648498578</v>
      </c>
      <c r="AB334" s="37" t="str">
        <f t="shared" si="211"/>
        <v xml:space="preserve"> </v>
      </c>
      <c r="AC334" s="89" t="str">
        <f t="shared" si="216"/>
        <v/>
      </c>
      <c r="AD334" s="89" t="str">
        <f t="shared" si="222"/>
        <v/>
      </c>
      <c r="AE334" s="168">
        <f t="shared" si="218"/>
        <v>0</v>
      </c>
      <c r="AF334" s="165">
        <f t="shared" si="194"/>
        <v>0</v>
      </c>
      <c r="AG334" s="70" t="str">
        <f t="shared" si="223"/>
        <v/>
      </c>
      <c r="AH334" s="102" t="str">
        <f t="shared" si="224"/>
        <v/>
      </c>
      <c r="AI334" s="230" t="str">
        <f t="shared" si="201"/>
        <v/>
      </c>
      <c r="AJ334" s="46">
        <f t="shared" si="191"/>
        <v>0</v>
      </c>
      <c r="AK334" s="27">
        <v>22612</v>
      </c>
      <c r="AL334">
        <v>14.439999580383301</v>
      </c>
      <c r="AM334">
        <v>27.930000305175799</v>
      </c>
      <c r="AN334">
        <v>0</v>
      </c>
      <c r="AO334">
        <v>43.134523824686497</v>
      </c>
      <c r="AP334" s="34">
        <f t="shared" si="202"/>
        <v>5.7981611834259477</v>
      </c>
      <c r="AQ334" s="38">
        <f t="shared" si="212"/>
        <v>0</v>
      </c>
      <c r="AR334" s="40">
        <f t="shared" si="213"/>
        <v>0</v>
      </c>
      <c r="AS334" s="61">
        <f t="shared" si="203"/>
        <v>24.557500123977675</v>
      </c>
      <c r="AT334" s="35" t="str">
        <f t="shared" si="204"/>
        <v xml:space="preserve"> </v>
      </c>
      <c r="AU334" s="76" t="str">
        <f t="shared" si="217"/>
        <v/>
      </c>
      <c r="AV334" s="89">
        <f t="shared" si="226"/>
        <v>1</v>
      </c>
      <c r="AW334" s="168">
        <f t="shared" si="205"/>
        <v>0</v>
      </c>
      <c r="AX334" s="165">
        <f t="shared" si="195"/>
        <v>0</v>
      </c>
      <c r="AY334" s="70" t="str">
        <f t="shared" si="225"/>
        <v/>
      </c>
      <c r="AZ334" s="102">
        <f t="shared" si="227"/>
        <v>21.878000450134262</v>
      </c>
      <c r="BA334" s="230" t="str">
        <f t="shared" si="214"/>
        <v/>
      </c>
      <c r="BB334" s="46">
        <f t="shared" si="192"/>
        <v>0</v>
      </c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DG334">
        <v>13.9</v>
      </c>
      <c r="DH334">
        <v>30</v>
      </c>
      <c r="DK334">
        <v>0</v>
      </c>
    </row>
    <row r="335" spans="1:115" ht="15.6">
      <c r="A335" s="27">
        <v>20421</v>
      </c>
      <c r="B335">
        <v>14.6499996185303</v>
      </c>
      <c r="C335">
        <v>23.870000839233398</v>
      </c>
      <c r="D335">
        <v>0</v>
      </c>
      <c r="E335">
        <v>43.134523824686497</v>
      </c>
      <c r="F335" s="36">
        <f t="shared" si="196"/>
        <v>4.5567758576726618</v>
      </c>
      <c r="G335" s="41">
        <f t="shared" si="206"/>
        <v>0</v>
      </c>
      <c r="H335" s="42">
        <f t="shared" si="207"/>
        <v>0</v>
      </c>
      <c r="I335" s="61">
        <f t="shared" si="197"/>
        <v>21.565000534057624</v>
      </c>
      <c r="J335" s="37" t="str">
        <f t="shared" si="208"/>
        <v xml:space="preserve"> </v>
      </c>
      <c r="K335" s="89" t="str">
        <f t="shared" si="215"/>
        <v/>
      </c>
      <c r="L335" s="89" t="str">
        <f t="shared" si="219"/>
        <v/>
      </c>
      <c r="M335" s="168">
        <f t="shared" si="190"/>
        <v>0</v>
      </c>
      <c r="N335" s="165">
        <f t="shared" si="193"/>
        <v>0</v>
      </c>
      <c r="O335" s="70" t="str">
        <f t="shared" si="220"/>
        <v/>
      </c>
      <c r="P335" s="102" t="str">
        <f t="shared" si="221"/>
        <v/>
      </c>
      <c r="Q335" s="230" t="str">
        <f t="shared" si="198"/>
        <v/>
      </c>
      <c r="R335" s="46">
        <f t="shared" si="189"/>
        <v>0</v>
      </c>
      <c r="S335" s="27">
        <v>22247</v>
      </c>
      <c r="T335">
        <v>15.439999580383301</v>
      </c>
      <c r="U335">
        <v>27.930000305175799</v>
      </c>
      <c r="V335">
        <v>0</v>
      </c>
      <c r="W335">
        <v>43.134523824686497</v>
      </c>
      <c r="X335" s="36">
        <f t="shared" si="199"/>
        <v>5.650672447095336</v>
      </c>
      <c r="Y335" s="41">
        <f t="shared" si="209"/>
        <v>0</v>
      </c>
      <c r="Z335" s="42">
        <f t="shared" si="210"/>
        <v>0</v>
      </c>
      <c r="AA335" s="61">
        <f t="shared" si="200"/>
        <v>24.807500123977675</v>
      </c>
      <c r="AB335" s="37" t="str">
        <f t="shared" si="211"/>
        <v xml:space="preserve"> </v>
      </c>
      <c r="AC335" s="89" t="str">
        <f t="shared" si="216"/>
        <v/>
      </c>
      <c r="AD335" s="89" t="str">
        <f t="shared" si="222"/>
        <v/>
      </c>
      <c r="AE335" s="168">
        <f t="shared" si="218"/>
        <v>0</v>
      </c>
      <c r="AF335" s="165">
        <f t="shared" si="194"/>
        <v>0</v>
      </c>
      <c r="AG335" s="70" t="str">
        <f t="shared" si="223"/>
        <v/>
      </c>
      <c r="AH335" s="102" t="str">
        <f t="shared" si="224"/>
        <v/>
      </c>
      <c r="AI335" s="230" t="str">
        <f t="shared" si="201"/>
        <v/>
      </c>
      <c r="AJ335" s="46">
        <f t="shared" si="191"/>
        <v>0</v>
      </c>
      <c r="AK335" s="27">
        <v>22613</v>
      </c>
      <c r="AL335">
        <v>13.6000003814697</v>
      </c>
      <c r="AM335">
        <v>29.209999084472699</v>
      </c>
      <c r="AN335">
        <v>0</v>
      </c>
      <c r="AO335">
        <v>43.190581394080098</v>
      </c>
      <c r="AP335" s="34">
        <f t="shared" si="202"/>
        <v>6.280492344308727</v>
      </c>
      <c r="AQ335" s="38">
        <f t="shared" si="212"/>
        <v>0</v>
      </c>
      <c r="AR335" s="40">
        <f t="shared" si="213"/>
        <v>0</v>
      </c>
      <c r="AS335" s="61">
        <f t="shared" si="203"/>
        <v>25.307499408721949</v>
      </c>
      <c r="AT335" s="35" t="str">
        <f t="shared" si="204"/>
        <v xml:space="preserve"> </v>
      </c>
      <c r="AU335" s="76" t="str">
        <f t="shared" si="217"/>
        <v/>
      </c>
      <c r="AV335" s="89" t="str">
        <f t="shared" si="226"/>
        <v/>
      </c>
      <c r="AW335" s="168">
        <f t="shared" si="205"/>
        <v>0</v>
      </c>
      <c r="AX335" s="165">
        <f t="shared" si="195"/>
        <v>0</v>
      </c>
      <c r="AY335" s="70" t="str">
        <f t="shared" si="225"/>
        <v/>
      </c>
      <c r="AZ335" s="102" t="str">
        <f t="shared" si="227"/>
        <v/>
      </c>
      <c r="BA335" s="230" t="str">
        <f t="shared" si="214"/>
        <v/>
      </c>
      <c r="BB335" s="46">
        <f t="shared" si="192"/>
        <v>0</v>
      </c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DG335">
        <v>13.4</v>
      </c>
      <c r="DH335">
        <v>34.6</v>
      </c>
      <c r="DK335">
        <v>0</v>
      </c>
    </row>
    <row r="336" spans="1:115" ht="15.6">
      <c r="A336" s="27">
        <v>20422</v>
      </c>
      <c r="B336">
        <v>12.569999694824199</v>
      </c>
      <c r="C336">
        <v>21.879999160766602</v>
      </c>
      <c r="D336">
        <v>0</v>
      </c>
      <c r="E336">
        <v>43.190581394080098</v>
      </c>
      <c r="F336" s="36">
        <f t="shared" si="196"/>
        <v>4.3331504343252893</v>
      </c>
      <c r="G336" s="41">
        <f t="shared" si="206"/>
        <v>0</v>
      </c>
      <c r="H336" s="42">
        <f t="shared" si="207"/>
        <v>0</v>
      </c>
      <c r="I336" s="61">
        <f t="shared" si="197"/>
        <v>19.552499294281002</v>
      </c>
      <c r="J336" s="37" t="str">
        <f t="shared" si="208"/>
        <v xml:space="preserve"> </v>
      </c>
      <c r="K336" s="89" t="str">
        <f t="shared" si="215"/>
        <v/>
      </c>
      <c r="L336" s="89">
        <f t="shared" si="219"/>
        <v>1</v>
      </c>
      <c r="M336" s="168">
        <f t="shared" si="190"/>
        <v>0.11489683152722731</v>
      </c>
      <c r="N336" s="165">
        <f t="shared" si="193"/>
        <v>0</v>
      </c>
      <c r="O336" s="70" t="str">
        <f t="shared" si="220"/>
        <v/>
      </c>
      <c r="P336" s="102">
        <f t="shared" si="221"/>
        <v>21.584000396728502</v>
      </c>
      <c r="Q336" s="230" t="str">
        <f t="shared" si="198"/>
        <v/>
      </c>
      <c r="R336" s="46">
        <f t="shared" ref="R336:R368" si="228">IF(AND(SUM(D323:D327)&gt;$BF$6,L336=1),1,0)</f>
        <v>0</v>
      </c>
      <c r="S336" s="27">
        <v>22248</v>
      </c>
      <c r="T336">
        <v>14.3900003433228</v>
      </c>
      <c r="U336">
        <v>25.799999237060501</v>
      </c>
      <c r="V336">
        <v>0</v>
      </c>
      <c r="W336">
        <v>43.190581394080098</v>
      </c>
      <c r="X336" s="36">
        <f t="shared" si="199"/>
        <v>5.1900974462764342</v>
      </c>
      <c r="Y336" s="41">
        <f t="shared" si="209"/>
        <v>0</v>
      </c>
      <c r="Z336" s="42">
        <f t="shared" si="210"/>
        <v>0</v>
      </c>
      <c r="AA336" s="61">
        <f t="shared" si="200"/>
        <v>22.947499513626077</v>
      </c>
      <c r="AB336" s="37" t="str">
        <f t="shared" si="211"/>
        <v xml:space="preserve"> </v>
      </c>
      <c r="AC336" s="89" t="str">
        <f t="shared" si="216"/>
        <v/>
      </c>
      <c r="AD336" s="89" t="str">
        <f t="shared" si="222"/>
        <v/>
      </c>
      <c r="AE336" s="168">
        <f t="shared" si="218"/>
        <v>0</v>
      </c>
      <c r="AF336" s="165">
        <f t="shared" si="194"/>
        <v>0</v>
      </c>
      <c r="AG336" s="70" t="str">
        <f t="shared" si="223"/>
        <v/>
      </c>
      <c r="AH336" s="102" t="str">
        <f t="shared" si="224"/>
        <v/>
      </c>
      <c r="AI336" s="230" t="str">
        <f t="shared" si="201"/>
        <v/>
      </c>
      <c r="AJ336" s="46">
        <f t="shared" si="191"/>
        <v>0</v>
      </c>
      <c r="AK336" s="27">
        <v>22614</v>
      </c>
      <c r="AL336">
        <v>15.3800001144409</v>
      </c>
      <c r="AM336">
        <v>30.379999160766602</v>
      </c>
      <c r="AN336">
        <v>0</v>
      </c>
      <c r="AO336">
        <v>43.241542019356203</v>
      </c>
      <c r="AP336" s="34">
        <f t="shared" si="202"/>
        <v>6.3957205614481705</v>
      </c>
      <c r="AQ336" s="38">
        <f t="shared" si="212"/>
        <v>0</v>
      </c>
      <c r="AR336" s="40">
        <f t="shared" si="213"/>
        <v>0</v>
      </c>
      <c r="AS336" s="61">
        <f t="shared" si="203"/>
        <v>26.629999399185177</v>
      </c>
      <c r="AT336" s="35" t="str">
        <f t="shared" si="204"/>
        <v xml:space="preserve"> </v>
      </c>
      <c r="AU336" s="76" t="str">
        <f t="shared" si="217"/>
        <v/>
      </c>
      <c r="AV336" s="89" t="str">
        <f t="shared" si="226"/>
        <v/>
      </c>
      <c r="AW336" s="168">
        <f t="shared" si="205"/>
        <v>0</v>
      </c>
      <c r="AX336" s="165">
        <f t="shared" si="195"/>
        <v>0</v>
      </c>
      <c r="AY336" s="70" t="str">
        <f t="shared" si="225"/>
        <v/>
      </c>
      <c r="AZ336" s="102" t="str">
        <f t="shared" si="227"/>
        <v/>
      </c>
      <c r="BA336" s="230" t="str">
        <f t="shared" si="214"/>
        <v/>
      </c>
      <c r="BB336" s="46">
        <f t="shared" si="192"/>
        <v>0</v>
      </c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DG336">
        <v>13.1</v>
      </c>
      <c r="DH336">
        <v>19</v>
      </c>
      <c r="DK336">
        <v>0</v>
      </c>
    </row>
    <row r="337" spans="1:115" ht="15.6">
      <c r="A337" s="27">
        <v>20423</v>
      </c>
      <c r="B337">
        <v>11.680000305175801</v>
      </c>
      <c r="C337">
        <v>21.9799995422363</v>
      </c>
      <c r="D337">
        <v>0</v>
      </c>
      <c r="E337">
        <v>43.241542019356203</v>
      </c>
      <c r="F337" s="36">
        <f t="shared" si="196"/>
        <v>4.5116355624355799</v>
      </c>
      <c r="G337" s="41">
        <f t="shared" si="206"/>
        <v>0</v>
      </c>
      <c r="H337" s="42">
        <f t="shared" si="207"/>
        <v>0</v>
      </c>
      <c r="I337" s="61">
        <f t="shared" si="197"/>
        <v>19.404999732971174</v>
      </c>
      <c r="J337" s="37" t="str">
        <f t="shared" si="208"/>
        <v xml:space="preserve"> </v>
      </c>
      <c r="K337" s="89" t="str">
        <f t="shared" si="215"/>
        <v/>
      </c>
      <c r="L337" s="89">
        <f t="shared" si="219"/>
        <v>1</v>
      </c>
      <c r="M337" s="168">
        <f t="shared" ref="M337:M368" si="229">IF(AND(I337&lt;21.5,I337&gt;4.5),0.000318*I337*(I337-4.5)*((21.5-I337)^(1/3.25)),0)</f>
        <v>0.1154778276102346</v>
      </c>
      <c r="N337" s="165">
        <f t="shared" si="193"/>
        <v>0</v>
      </c>
      <c r="O337" s="70" t="str">
        <f t="shared" si="220"/>
        <v/>
      </c>
      <c r="P337" s="102">
        <f t="shared" si="221"/>
        <v>19.173999977111784</v>
      </c>
      <c r="Q337" s="230" t="str">
        <f t="shared" si="198"/>
        <v/>
      </c>
      <c r="R337" s="46">
        <f t="shared" si="228"/>
        <v>0</v>
      </c>
      <c r="S337" s="27">
        <v>22249</v>
      </c>
      <c r="T337">
        <v>16.440000534057599</v>
      </c>
      <c r="U337">
        <v>27.139999389648398</v>
      </c>
      <c r="V337">
        <v>0</v>
      </c>
      <c r="W337">
        <v>43.241542019356203</v>
      </c>
      <c r="X337" s="36">
        <f t="shared" si="199"/>
        <v>5.2570280145107322</v>
      </c>
      <c r="Y337" s="41">
        <f t="shared" si="209"/>
        <v>0</v>
      </c>
      <c r="Z337" s="42">
        <f t="shared" si="210"/>
        <v>0</v>
      </c>
      <c r="AA337" s="61">
        <f t="shared" si="200"/>
        <v>24.464999675750697</v>
      </c>
      <c r="AB337" s="37" t="str">
        <f t="shared" si="211"/>
        <v xml:space="preserve"> </v>
      </c>
      <c r="AC337" s="89" t="str">
        <f t="shared" si="216"/>
        <v/>
      </c>
      <c r="AD337" s="89" t="str">
        <f t="shared" si="222"/>
        <v/>
      </c>
      <c r="AE337" s="168">
        <f t="shared" si="218"/>
        <v>0</v>
      </c>
      <c r="AF337" s="165">
        <f t="shared" si="194"/>
        <v>0</v>
      </c>
      <c r="AG337" s="70" t="str">
        <f t="shared" si="223"/>
        <v/>
      </c>
      <c r="AH337" s="102" t="str">
        <f t="shared" si="224"/>
        <v/>
      </c>
      <c r="AI337" s="230" t="str">
        <f t="shared" si="201"/>
        <v/>
      </c>
      <c r="AJ337" s="46">
        <f t="shared" ref="AJ337:AJ368" si="230">IF(AND(SUM(V324:V328)&gt;$BF$6,AD337=1),1,0)</f>
        <v>0</v>
      </c>
      <c r="AK337" s="27">
        <v>22615</v>
      </c>
      <c r="AL337">
        <v>16.2399997711182</v>
      </c>
      <c r="AM337">
        <v>33.330001831054702</v>
      </c>
      <c r="AN337">
        <v>0</v>
      </c>
      <c r="AO337">
        <v>43.287279868826097</v>
      </c>
      <c r="AP337" s="34">
        <f t="shared" si="202"/>
        <v>7.1540136582996414</v>
      </c>
      <c r="AQ337" s="38">
        <f t="shared" si="212"/>
        <v>0</v>
      </c>
      <c r="AR337" s="40">
        <f t="shared" si="213"/>
        <v>0</v>
      </c>
      <c r="AS337" s="61">
        <f t="shared" si="203"/>
        <v>29.057501316070578</v>
      </c>
      <c r="AT337" s="35" t="str">
        <f t="shared" si="204"/>
        <v xml:space="preserve"> </v>
      </c>
      <c r="AU337" s="76" t="str">
        <f t="shared" si="217"/>
        <v/>
      </c>
      <c r="AV337" s="89" t="str">
        <f t="shared" si="226"/>
        <v/>
      </c>
      <c r="AW337" s="168">
        <f t="shared" si="205"/>
        <v>0</v>
      </c>
      <c r="AX337" s="165">
        <f t="shared" si="195"/>
        <v>0</v>
      </c>
      <c r="AY337" s="70" t="str">
        <f t="shared" si="225"/>
        <v/>
      </c>
      <c r="AZ337" s="102" t="str">
        <f t="shared" si="227"/>
        <v/>
      </c>
      <c r="BA337" s="230" t="str">
        <f t="shared" si="214"/>
        <v/>
      </c>
      <c r="BB337" s="46">
        <f t="shared" ref="BB337:BB368" si="231">IF(AND(SUM(AN324:AN328)&gt;$BF$6,AV337=1),1,0)</f>
        <v>0</v>
      </c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DG337" s="39">
        <v>9</v>
      </c>
      <c r="DH337">
        <v>21</v>
      </c>
      <c r="DK337">
        <v>0</v>
      </c>
    </row>
    <row r="338" spans="1:115" ht="15.6">
      <c r="A338" s="27">
        <v>20424</v>
      </c>
      <c r="B338">
        <v>11.5</v>
      </c>
      <c r="C338">
        <v>22.370000839233398</v>
      </c>
      <c r="D338">
        <v>0</v>
      </c>
      <c r="E338">
        <v>43.287279868826097</v>
      </c>
      <c r="F338" s="36">
        <f t="shared" si="196"/>
        <v>4.6537617413021817</v>
      </c>
      <c r="G338" s="41">
        <f t="shared" si="206"/>
        <v>0</v>
      </c>
      <c r="H338" s="42">
        <f t="shared" si="207"/>
        <v>0</v>
      </c>
      <c r="I338" s="61">
        <f t="shared" si="197"/>
        <v>19.652500629425049</v>
      </c>
      <c r="J338" s="37" t="str">
        <f t="shared" si="208"/>
        <v xml:space="preserve"> </v>
      </c>
      <c r="K338" s="89" t="str">
        <f t="shared" si="215"/>
        <v/>
      </c>
      <c r="L338" s="89">
        <f t="shared" si="219"/>
        <v>1</v>
      </c>
      <c r="M338" s="168">
        <f t="shared" si="229"/>
        <v>0.11438134201865967</v>
      </c>
      <c r="N338" s="165">
        <f t="shared" si="193"/>
        <v>0</v>
      </c>
      <c r="O338" s="70" t="str">
        <f t="shared" si="220"/>
        <v/>
      </c>
      <c r="P338" s="102">
        <f t="shared" si="221"/>
        <v>19.426000022888182</v>
      </c>
      <c r="Q338" s="230" t="str">
        <f t="shared" si="198"/>
        <v/>
      </c>
      <c r="R338" s="46">
        <f t="shared" si="228"/>
        <v>0</v>
      </c>
      <c r="S338" s="27">
        <v>22250</v>
      </c>
      <c r="T338">
        <v>15.5100002288818</v>
      </c>
      <c r="U338">
        <v>27.629999160766602</v>
      </c>
      <c r="V338">
        <v>0.30000001192092901</v>
      </c>
      <c r="W338">
        <v>43.287279868826097</v>
      </c>
      <c r="X338" s="36">
        <f t="shared" si="199"/>
        <v>5.5697890864991528</v>
      </c>
      <c r="Y338" s="41">
        <f t="shared" si="209"/>
        <v>0</v>
      </c>
      <c r="Z338" s="42">
        <f t="shared" si="210"/>
        <v>0</v>
      </c>
      <c r="AA338" s="61">
        <f t="shared" si="200"/>
        <v>24.599999427795403</v>
      </c>
      <c r="AB338" s="37" t="str">
        <f t="shared" si="211"/>
        <v xml:space="preserve"> </v>
      </c>
      <c r="AC338" s="89" t="str">
        <f t="shared" si="216"/>
        <v/>
      </c>
      <c r="AD338" s="89" t="str">
        <f t="shared" si="222"/>
        <v/>
      </c>
      <c r="AE338" s="168">
        <f t="shared" si="218"/>
        <v>0</v>
      </c>
      <c r="AF338" s="165">
        <f t="shared" si="194"/>
        <v>0</v>
      </c>
      <c r="AG338" s="70" t="str">
        <f t="shared" si="223"/>
        <v/>
      </c>
      <c r="AH338" s="102" t="str">
        <f t="shared" si="224"/>
        <v/>
      </c>
      <c r="AI338" s="230" t="str">
        <f t="shared" si="201"/>
        <v/>
      </c>
      <c r="AJ338" s="46">
        <f t="shared" si="230"/>
        <v>0</v>
      </c>
      <c r="AK338" s="27">
        <v>22616</v>
      </c>
      <c r="AL338">
        <v>14.210000038146999</v>
      </c>
      <c r="AM338">
        <v>25.889999389648398</v>
      </c>
      <c r="AN338">
        <v>0</v>
      </c>
      <c r="AO338">
        <v>43.3276691108017</v>
      </c>
      <c r="AP338" s="34">
        <f t="shared" si="202"/>
        <v>5.2615580655890097</v>
      </c>
      <c r="AQ338" s="38">
        <f t="shared" si="212"/>
        <v>0</v>
      </c>
      <c r="AR338" s="40">
        <f t="shared" si="213"/>
        <v>0</v>
      </c>
      <c r="AS338" s="61">
        <f t="shared" si="203"/>
        <v>22.96999955177305</v>
      </c>
      <c r="AT338" s="35" t="str">
        <f t="shared" si="204"/>
        <v xml:space="preserve"> </v>
      </c>
      <c r="AU338" s="76" t="str">
        <f t="shared" si="217"/>
        <v/>
      </c>
      <c r="AV338" s="89" t="str">
        <f t="shared" si="226"/>
        <v/>
      </c>
      <c r="AW338" s="168">
        <f t="shared" si="205"/>
        <v>0</v>
      </c>
      <c r="AX338" s="165">
        <f t="shared" si="195"/>
        <v>0</v>
      </c>
      <c r="AY338" s="70" t="str">
        <f t="shared" si="225"/>
        <v/>
      </c>
      <c r="AZ338" s="102" t="str">
        <f t="shared" si="227"/>
        <v/>
      </c>
      <c r="BA338" s="230" t="str">
        <f t="shared" si="214"/>
        <v/>
      </c>
      <c r="BB338" s="46">
        <f t="shared" si="231"/>
        <v>0</v>
      </c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DG338">
        <v>8.3000000000000007</v>
      </c>
      <c r="DH338">
        <v>22</v>
      </c>
      <c r="DK338">
        <v>0</v>
      </c>
    </row>
    <row r="339" spans="1:115" ht="15.6">
      <c r="A339" s="27">
        <v>20425</v>
      </c>
      <c r="B339">
        <v>12.5200004577637</v>
      </c>
      <c r="C339">
        <v>26.0200004577637</v>
      </c>
      <c r="D339">
        <v>0</v>
      </c>
      <c r="E339">
        <v>43.3276691108017</v>
      </c>
      <c r="F339" s="36">
        <f t="shared" si="196"/>
        <v>5.5400865980054377</v>
      </c>
      <c r="G339" s="41">
        <f t="shared" si="206"/>
        <v>0</v>
      </c>
      <c r="H339" s="42">
        <f t="shared" si="207"/>
        <v>0</v>
      </c>
      <c r="I339" s="61">
        <f t="shared" si="197"/>
        <v>22.6450004577637</v>
      </c>
      <c r="J339" s="37" t="str">
        <f t="shared" si="208"/>
        <v xml:space="preserve"> </v>
      </c>
      <c r="K339" s="89" t="str">
        <f t="shared" si="215"/>
        <v/>
      </c>
      <c r="L339" s="89">
        <f t="shared" si="219"/>
        <v>1</v>
      </c>
      <c r="M339" s="168">
        <f t="shared" si="229"/>
        <v>0</v>
      </c>
      <c r="N339" s="165">
        <f t="shared" si="193"/>
        <v>0</v>
      </c>
      <c r="O339" s="70" t="str">
        <f t="shared" si="220"/>
        <v/>
      </c>
      <c r="P339" s="102">
        <f t="shared" si="221"/>
        <v>22.034000396728501</v>
      </c>
      <c r="Q339" s="230" t="str">
        <f t="shared" si="198"/>
        <v/>
      </c>
      <c r="R339" s="46">
        <f t="shared" si="228"/>
        <v>0</v>
      </c>
      <c r="S339" s="27">
        <v>22251</v>
      </c>
      <c r="T339">
        <v>14.3800001144409</v>
      </c>
      <c r="U339">
        <v>24.350000381469702</v>
      </c>
      <c r="V339">
        <v>0</v>
      </c>
      <c r="W339">
        <v>43.3276691108017</v>
      </c>
      <c r="X339" s="36">
        <f t="shared" si="199"/>
        <v>4.7731908857103091</v>
      </c>
      <c r="Y339" s="41">
        <f t="shared" si="209"/>
        <v>0</v>
      </c>
      <c r="Z339" s="42">
        <f t="shared" si="210"/>
        <v>0</v>
      </c>
      <c r="AA339" s="61">
        <f t="shared" si="200"/>
        <v>21.857500314712503</v>
      </c>
      <c r="AB339" s="37" t="str">
        <f t="shared" si="211"/>
        <v xml:space="preserve"> </v>
      </c>
      <c r="AC339" s="89" t="str">
        <f t="shared" si="216"/>
        <v/>
      </c>
      <c r="AD339" s="89" t="str">
        <f t="shared" si="222"/>
        <v/>
      </c>
      <c r="AE339" s="168">
        <f t="shared" si="218"/>
        <v>0</v>
      </c>
      <c r="AF339" s="165">
        <f t="shared" si="194"/>
        <v>0</v>
      </c>
      <c r="AG339" s="70" t="str">
        <f t="shared" si="223"/>
        <v/>
      </c>
      <c r="AH339" s="102" t="str">
        <f t="shared" si="224"/>
        <v/>
      </c>
      <c r="AI339" s="230" t="str">
        <f t="shared" si="201"/>
        <v/>
      </c>
      <c r="AJ339" s="46">
        <f t="shared" si="230"/>
        <v>0</v>
      </c>
      <c r="AK339" s="27">
        <v>22617</v>
      </c>
      <c r="AL339">
        <v>16.319999694824201</v>
      </c>
      <c r="AM339">
        <v>25</v>
      </c>
      <c r="AN339">
        <v>0</v>
      </c>
      <c r="AO339">
        <v>43.3625839135943</v>
      </c>
      <c r="AP339" s="34">
        <f t="shared" si="202"/>
        <v>4.6126027473369078</v>
      </c>
      <c r="AQ339" s="38">
        <f t="shared" si="212"/>
        <v>0</v>
      </c>
      <c r="AR339" s="40">
        <f t="shared" si="213"/>
        <v>0</v>
      </c>
      <c r="AS339" s="61">
        <f t="shared" si="203"/>
        <v>22.829999923706051</v>
      </c>
      <c r="AT339" s="35" t="str">
        <f t="shared" si="204"/>
        <v xml:space="preserve"> </v>
      </c>
      <c r="AU339" s="76" t="str">
        <f t="shared" si="217"/>
        <v/>
      </c>
      <c r="AV339" s="89" t="str">
        <f t="shared" si="226"/>
        <v/>
      </c>
      <c r="AW339" s="168">
        <f t="shared" si="205"/>
        <v>0</v>
      </c>
      <c r="AX339" s="165">
        <f t="shared" si="195"/>
        <v>0</v>
      </c>
      <c r="AY339" s="70" t="str">
        <f t="shared" si="225"/>
        <v/>
      </c>
      <c r="AZ339" s="102" t="str">
        <f t="shared" si="227"/>
        <v/>
      </c>
      <c r="BA339" s="230" t="str">
        <f t="shared" si="214"/>
        <v/>
      </c>
      <c r="BB339" s="46">
        <f t="shared" si="231"/>
        <v>0</v>
      </c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DG339">
        <v>7.3</v>
      </c>
      <c r="DH339">
        <v>24</v>
      </c>
      <c r="DK339">
        <v>0</v>
      </c>
    </row>
    <row r="340" spans="1:115" ht="15.6">
      <c r="A340" s="27">
        <v>20426</v>
      </c>
      <c r="B340">
        <v>12.8800001144409</v>
      </c>
      <c r="C340">
        <v>28.290000915527301</v>
      </c>
      <c r="D340">
        <v>0</v>
      </c>
      <c r="E340">
        <v>43.3625839135943</v>
      </c>
      <c r="F340" s="36">
        <f t="shared" si="196"/>
        <v>6.1339437117170128</v>
      </c>
      <c r="G340" s="41">
        <f t="shared" si="206"/>
        <v>0</v>
      </c>
      <c r="H340" s="42">
        <f t="shared" si="207"/>
        <v>0</v>
      </c>
      <c r="I340" s="61">
        <f t="shared" si="197"/>
        <v>24.437500715255702</v>
      </c>
      <c r="J340" s="37" t="str">
        <f t="shared" si="208"/>
        <v xml:space="preserve"> </v>
      </c>
      <c r="K340" s="89" t="str">
        <f t="shared" si="215"/>
        <v/>
      </c>
      <c r="L340" s="89" t="str">
        <f t="shared" si="219"/>
        <v/>
      </c>
      <c r="M340" s="168">
        <f t="shared" si="229"/>
        <v>0</v>
      </c>
      <c r="N340" s="165">
        <f t="shared" ref="N340:N368" si="232">IF(AND(SUM(M329:M340)&gt;1,SUM(D325:D329)&gt;$BF$6),1,0)</f>
        <v>0</v>
      </c>
      <c r="O340" s="70" t="str">
        <f t="shared" si="220"/>
        <v/>
      </c>
      <c r="P340" s="102" t="str">
        <f t="shared" si="221"/>
        <v/>
      </c>
      <c r="Q340" s="230" t="str">
        <f t="shared" si="198"/>
        <v/>
      </c>
      <c r="R340" s="46">
        <f t="shared" si="228"/>
        <v>0</v>
      </c>
      <c r="S340" s="27">
        <v>22252</v>
      </c>
      <c r="T340">
        <v>13.5100002288818</v>
      </c>
      <c r="U340">
        <v>25.409999847412099</v>
      </c>
      <c r="V340">
        <v>0</v>
      </c>
      <c r="W340">
        <v>43.3625839135943</v>
      </c>
      <c r="X340" s="36">
        <f t="shared" si="199"/>
        <v>5.2323071427359968</v>
      </c>
      <c r="Y340" s="41">
        <f t="shared" si="209"/>
        <v>0</v>
      </c>
      <c r="Z340" s="42">
        <f t="shared" si="210"/>
        <v>0</v>
      </c>
      <c r="AA340" s="61">
        <f t="shared" si="200"/>
        <v>22.434999942779523</v>
      </c>
      <c r="AB340" s="37" t="str">
        <f t="shared" si="211"/>
        <v xml:space="preserve"> </v>
      </c>
      <c r="AC340" s="89" t="str">
        <f t="shared" si="216"/>
        <v/>
      </c>
      <c r="AD340" s="89" t="str">
        <f t="shared" si="222"/>
        <v/>
      </c>
      <c r="AE340" s="168">
        <f t="shared" si="218"/>
        <v>0</v>
      </c>
      <c r="AF340" s="165">
        <f t="shared" si="194"/>
        <v>0</v>
      </c>
      <c r="AG340" s="70" t="str">
        <f t="shared" si="223"/>
        <v/>
      </c>
      <c r="AH340" s="102" t="str">
        <f t="shared" si="224"/>
        <v/>
      </c>
      <c r="AI340" s="230" t="str">
        <f t="shared" si="201"/>
        <v/>
      </c>
      <c r="AJ340" s="46">
        <f t="shared" si="230"/>
        <v>0</v>
      </c>
      <c r="AK340" s="27">
        <v>22618</v>
      </c>
      <c r="AL340">
        <v>13.180000305175801</v>
      </c>
      <c r="AM340">
        <v>24.5</v>
      </c>
      <c r="AN340">
        <v>0</v>
      </c>
      <c r="AO340">
        <v>43.3918984455158</v>
      </c>
      <c r="AP340" s="34">
        <f t="shared" si="202"/>
        <v>5.0216804977585312</v>
      </c>
      <c r="AQ340" s="38">
        <f t="shared" si="212"/>
        <v>0</v>
      </c>
      <c r="AR340" s="40">
        <f t="shared" si="213"/>
        <v>0</v>
      </c>
      <c r="AS340" s="61">
        <f t="shared" si="203"/>
        <v>21.670000076293949</v>
      </c>
      <c r="AT340" s="35" t="str">
        <f t="shared" si="204"/>
        <v xml:space="preserve"> </v>
      </c>
      <c r="AU340" s="76" t="str">
        <f t="shared" si="217"/>
        <v/>
      </c>
      <c r="AV340" s="89" t="str">
        <f t="shared" si="226"/>
        <v/>
      </c>
      <c r="AW340" s="168">
        <f t="shared" si="205"/>
        <v>0</v>
      </c>
      <c r="AX340" s="165">
        <f t="shared" si="195"/>
        <v>0</v>
      </c>
      <c r="AY340" s="70" t="str">
        <f t="shared" si="225"/>
        <v/>
      </c>
      <c r="AZ340" s="102" t="str">
        <f t="shared" si="227"/>
        <v/>
      </c>
      <c r="BA340" s="230" t="str">
        <f t="shared" si="214"/>
        <v/>
      </c>
      <c r="BB340" s="46">
        <f t="shared" si="231"/>
        <v>0</v>
      </c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DG340">
        <v>13</v>
      </c>
      <c r="DH340">
        <v>29.2</v>
      </c>
      <c r="DK340">
        <v>0</v>
      </c>
    </row>
    <row r="341" spans="1:115" ht="15.6">
      <c r="A341" s="27">
        <v>20427</v>
      </c>
      <c r="B341">
        <v>16.540000915527301</v>
      </c>
      <c r="C341">
        <v>33.060001373291001</v>
      </c>
      <c r="D341">
        <v>0</v>
      </c>
      <c r="E341">
        <v>43.3918984455158</v>
      </c>
      <c r="F341" s="36">
        <f t="shared" si="196"/>
        <v>7.0531812018649509</v>
      </c>
      <c r="G341" s="41">
        <f t="shared" si="206"/>
        <v>0</v>
      </c>
      <c r="H341" s="42">
        <f t="shared" si="207"/>
        <v>0</v>
      </c>
      <c r="I341" s="61">
        <f t="shared" si="197"/>
        <v>28.930001258850076</v>
      </c>
      <c r="J341" s="37" t="str">
        <f t="shared" si="208"/>
        <v xml:space="preserve"> </v>
      </c>
      <c r="K341" s="89" t="str">
        <f t="shared" si="215"/>
        <v/>
      </c>
      <c r="L341" s="89" t="str">
        <f t="shared" si="219"/>
        <v/>
      </c>
      <c r="M341" s="168">
        <f t="shared" si="229"/>
        <v>0</v>
      </c>
      <c r="N341" s="165">
        <f t="shared" si="232"/>
        <v>0</v>
      </c>
      <c r="O341" s="70" t="str">
        <f t="shared" si="220"/>
        <v/>
      </c>
      <c r="P341" s="102" t="str">
        <f t="shared" si="221"/>
        <v/>
      </c>
      <c r="Q341" s="230" t="str">
        <f t="shared" si="198"/>
        <v/>
      </c>
      <c r="R341" s="46">
        <f t="shared" si="228"/>
        <v>0</v>
      </c>
      <c r="S341" s="27">
        <v>22253</v>
      </c>
      <c r="T341">
        <v>14.810000419616699</v>
      </c>
      <c r="U341">
        <v>28.579999923706101</v>
      </c>
      <c r="V341">
        <v>0</v>
      </c>
      <c r="W341">
        <v>43.3918984455158</v>
      </c>
      <c r="X341" s="36">
        <f t="shared" si="199"/>
        <v>5.9700708537934357</v>
      </c>
      <c r="Y341" s="41">
        <f t="shared" si="209"/>
        <v>0</v>
      </c>
      <c r="Z341" s="42">
        <f t="shared" si="210"/>
        <v>0</v>
      </c>
      <c r="AA341" s="61">
        <f t="shared" si="200"/>
        <v>25.137500047683751</v>
      </c>
      <c r="AB341" s="37" t="str">
        <f t="shared" si="211"/>
        <v xml:space="preserve"> </v>
      </c>
      <c r="AC341" s="89" t="str">
        <f t="shared" si="216"/>
        <v/>
      </c>
      <c r="AD341" s="89" t="str">
        <f t="shared" si="222"/>
        <v/>
      </c>
      <c r="AE341" s="168">
        <f t="shared" si="218"/>
        <v>0</v>
      </c>
      <c r="AF341" s="165">
        <f t="shared" si="194"/>
        <v>0</v>
      </c>
      <c r="AG341" s="70" t="str">
        <f t="shared" si="223"/>
        <v/>
      </c>
      <c r="AH341" s="102" t="str">
        <f t="shared" si="224"/>
        <v/>
      </c>
      <c r="AI341" s="230" t="str">
        <f t="shared" si="201"/>
        <v/>
      </c>
      <c r="AJ341" s="46">
        <f t="shared" si="230"/>
        <v>0</v>
      </c>
      <c r="AK341" s="27">
        <v>22619</v>
      </c>
      <c r="AL341">
        <v>14.1300001144409</v>
      </c>
      <c r="AM341">
        <v>25.819999694824201</v>
      </c>
      <c r="AN341">
        <v>0</v>
      </c>
      <c r="AO341">
        <v>43.415486874877601</v>
      </c>
      <c r="AP341" s="34">
        <f t="shared" si="202"/>
        <v>5.2640274712596957</v>
      </c>
      <c r="AQ341" s="38">
        <f t="shared" si="212"/>
        <v>0</v>
      </c>
      <c r="AR341" s="40">
        <f t="shared" si="213"/>
        <v>0</v>
      </c>
      <c r="AS341" s="61">
        <f t="shared" si="203"/>
        <v>22.897499799728376</v>
      </c>
      <c r="AT341" s="35" t="str">
        <f t="shared" si="204"/>
        <v xml:space="preserve"> </v>
      </c>
      <c r="AU341" s="76" t="str">
        <f t="shared" si="217"/>
        <v/>
      </c>
      <c r="AV341" s="89" t="str">
        <f t="shared" si="226"/>
        <v/>
      </c>
      <c r="AW341" s="168">
        <f t="shared" si="205"/>
        <v>0</v>
      </c>
      <c r="AX341" s="165">
        <f t="shared" si="195"/>
        <v>0</v>
      </c>
      <c r="AY341" s="70" t="str">
        <f t="shared" si="225"/>
        <v/>
      </c>
      <c r="AZ341" s="102" t="str">
        <f t="shared" si="227"/>
        <v/>
      </c>
      <c r="BA341" s="230" t="str">
        <f t="shared" si="214"/>
        <v/>
      </c>
      <c r="BB341" s="46">
        <f t="shared" si="231"/>
        <v>0</v>
      </c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DG341" s="39">
        <v>11</v>
      </c>
      <c r="DH341">
        <v>32</v>
      </c>
      <c r="DK341">
        <v>0</v>
      </c>
    </row>
    <row r="342" spans="1:115" ht="15.6">
      <c r="A342" s="27">
        <v>20428</v>
      </c>
      <c r="B342">
        <v>17.440000534057599</v>
      </c>
      <c r="C342">
        <v>30.819999694824201</v>
      </c>
      <c r="D342">
        <v>0</v>
      </c>
      <c r="E342">
        <v>43.415486874877601</v>
      </c>
      <c r="F342" s="36">
        <f t="shared" si="196"/>
        <v>6.2511415632250014</v>
      </c>
      <c r="G342" s="41">
        <f t="shared" si="206"/>
        <v>0</v>
      </c>
      <c r="H342" s="42">
        <f t="shared" si="207"/>
        <v>0</v>
      </c>
      <c r="I342" s="61">
        <f t="shared" si="197"/>
        <v>27.474999904632551</v>
      </c>
      <c r="J342" s="37" t="str">
        <f t="shared" si="208"/>
        <v xml:space="preserve"> </v>
      </c>
      <c r="K342" s="89" t="str">
        <f t="shared" si="215"/>
        <v/>
      </c>
      <c r="L342" s="89" t="str">
        <f t="shared" si="219"/>
        <v/>
      </c>
      <c r="M342" s="168">
        <f t="shared" si="229"/>
        <v>0</v>
      </c>
      <c r="N342" s="165">
        <f t="shared" si="232"/>
        <v>0</v>
      </c>
      <c r="O342" s="70" t="str">
        <f t="shared" si="220"/>
        <v/>
      </c>
      <c r="P342" s="102" t="str">
        <f t="shared" si="221"/>
        <v/>
      </c>
      <c r="Q342" s="230" t="str">
        <f t="shared" si="198"/>
        <v/>
      </c>
      <c r="R342" s="46">
        <f t="shared" si="228"/>
        <v>0</v>
      </c>
      <c r="S342" s="27">
        <v>22254</v>
      </c>
      <c r="T342">
        <v>15.079999923706101</v>
      </c>
      <c r="U342">
        <v>28.370000839233398</v>
      </c>
      <c r="V342">
        <v>0</v>
      </c>
      <c r="W342">
        <v>43.415486874877601</v>
      </c>
      <c r="X342" s="36">
        <f t="shared" si="199"/>
        <v>5.8727405618358715</v>
      </c>
      <c r="Y342" s="41">
        <f t="shared" si="209"/>
        <v>0</v>
      </c>
      <c r="Z342" s="42">
        <f t="shared" si="210"/>
        <v>0</v>
      </c>
      <c r="AA342" s="61">
        <f t="shared" si="200"/>
        <v>25.047500610351573</v>
      </c>
      <c r="AB342" s="37" t="str">
        <f t="shared" si="211"/>
        <v xml:space="preserve"> </v>
      </c>
      <c r="AC342" s="89" t="str">
        <f t="shared" si="216"/>
        <v/>
      </c>
      <c r="AD342" s="89" t="str">
        <f t="shared" si="222"/>
        <v/>
      </c>
      <c r="AE342" s="168">
        <f t="shared" si="218"/>
        <v>0</v>
      </c>
      <c r="AF342" s="165">
        <f t="shared" si="194"/>
        <v>0</v>
      </c>
      <c r="AG342" s="70" t="str">
        <f t="shared" si="223"/>
        <v/>
      </c>
      <c r="AH342" s="102" t="str">
        <f t="shared" si="224"/>
        <v/>
      </c>
      <c r="AI342" s="230" t="str">
        <f t="shared" si="201"/>
        <v/>
      </c>
      <c r="AJ342" s="46">
        <f t="shared" si="230"/>
        <v>0</v>
      </c>
      <c r="AK342" s="27">
        <v>22620</v>
      </c>
      <c r="AL342">
        <v>13</v>
      </c>
      <c r="AM342">
        <v>28.319999694824201</v>
      </c>
      <c r="AN342">
        <v>0</v>
      </c>
      <c r="AO342">
        <v>43.433223369991502</v>
      </c>
      <c r="AP342" s="34">
        <f t="shared" si="202"/>
        <v>6.1379376092326527</v>
      </c>
      <c r="AQ342" s="38">
        <f t="shared" si="212"/>
        <v>0</v>
      </c>
      <c r="AR342" s="40">
        <f t="shared" si="213"/>
        <v>0</v>
      </c>
      <c r="AS342" s="61">
        <f t="shared" si="203"/>
        <v>24.48999977111815</v>
      </c>
      <c r="AT342" s="35" t="str">
        <f t="shared" si="204"/>
        <v xml:space="preserve"> </v>
      </c>
      <c r="AU342" s="76" t="str">
        <f t="shared" si="217"/>
        <v/>
      </c>
      <c r="AV342" s="89" t="str">
        <f t="shared" si="226"/>
        <v/>
      </c>
      <c r="AW342" s="168">
        <f t="shared" si="205"/>
        <v>0</v>
      </c>
      <c r="AX342" s="165">
        <f t="shared" si="195"/>
        <v>0</v>
      </c>
      <c r="AY342" s="70" t="str">
        <f t="shared" si="225"/>
        <v/>
      </c>
      <c r="AZ342" s="102" t="str">
        <f t="shared" si="227"/>
        <v/>
      </c>
      <c r="BA342" s="230" t="str">
        <f t="shared" si="214"/>
        <v/>
      </c>
      <c r="BB342" s="46">
        <f t="shared" si="231"/>
        <v>0</v>
      </c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DG342" s="39">
        <v>7</v>
      </c>
      <c r="DH342">
        <v>34.299999999999997</v>
      </c>
      <c r="DK342">
        <v>0</v>
      </c>
    </row>
    <row r="343" spans="1:115" ht="15.6">
      <c r="A343" s="27">
        <v>20429</v>
      </c>
      <c r="B343">
        <v>15.1099996566772</v>
      </c>
      <c r="C343">
        <v>21.930000305175799</v>
      </c>
      <c r="D343">
        <v>0</v>
      </c>
      <c r="E343">
        <v>43.433223369991502</v>
      </c>
      <c r="F343" s="36">
        <f t="shared" si="196"/>
        <v>3.867424647513551</v>
      </c>
      <c r="G343" s="41">
        <f t="shared" si="206"/>
        <v>0</v>
      </c>
      <c r="H343" s="42">
        <f t="shared" si="207"/>
        <v>0</v>
      </c>
      <c r="I343" s="61">
        <f t="shared" si="197"/>
        <v>20.225000143051147</v>
      </c>
      <c r="J343" s="37" t="str">
        <f t="shared" si="208"/>
        <v xml:space="preserve"> </v>
      </c>
      <c r="K343" s="89" t="str">
        <f t="shared" si="215"/>
        <v/>
      </c>
      <c r="L343" s="89" t="str">
        <f t="shared" si="219"/>
        <v/>
      </c>
      <c r="M343" s="168">
        <f t="shared" si="229"/>
        <v>0.10898606405170638</v>
      </c>
      <c r="N343" s="165">
        <f t="shared" si="232"/>
        <v>0</v>
      </c>
      <c r="O343" s="70" t="str">
        <f t="shared" si="220"/>
        <v/>
      </c>
      <c r="P343" s="102" t="str">
        <f t="shared" si="221"/>
        <v/>
      </c>
      <c r="Q343" s="230" t="str">
        <f t="shared" si="198"/>
        <v/>
      </c>
      <c r="R343" s="46">
        <f t="shared" si="228"/>
        <v>0</v>
      </c>
      <c r="S343" s="27">
        <v>22255</v>
      </c>
      <c r="T343">
        <v>13.329999923706101</v>
      </c>
      <c r="U343">
        <v>31.4899997711182</v>
      </c>
      <c r="V343">
        <v>0</v>
      </c>
      <c r="W343">
        <v>43.433223369991502</v>
      </c>
      <c r="X343" s="36">
        <f t="shared" si="199"/>
        <v>6.9867596723798773</v>
      </c>
      <c r="Y343" s="41">
        <f t="shared" si="209"/>
        <v>0</v>
      </c>
      <c r="Z343" s="42">
        <f t="shared" si="210"/>
        <v>0</v>
      </c>
      <c r="AA343" s="61">
        <f t="shared" si="200"/>
        <v>26.949999809265176</v>
      </c>
      <c r="AB343" s="37" t="str">
        <f t="shared" si="211"/>
        <v xml:space="preserve"> </v>
      </c>
      <c r="AC343" s="89" t="str">
        <f t="shared" si="216"/>
        <v/>
      </c>
      <c r="AD343" s="89" t="str">
        <f t="shared" si="222"/>
        <v/>
      </c>
      <c r="AE343" s="168">
        <f t="shared" si="218"/>
        <v>0</v>
      </c>
      <c r="AF343" s="165">
        <f t="shared" ref="AF343:AF368" si="233">IF(AND(SUM(AE332:AE343)&gt;1,SUM(V328:V332)&gt;$BF$6),1,0)</f>
        <v>0</v>
      </c>
      <c r="AG343" s="70" t="str">
        <f t="shared" si="223"/>
        <v/>
      </c>
      <c r="AH343" s="102" t="str">
        <f t="shared" si="224"/>
        <v/>
      </c>
      <c r="AI343" s="230" t="str">
        <f t="shared" si="201"/>
        <v/>
      </c>
      <c r="AJ343" s="46">
        <f t="shared" si="230"/>
        <v>0</v>
      </c>
      <c r="AK343" s="27">
        <v>22621</v>
      </c>
      <c r="AL343">
        <v>13.1000003814697</v>
      </c>
      <c r="AM343">
        <v>29.959999084472699</v>
      </c>
      <c r="AN343">
        <v>0</v>
      </c>
      <c r="AO343">
        <v>43.444982099168897</v>
      </c>
      <c r="AP343" s="34">
        <f t="shared" si="202"/>
        <v>6.5864907488901494</v>
      </c>
      <c r="AQ343" s="38">
        <f t="shared" si="212"/>
        <v>0</v>
      </c>
      <c r="AR343" s="40">
        <f t="shared" si="213"/>
        <v>0</v>
      </c>
      <c r="AS343" s="61">
        <f t="shared" si="203"/>
        <v>25.744999408721949</v>
      </c>
      <c r="AT343" s="35" t="str">
        <f t="shared" si="204"/>
        <v xml:space="preserve"> </v>
      </c>
      <c r="AU343" s="76" t="str">
        <f t="shared" si="217"/>
        <v/>
      </c>
      <c r="AV343" s="89" t="str">
        <f t="shared" si="226"/>
        <v/>
      </c>
      <c r="AW343" s="168">
        <f t="shared" si="205"/>
        <v>0</v>
      </c>
      <c r="AX343" s="165">
        <f t="shared" ref="AX343:AX368" si="234">IF(AND(SUM(AW332:AW343)&gt;1,SUM(AN328:AN332)&gt;$BF$6),1,0)</f>
        <v>0</v>
      </c>
      <c r="AY343" s="70" t="str">
        <f t="shared" si="225"/>
        <v/>
      </c>
      <c r="AZ343" s="102" t="str">
        <f t="shared" si="227"/>
        <v/>
      </c>
      <c r="BA343" s="230" t="str">
        <f t="shared" si="214"/>
        <v/>
      </c>
      <c r="BB343" s="46">
        <f t="shared" si="231"/>
        <v>0</v>
      </c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DG343">
        <v>6.9</v>
      </c>
      <c r="DH343">
        <v>23.6</v>
      </c>
      <c r="DK343">
        <v>0</v>
      </c>
    </row>
    <row r="344" spans="1:115" ht="15.6">
      <c r="A344" s="27">
        <v>20430</v>
      </c>
      <c r="B344">
        <v>12.449999809265099</v>
      </c>
      <c r="C344">
        <v>21.559999465942401</v>
      </c>
      <c r="D344">
        <v>0</v>
      </c>
      <c r="E344">
        <v>43.444982099168897</v>
      </c>
      <c r="F344" s="36">
        <f t="shared" si="196"/>
        <v>4.2845201351718307</v>
      </c>
      <c r="G344" s="41">
        <f t="shared" si="206"/>
        <v>0</v>
      </c>
      <c r="H344" s="42">
        <f t="shared" si="207"/>
        <v>0</v>
      </c>
      <c r="I344" s="61">
        <f t="shared" si="197"/>
        <v>19.282499551773075</v>
      </c>
      <c r="J344" s="37" t="str">
        <f t="shared" si="208"/>
        <v xml:space="preserve"> </v>
      </c>
      <c r="K344" s="89" t="str">
        <f t="shared" si="215"/>
        <v/>
      </c>
      <c r="L344" s="89" t="str">
        <f t="shared" si="219"/>
        <v/>
      </c>
      <c r="M344" s="168">
        <f t="shared" si="229"/>
        <v>0.11581316474563717</v>
      </c>
      <c r="N344" s="165">
        <f t="shared" si="232"/>
        <v>0</v>
      </c>
      <c r="O344" s="70" t="str">
        <f t="shared" si="220"/>
        <v/>
      </c>
      <c r="P344" s="102" t="str">
        <f t="shared" si="221"/>
        <v/>
      </c>
      <c r="Q344" s="230" t="str">
        <f t="shared" si="198"/>
        <v/>
      </c>
      <c r="R344" s="46">
        <f t="shared" si="228"/>
        <v>0</v>
      </c>
      <c r="S344" s="27">
        <v>22256</v>
      </c>
      <c r="T344">
        <v>14.6400003433228</v>
      </c>
      <c r="U344">
        <v>32.340000152587898</v>
      </c>
      <c r="V344">
        <v>0</v>
      </c>
      <c r="W344">
        <v>43.444982099168897</v>
      </c>
      <c r="X344" s="36">
        <f t="shared" si="199"/>
        <v>7.084886391629146</v>
      </c>
      <c r="Y344" s="41">
        <f t="shared" si="209"/>
        <v>0</v>
      </c>
      <c r="Z344" s="42">
        <f t="shared" si="210"/>
        <v>0</v>
      </c>
      <c r="AA344" s="61">
        <f t="shared" si="200"/>
        <v>27.915000200271624</v>
      </c>
      <c r="AB344" s="37" t="str">
        <f t="shared" si="211"/>
        <v xml:space="preserve"> </v>
      </c>
      <c r="AC344" s="89" t="str">
        <f t="shared" si="216"/>
        <v/>
      </c>
      <c r="AD344" s="89" t="str">
        <f t="shared" si="222"/>
        <v/>
      </c>
      <c r="AE344" s="168">
        <f t="shared" si="218"/>
        <v>0</v>
      </c>
      <c r="AF344" s="165">
        <f t="shared" si="233"/>
        <v>0</v>
      </c>
      <c r="AG344" s="70" t="str">
        <f t="shared" si="223"/>
        <v/>
      </c>
      <c r="AH344" s="102" t="str">
        <f t="shared" si="224"/>
        <v/>
      </c>
      <c r="AI344" s="230" t="str">
        <f t="shared" si="201"/>
        <v/>
      </c>
      <c r="AJ344" s="46">
        <f t="shared" si="230"/>
        <v>0</v>
      </c>
      <c r="AK344" s="27">
        <v>22622</v>
      </c>
      <c r="AL344">
        <v>16.4899997711182</v>
      </c>
      <c r="AM344">
        <v>35.090000152587898</v>
      </c>
      <c r="AN344">
        <v>0.30000001192092901</v>
      </c>
      <c r="AO344">
        <v>43.450637230721497</v>
      </c>
      <c r="AP344" s="34">
        <f t="shared" si="202"/>
        <v>7.6683379948345838</v>
      </c>
      <c r="AQ344" s="38">
        <f t="shared" si="212"/>
        <v>0</v>
      </c>
      <c r="AR344" s="40">
        <f t="shared" si="213"/>
        <v>0</v>
      </c>
      <c r="AS344" s="61">
        <f t="shared" si="203"/>
        <v>30.440000057220473</v>
      </c>
      <c r="AT344" s="35" t="str">
        <f t="shared" si="204"/>
        <v xml:space="preserve"> </v>
      </c>
      <c r="AU344" s="76" t="str">
        <f t="shared" si="217"/>
        <v/>
      </c>
      <c r="AV344" s="89" t="str">
        <f t="shared" si="226"/>
        <v/>
      </c>
      <c r="AW344" s="168">
        <f t="shared" si="205"/>
        <v>0</v>
      </c>
      <c r="AX344" s="165">
        <f t="shared" si="234"/>
        <v>0</v>
      </c>
      <c r="AY344" s="70" t="str">
        <f t="shared" si="225"/>
        <v/>
      </c>
      <c r="AZ344" s="102" t="str">
        <f t="shared" si="227"/>
        <v/>
      </c>
      <c r="BA344" s="230" t="str">
        <f t="shared" si="214"/>
        <v/>
      </c>
      <c r="BB344" s="46">
        <f t="shared" si="231"/>
        <v>0</v>
      </c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DG344">
        <v>8.1</v>
      </c>
      <c r="DH344">
        <v>29.5</v>
      </c>
      <c r="DK344">
        <v>0</v>
      </c>
    </row>
    <row r="345" spans="1:115" ht="15.6">
      <c r="A345" s="27">
        <v>20431</v>
      </c>
      <c r="B345">
        <v>12.1300001144409</v>
      </c>
      <c r="C345">
        <v>22.610000610351602</v>
      </c>
      <c r="D345">
        <v>0.10000000149011599</v>
      </c>
      <c r="E345">
        <v>43.450637230721497</v>
      </c>
      <c r="F345" s="36">
        <f t="shared" si="196"/>
        <v>4.6442001277408425</v>
      </c>
      <c r="G345" s="41">
        <f t="shared" si="206"/>
        <v>0</v>
      </c>
      <c r="H345" s="42">
        <f t="shared" si="207"/>
        <v>0</v>
      </c>
      <c r="I345" s="61">
        <f t="shared" si="197"/>
        <v>19.990000486373926</v>
      </c>
      <c r="J345" s="37" t="str">
        <f t="shared" si="208"/>
        <v xml:space="preserve"> </v>
      </c>
      <c r="K345" s="89" t="str">
        <f t="shared" si="215"/>
        <v/>
      </c>
      <c r="L345" s="89" t="str">
        <f t="shared" si="219"/>
        <v/>
      </c>
      <c r="M345" s="168">
        <f t="shared" si="229"/>
        <v>0.11177923755172667</v>
      </c>
      <c r="N345" s="165">
        <f t="shared" si="232"/>
        <v>0</v>
      </c>
      <c r="O345" s="70" t="str">
        <f t="shared" si="220"/>
        <v/>
      </c>
      <c r="P345" s="102" t="str">
        <f t="shared" si="221"/>
        <v/>
      </c>
      <c r="Q345" s="230" t="str">
        <f t="shared" si="198"/>
        <v/>
      </c>
      <c r="R345" s="46">
        <f t="shared" si="228"/>
        <v>0</v>
      </c>
      <c r="S345" s="27">
        <v>22257</v>
      </c>
      <c r="T345">
        <v>14.6099996566772</v>
      </c>
      <c r="U345">
        <v>27.540000915527301</v>
      </c>
      <c r="V345">
        <v>0</v>
      </c>
      <c r="W345">
        <v>43.450637230721497</v>
      </c>
      <c r="X345" s="36">
        <f t="shared" si="199"/>
        <v>5.7020049566330284</v>
      </c>
      <c r="Y345" s="41">
        <f t="shared" si="209"/>
        <v>0</v>
      </c>
      <c r="Z345" s="42">
        <f t="shared" si="210"/>
        <v>0</v>
      </c>
      <c r="AA345" s="61">
        <f t="shared" si="200"/>
        <v>24.307500600814777</v>
      </c>
      <c r="AB345" s="37" t="str">
        <f t="shared" si="211"/>
        <v xml:space="preserve"> </v>
      </c>
      <c r="AC345" s="89" t="str">
        <f t="shared" si="216"/>
        <v/>
      </c>
      <c r="AD345" s="89" t="str">
        <f t="shared" si="222"/>
        <v/>
      </c>
      <c r="AE345" s="168">
        <f t="shared" si="218"/>
        <v>0</v>
      </c>
      <c r="AF345" s="165">
        <f t="shared" si="233"/>
        <v>0</v>
      </c>
      <c r="AG345" s="70" t="str">
        <f t="shared" si="223"/>
        <v/>
      </c>
      <c r="AH345" s="102" t="str">
        <f t="shared" si="224"/>
        <v/>
      </c>
      <c r="AI345" s="230" t="str">
        <f t="shared" si="201"/>
        <v/>
      </c>
      <c r="AJ345" s="46">
        <f t="shared" si="230"/>
        <v>0</v>
      </c>
      <c r="AK345" s="27">
        <v>22623</v>
      </c>
      <c r="AL345">
        <v>19.4799995422363</v>
      </c>
      <c r="AM345">
        <v>29.180000305175799</v>
      </c>
      <c r="AN345">
        <v>1.1000000238418599</v>
      </c>
      <c r="AO345">
        <v>43.450062932960897</v>
      </c>
      <c r="AP345" s="34">
        <f t="shared" si="202"/>
        <v>5.3521651274916717</v>
      </c>
      <c r="AQ345" s="38">
        <f t="shared" si="212"/>
        <v>0</v>
      </c>
      <c r="AR345" s="40">
        <f t="shared" si="213"/>
        <v>0</v>
      </c>
      <c r="AS345" s="61">
        <f t="shared" si="203"/>
        <v>26.755000114440925</v>
      </c>
      <c r="AT345" s="35" t="str">
        <f t="shared" si="204"/>
        <v xml:space="preserve"> </v>
      </c>
      <c r="AU345" s="76" t="str">
        <f t="shared" si="217"/>
        <v/>
      </c>
      <c r="AV345" s="89" t="str">
        <f t="shared" si="226"/>
        <v/>
      </c>
      <c r="AW345" s="168">
        <f t="shared" si="205"/>
        <v>0</v>
      </c>
      <c r="AX345" s="165">
        <f t="shared" si="234"/>
        <v>0</v>
      </c>
      <c r="AY345" s="70" t="str">
        <f t="shared" si="225"/>
        <v/>
      </c>
      <c r="AZ345" s="102" t="str">
        <f t="shared" si="227"/>
        <v/>
      </c>
      <c r="BA345" s="230" t="str">
        <f t="shared" si="214"/>
        <v/>
      </c>
      <c r="BB345" s="46">
        <f t="shared" si="231"/>
        <v>0</v>
      </c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DG345">
        <v>11</v>
      </c>
      <c r="DH345">
        <v>27</v>
      </c>
      <c r="DK345">
        <v>0</v>
      </c>
    </row>
    <row r="346" spans="1:115" ht="15.6">
      <c r="A346" s="27">
        <v>20432</v>
      </c>
      <c r="B346">
        <v>12.449999809265099</v>
      </c>
      <c r="C346">
        <v>18.719999313354499</v>
      </c>
      <c r="D346">
        <v>1.8999999761581401</v>
      </c>
      <c r="E346">
        <v>43.450062932960897</v>
      </c>
      <c r="F346" s="36">
        <f t="shared" si="196"/>
        <v>3.4098658196734135</v>
      </c>
      <c r="G346" s="41">
        <f t="shared" si="206"/>
        <v>0</v>
      </c>
      <c r="H346" s="42">
        <f t="shared" si="207"/>
        <v>0</v>
      </c>
      <c r="I346" s="61">
        <f t="shared" si="197"/>
        <v>17.15249943733215</v>
      </c>
      <c r="J346" s="37" t="str">
        <f t="shared" si="208"/>
        <v xml:space="preserve"> </v>
      </c>
      <c r="K346" s="89" t="str">
        <f t="shared" si="215"/>
        <v/>
      </c>
      <c r="L346" s="89" t="str">
        <f t="shared" si="219"/>
        <v/>
      </c>
      <c r="M346" s="168">
        <f t="shared" si="229"/>
        <v>0.10847066188396479</v>
      </c>
      <c r="N346" s="165">
        <f t="shared" si="232"/>
        <v>0</v>
      </c>
      <c r="O346" s="70" t="str">
        <f t="shared" si="220"/>
        <v/>
      </c>
      <c r="P346" s="102" t="str">
        <f t="shared" si="221"/>
        <v/>
      </c>
      <c r="Q346" s="230" t="str">
        <f t="shared" si="198"/>
        <v/>
      </c>
      <c r="R346" s="46">
        <f t="shared" si="228"/>
        <v>0</v>
      </c>
      <c r="S346" s="27">
        <v>22258</v>
      </c>
      <c r="T346">
        <v>15.25</v>
      </c>
      <c r="U346">
        <v>24.170000076293899</v>
      </c>
      <c r="V346">
        <v>0</v>
      </c>
      <c r="W346">
        <v>43.450062932960897</v>
      </c>
      <c r="X346" s="36">
        <f t="shared" si="199"/>
        <v>4.5696365042421885</v>
      </c>
      <c r="Y346" s="41">
        <f t="shared" si="209"/>
        <v>0</v>
      </c>
      <c r="Z346" s="42">
        <f t="shared" si="210"/>
        <v>0</v>
      </c>
      <c r="AA346" s="61">
        <f t="shared" si="200"/>
        <v>21.940000057220423</v>
      </c>
      <c r="AB346" s="37" t="str">
        <f t="shared" si="211"/>
        <v xml:space="preserve"> </v>
      </c>
      <c r="AC346" s="89" t="str">
        <f t="shared" si="216"/>
        <v/>
      </c>
      <c r="AD346" s="89" t="str">
        <f t="shared" si="222"/>
        <v/>
      </c>
      <c r="AE346" s="168">
        <f t="shared" si="218"/>
        <v>0</v>
      </c>
      <c r="AF346" s="165">
        <f t="shared" si="233"/>
        <v>0</v>
      </c>
      <c r="AG346" s="70" t="str">
        <f t="shared" si="223"/>
        <v/>
      </c>
      <c r="AH346" s="102" t="str">
        <f t="shared" si="224"/>
        <v/>
      </c>
      <c r="AI346" s="230" t="str">
        <f t="shared" si="201"/>
        <v/>
      </c>
      <c r="AJ346" s="46">
        <f t="shared" si="230"/>
        <v>0</v>
      </c>
      <c r="AK346" s="27">
        <v>22624</v>
      </c>
      <c r="AL346">
        <v>17.4899997711182</v>
      </c>
      <c r="AM346">
        <v>24.040000915527301</v>
      </c>
      <c r="AN346">
        <v>0</v>
      </c>
      <c r="AO346">
        <v>43.443133374198801</v>
      </c>
      <c r="AP346" s="34">
        <f t="shared" si="202"/>
        <v>4.0252876492697807</v>
      </c>
      <c r="AQ346" s="38">
        <f t="shared" si="212"/>
        <v>0</v>
      </c>
      <c r="AR346" s="40">
        <f t="shared" si="213"/>
        <v>0</v>
      </c>
      <c r="AS346" s="61">
        <f t="shared" si="203"/>
        <v>22.402500629425028</v>
      </c>
      <c r="AT346" s="35" t="str">
        <f t="shared" si="204"/>
        <v xml:space="preserve"> </v>
      </c>
      <c r="AU346" s="76" t="str">
        <f t="shared" si="217"/>
        <v/>
      </c>
      <c r="AV346" s="89" t="str">
        <f t="shared" si="226"/>
        <v/>
      </c>
      <c r="AW346" s="168">
        <f t="shared" si="205"/>
        <v>0</v>
      </c>
      <c r="AX346" s="165">
        <f t="shared" si="234"/>
        <v>0</v>
      </c>
      <c r="AY346" s="70" t="str">
        <f t="shared" si="225"/>
        <v/>
      </c>
      <c r="AZ346" s="102" t="str">
        <f t="shared" si="227"/>
        <v/>
      </c>
      <c r="BA346" s="230" t="str">
        <f t="shared" si="214"/>
        <v/>
      </c>
      <c r="BB346" s="46">
        <f t="shared" si="231"/>
        <v>0</v>
      </c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DG346">
        <v>8.6</v>
      </c>
      <c r="DH346" s="39">
        <v>27</v>
      </c>
      <c r="DK346">
        <v>0</v>
      </c>
    </row>
    <row r="347" spans="1:115" ht="15.6">
      <c r="A347" s="27">
        <v>20433</v>
      </c>
      <c r="B347">
        <v>8.6000003814697301</v>
      </c>
      <c r="C347">
        <v>21.75</v>
      </c>
      <c r="D347">
        <v>6.5</v>
      </c>
      <c r="E347">
        <v>43.443133374198801</v>
      </c>
      <c r="F347" s="36">
        <f t="shared" si="196"/>
        <v>4.8767508695472701</v>
      </c>
      <c r="G347" s="41">
        <f t="shared" si="206"/>
        <v>2.5985993043621836</v>
      </c>
      <c r="H347" s="42">
        <f t="shared" si="207"/>
        <v>5.1971986087243668E-2</v>
      </c>
      <c r="I347" s="61">
        <f t="shared" si="197"/>
        <v>18.462500095367432</v>
      </c>
      <c r="J347" s="37" t="str">
        <f t="shared" si="208"/>
        <v xml:space="preserve"> </v>
      </c>
      <c r="K347" s="89">
        <f t="shared" si="215"/>
        <v>1</v>
      </c>
      <c r="L347" s="89" t="str">
        <f t="shared" si="219"/>
        <v/>
      </c>
      <c r="M347" s="168">
        <f t="shared" si="229"/>
        <v>0.11538447149575397</v>
      </c>
      <c r="N347" s="165">
        <f t="shared" si="232"/>
        <v>0</v>
      </c>
      <c r="O347" s="70" t="str">
        <f t="shared" si="220"/>
        <v/>
      </c>
      <c r="P347" s="102" t="str">
        <f t="shared" si="221"/>
        <v/>
      </c>
      <c r="Q347" s="230" t="str">
        <f t="shared" si="198"/>
        <v/>
      </c>
      <c r="R347" s="46">
        <f t="shared" si="228"/>
        <v>0</v>
      </c>
      <c r="S347" s="27">
        <v>22259</v>
      </c>
      <c r="T347">
        <v>14.1400003433228</v>
      </c>
      <c r="U347">
        <v>21.950000762939499</v>
      </c>
      <c r="V347">
        <v>0.20000000298023199</v>
      </c>
      <c r="W347">
        <v>43.443133374198801</v>
      </c>
      <c r="X347" s="36">
        <f t="shared" si="199"/>
        <v>4.0854228468204292</v>
      </c>
      <c r="Y347" s="41">
        <f t="shared" si="209"/>
        <v>0</v>
      </c>
      <c r="Z347" s="42">
        <f t="shared" si="210"/>
        <v>0</v>
      </c>
      <c r="AA347" s="61">
        <f t="shared" si="200"/>
        <v>19.997500658035325</v>
      </c>
      <c r="AB347" s="37" t="str">
        <f t="shared" si="211"/>
        <v xml:space="preserve"> </v>
      </c>
      <c r="AC347" s="89" t="str">
        <f t="shared" si="216"/>
        <v/>
      </c>
      <c r="AD347" s="89" t="str">
        <f t="shared" si="222"/>
        <v/>
      </c>
      <c r="AE347" s="168">
        <f t="shared" si="218"/>
        <v>0.11170404507722542</v>
      </c>
      <c r="AF347" s="165">
        <f t="shared" si="233"/>
        <v>0</v>
      </c>
      <c r="AG347" s="70" t="str">
        <f t="shared" si="223"/>
        <v/>
      </c>
      <c r="AH347" s="102" t="str">
        <f t="shared" si="224"/>
        <v/>
      </c>
      <c r="AI347" s="230" t="str">
        <f t="shared" si="201"/>
        <v/>
      </c>
      <c r="AJ347" s="46">
        <f t="shared" si="230"/>
        <v>0</v>
      </c>
      <c r="AK347" s="27">
        <v>22625</v>
      </c>
      <c r="AL347">
        <v>15.4899997711182</v>
      </c>
      <c r="AM347">
        <v>26.930000305175799</v>
      </c>
      <c r="AN347">
        <v>0</v>
      </c>
      <c r="AO347">
        <v>43.429722722746597</v>
      </c>
      <c r="AP347" s="34">
        <f t="shared" si="202"/>
        <v>5.37944883700884</v>
      </c>
      <c r="AQ347" s="38">
        <f t="shared" si="212"/>
        <v>0</v>
      </c>
      <c r="AR347" s="40">
        <f t="shared" si="213"/>
        <v>0</v>
      </c>
      <c r="AS347" s="61">
        <f t="shared" si="203"/>
        <v>24.070000171661398</v>
      </c>
      <c r="AT347" s="35" t="str">
        <f t="shared" si="204"/>
        <v xml:space="preserve"> </v>
      </c>
      <c r="AU347" s="76" t="str">
        <f t="shared" si="217"/>
        <v/>
      </c>
      <c r="AV347" s="89" t="str">
        <f t="shared" si="226"/>
        <v/>
      </c>
      <c r="AW347" s="168">
        <f t="shared" si="205"/>
        <v>0</v>
      </c>
      <c r="AX347" s="165">
        <f t="shared" si="234"/>
        <v>0</v>
      </c>
      <c r="AY347" s="70" t="str">
        <f t="shared" si="225"/>
        <v/>
      </c>
      <c r="AZ347" s="102" t="str">
        <f t="shared" si="227"/>
        <v/>
      </c>
      <c r="BA347" s="230" t="str">
        <f t="shared" si="214"/>
        <v/>
      </c>
      <c r="BB347" s="46">
        <f t="shared" si="231"/>
        <v>0</v>
      </c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DG347">
        <v>7.5</v>
      </c>
      <c r="DH347">
        <v>33.5</v>
      </c>
      <c r="DK347">
        <v>0</v>
      </c>
    </row>
    <row r="348" spans="1:115" ht="15.6">
      <c r="A348" s="27">
        <v>20434</v>
      </c>
      <c r="B348">
        <v>12.680000305175801</v>
      </c>
      <c r="C348">
        <v>29.4799995422363</v>
      </c>
      <c r="D348">
        <v>0</v>
      </c>
      <c r="E348">
        <v>43.429722722746597</v>
      </c>
      <c r="F348" s="36">
        <f t="shared" si="196"/>
        <v>6.4972517486109398</v>
      </c>
      <c r="G348" s="41">
        <f t="shared" si="206"/>
        <v>0</v>
      </c>
      <c r="H348" s="42">
        <f t="shared" si="207"/>
        <v>0</v>
      </c>
      <c r="I348" s="61">
        <f t="shared" si="197"/>
        <v>25.279999732971177</v>
      </c>
      <c r="J348" s="37" t="str">
        <f t="shared" si="208"/>
        <v xml:space="preserve"> </v>
      </c>
      <c r="K348" s="89">
        <f t="shared" si="215"/>
        <v>1</v>
      </c>
      <c r="L348" s="89" t="str">
        <f t="shared" si="219"/>
        <v/>
      </c>
      <c r="M348" s="168">
        <f t="shared" si="229"/>
        <v>0</v>
      </c>
      <c r="N348" s="165">
        <f t="shared" si="232"/>
        <v>0</v>
      </c>
      <c r="O348" s="70" t="str">
        <f t="shared" si="220"/>
        <v/>
      </c>
      <c r="P348" s="102" t="str">
        <f t="shared" si="221"/>
        <v/>
      </c>
      <c r="Q348" s="230" t="str">
        <f t="shared" si="198"/>
        <v/>
      </c>
      <c r="R348" s="46">
        <f t="shared" si="228"/>
        <v>0</v>
      </c>
      <c r="S348" s="27">
        <v>22260</v>
      </c>
      <c r="T348">
        <v>11.7299995422363</v>
      </c>
      <c r="U348">
        <v>20.700000762939499</v>
      </c>
      <c r="V348">
        <v>0.89999997615814198</v>
      </c>
      <c r="W348">
        <v>43.429722722746597</v>
      </c>
      <c r="X348" s="36">
        <f t="shared" si="199"/>
        <v>4.1535126412963272</v>
      </c>
      <c r="Y348" s="41">
        <f t="shared" si="209"/>
        <v>0</v>
      </c>
      <c r="Z348" s="42">
        <f t="shared" si="210"/>
        <v>0</v>
      </c>
      <c r="AA348" s="61">
        <f t="shared" si="200"/>
        <v>18.4575004577637</v>
      </c>
      <c r="AB348" s="37" t="str">
        <f t="shared" si="211"/>
        <v xml:space="preserve"> </v>
      </c>
      <c r="AC348" s="89" t="str">
        <f t="shared" si="216"/>
        <v/>
      </c>
      <c r="AD348" s="89" t="str">
        <f t="shared" si="222"/>
        <v/>
      </c>
      <c r="AE348" s="168">
        <f t="shared" si="218"/>
        <v>0.11537028698435636</v>
      </c>
      <c r="AF348" s="165">
        <f t="shared" si="233"/>
        <v>0</v>
      </c>
      <c r="AG348" s="70" t="str">
        <f t="shared" si="223"/>
        <v/>
      </c>
      <c r="AH348" s="102" t="str">
        <f t="shared" si="224"/>
        <v/>
      </c>
      <c r="AI348" s="230" t="str">
        <f t="shared" si="201"/>
        <v/>
      </c>
      <c r="AJ348" s="46">
        <f t="shared" si="230"/>
        <v>0</v>
      </c>
      <c r="AK348" s="27">
        <v>22626</v>
      </c>
      <c r="AL348">
        <v>16.719999313354499</v>
      </c>
      <c r="AM348">
        <v>30.0200004577637</v>
      </c>
      <c r="AN348">
        <v>0</v>
      </c>
      <c r="AO348">
        <v>43.409705146916103</v>
      </c>
      <c r="AP348" s="34">
        <f t="shared" si="202"/>
        <v>6.1186455094205403</v>
      </c>
      <c r="AQ348" s="38">
        <f t="shared" si="212"/>
        <v>0</v>
      </c>
      <c r="AR348" s="40">
        <f t="shared" si="213"/>
        <v>0</v>
      </c>
      <c r="AS348" s="61">
        <f t="shared" si="203"/>
        <v>26.695000171661398</v>
      </c>
      <c r="AT348" s="35" t="str">
        <f t="shared" si="204"/>
        <v xml:space="preserve"> </v>
      </c>
      <c r="AU348" s="76" t="str">
        <f t="shared" si="217"/>
        <v/>
      </c>
      <c r="AV348" s="89" t="str">
        <f t="shared" si="226"/>
        <v/>
      </c>
      <c r="AW348" s="168">
        <f t="shared" si="205"/>
        <v>0</v>
      </c>
      <c r="AX348" s="165">
        <f t="shared" si="234"/>
        <v>0</v>
      </c>
      <c r="AY348" s="70" t="str">
        <f t="shared" si="225"/>
        <v/>
      </c>
      <c r="AZ348" s="102" t="str">
        <f t="shared" si="227"/>
        <v/>
      </c>
      <c r="BA348" s="230" t="str">
        <f t="shared" si="214"/>
        <v/>
      </c>
      <c r="BB348" s="46">
        <f t="shared" si="231"/>
        <v>0</v>
      </c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DG348">
        <v>11.3</v>
      </c>
      <c r="DH348">
        <v>34.200000000000003</v>
      </c>
      <c r="DK348">
        <v>1.2</v>
      </c>
    </row>
    <row r="349" spans="1:115" ht="15.6">
      <c r="A349" s="27">
        <v>20435</v>
      </c>
      <c r="B349">
        <v>16.569999694824201</v>
      </c>
      <c r="C349">
        <v>34.630001068115199</v>
      </c>
      <c r="D349">
        <v>0</v>
      </c>
      <c r="E349">
        <v>43.409705146916103</v>
      </c>
      <c r="F349" s="36">
        <f t="shared" si="196"/>
        <v>7.5161806624546843</v>
      </c>
      <c r="G349" s="41">
        <f t="shared" si="206"/>
        <v>0</v>
      </c>
      <c r="H349" s="42">
        <f t="shared" si="207"/>
        <v>0</v>
      </c>
      <c r="I349" s="61">
        <f t="shared" si="197"/>
        <v>30.115000724792448</v>
      </c>
      <c r="J349" s="37" t="str">
        <f t="shared" si="208"/>
        <v xml:space="preserve"> </v>
      </c>
      <c r="K349" s="89">
        <f t="shared" si="215"/>
        <v>1</v>
      </c>
      <c r="L349" s="89" t="str">
        <f t="shared" si="219"/>
        <v/>
      </c>
      <c r="M349" s="168">
        <f t="shared" si="229"/>
        <v>0</v>
      </c>
      <c r="N349" s="165">
        <f t="shared" si="232"/>
        <v>0</v>
      </c>
      <c r="O349" s="70" t="str">
        <f t="shared" si="220"/>
        <v/>
      </c>
      <c r="P349" s="102" t="str">
        <f t="shared" si="221"/>
        <v/>
      </c>
      <c r="Q349" s="230" t="str">
        <f t="shared" si="198"/>
        <v/>
      </c>
      <c r="R349" s="46">
        <f t="shared" si="228"/>
        <v>0</v>
      </c>
      <c r="S349" s="27">
        <v>22261</v>
      </c>
      <c r="T349">
        <v>9.3500003814697301</v>
      </c>
      <c r="U349">
        <v>23.340000152587901</v>
      </c>
      <c r="V349">
        <v>0</v>
      </c>
      <c r="W349">
        <v>43.409705146916103</v>
      </c>
      <c r="X349" s="36">
        <f t="shared" si="199"/>
        <v>5.2045664973769723</v>
      </c>
      <c r="Y349" s="41">
        <f t="shared" si="209"/>
        <v>0</v>
      </c>
      <c r="Z349" s="42">
        <f t="shared" si="210"/>
        <v>0</v>
      </c>
      <c r="AA349" s="61">
        <f t="shared" si="200"/>
        <v>19.842500209808357</v>
      </c>
      <c r="AB349" s="37" t="str">
        <f t="shared" si="211"/>
        <v xml:space="preserve"> </v>
      </c>
      <c r="AC349" s="89" t="str">
        <f t="shared" si="216"/>
        <v/>
      </c>
      <c r="AD349" s="89" t="str">
        <f t="shared" si="222"/>
        <v/>
      </c>
      <c r="AE349" s="168">
        <f t="shared" si="218"/>
        <v>0.11309510282764432</v>
      </c>
      <c r="AF349" s="165">
        <f t="shared" si="233"/>
        <v>0</v>
      </c>
      <c r="AG349" s="70" t="str">
        <f t="shared" si="223"/>
        <v/>
      </c>
      <c r="AH349" s="102" t="str">
        <f t="shared" si="224"/>
        <v/>
      </c>
      <c r="AI349" s="230" t="str">
        <f t="shared" si="201"/>
        <v/>
      </c>
      <c r="AJ349" s="46">
        <f t="shared" si="230"/>
        <v>0</v>
      </c>
      <c r="AK349" s="27">
        <v>22627</v>
      </c>
      <c r="AL349">
        <v>17.430000305175799</v>
      </c>
      <c r="AM349">
        <v>31.409999847412099</v>
      </c>
      <c r="AN349">
        <v>0</v>
      </c>
      <c r="AO349">
        <v>43.382954815018898</v>
      </c>
      <c r="AP349" s="34">
        <f t="shared" si="202"/>
        <v>6.4291371208355432</v>
      </c>
      <c r="AQ349" s="38">
        <f t="shared" si="212"/>
        <v>0</v>
      </c>
      <c r="AR349" s="40">
        <f t="shared" si="213"/>
        <v>0</v>
      </c>
      <c r="AS349" s="61">
        <f t="shared" si="203"/>
        <v>27.914999961853024</v>
      </c>
      <c r="AT349" s="35" t="str">
        <f t="shared" si="204"/>
        <v xml:space="preserve"> </v>
      </c>
      <c r="AU349" s="76" t="str">
        <f t="shared" si="217"/>
        <v/>
      </c>
      <c r="AV349" s="89" t="str">
        <f t="shared" si="226"/>
        <v/>
      </c>
      <c r="AW349" s="168">
        <f t="shared" si="205"/>
        <v>0</v>
      </c>
      <c r="AX349" s="165">
        <f t="shared" si="234"/>
        <v>0</v>
      </c>
      <c r="AY349" s="70" t="str">
        <f t="shared" si="225"/>
        <v/>
      </c>
      <c r="AZ349" s="102" t="str">
        <f t="shared" si="227"/>
        <v/>
      </c>
      <c r="BA349" s="230" t="str">
        <f t="shared" si="214"/>
        <v/>
      </c>
      <c r="BB349" s="46">
        <f t="shared" si="231"/>
        <v>0</v>
      </c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DG349" s="39">
        <v>12</v>
      </c>
      <c r="DH349">
        <v>35</v>
      </c>
      <c r="DK349">
        <v>0</v>
      </c>
    </row>
    <row r="350" spans="1:115" ht="15.6">
      <c r="A350" s="27">
        <v>20436</v>
      </c>
      <c r="B350">
        <v>15.2799997329712</v>
      </c>
      <c r="C350">
        <v>21.170000076293899</v>
      </c>
      <c r="D350">
        <v>0</v>
      </c>
      <c r="E350">
        <v>43.382954815018898</v>
      </c>
      <c r="F350" s="36">
        <f t="shared" si="196"/>
        <v>3.5607585726656379</v>
      </c>
      <c r="G350" s="41">
        <f t="shared" si="206"/>
        <v>0</v>
      </c>
      <c r="H350" s="42">
        <f t="shared" si="207"/>
        <v>0</v>
      </c>
      <c r="I350" s="61">
        <f t="shared" si="197"/>
        <v>19.697499990463225</v>
      </c>
      <c r="J350" s="37" t="str">
        <f t="shared" si="208"/>
        <v xml:space="preserve"> </v>
      </c>
      <c r="K350" s="89">
        <f t="shared" si="215"/>
        <v>1</v>
      </c>
      <c r="L350" s="89" t="str">
        <f t="shared" si="219"/>
        <v/>
      </c>
      <c r="M350" s="168">
        <f t="shared" si="229"/>
        <v>0.11411460590705438</v>
      </c>
      <c r="N350" s="165">
        <f t="shared" si="232"/>
        <v>0</v>
      </c>
      <c r="O350" s="70" t="str">
        <f t="shared" si="220"/>
        <v/>
      </c>
      <c r="P350" s="102" t="str">
        <f t="shared" si="221"/>
        <v/>
      </c>
      <c r="Q350" s="230" t="str">
        <f t="shared" si="198"/>
        <v/>
      </c>
      <c r="R350" s="46">
        <f t="shared" si="228"/>
        <v>0</v>
      </c>
      <c r="S350" s="27">
        <v>22262</v>
      </c>
      <c r="T350">
        <v>12.060000419616699</v>
      </c>
      <c r="U350">
        <v>26.379999160766602</v>
      </c>
      <c r="V350">
        <v>0.20000000298023199</v>
      </c>
      <c r="W350">
        <v>43.382954815018898</v>
      </c>
      <c r="X350" s="36">
        <f t="shared" si="199"/>
        <v>5.7054352632383729</v>
      </c>
      <c r="Y350" s="41">
        <f t="shared" si="209"/>
        <v>0</v>
      </c>
      <c r="Z350" s="42">
        <f t="shared" si="210"/>
        <v>0</v>
      </c>
      <c r="AA350" s="61">
        <f t="shared" si="200"/>
        <v>22.799999475479126</v>
      </c>
      <c r="AB350" s="37" t="str">
        <f t="shared" si="211"/>
        <v xml:space="preserve"> </v>
      </c>
      <c r="AC350" s="89" t="str">
        <f t="shared" si="216"/>
        <v/>
      </c>
      <c r="AD350" s="89" t="str">
        <f t="shared" si="222"/>
        <v/>
      </c>
      <c r="AE350" s="168">
        <f t="shared" si="218"/>
        <v>0</v>
      </c>
      <c r="AF350" s="165">
        <f t="shared" si="233"/>
        <v>0</v>
      </c>
      <c r="AG350" s="70" t="str">
        <f t="shared" si="223"/>
        <v/>
      </c>
      <c r="AH350" s="102" t="str">
        <f t="shared" si="224"/>
        <v/>
      </c>
      <c r="AI350" s="230" t="str">
        <f t="shared" si="201"/>
        <v/>
      </c>
      <c r="AJ350" s="46">
        <f t="shared" si="230"/>
        <v>0</v>
      </c>
      <c r="AK350" s="27">
        <v>22628</v>
      </c>
      <c r="AL350">
        <v>17.700000762939499</v>
      </c>
      <c r="AM350">
        <v>23.680000305175799</v>
      </c>
      <c r="AN350">
        <v>0</v>
      </c>
      <c r="AO350">
        <v>43.349345895366397</v>
      </c>
      <c r="AP350" s="34">
        <f t="shared" si="202"/>
        <v>3.8303882180380553</v>
      </c>
      <c r="AQ350" s="38">
        <f t="shared" si="212"/>
        <v>0</v>
      </c>
      <c r="AR350" s="40">
        <f t="shared" si="213"/>
        <v>0</v>
      </c>
      <c r="AS350" s="61">
        <f t="shared" si="203"/>
        <v>22.185000419616724</v>
      </c>
      <c r="AT350" s="35" t="str">
        <f t="shared" si="204"/>
        <v xml:space="preserve"> </v>
      </c>
      <c r="AU350" s="76" t="str">
        <f t="shared" si="217"/>
        <v/>
      </c>
      <c r="AV350" s="89" t="str">
        <f t="shared" si="226"/>
        <v/>
      </c>
      <c r="AW350" s="168">
        <f t="shared" si="205"/>
        <v>0</v>
      </c>
      <c r="AX350" s="165">
        <f t="shared" si="234"/>
        <v>0</v>
      </c>
      <c r="AY350" s="70" t="str">
        <f t="shared" si="225"/>
        <v/>
      </c>
      <c r="AZ350" s="102" t="str">
        <f t="shared" si="227"/>
        <v/>
      </c>
      <c r="BA350" s="230" t="str">
        <f t="shared" si="214"/>
        <v/>
      </c>
      <c r="BB350" s="46">
        <f t="shared" si="231"/>
        <v>0</v>
      </c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DG350" s="39">
        <v>5</v>
      </c>
      <c r="DH350">
        <v>30.2</v>
      </c>
      <c r="DK350">
        <v>0</v>
      </c>
    </row>
    <row r="351" spans="1:115" ht="15.6">
      <c r="A351" s="27">
        <v>20437</v>
      </c>
      <c r="B351">
        <v>10.2200002670288</v>
      </c>
      <c r="C351">
        <v>17.829999923706101</v>
      </c>
      <c r="D351">
        <v>9.1999998092651403</v>
      </c>
      <c r="E351">
        <v>43.349345895366397</v>
      </c>
      <c r="F351" s="36">
        <f t="shared" si="196"/>
        <v>3.5727697824784901</v>
      </c>
      <c r="G351" s="41">
        <f t="shared" si="206"/>
        <v>6.3417839832823475</v>
      </c>
      <c r="H351" s="42">
        <f t="shared" si="207"/>
        <v>0.12683567966564696</v>
      </c>
      <c r="I351" s="61">
        <f t="shared" si="197"/>
        <v>15.927500009536775</v>
      </c>
      <c r="J351" s="37" t="str">
        <f t="shared" si="208"/>
        <v xml:space="preserve"> </v>
      </c>
      <c r="K351" s="89">
        <f t="shared" si="215"/>
        <v>1</v>
      </c>
      <c r="L351" s="89">
        <f t="shared" si="219"/>
        <v>1</v>
      </c>
      <c r="M351" s="168">
        <f t="shared" si="229"/>
        <v>9.8192842897986035E-2</v>
      </c>
      <c r="N351" s="165">
        <f t="shared" si="232"/>
        <v>0</v>
      </c>
      <c r="O351" s="70" t="str">
        <f t="shared" si="220"/>
        <v/>
      </c>
      <c r="P351" s="102">
        <f t="shared" si="221"/>
        <v>23.252000427246038</v>
      </c>
      <c r="Q351" s="230" t="str">
        <f t="shared" si="198"/>
        <v/>
      </c>
      <c r="R351" s="46">
        <f t="shared" si="228"/>
        <v>0</v>
      </c>
      <c r="S351" s="27">
        <v>22263</v>
      </c>
      <c r="T351">
        <v>14.4700002670288</v>
      </c>
      <c r="U351">
        <v>26.129999160766602</v>
      </c>
      <c r="V351">
        <v>0</v>
      </c>
      <c r="W351">
        <v>43.349345895366397</v>
      </c>
      <c r="X351" s="36">
        <f t="shared" si="199"/>
        <v>5.294421670294537</v>
      </c>
      <c r="Y351" s="41">
        <f t="shared" si="209"/>
        <v>0</v>
      </c>
      <c r="Z351" s="42">
        <f t="shared" si="210"/>
        <v>0</v>
      </c>
      <c r="AA351" s="61">
        <f t="shared" si="200"/>
        <v>23.21499943733215</v>
      </c>
      <c r="AB351" s="37" t="str">
        <f t="shared" si="211"/>
        <v xml:space="preserve"> </v>
      </c>
      <c r="AC351" s="89" t="str">
        <f t="shared" si="216"/>
        <v/>
      </c>
      <c r="AD351" s="89" t="str">
        <f t="shared" si="222"/>
        <v/>
      </c>
      <c r="AE351" s="168">
        <f t="shared" si="218"/>
        <v>0</v>
      </c>
      <c r="AF351" s="165">
        <f t="shared" si="233"/>
        <v>0</v>
      </c>
      <c r="AG351" s="70" t="str">
        <f t="shared" si="223"/>
        <v/>
      </c>
      <c r="AH351" s="102" t="str">
        <f t="shared" si="224"/>
        <v/>
      </c>
      <c r="AI351" s="230" t="str">
        <f t="shared" si="201"/>
        <v/>
      </c>
      <c r="AJ351" s="46">
        <f t="shared" si="230"/>
        <v>0</v>
      </c>
      <c r="AK351" s="27">
        <v>22629</v>
      </c>
      <c r="AL351">
        <v>16.850000381469702</v>
      </c>
      <c r="AM351">
        <v>21.4799995422363</v>
      </c>
      <c r="AN351">
        <v>0</v>
      </c>
      <c r="AO351">
        <v>43.308752556270399</v>
      </c>
      <c r="AP351" s="34">
        <f t="shared" si="202"/>
        <v>3.2338404764620616</v>
      </c>
      <c r="AQ351" s="38">
        <f t="shared" si="212"/>
        <v>0</v>
      </c>
      <c r="AR351" s="40">
        <f t="shared" si="213"/>
        <v>0</v>
      </c>
      <c r="AS351" s="61">
        <f t="shared" si="203"/>
        <v>20.322499752044649</v>
      </c>
      <c r="AT351" s="35" t="str">
        <f t="shared" si="204"/>
        <v xml:space="preserve"> </v>
      </c>
      <c r="AU351" s="76" t="str">
        <f t="shared" si="217"/>
        <v/>
      </c>
      <c r="AV351" s="89" t="str">
        <f t="shared" si="226"/>
        <v/>
      </c>
      <c r="AW351" s="168">
        <f t="shared" si="205"/>
        <v>0.10752600255331335</v>
      </c>
      <c r="AX351" s="165">
        <f t="shared" si="234"/>
        <v>0</v>
      </c>
      <c r="AY351" s="70" t="str">
        <f t="shared" si="225"/>
        <v/>
      </c>
      <c r="AZ351" s="102" t="str">
        <f t="shared" si="227"/>
        <v/>
      </c>
      <c r="BA351" s="230" t="str">
        <f t="shared" si="214"/>
        <v/>
      </c>
      <c r="BB351" s="46">
        <f t="shared" si="231"/>
        <v>0</v>
      </c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DG351">
        <v>5.6</v>
      </c>
      <c r="DH351">
        <v>27</v>
      </c>
      <c r="DK351">
        <v>0</v>
      </c>
    </row>
    <row r="352" spans="1:115" ht="15.6">
      <c r="A352" s="27">
        <v>20438</v>
      </c>
      <c r="B352">
        <v>12.2700004577637</v>
      </c>
      <c r="C352">
        <v>22.2600002288818</v>
      </c>
      <c r="D352">
        <v>0.10000000149011599</v>
      </c>
      <c r="E352">
        <v>43.308752556270399</v>
      </c>
      <c r="F352" s="36">
        <f t="shared" si="196"/>
        <v>4.5060293169446091</v>
      </c>
      <c r="G352" s="41">
        <f t="shared" si="206"/>
        <v>2.8369605312167763</v>
      </c>
      <c r="H352" s="42">
        <f t="shared" si="207"/>
        <v>5.6739210624335526E-2</v>
      </c>
      <c r="I352" s="61">
        <f t="shared" si="197"/>
        <v>19.762500286102274</v>
      </c>
      <c r="J352" s="37" t="str">
        <f t="shared" si="208"/>
        <v xml:space="preserve"> </v>
      </c>
      <c r="K352" s="89">
        <f t="shared" si="215"/>
        <v>1</v>
      </c>
      <c r="L352" s="89">
        <f t="shared" si="219"/>
        <v>1</v>
      </c>
      <c r="M352" s="168">
        <f t="shared" si="229"/>
        <v>0.11368880243300869</v>
      </c>
      <c r="N352" s="165">
        <f t="shared" si="232"/>
        <v>0</v>
      </c>
      <c r="O352" s="70" t="str">
        <f t="shared" si="220"/>
        <v/>
      </c>
      <c r="P352" s="102">
        <f t="shared" si="221"/>
        <v>17.082000732421818</v>
      </c>
      <c r="Q352" s="230" t="str">
        <f t="shared" si="198"/>
        <v/>
      </c>
      <c r="R352" s="46">
        <f t="shared" si="228"/>
        <v>0</v>
      </c>
      <c r="S352" s="27">
        <v>22264</v>
      </c>
      <c r="T352">
        <v>15.210000038146999</v>
      </c>
      <c r="U352">
        <v>28.600000381469702</v>
      </c>
      <c r="V352">
        <v>0</v>
      </c>
      <c r="W352">
        <v>43.308752556270399</v>
      </c>
      <c r="X352" s="36">
        <f t="shared" si="199"/>
        <v>5.9070809590251123</v>
      </c>
      <c r="Y352" s="41">
        <f t="shared" si="209"/>
        <v>0</v>
      </c>
      <c r="Z352" s="42">
        <f t="shared" si="210"/>
        <v>0</v>
      </c>
      <c r="AA352" s="61">
        <f t="shared" si="200"/>
        <v>25.252500295639027</v>
      </c>
      <c r="AB352" s="37" t="str">
        <f t="shared" si="211"/>
        <v xml:space="preserve"> </v>
      </c>
      <c r="AC352" s="89" t="str">
        <f t="shared" si="216"/>
        <v/>
      </c>
      <c r="AD352" s="89" t="str">
        <f t="shared" si="222"/>
        <v/>
      </c>
      <c r="AE352" s="168">
        <f t="shared" si="218"/>
        <v>0</v>
      </c>
      <c r="AF352" s="165">
        <f t="shared" si="233"/>
        <v>0</v>
      </c>
      <c r="AG352" s="70" t="str">
        <f t="shared" si="223"/>
        <v/>
      </c>
      <c r="AH352" s="102" t="str">
        <f t="shared" si="224"/>
        <v/>
      </c>
      <c r="AI352" s="230" t="str">
        <f t="shared" si="201"/>
        <v/>
      </c>
      <c r="AJ352" s="46">
        <f t="shared" si="230"/>
        <v>0</v>
      </c>
      <c r="AK352" s="27">
        <v>22630</v>
      </c>
      <c r="AL352">
        <v>12.079999923706101</v>
      </c>
      <c r="AM352">
        <v>16.639999389648398</v>
      </c>
      <c r="AN352">
        <v>16</v>
      </c>
      <c r="AO352">
        <v>43.261099058328803</v>
      </c>
      <c r="AP352" s="34">
        <f t="shared" si="202"/>
        <v>2.7890591934486202</v>
      </c>
      <c r="AQ352" s="38">
        <f t="shared" si="212"/>
        <v>13.768752645241104</v>
      </c>
      <c r="AR352" s="40">
        <f t="shared" si="213"/>
        <v>0.27537505290482206</v>
      </c>
      <c r="AS352" s="61">
        <f t="shared" si="203"/>
        <v>15.499999523162824</v>
      </c>
      <c r="AT352" s="35">
        <f t="shared" si="204"/>
        <v>1</v>
      </c>
      <c r="AU352" s="76">
        <f t="shared" si="217"/>
        <v>1</v>
      </c>
      <c r="AV352" s="89" t="str">
        <f t="shared" si="226"/>
        <v/>
      </c>
      <c r="AW352" s="168">
        <f t="shared" si="205"/>
        <v>9.4098485960801989E-2</v>
      </c>
      <c r="AX352" s="165">
        <f t="shared" si="234"/>
        <v>0</v>
      </c>
      <c r="AY352" s="70" t="str">
        <f t="shared" si="225"/>
        <v/>
      </c>
      <c r="AZ352" s="102" t="str">
        <f t="shared" si="227"/>
        <v/>
      </c>
      <c r="BA352" s="230" t="str">
        <f t="shared" si="214"/>
        <v/>
      </c>
      <c r="BB352" s="46">
        <f t="shared" si="231"/>
        <v>0</v>
      </c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DG352">
        <v>9.8000000000000007</v>
      </c>
      <c r="DH352" s="39">
        <v>27</v>
      </c>
      <c r="DK352">
        <v>0</v>
      </c>
    </row>
    <row r="353" spans="1:115" ht="15.6">
      <c r="A353" s="27">
        <v>20439</v>
      </c>
      <c r="B353">
        <v>13.4899997711182</v>
      </c>
      <c r="C353">
        <v>23.950000762939499</v>
      </c>
      <c r="D353">
        <v>0</v>
      </c>
      <c r="E353">
        <v>43.261099058328803</v>
      </c>
      <c r="F353" s="36">
        <f t="shared" si="196"/>
        <v>4.7968477587070799</v>
      </c>
      <c r="G353" s="41">
        <f t="shared" si="206"/>
        <v>0</v>
      </c>
      <c r="H353" s="42">
        <f t="shared" si="207"/>
        <v>0</v>
      </c>
      <c r="I353" s="61">
        <f t="shared" si="197"/>
        <v>21.335000514984173</v>
      </c>
      <c r="J353" s="37" t="str">
        <f t="shared" si="208"/>
        <v xml:space="preserve"> </v>
      </c>
      <c r="K353" s="89">
        <f t="shared" si="215"/>
        <v>1</v>
      </c>
      <c r="L353" s="89">
        <f t="shared" si="219"/>
        <v>1</v>
      </c>
      <c r="M353" s="168">
        <f t="shared" si="229"/>
        <v>6.5608230333815035E-2</v>
      </c>
      <c r="N353" s="165">
        <f t="shared" si="232"/>
        <v>0</v>
      </c>
      <c r="O353" s="70" t="str">
        <f t="shared" si="220"/>
        <v/>
      </c>
      <c r="P353" s="102">
        <f t="shared" si="221"/>
        <v>17.970001029968238</v>
      </c>
      <c r="Q353" s="230" t="str">
        <f t="shared" si="198"/>
        <v/>
      </c>
      <c r="R353" s="46">
        <f t="shared" si="228"/>
        <v>0</v>
      </c>
      <c r="S353" s="27">
        <v>22265</v>
      </c>
      <c r="T353">
        <v>16.680000305175799</v>
      </c>
      <c r="U353">
        <v>31.030000686645501</v>
      </c>
      <c r="V353">
        <v>0</v>
      </c>
      <c r="W353">
        <v>43.261099058328803</v>
      </c>
      <c r="X353" s="36">
        <f t="shared" si="199"/>
        <v>6.4084411511195327</v>
      </c>
      <c r="Y353" s="41">
        <f t="shared" si="209"/>
        <v>0</v>
      </c>
      <c r="Z353" s="42">
        <f t="shared" si="210"/>
        <v>0</v>
      </c>
      <c r="AA353" s="61">
        <f t="shared" si="200"/>
        <v>27.442500591278076</v>
      </c>
      <c r="AB353" s="37" t="str">
        <f t="shared" si="211"/>
        <v xml:space="preserve"> </v>
      </c>
      <c r="AC353" s="89" t="str">
        <f t="shared" si="216"/>
        <v/>
      </c>
      <c r="AD353" s="89" t="str">
        <f t="shared" si="222"/>
        <v/>
      </c>
      <c r="AE353" s="168">
        <f t="shared" si="218"/>
        <v>0</v>
      </c>
      <c r="AF353" s="165">
        <f t="shared" si="233"/>
        <v>0</v>
      </c>
      <c r="AG353" s="70" t="str">
        <f t="shared" si="223"/>
        <v/>
      </c>
      <c r="AH353" s="102" t="str">
        <f t="shared" si="224"/>
        <v/>
      </c>
      <c r="AI353" s="230" t="str">
        <f t="shared" si="201"/>
        <v/>
      </c>
      <c r="AJ353" s="46">
        <f t="shared" si="230"/>
        <v>0</v>
      </c>
      <c r="AK353" s="27">
        <v>22631</v>
      </c>
      <c r="AL353">
        <v>11.060000419616699</v>
      </c>
      <c r="AM353">
        <v>20.2299995422363</v>
      </c>
      <c r="AN353">
        <v>5.6999998092651403</v>
      </c>
      <c r="AO353">
        <v>43.2065100312848</v>
      </c>
      <c r="AP353" s="34">
        <f t="shared" si="202"/>
        <v>4.1079654916709769</v>
      </c>
      <c r="AQ353" s="38">
        <f t="shared" si="212"/>
        <v>16.182380061169461</v>
      </c>
      <c r="AR353" s="40">
        <f t="shared" si="213"/>
        <v>0.3236476012233892</v>
      </c>
      <c r="AS353" s="61">
        <f t="shared" si="203"/>
        <v>17.9374997615814</v>
      </c>
      <c r="AT353" s="35">
        <f t="shared" si="204"/>
        <v>1</v>
      </c>
      <c r="AU353" s="76">
        <f t="shared" si="217"/>
        <v>1</v>
      </c>
      <c r="AV353" s="89" t="str">
        <f t="shared" si="226"/>
        <v/>
      </c>
      <c r="AW353" s="168">
        <f t="shared" si="205"/>
        <v>0.11331260841055561</v>
      </c>
      <c r="AX353" s="165">
        <f t="shared" si="234"/>
        <v>0</v>
      </c>
      <c r="AY353" s="70" t="str">
        <f t="shared" si="225"/>
        <v/>
      </c>
      <c r="AZ353" s="102" t="str">
        <f t="shared" si="227"/>
        <v/>
      </c>
      <c r="BA353" s="230" t="str">
        <f t="shared" si="214"/>
        <v/>
      </c>
      <c r="BB353" s="46">
        <f t="shared" si="231"/>
        <v>0</v>
      </c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DG353">
        <v>10.7</v>
      </c>
      <c r="DH353">
        <v>29.6</v>
      </c>
      <c r="DK353">
        <v>0</v>
      </c>
    </row>
    <row r="354" spans="1:115" ht="15.6">
      <c r="A354" s="27">
        <v>20440</v>
      </c>
      <c r="B354">
        <v>14.2299995422363</v>
      </c>
      <c r="C354">
        <v>24.629999160766602</v>
      </c>
      <c r="D354">
        <v>0</v>
      </c>
      <c r="E354">
        <v>43.2065100312848</v>
      </c>
      <c r="F354" s="36">
        <f t="shared" si="196"/>
        <v>4.8699065775765975</v>
      </c>
      <c r="G354" s="41">
        <f t="shared" si="206"/>
        <v>0</v>
      </c>
      <c r="H354" s="42">
        <f t="shared" si="207"/>
        <v>0</v>
      </c>
      <c r="I354" s="61">
        <f t="shared" si="197"/>
        <v>22.029999256134026</v>
      </c>
      <c r="J354" s="37" t="str">
        <f t="shared" si="208"/>
        <v xml:space="preserve"> </v>
      </c>
      <c r="K354" s="89">
        <f t="shared" si="215"/>
        <v>1</v>
      </c>
      <c r="L354" s="89">
        <f t="shared" si="219"/>
        <v>1</v>
      </c>
      <c r="M354" s="168">
        <f t="shared" si="229"/>
        <v>0</v>
      </c>
      <c r="N354" s="165">
        <f t="shared" si="232"/>
        <v>0</v>
      </c>
      <c r="O354" s="70" t="str">
        <f t="shared" si="220"/>
        <v/>
      </c>
      <c r="P354" s="102">
        <f t="shared" si="221"/>
        <v>20.168000793457001</v>
      </c>
      <c r="Q354" s="230" t="str">
        <f t="shared" si="198"/>
        <v/>
      </c>
      <c r="R354" s="46">
        <f t="shared" si="228"/>
        <v>0</v>
      </c>
      <c r="S354" s="27">
        <v>22266</v>
      </c>
      <c r="T354">
        <v>18.930000305175799</v>
      </c>
      <c r="U354">
        <v>31.350000381469702</v>
      </c>
      <c r="V354">
        <v>0</v>
      </c>
      <c r="W354">
        <v>43.2065100312848</v>
      </c>
      <c r="X354" s="36">
        <f t="shared" si="199"/>
        <v>6.1380974969763962</v>
      </c>
      <c r="Y354" s="41">
        <f t="shared" si="209"/>
        <v>0</v>
      </c>
      <c r="Z354" s="42">
        <f t="shared" si="210"/>
        <v>0</v>
      </c>
      <c r="AA354" s="61">
        <f t="shared" si="200"/>
        <v>28.245000362396226</v>
      </c>
      <c r="AB354" s="37" t="str">
        <f t="shared" si="211"/>
        <v xml:space="preserve"> </v>
      </c>
      <c r="AC354" s="89" t="str">
        <f t="shared" si="216"/>
        <v/>
      </c>
      <c r="AD354" s="89" t="str">
        <f t="shared" si="222"/>
        <v/>
      </c>
      <c r="AE354" s="168">
        <f t="shared" si="218"/>
        <v>0</v>
      </c>
      <c r="AF354" s="165">
        <f t="shared" si="233"/>
        <v>0</v>
      </c>
      <c r="AG354" s="70" t="str">
        <f t="shared" si="223"/>
        <v/>
      </c>
      <c r="AH354" s="102" t="str">
        <f t="shared" si="224"/>
        <v/>
      </c>
      <c r="AI354" s="230" t="str">
        <f t="shared" si="201"/>
        <v/>
      </c>
      <c r="AJ354" s="46">
        <f t="shared" si="230"/>
        <v>0</v>
      </c>
      <c r="AK354" s="27">
        <v>22632</v>
      </c>
      <c r="AL354">
        <v>15.9799995422363</v>
      </c>
      <c r="AM354">
        <v>22.950000762939499</v>
      </c>
      <c r="AN354">
        <v>0</v>
      </c>
      <c r="AO354">
        <v>43.145160197167698</v>
      </c>
      <c r="AP354" s="34">
        <f t="shared" si="202"/>
        <v>3.9848446218435898</v>
      </c>
      <c r="AQ354" s="38">
        <f t="shared" si="212"/>
        <v>12.994504363694588</v>
      </c>
      <c r="AR354" s="40">
        <f t="shared" si="213"/>
        <v>0.25989008727389179</v>
      </c>
      <c r="AS354" s="61">
        <f t="shared" si="203"/>
        <v>21.2075004577637</v>
      </c>
      <c r="AT354" s="35">
        <f t="shared" si="204"/>
        <v>1</v>
      </c>
      <c r="AU354" s="76">
        <f t="shared" si="217"/>
        <v>1</v>
      </c>
      <c r="AV354" s="89" t="str">
        <f t="shared" si="226"/>
        <v/>
      </c>
      <c r="AW354" s="168">
        <f t="shared" si="205"/>
        <v>7.7189622083044779E-2</v>
      </c>
      <c r="AX354" s="165">
        <f t="shared" si="234"/>
        <v>0</v>
      </c>
      <c r="AY354" s="70" t="str">
        <f t="shared" si="225"/>
        <v/>
      </c>
      <c r="AZ354" s="102" t="str">
        <f t="shared" si="227"/>
        <v/>
      </c>
      <c r="BA354" s="230" t="str">
        <f t="shared" si="214"/>
        <v/>
      </c>
      <c r="BB354" s="46">
        <f t="shared" si="231"/>
        <v>0</v>
      </c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DG354">
        <v>14</v>
      </c>
      <c r="DH354">
        <v>35.799999999999997</v>
      </c>
      <c r="DK354">
        <v>0</v>
      </c>
    </row>
    <row r="355" spans="1:115" ht="15.6">
      <c r="A355" s="27">
        <v>20441</v>
      </c>
      <c r="B355">
        <v>13.9099998474121</v>
      </c>
      <c r="C355">
        <v>22.399999618530298</v>
      </c>
      <c r="D355">
        <v>0</v>
      </c>
      <c r="E355">
        <v>43.145160197167698</v>
      </c>
      <c r="F355" s="36">
        <f t="shared" si="196"/>
        <v>4.2433315522085779</v>
      </c>
      <c r="G355" s="41">
        <f t="shared" si="206"/>
        <v>0</v>
      </c>
      <c r="H355" s="42">
        <f t="shared" si="207"/>
        <v>0</v>
      </c>
      <c r="I355" s="61">
        <f t="shared" si="197"/>
        <v>20.27749967575075</v>
      </c>
      <c r="J355" s="37" t="str">
        <f t="shared" si="208"/>
        <v xml:space="preserve"> </v>
      </c>
      <c r="K355" s="89">
        <f t="shared" si="215"/>
        <v>1</v>
      </c>
      <c r="L355" s="89">
        <f t="shared" si="219"/>
        <v>1</v>
      </c>
      <c r="M355" s="168">
        <f t="shared" si="229"/>
        <v>0.10822448901413932</v>
      </c>
      <c r="N355" s="165">
        <f t="shared" si="232"/>
        <v>0</v>
      </c>
      <c r="O355" s="70" t="str">
        <f t="shared" si="220"/>
        <v/>
      </c>
      <c r="P355" s="102">
        <f t="shared" si="221"/>
        <v>20.398000144958459</v>
      </c>
      <c r="Q355" s="230" t="str">
        <f t="shared" si="198"/>
        <v/>
      </c>
      <c r="R355" s="46">
        <f t="shared" si="228"/>
        <v>0</v>
      </c>
      <c r="S355" s="27">
        <v>22267</v>
      </c>
      <c r="T355">
        <v>17.600000381469702</v>
      </c>
      <c r="U355">
        <v>27.299999237060501</v>
      </c>
      <c r="V355">
        <v>0</v>
      </c>
      <c r="W355">
        <v>43.145160197167698</v>
      </c>
      <c r="X355" s="36">
        <f t="shared" si="199"/>
        <v>5.0774489041691311</v>
      </c>
      <c r="Y355" s="41">
        <f t="shared" si="209"/>
        <v>0</v>
      </c>
      <c r="Z355" s="42">
        <f t="shared" si="210"/>
        <v>0</v>
      </c>
      <c r="AA355" s="61">
        <f t="shared" si="200"/>
        <v>24.874999523162799</v>
      </c>
      <c r="AB355" s="37" t="str">
        <f t="shared" si="211"/>
        <v xml:space="preserve"> </v>
      </c>
      <c r="AC355" s="89" t="str">
        <f t="shared" si="216"/>
        <v/>
      </c>
      <c r="AD355" s="89" t="str">
        <f t="shared" si="222"/>
        <v/>
      </c>
      <c r="AE355" s="168">
        <f t="shared" si="218"/>
        <v>0</v>
      </c>
      <c r="AF355" s="165">
        <f t="shared" si="233"/>
        <v>0</v>
      </c>
      <c r="AG355" s="70" t="str">
        <f t="shared" si="223"/>
        <v/>
      </c>
      <c r="AH355" s="102" t="str">
        <f t="shared" si="224"/>
        <v/>
      </c>
      <c r="AI355" s="230" t="str">
        <f t="shared" si="201"/>
        <v/>
      </c>
      <c r="AJ355" s="46">
        <f t="shared" si="230"/>
        <v>0</v>
      </c>
      <c r="AK355" s="27">
        <v>22633</v>
      </c>
      <c r="AL355">
        <v>15.2600002288818</v>
      </c>
      <c r="AM355">
        <v>29.9799995422363</v>
      </c>
      <c r="AN355">
        <v>0</v>
      </c>
      <c r="AO355">
        <v>43.077224278007101</v>
      </c>
      <c r="AP355" s="34">
        <f t="shared" si="202"/>
        <v>6.271330168799917</v>
      </c>
      <c r="AQ355" s="38">
        <f t="shared" si="212"/>
        <v>7.977440228654654</v>
      </c>
      <c r="AR355" s="40">
        <f t="shared" si="213"/>
        <v>0.15954880457309309</v>
      </c>
      <c r="AS355" s="61">
        <f t="shared" si="203"/>
        <v>26.299999713897677</v>
      </c>
      <c r="AT355" s="35" t="str">
        <f t="shared" si="204"/>
        <v xml:space="preserve"> </v>
      </c>
      <c r="AU355" s="76">
        <f t="shared" si="217"/>
        <v>1</v>
      </c>
      <c r="AV355" s="89" t="str">
        <f t="shared" si="226"/>
        <v/>
      </c>
      <c r="AW355" s="168">
        <f t="shared" si="205"/>
        <v>0</v>
      </c>
      <c r="AX355" s="165">
        <f t="shared" si="234"/>
        <v>0</v>
      </c>
      <c r="AY355" s="70" t="str">
        <f t="shared" si="225"/>
        <v/>
      </c>
      <c r="AZ355" s="102" t="str">
        <f t="shared" si="227"/>
        <v/>
      </c>
      <c r="BA355" s="230" t="str">
        <f t="shared" si="214"/>
        <v/>
      </c>
      <c r="BB355" s="46">
        <f t="shared" si="231"/>
        <v>0</v>
      </c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DG355">
        <v>12.5</v>
      </c>
      <c r="DH355">
        <v>35.5</v>
      </c>
      <c r="DK355">
        <v>0</v>
      </c>
    </row>
    <row r="356" spans="1:115" ht="15.6">
      <c r="A356" s="27">
        <v>20442</v>
      </c>
      <c r="B356">
        <v>9.6899995803833008</v>
      </c>
      <c r="C356">
        <v>21.930000305175799</v>
      </c>
      <c r="D356">
        <v>0</v>
      </c>
      <c r="E356">
        <v>43.077224278007101</v>
      </c>
      <c r="F356" s="36">
        <f t="shared" si="196"/>
        <v>4.7551990008872931</v>
      </c>
      <c r="G356" s="41">
        <f t="shared" si="206"/>
        <v>0</v>
      </c>
      <c r="H356" s="42">
        <f t="shared" si="207"/>
        <v>0</v>
      </c>
      <c r="I356" s="61">
        <f t="shared" si="197"/>
        <v>18.870000123977675</v>
      </c>
      <c r="J356" s="37" t="str">
        <f t="shared" si="208"/>
        <v xml:space="preserve"> </v>
      </c>
      <c r="K356" s="89" t="str">
        <f t="shared" si="215"/>
        <v/>
      </c>
      <c r="L356" s="89">
        <f t="shared" si="219"/>
        <v>1</v>
      </c>
      <c r="M356" s="168">
        <f t="shared" si="229"/>
        <v>0.11611088678873649</v>
      </c>
      <c r="N356" s="165">
        <f t="shared" si="232"/>
        <v>0</v>
      </c>
      <c r="O356" s="70" t="str">
        <f t="shared" si="220"/>
        <v/>
      </c>
      <c r="P356" s="102">
        <f t="shared" si="221"/>
        <v>20.398000144958459</v>
      </c>
      <c r="Q356" s="230">
        <f t="shared" si="198"/>
        <v>20442</v>
      </c>
      <c r="R356" s="46">
        <f t="shared" si="228"/>
        <v>1</v>
      </c>
      <c r="S356" s="27">
        <v>22268</v>
      </c>
      <c r="T356">
        <v>16.959999084472699</v>
      </c>
      <c r="U356">
        <v>29.649999618530298</v>
      </c>
      <c r="V356">
        <v>0</v>
      </c>
      <c r="W356">
        <v>43.077224278007101</v>
      </c>
      <c r="X356" s="36">
        <f t="shared" si="199"/>
        <v>5.921543566774754</v>
      </c>
      <c r="Y356" s="41">
        <f t="shared" si="209"/>
        <v>0</v>
      </c>
      <c r="Z356" s="42">
        <f t="shared" si="210"/>
        <v>0</v>
      </c>
      <c r="AA356" s="61">
        <f t="shared" si="200"/>
        <v>26.477499485015898</v>
      </c>
      <c r="AB356" s="37" t="str">
        <f t="shared" si="211"/>
        <v xml:space="preserve"> </v>
      </c>
      <c r="AC356" s="89" t="str">
        <f t="shared" si="216"/>
        <v/>
      </c>
      <c r="AD356" s="89" t="str">
        <f t="shared" si="222"/>
        <v/>
      </c>
      <c r="AE356" s="168">
        <f t="shared" si="218"/>
        <v>0</v>
      </c>
      <c r="AF356" s="165">
        <f t="shared" si="233"/>
        <v>0</v>
      </c>
      <c r="AG356" s="70" t="str">
        <f t="shared" si="223"/>
        <v/>
      </c>
      <c r="AH356" s="102" t="str">
        <f t="shared" si="224"/>
        <v/>
      </c>
      <c r="AI356" s="230" t="str">
        <f t="shared" si="201"/>
        <v/>
      </c>
      <c r="AJ356" s="46">
        <f t="shared" si="230"/>
        <v>0</v>
      </c>
      <c r="AK356" s="27">
        <v>22634</v>
      </c>
      <c r="AL356">
        <v>20.420000076293899</v>
      </c>
      <c r="AM356">
        <v>36.900001525878899</v>
      </c>
      <c r="AN356">
        <v>0</v>
      </c>
      <c r="AO356">
        <v>43.002876995832601</v>
      </c>
      <c r="AP356" s="34">
        <f t="shared" si="202"/>
        <v>7.6140741042003564</v>
      </c>
      <c r="AQ356" s="38">
        <f t="shared" si="212"/>
        <v>1.8861809452943685</v>
      </c>
      <c r="AR356" s="40">
        <f t="shared" si="213"/>
        <v>3.7723618905887372E-2</v>
      </c>
      <c r="AS356" s="61">
        <f t="shared" si="203"/>
        <v>32.780001163482652</v>
      </c>
      <c r="AT356" s="35" t="str">
        <f t="shared" si="204"/>
        <v xml:space="preserve"> </v>
      </c>
      <c r="AU356" s="76">
        <f t="shared" si="217"/>
        <v>1</v>
      </c>
      <c r="AV356" s="89" t="str">
        <f t="shared" si="226"/>
        <v/>
      </c>
      <c r="AW356" s="168">
        <f t="shared" si="205"/>
        <v>0</v>
      </c>
      <c r="AX356" s="165">
        <f t="shared" si="234"/>
        <v>0</v>
      </c>
      <c r="AY356" s="70" t="str">
        <f t="shared" si="225"/>
        <v/>
      </c>
      <c r="AZ356" s="102" t="str">
        <f t="shared" si="227"/>
        <v/>
      </c>
      <c r="BA356" s="230" t="str">
        <f t="shared" si="214"/>
        <v/>
      </c>
      <c r="BB356" s="46">
        <f t="shared" si="231"/>
        <v>0</v>
      </c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DG356" s="39">
        <v>12</v>
      </c>
      <c r="DH356">
        <v>33.5</v>
      </c>
      <c r="DK356">
        <v>0</v>
      </c>
    </row>
    <row r="357" spans="1:115" ht="15.6">
      <c r="A357" s="27">
        <v>20443</v>
      </c>
      <c r="B357">
        <v>13.680000305175801</v>
      </c>
      <c r="C357">
        <v>25.659999847412099</v>
      </c>
      <c r="D357">
        <v>0</v>
      </c>
      <c r="E357">
        <v>43.002876995832601</v>
      </c>
      <c r="F357" s="36">
        <f t="shared" si="196"/>
        <v>5.2356590624884687</v>
      </c>
      <c r="G357" s="41">
        <f t="shared" si="206"/>
        <v>0</v>
      </c>
      <c r="H357" s="42">
        <f t="shared" si="207"/>
        <v>0</v>
      </c>
      <c r="I357" s="61">
        <f t="shared" si="197"/>
        <v>22.664999961853024</v>
      </c>
      <c r="J357" s="37" t="str">
        <f t="shared" si="208"/>
        <v xml:space="preserve"> </v>
      </c>
      <c r="K357" s="89" t="str">
        <f t="shared" si="215"/>
        <v/>
      </c>
      <c r="L357" s="89" t="str">
        <f t="shared" si="219"/>
        <v/>
      </c>
      <c r="M357" s="168">
        <f t="shared" si="229"/>
        <v>0</v>
      </c>
      <c r="N357" s="165">
        <f t="shared" si="232"/>
        <v>0</v>
      </c>
      <c r="O357" s="70" t="str">
        <f t="shared" si="220"/>
        <v/>
      </c>
      <c r="P357" s="102" t="str">
        <f t="shared" si="221"/>
        <v/>
      </c>
      <c r="Q357" s="230" t="str">
        <f t="shared" si="198"/>
        <v/>
      </c>
      <c r="R357" s="46">
        <f t="shared" si="228"/>
        <v>0</v>
      </c>
      <c r="S357" s="27">
        <v>22269</v>
      </c>
      <c r="T357">
        <v>17.920000076293899</v>
      </c>
      <c r="U357">
        <v>27.569999694824201</v>
      </c>
      <c r="V357">
        <v>0</v>
      </c>
      <c r="W357">
        <v>43.002876995832601</v>
      </c>
      <c r="X357" s="36">
        <f t="shared" si="199"/>
        <v>5.0846400644810128</v>
      </c>
      <c r="Y357" s="41">
        <f t="shared" si="209"/>
        <v>0</v>
      </c>
      <c r="Z357" s="42">
        <f t="shared" si="210"/>
        <v>0</v>
      </c>
      <c r="AA357" s="61">
        <f t="shared" si="200"/>
        <v>25.157499790191626</v>
      </c>
      <c r="AB357" s="37" t="str">
        <f t="shared" si="211"/>
        <v xml:space="preserve"> </v>
      </c>
      <c r="AC357" s="89" t="str">
        <f t="shared" si="216"/>
        <v/>
      </c>
      <c r="AD357" s="89" t="str">
        <f t="shared" si="222"/>
        <v/>
      </c>
      <c r="AE357" s="168">
        <f t="shared" si="218"/>
        <v>0</v>
      </c>
      <c r="AF357" s="165">
        <f t="shared" si="233"/>
        <v>0</v>
      </c>
      <c r="AG357" s="70" t="str">
        <f t="shared" si="223"/>
        <v/>
      </c>
      <c r="AH357" s="102" t="str">
        <f t="shared" si="224"/>
        <v/>
      </c>
      <c r="AI357" s="230" t="str">
        <f t="shared" si="201"/>
        <v/>
      </c>
      <c r="AJ357" s="46">
        <f t="shared" si="230"/>
        <v>0</v>
      </c>
      <c r="AK357" s="27">
        <v>22635</v>
      </c>
      <c r="AL357">
        <v>22.2700004577637</v>
      </c>
      <c r="AM357">
        <v>38.7700004577637</v>
      </c>
      <c r="AN357">
        <v>0</v>
      </c>
      <c r="AO357">
        <v>42.922293072673398</v>
      </c>
      <c r="AP357" s="34">
        <f t="shared" si="202"/>
        <v>7.9088541943239052</v>
      </c>
      <c r="AQ357" s="38">
        <f t="shared" si="212"/>
        <v>0</v>
      </c>
      <c r="AR357" s="40">
        <f t="shared" si="213"/>
        <v>0</v>
      </c>
      <c r="AS357" s="61">
        <f t="shared" si="203"/>
        <v>34.6450004577637</v>
      </c>
      <c r="AT357" s="35" t="str">
        <f t="shared" si="204"/>
        <v xml:space="preserve"> </v>
      </c>
      <c r="AU357" s="76">
        <f t="shared" si="217"/>
        <v>1</v>
      </c>
      <c r="AV357" s="89" t="str">
        <f t="shared" si="226"/>
        <v/>
      </c>
      <c r="AW357" s="168">
        <f t="shared" si="205"/>
        <v>0</v>
      </c>
      <c r="AX357" s="165">
        <f t="shared" si="234"/>
        <v>0</v>
      </c>
      <c r="AY357" s="70" t="str">
        <f t="shared" si="225"/>
        <v/>
      </c>
      <c r="AZ357" s="102" t="str">
        <f t="shared" si="227"/>
        <v/>
      </c>
      <c r="BA357" s="230" t="str">
        <f t="shared" si="214"/>
        <v/>
      </c>
      <c r="BB357" s="46">
        <f t="shared" si="231"/>
        <v>0</v>
      </c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DG357">
        <v>12.1</v>
      </c>
      <c r="DH357">
        <v>30.5</v>
      </c>
      <c r="DK357">
        <v>0</v>
      </c>
    </row>
    <row r="358" spans="1:115" ht="15.6">
      <c r="A358" s="27">
        <v>20444</v>
      </c>
      <c r="B358">
        <v>14.810000419616699</v>
      </c>
      <c r="C358">
        <v>32.180000305175803</v>
      </c>
      <c r="D358">
        <v>0</v>
      </c>
      <c r="E358">
        <v>42.922293072673398</v>
      </c>
      <c r="F358" s="36">
        <f t="shared" si="196"/>
        <v>6.9349294818497045</v>
      </c>
      <c r="G358" s="41">
        <f t="shared" si="206"/>
        <v>0</v>
      </c>
      <c r="H358" s="42">
        <f t="shared" si="207"/>
        <v>0</v>
      </c>
      <c r="I358" s="61">
        <f t="shared" si="197"/>
        <v>27.837500333786025</v>
      </c>
      <c r="J358" s="37" t="str">
        <f t="shared" si="208"/>
        <v xml:space="preserve"> </v>
      </c>
      <c r="K358" s="89" t="str">
        <f t="shared" si="215"/>
        <v/>
      </c>
      <c r="L358" s="89" t="str">
        <f t="shared" si="219"/>
        <v/>
      </c>
      <c r="M358" s="168">
        <f t="shared" si="229"/>
        <v>0</v>
      </c>
      <c r="N358" s="165">
        <f t="shared" si="232"/>
        <v>0</v>
      </c>
      <c r="O358" s="70" t="str">
        <f t="shared" si="220"/>
        <v/>
      </c>
      <c r="P358" s="102" t="str">
        <f t="shared" si="221"/>
        <v/>
      </c>
      <c r="Q358" s="230" t="str">
        <f t="shared" si="198"/>
        <v/>
      </c>
      <c r="R358" s="46">
        <f t="shared" si="228"/>
        <v>0</v>
      </c>
      <c r="S358" s="27">
        <v>22270</v>
      </c>
      <c r="T358">
        <v>16.879999160766602</v>
      </c>
      <c r="U358">
        <v>31.709999084472699</v>
      </c>
      <c r="V358">
        <v>0</v>
      </c>
      <c r="W358">
        <v>42.922293072673398</v>
      </c>
      <c r="X358" s="36">
        <f t="shared" si="199"/>
        <v>6.5319935381750867</v>
      </c>
      <c r="Y358" s="41">
        <f t="shared" si="209"/>
        <v>0</v>
      </c>
      <c r="Z358" s="42">
        <f t="shared" si="210"/>
        <v>0</v>
      </c>
      <c r="AA358" s="61">
        <f t="shared" si="200"/>
        <v>28.002499103546175</v>
      </c>
      <c r="AB358" s="37" t="str">
        <f t="shared" si="211"/>
        <v xml:space="preserve"> </v>
      </c>
      <c r="AC358" s="89" t="str">
        <f t="shared" si="216"/>
        <v/>
      </c>
      <c r="AD358" s="89" t="str">
        <f t="shared" si="222"/>
        <v/>
      </c>
      <c r="AE358" s="168">
        <f t="shared" si="218"/>
        <v>0</v>
      </c>
      <c r="AF358" s="165">
        <f t="shared" si="233"/>
        <v>0</v>
      </c>
      <c r="AG358" s="70" t="str">
        <f t="shared" si="223"/>
        <v/>
      </c>
      <c r="AH358" s="102" t="str">
        <f t="shared" si="224"/>
        <v/>
      </c>
      <c r="AI358" s="230" t="str">
        <f t="shared" si="201"/>
        <v/>
      </c>
      <c r="AJ358" s="46">
        <f t="shared" si="230"/>
        <v>0</v>
      </c>
      <c r="AK358" s="27">
        <v>22636</v>
      </c>
      <c r="AL358">
        <v>18.540000915527301</v>
      </c>
      <c r="AM358">
        <v>24.290000915527301</v>
      </c>
      <c r="AN358">
        <v>0</v>
      </c>
      <c r="AO358">
        <v>42.835647230559204</v>
      </c>
      <c r="AP358" s="34">
        <f t="shared" si="202"/>
        <v>3.781405371615798</v>
      </c>
      <c r="AQ358" s="38">
        <f t="shared" si="212"/>
        <v>0</v>
      </c>
      <c r="AR358" s="40">
        <f t="shared" si="213"/>
        <v>0</v>
      </c>
      <c r="AS358" s="61">
        <f t="shared" si="203"/>
        <v>22.852500915527301</v>
      </c>
      <c r="AT358" s="35" t="str">
        <f t="shared" si="204"/>
        <v xml:space="preserve"> </v>
      </c>
      <c r="AU358" s="76" t="str">
        <f t="shared" si="217"/>
        <v/>
      </c>
      <c r="AV358" s="89" t="str">
        <f t="shared" si="226"/>
        <v/>
      </c>
      <c r="AW358" s="168">
        <f t="shared" si="205"/>
        <v>0</v>
      </c>
      <c r="AX358" s="165">
        <f t="shared" si="234"/>
        <v>0</v>
      </c>
      <c r="AY358" s="70" t="str">
        <f t="shared" si="225"/>
        <v/>
      </c>
      <c r="AZ358" s="102" t="str">
        <f t="shared" si="227"/>
        <v/>
      </c>
      <c r="BA358" s="230" t="str">
        <f t="shared" si="214"/>
        <v/>
      </c>
      <c r="BB358" s="46">
        <f t="shared" si="231"/>
        <v>0</v>
      </c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DG358" s="39">
        <v>11</v>
      </c>
      <c r="DH358" s="39">
        <v>30.5</v>
      </c>
      <c r="DK358">
        <v>0</v>
      </c>
    </row>
    <row r="359" spans="1:115" ht="15.6">
      <c r="A359" s="27">
        <v>20445</v>
      </c>
      <c r="B359">
        <v>17.340000152587901</v>
      </c>
      <c r="C359">
        <v>38.369998931884801</v>
      </c>
      <c r="D359">
        <v>0</v>
      </c>
      <c r="E359">
        <v>42.835647230559204</v>
      </c>
      <c r="F359" s="36">
        <f t="shared" si="196"/>
        <v>8.4192819071211957</v>
      </c>
      <c r="G359" s="41">
        <f t="shared" si="206"/>
        <v>0</v>
      </c>
      <c r="H359" s="42">
        <f t="shared" si="207"/>
        <v>0</v>
      </c>
      <c r="I359" s="61">
        <f t="shared" si="197"/>
        <v>33.112499237060575</v>
      </c>
      <c r="J359" s="37" t="str">
        <f t="shared" si="208"/>
        <v xml:space="preserve"> </v>
      </c>
      <c r="K359" s="89" t="str">
        <f t="shared" si="215"/>
        <v/>
      </c>
      <c r="L359" s="89" t="str">
        <f t="shared" si="219"/>
        <v/>
      </c>
      <c r="M359" s="168">
        <f t="shared" si="229"/>
        <v>0</v>
      </c>
      <c r="N359" s="165">
        <f t="shared" si="232"/>
        <v>0</v>
      </c>
      <c r="O359" s="70" t="str">
        <f t="shared" si="220"/>
        <v/>
      </c>
      <c r="P359" s="102" t="str">
        <f t="shared" si="221"/>
        <v/>
      </c>
      <c r="Q359" s="230" t="str">
        <f t="shared" si="198"/>
        <v/>
      </c>
      <c r="R359" s="46">
        <f t="shared" si="228"/>
        <v>0</v>
      </c>
      <c r="S359" s="27">
        <v>22271</v>
      </c>
      <c r="T359">
        <v>20.559999465942401</v>
      </c>
      <c r="U359">
        <v>36.599998474121101</v>
      </c>
      <c r="V359">
        <v>0</v>
      </c>
      <c r="W359">
        <v>42.835647230559204</v>
      </c>
      <c r="X359" s="36">
        <f t="shared" si="199"/>
        <v>7.4696454473211702</v>
      </c>
      <c r="Y359" s="41">
        <f t="shared" si="209"/>
        <v>0</v>
      </c>
      <c r="Z359" s="42">
        <f t="shared" si="210"/>
        <v>0</v>
      </c>
      <c r="AA359" s="61">
        <f t="shared" si="200"/>
        <v>32.589998722076423</v>
      </c>
      <c r="AB359" s="37" t="str">
        <f t="shared" si="211"/>
        <v xml:space="preserve"> </v>
      </c>
      <c r="AC359" s="89" t="str">
        <f t="shared" si="216"/>
        <v/>
      </c>
      <c r="AD359" s="89" t="str">
        <f t="shared" si="222"/>
        <v/>
      </c>
      <c r="AE359" s="168">
        <f t="shared" si="218"/>
        <v>0</v>
      </c>
      <c r="AF359" s="165">
        <f t="shared" si="233"/>
        <v>0</v>
      </c>
      <c r="AG359" s="70" t="str">
        <f t="shared" si="223"/>
        <v/>
      </c>
      <c r="AH359" s="102" t="str">
        <f t="shared" si="224"/>
        <v/>
      </c>
      <c r="AI359" s="230" t="str">
        <f t="shared" si="201"/>
        <v/>
      </c>
      <c r="AJ359" s="46">
        <f t="shared" si="230"/>
        <v>0</v>
      </c>
      <c r="AK359" s="27">
        <v>22637</v>
      </c>
      <c r="AL359">
        <v>16.969999313354499</v>
      </c>
      <c r="AM359">
        <v>22.909999847412099</v>
      </c>
      <c r="AN359">
        <v>0</v>
      </c>
      <c r="AO359">
        <v>42.743114191519403</v>
      </c>
      <c r="AP359" s="34">
        <f t="shared" si="202"/>
        <v>3.690821532202631</v>
      </c>
      <c r="AQ359" s="38">
        <f t="shared" si="212"/>
        <v>0</v>
      </c>
      <c r="AR359" s="40">
        <f t="shared" si="213"/>
        <v>0</v>
      </c>
      <c r="AS359" s="61">
        <f t="shared" si="203"/>
        <v>21.424999713897698</v>
      </c>
      <c r="AT359" s="35" t="str">
        <f t="shared" si="204"/>
        <v xml:space="preserve"> </v>
      </c>
      <c r="AU359" s="76" t="str">
        <f t="shared" si="217"/>
        <v/>
      </c>
      <c r="AV359" s="89" t="str">
        <f t="shared" si="226"/>
        <v/>
      </c>
      <c r="AW359" s="168">
        <f t="shared" si="205"/>
        <v>5.1968732980465109E-2</v>
      </c>
      <c r="AX359" s="165">
        <f t="shared" si="234"/>
        <v>0</v>
      </c>
      <c r="AY359" s="70" t="str">
        <f t="shared" si="225"/>
        <v/>
      </c>
      <c r="AZ359" s="102" t="str">
        <f t="shared" si="227"/>
        <v/>
      </c>
      <c r="BA359" s="230" t="str">
        <f t="shared" si="214"/>
        <v/>
      </c>
      <c r="BB359" s="46">
        <f t="shared" si="231"/>
        <v>0</v>
      </c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DG359">
        <v>11</v>
      </c>
      <c r="DH359">
        <v>41.5</v>
      </c>
      <c r="DK359">
        <v>0</v>
      </c>
    </row>
    <row r="360" spans="1:115" ht="15.6">
      <c r="A360" s="27">
        <v>20446</v>
      </c>
      <c r="B360">
        <v>19.469999313354499</v>
      </c>
      <c r="C360">
        <v>33.2299995422363</v>
      </c>
      <c r="D360">
        <v>0</v>
      </c>
      <c r="E360">
        <v>42.743114191519403</v>
      </c>
      <c r="F360" s="36">
        <f t="shared" si="196"/>
        <v>6.5715502851880405</v>
      </c>
      <c r="G360" s="41">
        <f t="shared" si="206"/>
        <v>0</v>
      </c>
      <c r="H360" s="42">
        <f t="shared" si="207"/>
        <v>0</v>
      </c>
      <c r="I360" s="61">
        <f t="shared" si="197"/>
        <v>29.789999485015848</v>
      </c>
      <c r="J360" s="37" t="str">
        <f t="shared" si="208"/>
        <v xml:space="preserve"> </v>
      </c>
      <c r="K360" s="89" t="str">
        <f t="shared" si="215"/>
        <v/>
      </c>
      <c r="L360" s="89" t="str">
        <f t="shared" si="219"/>
        <v/>
      </c>
      <c r="M360" s="168">
        <f t="shared" si="229"/>
        <v>0</v>
      </c>
      <c r="N360" s="165">
        <f t="shared" si="232"/>
        <v>0</v>
      </c>
      <c r="O360" s="70" t="str">
        <f t="shared" si="220"/>
        <v/>
      </c>
      <c r="P360" s="102" t="str">
        <f t="shared" si="221"/>
        <v/>
      </c>
      <c r="Q360" s="230" t="str">
        <f t="shared" si="198"/>
        <v/>
      </c>
      <c r="R360" s="46">
        <f t="shared" si="228"/>
        <v>0</v>
      </c>
      <c r="S360" s="27">
        <v>22272</v>
      </c>
      <c r="T360">
        <v>20.639999389648398</v>
      </c>
      <c r="U360">
        <v>38.209999084472699</v>
      </c>
      <c r="V360">
        <v>0</v>
      </c>
      <c r="W360">
        <v>42.743114191519403</v>
      </c>
      <c r="X360" s="36">
        <f t="shared" si="199"/>
        <v>7.9430217023579557</v>
      </c>
      <c r="Y360" s="41">
        <f t="shared" si="209"/>
        <v>0</v>
      </c>
      <c r="Z360" s="42">
        <f t="shared" si="210"/>
        <v>0</v>
      </c>
      <c r="AA360" s="61">
        <f t="shared" si="200"/>
        <v>33.817499160766623</v>
      </c>
      <c r="AB360" s="37" t="str">
        <f t="shared" si="211"/>
        <v xml:space="preserve"> </v>
      </c>
      <c r="AC360" s="89" t="str">
        <f t="shared" si="216"/>
        <v/>
      </c>
      <c r="AD360" s="89" t="str">
        <f t="shared" si="222"/>
        <v/>
      </c>
      <c r="AE360" s="168">
        <f t="shared" si="218"/>
        <v>0</v>
      </c>
      <c r="AF360" s="165">
        <f t="shared" si="233"/>
        <v>0</v>
      </c>
      <c r="AG360" s="70" t="str">
        <f t="shared" si="223"/>
        <v/>
      </c>
      <c r="AH360" s="102" t="str">
        <f t="shared" si="224"/>
        <v/>
      </c>
      <c r="AI360" s="230" t="str">
        <f t="shared" si="201"/>
        <v/>
      </c>
      <c r="AJ360" s="46">
        <f t="shared" si="230"/>
        <v>0</v>
      </c>
      <c r="AK360" s="27">
        <v>22638</v>
      </c>
      <c r="AL360">
        <v>12.9799995422363</v>
      </c>
      <c r="AM360">
        <v>24.0200004577637</v>
      </c>
      <c r="AN360">
        <v>0</v>
      </c>
      <c r="AO360">
        <v>42.644868677583503</v>
      </c>
      <c r="AP360" s="34">
        <f t="shared" si="202"/>
        <v>4.8285831304134614</v>
      </c>
      <c r="AQ360" s="38">
        <f t="shared" si="212"/>
        <v>0</v>
      </c>
      <c r="AR360" s="40">
        <f t="shared" si="213"/>
        <v>0</v>
      </c>
      <c r="AS360" s="61">
        <f t="shared" si="203"/>
        <v>21.26000022888185</v>
      </c>
      <c r="AT360" s="35" t="str">
        <f t="shared" si="204"/>
        <v xml:space="preserve"> </v>
      </c>
      <c r="AU360" s="76" t="str">
        <f t="shared" si="217"/>
        <v/>
      </c>
      <c r="AV360" s="89" t="str">
        <f t="shared" si="226"/>
        <v/>
      </c>
      <c r="AW360" s="168">
        <f t="shared" si="205"/>
        <v>7.3039878874258987E-2</v>
      </c>
      <c r="AX360" s="165">
        <f t="shared" si="234"/>
        <v>0</v>
      </c>
      <c r="AY360" s="70" t="str">
        <f t="shared" si="225"/>
        <v/>
      </c>
      <c r="AZ360" s="102" t="str">
        <f t="shared" si="227"/>
        <v/>
      </c>
      <c r="BA360" s="230" t="str">
        <f t="shared" si="214"/>
        <v/>
      </c>
      <c r="BB360" s="46">
        <f t="shared" si="231"/>
        <v>0</v>
      </c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DG360">
        <v>10.6</v>
      </c>
      <c r="DH360">
        <v>34.200000000000003</v>
      </c>
      <c r="DK360">
        <v>0</v>
      </c>
    </row>
    <row r="361" spans="1:115" ht="15.6">
      <c r="A361" s="27">
        <v>20447</v>
      </c>
      <c r="B361">
        <v>16.0200004577637</v>
      </c>
      <c r="C361">
        <v>23.100000381469702</v>
      </c>
      <c r="D361">
        <v>0</v>
      </c>
      <c r="E361">
        <v>42.644868677583503</v>
      </c>
      <c r="F361" s="36">
        <f t="shared" si="196"/>
        <v>3.9797155495778109</v>
      </c>
      <c r="G361" s="41">
        <f t="shared" si="206"/>
        <v>0</v>
      </c>
      <c r="H361" s="42">
        <f t="shared" si="207"/>
        <v>0</v>
      </c>
      <c r="I361" s="61">
        <f t="shared" si="197"/>
        <v>21.330000400543202</v>
      </c>
      <c r="J361" s="37" t="str">
        <f t="shared" si="208"/>
        <v xml:space="preserve"> </v>
      </c>
      <c r="K361" s="89" t="str">
        <f t="shared" si="215"/>
        <v/>
      </c>
      <c r="L361" s="89" t="str">
        <f t="shared" si="219"/>
        <v/>
      </c>
      <c r="M361" s="168">
        <f t="shared" si="229"/>
        <v>6.6178489113101022E-2</v>
      </c>
      <c r="N361" s="165">
        <f t="shared" si="232"/>
        <v>0</v>
      </c>
      <c r="O361" s="70" t="str">
        <f t="shared" si="220"/>
        <v/>
      </c>
      <c r="P361" s="102" t="str">
        <f t="shared" si="221"/>
        <v/>
      </c>
      <c r="Q361" s="230" t="str">
        <f t="shared" si="198"/>
        <v/>
      </c>
      <c r="R361" s="46">
        <f t="shared" si="228"/>
        <v>0</v>
      </c>
      <c r="S361" s="27">
        <v>22273</v>
      </c>
      <c r="T361">
        <v>21.319999694824201</v>
      </c>
      <c r="U361">
        <v>37.860000610351598</v>
      </c>
      <c r="V361">
        <v>0</v>
      </c>
      <c r="W361">
        <v>42.644868677583503</v>
      </c>
      <c r="X361" s="36">
        <f t="shared" si="199"/>
        <v>7.7158363481496499</v>
      </c>
      <c r="Y361" s="41">
        <f t="shared" si="209"/>
        <v>0</v>
      </c>
      <c r="Z361" s="42">
        <f t="shared" si="210"/>
        <v>0</v>
      </c>
      <c r="AA361" s="61">
        <f t="shared" si="200"/>
        <v>33.725000381469748</v>
      </c>
      <c r="AB361" s="37" t="str">
        <f t="shared" si="211"/>
        <v xml:space="preserve"> </v>
      </c>
      <c r="AC361" s="89" t="str">
        <f t="shared" si="216"/>
        <v/>
      </c>
      <c r="AD361" s="89" t="str">
        <f t="shared" si="222"/>
        <v/>
      </c>
      <c r="AE361" s="168">
        <f t="shared" si="218"/>
        <v>0</v>
      </c>
      <c r="AF361" s="165">
        <f t="shared" si="233"/>
        <v>0</v>
      </c>
      <c r="AG361" s="70" t="str">
        <f t="shared" si="223"/>
        <v/>
      </c>
      <c r="AH361" s="102" t="str">
        <f t="shared" si="224"/>
        <v/>
      </c>
      <c r="AI361" s="230" t="str">
        <f t="shared" si="201"/>
        <v/>
      </c>
      <c r="AJ361" s="46">
        <f t="shared" si="230"/>
        <v>0</v>
      </c>
      <c r="AK361" s="27">
        <v>22639</v>
      </c>
      <c r="AL361">
        <v>14.789999961853001</v>
      </c>
      <c r="AM361">
        <v>31</v>
      </c>
      <c r="AN361">
        <v>0</v>
      </c>
      <c r="AO361">
        <v>42.541085410781001</v>
      </c>
      <c r="AP361" s="34">
        <f t="shared" si="202"/>
        <v>6.5433910958214607</v>
      </c>
      <c r="AQ361" s="38">
        <f t="shared" si="212"/>
        <v>0</v>
      </c>
      <c r="AR361" s="40">
        <f t="shared" si="213"/>
        <v>0</v>
      </c>
      <c r="AS361" s="61">
        <f t="shared" si="203"/>
        <v>26.94749999046325</v>
      </c>
      <c r="AT361" s="35" t="str">
        <f t="shared" si="204"/>
        <v xml:space="preserve"> </v>
      </c>
      <c r="AU361" s="76" t="str">
        <f t="shared" si="217"/>
        <v/>
      </c>
      <c r="AV361" s="89" t="str">
        <f t="shared" si="226"/>
        <v/>
      </c>
      <c r="AW361" s="168">
        <f t="shared" si="205"/>
        <v>0</v>
      </c>
      <c r="AX361" s="165">
        <f t="shared" si="234"/>
        <v>0</v>
      </c>
      <c r="AY361" s="70" t="str">
        <f t="shared" si="225"/>
        <v/>
      </c>
      <c r="AZ361" s="102" t="str">
        <f t="shared" si="227"/>
        <v/>
      </c>
      <c r="BA361" s="230" t="str">
        <f t="shared" si="214"/>
        <v/>
      </c>
      <c r="BB361" s="46">
        <f t="shared" si="231"/>
        <v>0</v>
      </c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DG361" s="39">
        <v>11</v>
      </c>
      <c r="DH361">
        <v>32.5</v>
      </c>
      <c r="DK361">
        <v>0</v>
      </c>
    </row>
    <row r="362" spans="1:115" ht="15.6">
      <c r="A362" s="27">
        <v>20448</v>
      </c>
      <c r="B362">
        <v>14.180000305175801</v>
      </c>
      <c r="C362">
        <v>27.9799995422363</v>
      </c>
      <c r="D362">
        <v>0</v>
      </c>
      <c r="E362">
        <v>42.541085410781001</v>
      </c>
      <c r="F362" s="36">
        <f t="shared" si="196"/>
        <v>5.7681441440754027</v>
      </c>
      <c r="G362" s="41">
        <f t="shared" si="206"/>
        <v>0</v>
      </c>
      <c r="H362" s="42">
        <f t="shared" si="207"/>
        <v>0</v>
      </c>
      <c r="I362" s="61">
        <f t="shared" si="197"/>
        <v>24.529999732971174</v>
      </c>
      <c r="J362" s="37" t="str">
        <f t="shared" si="208"/>
        <v xml:space="preserve"> </v>
      </c>
      <c r="K362" s="89" t="str">
        <f t="shared" si="215"/>
        <v/>
      </c>
      <c r="L362" s="89" t="str">
        <f t="shared" si="219"/>
        <v/>
      </c>
      <c r="M362" s="168">
        <f t="shared" si="229"/>
        <v>0</v>
      </c>
      <c r="N362" s="165">
        <f t="shared" si="232"/>
        <v>0</v>
      </c>
      <c r="O362" s="70" t="str">
        <f t="shared" si="220"/>
        <v/>
      </c>
      <c r="P362" s="102" t="str">
        <f t="shared" si="221"/>
        <v/>
      </c>
      <c r="Q362" s="230" t="str">
        <f t="shared" si="198"/>
        <v/>
      </c>
      <c r="R362" s="46">
        <f t="shared" si="228"/>
        <v>0</v>
      </c>
      <c r="S362" s="27">
        <v>22274</v>
      </c>
      <c r="T362">
        <v>24.360000610351602</v>
      </c>
      <c r="U362">
        <v>36.119998931884801</v>
      </c>
      <c r="V362">
        <v>0</v>
      </c>
      <c r="W362">
        <v>42.541085410781001</v>
      </c>
      <c r="X362" s="36">
        <f t="shared" si="199"/>
        <v>6.5792584158351373</v>
      </c>
      <c r="Y362" s="41">
        <f t="shared" si="209"/>
        <v>0</v>
      </c>
      <c r="Z362" s="42">
        <f t="shared" si="210"/>
        <v>0</v>
      </c>
      <c r="AA362" s="61">
        <f t="shared" si="200"/>
        <v>33.1799993515015</v>
      </c>
      <c r="AB362" s="37" t="str">
        <f t="shared" si="211"/>
        <v xml:space="preserve"> </v>
      </c>
      <c r="AC362" s="89" t="str">
        <f t="shared" si="216"/>
        <v/>
      </c>
      <c r="AD362" s="89" t="str">
        <f t="shared" si="222"/>
        <v/>
      </c>
      <c r="AE362" s="168">
        <f t="shared" si="218"/>
        <v>0</v>
      </c>
      <c r="AF362" s="165">
        <f t="shared" si="233"/>
        <v>0</v>
      </c>
      <c r="AG362" s="70" t="str">
        <f t="shared" si="223"/>
        <v/>
      </c>
      <c r="AH362" s="102" t="str">
        <f t="shared" si="224"/>
        <v/>
      </c>
      <c r="AI362" s="230" t="str">
        <f t="shared" si="201"/>
        <v/>
      </c>
      <c r="AJ362" s="46">
        <f t="shared" si="230"/>
        <v>0</v>
      </c>
      <c r="AK362" s="27">
        <v>22640</v>
      </c>
      <c r="AL362">
        <v>17.129999160766602</v>
      </c>
      <c r="AM362">
        <v>31.389999389648398</v>
      </c>
      <c r="AN362">
        <v>0</v>
      </c>
      <c r="AO362">
        <v>42.431939113141297</v>
      </c>
      <c r="AP362" s="34">
        <f t="shared" si="202"/>
        <v>6.3267934738094462</v>
      </c>
      <c r="AQ362" s="38">
        <f t="shared" si="212"/>
        <v>0</v>
      </c>
      <c r="AR362" s="40">
        <f t="shared" si="213"/>
        <v>0</v>
      </c>
      <c r="AS362" s="61">
        <f t="shared" si="203"/>
        <v>27.82499933242795</v>
      </c>
      <c r="AT362" s="35" t="str">
        <f t="shared" si="204"/>
        <v xml:space="preserve"> </v>
      </c>
      <c r="AU362" s="76" t="str">
        <f t="shared" si="217"/>
        <v/>
      </c>
      <c r="AV362" s="89" t="str">
        <f t="shared" si="226"/>
        <v/>
      </c>
      <c r="AW362" s="168">
        <f t="shared" si="205"/>
        <v>0</v>
      </c>
      <c r="AX362" s="165">
        <f t="shared" si="234"/>
        <v>0</v>
      </c>
      <c r="AY362" s="70" t="str">
        <f t="shared" si="225"/>
        <v/>
      </c>
      <c r="AZ362" s="102" t="str">
        <f t="shared" si="227"/>
        <v/>
      </c>
      <c r="BA362" s="230" t="str">
        <f t="shared" si="214"/>
        <v/>
      </c>
      <c r="BB362" s="46">
        <f t="shared" si="231"/>
        <v>0</v>
      </c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DG362">
        <v>10</v>
      </c>
      <c r="DH362">
        <v>34.1</v>
      </c>
      <c r="DK362">
        <v>0</v>
      </c>
    </row>
    <row r="363" spans="1:115" ht="15.6">
      <c r="A363" s="27">
        <v>20449</v>
      </c>
      <c r="B363">
        <v>14.7200002670288</v>
      </c>
      <c r="C363">
        <v>32.389999389648402</v>
      </c>
      <c r="D363">
        <v>0</v>
      </c>
      <c r="E363">
        <v>42.431939113141297</v>
      </c>
      <c r="F363" s="36">
        <f t="shared" si="196"/>
        <v>6.9246992834832497</v>
      </c>
      <c r="G363" s="41">
        <f t="shared" si="206"/>
        <v>0</v>
      </c>
      <c r="H363" s="42">
        <f t="shared" si="207"/>
        <v>0</v>
      </c>
      <c r="I363" s="61">
        <f t="shared" si="197"/>
        <v>27.972499608993502</v>
      </c>
      <c r="J363" s="37" t="str">
        <f t="shared" si="208"/>
        <v xml:space="preserve"> </v>
      </c>
      <c r="K363" s="89" t="str">
        <f t="shared" si="215"/>
        <v/>
      </c>
      <c r="L363" s="89" t="str">
        <f t="shared" si="219"/>
        <v/>
      </c>
      <c r="M363" s="168">
        <f t="shared" si="229"/>
        <v>0</v>
      </c>
      <c r="N363" s="165">
        <f t="shared" si="232"/>
        <v>0</v>
      </c>
      <c r="O363" s="70" t="str">
        <f t="shared" si="220"/>
        <v/>
      </c>
      <c r="P363" s="102" t="str">
        <f t="shared" si="221"/>
        <v/>
      </c>
      <c r="Q363" s="230" t="str">
        <f t="shared" si="198"/>
        <v/>
      </c>
      <c r="R363" s="46">
        <f t="shared" si="228"/>
        <v>0</v>
      </c>
      <c r="S363" s="27">
        <v>22275</v>
      </c>
      <c r="T363">
        <v>21.940000534057599</v>
      </c>
      <c r="U363">
        <v>32.889999389648402</v>
      </c>
      <c r="V363">
        <v>0</v>
      </c>
      <c r="W363">
        <v>42.431939113141297</v>
      </c>
      <c r="X363" s="36">
        <f t="shared" si="199"/>
        <v>5.9599717686046105</v>
      </c>
      <c r="Y363" s="41">
        <f t="shared" si="209"/>
        <v>0</v>
      </c>
      <c r="Z363" s="42">
        <f t="shared" si="210"/>
        <v>0</v>
      </c>
      <c r="AA363" s="61">
        <f t="shared" si="200"/>
        <v>30.1524996757507</v>
      </c>
      <c r="AB363" s="37" t="str">
        <f t="shared" si="211"/>
        <v xml:space="preserve"> </v>
      </c>
      <c r="AC363" s="89" t="str">
        <f t="shared" si="216"/>
        <v/>
      </c>
      <c r="AD363" s="89" t="str">
        <f t="shared" si="222"/>
        <v/>
      </c>
      <c r="AE363" s="168">
        <f t="shared" si="218"/>
        <v>0</v>
      </c>
      <c r="AF363" s="165">
        <f t="shared" si="233"/>
        <v>0</v>
      </c>
      <c r="AG363" s="70" t="str">
        <f t="shared" si="223"/>
        <v/>
      </c>
      <c r="AH363" s="102" t="str">
        <f t="shared" si="224"/>
        <v/>
      </c>
      <c r="AI363" s="230" t="str">
        <f t="shared" si="201"/>
        <v/>
      </c>
      <c r="AJ363" s="46">
        <f t="shared" si="230"/>
        <v>0</v>
      </c>
      <c r="AK363" s="27">
        <v>22641</v>
      </c>
      <c r="AL363">
        <v>18.280000686645501</v>
      </c>
      <c r="AM363">
        <v>25.930000305175799</v>
      </c>
      <c r="AN363">
        <v>0</v>
      </c>
      <c r="AO363">
        <v>42.317604506694003</v>
      </c>
      <c r="AP363" s="34">
        <f t="shared" si="202"/>
        <v>4.3847097926662695</v>
      </c>
      <c r="AQ363" s="38">
        <f t="shared" si="212"/>
        <v>0</v>
      </c>
      <c r="AR363" s="40">
        <f t="shared" si="213"/>
        <v>0</v>
      </c>
      <c r="AS363" s="61">
        <f t="shared" si="203"/>
        <v>24.017500400543224</v>
      </c>
      <c r="AT363" s="35" t="str">
        <f t="shared" si="204"/>
        <v xml:space="preserve"> </v>
      </c>
      <c r="AU363" s="76" t="str">
        <f t="shared" si="217"/>
        <v/>
      </c>
      <c r="AV363" s="89" t="str">
        <f t="shared" si="226"/>
        <v/>
      </c>
      <c r="AW363" s="168">
        <f t="shared" si="205"/>
        <v>0</v>
      </c>
      <c r="AX363" s="165">
        <f t="shared" si="234"/>
        <v>0</v>
      </c>
      <c r="AY363" s="70" t="str">
        <f t="shared" si="225"/>
        <v/>
      </c>
      <c r="AZ363" s="102" t="str">
        <f t="shared" si="227"/>
        <v/>
      </c>
      <c r="BA363" s="230" t="str">
        <f t="shared" si="214"/>
        <v/>
      </c>
      <c r="BB363" s="46">
        <f t="shared" si="231"/>
        <v>0</v>
      </c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DG363">
        <v>16</v>
      </c>
      <c r="DH363">
        <v>40.299999999999997</v>
      </c>
      <c r="DK363">
        <v>0</v>
      </c>
    </row>
    <row r="364" spans="1:115" ht="15.6">
      <c r="A364" s="27">
        <v>20450</v>
      </c>
      <c r="B364">
        <v>19.430000305175799</v>
      </c>
      <c r="C364">
        <v>34.549999237060497</v>
      </c>
      <c r="D364">
        <v>0</v>
      </c>
      <c r="E364">
        <v>42.317604506694003</v>
      </c>
      <c r="F364" s="36">
        <f t="shared" si="196"/>
        <v>6.9189432347293653</v>
      </c>
      <c r="G364" s="41">
        <f t="shared" si="206"/>
        <v>0</v>
      </c>
      <c r="H364" s="42">
        <f t="shared" si="207"/>
        <v>0</v>
      </c>
      <c r="I364" s="61">
        <f t="shared" si="197"/>
        <v>30.769999504089323</v>
      </c>
      <c r="J364" s="37" t="str">
        <f t="shared" si="208"/>
        <v xml:space="preserve"> </v>
      </c>
      <c r="K364" s="89" t="str">
        <f t="shared" si="215"/>
        <v/>
      </c>
      <c r="L364" s="89" t="str">
        <f t="shared" si="219"/>
        <v/>
      </c>
      <c r="M364" s="168">
        <f t="shared" si="229"/>
        <v>0</v>
      </c>
      <c r="N364" s="165">
        <f t="shared" si="232"/>
        <v>0</v>
      </c>
      <c r="O364" s="70" t="str">
        <f t="shared" si="220"/>
        <v/>
      </c>
      <c r="P364" s="102" t="str">
        <f t="shared" si="221"/>
        <v/>
      </c>
      <c r="Q364" s="230" t="str">
        <f t="shared" si="198"/>
        <v/>
      </c>
      <c r="R364" s="46">
        <f t="shared" si="228"/>
        <v>0</v>
      </c>
      <c r="S364" s="27">
        <v>22276</v>
      </c>
      <c r="T364">
        <v>18.590000152587901</v>
      </c>
      <c r="U364">
        <v>25.7299995422363</v>
      </c>
      <c r="V364">
        <v>0</v>
      </c>
      <c r="W364">
        <v>42.317604506694003</v>
      </c>
      <c r="X364" s="36">
        <f t="shared" si="199"/>
        <v>4.2418703677906633</v>
      </c>
      <c r="Y364" s="41">
        <f t="shared" si="209"/>
        <v>0</v>
      </c>
      <c r="Z364" s="42">
        <f t="shared" si="210"/>
        <v>0</v>
      </c>
      <c r="AA364" s="61">
        <f t="shared" si="200"/>
        <v>23.944999694824201</v>
      </c>
      <c r="AB364" s="37" t="str">
        <f t="shared" si="211"/>
        <v xml:space="preserve"> </v>
      </c>
      <c r="AC364" s="89" t="str">
        <f t="shared" si="216"/>
        <v/>
      </c>
      <c r="AD364" s="89" t="str">
        <f t="shared" si="222"/>
        <v/>
      </c>
      <c r="AE364" s="168">
        <f t="shared" si="218"/>
        <v>0</v>
      </c>
      <c r="AF364" s="165">
        <f t="shared" si="233"/>
        <v>0</v>
      </c>
      <c r="AG364" s="70" t="str">
        <f t="shared" si="223"/>
        <v/>
      </c>
      <c r="AH364" s="102" t="str">
        <f t="shared" si="224"/>
        <v/>
      </c>
      <c r="AI364" s="230" t="str">
        <f t="shared" si="201"/>
        <v/>
      </c>
      <c r="AJ364" s="46">
        <f t="shared" si="230"/>
        <v>0</v>
      </c>
      <c r="AK364" s="27">
        <v>22642</v>
      </c>
      <c r="AL364">
        <v>15.0200004577637</v>
      </c>
      <c r="AM364">
        <v>24.700000762939499</v>
      </c>
      <c r="AN364">
        <v>0</v>
      </c>
      <c r="AO364">
        <v>42.198256313468498</v>
      </c>
      <c r="AP364" s="34">
        <f t="shared" si="202"/>
        <v>4.6416700490349978</v>
      </c>
      <c r="AQ364" s="38">
        <f t="shared" si="212"/>
        <v>0</v>
      </c>
      <c r="AR364" s="40">
        <f t="shared" si="213"/>
        <v>0</v>
      </c>
      <c r="AS364" s="61">
        <f t="shared" si="203"/>
        <v>22.28000068664555</v>
      </c>
      <c r="AT364" s="35" t="str">
        <f t="shared" si="204"/>
        <v xml:space="preserve"> </v>
      </c>
      <c r="AU364" s="76" t="str">
        <f t="shared" si="217"/>
        <v/>
      </c>
      <c r="AV364" s="89" t="str">
        <f t="shared" si="226"/>
        <v/>
      </c>
      <c r="AW364" s="168">
        <f t="shared" si="205"/>
        <v>0</v>
      </c>
      <c r="AX364" s="165">
        <f t="shared" si="234"/>
        <v>0</v>
      </c>
      <c r="AY364" s="70" t="str">
        <f t="shared" si="225"/>
        <v/>
      </c>
      <c r="AZ364" s="102" t="str">
        <f t="shared" si="227"/>
        <v/>
      </c>
      <c r="BA364" s="230" t="str">
        <f t="shared" si="214"/>
        <v/>
      </c>
      <c r="BB364" s="46">
        <f t="shared" si="231"/>
        <v>0</v>
      </c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DG364">
        <v>12.3</v>
      </c>
      <c r="DH364">
        <v>41.8</v>
      </c>
      <c r="DK364">
        <v>0</v>
      </c>
    </row>
    <row r="365" spans="1:115" ht="15.6">
      <c r="A365" s="27">
        <v>20451</v>
      </c>
      <c r="B365">
        <v>21.360000610351602</v>
      </c>
      <c r="C365">
        <v>34.069999694824197</v>
      </c>
      <c r="D365">
        <v>0</v>
      </c>
      <c r="E365">
        <v>42.198256313468498</v>
      </c>
      <c r="F365" s="36">
        <f t="shared" si="196"/>
        <v>6.4281139309952966</v>
      </c>
      <c r="G365" s="41">
        <f t="shared" si="206"/>
        <v>0</v>
      </c>
      <c r="H365" s="42">
        <f t="shared" si="207"/>
        <v>0</v>
      </c>
      <c r="I365" s="61">
        <f t="shared" si="197"/>
        <v>30.892499923706048</v>
      </c>
      <c r="J365" s="37" t="str">
        <f t="shared" si="208"/>
        <v xml:space="preserve"> </v>
      </c>
      <c r="K365" s="89" t="str">
        <f t="shared" si="215"/>
        <v/>
      </c>
      <c r="L365" s="89" t="str">
        <f t="shared" si="219"/>
        <v/>
      </c>
      <c r="M365" s="168">
        <f t="shared" si="229"/>
        <v>0</v>
      </c>
      <c r="N365" s="165">
        <f t="shared" si="232"/>
        <v>0</v>
      </c>
      <c r="O365" s="70" t="str">
        <f t="shared" si="220"/>
        <v/>
      </c>
      <c r="P365" s="102" t="str">
        <f t="shared" si="221"/>
        <v/>
      </c>
      <c r="Q365" s="230" t="str">
        <f t="shared" si="198"/>
        <v/>
      </c>
      <c r="R365" s="46">
        <f t="shared" si="228"/>
        <v>0</v>
      </c>
      <c r="S365" s="27">
        <v>22277</v>
      </c>
      <c r="T365">
        <v>16.0200004577637</v>
      </c>
      <c r="U365">
        <v>25.100000381469702</v>
      </c>
      <c r="V365">
        <v>0</v>
      </c>
      <c r="W365">
        <v>42.198256313468498</v>
      </c>
      <c r="X365" s="36">
        <f t="shared" si="199"/>
        <v>4.5790752765541773</v>
      </c>
      <c r="Y365" s="41">
        <f t="shared" si="209"/>
        <v>0</v>
      </c>
      <c r="Z365" s="42">
        <f t="shared" si="210"/>
        <v>0</v>
      </c>
      <c r="AA365" s="61">
        <f t="shared" si="200"/>
        <v>22.830000400543202</v>
      </c>
      <c r="AB365" s="37" t="str">
        <f t="shared" si="211"/>
        <v xml:space="preserve"> </v>
      </c>
      <c r="AC365" s="89" t="str">
        <f t="shared" si="216"/>
        <v/>
      </c>
      <c r="AD365" s="89" t="str">
        <f t="shared" si="222"/>
        <v/>
      </c>
      <c r="AE365" s="168">
        <f t="shared" si="218"/>
        <v>0</v>
      </c>
      <c r="AF365" s="165">
        <f t="shared" si="233"/>
        <v>0</v>
      </c>
      <c r="AG365" s="70" t="str">
        <f t="shared" si="223"/>
        <v/>
      </c>
      <c r="AH365" s="102" t="str">
        <f t="shared" si="224"/>
        <v/>
      </c>
      <c r="AI365" s="230" t="str">
        <f t="shared" si="201"/>
        <v/>
      </c>
      <c r="AJ365" s="46">
        <f t="shared" si="230"/>
        <v>0</v>
      </c>
      <c r="AK365" s="27">
        <v>22643</v>
      </c>
      <c r="AL365">
        <v>13.2799997329712</v>
      </c>
      <c r="AM365">
        <v>27.610000610351602</v>
      </c>
      <c r="AN365">
        <v>0</v>
      </c>
      <c r="AO365">
        <v>42.074069255494202</v>
      </c>
      <c r="AP365" s="34">
        <f t="shared" si="202"/>
        <v>5.718393600883882</v>
      </c>
      <c r="AQ365" s="38">
        <f t="shared" si="212"/>
        <v>0</v>
      </c>
      <c r="AR365" s="40">
        <f t="shared" si="213"/>
        <v>0</v>
      </c>
      <c r="AS365" s="61">
        <f t="shared" si="203"/>
        <v>24.027500391006502</v>
      </c>
      <c r="AT365" s="35" t="str">
        <f t="shared" si="204"/>
        <v xml:space="preserve"> </v>
      </c>
      <c r="AU365" s="76" t="str">
        <f t="shared" si="217"/>
        <v/>
      </c>
      <c r="AV365" s="89" t="str">
        <f t="shared" si="226"/>
        <v/>
      </c>
      <c r="AW365" s="168">
        <f t="shared" si="205"/>
        <v>0</v>
      </c>
      <c r="AX365" s="165">
        <f t="shared" si="234"/>
        <v>0</v>
      </c>
      <c r="AY365" s="70" t="str">
        <f t="shared" si="225"/>
        <v/>
      </c>
      <c r="AZ365" s="102" t="str">
        <f t="shared" si="227"/>
        <v/>
      </c>
      <c r="BA365" s="230" t="str">
        <f t="shared" si="214"/>
        <v/>
      </c>
      <c r="BB365" s="46">
        <f t="shared" si="231"/>
        <v>0</v>
      </c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DG365">
        <v>9</v>
      </c>
      <c r="DH365">
        <v>37.5</v>
      </c>
      <c r="DK365">
        <v>0</v>
      </c>
    </row>
    <row r="366" spans="1:115" ht="15.6">
      <c r="A366" s="27">
        <v>20452</v>
      </c>
      <c r="B366">
        <v>17.9899997711182</v>
      </c>
      <c r="C366">
        <v>31.719999313354499</v>
      </c>
      <c r="D366">
        <v>1.1000000238418599</v>
      </c>
      <c r="E366">
        <v>42.074069255494202</v>
      </c>
      <c r="F366" s="36">
        <f t="shared" si="196"/>
        <v>6.2428294742596009</v>
      </c>
      <c r="G366" s="41">
        <f t="shared" si="206"/>
        <v>0</v>
      </c>
      <c r="H366" s="42">
        <f t="shared" si="207"/>
        <v>0</v>
      </c>
      <c r="I366" s="61">
        <f t="shared" si="197"/>
        <v>28.287499427795424</v>
      </c>
      <c r="J366" s="37" t="str">
        <f t="shared" si="208"/>
        <v xml:space="preserve"> </v>
      </c>
      <c r="K366" s="89" t="str">
        <f t="shared" si="215"/>
        <v/>
      </c>
      <c r="L366" s="89" t="str">
        <f t="shared" si="219"/>
        <v/>
      </c>
      <c r="M366" s="168">
        <f t="shared" si="229"/>
        <v>0</v>
      </c>
      <c r="N366" s="165">
        <f t="shared" si="232"/>
        <v>0</v>
      </c>
      <c r="O366" s="70" t="str">
        <f t="shared" si="220"/>
        <v/>
      </c>
      <c r="P366" s="102" t="str">
        <f t="shared" si="221"/>
        <v/>
      </c>
      <c r="Q366" s="230" t="str">
        <f t="shared" si="198"/>
        <v/>
      </c>
      <c r="R366" s="46">
        <f t="shared" si="228"/>
        <v>0</v>
      </c>
      <c r="S366" s="27">
        <v>22278</v>
      </c>
      <c r="T366">
        <v>15.210000038146999</v>
      </c>
      <c r="U366">
        <v>22.559999465942401</v>
      </c>
      <c r="V366">
        <v>0.80000001192092896</v>
      </c>
      <c r="W366">
        <v>42.074069255494202</v>
      </c>
      <c r="X366" s="36">
        <f t="shared" si="199"/>
        <v>3.928334329247706</v>
      </c>
      <c r="Y366" s="41">
        <f t="shared" si="209"/>
        <v>0</v>
      </c>
      <c r="Z366" s="42">
        <f t="shared" si="210"/>
        <v>0</v>
      </c>
      <c r="AA366" s="61">
        <f t="shared" si="200"/>
        <v>20.722499608993552</v>
      </c>
      <c r="AB366" s="37" t="str">
        <f t="shared" si="211"/>
        <v xml:space="preserve"> </v>
      </c>
      <c r="AC366" s="89" t="str">
        <f t="shared" si="216"/>
        <v/>
      </c>
      <c r="AD366" s="89" t="str">
        <f t="shared" si="222"/>
        <v/>
      </c>
      <c r="AE366" s="168">
        <f t="shared" si="218"/>
        <v>9.8936479543041078E-2</v>
      </c>
      <c r="AF366" s="165">
        <f t="shared" si="233"/>
        <v>0</v>
      </c>
      <c r="AG366" s="70" t="str">
        <f t="shared" si="223"/>
        <v/>
      </c>
      <c r="AH366" s="102" t="str">
        <f t="shared" si="224"/>
        <v/>
      </c>
      <c r="AI366" s="230" t="str">
        <f t="shared" si="201"/>
        <v/>
      </c>
      <c r="AJ366" s="46">
        <f t="shared" si="230"/>
        <v>0</v>
      </c>
      <c r="AK366" s="27">
        <v>22644</v>
      </c>
      <c r="AL366">
        <v>18.120000839233398</v>
      </c>
      <c r="AM366">
        <v>32.240001678466797</v>
      </c>
      <c r="AN366">
        <v>0</v>
      </c>
      <c r="AO366">
        <v>41.945218054800698</v>
      </c>
      <c r="AP366" s="34">
        <f t="shared" si="202"/>
        <v>6.359573532870967</v>
      </c>
      <c r="AQ366" s="38">
        <f t="shared" si="212"/>
        <v>0</v>
      </c>
      <c r="AR366" s="40">
        <f t="shared" si="213"/>
        <v>0</v>
      </c>
      <c r="AS366" s="61">
        <f t="shared" si="203"/>
        <v>28.710001468658447</v>
      </c>
      <c r="AT366" s="35" t="str">
        <f t="shared" si="204"/>
        <v xml:space="preserve"> </v>
      </c>
      <c r="AU366" s="76" t="str">
        <f t="shared" si="217"/>
        <v/>
      </c>
      <c r="AV366" s="89" t="str">
        <f t="shared" si="226"/>
        <v/>
      </c>
      <c r="AW366" s="168">
        <f t="shared" si="205"/>
        <v>0</v>
      </c>
      <c r="AX366" s="165">
        <f t="shared" si="234"/>
        <v>0</v>
      </c>
      <c r="AY366" s="70" t="str">
        <f t="shared" si="225"/>
        <v/>
      </c>
      <c r="AZ366" s="102" t="str">
        <f t="shared" si="227"/>
        <v/>
      </c>
      <c r="BA366" s="230" t="str">
        <f t="shared" si="214"/>
        <v/>
      </c>
      <c r="BB366" s="46">
        <f t="shared" si="231"/>
        <v>0</v>
      </c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DG366">
        <v>9.8000000000000007</v>
      </c>
      <c r="DH366">
        <v>39.299999999999997</v>
      </c>
      <c r="DK366">
        <v>0</v>
      </c>
    </row>
    <row r="367" spans="1:115" ht="15.6">
      <c r="A367" s="27">
        <v>20453</v>
      </c>
      <c r="B367">
        <v>16.309999465942401</v>
      </c>
      <c r="C367">
        <v>32.380001068115199</v>
      </c>
      <c r="D367">
        <v>0</v>
      </c>
      <c r="E367">
        <v>41.945218054800698</v>
      </c>
      <c r="F367" s="36">
        <f t="shared" si="196"/>
        <v>6.6527044338669041</v>
      </c>
      <c r="G367" s="41">
        <f t="shared" si="206"/>
        <v>0</v>
      </c>
      <c r="H367" s="42">
        <f t="shared" si="207"/>
        <v>0</v>
      </c>
      <c r="I367" s="61">
        <f t="shared" si="197"/>
        <v>28.362500667572</v>
      </c>
      <c r="J367" s="37" t="str">
        <f t="shared" si="208"/>
        <v xml:space="preserve"> </v>
      </c>
      <c r="K367" s="89" t="str">
        <f t="shared" si="215"/>
        <v/>
      </c>
      <c r="L367" s="89" t="str">
        <f t="shared" si="219"/>
        <v/>
      </c>
      <c r="M367" s="168">
        <f t="shared" si="229"/>
        <v>0</v>
      </c>
      <c r="N367" s="165">
        <f t="shared" si="232"/>
        <v>0</v>
      </c>
      <c r="O367" s="70" t="str">
        <f t="shared" si="220"/>
        <v/>
      </c>
      <c r="P367" s="102" t="str">
        <f t="shared" si="221"/>
        <v/>
      </c>
      <c r="Q367" s="230" t="str">
        <f t="shared" si="198"/>
        <v/>
      </c>
      <c r="R367" s="46">
        <f t="shared" si="228"/>
        <v>0</v>
      </c>
      <c r="S367" s="27">
        <v>22279</v>
      </c>
      <c r="T367">
        <v>14.460000038146999</v>
      </c>
      <c r="U367">
        <v>25.309999465942401</v>
      </c>
      <c r="V367">
        <v>2.7999999523162802</v>
      </c>
      <c r="W367">
        <v>41.945218054800698</v>
      </c>
      <c r="X367" s="36">
        <f t="shared" si="199"/>
        <v>4.8879593160770556</v>
      </c>
      <c r="Y367" s="41">
        <f t="shared" si="209"/>
        <v>0</v>
      </c>
      <c r="Z367" s="42">
        <f t="shared" si="210"/>
        <v>0</v>
      </c>
      <c r="AA367" s="61">
        <f t="shared" si="200"/>
        <v>22.597499608993552</v>
      </c>
      <c r="AB367" s="37" t="str">
        <f t="shared" si="211"/>
        <v xml:space="preserve"> </v>
      </c>
      <c r="AC367" s="89" t="str">
        <f t="shared" si="216"/>
        <v/>
      </c>
      <c r="AD367" s="89" t="str">
        <f t="shared" si="222"/>
        <v/>
      </c>
      <c r="AE367" s="168">
        <f t="shared" si="218"/>
        <v>0</v>
      </c>
      <c r="AF367" s="165">
        <f t="shared" si="233"/>
        <v>0</v>
      </c>
      <c r="AG367" s="70" t="str">
        <f t="shared" si="223"/>
        <v/>
      </c>
      <c r="AH367" s="102" t="str">
        <f t="shared" si="224"/>
        <v/>
      </c>
      <c r="AI367" s="230" t="str">
        <f t="shared" si="201"/>
        <v/>
      </c>
      <c r="AJ367" s="46">
        <f t="shared" si="230"/>
        <v>0</v>
      </c>
      <c r="AK367" s="27">
        <v>22645</v>
      </c>
      <c r="AL367">
        <v>18.079999923706101</v>
      </c>
      <c r="AM367">
        <v>34.080001831054702</v>
      </c>
      <c r="AN367">
        <v>0</v>
      </c>
      <c r="AO367">
        <v>41.8118774334175</v>
      </c>
      <c r="AP367" s="34">
        <f t="shared" si="202"/>
        <v>6.8895057207943298</v>
      </c>
      <c r="AQ367" s="38">
        <f t="shared" si="212"/>
        <v>0</v>
      </c>
      <c r="AR367" s="40">
        <f t="shared" si="213"/>
        <v>0</v>
      </c>
      <c r="AS367" s="61">
        <f t="shared" si="203"/>
        <v>30.080001354217551</v>
      </c>
      <c r="AT367" s="35" t="str">
        <f t="shared" si="204"/>
        <v xml:space="preserve"> </v>
      </c>
      <c r="AU367" s="76" t="str">
        <f t="shared" si="217"/>
        <v/>
      </c>
      <c r="AV367" s="89" t="str">
        <f t="shared" si="226"/>
        <v/>
      </c>
      <c r="AW367" s="168">
        <f t="shared" si="205"/>
        <v>0</v>
      </c>
      <c r="AX367" s="165">
        <f t="shared" si="234"/>
        <v>0</v>
      </c>
      <c r="AY367" s="70" t="str">
        <f t="shared" si="225"/>
        <v/>
      </c>
      <c r="AZ367" s="102" t="str">
        <f t="shared" si="227"/>
        <v/>
      </c>
      <c r="BA367" s="230" t="str">
        <f t="shared" si="214"/>
        <v/>
      </c>
      <c r="BB367" s="46">
        <f t="shared" si="231"/>
        <v>0</v>
      </c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DG367">
        <v>15.3</v>
      </c>
      <c r="DH367">
        <v>39.1</v>
      </c>
      <c r="DK367">
        <v>0</v>
      </c>
    </row>
    <row r="368" spans="1:115" ht="15.6">
      <c r="A368" s="27">
        <v>20454</v>
      </c>
      <c r="B368">
        <v>19.030000686645501</v>
      </c>
      <c r="C368">
        <v>37.220001220703097</v>
      </c>
      <c r="D368">
        <v>0</v>
      </c>
      <c r="E368">
        <v>41.8118774334175</v>
      </c>
      <c r="F368" s="36">
        <f t="shared" si="196"/>
        <v>7.6882403216660489</v>
      </c>
      <c r="G368" s="41">
        <f t="shared" si="206"/>
        <v>0</v>
      </c>
      <c r="H368" s="42">
        <f t="shared" si="207"/>
        <v>0</v>
      </c>
      <c r="I368" s="61">
        <f t="shared" si="197"/>
        <v>32.672501087188699</v>
      </c>
      <c r="J368" s="37" t="str">
        <f t="shared" si="208"/>
        <v xml:space="preserve"> </v>
      </c>
      <c r="K368" s="89" t="str">
        <f t="shared" si="215"/>
        <v/>
      </c>
      <c r="L368" s="89" t="str">
        <f t="shared" si="219"/>
        <v/>
      </c>
      <c r="M368" s="168">
        <f t="shared" si="229"/>
        <v>0</v>
      </c>
      <c r="N368" s="165">
        <f t="shared" si="232"/>
        <v>0</v>
      </c>
      <c r="O368" s="70" t="str">
        <f t="shared" si="220"/>
        <v/>
      </c>
      <c r="P368" s="102" t="str">
        <f t="shared" si="221"/>
        <v/>
      </c>
      <c r="Q368" s="230" t="str">
        <f t="shared" si="198"/>
        <v/>
      </c>
      <c r="R368" s="46">
        <f t="shared" si="228"/>
        <v>0</v>
      </c>
      <c r="S368" s="27">
        <v>22280</v>
      </c>
      <c r="T368">
        <v>14.550000190734901</v>
      </c>
      <c r="U368">
        <v>28.129999160766602</v>
      </c>
      <c r="V368">
        <v>0</v>
      </c>
      <c r="W368">
        <v>41.8118774334175</v>
      </c>
      <c r="X368" s="36">
        <f t="shared" si="199"/>
        <v>5.6615077548098238</v>
      </c>
      <c r="Y368" s="41">
        <f t="shared" si="209"/>
        <v>0</v>
      </c>
      <c r="Z368" s="42">
        <f t="shared" si="210"/>
        <v>0</v>
      </c>
      <c r="AA368" s="61">
        <f t="shared" si="200"/>
        <v>24.734999418258678</v>
      </c>
      <c r="AB368" s="37" t="str">
        <f t="shared" si="211"/>
        <v xml:space="preserve"> </v>
      </c>
      <c r="AC368" s="89" t="str">
        <f t="shared" si="216"/>
        <v/>
      </c>
      <c r="AD368" s="89" t="str">
        <f t="shared" si="222"/>
        <v/>
      </c>
      <c r="AE368" s="168">
        <f t="shared" si="218"/>
        <v>0</v>
      </c>
      <c r="AF368" s="165">
        <f t="shared" si="233"/>
        <v>0</v>
      </c>
      <c r="AG368" s="70" t="str">
        <f t="shared" si="223"/>
        <v/>
      </c>
      <c r="AH368" s="102" t="str">
        <f t="shared" si="224"/>
        <v/>
      </c>
      <c r="AI368" s="230" t="str">
        <f t="shared" si="201"/>
        <v/>
      </c>
      <c r="AJ368" s="46">
        <f t="shared" si="230"/>
        <v>0</v>
      </c>
      <c r="AK368" s="27">
        <v>22646</v>
      </c>
      <c r="AL368">
        <v>19.209999084472699</v>
      </c>
      <c r="AM368">
        <v>37.049999237060497</v>
      </c>
      <c r="AN368">
        <v>0</v>
      </c>
      <c r="AO368">
        <v>43.287279868826097</v>
      </c>
      <c r="AP368" s="34">
        <f t="shared" si="202"/>
        <v>7.8834426399087913</v>
      </c>
      <c r="AQ368" s="38">
        <f t="shared" si="212"/>
        <v>0</v>
      </c>
      <c r="AR368" s="40">
        <f t="shared" si="213"/>
        <v>0</v>
      </c>
      <c r="AS368" s="61">
        <f t="shared" si="203"/>
        <v>32.589999198913546</v>
      </c>
      <c r="AT368" s="35" t="str">
        <f t="shared" si="204"/>
        <v xml:space="preserve"> </v>
      </c>
      <c r="AU368" s="76" t="str">
        <f t="shared" si="217"/>
        <v/>
      </c>
      <c r="AV368" s="89" t="str">
        <f t="shared" si="226"/>
        <v/>
      </c>
      <c r="AW368" s="168">
        <f t="shared" si="205"/>
        <v>0</v>
      </c>
      <c r="AX368" s="165">
        <f t="shared" si="234"/>
        <v>0</v>
      </c>
      <c r="AY368" s="70" t="str">
        <f t="shared" si="225"/>
        <v/>
      </c>
      <c r="AZ368" s="102" t="str">
        <f t="shared" si="227"/>
        <v/>
      </c>
      <c r="BA368" s="230" t="str">
        <f t="shared" si="214"/>
        <v/>
      </c>
      <c r="BB368" s="46">
        <f t="shared" si="231"/>
        <v>0</v>
      </c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DG368">
        <v>14</v>
      </c>
      <c r="DH368">
        <v>42.1</v>
      </c>
      <c r="DK368">
        <v>0</v>
      </c>
    </row>
    <row r="369" spans="1:65" ht="15.6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100"/>
      <c r="L369" s="37"/>
      <c r="M369" s="37"/>
      <c r="N369" s="37"/>
      <c r="O369" s="37"/>
      <c r="P369" s="37"/>
      <c r="Q369" s="314"/>
      <c r="R369" s="37"/>
      <c r="T369">
        <v>14.960000038146999</v>
      </c>
      <c r="U369">
        <v>28.670000076293899</v>
      </c>
      <c r="V369">
        <v>0</v>
      </c>
      <c r="W369">
        <v>43.287279868826097</v>
      </c>
      <c r="AB369" s="37">
        <f>SUM(AB4:AB368)</f>
        <v>184</v>
      </c>
      <c r="AC369" s="93"/>
      <c r="AG369" s="71"/>
      <c r="AJ369" s="60">
        <f>SUM(AJ4:AJ368)</f>
        <v>127</v>
      </c>
      <c r="AK369" s="27">
        <v>41274</v>
      </c>
      <c r="AL369">
        <v>19.100000000000001</v>
      </c>
      <c r="AM369">
        <v>42</v>
      </c>
      <c r="AN369">
        <v>0.8</v>
      </c>
      <c r="AO369">
        <v>41.8081131775388</v>
      </c>
      <c r="AP369" s="34">
        <f t="shared" si="202"/>
        <v>9.0810598777792055</v>
      </c>
      <c r="AQ369" s="38">
        <f t="shared" si="212"/>
        <v>0</v>
      </c>
      <c r="AR369" s="40">
        <f t="shared" si="213"/>
        <v>0</v>
      </c>
      <c r="AT369" s="35">
        <f>SUM(AT4:AT368)</f>
        <v>196</v>
      </c>
      <c r="AU369" s="77"/>
      <c r="AY369" s="71"/>
      <c r="BB369" s="60">
        <f>SUM(BB4:BB368)</f>
        <v>137</v>
      </c>
      <c r="BC369" s="37"/>
      <c r="BD369" s="37"/>
      <c r="BE369" s="37"/>
      <c r="BF369" s="37"/>
      <c r="BG369" s="37"/>
      <c r="BH369" s="37"/>
      <c r="BI369" s="37"/>
      <c r="BJ369" s="37"/>
      <c r="BK369" s="37"/>
      <c r="BL369" s="37"/>
      <c r="BM369" s="37"/>
    </row>
  </sheetData>
  <mergeCells count="7">
    <mergeCell ref="A1:D1"/>
    <mergeCell ref="S1:V1"/>
    <mergeCell ref="AK1:AN1"/>
    <mergeCell ref="DG1:DJ1"/>
    <mergeCell ref="B2:D2"/>
    <mergeCell ref="T2:V2"/>
    <mergeCell ref="AK2:AN2"/>
  </mergeCells>
  <conditionalFormatting sqref="BF108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13:BC368">
    <cfRule type="cellIs" dxfId="14" priority="22" operator="equal">
      <formula>1</formula>
    </cfRule>
  </conditionalFormatting>
  <conditionalFormatting sqref="BF95">
    <cfRule type="cellIs" priority="21" operator="greaterThan">
      <formula>0</formula>
    </cfRule>
  </conditionalFormatting>
  <conditionalFormatting sqref="AJ13:AJ16">
    <cfRule type="cellIs" dxfId="13" priority="18" operator="greaterThan">
      <formula>0</formula>
    </cfRule>
  </conditionalFormatting>
  <conditionalFormatting sqref="BB13:BB16">
    <cfRule type="cellIs" dxfId="12" priority="17" operator="greaterThan">
      <formula>0</formula>
    </cfRule>
  </conditionalFormatting>
  <conditionalFormatting sqref="R13:R368">
    <cfRule type="cellIs" dxfId="11" priority="13" operator="greaterThan">
      <formula>0</formula>
    </cfRule>
  </conditionalFormatting>
  <conditionalFormatting sqref="BB17:BB368">
    <cfRule type="cellIs" dxfId="10" priority="1" operator="greaterThan">
      <formula>0</formula>
    </cfRule>
  </conditionalFormatting>
  <conditionalFormatting sqref="AJ17:AJ368">
    <cfRule type="cellIs" dxfId="9" priority="2" operator="greaterThan">
      <formula>0</formula>
    </cfRule>
  </conditionalFormatting>
  <pageMargins left="0.7" right="0.7" top="0.75" bottom="0.75" header="0.3" footer="0.3"/>
  <pageSetup paperSize="9" orientation="portrait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P40"/>
  <sheetViews>
    <sheetView topLeftCell="A13" zoomScale="150" zoomScaleNormal="150" zoomScalePageLayoutView="150" workbookViewId="0">
      <selection activeCell="N1" sqref="N1:P19"/>
    </sheetView>
  </sheetViews>
  <sheetFormatPr defaultColWidth="8.77734375" defaultRowHeight="14.4"/>
  <cols>
    <col min="1" max="16384" width="8.77734375" style="202"/>
  </cols>
  <sheetData>
    <row r="1" spans="1:16">
      <c r="A1" s="202" t="s">
        <v>399</v>
      </c>
      <c r="G1" s="202" t="s">
        <v>36</v>
      </c>
      <c r="N1" s="202" t="s">
        <v>400</v>
      </c>
    </row>
    <row r="2" spans="1:16">
      <c r="A2" s="308">
        <v>4.6019410000000001</v>
      </c>
      <c r="B2" s="103">
        <v>5.9804560000000002</v>
      </c>
      <c r="N2" s="202" t="s">
        <v>401</v>
      </c>
      <c r="P2" s="202" t="s">
        <v>402</v>
      </c>
    </row>
    <row r="3" spans="1:16">
      <c r="A3" s="103">
        <v>7.5145619999999997</v>
      </c>
      <c r="B3" s="103">
        <v>5.3262619999999998</v>
      </c>
      <c r="N3" s="202" t="s">
        <v>274</v>
      </c>
      <c r="O3" s="202" t="s">
        <v>273</v>
      </c>
    </row>
    <row r="4" spans="1:16">
      <c r="A4" s="103">
        <v>9.8446599999999993</v>
      </c>
      <c r="B4" s="103">
        <v>3.3126959999999999</v>
      </c>
      <c r="N4" s="202">
        <v>18</v>
      </c>
      <c r="O4" s="202">
        <f>-0.3982*N4+7.7511</f>
        <v>0.58349999999999991</v>
      </c>
    </row>
    <row r="5" spans="1:16">
      <c r="A5" s="103">
        <v>11.359220000000001</v>
      </c>
      <c r="B5" s="103">
        <v>3.2217280000000001</v>
      </c>
      <c r="N5" s="202">
        <v>17</v>
      </c>
      <c r="O5" s="202">
        <f t="shared" ref="O5:O19" si="0">-0.3982*N5+7.7511</f>
        <v>0.98170000000000002</v>
      </c>
    </row>
    <row r="6" spans="1:16">
      <c r="A6" s="103">
        <v>12.34951</v>
      </c>
      <c r="B6" s="103">
        <v>2.2781509999999998</v>
      </c>
      <c r="N6" s="202">
        <f>N5-1</f>
        <v>16</v>
      </c>
      <c r="O6" s="202">
        <f t="shared" si="0"/>
        <v>1.3799000000000001</v>
      </c>
    </row>
    <row r="7" spans="1:16">
      <c r="A7" s="103">
        <v>16.19417</v>
      </c>
      <c r="B7" s="103">
        <v>1.509509</v>
      </c>
      <c r="N7" s="202">
        <f t="shared" ref="N7:N19" si="1">N6-1</f>
        <v>15</v>
      </c>
      <c r="O7" s="202">
        <f t="shared" si="0"/>
        <v>1.7781000000000002</v>
      </c>
    </row>
    <row r="8" spans="1:16">
      <c r="A8" s="103">
        <v>16.951460000000001</v>
      </c>
      <c r="B8" s="103">
        <v>1.2452160000000001</v>
      </c>
      <c r="N8" s="202">
        <f t="shared" si="1"/>
        <v>14</v>
      </c>
      <c r="O8" s="202">
        <f t="shared" si="0"/>
        <v>2.1763000000000003</v>
      </c>
    </row>
    <row r="9" spans="1:16">
      <c r="A9" s="202">
        <v>19.048539999999999</v>
      </c>
      <c r="B9" s="202">
        <v>0.97043400000000002</v>
      </c>
      <c r="N9" s="202">
        <f t="shared" si="1"/>
        <v>13</v>
      </c>
      <c r="O9" s="202">
        <f t="shared" si="0"/>
        <v>2.5745000000000005</v>
      </c>
    </row>
    <row r="10" spans="1:16">
      <c r="A10" s="202">
        <v>19.922329999999999</v>
      </c>
      <c r="B10" s="202">
        <v>1.166882</v>
      </c>
      <c r="N10" s="202">
        <f t="shared" si="1"/>
        <v>12</v>
      </c>
      <c r="O10" s="202">
        <f t="shared" si="0"/>
        <v>2.9727000000000006</v>
      </c>
    </row>
    <row r="11" spans="1:16">
      <c r="A11" s="202">
        <v>21.902909999999999</v>
      </c>
      <c r="B11" s="202">
        <v>0.89201129999999995</v>
      </c>
      <c r="N11" s="202">
        <f t="shared" si="1"/>
        <v>11</v>
      </c>
      <c r="O11" s="202">
        <f t="shared" si="0"/>
        <v>3.3708999999999998</v>
      </c>
    </row>
    <row r="12" spans="1:16">
      <c r="A12" s="202">
        <v>24.932040000000001</v>
      </c>
      <c r="B12" s="202">
        <v>0.859788</v>
      </c>
      <c r="N12" s="202">
        <f t="shared" si="1"/>
        <v>10</v>
      </c>
      <c r="O12" s="202">
        <f t="shared" si="0"/>
        <v>3.7690999999999999</v>
      </c>
    </row>
    <row r="13" spans="1:16">
      <c r="A13" s="202">
        <v>27.08738</v>
      </c>
      <c r="B13" s="202">
        <v>0.95357320000000001</v>
      </c>
      <c r="N13" s="202">
        <f t="shared" si="1"/>
        <v>9</v>
      </c>
      <c r="O13" s="202">
        <f t="shared" si="0"/>
        <v>4.1673</v>
      </c>
    </row>
    <row r="14" spans="1:16">
      <c r="N14" s="202">
        <f t="shared" si="1"/>
        <v>8</v>
      </c>
      <c r="O14" s="202">
        <f t="shared" si="0"/>
        <v>4.5655000000000001</v>
      </c>
    </row>
    <row r="15" spans="1:16">
      <c r="N15" s="202">
        <f t="shared" si="1"/>
        <v>7</v>
      </c>
      <c r="O15" s="202">
        <f t="shared" si="0"/>
        <v>4.9637000000000002</v>
      </c>
    </row>
    <row r="16" spans="1:16">
      <c r="N16" s="202">
        <f t="shared" si="1"/>
        <v>6</v>
      </c>
      <c r="O16" s="202">
        <f t="shared" si="0"/>
        <v>5.3619000000000003</v>
      </c>
    </row>
    <row r="17" spans="1:15">
      <c r="N17" s="202">
        <f t="shared" si="1"/>
        <v>5</v>
      </c>
      <c r="O17" s="202">
        <f t="shared" si="0"/>
        <v>5.7600999999999996</v>
      </c>
    </row>
    <row r="18" spans="1:15">
      <c r="N18" s="202">
        <f t="shared" si="1"/>
        <v>4</v>
      </c>
      <c r="O18" s="202">
        <f t="shared" si="0"/>
        <v>6.1583000000000006</v>
      </c>
    </row>
    <row r="19" spans="1:15">
      <c r="A19" s="202" t="s">
        <v>403</v>
      </c>
      <c r="N19" s="202">
        <f t="shared" si="1"/>
        <v>3</v>
      </c>
      <c r="O19" s="202">
        <f t="shared" si="0"/>
        <v>6.5564999999999998</v>
      </c>
    </row>
    <row r="22" spans="1:15">
      <c r="N22" s="202" t="s">
        <v>404</v>
      </c>
    </row>
    <row r="23" spans="1:15" ht="16.2">
      <c r="N23" s="202" t="s">
        <v>405</v>
      </c>
    </row>
    <row r="24" spans="1:15">
      <c r="N24" s="202" t="s">
        <v>274</v>
      </c>
      <c r="O24" s="202" t="s">
        <v>273</v>
      </c>
    </row>
    <row r="25" spans="1:15">
      <c r="A25" s="309">
        <v>4.6019410000000001</v>
      </c>
      <c r="B25" s="211">
        <v>5.9804560000000002</v>
      </c>
      <c r="N25" s="202">
        <v>18</v>
      </c>
      <c r="O25" s="96">
        <f>58.099*(N25^(-1.304))</f>
        <v>1.3405817743551545</v>
      </c>
    </row>
    <row r="26" spans="1:15">
      <c r="A26" s="211">
        <v>7.5145619999999997</v>
      </c>
      <c r="B26" s="211">
        <v>5.3262619999999998</v>
      </c>
      <c r="N26" s="202">
        <v>17</v>
      </c>
      <c r="O26" s="96">
        <f t="shared" ref="O26:O40" si="2">58.099*(N26^(-1.304))</f>
        <v>1.444319463852296</v>
      </c>
    </row>
    <row r="27" spans="1:15">
      <c r="A27" s="211">
        <v>9.8446599999999993</v>
      </c>
      <c r="B27" s="211">
        <v>3.3126959999999999</v>
      </c>
      <c r="N27" s="202">
        <f>N26-1</f>
        <v>16</v>
      </c>
      <c r="O27" s="96">
        <f t="shared" si="2"/>
        <v>1.5631339654156873</v>
      </c>
    </row>
    <row r="28" spans="1:15">
      <c r="A28" s="211">
        <v>11.359220000000001</v>
      </c>
      <c r="B28" s="211">
        <v>3.2217280000000001</v>
      </c>
      <c r="N28" s="202">
        <f t="shared" ref="N28:N40" si="3">N27-1</f>
        <v>15</v>
      </c>
      <c r="O28" s="96">
        <f t="shared" si="2"/>
        <v>1.7003786979745457</v>
      </c>
    </row>
    <row r="29" spans="1:15">
      <c r="A29" s="211">
        <v>12.34951</v>
      </c>
      <c r="B29" s="211">
        <v>2.2781509999999998</v>
      </c>
      <c r="N29" s="202">
        <f t="shared" si="3"/>
        <v>14</v>
      </c>
      <c r="O29" s="96">
        <f t="shared" si="2"/>
        <v>1.8604486981322896</v>
      </c>
    </row>
    <row r="30" spans="1:15">
      <c r="A30" s="211">
        <v>16.19417</v>
      </c>
      <c r="B30" s="211">
        <v>1.509509</v>
      </c>
      <c r="N30" s="202">
        <f t="shared" si="3"/>
        <v>13</v>
      </c>
      <c r="O30" s="96">
        <f t="shared" si="2"/>
        <v>2.0492102804380634</v>
      </c>
    </row>
    <row r="31" spans="1:15">
      <c r="A31" s="211">
        <v>16.951460000000001</v>
      </c>
      <c r="B31" s="211">
        <v>1.2452160000000001</v>
      </c>
      <c r="N31" s="202">
        <f t="shared" si="3"/>
        <v>12</v>
      </c>
      <c r="O31" s="96">
        <f t="shared" si="2"/>
        <v>2.2746590673841638</v>
      </c>
    </row>
    <row r="32" spans="1:15">
      <c r="A32" s="202">
        <v>19.048539999999999</v>
      </c>
      <c r="B32" s="202">
        <v>0.97043400000000002</v>
      </c>
      <c r="N32" s="202">
        <f t="shared" si="3"/>
        <v>11</v>
      </c>
      <c r="O32" s="96">
        <f t="shared" si="2"/>
        <v>2.5479599421030694</v>
      </c>
    </row>
    <row r="33" spans="1:15">
      <c r="A33" s="202">
        <v>19.922329999999999</v>
      </c>
      <c r="B33" s="202">
        <v>1.166882</v>
      </c>
      <c r="N33" s="202">
        <f t="shared" si="3"/>
        <v>10</v>
      </c>
      <c r="O33" s="96">
        <f t="shared" si="2"/>
        <v>2.8851517283943058</v>
      </c>
    </row>
    <row r="34" spans="1:15">
      <c r="A34" s="202">
        <v>21.902909999999999</v>
      </c>
      <c r="B34" s="202">
        <v>0.89201129999999995</v>
      </c>
      <c r="N34" s="202">
        <f t="shared" si="3"/>
        <v>9</v>
      </c>
      <c r="O34" s="96">
        <f t="shared" si="2"/>
        <v>3.3100642602037276</v>
      </c>
    </row>
    <row r="35" spans="1:15">
      <c r="A35" s="202">
        <v>24.932040000000001</v>
      </c>
      <c r="B35" s="202">
        <v>0.859788</v>
      </c>
      <c r="N35" s="202">
        <f t="shared" si="3"/>
        <v>8</v>
      </c>
      <c r="O35" s="96">
        <f t="shared" si="2"/>
        <v>3.8595734865348494</v>
      </c>
    </row>
    <row r="36" spans="1:15">
      <c r="A36" s="202">
        <v>27.08738</v>
      </c>
      <c r="B36" s="202">
        <v>0.95357320000000001</v>
      </c>
      <c r="N36" s="202">
        <f t="shared" si="3"/>
        <v>7</v>
      </c>
      <c r="O36" s="96">
        <f t="shared" si="2"/>
        <v>4.5936807895157781</v>
      </c>
    </row>
    <row r="37" spans="1:15">
      <c r="N37" s="202">
        <f t="shared" si="3"/>
        <v>6</v>
      </c>
      <c r="O37" s="96">
        <f t="shared" si="2"/>
        <v>5.616418056047638</v>
      </c>
    </row>
    <row r="38" spans="1:15">
      <c r="N38" s="202">
        <f t="shared" si="3"/>
        <v>5</v>
      </c>
      <c r="O38" s="96">
        <f t="shared" si="2"/>
        <v>7.1238008781797495</v>
      </c>
    </row>
    <row r="39" spans="1:15">
      <c r="N39" s="202">
        <f t="shared" si="3"/>
        <v>4</v>
      </c>
      <c r="O39" s="96">
        <f t="shared" si="2"/>
        <v>9.5297702100672925</v>
      </c>
    </row>
    <row r="40" spans="1:15">
      <c r="N40" s="202">
        <f t="shared" si="3"/>
        <v>3</v>
      </c>
      <c r="O40" s="96">
        <f t="shared" si="2"/>
        <v>13.867639433356217</v>
      </c>
    </row>
  </sheetData>
  <pageMargins left="0.7" right="0.7" top="0.75" bottom="0.75" header="0.3" footer="0.3"/>
  <pageSetup paperSize="9" orientation="landscape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P38"/>
  <sheetViews>
    <sheetView workbookViewId="0">
      <selection activeCell="G28" sqref="G28"/>
    </sheetView>
  </sheetViews>
  <sheetFormatPr defaultColWidth="11.5546875" defaultRowHeight="14.4"/>
  <cols>
    <col min="1" max="1" width="16.109375" customWidth="1"/>
    <col min="3" max="16" width="11" bestFit="1" customWidth="1"/>
  </cols>
  <sheetData>
    <row r="1" spans="1:16" s="202" customFormat="1">
      <c r="A1" s="307" t="s">
        <v>386</v>
      </c>
    </row>
    <row r="2" spans="1:16" s="202" customFormat="1">
      <c r="B2" s="202" t="s">
        <v>388</v>
      </c>
      <c r="J2" s="202" t="s">
        <v>387</v>
      </c>
    </row>
    <row r="3" spans="1:16">
      <c r="B3" s="202" t="s">
        <v>371</v>
      </c>
      <c r="C3" t="s">
        <v>372</v>
      </c>
      <c r="D3" t="s">
        <v>373</v>
      </c>
      <c r="E3" t="s">
        <v>376</v>
      </c>
      <c r="F3" t="s">
        <v>375</v>
      </c>
      <c r="G3" t="s">
        <v>374</v>
      </c>
      <c r="H3" t="s">
        <v>378</v>
      </c>
      <c r="I3" t="s">
        <v>377</v>
      </c>
      <c r="J3" t="s">
        <v>379</v>
      </c>
      <c r="K3" t="s">
        <v>384</v>
      </c>
      <c r="L3" t="s">
        <v>380</v>
      </c>
      <c r="M3" t="s">
        <v>381</v>
      </c>
      <c r="N3" t="s">
        <v>209</v>
      </c>
      <c r="O3" t="s">
        <v>382</v>
      </c>
      <c r="P3" t="s">
        <v>383</v>
      </c>
    </row>
    <row r="4" spans="1:16">
      <c r="A4" s="202" t="s">
        <v>390</v>
      </c>
      <c r="B4" s="96">
        <f t="shared" ref="B4:P4" si="0">AVERAGE(B13:B15)</f>
        <v>21.174999952316274</v>
      </c>
      <c r="C4" s="96">
        <f t="shared" si="0"/>
        <v>16.160833358764652</v>
      </c>
      <c r="D4" s="96">
        <f t="shared" si="0"/>
        <v>20.889166911443088</v>
      </c>
      <c r="E4" s="96">
        <f t="shared" si="0"/>
        <v>20.876666625340775</v>
      </c>
      <c r="F4" s="96">
        <f t="shared" si="0"/>
        <v>15.860000133514406</v>
      </c>
      <c r="G4" s="96">
        <f t="shared" si="0"/>
        <v>16.700832962989825</v>
      </c>
      <c r="H4" s="96">
        <f t="shared" si="0"/>
        <v>18.868333657582593</v>
      </c>
      <c r="I4" s="96">
        <f t="shared" si="0"/>
        <v>17.384166518847152</v>
      </c>
      <c r="J4" s="96">
        <f t="shared" si="0"/>
        <v>15.696666876475023</v>
      </c>
      <c r="K4" s="96">
        <f t="shared" si="0"/>
        <v>16.287499427795396</v>
      </c>
      <c r="L4" s="96">
        <f t="shared" si="0"/>
        <v>14.191666722297645</v>
      </c>
      <c r="M4" s="96">
        <f t="shared" si="0"/>
        <v>16.490624755620971</v>
      </c>
      <c r="N4" s="96">
        <f t="shared" si="0"/>
        <v>15.352499882380187</v>
      </c>
      <c r="O4" s="96">
        <f t="shared" si="0"/>
        <v>19.21249977747599</v>
      </c>
      <c r="P4" s="96">
        <f t="shared" si="0"/>
        <v>14.790833036104834</v>
      </c>
    </row>
    <row r="5" spans="1:16">
      <c r="A5" t="s">
        <v>391</v>
      </c>
      <c r="B5" s="96">
        <f t="shared" ref="B5:P5" si="1">58.099*(B4^(-1.304))</f>
        <v>1.0846632360360811</v>
      </c>
      <c r="C5" s="96">
        <f t="shared" si="1"/>
        <v>1.5428792014825803</v>
      </c>
      <c r="D5" s="96">
        <f t="shared" si="1"/>
        <v>1.1040570538501009</v>
      </c>
      <c r="E5" s="96">
        <f t="shared" si="1"/>
        <v>1.1049191732625225</v>
      </c>
      <c r="F5" s="96">
        <f t="shared" si="1"/>
        <v>1.5811508359662367</v>
      </c>
      <c r="G5" s="96">
        <f t="shared" si="1"/>
        <v>1.4781487238896556</v>
      </c>
      <c r="H5" s="96">
        <f t="shared" si="1"/>
        <v>1.2607010410785071</v>
      </c>
      <c r="I5" s="96">
        <f t="shared" si="1"/>
        <v>1.4028395667287044</v>
      </c>
      <c r="J5" s="96">
        <f t="shared" si="1"/>
        <v>1.6026391719462447</v>
      </c>
      <c r="K5" s="96">
        <f t="shared" si="1"/>
        <v>1.5272512955873252</v>
      </c>
      <c r="L5" s="96">
        <f t="shared" si="1"/>
        <v>1.8277512898554937</v>
      </c>
      <c r="M5" s="96">
        <f t="shared" si="1"/>
        <v>1.5027663670609326</v>
      </c>
      <c r="N5" s="96">
        <f t="shared" si="1"/>
        <v>1.6496473260842912</v>
      </c>
      <c r="O5" s="96">
        <f t="shared" si="1"/>
        <v>1.2313323335409589</v>
      </c>
      <c r="P5" s="96">
        <f t="shared" si="1"/>
        <v>1.7318020995225243</v>
      </c>
    </row>
    <row r="6" spans="1:16">
      <c r="A6" s="202" t="s">
        <v>389</v>
      </c>
      <c r="B6" s="96">
        <f>AVERAGE(B14:B15)</f>
        <v>22.288749814033512</v>
      </c>
      <c r="C6" s="96">
        <f t="shared" ref="C6:P6" si="2">AVERAGE(C14:C15)</f>
        <v>16.16624987125396</v>
      </c>
      <c r="D6" s="96">
        <f t="shared" si="2"/>
        <v>21.718750119209325</v>
      </c>
      <c r="E6" s="96">
        <f t="shared" si="2"/>
        <v>21.06749987602235</v>
      </c>
      <c r="F6" s="96">
        <f t="shared" si="2"/>
        <v>15.465000152587891</v>
      </c>
      <c r="G6" s="96">
        <f t="shared" si="2"/>
        <v>17.209999680519125</v>
      </c>
      <c r="H6" s="96">
        <f t="shared" si="2"/>
        <v>18.746250152587876</v>
      </c>
      <c r="I6" s="96">
        <f t="shared" si="2"/>
        <v>17.742499649524689</v>
      </c>
      <c r="J6" s="96">
        <f t="shared" si="2"/>
        <v>15.936250090599074</v>
      </c>
      <c r="K6" s="96">
        <f t="shared" si="2"/>
        <v>16.531249523162806</v>
      </c>
      <c r="L6" s="96">
        <f t="shared" si="2"/>
        <v>14.827499985694864</v>
      </c>
      <c r="M6" s="96">
        <f t="shared" si="2"/>
        <v>16.773749798536315</v>
      </c>
      <c r="N6" s="96">
        <f t="shared" si="2"/>
        <v>15.928749620914475</v>
      </c>
      <c r="O6" s="96">
        <f t="shared" si="2"/>
        <v>18.816249847412099</v>
      </c>
      <c r="P6" s="96">
        <f t="shared" si="2"/>
        <v>15.504999876022332</v>
      </c>
    </row>
    <row r="7" spans="1:16">
      <c r="B7" s="96">
        <f>58.099*(B6^(-1.304))</f>
        <v>1.0145299965794559</v>
      </c>
      <c r="C7" s="96">
        <f t="shared" ref="C7:P7" si="3">58.099*(C6^(-1.304))</f>
        <v>1.5422051425661671</v>
      </c>
      <c r="D7" s="96">
        <f t="shared" si="3"/>
        <v>1.0493878723770675</v>
      </c>
      <c r="E7" s="96">
        <f t="shared" si="3"/>
        <v>1.0918860195147133</v>
      </c>
      <c r="F7" s="96">
        <f t="shared" si="3"/>
        <v>1.6340161719400508</v>
      </c>
      <c r="G7" s="96">
        <f t="shared" si="3"/>
        <v>1.4213806961982949</v>
      </c>
      <c r="H7" s="96">
        <f t="shared" si="3"/>
        <v>1.271417747347243</v>
      </c>
      <c r="I7" s="96">
        <f t="shared" si="3"/>
        <v>1.3660083411054507</v>
      </c>
      <c r="J7" s="96">
        <f t="shared" si="3"/>
        <v>1.5712928534505504</v>
      </c>
      <c r="K7" s="96">
        <f t="shared" si="3"/>
        <v>1.4979525240866682</v>
      </c>
      <c r="L7" s="96">
        <f t="shared" si="3"/>
        <v>1.7262197203103991</v>
      </c>
      <c r="M7" s="96">
        <f t="shared" si="3"/>
        <v>1.4697752430947979</v>
      </c>
      <c r="N7" s="96">
        <f t="shared" si="3"/>
        <v>1.5722577318416122</v>
      </c>
      <c r="O7" s="96">
        <f t="shared" si="3"/>
        <v>1.265253457155135</v>
      </c>
      <c r="P7" s="96">
        <f t="shared" si="3"/>
        <v>1.6285214119356815</v>
      </c>
    </row>
    <row r="8" spans="1:16" s="202" customFormat="1">
      <c r="C8" s="120"/>
      <c r="D8" s="120"/>
      <c r="E8" s="120"/>
      <c r="F8" s="120"/>
      <c r="G8" s="120"/>
      <c r="H8" s="120"/>
      <c r="I8" s="120"/>
      <c r="J8" s="120"/>
      <c r="K8" s="120"/>
      <c r="L8" s="120"/>
      <c r="M8" s="120"/>
      <c r="N8" s="120"/>
      <c r="O8" s="120"/>
      <c r="P8" s="120"/>
    </row>
    <row r="9" spans="1:16">
      <c r="A9" t="s">
        <v>394</v>
      </c>
      <c r="B9" s="61">
        <v>21.174999713897702</v>
      </c>
      <c r="C9" s="120">
        <v>16.62750029563902</v>
      </c>
      <c r="D9" s="120">
        <v>19.132500171661391</v>
      </c>
      <c r="E9" s="306">
        <v>20.587499856948849</v>
      </c>
      <c r="F9" s="120">
        <v>16.762500286102274</v>
      </c>
      <c r="G9" s="120">
        <v>18.007500410079949</v>
      </c>
      <c r="H9" s="120">
        <v>16.067500114440932</v>
      </c>
      <c r="I9" s="120">
        <v>21.78500032424925</v>
      </c>
      <c r="J9" s="306">
        <v>15.234999418258626</v>
      </c>
      <c r="K9" s="120">
        <v>12.664999723434468</v>
      </c>
      <c r="L9" s="306">
        <v>12.33500003814696</v>
      </c>
      <c r="M9" s="306">
        <f t="shared" ref="M9:M15" si="4">(G9-(G9-F9)/4)</f>
        <v>17.69625037908553</v>
      </c>
      <c r="N9" s="306">
        <v>13.195000410079956</v>
      </c>
      <c r="O9" s="306">
        <v>14.602500200271619</v>
      </c>
      <c r="P9" s="120">
        <v>18.370000004768372</v>
      </c>
    </row>
    <row r="10" spans="1:16">
      <c r="B10" s="61">
        <v>19.774999380111701</v>
      </c>
      <c r="C10" s="120">
        <v>15.17500042915343</v>
      </c>
      <c r="D10" s="120">
        <v>19.30250000953675</v>
      </c>
      <c r="E10" s="306">
        <v>20.360000610351573</v>
      </c>
      <c r="F10" s="120">
        <v>15.329999685287454</v>
      </c>
      <c r="G10" s="120">
        <v>19.377499818801901</v>
      </c>
      <c r="H10" s="120">
        <v>16.132499694824201</v>
      </c>
      <c r="I10" s="120">
        <v>20.317499399185152</v>
      </c>
      <c r="J10" s="306">
        <v>12.142499923706074</v>
      </c>
      <c r="K10" s="120">
        <v>13.599999904632604</v>
      </c>
      <c r="L10" s="306">
        <v>13.257499933242833</v>
      </c>
      <c r="M10" s="306">
        <f t="shared" si="4"/>
        <v>18.365624785423289</v>
      </c>
      <c r="N10" s="306">
        <v>12.432499885559075</v>
      </c>
      <c r="O10" s="306">
        <v>15.630000114440925</v>
      </c>
      <c r="P10" s="120">
        <v>20.35500049591068</v>
      </c>
    </row>
    <row r="11" spans="1:16">
      <c r="B11" s="61">
        <v>19.8699998855591</v>
      </c>
      <c r="C11" s="120">
        <v>15.632500171661389</v>
      </c>
      <c r="D11" s="120">
        <v>19.697499752044678</v>
      </c>
      <c r="E11" s="306">
        <v>18.650000333786</v>
      </c>
      <c r="F11" s="120">
        <v>14.992500543594394</v>
      </c>
      <c r="G11" s="120">
        <v>18.315000057220466</v>
      </c>
      <c r="H11" s="120">
        <v>17.332500696182247</v>
      </c>
      <c r="I11" s="120">
        <v>17.074999809265147</v>
      </c>
      <c r="J11" s="306">
        <v>14.384999513626063</v>
      </c>
      <c r="K11" s="120">
        <v>12.594999909400975</v>
      </c>
      <c r="L11" s="306">
        <v>12.102500319480917</v>
      </c>
      <c r="M11" s="306">
        <f t="shared" si="4"/>
        <v>17.484375178813949</v>
      </c>
      <c r="N11" s="306">
        <v>11.04999971389767</v>
      </c>
      <c r="O11" s="306">
        <v>14.502500414848356</v>
      </c>
      <c r="P11" s="120">
        <v>12.07499980926513</v>
      </c>
    </row>
    <row r="12" spans="1:16">
      <c r="A12" t="s">
        <v>393</v>
      </c>
      <c r="B12" s="61">
        <v>17.740000009536775</v>
      </c>
      <c r="C12" s="120">
        <v>16.427500367164633</v>
      </c>
      <c r="D12" s="120">
        <v>18.102499246597326</v>
      </c>
      <c r="E12" s="306">
        <v>18.377500534057617</v>
      </c>
      <c r="F12" s="120">
        <v>16.720000505447384</v>
      </c>
      <c r="G12" s="120">
        <v>16.604999780654893</v>
      </c>
      <c r="H12" s="120">
        <v>17.84499955177305</v>
      </c>
      <c r="I12" s="120">
        <v>14.720000267028823</v>
      </c>
      <c r="J12" s="306">
        <v>13.807499647140482</v>
      </c>
      <c r="K12" s="120">
        <v>13.842499971389758</v>
      </c>
      <c r="L12" s="306">
        <v>12.274999976158201</v>
      </c>
      <c r="M12" s="306">
        <f>(G12-(G12-F12)/4)</f>
        <v>16.633749961853017</v>
      </c>
      <c r="N12" s="306">
        <v>14.692499756813035</v>
      </c>
      <c r="O12" s="306">
        <v>16.147500514984124</v>
      </c>
      <c r="P12" s="120">
        <v>10.880000233650224</v>
      </c>
    </row>
    <row r="13" spans="1:16">
      <c r="B13" s="61">
        <v>18.9475002288818</v>
      </c>
      <c r="C13" s="120">
        <v>16.150000333786032</v>
      </c>
      <c r="D13" s="120">
        <v>19.230000495910623</v>
      </c>
      <c r="E13" s="306">
        <v>20.495000123977626</v>
      </c>
      <c r="F13" s="120">
        <v>16.650000095367439</v>
      </c>
      <c r="G13" s="120">
        <v>15.68249952793122</v>
      </c>
      <c r="H13" s="120">
        <v>19.112500667572025</v>
      </c>
      <c r="I13" s="120">
        <v>16.66750025749208</v>
      </c>
      <c r="J13" s="306">
        <v>15.217500448226923</v>
      </c>
      <c r="K13" s="120">
        <v>15.799999237060574</v>
      </c>
      <c r="L13" s="306">
        <v>12.920000195503208</v>
      </c>
      <c r="M13" s="306">
        <f>(G13-(G13-F13)/4)</f>
        <v>15.924374669790275</v>
      </c>
      <c r="N13" s="306">
        <v>14.200000405311613</v>
      </c>
      <c r="O13" s="306">
        <v>20.004999637603774</v>
      </c>
      <c r="P13" s="120">
        <v>13.362499356269836</v>
      </c>
    </row>
    <row r="14" spans="1:16">
      <c r="B14" s="61">
        <v>21.015000104904175</v>
      </c>
      <c r="C14" s="120">
        <v>15.907500267028789</v>
      </c>
      <c r="D14" s="120">
        <v>19.517499685287497</v>
      </c>
      <c r="E14" s="306">
        <v>20.769999980926499</v>
      </c>
      <c r="F14" s="120">
        <v>14.890000343322784</v>
      </c>
      <c r="G14" s="120">
        <v>16.244999647140517</v>
      </c>
      <c r="H14" s="120">
        <v>19.6249997615814</v>
      </c>
      <c r="I14" s="120">
        <v>17.624999999999964</v>
      </c>
      <c r="J14" s="306">
        <v>17.777500152587898</v>
      </c>
      <c r="K14" s="120">
        <v>13.732499599456766</v>
      </c>
      <c r="L14" s="306">
        <v>14.190000414848313</v>
      </c>
      <c r="M14" s="306">
        <f t="shared" si="4"/>
        <v>15.906249821186083</v>
      </c>
      <c r="N14" s="306">
        <v>13.504999995231628</v>
      </c>
      <c r="O14" s="306">
        <v>20.652500152587898</v>
      </c>
      <c r="P14" s="120">
        <v>15.357500314712546</v>
      </c>
    </row>
    <row r="15" spans="1:16">
      <c r="A15" t="s">
        <v>392</v>
      </c>
      <c r="B15" s="61">
        <v>23.562499523162849</v>
      </c>
      <c r="C15" s="120">
        <v>16.424999475479133</v>
      </c>
      <c r="D15" s="120">
        <v>23.92000055313115</v>
      </c>
      <c r="E15" s="306">
        <v>21.3649997711182</v>
      </c>
      <c r="F15" s="120">
        <v>16.039999961852999</v>
      </c>
      <c r="G15" s="120">
        <v>18.174999713897733</v>
      </c>
      <c r="H15" s="120">
        <v>17.86750054359435</v>
      </c>
      <c r="I15" s="120">
        <v>17.859999299049409</v>
      </c>
      <c r="J15" s="306">
        <v>14.095000028610251</v>
      </c>
      <c r="K15" s="120">
        <v>19.32999944686885</v>
      </c>
      <c r="L15" s="306">
        <v>15.464999556541414</v>
      </c>
      <c r="M15" s="306">
        <f t="shared" si="4"/>
        <v>17.64124977588655</v>
      </c>
      <c r="N15" s="306">
        <v>18.352499246597322</v>
      </c>
      <c r="O15" s="306">
        <v>16.9799995422363</v>
      </c>
      <c r="P15" s="120">
        <v>15.652499437332118</v>
      </c>
    </row>
    <row r="16" spans="1:16">
      <c r="A16" t="s">
        <v>385</v>
      </c>
      <c r="B16" s="206">
        <v>41756</v>
      </c>
      <c r="C16" s="206">
        <v>41763</v>
      </c>
      <c r="D16" s="206">
        <v>41770</v>
      </c>
      <c r="E16" s="206">
        <v>41761</v>
      </c>
      <c r="F16" s="206">
        <v>41788</v>
      </c>
      <c r="G16" s="206">
        <v>41779</v>
      </c>
      <c r="H16" s="206">
        <v>41774</v>
      </c>
      <c r="I16" s="206">
        <v>41753</v>
      </c>
      <c r="J16" s="206">
        <v>41734</v>
      </c>
      <c r="K16" s="206">
        <v>41743</v>
      </c>
      <c r="L16" s="206">
        <v>41752</v>
      </c>
      <c r="M16" s="206">
        <v>41757</v>
      </c>
      <c r="N16" s="206">
        <v>41783</v>
      </c>
      <c r="O16" s="206">
        <v>41760</v>
      </c>
      <c r="P16" s="206">
        <v>41768</v>
      </c>
    </row>
    <row r="18" spans="1:4" ht="18">
      <c r="A18" s="9" t="s">
        <v>395</v>
      </c>
    </row>
    <row r="22" spans="1:4">
      <c r="A22" s="205" t="s">
        <v>397</v>
      </c>
    </row>
    <row r="23" spans="1:4">
      <c r="B23" t="s">
        <v>389</v>
      </c>
      <c r="C23" t="s">
        <v>396</v>
      </c>
      <c r="D23" t="s">
        <v>398</v>
      </c>
    </row>
    <row r="24" spans="1:4">
      <c r="A24" t="s">
        <v>371</v>
      </c>
      <c r="B24" s="120">
        <v>22.288749814033512</v>
      </c>
      <c r="C24" s="96">
        <v>1.0145299965794559</v>
      </c>
      <c r="D24" s="96">
        <f>C24-1</f>
        <v>1.4529996579455862E-2</v>
      </c>
    </row>
    <row r="25" spans="1:4">
      <c r="A25" t="s">
        <v>372</v>
      </c>
      <c r="B25" s="120">
        <v>16.16624987125396</v>
      </c>
      <c r="C25" s="96">
        <v>1.5422051425661671</v>
      </c>
      <c r="D25" s="96">
        <f t="shared" ref="D25:D38" si="5">C25-1</f>
        <v>0.54220514256616714</v>
      </c>
    </row>
    <row r="26" spans="1:4">
      <c r="A26" t="s">
        <v>373</v>
      </c>
      <c r="B26" s="120">
        <v>21.718750119209325</v>
      </c>
      <c r="C26" s="96">
        <v>1.0493878723770675</v>
      </c>
      <c r="D26" s="96">
        <f t="shared" si="5"/>
        <v>4.9387872377067543E-2</v>
      </c>
    </row>
    <row r="27" spans="1:4">
      <c r="A27" t="s">
        <v>376</v>
      </c>
      <c r="B27" s="120">
        <v>21.06749987602235</v>
      </c>
      <c r="C27" s="96">
        <v>1.0918860195147133</v>
      </c>
      <c r="D27" s="96">
        <f t="shared" si="5"/>
        <v>9.1886019514713313E-2</v>
      </c>
    </row>
    <row r="28" spans="1:4">
      <c r="A28" t="s">
        <v>375</v>
      </c>
      <c r="B28" s="120">
        <v>15.465000152587891</v>
      </c>
      <c r="C28" s="96">
        <v>1.6340161719400508</v>
      </c>
      <c r="D28" s="96">
        <f t="shared" si="5"/>
        <v>0.63401617194005078</v>
      </c>
    </row>
    <row r="29" spans="1:4">
      <c r="A29" t="s">
        <v>374</v>
      </c>
      <c r="B29" s="120">
        <v>17.209999680519125</v>
      </c>
      <c r="C29" s="96">
        <v>1.4213806961982949</v>
      </c>
      <c r="D29" s="96">
        <f t="shared" si="5"/>
        <v>0.42138069619829488</v>
      </c>
    </row>
    <row r="30" spans="1:4">
      <c r="A30" t="s">
        <v>378</v>
      </c>
      <c r="B30" s="120">
        <v>18.746250152587876</v>
      </c>
      <c r="C30" s="96">
        <v>1.271417747347243</v>
      </c>
      <c r="D30" s="96">
        <f t="shared" si="5"/>
        <v>0.271417747347243</v>
      </c>
    </row>
    <row r="31" spans="1:4">
      <c r="A31" t="s">
        <v>377</v>
      </c>
      <c r="B31" s="120">
        <v>17.742499649524689</v>
      </c>
      <c r="C31" s="96">
        <v>1.3660083411054507</v>
      </c>
      <c r="D31" s="96">
        <f t="shared" si="5"/>
        <v>0.36600834110545066</v>
      </c>
    </row>
    <row r="32" spans="1:4">
      <c r="A32" t="s">
        <v>379</v>
      </c>
      <c r="B32" s="120">
        <v>15.936250090599074</v>
      </c>
      <c r="C32" s="96">
        <v>1.5712928534505504</v>
      </c>
      <c r="D32" s="96">
        <f t="shared" si="5"/>
        <v>0.57129285345055036</v>
      </c>
    </row>
    <row r="33" spans="1:4">
      <c r="A33" t="s">
        <v>384</v>
      </c>
      <c r="B33" s="120">
        <v>16.531249523162806</v>
      </c>
      <c r="C33" s="96">
        <v>1.4979525240866682</v>
      </c>
      <c r="D33" s="96">
        <f t="shared" si="5"/>
        <v>0.49795252408666824</v>
      </c>
    </row>
    <row r="34" spans="1:4">
      <c r="A34" t="s">
        <v>380</v>
      </c>
      <c r="B34" s="120">
        <v>14.827499985694864</v>
      </c>
      <c r="C34" s="96">
        <v>1.7262197203103991</v>
      </c>
      <c r="D34" s="96">
        <f t="shared" si="5"/>
        <v>0.72621972031039905</v>
      </c>
    </row>
    <row r="35" spans="1:4">
      <c r="A35" t="s">
        <v>381</v>
      </c>
      <c r="B35" s="120">
        <v>16.773749798536315</v>
      </c>
      <c r="C35" s="96">
        <v>1.4697752430947979</v>
      </c>
      <c r="D35" s="96">
        <f t="shared" si="5"/>
        <v>0.4697752430947979</v>
      </c>
    </row>
    <row r="36" spans="1:4">
      <c r="A36" t="s">
        <v>209</v>
      </c>
      <c r="B36" s="120">
        <v>15.928749620914475</v>
      </c>
      <c r="C36" s="96">
        <v>1.5722577318416122</v>
      </c>
      <c r="D36" s="96">
        <f t="shared" si="5"/>
        <v>0.57225773184161222</v>
      </c>
    </row>
    <row r="37" spans="1:4">
      <c r="A37" t="s">
        <v>382</v>
      </c>
      <c r="B37" s="120">
        <v>18.816249847412099</v>
      </c>
      <c r="C37" s="96">
        <v>1.265253457155135</v>
      </c>
      <c r="D37" s="96">
        <f t="shared" si="5"/>
        <v>0.26525345715513504</v>
      </c>
    </row>
    <row r="38" spans="1:4">
      <c r="A38" t="s">
        <v>383</v>
      </c>
      <c r="B38" s="120">
        <v>15.504999876022332</v>
      </c>
      <c r="C38" s="96">
        <v>1.6285214119356815</v>
      </c>
      <c r="D38" s="96">
        <f t="shared" si="5"/>
        <v>0.62852141193568145</v>
      </c>
    </row>
  </sheetData>
  <pageMargins left="0.75" right="0.75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9"/>
  <sheetViews>
    <sheetView workbookViewId="0">
      <selection activeCell="E10" sqref="E10"/>
    </sheetView>
  </sheetViews>
  <sheetFormatPr defaultColWidth="8.77734375" defaultRowHeight="14.4"/>
  <cols>
    <col min="1" max="1" width="36.33203125" bestFit="1" customWidth="1"/>
  </cols>
  <sheetData>
    <row r="1" spans="1:2">
      <c r="A1" s="214" t="s">
        <v>5</v>
      </c>
      <c r="B1" s="68">
        <v>50</v>
      </c>
    </row>
    <row r="2" spans="1:2">
      <c r="A2" s="169" t="s">
        <v>12</v>
      </c>
      <c r="B2" s="68">
        <v>0.8</v>
      </c>
    </row>
    <row r="3" spans="1:2">
      <c r="A3" s="169" t="s">
        <v>23</v>
      </c>
      <c r="B3" s="68">
        <v>0.2</v>
      </c>
    </row>
    <row r="4" spans="1:2">
      <c r="A4" s="169" t="s">
        <v>24</v>
      </c>
      <c r="B4" s="68">
        <v>21.5</v>
      </c>
    </row>
    <row r="5" spans="1:2">
      <c r="A5" s="215" t="s">
        <v>283</v>
      </c>
      <c r="B5" s="68">
        <v>21.5</v>
      </c>
    </row>
    <row r="6" spans="1:2">
      <c r="A6" s="215" t="s">
        <v>321</v>
      </c>
      <c r="B6" s="68">
        <v>5</v>
      </c>
    </row>
    <row r="7" spans="1:2">
      <c r="A7" s="118" t="s">
        <v>70</v>
      </c>
      <c r="B7" s="68">
        <v>19</v>
      </c>
    </row>
    <row r="8" spans="1:2">
      <c r="A8" s="118" t="s">
        <v>71</v>
      </c>
      <c r="B8" s="68">
        <v>8</v>
      </c>
    </row>
    <row r="9" spans="1:2">
      <c r="A9" s="16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K369"/>
  <sheetViews>
    <sheetView workbookViewId="0">
      <pane xSplit="1" ySplit="1" topLeftCell="Q89" activePane="bottomRight" state="frozen"/>
      <selection pane="topRight" activeCell="B1" sqref="B1"/>
      <selection pane="bottomLeft" activeCell="A2" sqref="A2"/>
      <selection pane="bottomRight" activeCell="AL99" sqref="AL99"/>
    </sheetView>
  </sheetViews>
  <sheetFormatPr defaultColWidth="8.77734375" defaultRowHeight="14.4"/>
  <cols>
    <col min="1" max="1" width="8.6640625" customWidth="1"/>
    <col min="9" max="9" width="8.77734375" style="6"/>
    <col min="11" max="11" width="8.77734375" style="90"/>
    <col min="12" max="12" width="8.77734375" style="91"/>
    <col min="13" max="13" width="9.109375" style="167" customWidth="1"/>
    <col min="14" max="14" width="9.109375" style="39" customWidth="1"/>
    <col min="15" max="15" width="8.77734375" style="15"/>
    <col min="16" max="16" width="8.109375" style="139" customWidth="1"/>
    <col min="17" max="17" width="8.77734375" style="6"/>
    <col min="18" max="18" width="8.109375" style="97" customWidth="1"/>
    <col min="21" max="21" width="10.33203125" customWidth="1"/>
    <col min="33" max="33" width="9.109375" style="167" customWidth="1"/>
    <col min="34" max="34" width="9.109375" style="39" customWidth="1"/>
    <col min="41" max="41" width="19.6640625" customWidth="1"/>
  </cols>
  <sheetData>
    <row r="1" spans="1:89" ht="57.75" customHeight="1">
      <c r="A1">
        <v>1995</v>
      </c>
      <c r="F1" s="1" t="s">
        <v>0</v>
      </c>
      <c r="G1" s="2" t="s">
        <v>18</v>
      </c>
      <c r="H1" t="s">
        <v>2</v>
      </c>
      <c r="I1" s="3" t="s">
        <v>26</v>
      </c>
      <c r="J1" s="138" t="s">
        <v>34</v>
      </c>
      <c r="K1" s="87" t="s">
        <v>62</v>
      </c>
      <c r="L1" s="88" t="s">
        <v>221</v>
      </c>
      <c r="M1" s="166" t="s">
        <v>154</v>
      </c>
      <c r="N1" s="73" t="s">
        <v>160</v>
      </c>
      <c r="O1" s="201" t="s">
        <v>223</v>
      </c>
      <c r="P1" s="3" t="s">
        <v>72</v>
      </c>
      <c r="Q1" s="3" t="s">
        <v>3</v>
      </c>
      <c r="R1" s="4" t="s">
        <v>4</v>
      </c>
      <c r="U1">
        <v>2008</v>
      </c>
      <c r="Z1" s="3" t="s">
        <v>0</v>
      </c>
      <c r="AA1" s="2" t="s">
        <v>1</v>
      </c>
      <c r="AB1" s="6" t="s">
        <v>2</v>
      </c>
      <c r="AC1" s="3" t="s">
        <v>26</v>
      </c>
      <c r="AD1" s="135" t="s">
        <v>34</v>
      </c>
      <c r="AE1" s="72" t="s">
        <v>37</v>
      </c>
      <c r="AF1" s="88" t="s">
        <v>221</v>
      </c>
      <c r="AG1" s="166" t="s">
        <v>154</v>
      </c>
      <c r="AH1" s="73" t="s">
        <v>160</v>
      </c>
      <c r="AI1" s="201" t="s">
        <v>223</v>
      </c>
      <c r="AJ1" s="3" t="s">
        <v>72</v>
      </c>
      <c r="AK1" s="3" t="s">
        <v>3</v>
      </c>
      <c r="AL1" s="4" t="s">
        <v>4</v>
      </c>
      <c r="AO1" s="1" t="s">
        <v>5</v>
      </c>
      <c r="AP1" s="68">
        <f>Thresholds!B1</f>
        <v>50</v>
      </c>
      <c r="AQ1" s="68">
        <f>AP1</f>
        <v>50</v>
      </c>
      <c r="AR1" s="9" t="str">
        <f>"Smax="&amp;$AP$1</f>
        <v>Smax=50</v>
      </c>
      <c r="AS1" s="44"/>
      <c r="AT1" s="141"/>
      <c r="AU1" s="142" t="s">
        <v>105</v>
      </c>
      <c r="AV1" s="143" t="s">
        <v>104</v>
      </c>
      <c r="AW1" s="322" t="s">
        <v>120</v>
      </c>
      <c r="AX1" s="322"/>
      <c r="AY1" s="43" t="s">
        <v>121</v>
      </c>
      <c r="CH1" s="1"/>
      <c r="CJ1" s="9"/>
      <c r="CK1" s="44"/>
    </row>
    <row r="2" spans="1:89">
      <c r="G2" s="18" t="s">
        <v>10</v>
      </c>
      <c r="R2" s="19" t="s">
        <v>36</v>
      </c>
      <c r="Z2" s="6"/>
      <c r="AA2" s="6" t="s">
        <v>10</v>
      </c>
      <c r="AB2" s="6"/>
      <c r="AC2" s="6"/>
      <c r="AD2" s="6"/>
      <c r="AE2" s="74"/>
      <c r="AF2" s="39"/>
      <c r="AI2" s="15"/>
      <c r="AJ2" s="136"/>
      <c r="AK2" s="3"/>
      <c r="AL2" s="19" t="s">
        <v>11</v>
      </c>
      <c r="AO2" t="s">
        <v>12</v>
      </c>
      <c r="AP2" s="68">
        <f>Thresholds!B2</f>
        <v>0.8</v>
      </c>
      <c r="AQ2" s="68">
        <f t="shared" ref="AQ2:AQ8" si="0">AP2</f>
        <v>0.8</v>
      </c>
      <c r="AS2" s="44"/>
      <c r="AT2" s="43"/>
      <c r="AU2" s="23">
        <f t="array" aca="1" ref="AU2:AU10" ca="1">IFERROR(INDEX(Q$2:Q$370,SMALL(IF(LEN(Q$2:Q$370),ROW(INDIRECT("1:"&amp;ROWS(Q$2:Q$370)))),ROW(Q$1:Q$370)),1),"")</f>
        <v>34722</v>
      </c>
      <c r="AV2" s="23">
        <f t="array" aca="1" ref="AV2:AV10" ca="1">IFERROR(INDEX(AK$2:AK$370,SMALL(IF(LEN(AK$2:AK$370),ROW(INDIRECT("1:"&amp;ROWS(AK$2:AK$370)))),ROW(AK$1:AK$370)),1),"")</f>
        <v>39468</v>
      </c>
      <c r="AW2" s="23">
        <v>34726</v>
      </c>
      <c r="AX2" s="23">
        <v>39491</v>
      </c>
      <c r="AY2" s="23">
        <v>34739</v>
      </c>
      <c r="AZ2" s="23">
        <v>39491</v>
      </c>
      <c r="CK2" s="44"/>
    </row>
    <row r="3" spans="1:89" ht="18">
      <c r="A3" t="s">
        <v>29</v>
      </c>
      <c r="B3" t="s">
        <v>19</v>
      </c>
      <c r="C3" t="s">
        <v>20</v>
      </c>
      <c r="D3" t="s">
        <v>28</v>
      </c>
      <c r="E3" t="s">
        <v>16</v>
      </c>
      <c r="F3" t="s">
        <v>17</v>
      </c>
      <c r="G3" t="s">
        <v>18</v>
      </c>
      <c r="H3" t="s">
        <v>2</v>
      </c>
      <c r="L3" s="89"/>
      <c r="Q3" s="6" t="str">
        <f t="shared" ref="Q3:Q66" si="1">IF(R3&gt;R2,A3,"")</f>
        <v/>
      </c>
      <c r="T3" t="s">
        <v>30</v>
      </c>
      <c r="U3" t="s">
        <v>29</v>
      </c>
      <c r="V3" t="s">
        <v>19</v>
      </c>
      <c r="W3" t="s">
        <v>20</v>
      </c>
      <c r="X3" t="s">
        <v>28</v>
      </c>
      <c r="Y3" t="s">
        <v>16</v>
      </c>
      <c r="Z3" s="6" t="s">
        <v>17</v>
      </c>
      <c r="AA3" s="6"/>
      <c r="AB3" s="6"/>
      <c r="AC3" s="6"/>
      <c r="AD3" s="6"/>
      <c r="AE3" s="74"/>
      <c r="AF3" s="39"/>
      <c r="AI3" s="15"/>
      <c r="AJ3" s="136"/>
      <c r="AK3" s="136"/>
      <c r="AL3" s="97"/>
      <c r="AO3" t="s">
        <v>23</v>
      </c>
      <c r="AP3" s="68">
        <f>Thresholds!B3</f>
        <v>0.2</v>
      </c>
      <c r="AQ3" s="68">
        <f t="shared" si="0"/>
        <v>0.2</v>
      </c>
      <c r="AR3" s="9" t="str">
        <f>BC$2&amp;", Smax="&amp;$AP$1&amp;""</f>
        <v>, Smax=50</v>
      </c>
      <c r="AS3" s="44"/>
      <c r="AT3" s="141"/>
      <c r="AU3" s="23">
        <f ca="1"/>
        <v>34725</v>
      </c>
      <c r="AV3" s="23">
        <f ca="1"/>
        <v>39472</v>
      </c>
      <c r="AW3" s="23">
        <v>34737</v>
      </c>
      <c r="AX3" s="23">
        <v>39499</v>
      </c>
      <c r="AY3" s="23">
        <v>34772.958333333336</v>
      </c>
      <c r="AZ3" s="23">
        <v>39509</v>
      </c>
      <c r="BD3" s="43"/>
      <c r="BE3" s="43"/>
      <c r="BF3" s="43"/>
      <c r="BG3" s="43"/>
      <c r="CJ3" s="9"/>
      <c r="CK3" s="44"/>
    </row>
    <row r="4" spans="1:89" ht="18">
      <c r="A4" s="206">
        <v>34700</v>
      </c>
      <c r="B4">
        <v>13.329999923706101</v>
      </c>
      <c r="C4">
        <v>20.840000152587901</v>
      </c>
      <c r="D4">
        <v>0</v>
      </c>
      <c r="E4">
        <v>43.426073826404199</v>
      </c>
      <c r="F4" s="36">
        <f t="shared" ref="F4:F67" si="2">0.0023*(AVERAGE(B4:C4)+17.8)*(C4-B4)^0.5*E4/2.45</f>
        <v>3.8973644635929059</v>
      </c>
      <c r="G4" s="6">
        <v>0</v>
      </c>
      <c r="H4" s="6"/>
      <c r="I4" s="61">
        <f t="shared" ref="I4:I67" si="3">(C4-(C4-B4)/4)</f>
        <v>18.962500095367453</v>
      </c>
      <c r="J4" s="35" t="str">
        <f t="shared" ref="J4:J67" si="4">IF(H4&gt;$AQ$3,1," ")</f>
        <v xml:space="preserve"> </v>
      </c>
      <c r="K4" s="92"/>
      <c r="L4" s="89"/>
      <c r="M4" s="168">
        <f>IF(AND(I4&lt;21.5,I4&gt;4.5),0.000318*I4*(I4-4.5)*((21.5-I4)^(1/3.25)),0)</f>
        <v>0.11614451821864402</v>
      </c>
      <c r="N4" s="165"/>
      <c r="O4" s="13"/>
      <c r="P4" s="70"/>
      <c r="Q4" s="6" t="str">
        <f t="shared" si="1"/>
        <v/>
      </c>
      <c r="R4" s="78"/>
      <c r="S4">
        <v>1</v>
      </c>
      <c r="T4">
        <v>148.6</v>
      </c>
      <c r="U4" s="206">
        <v>39448</v>
      </c>
      <c r="V4">
        <v>17.5</v>
      </c>
      <c r="W4">
        <v>37.040000915527301</v>
      </c>
      <c r="X4">
        <v>0</v>
      </c>
      <c r="Y4">
        <v>43.421901078868402</v>
      </c>
      <c r="Z4" s="36">
        <f t="shared" ref="Z4:Z67" si="5">0.0023*(AVERAGE(V4:W4)+17.8)*(W4-V4)^0.5*Y4/2.45</f>
        <v>8.1212043323324892</v>
      </c>
      <c r="AA4" s="6">
        <v>0</v>
      </c>
      <c r="AB4" s="6"/>
      <c r="AC4" s="61">
        <f t="shared" ref="AC4:AC67" si="6">(W4-(W4-V4)/4)</f>
        <v>32.155000686645479</v>
      </c>
      <c r="AD4" s="37" t="str">
        <f>IF(AB4&gt;BW$3,1," ")</f>
        <v xml:space="preserve"> </v>
      </c>
      <c r="AE4" s="75"/>
      <c r="AF4" s="89"/>
      <c r="AG4" s="168">
        <f>IF(AND(AC4&lt;21.5,AC4&gt;4.5),0.000318*AC4*(AC4-4.5)*((21.5-AC4)^(1/3.25)),0)</f>
        <v>0</v>
      </c>
      <c r="AH4" s="165"/>
      <c r="AI4" s="13"/>
      <c r="AJ4" s="70"/>
      <c r="AK4" s="6" t="str">
        <f t="shared" ref="AK4:AK67" si="7">IF(AL4&gt;AL3,U4,"")</f>
        <v/>
      </c>
      <c r="AL4" s="97"/>
      <c r="AO4" t="s">
        <v>24</v>
      </c>
      <c r="AP4" s="68">
        <f>Thresholds!B4</f>
        <v>21.5</v>
      </c>
      <c r="AQ4" s="68">
        <f t="shared" si="0"/>
        <v>21.5</v>
      </c>
      <c r="AR4" s="9" t="str">
        <f>"Smax="&amp;$AP$1&amp;", SMI = "&amp;$AP$3&amp;", Tmax ="&amp;$AP$4&amp;""</f>
        <v>Smax=50, SMI = 0.2, Tmax =21.5</v>
      </c>
      <c r="AS4" s="44"/>
      <c r="AT4" s="141"/>
      <c r="AU4" s="23">
        <f ca="1"/>
        <v>34736</v>
      </c>
      <c r="AV4" s="23">
        <f ca="1"/>
        <v>39486</v>
      </c>
      <c r="AW4" s="23">
        <v>34767.958333333336</v>
      </c>
      <c r="AX4" s="23">
        <v>39501</v>
      </c>
      <c r="AY4" s="23">
        <v>34777.958333333336</v>
      </c>
      <c r="AZ4" s="23">
        <v>39543</v>
      </c>
      <c r="BD4" s="43"/>
      <c r="BE4" s="145"/>
      <c r="BF4" s="146"/>
      <c r="BG4" s="43"/>
      <c r="CJ4" s="9"/>
      <c r="CK4" s="44"/>
    </row>
    <row r="5" spans="1:89" ht="15.6">
      <c r="A5" s="206">
        <v>34701</v>
      </c>
      <c r="B5">
        <v>7.2199997901916504</v>
      </c>
      <c r="C5">
        <v>15.5</v>
      </c>
      <c r="D5">
        <v>0.30000001192092901</v>
      </c>
      <c r="E5">
        <v>43.469969952579198</v>
      </c>
      <c r="F5" s="36">
        <f t="shared" si="2"/>
        <v>3.4241579024498687</v>
      </c>
      <c r="G5" s="41">
        <f t="shared" ref="G5:G68" si="8">IF((D5+G4-($AQ$2*F5))&gt;0,IF((D5+G4-($AQ$2*F5))&gt;$AQ$1,$AQ$1,(D5+G4-($AQ$2*F5))),0)</f>
        <v>0</v>
      </c>
      <c r="H5" s="42">
        <f t="shared" ref="H5:H68" si="9">IF(G5/$AQ$1&gt;1,1,G5/$AQ$1)</f>
        <v>0</v>
      </c>
      <c r="I5" s="61">
        <f t="shared" si="3"/>
        <v>13.429999947547913</v>
      </c>
      <c r="J5" s="35" t="str">
        <f t="shared" si="4"/>
        <v xml:space="preserve"> </v>
      </c>
      <c r="K5" s="89" t="str">
        <f>IF((SUM(D2:D5))&gt;$AQ$6,1,"")</f>
        <v/>
      </c>
      <c r="L5" s="89"/>
      <c r="M5" s="168">
        <f t="shared" ref="M5:M68" si="10">IF(AND(I5&lt;21.5,I5&gt;4.5),0.000318*I5*(I5-4.5)*((21.5-I5)^(1/3.25)),0)</f>
        <v>7.2509114066465999E-2</v>
      </c>
      <c r="N5" s="165"/>
      <c r="O5" s="69">
        <f>IF((AVERAGE(C4:C5))&lt;$AQ$4,1,"")</f>
        <v>1</v>
      </c>
      <c r="P5" s="70"/>
      <c r="Q5" s="6" t="str">
        <f t="shared" si="1"/>
        <v/>
      </c>
      <c r="R5" s="78"/>
      <c r="S5">
        <v>2</v>
      </c>
      <c r="T5">
        <v>-37.450000000000003</v>
      </c>
      <c r="U5" s="206">
        <v>39449</v>
      </c>
      <c r="V5">
        <v>15.3999996185303</v>
      </c>
      <c r="W5">
        <v>26.120000839233398</v>
      </c>
      <c r="X5">
        <v>0.20000000298023199</v>
      </c>
      <c r="Y5">
        <v>43.465444900439202</v>
      </c>
      <c r="Z5" s="36">
        <f t="shared" si="5"/>
        <v>5.1515785493273309</v>
      </c>
      <c r="AA5" s="41">
        <f t="shared" ref="AA5:AA68" si="11">IF((X5+AA4-($AP$2*Z5))&gt;0,IF((X5+AA4-($AP$2*Z5))&gt;$AP$1,$AP$1,(X5+AA4-($AP$2*Z5))),0)</f>
        <v>0</v>
      </c>
      <c r="AB5" s="42">
        <f t="shared" ref="AB5:AB68" si="12">IF(AA5/$AP$1&gt;1,1,AA5/$AP$1)</f>
        <v>0</v>
      </c>
      <c r="AC5" s="61">
        <f t="shared" si="6"/>
        <v>23.440000534057624</v>
      </c>
      <c r="AD5" s="37" t="str">
        <f t="shared" ref="AD5:AD68" si="13">IF(AB5&gt;$AP$3,1," ")</f>
        <v xml:space="preserve"> </v>
      </c>
      <c r="AE5" s="76" t="str">
        <f>IF((SUM(X2:X5))&gt;$AP$6,1,"")</f>
        <v/>
      </c>
      <c r="AF5" s="89"/>
      <c r="AG5" s="168">
        <f t="shared" ref="AG5:AG68" si="14">IF(AND(AC5&lt;21.5,AC5&gt;4.5),0.000318*AC5*(AC5-4.5)*((21.5-AC5)^(1/3.25)),0)</f>
        <v>0</v>
      </c>
      <c r="AH5" s="165"/>
      <c r="AI5" s="69" t="str">
        <f>IF((AVERAGE(W4:W5))&lt;$AP$4,1,"")</f>
        <v/>
      </c>
      <c r="AJ5" s="70"/>
      <c r="AK5" s="6" t="str">
        <f t="shared" si="7"/>
        <v/>
      </c>
      <c r="AL5" s="97"/>
      <c r="AO5" s="43" t="s">
        <v>291</v>
      </c>
      <c r="AP5" s="68">
        <f>Thresholds!B5</f>
        <v>21.5</v>
      </c>
      <c r="AQ5" s="68">
        <f t="shared" si="0"/>
        <v>21.5</v>
      </c>
      <c r="AR5" s="44"/>
      <c r="AS5" s="44"/>
      <c r="AT5" s="44"/>
      <c r="AU5" s="23">
        <f ca="1"/>
        <v>34756</v>
      </c>
      <c r="AV5" s="23">
        <f ca="1"/>
        <v>39505</v>
      </c>
      <c r="AW5" s="23">
        <v>34777.958333333336</v>
      </c>
      <c r="AX5" s="23">
        <v>39509</v>
      </c>
      <c r="AY5" s="23">
        <v>34783.958333333336</v>
      </c>
      <c r="AZ5" s="23">
        <v>39561.958333333336</v>
      </c>
      <c r="BD5" s="43"/>
      <c r="BE5" s="145"/>
      <c r="BF5" s="146"/>
      <c r="BG5" s="43"/>
      <c r="CH5" s="43"/>
      <c r="CJ5" s="44"/>
      <c r="CK5" s="44"/>
    </row>
    <row r="6" spans="1:89" ht="15.6">
      <c r="A6" s="206">
        <v>34702</v>
      </c>
      <c r="B6">
        <v>8.9399995803833008</v>
      </c>
      <c r="C6">
        <v>23.180000305175799</v>
      </c>
      <c r="D6">
        <v>0.20000000298023199</v>
      </c>
      <c r="E6">
        <v>43.507284719747801</v>
      </c>
      <c r="F6" s="36">
        <f t="shared" si="2"/>
        <v>5.2187403564437513</v>
      </c>
      <c r="G6" s="41">
        <f t="shared" si="8"/>
        <v>0</v>
      </c>
      <c r="H6" s="42">
        <f t="shared" si="9"/>
        <v>0</v>
      </c>
      <c r="I6" s="61">
        <f t="shared" si="3"/>
        <v>19.620000123977675</v>
      </c>
      <c r="J6" s="35" t="str">
        <f t="shared" si="4"/>
        <v xml:space="preserve"> </v>
      </c>
      <c r="K6" s="89" t="str">
        <f t="shared" ref="K6:K69" si="15">IF((SUM(D2:D6))&gt;$AQ$6,1,"")</f>
        <v/>
      </c>
      <c r="L6" s="89"/>
      <c r="M6" s="168">
        <f t="shared" si="10"/>
        <v>0.11456030810946356</v>
      </c>
      <c r="N6" s="165"/>
      <c r="O6" s="69">
        <f>IF((AVERAGE(C4:C6))&lt;$AQ$4,1,"")</f>
        <v>1</v>
      </c>
      <c r="P6" s="70"/>
      <c r="Q6" s="6" t="str">
        <f t="shared" si="1"/>
        <v/>
      </c>
      <c r="R6" s="78"/>
      <c r="S6">
        <v>3</v>
      </c>
      <c r="T6">
        <v>148.6</v>
      </c>
      <c r="U6" s="206">
        <v>39450</v>
      </c>
      <c r="V6">
        <v>13.949999809265099</v>
      </c>
      <c r="W6">
        <v>20.610000610351602</v>
      </c>
      <c r="X6">
        <v>0.20000000298023199</v>
      </c>
      <c r="Y6">
        <v>43.5024876358246</v>
      </c>
      <c r="Z6" s="36">
        <f t="shared" si="5"/>
        <v>3.697196829210283</v>
      </c>
      <c r="AA6" s="41">
        <f t="shared" si="11"/>
        <v>0</v>
      </c>
      <c r="AB6" s="42">
        <f t="shared" si="12"/>
        <v>0</v>
      </c>
      <c r="AC6" s="61">
        <f t="shared" si="6"/>
        <v>18.945000410079977</v>
      </c>
      <c r="AD6" s="37" t="str">
        <f t="shared" si="13"/>
        <v xml:space="preserve"> </v>
      </c>
      <c r="AE6" s="76" t="str">
        <f t="shared" ref="AE6:AE69" si="16">IF((SUM(X2:X6))&gt;$AP$6,1,"")</f>
        <v/>
      </c>
      <c r="AF6" s="89"/>
      <c r="AG6" s="168">
        <f t="shared" si="14"/>
        <v>0.11614227361668286</v>
      </c>
      <c r="AH6" s="165"/>
      <c r="AI6" s="69" t="str">
        <f>IF((AVERAGE(W4:W6))&lt;$AP$4,1,"")</f>
        <v/>
      </c>
      <c r="AJ6" s="70"/>
      <c r="AK6" s="6" t="str">
        <f t="shared" si="7"/>
        <v/>
      </c>
      <c r="AL6" s="97"/>
      <c r="AO6" s="43" t="s">
        <v>33</v>
      </c>
      <c r="AP6" s="68">
        <f>Thresholds!B6</f>
        <v>5</v>
      </c>
      <c r="AQ6" s="68">
        <f t="shared" si="0"/>
        <v>5</v>
      </c>
      <c r="AR6" s="44"/>
      <c r="AS6" s="44"/>
      <c r="AT6" s="44"/>
      <c r="AU6" s="83">
        <f ca="1"/>
        <v>34767</v>
      </c>
      <c r="AV6" s="83">
        <f ca="1"/>
        <v>39512</v>
      </c>
      <c r="AW6" s="83">
        <v>34783.958333333336</v>
      </c>
      <c r="AX6" s="83">
        <v>39516</v>
      </c>
      <c r="AY6" s="23">
        <v>34798.958333333336</v>
      </c>
      <c r="AZ6" s="23">
        <v>39622.958333333336</v>
      </c>
      <c r="BD6" s="43"/>
      <c r="BE6" s="145"/>
      <c r="BF6" s="146"/>
      <c r="BG6" s="43"/>
      <c r="CH6" s="43"/>
      <c r="CJ6" s="44"/>
      <c r="CK6" s="44"/>
    </row>
    <row r="7" spans="1:89" ht="15.6">
      <c r="A7" s="206">
        <v>34703</v>
      </c>
      <c r="B7">
        <v>15.0900001525879</v>
      </c>
      <c r="C7">
        <v>29.040000915527301</v>
      </c>
      <c r="D7">
        <v>0</v>
      </c>
      <c r="E7">
        <v>43.537904447339898</v>
      </c>
      <c r="F7" s="36">
        <f t="shared" si="2"/>
        <v>6.0856667034486227</v>
      </c>
      <c r="G7" s="41">
        <f t="shared" si="8"/>
        <v>0</v>
      </c>
      <c r="H7" s="42">
        <f t="shared" si="9"/>
        <v>0</v>
      </c>
      <c r="I7" s="61">
        <f t="shared" si="3"/>
        <v>25.552500724792452</v>
      </c>
      <c r="J7" s="35" t="str">
        <f t="shared" si="4"/>
        <v xml:space="preserve"> </v>
      </c>
      <c r="K7" s="89" t="str">
        <f t="shared" si="15"/>
        <v/>
      </c>
      <c r="L7" s="89"/>
      <c r="M7" s="168">
        <f t="shared" si="10"/>
        <v>0</v>
      </c>
      <c r="N7" s="165"/>
      <c r="O7" s="69" t="str">
        <f>IF((AVERAGE(C4:C7))&lt;$AQ$4,1,"")</f>
        <v/>
      </c>
      <c r="P7" s="70"/>
      <c r="Q7" s="6" t="str">
        <f t="shared" si="1"/>
        <v/>
      </c>
      <c r="R7" s="78"/>
      <c r="S7">
        <v>4</v>
      </c>
      <c r="T7">
        <v>-37.450000000000003</v>
      </c>
      <c r="U7" s="206">
        <v>39451</v>
      </c>
      <c r="V7">
        <v>12.189999580383301</v>
      </c>
      <c r="W7">
        <v>29.280000686645501</v>
      </c>
      <c r="X7">
        <v>0</v>
      </c>
      <c r="Y7">
        <v>43.532920316632399</v>
      </c>
      <c r="Z7" s="36">
        <f t="shared" si="5"/>
        <v>6.5103743849968616</v>
      </c>
      <c r="AA7" s="41">
        <f t="shared" si="11"/>
        <v>0</v>
      </c>
      <c r="AB7" s="42">
        <f t="shared" si="12"/>
        <v>0</v>
      </c>
      <c r="AC7" s="61">
        <f t="shared" si="6"/>
        <v>25.007500410079949</v>
      </c>
      <c r="AD7" s="37" t="str">
        <f t="shared" si="13"/>
        <v xml:space="preserve"> </v>
      </c>
      <c r="AE7" s="76" t="str">
        <f t="shared" si="16"/>
        <v/>
      </c>
      <c r="AF7" s="89"/>
      <c r="AG7" s="168">
        <f t="shared" si="14"/>
        <v>0</v>
      </c>
      <c r="AH7" s="165"/>
      <c r="AI7" s="69" t="str">
        <f>IF((AVERAGE(W4:W7))&lt;$AP$4,1,"")</f>
        <v/>
      </c>
      <c r="AJ7" s="70"/>
      <c r="AK7" s="6" t="str">
        <f t="shared" si="7"/>
        <v/>
      </c>
      <c r="AL7" s="97"/>
      <c r="AO7" s="118" t="s">
        <v>70</v>
      </c>
      <c r="AP7" s="68">
        <f>Thresholds!B7</f>
        <v>19</v>
      </c>
      <c r="AQ7" s="68">
        <f t="shared" si="0"/>
        <v>19</v>
      </c>
      <c r="AR7" s="136"/>
      <c r="AS7" s="44"/>
      <c r="AT7" s="22"/>
      <c r="AU7" s="23">
        <f ca="1"/>
        <v>34777</v>
      </c>
      <c r="AV7" s="23">
        <f ca="1"/>
        <v>39538</v>
      </c>
      <c r="AW7" s="23">
        <v>34798.958333333336</v>
      </c>
      <c r="AX7" s="23">
        <v>39543</v>
      </c>
      <c r="AY7" s="23">
        <v>34815.958333333336</v>
      </c>
      <c r="AZ7" s="23">
        <v>39630.958333333336</v>
      </c>
      <c r="CH7" s="118"/>
      <c r="CJ7" s="139"/>
      <c r="CK7" s="44"/>
    </row>
    <row r="8" spans="1:89" ht="15.6">
      <c r="A8" s="206">
        <v>34704</v>
      </c>
      <c r="B8">
        <v>17.200000762939499</v>
      </c>
      <c r="C8">
        <v>26.7600002288818</v>
      </c>
      <c r="D8">
        <v>6.0999999046325701</v>
      </c>
      <c r="E8">
        <v>43.561715454785599</v>
      </c>
      <c r="F8" s="36">
        <f t="shared" si="2"/>
        <v>5.0299126572676638</v>
      </c>
      <c r="G8" s="41">
        <f t="shared" si="8"/>
        <v>2.0760697788184386</v>
      </c>
      <c r="H8" s="42">
        <f t="shared" si="9"/>
        <v>4.1521395576368775E-2</v>
      </c>
      <c r="I8" s="61">
        <f t="shared" si="3"/>
        <v>24.370000362396226</v>
      </c>
      <c r="J8" s="35" t="str">
        <f t="shared" si="4"/>
        <v xml:space="preserve"> </v>
      </c>
      <c r="K8" s="89">
        <f t="shared" si="15"/>
        <v>1</v>
      </c>
      <c r="L8" s="89"/>
      <c r="M8" s="168">
        <f t="shared" si="10"/>
        <v>0</v>
      </c>
      <c r="N8" s="165"/>
      <c r="O8" s="69" t="str">
        <f>IF((AVERAGE(C2:C8))&lt;$AP$4,1,"")</f>
        <v/>
      </c>
      <c r="P8" s="70"/>
      <c r="Q8" s="6" t="str">
        <f t="shared" si="1"/>
        <v/>
      </c>
      <c r="R8" s="78"/>
      <c r="S8">
        <v>5</v>
      </c>
      <c r="T8">
        <v>148.6</v>
      </c>
      <c r="U8" s="206">
        <v>39452</v>
      </c>
      <c r="V8">
        <v>15.4799995422363</v>
      </c>
      <c r="W8">
        <v>31.370000839233398</v>
      </c>
      <c r="X8">
        <v>0</v>
      </c>
      <c r="Y8">
        <v>43.556633974470799</v>
      </c>
      <c r="Z8" s="36">
        <f t="shared" si="5"/>
        <v>6.7195268667341939</v>
      </c>
      <c r="AA8" s="41">
        <f t="shared" si="11"/>
        <v>0</v>
      </c>
      <c r="AB8" s="42">
        <f t="shared" si="12"/>
        <v>0</v>
      </c>
      <c r="AC8" s="61">
        <f t="shared" si="6"/>
        <v>27.397500514984124</v>
      </c>
      <c r="AD8" s="37" t="str">
        <f t="shared" si="13"/>
        <v xml:space="preserve"> </v>
      </c>
      <c r="AE8" s="76" t="str">
        <f t="shared" si="16"/>
        <v/>
      </c>
      <c r="AF8" s="89"/>
      <c r="AG8" s="168">
        <f t="shared" si="14"/>
        <v>0</v>
      </c>
      <c r="AH8" s="165"/>
      <c r="AI8" s="212" t="str">
        <f t="shared" ref="AI8:AI71" si="17">IF((AVERAGE(W2:W8))&lt;$AP$4,1,"")</f>
        <v/>
      </c>
      <c r="AJ8" s="70"/>
      <c r="AK8" s="6" t="str">
        <f t="shared" si="7"/>
        <v/>
      </c>
      <c r="AL8" s="97"/>
      <c r="AO8" s="118" t="s">
        <v>71</v>
      </c>
      <c r="AP8" s="68">
        <f>Thresholds!B8</f>
        <v>8</v>
      </c>
      <c r="AQ8" s="68">
        <f t="shared" si="0"/>
        <v>8</v>
      </c>
      <c r="AR8" s="136"/>
      <c r="AS8" s="44"/>
      <c r="AT8" s="22"/>
      <c r="AU8" s="23">
        <f ca="1"/>
        <v>34783</v>
      </c>
      <c r="AV8" s="23">
        <f ca="1"/>
        <v>39558</v>
      </c>
      <c r="AW8" s="23">
        <v>34815.958333333336</v>
      </c>
      <c r="AX8" s="23">
        <v>39561.958333333336</v>
      </c>
      <c r="AY8" s="23">
        <v>34831.958333333336</v>
      </c>
      <c r="AZ8" s="23">
        <v>39659.958333333336</v>
      </c>
      <c r="CH8" s="118"/>
      <c r="CJ8" s="139"/>
      <c r="CK8" s="44"/>
    </row>
    <row r="9" spans="1:89" ht="15.6">
      <c r="A9" s="206">
        <v>34705</v>
      </c>
      <c r="B9">
        <v>17.530000686645501</v>
      </c>
      <c r="C9">
        <v>27.190000534057599</v>
      </c>
      <c r="D9">
        <v>2.4000000953674299</v>
      </c>
      <c r="E9">
        <v>43.578604061514802</v>
      </c>
      <c r="F9" s="36">
        <f t="shared" si="2"/>
        <v>5.1064294568879376</v>
      </c>
      <c r="G9" s="41">
        <f t="shared" si="8"/>
        <v>0.39092630867551836</v>
      </c>
      <c r="H9" s="42">
        <f t="shared" si="9"/>
        <v>7.8185261735103668E-3</v>
      </c>
      <c r="I9" s="61">
        <f t="shared" si="3"/>
        <v>24.775000572204576</v>
      </c>
      <c r="J9" s="35" t="str">
        <f t="shared" si="4"/>
        <v xml:space="preserve"> </v>
      </c>
      <c r="K9" s="89">
        <f t="shared" si="15"/>
        <v>1</v>
      </c>
      <c r="L9" s="89"/>
      <c r="M9" s="168">
        <f t="shared" si="10"/>
        <v>0</v>
      </c>
      <c r="N9" s="165"/>
      <c r="O9" s="69" t="str">
        <f t="shared" ref="O9:O72" si="18">IF((AVERAGE(C3:C9))&lt;$AP$4,1,"")</f>
        <v/>
      </c>
      <c r="P9" s="70"/>
      <c r="Q9" s="6" t="str">
        <f t="shared" si="1"/>
        <v/>
      </c>
      <c r="R9" s="78"/>
      <c r="S9">
        <v>6</v>
      </c>
      <c r="T9">
        <v>-37.450000000000003</v>
      </c>
      <c r="U9" s="206">
        <v>39453</v>
      </c>
      <c r="V9">
        <v>15.1400003433228</v>
      </c>
      <c r="W9">
        <v>33.790000915527301</v>
      </c>
      <c r="X9">
        <v>0</v>
      </c>
      <c r="Y9">
        <v>43.573519640947502</v>
      </c>
      <c r="Z9" s="36">
        <f t="shared" si="5"/>
        <v>7.4662873026032539</v>
      </c>
      <c r="AA9" s="41">
        <f t="shared" si="11"/>
        <v>0</v>
      </c>
      <c r="AB9" s="42">
        <f t="shared" si="12"/>
        <v>0</v>
      </c>
      <c r="AC9" s="61">
        <f t="shared" si="6"/>
        <v>29.127500772476175</v>
      </c>
      <c r="AD9" s="37" t="str">
        <f t="shared" si="13"/>
        <v xml:space="preserve"> </v>
      </c>
      <c r="AE9" s="76" t="str">
        <f t="shared" si="16"/>
        <v/>
      </c>
      <c r="AF9" s="89"/>
      <c r="AG9" s="168">
        <f t="shared" si="14"/>
        <v>0</v>
      </c>
      <c r="AH9" s="165"/>
      <c r="AI9" s="212" t="str">
        <f t="shared" si="17"/>
        <v/>
      </c>
      <c r="AJ9" s="70"/>
      <c r="AK9" s="6" t="str">
        <f t="shared" si="7"/>
        <v/>
      </c>
      <c r="AL9" s="97"/>
      <c r="AP9" s="68">
        <v>2008</v>
      </c>
      <c r="AQ9" s="68">
        <v>1995</v>
      </c>
      <c r="AU9" s="23">
        <f ca="1"/>
        <v>34798</v>
      </c>
      <c r="AV9" s="23">
        <f ca="1"/>
        <v>39572</v>
      </c>
      <c r="AW9" s="23">
        <v>34831.958333333336</v>
      </c>
      <c r="AX9" s="23">
        <v>39622.958333333336</v>
      </c>
      <c r="AY9" s="23">
        <v>34841.958333333336</v>
      </c>
      <c r="AZ9" s="23">
        <v>39666.958333333336</v>
      </c>
    </row>
    <row r="10" spans="1:89" ht="15.6">
      <c r="A10" s="206">
        <v>34706</v>
      </c>
      <c r="B10">
        <v>9.6099996566772496</v>
      </c>
      <c r="C10">
        <v>15.4799995422363</v>
      </c>
      <c r="D10">
        <v>9.6999998092651403</v>
      </c>
      <c r="E10">
        <v>43.588456586957498</v>
      </c>
      <c r="F10" s="36">
        <f t="shared" si="2"/>
        <v>3.0084266389198917</v>
      </c>
      <c r="G10" s="41">
        <f t="shared" si="8"/>
        <v>7.684184806804744</v>
      </c>
      <c r="H10" s="42">
        <f t="shared" si="9"/>
        <v>0.15368369613609489</v>
      </c>
      <c r="I10" s="61">
        <f t="shared" si="3"/>
        <v>14.012499570846536</v>
      </c>
      <c r="J10" s="35" t="str">
        <f t="shared" si="4"/>
        <v xml:space="preserve"> </v>
      </c>
      <c r="K10" s="89">
        <f t="shared" si="15"/>
        <v>1</v>
      </c>
      <c r="L10" s="95">
        <f>IF((AVERAGE(I3:I10))&lt;$AQ$5,1,"")</f>
        <v>1</v>
      </c>
      <c r="M10" s="168">
        <f t="shared" si="10"/>
        <v>7.875245636114353E-2</v>
      </c>
      <c r="N10" s="165"/>
      <c r="O10" s="212" t="str">
        <f t="shared" si="18"/>
        <v/>
      </c>
      <c r="P10" s="70"/>
      <c r="Q10" s="6" t="str">
        <f t="shared" si="1"/>
        <v/>
      </c>
      <c r="R10" s="78"/>
      <c r="S10">
        <v>7</v>
      </c>
      <c r="T10">
        <v>148.6</v>
      </c>
      <c r="U10" s="206">
        <v>39454</v>
      </c>
      <c r="V10">
        <v>12.4700002670288</v>
      </c>
      <c r="W10">
        <v>20.819999694824201</v>
      </c>
      <c r="X10">
        <v>0.20000000298023199</v>
      </c>
      <c r="Y10">
        <v>43.583468347670603</v>
      </c>
      <c r="Z10" s="36">
        <f t="shared" si="5"/>
        <v>4.0724236563141432</v>
      </c>
      <c r="AA10" s="41">
        <f t="shared" si="11"/>
        <v>0</v>
      </c>
      <c r="AB10" s="42">
        <f t="shared" si="12"/>
        <v>0</v>
      </c>
      <c r="AC10" s="61">
        <f t="shared" si="6"/>
        <v>18.732499837875352</v>
      </c>
      <c r="AD10" s="37" t="str">
        <f t="shared" si="13"/>
        <v xml:space="preserve"> </v>
      </c>
      <c r="AE10" s="76" t="str">
        <f t="shared" si="16"/>
        <v/>
      </c>
      <c r="AF10" s="95" t="str">
        <f>IF((AVERAGE(AC3:AC10))&lt;$AP$5,1,"")</f>
        <v/>
      </c>
      <c r="AG10" s="168">
        <f t="shared" si="14"/>
        <v>0.11596609037114647</v>
      </c>
      <c r="AH10" s="165"/>
      <c r="AI10" s="212" t="str">
        <f t="shared" si="17"/>
        <v/>
      </c>
      <c r="AJ10" s="70"/>
      <c r="AK10" s="6" t="str">
        <f t="shared" si="7"/>
        <v/>
      </c>
      <c r="AL10" s="97"/>
      <c r="AU10" s="23">
        <f ca="1"/>
        <v>34815</v>
      </c>
      <c r="AV10" s="23">
        <f ca="1"/>
        <v>39581</v>
      </c>
      <c r="AW10" s="23">
        <v>34841.958333333336</v>
      </c>
      <c r="AX10" s="23">
        <v>39630.958333333336</v>
      </c>
      <c r="AY10" s="23">
        <v>34853.958333333336</v>
      </c>
      <c r="AZ10" s="23">
        <v>39674.958333333336</v>
      </c>
    </row>
    <row r="11" spans="1:89" ht="15.6">
      <c r="A11" s="206">
        <v>34707</v>
      </c>
      <c r="B11">
        <v>9.5699996948242205</v>
      </c>
      <c r="C11">
        <v>20.75</v>
      </c>
      <c r="D11">
        <v>0.69999998807907104</v>
      </c>
      <c r="E11">
        <v>43.591159350543698</v>
      </c>
      <c r="F11" s="36">
        <f t="shared" si="2"/>
        <v>4.5099142044291103</v>
      </c>
      <c r="G11" s="41">
        <f t="shared" si="8"/>
        <v>4.7762534313405265</v>
      </c>
      <c r="H11" s="42">
        <f t="shared" si="9"/>
        <v>9.5525068626810525E-2</v>
      </c>
      <c r="I11" s="61">
        <f t="shared" si="3"/>
        <v>17.954999923706055</v>
      </c>
      <c r="J11" s="35" t="str">
        <f t="shared" si="4"/>
        <v xml:space="preserve"> </v>
      </c>
      <c r="K11" s="89">
        <f t="shared" si="15"/>
        <v>1</v>
      </c>
      <c r="L11" s="89">
        <f t="shared" ref="L11:L74" si="19">IF((AVERAGE(I2:I11))&lt;$AQ$5,1,"")</f>
        <v>1</v>
      </c>
      <c r="M11" s="168">
        <f t="shared" si="10"/>
        <v>0.11339892020830256</v>
      </c>
      <c r="N11" s="165"/>
      <c r="O11" s="212" t="str">
        <f t="shared" si="18"/>
        <v/>
      </c>
      <c r="P11" s="104"/>
      <c r="Q11" s="6" t="str">
        <f t="shared" si="1"/>
        <v/>
      </c>
      <c r="R11" s="78"/>
      <c r="S11">
        <v>8</v>
      </c>
      <c r="T11">
        <v>-37.450000000000003</v>
      </c>
      <c r="U11" s="206">
        <v>39455</v>
      </c>
      <c r="V11">
        <v>9.3500003814697301</v>
      </c>
      <c r="W11">
        <v>23.040000915527301</v>
      </c>
      <c r="X11">
        <v>0</v>
      </c>
      <c r="Y11">
        <v>43.586371126248103</v>
      </c>
      <c r="Z11" s="36">
        <f t="shared" si="5"/>
        <v>5.1467046971714518</v>
      </c>
      <c r="AA11" s="41">
        <f t="shared" si="11"/>
        <v>0</v>
      </c>
      <c r="AB11" s="42">
        <f t="shared" si="12"/>
        <v>0</v>
      </c>
      <c r="AC11" s="61">
        <f t="shared" si="6"/>
        <v>19.617500782012907</v>
      </c>
      <c r="AD11" s="37" t="str">
        <f t="shared" si="13"/>
        <v xml:space="preserve"> </v>
      </c>
      <c r="AE11" s="76" t="str">
        <f t="shared" si="16"/>
        <v/>
      </c>
      <c r="AF11" s="89" t="str">
        <f t="shared" ref="AF11:AF74" si="20">IF((AVERAGE(AC2:AC11))&lt;$AP$5,1,"")</f>
        <v/>
      </c>
      <c r="AG11" s="168">
        <f t="shared" si="14"/>
        <v>0.11457360662183386</v>
      </c>
      <c r="AH11" s="165"/>
      <c r="AI11" s="212" t="str">
        <f t="shared" si="17"/>
        <v/>
      </c>
      <c r="AJ11" s="104"/>
      <c r="AK11" s="6" t="str">
        <f t="shared" si="7"/>
        <v/>
      </c>
      <c r="AL11" s="97"/>
    </row>
    <row r="12" spans="1:89" ht="15.6">
      <c r="A12" s="206">
        <v>34708</v>
      </c>
      <c r="B12">
        <v>11.050000190734901</v>
      </c>
      <c r="C12">
        <v>24.649999618530298</v>
      </c>
      <c r="D12">
        <v>2.2000000476837198</v>
      </c>
      <c r="E12">
        <v>43.5865986717033</v>
      </c>
      <c r="F12" s="36">
        <f t="shared" si="2"/>
        <v>5.3795222660972311</v>
      </c>
      <c r="G12" s="41">
        <f t="shared" si="8"/>
        <v>2.6726356661464612</v>
      </c>
      <c r="H12" s="42">
        <f t="shared" si="9"/>
        <v>5.3452713322929224E-2</v>
      </c>
      <c r="I12" s="61">
        <f t="shared" si="3"/>
        <v>21.249999761581449</v>
      </c>
      <c r="J12" s="35" t="str">
        <f t="shared" si="4"/>
        <v xml:space="preserve"> </v>
      </c>
      <c r="K12" s="89">
        <f t="shared" si="15"/>
        <v>1</v>
      </c>
      <c r="L12" s="89">
        <f t="shared" si="19"/>
        <v>1</v>
      </c>
      <c r="M12" s="168">
        <f t="shared" si="10"/>
        <v>7.3884230414491242E-2</v>
      </c>
      <c r="N12" s="165"/>
      <c r="O12" s="212" t="str">
        <f t="shared" si="18"/>
        <v/>
      </c>
      <c r="P12" s="102">
        <f t="shared" ref="P12:P75" si="21">IF(L12=1,(AVERAGE(IF(I12&gt;$AQ$7,I12-$AQ$7,0),IF(I11&gt;$AQ$7,I11-$AQ$7,0),IF(I10&gt;$AQ$7,I10-$AQ$7,0),IF(I9&gt;$AQ$7,I9-$AQ$7,0),IF(I8&gt;$AQ$7,I8-$AQ$7,0),IF(I7&gt;$AQ$7,I7-$AQ$7,0),IF(I6&gt;$AQ$7,I6-$AQ$7,0),IF(I5&gt;$AQ$7,I5-$AQ$7,0),IF(I4&gt;$AQ$7,I4-$AQ$7,0),IF(I3&gt;$AQ$7,I3-$AQ$7,0)))*$AQ$8,"")</f>
        <v>16.454001235961904</v>
      </c>
      <c r="Q12" s="6" t="str">
        <f t="shared" si="1"/>
        <v/>
      </c>
      <c r="R12" s="78"/>
      <c r="S12">
        <v>9</v>
      </c>
      <c r="T12">
        <v>148.6</v>
      </c>
      <c r="U12" s="206">
        <v>39456</v>
      </c>
      <c r="V12">
        <v>10.710000038146999</v>
      </c>
      <c r="W12">
        <v>28.110000610351602</v>
      </c>
      <c r="X12">
        <v>0</v>
      </c>
      <c r="Y12">
        <v>43.582119008287798</v>
      </c>
      <c r="Z12" s="36">
        <f t="shared" si="5"/>
        <v>6.3504485091214447</v>
      </c>
      <c r="AA12" s="41">
        <f t="shared" si="11"/>
        <v>0</v>
      </c>
      <c r="AB12" s="42">
        <f t="shared" si="12"/>
        <v>0</v>
      </c>
      <c r="AC12" s="61">
        <f t="shared" si="6"/>
        <v>23.760000467300451</v>
      </c>
      <c r="AD12" s="37" t="str">
        <f t="shared" si="13"/>
        <v xml:space="preserve"> </v>
      </c>
      <c r="AE12" s="76" t="str">
        <f t="shared" si="16"/>
        <v/>
      </c>
      <c r="AF12" s="89" t="str">
        <f t="shared" si="20"/>
        <v/>
      </c>
      <c r="AG12" s="168">
        <f t="shared" si="14"/>
        <v>0</v>
      </c>
      <c r="AH12" s="165"/>
      <c r="AI12" s="212" t="str">
        <f t="shared" si="17"/>
        <v/>
      </c>
      <c r="AJ12" s="102" t="str">
        <f t="shared" ref="AJ12:AJ75" si="22">IF(AF12=1,(AVERAGE(IF(AC12&gt;$AP$7,AC12-$AP$7,0),IF(AC11&gt;$AP$7,AC11-$AP$7,0),IF(AC10&gt;$AP$7,AC10-$AP$7,0),IF(AC9&gt;$AP$7,AC9-$AP$7,0),IF(AC8&gt;$AP$7,AC8-$AP$7,0),IF(AC7&gt;$AP$7,AC7-$AP$7,0),IF(AC6&gt;$AP$7,AC6-$AP$7,0),IF(AC5&gt;$AP$7,AC5-$AP$7,0),IF(AC4&gt;$AP$7,AC4-$AP$7,0),IF(AC3&gt;$AP$7,AC3-$AP$7,0)))*$AP$8,"")</f>
        <v/>
      </c>
      <c r="AK12" s="6" t="str">
        <f t="shared" si="7"/>
        <v/>
      </c>
      <c r="AL12" s="97"/>
    </row>
    <row r="13" spans="1:89" ht="15.6">
      <c r="A13" s="206">
        <v>34709</v>
      </c>
      <c r="B13">
        <v>13.960000038146999</v>
      </c>
      <c r="C13">
        <v>28.540000915527301</v>
      </c>
      <c r="D13">
        <v>7.0999999046325701</v>
      </c>
      <c r="E13">
        <v>43.5746608698663</v>
      </c>
      <c r="F13" s="36">
        <f t="shared" si="2"/>
        <v>6.0995189655966202</v>
      </c>
      <c r="G13" s="41">
        <f t="shared" si="8"/>
        <v>4.8930203983017337</v>
      </c>
      <c r="H13" s="42">
        <f t="shared" si="9"/>
        <v>9.7860407966034679E-2</v>
      </c>
      <c r="I13" s="61">
        <f t="shared" si="3"/>
        <v>24.895000696182226</v>
      </c>
      <c r="J13" s="35" t="str">
        <f t="shared" si="4"/>
        <v xml:space="preserve"> </v>
      </c>
      <c r="K13" s="89">
        <f t="shared" si="15"/>
        <v>1</v>
      </c>
      <c r="L13" s="89">
        <f t="shared" si="19"/>
        <v>1</v>
      </c>
      <c r="M13" s="168">
        <f t="shared" si="10"/>
        <v>0</v>
      </c>
      <c r="N13" s="165"/>
      <c r="O13" s="212" t="str">
        <f t="shared" si="18"/>
        <v/>
      </c>
      <c r="P13" s="102">
        <f t="shared" si="21"/>
        <v>21.170001792907684</v>
      </c>
      <c r="Q13" s="6" t="str">
        <f t="shared" si="1"/>
        <v/>
      </c>
      <c r="R13" s="78"/>
      <c r="S13">
        <v>10</v>
      </c>
      <c r="T13">
        <v>-37.450000000000003</v>
      </c>
      <c r="U13" s="206">
        <v>39457</v>
      </c>
      <c r="V13">
        <v>15.5100002288818</v>
      </c>
      <c r="W13">
        <v>35.7299995422363</v>
      </c>
      <c r="X13">
        <v>0</v>
      </c>
      <c r="Y13">
        <v>43.570603025397702</v>
      </c>
      <c r="Z13" s="36">
        <f t="shared" si="5"/>
        <v>7.9861177368773761</v>
      </c>
      <c r="AA13" s="41">
        <f t="shared" si="11"/>
        <v>0</v>
      </c>
      <c r="AB13" s="42">
        <f t="shared" si="12"/>
        <v>0</v>
      </c>
      <c r="AC13" s="61">
        <f t="shared" si="6"/>
        <v>30.674999713897677</v>
      </c>
      <c r="AD13" s="37" t="str">
        <f t="shared" si="13"/>
        <v xml:space="preserve"> </v>
      </c>
      <c r="AE13" s="76" t="str">
        <f t="shared" si="16"/>
        <v/>
      </c>
      <c r="AF13" s="89" t="str">
        <f t="shared" si="20"/>
        <v/>
      </c>
      <c r="AG13" s="168">
        <f t="shared" si="14"/>
        <v>0</v>
      </c>
      <c r="AH13" s="165"/>
      <c r="AI13" s="212" t="str">
        <f t="shared" si="17"/>
        <v/>
      </c>
      <c r="AJ13" s="102" t="str">
        <f t="shared" si="22"/>
        <v/>
      </c>
      <c r="AK13" s="6" t="str">
        <f t="shared" si="7"/>
        <v/>
      </c>
      <c r="AL13" s="97"/>
    </row>
    <row r="14" spans="1:89" ht="15.6">
      <c r="A14" s="206">
        <v>34710</v>
      </c>
      <c r="B14">
        <v>16.2399997711182</v>
      </c>
      <c r="C14">
        <v>29.309999465942401</v>
      </c>
      <c r="D14">
        <v>0.30000001192092901</v>
      </c>
      <c r="E14">
        <v>43.555232264462703</v>
      </c>
      <c r="F14" s="36">
        <f t="shared" si="2"/>
        <v>5.9978886489978587</v>
      </c>
      <c r="G14" s="41">
        <f t="shared" si="8"/>
        <v>0.39470949102437558</v>
      </c>
      <c r="H14" s="42">
        <f t="shared" si="9"/>
        <v>7.8941898204875124E-3</v>
      </c>
      <c r="I14" s="61">
        <f t="shared" si="3"/>
        <v>26.042499542236349</v>
      </c>
      <c r="J14" s="35" t="str">
        <f t="shared" si="4"/>
        <v xml:space="preserve"> </v>
      </c>
      <c r="K14" s="89">
        <f t="shared" si="15"/>
        <v>1</v>
      </c>
      <c r="L14" s="89">
        <f t="shared" si="19"/>
        <v>1</v>
      </c>
      <c r="M14" s="168">
        <f t="shared" si="10"/>
        <v>0</v>
      </c>
      <c r="N14" s="165"/>
      <c r="O14" s="212" t="str">
        <f t="shared" si="18"/>
        <v/>
      </c>
      <c r="P14" s="102">
        <f t="shared" si="21"/>
        <v>26.804001426696765</v>
      </c>
      <c r="Q14" s="6" t="str">
        <f t="shared" si="1"/>
        <v/>
      </c>
      <c r="R14" s="78"/>
      <c r="S14">
        <v>11</v>
      </c>
      <c r="T14">
        <v>148.6</v>
      </c>
      <c r="U14" s="206">
        <v>39458</v>
      </c>
      <c r="V14">
        <v>20.129999160766602</v>
      </c>
      <c r="W14">
        <v>37.919998168945298</v>
      </c>
      <c r="X14">
        <v>1</v>
      </c>
      <c r="Y14">
        <v>43.551714209185803</v>
      </c>
      <c r="Z14" s="36">
        <f t="shared" si="5"/>
        <v>8.0748179710039683</v>
      </c>
      <c r="AA14" s="41">
        <f t="shared" si="11"/>
        <v>0</v>
      </c>
      <c r="AB14" s="42">
        <f t="shared" si="12"/>
        <v>0</v>
      </c>
      <c r="AC14" s="61">
        <f t="shared" si="6"/>
        <v>33.472498416900621</v>
      </c>
      <c r="AD14" s="37" t="str">
        <f t="shared" si="13"/>
        <v xml:space="preserve"> </v>
      </c>
      <c r="AE14" s="76" t="str">
        <f t="shared" si="16"/>
        <v/>
      </c>
      <c r="AF14" s="89" t="str">
        <f t="shared" si="20"/>
        <v/>
      </c>
      <c r="AG14" s="168">
        <f t="shared" si="14"/>
        <v>0</v>
      </c>
      <c r="AH14" s="165"/>
      <c r="AI14" s="212" t="str">
        <f t="shared" si="17"/>
        <v/>
      </c>
      <c r="AJ14" s="102" t="str">
        <f t="shared" si="22"/>
        <v/>
      </c>
      <c r="AK14" s="6" t="str">
        <f t="shared" si="7"/>
        <v/>
      </c>
      <c r="AL14" s="97"/>
      <c r="AV14" s="23"/>
    </row>
    <row r="15" spans="1:89" ht="15.6">
      <c r="A15" s="206">
        <v>34711</v>
      </c>
      <c r="B15">
        <v>16.5</v>
      </c>
      <c r="C15">
        <v>26.7299995422363</v>
      </c>
      <c r="D15">
        <v>0.30000001192092901</v>
      </c>
      <c r="E15">
        <v>43.528199174922499</v>
      </c>
      <c r="F15" s="36">
        <f t="shared" si="2"/>
        <v>5.1514772627102401</v>
      </c>
      <c r="G15" s="41">
        <f t="shared" si="8"/>
        <v>0</v>
      </c>
      <c r="H15" s="42">
        <f t="shared" si="9"/>
        <v>0</v>
      </c>
      <c r="I15" s="61">
        <f t="shared" si="3"/>
        <v>24.172499656677225</v>
      </c>
      <c r="J15" s="35" t="str">
        <f t="shared" si="4"/>
        <v xml:space="preserve"> </v>
      </c>
      <c r="K15" s="89">
        <f t="shared" si="15"/>
        <v>1</v>
      </c>
      <c r="L15" s="89" t="str">
        <f t="shared" si="19"/>
        <v/>
      </c>
      <c r="M15" s="168">
        <f t="shared" si="10"/>
        <v>0</v>
      </c>
      <c r="N15" s="165"/>
      <c r="O15" s="212" t="str">
        <f t="shared" si="18"/>
        <v/>
      </c>
      <c r="P15" s="102" t="str">
        <f t="shared" si="21"/>
        <v/>
      </c>
      <c r="Q15" s="6" t="str">
        <f t="shared" si="1"/>
        <v/>
      </c>
      <c r="R15" s="78"/>
      <c r="S15">
        <v>12</v>
      </c>
      <c r="T15">
        <v>-37.450000000000003</v>
      </c>
      <c r="U15" s="206">
        <v>39459</v>
      </c>
      <c r="V15">
        <v>14.1400003433228</v>
      </c>
      <c r="W15">
        <v>25.799999237060501</v>
      </c>
      <c r="X15">
        <v>5.0999999046325701</v>
      </c>
      <c r="Y15">
        <v>43.525343591260103</v>
      </c>
      <c r="Z15" s="36">
        <f t="shared" si="5"/>
        <v>5.2698735782809205</v>
      </c>
      <c r="AA15" s="41">
        <f t="shared" si="11"/>
        <v>0.8841010420078339</v>
      </c>
      <c r="AB15" s="42">
        <f t="shared" si="12"/>
        <v>1.7682020840156677E-2</v>
      </c>
      <c r="AC15" s="61">
        <f t="shared" si="6"/>
        <v>22.884999513626077</v>
      </c>
      <c r="AD15" s="37" t="str">
        <f t="shared" si="13"/>
        <v xml:space="preserve"> </v>
      </c>
      <c r="AE15" s="76">
        <f t="shared" si="16"/>
        <v>1</v>
      </c>
      <c r="AF15" s="89" t="str">
        <f t="shared" si="20"/>
        <v/>
      </c>
      <c r="AG15" s="168">
        <f t="shared" si="14"/>
        <v>0</v>
      </c>
      <c r="AH15" s="165"/>
      <c r="AI15" s="212" t="str">
        <f t="shared" si="17"/>
        <v/>
      </c>
      <c r="AJ15" s="102" t="str">
        <f t="shared" si="22"/>
        <v/>
      </c>
      <c r="AK15" s="6" t="str">
        <f t="shared" si="7"/>
        <v/>
      </c>
      <c r="AL15" s="97"/>
      <c r="AV15" s="83"/>
    </row>
    <row r="16" spans="1:89" ht="15.6">
      <c r="A16" s="206">
        <v>34712</v>
      </c>
      <c r="B16">
        <v>16.530000686645501</v>
      </c>
      <c r="C16">
        <v>33.119998931884801</v>
      </c>
      <c r="D16">
        <v>0</v>
      </c>
      <c r="E16">
        <v>43.4934479206756</v>
      </c>
      <c r="F16" s="36">
        <f t="shared" si="2"/>
        <v>7.0888069486304603</v>
      </c>
      <c r="G16" s="41">
        <f t="shared" si="8"/>
        <v>0</v>
      </c>
      <c r="H16" s="42">
        <f t="shared" si="9"/>
        <v>0</v>
      </c>
      <c r="I16" s="61">
        <f t="shared" si="3"/>
        <v>28.972499370574976</v>
      </c>
      <c r="J16" s="35" t="str">
        <f t="shared" si="4"/>
        <v xml:space="preserve"> </v>
      </c>
      <c r="K16" s="89">
        <f t="shared" si="15"/>
        <v>1</v>
      </c>
      <c r="L16" s="89" t="str">
        <f t="shared" si="19"/>
        <v/>
      </c>
      <c r="M16" s="168">
        <f t="shared" si="10"/>
        <v>0</v>
      </c>
      <c r="N16" s="165"/>
      <c r="O16" s="212" t="str">
        <f t="shared" si="18"/>
        <v/>
      </c>
      <c r="P16" s="102" t="str">
        <f t="shared" si="21"/>
        <v/>
      </c>
      <c r="Q16" s="6" t="str">
        <f t="shared" si="1"/>
        <v/>
      </c>
      <c r="R16" s="119">
        <f>IF(AND(AND(AND(SUM(D3:D7)&gt;$AP$6)),(L16=1)),1,0)</f>
        <v>0</v>
      </c>
      <c r="S16">
        <v>13</v>
      </c>
      <c r="T16">
        <v>148.6</v>
      </c>
      <c r="U16" s="206">
        <v>39460</v>
      </c>
      <c r="V16">
        <v>15.1000003814697</v>
      </c>
      <c r="W16">
        <v>25.75</v>
      </c>
      <c r="X16">
        <v>0.10000000149011599</v>
      </c>
      <c r="Y16">
        <v>43.491382203228397</v>
      </c>
      <c r="Z16" s="36">
        <f t="shared" si="5"/>
        <v>5.0931592334265909</v>
      </c>
      <c r="AA16" s="41">
        <f t="shared" si="11"/>
        <v>0</v>
      </c>
      <c r="AB16" s="42">
        <f t="shared" si="12"/>
        <v>0</v>
      </c>
      <c r="AC16" s="61">
        <f t="shared" si="6"/>
        <v>23.087500095367425</v>
      </c>
      <c r="AD16" s="37" t="str">
        <f t="shared" si="13"/>
        <v xml:space="preserve"> </v>
      </c>
      <c r="AE16" s="76">
        <f t="shared" si="16"/>
        <v>1</v>
      </c>
      <c r="AF16" s="89" t="str">
        <f t="shared" si="20"/>
        <v/>
      </c>
      <c r="AG16" s="168">
        <f t="shared" si="14"/>
        <v>0</v>
      </c>
      <c r="AH16" s="165"/>
      <c r="AI16" s="212" t="str">
        <f t="shared" si="17"/>
        <v/>
      </c>
      <c r="AJ16" s="102" t="str">
        <f t="shared" si="22"/>
        <v/>
      </c>
      <c r="AK16" s="6" t="str">
        <f t="shared" si="7"/>
        <v/>
      </c>
      <c r="AL16" s="119">
        <f>IF(AND(AND(AND(SUM(X6:X10)&gt;$AP$6)),(AF16=1)),1,0)</f>
        <v>0</v>
      </c>
      <c r="AV16" s="23"/>
    </row>
    <row r="17" spans="1:48" ht="15.6">
      <c r="A17" s="206">
        <v>34713</v>
      </c>
      <c r="B17">
        <v>17.799999237060501</v>
      </c>
      <c r="C17">
        <v>31.5</v>
      </c>
      <c r="D17">
        <v>0.89999997615814198</v>
      </c>
      <c r="E17">
        <v>43.450864821152003</v>
      </c>
      <c r="F17" s="36">
        <f t="shared" si="2"/>
        <v>6.4091164541525441</v>
      </c>
      <c r="G17" s="41">
        <f t="shared" si="8"/>
        <v>0</v>
      </c>
      <c r="H17" s="42">
        <f t="shared" si="9"/>
        <v>0</v>
      </c>
      <c r="I17" s="61">
        <f t="shared" si="3"/>
        <v>28.074999809265126</v>
      </c>
      <c r="J17" s="35" t="str">
        <f t="shared" si="4"/>
        <v xml:space="preserve"> </v>
      </c>
      <c r="K17" s="89">
        <f t="shared" si="15"/>
        <v>1</v>
      </c>
      <c r="L17" s="89" t="str">
        <f t="shared" si="19"/>
        <v/>
      </c>
      <c r="M17" s="168">
        <f t="shared" si="10"/>
        <v>0</v>
      </c>
      <c r="N17" s="165"/>
      <c r="O17" s="212" t="str">
        <f t="shared" si="18"/>
        <v/>
      </c>
      <c r="P17" s="102" t="str">
        <f t="shared" si="21"/>
        <v/>
      </c>
      <c r="Q17" s="6" t="str">
        <f t="shared" si="1"/>
        <v/>
      </c>
      <c r="R17" s="119">
        <f t="shared" ref="R17:R80" si="23">IF(AND(AND(AND(SUM(D4:D8)&gt;$AP$6)),(L17=1)),1,0)</f>
        <v>0</v>
      </c>
      <c r="S17">
        <v>14</v>
      </c>
      <c r="T17">
        <v>-37.450000000000003</v>
      </c>
      <c r="U17" s="206">
        <v>39461</v>
      </c>
      <c r="V17">
        <v>11.3900003433228</v>
      </c>
      <c r="W17">
        <v>21.799999237060501</v>
      </c>
      <c r="X17">
        <v>0</v>
      </c>
      <c r="Y17">
        <v>43.4497210766988</v>
      </c>
      <c r="Z17" s="36">
        <f t="shared" si="5"/>
        <v>4.5265716315333764</v>
      </c>
      <c r="AA17" s="41">
        <f t="shared" si="11"/>
        <v>0</v>
      </c>
      <c r="AB17" s="42">
        <f t="shared" si="12"/>
        <v>0</v>
      </c>
      <c r="AC17" s="61">
        <f t="shared" si="6"/>
        <v>19.197499513626077</v>
      </c>
      <c r="AD17" s="37" t="str">
        <f t="shared" si="13"/>
        <v xml:space="preserve"> </v>
      </c>
      <c r="AE17" s="76">
        <f t="shared" si="16"/>
        <v>1</v>
      </c>
      <c r="AF17" s="89" t="str">
        <f t="shared" si="20"/>
        <v/>
      </c>
      <c r="AG17" s="168">
        <f t="shared" si="14"/>
        <v>0.1159741800487827</v>
      </c>
      <c r="AH17" s="165"/>
      <c r="AI17" s="212" t="str">
        <f t="shared" si="17"/>
        <v/>
      </c>
      <c r="AJ17" s="102" t="str">
        <f t="shared" si="22"/>
        <v/>
      </c>
      <c r="AK17" s="6" t="str">
        <f t="shared" si="7"/>
        <v/>
      </c>
      <c r="AL17" s="119">
        <f t="shared" ref="AL17:AL80" si="24">IF(AND(AND(AND(SUM(X7:X11)&gt;$AP$6)),(AF17=1)),1,0)</f>
        <v>0</v>
      </c>
      <c r="AV17" s="23"/>
    </row>
    <row r="18" spans="1:48" ht="15.6">
      <c r="A18" s="206">
        <v>34714</v>
      </c>
      <c r="B18">
        <v>17.670000076293899</v>
      </c>
      <c r="C18">
        <v>29.909999847412099</v>
      </c>
      <c r="D18">
        <v>0.89999997615814198</v>
      </c>
      <c r="E18">
        <v>43.400336195781698</v>
      </c>
      <c r="F18" s="36">
        <f t="shared" si="2"/>
        <v>5.9283586605133411</v>
      </c>
      <c r="G18" s="41">
        <f t="shared" si="8"/>
        <v>0</v>
      </c>
      <c r="H18" s="42">
        <f t="shared" si="9"/>
        <v>0</v>
      </c>
      <c r="I18" s="61">
        <f t="shared" si="3"/>
        <v>26.849999904632547</v>
      </c>
      <c r="J18" s="35" t="str">
        <f t="shared" si="4"/>
        <v xml:space="preserve"> </v>
      </c>
      <c r="K18" s="89" t="str">
        <f t="shared" si="15"/>
        <v/>
      </c>
      <c r="L18" s="89" t="str">
        <f t="shared" si="19"/>
        <v/>
      </c>
      <c r="M18" s="168">
        <f t="shared" si="10"/>
        <v>0</v>
      </c>
      <c r="N18" s="165"/>
      <c r="O18" s="212" t="str">
        <f t="shared" si="18"/>
        <v/>
      </c>
      <c r="P18" s="102" t="str">
        <f t="shared" si="21"/>
        <v/>
      </c>
      <c r="Q18" s="6" t="str">
        <f t="shared" si="1"/>
        <v/>
      </c>
      <c r="R18" s="119">
        <f t="shared" si="23"/>
        <v>0</v>
      </c>
      <c r="S18">
        <v>15</v>
      </c>
      <c r="T18">
        <v>148.6</v>
      </c>
      <c r="U18" s="206">
        <v>39462</v>
      </c>
      <c r="V18">
        <v>9.4899997711181605</v>
      </c>
      <c r="W18">
        <v>29.7399997711182</v>
      </c>
      <c r="X18">
        <v>0</v>
      </c>
      <c r="Y18">
        <v>43.400251243279101</v>
      </c>
      <c r="Z18" s="36">
        <f t="shared" si="5"/>
        <v>6.859812669369151</v>
      </c>
      <c r="AA18" s="41">
        <f t="shared" si="11"/>
        <v>0</v>
      </c>
      <c r="AB18" s="42">
        <f t="shared" si="12"/>
        <v>0</v>
      </c>
      <c r="AC18" s="61">
        <f t="shared" si="6"/>
        <v>24.677499771118189</v>
      </c>
      <c r="AD18" s="37" t="str">
        <f t="shared" si="13"/>
        <v xml:space="preserve"> </v>
      </c>
      <c r="AE18" s="76">
        <f t="shared" si="16"/>
        <v>1</v>
      </c>
      <c r="AF18" s="89" t="str">
        <f t="shared" si="20"/>
        <v/>
      </c>
      <c r="AG18" s="168">
        <f t="shared" si="14"/>
        <v>0</v>
      </c>
      <c r="AH18" s="165"/>
      <c r="AI18" s="212" t="str">
        <f t="shared" si="17"/>
        <v/>
      </c>
      <c r="AJ18" s="102" t="str">
        <f t="shared" si="22"/>
        <v/>
      </c>
      <c r="AK18" s="6" t="str">
        <f t="shared" si="7"/>
        <v/>
      </c>
      <c r="AL18" s="119">
        <f t="shared" si="24"/>
        <v>0</v>
      </c>
    </row>
    <row r="19" spans="1:48" ht="15.6">
      <c r="A19" s="206">
        <v>34715</v>
      </c>
      <c r="B19">
        <v>16.309999465942401</v>
      </c>
      <c r="C19">
        <v>25.090000152587901</v>
      </c>
      <c r="D19">
        <v>0.10000000149011599</v>
      </c>
      <c r="E19">
        <v>43.341797457088397</v>
      </c>
      <c r="F19" s="36">
        <f t="shared" si="2"/>
        <v>4.6416957707675905</v>
      </c>
      <c r="G19" s="41">
        <f t="shared" si="8"/>
        <v>0</v>
      </c>
      <c r="H19" s="42">
        <f t="shared" si="9"/>
        <v>0</v>
      </c>
      <c r="I19" s="61">
        <f t="shared" si="3"/>
        <v>22.894999980926528</v>
      </c>
      <c r="J19" s="35" t="str">
        <f t="shared" si="4"/>
        <v xml:space="preserve"> </v>
      </c>
      <c r="K19" s="89" t="str">
        <f t="shared" si="15"/>
        <v/>
      </c>
      <c r="L19" s="89" t="str">
        <f t="shared" si="19"/>
        <v/>
      </c>
      <c r="M19" s="168">
        <f t="shared" si="10"/>
        <v>0</v>
      </c>
      <c r="N19" s="165"/>
      <c r="O19" s="212" t="str">
        <f t="shared" si="18"/>
        <v/>
      </c>
      <c r="P19" s="102" t="str">
        <f t="shared" si="21"/>
        <v/>
      </c>
      <c r="Q19" s="6" t="str">
        <f t="shared" si="1"/>
        <v/>
      </c>
      <c r="R19" s="119">
        <f t="shared" si="23"/>
        <v>0</v>
      </c>
      <c r="S19">
        <v>16</v>
      </c>
      <c r="T19">
        <v>-37.450000000000003</v>
      </c>
      <c r="U19" s="206">
        <v>39463</v>
      </c>
      <c r="V19">
        <v>13.539999961853001</v>
      </c>
      <c r="W19">
        <v>20.969999313354499</v>
      </c>
      <c r="X19">
        <v>0.30000001192092901</v>
      </c>
      <c r="Y19">
        <v>43.342910479780898</v>
      </c>
      <c r="Z19" s="36">
        <f t="shared" si="5"/>
        <v>3.8879813892904544</v>
      </c>
      <c r="AA19" s="41">
        <f t="shared" si="11"/>
        <v>0</v>
      </c>
      <c r="AB19" s="42">
        <f t="shared" si="12"/>
        <v>0</v>
      </c>
      <c r="AC19" s="61">
        <f t="shared" si="6"/>
        <v>19.112499475479126</v>
      </c>
      <c r="AD19" s="37" t="str">
        <f t="shared" si="13"/>
        <v xml:space="preserve"> </v>
      </c>
      <c r="AE19" s="76">
        <f t="shared" si="16"/>
        <v>1</v>
      </c>
      <c r="AF19" s="89" t="str">
        <f t="shared" si="20"/>
        <v/>
      </c>
      <c r="AG19" s="168">
        <f t="shared" si="14"/>
        <v>0.11608053880389872</v>
      </c>
      <c r="AH19" s="165"/>
      <c r="AI19" s="212" t="str">
        <f t="shared" si="17"/>
        <v/>
      </c>
      <c r="AJ19" s="102" t="str">
        <f t="shared" si="22"/>
        <v/>
      </c>
      <c r="AK19" s="6" t="str">
        <f t="shared" si="7"/>
        <v/>
      </c>
      <c r="AL19" s="119">
        <f t="shared" si="24"/>
        <v>0</v>
      </c>
    </row>
    <row r="20" spans="1:48" ht="15.6">
      <c r="A20" s="206">
        <v>34716</v>
      </c>
      <c r="B20">
        <v>16.2600002288818</v>
      </c>
      <c r="C20">
        <v>23.709999084472699</v>
      </c>
      <c r="D20">
        <v>9.3000001907348597</v>
      </c>
      <c r="E20">
        <v>43.275380389970799</v>
      </c>
      <c r="F20" s="36">
        <f t="shared" si="2"/>
        <v>4.1898663634429552</v>
      </c>
      <c r="G20" s="41">
        <f t="shared" si="8"/>
        <v>5.9481070999804952</v>
      </c>
      <c r="H20" s="42">
        <f t="shared" si="9"/>
        <v>0.1189621419996099</v>
      </c>
      <c r="I20" s="61">
        <f t="shared" si="3"/>
        <v>21.847499370574972</v>
      </c>
      <c r="J20" s="35" t="str">
        <f t="shared" si="4"/>
        <v xml:space="preserve"> </v>
      </c>
      <c r="K20" s="89">
        <f t="shared" si="15"/>
        <v>1</v>
      </c>
      <c r="L20" s="89" t="str">
        <f t="shared" si="19"/>
        <v/>
      </c>
      <c r="M20" s="168">
        <f t="shared" si="10"/>
        <v>0</v>
      </c>
      <c r="N20" s="165"/>
      <c r="O20" s="212" t="str">
        <f t="shared" si="18"/>
        <v/>
      </c>
      <c r="P20" s="102" t="str">
        <f t="shared" si="21"/>
        <v/>
      </c>
      <c r="Q20" s="6" t="str">
        <f t="shared" si="1"/>
        <v/>
      </c>
      <c r="R20" s="119">
        <f t="shared" si="23"/>
        <v>0</v>
      </c>
      <c r="S20">
        <v>17</v>
      </c>
      <c r="T20">
        <v>148.6</v>
      </c>
      <c r="U20" s="206">
        <v>39464</v>
      </c>
      <c r="V20">
        <v>10.670000076293899</v>
      </c>
      <c r="W20">
        <v>23.790000915527301</v>
      </c>
      <c r="X20">
        <v>0</v>
      </c>
      <c r="Y20">
        <v>43.277823543829001</v>
      </c>
      <c r="Z20" s="36">
        <f t="shared" si="5"/>
        <v>5.1550661004315206</v>
      </c>
      <c r="AA20" s="41">
        <f t="shared" si="11"/>
        <v>0</v>
      </c>
      <c r="AB20" s="42">
        <f t="shared" si="12"/>
        <v>0</v>
      </c>
      <c r="AC20" s="61">
        <f t="shared" si="6"/>
        <v>20.510000705718952</v>
      </c>
      <c r="AD20" s="37" t="str">
        <f t="shared" si="13"/>
        <v xml:space="preserve"> </v>
      </c>
      <c r="AE20" s="76" t="str">
        <f t="shared" si="16"/>
        <v/>
      </c>
      <c r="AF20" s="89" t="str">
        <f t="shared" si="20"/>
        <v/>
      </c>
      <c r="AG20" s="168">
        <f t="shared" si="14"/>
        <v>0.10409767603391999</v>
      </c>
      <c r="AH20" s="165"/>
      <c r="AI20" s="212" t="str">
        <f t="shared" si="17"/>
        <v/>
      </c>
      <c r="AJ20" s="102" t="str">
        <f t="shared" si="22"/>
        <v/>
      </c>
      <c r="AK20" s="6" t="str">
        <f t="shared" si="7"/>
        <v/>
      </c>
      <c r="AL20" s="119">
        <f t="shared" si="24"/>
        <v>0</v>
      </c>
      <c r="AV20" s="23"/>
    </row>
    <row r="21" spans="1:48" ht="15.6">
      <c r="A21" s="206">
        <v>34717</v>
      </c>
      <c r="B21">
        <v>16.399999618530298</v>
      </c>
      <c r="C21">
        <v>22.2399997711182</v>
      </c>
      <c r="D21">
        <v>0.60000002384185802</v>
      </c>
      <c r="E21">
        <v>43.201265872421303</v>
      </c>
      <c r="F21" s="36">
        <f t="shared" si="2"/>
        <v>3.6380831216253013</v>
      </c>
      <c r="G21" s="41">
        <f t="shared" si="8"/>
        <v>3.6376406265221117</v>
      </c>
      <c r="H21" s="42">
        <f t="shared" si="9"/>
        <v>7.2752812530442232E-2</v>
      </c>
      <c r="I21" s="61">
        <f t="shared" si="3"/>
        <v>20.779999732971223</v>
      </c>
      <c r="J21" s="35" t="str">
        <f t="shared" si="4"/>
        <v xml:space="preserve"> </v>
      </c>
      <c r="K21" s="89">
        <f t="shared" si="15"/>
        <v>1</v>
      </c>
      <c r="L21" s="89" t="str">
        <f t="shared" si="19"/>
        <v/>
      </c>
      <c r="M21" s="168">
        <f t="shared" si="10"/>
        <v>9.7236519940396782E-2</v>
      </c>
      <c r="N21" s="165"/>
      <c r="O21" s="212" t="str">
        <f t="shared" si="18"/>
        <v/>
      </c>
      <c r="P21" s="102" t="str">
        <f t="shared" si="21"/>
        <v/>
      </c>
      <c r="Q21" s="6" t="str">
        <f t="shared" si="1"/>
        <v/>
      </c>
      <c r="R21" s="119">
        <f t="shared" si="23"/>
        <v>0</v>
      </c>
      <c r="S21">
        <v>18</v>
      </c>
      <c r="T21">
        <v>-37.450000000000003</v>
      </c>
      <c r="U21" s="206">
        <v>39465</v>
      </c>
      <c r="V21">
        <v>13.170000076293899</v>
      </c>
      <c r="W21">
        <v>27.170000076293899</v>
      </c>
      <c r="X21">
        <v>0</v>
      </c>
      <c r="Y21">
        <v>43.205161938251898</v>
      </c>
      <c r="Z21" s="36">
        <f t="shared" si="5"/>
        <v>5.7623814640436741</v>
      </c>
      <c r="AA21" s="41">
        <f t="shared" si="11"/>
        <v>0</v>
      </c>
      <c r="AB21" s="42">
        <f t="shared" si="12"/>
        <v>0</v>
      </c>
      <c r="AC21" s="61">
        <f t="shared" si="6"/>
        <v>23.670000076293899</v>
      </c>
      <c r="AD21" s="37" t="str">
        <f t="shared" si="13"/>
        <v xml:space="preserve"> </v>
      </c>
      <c r="AE21" s="76" t="str">
        <f t="shared" si="16"/>
        <v/>
      </c>
      <c r="AF21" s="89" t="str">
        <f t="shared" si="20"/>
        <v/>
      </c>
      <c r="AG21" s="168">
        <f t="shared" si="14"/>
        <v>0</v>
      </c>
      <c r="AH21" s="165"/>
      <c r="AI21" s="212" t="str">
        <f t="shared" si="17"/>
        <v/>
      </c>
      <c r="AJ21" s="102" t="str">
        <f t="shared" si="22"/>
        <v/>
      </c>
      <c r="AK21" s="6" t="str">
        <f t="shared" si="7"/>
        <v/>
      </c>
      <c r="AL21" s="119">
        <f t="shared" si="24"/>
        <v>0</v>
      </c>
    </row>
    <row r="22" spans="1:48" ht="15.6">
      <c r="A22" s="206">
        <v>34718</v>
      </c>
      <c r="B22">
        <v>15.569999694824199</v>
      </c>
      <c r="C22">
        <v>24.899999618530298</v>
      </c>
      <c r="D22">
        <v>1.6000000238418599</v>
      </c>
      <c r="E22">
        <v>43.119634782432499</v>
      </c>
      <c r="F22" s="36">
        <f t="shared" si="2"/>
        <v>4.702849299326826</v>
      </c>
      <c r="G22" s="41">
        <f t="shared" si="8"/>
        <v>1.4753612109025105</v>
      </c>
      <c r="H22" s="42">
        <f t="shared" si="9"/>
        <v>2.9507224218050208E-2</v>
      </c>
      <c r="I22" s="61">
        <f t="shared" si="3"/>
        <v>22.567499637603774</v>
      </c>
      <c r="J22" s="35" t="str">
        <f t="shared" si="4"/>
        <v xml:space="preserve"> </v>
      </c>
      <c r="K22" s="89">
        <f t="shared" si="15"/>
        <v>1</v>
      </c>
      <c r="L22" s="89" t="str">
        <f t="shared" si="19"/>
        <v/>
      </c>
      <c r="M22" s="168">
        <f t="shared" si="10"/>
        <v>0</v>
      </c>
      <c r="N22" s="165">
        <f>IF(AND(SUM(M11:M22)&gt;1,SUM(D7:D11)&gt;$AP$6),1,0)</f>
        <v>0</v>
      </c>
      <c r="O22" s="212" t="str">
        <f t="shared" si="18"/>
        <v/>
      </c>
      <c r="P22" s="102" t="str">
        <f t="shared" si="21"/>
        <v/>
      </c>
      <c r="Q22" s="6" t="str">
        <f t="shared" si="1"/>
        <v/>
      </c>
      <c r="R22" s="119">
        <f t="shared" si="23"/>
        <v>0</v>
      </c>
      <c r="S22">
        <v>19</v>
      </c>
      <c r="T22">
        <v>148.6</v>
      </c>
      <c r="U22" s="206">
        <v>39466</v>
      </c>
      <c r="V22">
        <v>14.4799995422363</v>
      </c>
      <c r="W22">
        <v>22.100000381469702</v>
      </c>
      <c r="X22">
        <v>8.1000003814697301</v>
      </c>
      <c r="Y22">
        <v>43.125097165878103</v>
      </c>
      <c r="Z22" s="36">
        <f t="shared" si="5"/>
        <v>4.0332600945025057</v>
      </c>
      <c r="AA22" s="41">
        <f t="shared" si="11"/>
        <v>4.8733923058677249</v>
      </c>
      <c r="AB22" s="42">
        <f t="shared" si="12"/>
        <v>9.7467846117354498E-2</v>
      </c>
      <c r="AC22" s="61">
        <f t="shared" si="6"/>
        <v>20.195000171661352</v>
      </c>
      <c r="AD22" s="37" t="str">
        <f t="shared" si="13"/>
        <v xml:space="preserve"> </v>
      </c>
      <c r="AE22" s="76">
        <f t="shared" si="16"/>
        <v>1</v>
      </c>
      <c r="AF22" s="89" t="str">
        <f t="shared" si="20"/>
        <v/>
      </c>
      <c r="AG22" s="168">
        <f t="shared" si="14"/>
        <v>0.10939683401127748</v>
      </c>
      <c r="AH22" s="165">
        <f>IF(AND(SUM(AG11:AG22)&gt;1,SUM(X7:X11)&gt;$AP$6),1,0)</f>
        <v>0</v>
      </c>
      <c r="AI22" s="212" t="str">
        <f t="shared" si="17"/>
        <v/>
      </c>
      <c r="AJ22" s="102" t="str">
        <f t="shared" si="22"/>
        <v/>
      </c>
      <c r="AK22" s="6" t="str">
        <f t="shared" si="7"/>
        <v/>
      </c>
      <c r="AL22" s="119">
        <f t="shared" si="24"/>
        <v>0</v>
      </c>
    </row>
    <row r="23" spans="1:48" ht="15.6">
      <c r="A23" s="206">
        <v>34719</v>
      </c>
      <c r="B23">
        <v>16.459999084472699</v>
      </c>
      <c r="C23">
        <v>19.0200004577637</v>
      </c>
      <c r="D23">
        <v>0.89999997615814198</v>
      </c>
      <c r="E23">
        <v>43.030667997996702</v>
      </c>
      <c r="F23" s="36">
        <f t="shared" si="2"/>
        <v>2.2970865530012725</v>
      </c>
      <c r="G23" s="41">
        <f t="shared" si="8"/>
        <v>0.53769194465963444</v>
      </c>
      <c r="H23" s="42">
        <f t="shared" si="9"/>
        <v>1.0753838893192688E-2</v>
      </c>
      <c r="I23" s="61">
        <f t="shared" si="3"/>
        <v>18.38000011444095</v>
      </c>
      <c r="J23" s="35" t="str">
        <f t="shared" si="4"/>
        <v xml:space="preserve"> </v>
      </c>
      <c r="K23" s="89">
        <f t="shared" si="15"/>
        <v>1</v>
      </c>
      <c r="L23" s="89" t="str">
        <f t="shared" si="19"/>
        <v/>
      </c>
      <c r="M23" s="168">
        <f t="shared" si="10"/>
        <v>0.11513560885608359</v>
      </c>
      <c r="N23" s="165">
        <f t="shared" ref="N23:N86" si="25">IF(AND(SUM(M12:M23)&gt;1,SUM(D8:D12)&gt;$AP$6),1,0)</f>
        <v>0</v>
      </c>
      <c r="O23" s="212" t="str">
        <f t="shared" si="18"/>
        <v/>
      </c>
      <c r="P23" s="102" t="str">
        <f t="shared" si="21"/>
        <v/>
      </c>
      <c r="Q23" s="6" t="str">
        <f t="shared" si="1"/>
        <v/>
      </c>
      <c r="R23" s="119">
        <f t="shared" si="23"/>
        <v>0</v>
      </c>
      <c r="S23">
        <v>20</v>
      </c>
      <c r="T23">
        <v>-37.450000000000003</v>
      </c>
      <c r="U23" s="206">
        <v>39467</v>
      </c>
      <c r="V23">
        <v>15.9799995422363</v>
      </c>
      <c r="W23">
        <v>20.110000610351602</v>
      </c>
      <c r="X23">
        <v>10.6000003814697</v>
      </c>
      <c r="Y23">
        <v>43.037800729535903</v>
      </c>
      <c r="Z23" s="36">
        <f t="shared" si="5"/>
        <v>2.9431709598123419</v>
      </c>
      <c r="AA23" s="41">
        <f t="shared" si="11"/>
        <v>13.118855919487551</v>
      </c>
      <c r="AB23" s="42">
        <f t="shared" si="12"/>
        <v>0.26237711838975103</v>
      </c>
      <c r="AC23" s="61">
        <f t="shared" si="6"/>
        <v>19.077500343322775</v>
      </c>
      <c r="AD23" s="37">
        <f t="shared" si="13"/>
        <v>1</v>
      </c>
      <c r="AE23" s="76">
        <f t="shared" si="16"/>
        <v>1</v>
      </c>
      <c r="AF23" s="89" t="str">
        <f t="shared" si="20"/>
        <v/>
      </c>
      <c r="AG23" s="168">
        <f t="shared" si="14"/>
        <v>0.11610920257958998</v>
      </c>
      <c r="AH23" s="165">
        <f t="shared" ref="AH23:AH86" si="26">IF(AND(SUM(AG12:AG23)&gt;1,SUM(X8:X12)&gt;$AP$6),1,0)</f>
        <v>0</v>
      </c>
      <c r="AI23" s="212" t="str">
        <f t="shared" si="17"/>
        <v/>
      </c>
      <c r="AJ23" s="102" t="str">
        <f t="shared" si="22"/>
        <v/>
      </c>
      <c r="AK23" s="6" t="str">
        <f t="shared" si="7"/>
        <v/>
      </c>
      <c r="AL23" s="119">
        <f t="shared" si="24"/>
        <v>0</v>
      </c>
    </row>
    <row r="24" spans="1:48" ht="15.6">
      <c r="A24" s="206">
        <v>34720</v>
      </c>
      <c r="B24">
        <v>9.8100004196166992</v>
      </c>
      <c r="C24">
        <v>15.939999580383301</v>
      </c>
      <c r="D24">
        <v>30.200000762939499</v>
      </c>
      <c r="E24">
        <v>42.934546397106402</v>
      </c>
      <c r="F24" s="36">
        <f t="shared" si="2"/>
        <v>3.0611415308876042</v>
      </c>
      <c r="G24" s="41">
        <f t="shared" si="8"/>
        <v>28.288779482889051</v>
      </c>
      <c r="H24" s="42">
        <f t="shared" si="9"/>
        <v>0.56577558965778108</v>
      </c>
      <c r="I24" s="61">
        <f t="shared" si="3"/>
        <v>14.40749979019165</v>
      </c>
      <c r="J24" s="35">
        <f t="shared" si="4"/>
        <v>1</v>
      </c>
      <c r="K24" s="89">
        <f t="shared" si="15"/>
        <v>1</v>
      </c>
      <c r="L24" s="89" t="str">
        <f t="shared" si="19"/>
        <v/>
      </c>
      <c r="M24" s="168">
        <f t="shared" si="10"/>
        <v>8.2940038258339316E-2</v>
      </c>
      <c r="N24" s="165">
        <f t="shared" si="25"/>
        <v>0</v>
      </c>
      <c r="O24" s="212" t="str">
        <f t="shared" si="18"/>
        <v/>
      </c>
      <c r="P24" s="102" t="str">
        <f t="shared" si="21"/>
        <v/>
      </c>
      <c r="Q24" s="6" t="str">
        <f t="shared" si="1"/>
        <v/>
      </c>
      <c r="R24" s="119">
        <f t="shared" si="23"/>
        <v>0</v>
      </c>
      <c r="S24">
        <v>21</v>
      </c>
      <c r="T24">
        <v>148.6</v>
      </c>
      <c r="U24" s="206">
        <v>39468</v>
      </c>
      <c r="V24">
        <v>12.310000419616699</v>
      </c>
      <c r="W24">
        <v>15.8999996185303</v>
      </c>
      <c r="X24">
        <v>14.199999809265099</v>
      </c>
      <c r="Y24">
        <v>42.943444132053898</v>
      </c>
      <c r="Z24" s="36">
        <f t="shared" si="5"/>
        <v>2.4370506160314074</v>
      </c>
      <c r="AA24" s="41">
        <f t="shared" si="11"/>
        <v>25.369215235927527</v>
      </c>
      <c r="AB24" s="42">
        <f t="shared" si="12"/>
        <v>0.50738430471855056</v>
      </c>
      <c r="AC24" s="61">
        <f t="shared" si="6"/>
        <v>15.002499818801899</v>
      </c>
      <c r="AD24" s="37">
        <f t="shared" si="13"/>
        <v>1</v>
      </c>
      <c r="AE24" s="76">
        <f t="shared" si="16"/>
        <v>1</v>
      </c>
      <c r="AF24" s="89">
        <f t="shared" si="20"/>
        <v>1</v>
      </c>
      <c r="AG24" s="168">
        <f t="shared" si="14"/>
        <v>8.9116724918621493E-2</v>
      </c>
      <c r="AH24" s="165">
        <f t="shared" si="26"/>
        <v>0</v>
      </c>
      <c r="AI24" s="212" t="str">
        <f t="shared" si="17"/>
        <v/>
      </c>
      <c r="AJ24" s="102">
        <f t="shared" si="22"/>
        <v>17.129999732971097</v>
      </c>
      <c r="AK24" s="6">
        <f t="shared" si="7"/>
        <v>39468</v>
      </c>
      <c r="AL24" s="119">
        <f t="shared" si="24"/>
        <v>1</v>
      </c>
    </row>
    <row r="25" spans="1:48" ht="15.6">
      <c r="A25" s="206">
        <v>34721</v>
      </c>
      <c r="B25">
        <v>7</v>
      </c>
      <c r="C25">
        <v>19.579999923706101</v>
      </c>
      <c r="D25">
        <v>0.20000000298023199</v>
      </c>
      <c r="E25">
        <v>42.831450857754</v>
      </c>
      <c r="F25" s="36">
        <f t="shared" si="2"/>
        <v>4.4338967754861294</v>
      </c>
      <c r="G25" s="41">
        <f t="shared" si="8"/>
        <v>24.941662065480379</v>
      </c>
      <c r="H25" s="42">
        <f t="shared" si="9"/>
        <v>0.4988332413096076</v>
      </c>
      <c r="I25" s="61">
        <f t="shared" si="3"/>
        <v>16.434999942779577</v>
      </c>
      <c r="J25" s="35">
        <f t="shared" si="4"/>
        <v>1</v>
      </c>
      <c r="K25" s="89">
        <f t="shared" si="15"/>
        <v>1</v>
      </c>
      <c r="L25" s="89" t="str">
        <f t="shared" si="19"/>
        <v/>
      </c>
      <c r="M25" s="168">
        <f t="shared" si="10"/>
        <v>0.10275735727148999</v>
      </c>
      <c r="N25" s="165">
        <f t="shared" si="25"/>
        <v>0</v>
      </c>
      <c r="O25" s="212">
        <f t="shared" si="18"/>
        <v>1</v>
      </c>
      <c r="P25" s="102" t="str">
        <f t="shared" si="21"/>
        <v/>
      </c>
      <c r="Q25" s="6" t="str">
        <f t="shared" si="1"/>
        <v/>
      </c>
      <c r="R25" s="119">
        <f t="shared" si="23"/>
        <v>0</v>
      </c>
      <c r="S25">
        <v>22</v>
      </c>
      <c r="T25">
        <v>-37.450000000000003</v>
      </c>
      <c r="U25" s="206">
        <v>39469</v>
      </c>
      <c r="V25">
        <v>7.9099998474121103</v>
      </c>
      <c r="W25">
        <v>21.129999160766602</v>
      </c>
      <c r="X25">
        <v>1.70000004768372</v>
      </c>
      <c r="Y25">
        <v>42.842198876260497</v>
      </c>
      <c r="Z25" s="36">
        <f t="shared" si="5"/>
        <v>4.726292180222651</v>
      </c>
      <c r="AA25" s="41">
        <f t="shared" si="11"/>
        <v>23.288181539433126</v>
      </c>
      <c r="AB25" s="42">
        <f t="shared" si="12"/>
        <v>0.46576363078866251</v>
      </c>
      <c r="AC25" s="61">
        <f t="shared" si="6"/>
        <v>17.824999332427979</v>
      </c>
      <c r="AD25" s="37">
        <f t="shared" si="13"/>
        <v>1</v>
      </c>
      <c r="AE25" s="76">
        <f t="shared" si="16"/>
        <v>1</v>
      </c>
      <c r="AF25" s="89">
        <f t="shared" si="20"/>
        <v>1</v>
      </c>
      <c r="AG25" s="168">
        <f t="shared" si="14"/>
        <v>0.11273251575696897</v>
      </c>
      <c r="AH25" s="165">
        <f t="shared" si="26"/>
        <v>0</v>
      </c>
      <c r="AI25" s="212" t="str">
        <f t="shared" si="17"/>
        <v/>
      </c>
      <c r="AJ25" s="102">
        <f t="shared" si="22"/>
        <v>14.022000122070235</v>
      </c>
      <c r="AK25" s="6" t="str">
        <f t="shared" si="7"/>
        <v/>
      </c>
      <c r="AL25" s="119">
        <f t="shared" si="24"/>
        <v>1</v>
      </c>
    </row>
    <row r="26" spans="1:48" ht="15.6">
      <c r="A26" s="206">
        <v>34722</v>
      </c>
      <c r="B26">
        <v>10.4099998474121</v>
      </c>
      <c r="C26">
        <v>23.360000610351602</v>
      </c>
      <c r="D26">
        <v>0</v>
      </c>
      <c r="E26">
        <v>42.721562257932099</v>
      </c>
      <c r="F26" s="36">
        <f t="shared" si="2"/>
        <v>5.0059381114258938</v>
      </c>
      <c r="G26" s="41">
        <f t="shared" si="8"/>
        <v>20.936911576339664</v>
      </c>
      <c r="H26" s="42">
        <f t="shared" si="9"/>
        <v>0.41873823152679329</v>
      </c>
      <c r="I26" s="61">
        <f t="shared" si="3"/>
        <v>20.122500419616728</v>
      </c>
      <c r="J26" s="35">
        <f t="shared" si="4"/>
        <v>1</v>
      </c>
      <c r="K26" s="89">
        <f t="shared" si="15"/>
        <v>1</v>
      </c>
      <c r="L26" s="89">
        <f t="shared" si="19"/>
        <v>1</v>
      </c>
      <c r="M26" s="168">
        <f t="shared" si="10"/>
        <v>0.11032069447946088</v>
      </c>
      <c r="N26" s="165">
        <f t="shared" si="25"/>
        <v>0</v>
      </c>
      <c r="O26" s="212">
        <f t="shared" si="18"/>
        <v>1</v>
      </c>
      <c r="P26" s="102">
        <f t="shared" si="21"/>
        <v>24.109999084472719</v>
      </c>
      <c r="Q26" s="6">
        <f t="shared" si="1"/>
        <v>34722</v>
      </c>
      <c r="R26" s="119">
        <f t="shared" si="23"/>
        <v>1</v>
      </c>
      <c r="S26">
        <v>23</v>
      </c>
      <c r="T26">
        <v>148.6</v>
      </c>
      <c r="U26" s="206">
        <v>39470</v>
      </c>
      <c r="V26">
        <v>9.9899997711181605</v>
      </c>
      <c r="W26">
        <v>25.670000076293899</v>
      </c>
      <c r="X26">
        <v>0.10000000149011599</v>
      </c>
      <c r="Y26">
        <v>42.734236464984001</v>
      </c>
      <c r="Z26" s="36">
        <f t="shared" si="5"/>
        <v>5.6601319450316332</v>
      </c>
      <c r="AA26" s="41">
        <f t="shared" si="11"/>
        <v>18.860075984897936</v>
      </c>
      <c r="AB26" s="42">
        <f t="shared" si="12"/>
        <v>0.37720151969795873</v>
      </c>
      <c r="AC26" s="61">
        <f t="shared" si="6"/>
        <v>21.749999999999964</v>
      </c>
      <c r="AD26" s="37">
        <f t="shared" si="13"/>
        <v>1</v>
      </c>
      <c r="AE26" s="76">
        <f t="shared" si="16"/>
        <v>1</v>
      </c>
      <c r="AF26" s="89">
        <f t="shared" si="20"/>
        <v>1</v>
      </c>
      <c r="AG26" s="168">
        <f t="shared" si="14"/>
        <v>0</v>
      </c>
      <c r="AH26" s="165">
        <f t="shared" si="26"/>
        <v>0</v>
      </c>
      <c r="AI26" s="212" t="str">
        <f t="shared" si="17"/>
        <v/>
      </c>
      <c r="AJ26" s="102">
        <f t="shared" si="22"/>
        <v>12.952000045776268</v>
      </c>
      <c r="AK26" s="6" t="str">
        <f t="shared" si="7"/>
        <v/>
      </c>
      <c r="AL26" s="119">
        <f t="shared" si="24"/>
        <v>0</v>
      </c>
    </row>
    <row r="27" spans="1:48" ht="15.6">
      <c r="A27" s="206">
        <v>34723</v>
      </c>
      <c r="B27">
        <v>11.189999580383301</v>
      </c>
      <c r="C27">
        <v>24.420000076293899</v>
      </c>
      <c r="D27">
        <v>0</v>
      </c>
      <c r="E27">
        <v>42.605061475632901</v>
      </c>
      <c r="F27" s="36">
        <f t="shared" si="2"/>
        <v>5.1798104348552725</v>
      </c>
      <c r="G27" s="41">
        <f t="shared" si="8"/>
        <v>16.793063228455445</v>
      </c>
      <c r="H27" s="42">
        <f t="shared" si="9"/>
        <v>0.33586126456910892</v>
      </c>
      <c r="I27" s="61">
        <f t="shared" si="3"/>
        <v>21.112499952316249</v>
      </c>
      <c r="J27" s="35">
        <f t="shared" si="4"/>
        <v>1</v>
      </c>
      <c r="K27" s="89">
        <f t="shared" si="15"/>
        <v>1</v>
      </c>
      <c r="L27" s="89">
        <f t="shared" si="19"/>
        <v>1</v>
      </c>
      <c r="M27" s="168">
        <f t="shared" si="10"/>
        <v>8.3313650112710289E-2</v>
      </c>
      <c r="N27" s="165">
        <f t="shared" si="25"/>
        <v>0</v>
      </c>
      <c r="O27" s="212">
        <f t="shared" si="18"/>
        <v>1</v>
      </c>
      <c r="P27" s="102">
        <f t="shared" si="21"/>
        <v>18.539999198913616</v>
      </c>
      <c r="Q27" s="6" t="str">
        <f t="shared" si="1"/>
        <v/>
      </c>
      <c r="R27" s="119">
        <f t="shared" si="23"/>
        <v>0</v>
      </c>
      <c r="S27">
        <v>24</v>
      </c>
      <c r="T27">
        <v>-37.450000000000003</v>
      </c>
      <c r="U27" s="206">
        <v>39471</v>
      </c>
      <c r="V27">
        <v>13.6499996185303</v>
      </c>
      <c r="W27">
        <v>29.459999084472699</v>
      </c>
      <c r="X27">
        <v>0</v>
      </c>
      <c r="Y27">
        <v>42.619728401053003</v>
      </c>
      <c r="Z27" s="36">
        <f t="shared" si="5"/>
        <v>6.2609216162146399</v>
      </c>
      <c r="AA27" s="41">
        <f t="shared" si="11"/>
        <v>13.851338691926223</v>
      </c>
      <c r="AB27" s="42">
        <f t="shared" si="12"/>
        <v>0.27702677383852448</v>
      </c>
      <c r="AC27" s="61">
        <f t="shared" si="6"/>
        <v>25.5074992179871</v>
      </c>
      <c r="AD27" s="37">
        <f t="shared" si="13"/>
        <v>1</v>
      </c>
      <c r="AE27" s="76">
        <f t="shared" si="16"/>
        <v>1</v>
      </c>
      <c r="AF27" s="89">
        <f t="shared" si="20"/>
        <v>1</v>
      </c>
      <c r="AG27" s="168">
        <f t="shared" si="14"/>
        <v>0</v>
      </c>
      <c r="AH27" s="165">
        <f t="shared" si="26"/>
        <v>0</v>
      </c>
      <c r="AI27" s="212" t="str">
        <f t="shared" si="17"/>
        <v/>
      </c>
      <c r="AJ27" s="102">
        <f t="shared" si="22"/>
        <v>17.999999809265084</v>
      </c>
      <c r="AK27" s="6" t="str">
        <f t="shared" si="7"/>
        <v/>
      </c>
      <c r="AL27" s="119">
        <f t="shared" si="24"/>
        <v>0</v>
      </c>
    </row>
    <row r="28" spans="1:48" ht="15.6">
      <c r="A28" s="206">
        <v>34724</v>
      </c>
      <c r="B28">
        <v>10.7600002288818</v>
      </c>
      <c r="C28">
        <v>23.2399997711182</v>
      </c>
      <c r="D28">
        <v>0.10000000149011599</v>
      </c>
      <c r="E28">
        <v>42.482129388849103</v>
      </c>
      <c r="F28" s="36">
        <f t="shared" si="2"/>
        <v>4.9029171849694171</v>
      </c>
      <c r="G28" s="41">
        <f t="shared" si="8"/>
        <v>12.970729481970027</v>
      </c>
      <c r="H28" s="42">
        <f t="shared" si="9"/>
        <v>0.25941458963940056</v>
      </c>
      <c r="I28" s="61">
        <f t="shared" si="3"/>
        <v>20.1199998855591</v>
      </c>
      <c r="J28" s="35">
        <f t="shared" si="4"/>
        <v>1</v>
      </c>
      <c r="K28" s="89">
        <f t="shared" si="15"/>
        <v>1</v>
      </c>
      <c r="L28" s="89">
        <f t="shared" si="19"/>
        <v>1</v>
      </c>
      <c r="M28" s="168">
        <f t="shared" si="10"/>
        <v>0.11035089255515258</v>
      </c>
      <c r="N28" s="165">
        <f t="shared" si="25"/>
        <v>0</v>
      </c>
      <c r="O28" s="212">
        <f t="shared" si="18"/>
        <v>1</v>
      </c>
      <c r="P28" s="102">
        <f t="shared" si="21"/>
        <v>13.15599918365486</v>
      </c>
      <c r="Q28" s="6" t="str">
        <f t="shared" si="1"/>
        <v/>
      </c>
      <c r="R28" s="119">
        <f t="shared" si="23"/>
        <v>0</v>
      </c>
      <c r="S28">
        <v>25</v>
      </c>
      <c r="T28">
        <v>148.6</v>
      </c>
      <c r="U28" s="206">
        <v>39472</v>
      </c>
      <c r="V28">
        <v>14.5100002288818</v>
      </c>
      <c r="W28">
        <v>26.829999923706101</v>
      </c>
      <c r="X28">
        <v>10.5</v>
      </c>
      <c r="Y28">
        <v>42.498846187295797</v>
      </c>
      <c r="Z28" s="36">
        <f t="shared" si="5"/>
        <v>5.3872412791148729</v>
      </c>
      <c r="AA28" s="41">
        <f t="shared" si="11"/>
        <v>20.041545668634324</v>
      </c>
      <c r="AB28" s="42">
        <f t="shared" si="12"/>
        <v>0.4008309133726865</v>
      </c>
      <c r="AC28" s="61">
        <f t="shared" si="6"/>
        <v>23.750000000000025</v>
      </c>
      <c r="AD28" s="37">
        <f t="shared" si="13"/>
        <v>1</v>
      </c>
      <c r="AE28" s="76">
        <f t="shared" si="16"/>
        <v>1</v>
      </c>
      <c r="AF28" s="89">
        <f t="shared" si="20"/>
        <v>1</v>
      </c>
      <c r="AG28" s="168">
        <f t="shared" si="14"/>
        <v>0</v>
      </c>
      <c r="AH28" s="165">
        <f t="shared" si="26"/>
        <v>0</v>
      </c>
      <c r="AI28" s="212" t="str">
        <f t="shared" si="17"/>
        <v/>
      </c>
      <c r="AJ28" s="102">
        <f t="shared" si="22"/>
        <v>17.257999992370554</v>
      </c>
      <c r="AK28" s="6">
        <f t="shared" si="7"/>
        <v>39472</v>
      </c>
      <c r="AL28" s="119">
        <f t="shared" si="24"/>
        <v>1</v>
      </c>
    </row>
    <row r="29" spans="1:48" ht="15.6">
      <c r="A29" s="206">
        <v>34725</v>
      </c>
      <c r="B29">
        <v>10.8599996566772</v>
      </c>
      <c r="C29">
        <v>22.110000610351602</v>
      </c>
      <c r="D29">
        <v>0</v>
      </c>
      <c r="E29">
        <v>42.352946875572997</v>
      </c>
      <c r="F29" s="36">
        <f t="shared" si="2"/>
        <v>4.5722063267675379</v>
      </c>
      <c r="G29" s="41">
        <f t="shared" si="8"/>
        <v>9.3129644205559963</v>
      </c>
      <c r="H29" s="42">
        <f t="shared" si="9"/>
        <v>0.18625928841111994</v>
      </c>
      <c r="I29" s="61">
        <f t="shared" si="3"/>
        <v>19.297500371933001</v>
      </c>
      <c r="J29" s="35" t="str">
        <f t="shared" si="4"/>
        <v xml:space="preserve"> </v>
      </c>
      <c r="K29" s="89" t="str">
        <f t="shared" si="15"/>
        <v/>
      </c>
      <c r="L29" s="89">
        <f t="shared" si="19"/>
        <v>1</v>
      </c>
      <c r="M29" s="168">
        <f t="shared" si="10"/>
        <v>0.11577881622308009</v>
      </c>
      <c r="N29" s="165">
        <f t="shared" si="25"/>
        <v>0</v>
      </c>
      <c r="O29" s="212">
        <f t="shared" si="18"/>
        <v>1</v>
      </c>
      <c r="P29" s="102">
        <f t="shared" si="21"/>
        <v>10.277999496460037</v>
      </c>
      <c r="Q29" s="6">
        <f t="shared" si="1"/>
        <v>34725</v>
      </c>
      <c r="R29" s="119">
        <f t="shared" si="23"/>
        <v>1</v>
      </c>
      <c r="S29">
        <v>26</v>
      </c>
      <c r="T29">
        <v>-37.450000000000003</v>
      </c>
      <c r="U29" s="206">
        <v>39473</v>
      </c>
      <c r="V29">
        <v>14.1499996185303</v>
      </c>
      <c r="W29">
        <v>28.840000152587901</v>
      </c>
      <c r="X29">
        <v>0.10000000149011599</v>
      </c>
      <c r="Y29">
        <v>42.371761326540998</v>
      </c>
      <c r="Z29" s="36">
        <f t="shared" si="5"/>
        <v>5.9908226982501542</v>
      </c>
      <c r="AA29" s="41">
        <f t="shared" si="11"/>
        <v>15.348887511524318</v>
      </c>
      <c r="AB29" s="42">
        <f t="shared" si="12"/>
        <v>0.30697775023048635</v>
      </c>
      <c r="AC29" s="61">
        <f t="shared" si="6"/>
        <v>25.167500019073501</v>
      </c>
      <c r="AD29" s="37">
        <f t="shared" si="13"/>
        <v>1</v>
      </c>
      <c r="AE29" s="76">
        <f t="shared" si="16"/>
        <v>1</v>
      </c>
      <c r="AF29" s="89">
        <f t="shared" si="20"/>
        <v>1</v>
      </c>
      <c r="AG29" s="168">
        <f t="shared" si="14"/>
        <v>0</v>
      </c>
      <c r="AH29" s="165">
        <f t="shared" si="26"/>
        <v>0</v>
      </c>
      <c r="AI29" s="212" t="str">
        <f t="shared" si="17"/>
        <v/>
      </c>
      <c r="AJ29" s="102">
        <f t="shared" si="22"/>
        <v>22.102000427246054</v>
      </c>
      <c r="AK29" s="6" t="str">
        <f t="shared" si="7"/>
        <v/>
      </c>
      <c r="AL29" s="119">
        <f t="shared" si="24"/>
        <v>1</v>
      </c>
    </row>
    <row r="30" spans="1:48" ht="15.6">
      <c r="A30" s="206">
        <v>34726</v>
      </c>
      <c r="B30">
        <v>12.1099996566772</v>
      </c>
      <c r="C30">
        <v>23.719999313354499</v>
      </c>
      <c r="D30">
        <v>0</v>
      </c>
      <c r="E30">
        <v>42.217694813797102</v>
      </c>
      <c r="F30" s="36">
        <f t="shared" si="2"/>
        <v>4.8230639394509236</v>
      </c>
      <c r="G30" s="41">
        <f t="shared" si="8"/>
        <v>5.4545132689952567</v>
      </c>
      <c r="H30" s="42">
        <f t="shared" si="9"/>
        <v>0.10909026537990513</v>
      </c>
      <c r="I30" s="61">
        <f t="shared" si="3"/>
        <v>20.817499399185174</v>
      </c>
      <c r="J30" s="35" t="str">
        <f t="shared" si="4"/>
        <v xml:space="preserve"> </v>
      </c>
      <c r="K30" s="89" t="str">
        <f t="shared" si="15"/>
        <v/>
      </c>
      <c r="L30" s="89">
        <f t="shared" si="19"/>
        <v>1</v>
      </c>
      <c r="M30" s="168">
        <f t="shared" si="10"/>
        <v>9.6042635078307972E-2</v>
      </c>
      <c r="N30" s="165">
        <f t="shared" si="25"/>
        <v>0</v>
      </c>
      <c r="O30" s="212" t="str">
        <f t="shared" si="18"/>
        <v/>
      </c>
      <c r="P30" s="102">
        <f t="shared" si="21"/>
        <v>9.4539995193481978</v>
      </c>
      <c r="Q30" s="6" t="str">
        <f t="shared" si="1"/>
        <v/>
      </c>
      <c r="R30" s="119">
        <f t="shared" si="23"/>
        <v>1</v>
      </c>
      <c r="S30">
        <v>27</v>
      </c>
      <c r="T30">
        <v>148.6</v>
      </c>
      <c r="U30" s="206">
        <v>39474</v>
      </c>
      <c r="V30">
        <v>16.670000076293899</v>
      </c>
      <c r="W30">
        <v>32.959999084472699</v>
      </c>
      <c r="X30">
        <v>0</v>
      </c>
      <c r="Y30">
        <v>42.238645321616801</v>
      </c>
      <c r="Z30" s="36">
        <f t="shared" si="5"/>
        <v>6.8201629346934638</v>
      </c>
      <c r="AA30" s="41">
        <f t="shared" si="11"/>
        <v>9.8927571637695451</v>
      </c>
      <c r="AB30" s="42">
        <f t="shared" si="12"/>
        <v>0.19785514327539089</v>
      </c>
      <c r="AC30" s="61">
        <f t="shared" si="6"/>
        <v>28.887499332428</v>
      </c>
      <c r="AD30" s="37" t="str">
        <f t="shared" si="13"/>
        <v xml:space="preserve"> </v>
      </c>
      <c r="AE30" s="76">
        <f t="shared" si="16"/>
        <v>1</v>
      </c>
      <c r="AF30" s="89" t="str">
        <f t="shared" si="20"/>
        <v/>
      </c>
      <c r="AG30" s="168">
        <f t="shared" si="14"/>
        <v>0</v>
      </c>
      <c r="AH30" s="165">
        <f t="shared" si="26"/>
        <v>0</v>
      </c>
      <c r="AI30" s="212" t="str">
        <f t="shared" si="17"/>
        <v/>
      </c>
      <c r="AJ30" s="102" t="str">
        <f t="shared" si="22"/>
        <v/>
      </c>
      <c r="AK30" s="6" t="str">
        <f t="shared" si="7"/>
        <v/>
      </c>
      <c r="AL30" s="119">
        <f t="shared" si="24"/>
        <v>0</v>
      </c>
    </row>
    <row r="31" spans="1:48" ht="15.6">
      <c r="A31" s="206">
        <v>34727</v>
      </c>
      <c r="B31">
        <v>14.060000419616699</v>
      </c>
      <c r="C31">
        <v>23.819999694824201</v>
      </c>
      <c r="D31">
        <v>16.600000381469702</v>
      </c>
      <c r="E31">
        <v>42.076554081513699</v>
      </c>
      <c r="F31" s="36">
        <f t="shared" si="2"/>
        <v>4.533837627289639</v>
      </c>
      <c r="G31" s="41">
        <f t="shared" si="8"/>
        <v>18.427443548633246</v>
      </c>
      <c r="H31" s="42">
        <f t="shared" si="9"/>
        <v>0.36854887097266492</v>
      </c>
      <c r="I31" s="61">
        <f t="shared" si="3"/>
        <v>21.379999876022325</v>
      </c>
      <c r="J31" s="35">
        <f t="shared" si="4"/>
        <v>1</v>
      </c>
      <c r="K31" s="89">
        <f t="shared" si="15"/>
        <v>1</v>
      </c>
      <c r="L31" s="89">
        <f t="shared" si="19"/>
        <v>1</v>
      </c>
      <c r="M31" s="168">
        <f t="shared" si="10"/>
        <v>5.9769352103000654E-2</v>
      </c>
      <c r="N31" s="165">
        <f t="shared" si="25"/>
        <v>0</v>
      </c>
      <c r="O31" s="212" t="str">
        <f t="shared" si="18"/>
        <v/>
      </c>
      <c r="P31" s="102">
        <f t="shared" si="21"/>
        <v>9.9339996337890799</v>
      </c>
      <c r="Q31" s="6" t="str">
        <f t="shared" si="1"/>
        <v/>
      </c>
      <c r="R31" s="119">
        <f t="shared" si="23"/>
        <v>1</v>
      </c>
      <c r="S31">
        <v>28</v>
      </c>
      <c r="T31">
        <v>-37.450000000000003</v>
      </c>
      <c r="U31" s="206">
        <v>39475</v>
      </c>
      <c r="V31">
        <v>14.3999996185303</v>
      </c>
      <c r="W31">
        <v>23.620000839233398</v>
      </c>
      <c r="X31">
        <v>0.20000000298023199</v>
      </c>
      <c r="Y31">
        <v>42.099669675351898</v>
      </c>
      <c r="Z31" s="36">
        <f t="shared" si="5"/>
        <v>4.4174510863656815</v>
      </c>
      <c r="AA31" s="41">
        <f t="shared" si="11"/>
        <v>6.5587962976572314</v>
      </c>
      <c r="AB31" s="42">
        <f t="shared" si="12"/>
        <v>0.13117592595314462</v>
      </c>
      <c r="AC31" s="61">
        <f t="shared" si="6"/>
        <v>21.315000534057624</v>
      </c>
      <c r="AD31" s="37" t="str">
        <f t="shared" si="13"/>
        <v xml:space="preserve"> </v>
      </c>
      <c r="AE31" s="76">
        <f t="shared" si="16"/>
        <v>1</v>
      </c>
      <c r="AF31" s="89" t="str">
        <f t="shared" si="20"/>
        <v/>
      </c>
      <c r="AG31" s="168">
        <f t="shared" si="14"/>
        <v>6.7814622026814764E-2</v>
      </c>
      <c r="AH31" s="165">
        <f t="shared" si="26"/>
        <v>0</v>
      </c>
      <c r="AI31" s="212" t="str">
        <f t="shared" si="17"/>
        <v/>
      </c>
      <c r="AJ31" s="102" t="str">
        <f t="shared" si="22"/>
        <v/>
      </c>
      <c r="AK31" s="6" t="str">
        <f t="shared" si="7"/>
        <v/>
      </c>
      <c r="AL31" s="119">
        <f t="shared" si="24"/>
        <v>0</v>
      </c>
    </row>
    <row r="32" spans="1:48" ht="15.6">
      <c r="A32" s="206">
        <v>34728</v>
      </c>
      <c r="B32">
        <v>13.079999923706101</v>
      </c>
      <c r="C32">
        <v>24.620000839233398</v>
      </c>
      <c r="D32">
        <v>35.599998474121101</v>
      </c>
      <c r="E32">
        <v>41.929705556715497</v>
      </c>
      <c r="F32" s="36">
        <f t="shared" si="2"/>
        <v>4.9007265382861833</v>
      </c>
      <c r="G32" s="41">
        <f t="shared" si="8"/>
        <v>50</v>
      </c>
      <c r="H32" s="42">
        <f t="shared" si="9"/>
        <v>1</v>
      </c>
      <c r="I32" s="61">
        <f t="shared" si="3"/>
        <v>21.735000610351573</v>
      </c>
      <c r="J32" s="35">
        <f t="shared" si="4"/>
        <v>1</v>
      </c>
      <c r="K32" s="89">
        <f t="shared" si="15"/>
        <v>1</v>
      </c>
      <c r="L32" s="89">
        <f t="shared" si="19"/>
        <v>1</v>
      </c>
      <c r="M32" s="168">
        <f t="shared" si="10"/>
        <v>0</v>
      </c>
      <c r="N32" s="165">
        <f t="shared" si="25"/>
        <v>0</v>
      </c>
      <c r="O32" s="212" t="str">
        <f t="shared" si="18"/>
        <v/>
      </c>
      <c r="P32" s="102">
        <f t="shared" si="21"/>
        <v>9.2680004119873196</v>
      </c>
      <c r="Q32" s="6" t="str">
        <f t="shared" si="1"/>
        <v/>
      </c>
      <c r="R32" s="119">
        <f t="shared" si="23"/>
        <v>1</v>
      </c>
      <c r="S32">
        <v>29</v>
      </c>
      <c r="T32">
        <v>148.6</v>
      </c>
      <c r="U32" s="206">
        <v>39476</v>
      </c>
      <c r="V32">
        <v>12.8400001525879</v>
      </c>
      <c r="W32">
        <v>24.959999084472699</v>
      </c>
      <c r="X32">
        <v>0</v>
      </c>
      <c r="Y32">
        <v>41.955005890574498</v>
      </c>
      <c r="Z32" s="36">
        <f t="shared" si="5"/>
        <v>5.0322578797258126</v>
      </c>
      <c r="AA32" s="41">
        <f t="shared" si="11"/>
        <v>2.5329899938765807</v>
      </c>
      <c r="AB32" s="42">
        <f t="shared" si="12"/>
        <v>5.0659799877531615E-2</v>
      </c>
      <c r="AC32" s="61">
        <f t="shared" si="6"/>
        <v>21.9299993515015</v>
      </c>
      <c r="AD32" s="37" t="str">
        <f t="shared" si="13"/>
        <v xml:space="preserve"> </v>
      </c>
      <c r="AE32" s="76">
        <f t="shared" si="16"/>
        <v>1</v>
      </c>
      <c r="AF32" s="89" t="str">
        <f t="shared" si="20"/>
        <v/>
      </c>
      <c r="AG32" s="168">
        <f t="shared" si="14"/>
        <v>0</v>
      </c>
      <c r="AH32" s="165">
        <f t="shared" si="26"/>
        <v>0</v>
      </c>
      <c r="AI32" s="212" t="str">
        <f t="shared" si="17"/>
        <v/>
      </c>
      <c r="AJ32" s="102" t="str">
        <f t="shared" si="22"/>
        <v/>
      </c>
      <c r="AK32" s="6" t="str">
        <f t="shared" si="7"/>
        <v/>
      </c>
      <c r="AL32" s="119">
        <f t="shared" si="24"/>
        <v>0</v>
      </c>
    </row>
    <row r="33" spans="1:38" ht="15.6">
      <c r="A33" s="206">
        <v>34729</v>
      </c>
      <c r="B33">
        <v>13.539999961853001</v>
      </c>
      <c r="C33">
        <v>27.0100002288818</v>
      </c>
      <c r="D33">
        <v>0</v>
      </c>
      <c r="E33">
        <v>41.777330117394797</v>
      </c>
      <c r="F33" s="36">
        <f t="shared" si="2"/>
        <v>5.4805752963005636</v>
      </c>
      <c r="G33" s="41">
        <f t="shared" si="8"/>
        <v>45.61553976295955</v>
      </c>
      <c r="H33" s="42">
        <f t="shared" si="9"/>
        <v>0.91231079525919101</v>
      </c>
      <c r="I33" s="61">
        <f t="shared" si="3"/>
        <v>23.642500162124602</v>
      </c>
      <c r="J33" s="35">
        <f t="shared" si="4"/>
        <v>1</v>
      </c>
      <c r="K33" s="89">
        <f t="shared" si="15"/>
        <v>1</v>
      </c>
      <c r="L33" s="89">
        <f t="shared" si="19"/>
        <v>1</v>
      </c>
      <c r="M33" s="168">
        <f t="shared" si="10"/>
        <v>0</v>
      </c>
      <c r="N33" s="165">
        <f t="shared" si="25"/>
        <v>0</v>
      </c>
      <c r="O33" s="212" t="str">
        <f t="shared" si="18"/>
        <v/>
      </c>
      <c r="P33" s="102">
        <f t="shared" si="21"/>
        <v>12.982000541687</v>
      </c>
      <c r="Q33" s="6" t="str">
        <f t="shared" si="1"/>
        <v/>
      </c>
      <c r="R33" s="119">
        <f t="shared" si="23"/>
        <v>1</v>
      </c>
      <c r="S33">
        <v>30</v>
      </c>
      <c r="T33">
        <v>-37.450000000000003</v>
      </c>
      <c r="U33" s="206">
        <v>39477</v>
      </c>
      <c r="V33">
        <v>14.7200002670288</v>
      </c>
      <c r="W33">
        <v>29.100000381469702</v>
      </c>
      <c r="X33">
        <v>0</v>
      </c>
      <c r="Y33">
        <v>41.804825470113201</v>
      </c>
      <c r="Z33" s="36">
        <f t="shared" si="5"/>
        <v>5.9097281234948067</v>
      </c>
      <c r="AA33" s="41">
        <f t="shared" si="11"/>
        <v>0</v>
      </c>
      <c r="AB33" s="42">
        <f t="shared" si="12"/>
        <v>0</v>
      </c>
      <c r="AC33" s="61">
        <f t="shared" si="6"/>
        <v>25.505000352859476</v>
      </c>
      <c r="AD33" s="37" t="str">
        <f t="shared" si="13"/>
        <v xml:space="preserve"> </v>
      </c>
      <c r="AE33" s="76" t="str">
        <f t="shared" si="16"/>
        <v/>
      </c>
      <c r="AF33" s="89" t="str">
        <f t="shared" si="20"/>
        <v/>
      </c>
      <c r="AG33" s="168">
        <f t="shared" si="14"/>
        <v>0</v>
      </c>
      <c r="AH33" s="165">
        <f t="shared" si="26"/>
        <v>0</v>
      </c>
      <c r="AI33" s="212" t="str">
        <f t="shared" si="17"/>
        <v/>
      </c>
      <c r="AJ33" s="102" t="str">
        <f t="shared" si="22"/>
        <v/>
      </c>
      <c r="AK33" s="6" t="str">
        <f t="shared" si="7"/>
        <v/>
      </c>
      <c r="AL33" s="119">
        <f t="shared" si="24"/>
        <v>0</v>
      </c>
    </row>
    <row r="34" spans="1:38" ht="15.6">
      <c r="A34" s="206">
        <v>34730</v>
      </c>
      <c r="B34">
        <v>10.6000003814697</v>
      </c>
      <c r="C34">
        <v>18.629999160766602</v>
      </c>
      <c r="D34">
        <v>6.5</v>
      </c>
      <c r="E34">
        <v>41.619608641543998</v>
      </c>
      <c r="F34" s="36">
        <f t="shared" si="2"/>
        <v>3.5889177574068998</v>
      </c>
      <c r="G34" s="41">
        <f t="shared" si="8"/>
        <v>49.244405557034028</v>
      </c>
      <c r="H34" s="42">
        <f t="shared" si="9"/>
        <v>0.98488811114068053</v>
      </c>
      <c r="I34" s="61">
        <f t="shared" si="3"/>
        <v>16.622499465942376</v>
      </c>
      <c r="J34" s="35">
        <f t="shared" si="4"/>
        <v>1</v>
      </c>
      <c r="K34" s="89">
        <f t="shared" si="15"/>
        <v>1</v>
      </c>
      <c r="L34" s="89">
        <f t="shared" si="19"/>
        <v>1</v>
      </c>
      <c r="M34" s="168">
        <f t="shared" si="10"/>
        <v>0.10434427949728814</v>
      </c>
      <c r="N34" s="165">
        <f t="shared" si="25"/>
        <v>0</v>
      </c>
      <c r="O34" s="212" t="str">
        <f t="shared" si="18"/>
        <v/>
      </c>
      <c r="P34" s="102">
        <f t="shared" si="21"/>
        <v>12.982000541687</v>
      </c>
      <c r="Q34" s="6" t="str">
        <f t="shared" si="1"/>
        <v/>
      </c>
      <c r="R34" s="119">
        <f t="shared" si="23"/>
        <v>1</v>
      </c>
      <c r="S34">
        <v>31</v>
      </c>
      <c r="T34">
        <v>148.6</v>
      </c>
      <c r="U34" s="206">
        <v>39478</v>
      </c>
      <c r="V34">
        <v>16.5</v>
      </c>
      <c r="W34">
        <v>19.069999694824201</v>
      </c>
      <c r="X34">
        <v>2.9000000953674299</v>
      </c>
      <c r="Y34">
        <v>41.649299916796402</v>
      </c>
      <c r="Z34" s="36">
        <f t="shared" si="5"/>
        <v>2.2305037697833829</v>
      </c>
      <c r="AA34" s="41">
        <f t="shared" si="11"/>
        <v>1.1155970795407235</v>
      </c>
      <c r="AB34" s="42">
        <f t="shared" si="12"/>
        <v>2.2311941590814469E-2</v>
      </c>
      <c r="AC34" s="61">
        <f t="shared" si="6"/>
        <v>18.42749977111815</v>
      </c>
      <c r="AD34" s="37" t="str">
        <f t="shared" si="13"/>
        <v xml:space="preserve"> </v>
      </c>
      <c r="AE34" s="76" t="str">
        <f t="shared" si="16"/>
        <v/>
      </c>
      <c r="AF34" s="89" t="str">
        <f t="shared" si="20"/>
        <v/>
      </c>
      <c r="AG34" s="168">
        <f t="shared" si="14"/>
        <v>0.11528271860944839</v>
      </c>
      <c r="AH34" s="165">
        <f t="shared" si="26"/>
        <v>0</v>
      </c>
      <c r="AI34" s="212" t="str">
        <f t="shared" si="17"/>
        <v/>
      </c>
      <c r="AJ34" s="102" t="str">
        <f t="shared" si="22"/>
        <v/>
      </c>
      <c r="AK34" s="6" t="str">
        <f t="shared" si="7"/>
        <v/>
      </c>
      <c r="AL34" s="119">
        <f t="shared" si="24"/>
        <v>0</v>
      </c>
    </row>
    <row r="35" spans="1:38" ht="15.6">
      <c r="A35" s="206">
        <v>34731</v>
      </c>
      <c r="B35">
        <v>8.6099996566772496</v>
      </c>
      <c r="C35">
        <v>21.610000610351602</v>
      </c>
      <c r="D35">
        <v>0</v>
      </c>
      <c r="E35">
        <v>41.456722007155697</v>
      </c>
      <c r="F35" s="36">
        <f t="shared" si="2"/>
        <v>4.6180250794242808</v>
      </c>
      <c r="G35" s="41">
        <f t="shared" si="8"/>
        <v>45.549985493494603</v>
      </c>
      <c r="H35" s="42">
        <f t="shared" si="9"/>
        <v>0.91099970986989209</v>
      </c>
      <c r="I35" s="61">
        <f t="shared" si="3"/>
        <v>18.360000371933012</v>
      </c>
      <c r="J35" s="35">
        <f t="shared" si="4"/>
        <v>1</v>
      </c>
      <c r="K35" s="89">
        <f t="shared" si="15"/>
        <v>1</v>
      </c>
      <c r="L35" s="89">
        <f t="shared" si="19"/>
        <v>1</v>
      </c>
      <c r="M35" s="168">
        <f t="shared" si="10"/>
        <v>0.11507062234454347</v>
      </c>
      <c r="N35" s="165">
        <f t="shared" si="25"/>
        <v>0</v>
      </c>
      <c r="O35" s="212" t="str">
        <f t="shared" si="18"/>
        <v/>
      </c>
      <c r="P35" s="102">
        <f t="shared" si="21"/>
        <v>12.982000541687</v>
      </c>
      <c r="Q35" s="6" t="str">
        <f t="shared" si="1"/>
        <v/>
      </c>
      <c r="R35" s="119">
        <f t="shared" si="23"/>
        <v>1</v>
      </c>
      <c r="S35">
        <v>32</v>
      </c>
      <c r="T35">
        <v>-37.450000000000003</v>
      </c>
      <c r="U35" s="206">
        <v>39479</v>
      </c>
      <c r="V35">
        <v>10.8599996566772</v>
      </c>
      <c r="W35">
        <v>22.659999847412099</v>
      </c>
      <c r="X35">
        <v>6.5</v>
      </c>
      <c r="Y35">
        <v>41.488600733452401</v>
      </c>
      <c r="Z35" s="36">
        <f t="shared" si="5"/>
        <v>4.6238664006450021</v>
      </c>
      <c r="AA35" s="41">
        <f t="shared" si="11"/>
        <v>3.9165039590247215</v>
      </c>
      <c r="AB35" s="42">
        <f t="shared" si="12"/>
        <v>7.8330079180494436E-2</v>
      </c>
      <c r="AC35" s="61">
        <f t="shared" si="6"/>
        <v>19.709999799728372</v>
      </c>
      <c r="AD35" s="37" t="str">
        <f t="shared" si="13"/>
        <v xml:space="preserve"> </v>
      </c>
      <c r="AE35" s="76">
        <f t="shared" si="16"/>
        <v>1</v>
      </c>
      <c r="AF35" s="89" t="str">
        <f t="shared" si="20"/>
        <v/>
      </c>
      <c r="AG35" s="168">
        <f t="shared" si="14"/>
        <v>0.11403650426390126</v>
      </c>
      <c r="AH35" s="165">
        <f t="shared" si="26"/>
        <v>0</v>
      </c>
      <c r="AI35" s="212" t="str">
        <f t="shared" si="17"/>
        <v/>
      </c>
      <c r="AJ35" s="102" t="str">
        <f t="shared" si="22"/>
        <v/>
      </c>
      <c r="AK35" s="6" t="str">
        <f t="shared" si="7"/>
        <v/>
      </c>
      <c r="AL35" s="119">
        <f t="shared" si="24"/>
        <v>0</v>
      </c>
    </row>
    <row r="36" spans="1:38" ht="15.6">
      <c r="A36" s="206">
        <v>34732</v>
      </c>
      <c r="B36">
        <v>10.039999961853001</v>
      </c>
      <c r="C36">
        <v>28.040000915527301</v>
      </c>
      <c r="D36">
        <v>0</v>
      </c>
      <c r="E36">
        <v>41.288851092222203</v>
      </c>
      <c r="F36" s="36">
        <f t="shared" si="2"/>
        <v>6.0582953329336355</v>
      </c>
      <c r="G36" s="41">
        <f t="shared" si="8"/>
        <v>40.703349227147697</v>
      </c>
      <c r="H36" s="42">
        <f t="shared" si="9"/>
        <v>0.8140669845429539</v>
      </c>
      <c r="I36" s="61">
        <f t="shared" si="3"/>
        <v>23.540000677108726</v>
      </c>
      <c r="J36" s="35">
        <f t="shared" si="4"/>
        <v>1</v>
      </c>
      <c r="K36" s="89">
        <f t="shared" si="15"/>
        <v>1</v>
      </c>
      <c r="L36" s="89">
        <f t="shared" si="19"/>
        <v>1</v>
      </c>
      <c r="M36" s="168">
        <f t="shared" si="10"/>
        <v>0</v>
      </c>
      <c r="N36" s="165">
        <f t="shared" si="25"/>
        <v>0</v>
      </c>
      <c r="O36" s="212" t="str">
        <f t="shared" si="18"/>
        <v/>
      </c>
      <c r="P36" s="102">
        <f t="shared" si="21"/>
        <v>15.716000747680599</v>
      </c>
      <c r="Q36" s="6" t="str">
        <f t="shared" si="1"/>
        <v/>
      </c>
      <c r="R36" s="119">
        <f t="shared" si="23"/>
        <v>1</v>
      </c>
      <c r="S36">
        <v>33</v>
      </c>
      <c r="T36">
        <v>148.6</v>
      </c>
      <c r="U36" s="206">
        <v>39480</v>
      </c>
      <c r="V36">
        <v>13.2799997329712</v>
      </c>
      <c r="W36">
        <v>29.149999618530298</v>
      </c>
      <c r="X36">
        <v>0.40000000596046398</v>
      </c>
      <c r="Y36">
        <v>41.322899422909899</v>
      </c>
      <c r="Z36" s="36">
        <f t="shared" si="5"/>
        <v>6.0293793238391169</v>
      </c>
      <c r="AA36" s="41">
        <f t="shared" si="11"/>
        <v>0</v>
      </c>
      <c r="AB36" s="42">
        <f t="shared" si="12"/>
        <v>0</v>
      </c>
      <c r="AC36" s="61">
        <f t="shared" si="6"/>
        <v>25.182499647140524</v>
      </c>
      <c r="AD36" s="37" t="str">
        <f t="shared" si="13"/>
        <v xml:space="preserve"> </v>
      </c>
      <c r="AE36" s="76">
        <f t="shared" si="16"/>
        <v>1</v>
      </c>
      <c r="AF36" s="89" t="str">
        <f t="shared" si="20"/>
        <v/>
      </c>
      <c r="AG36" s="168">
        <f t="shared" si="14"/>
        <v>0</v>
      </c>
      <c r="AH36" s="165">
        <f t="shared" si="26"/>
        <v>0</v>
      </c>
      <c r="AI36" s="212" t="str">
        <f t="shared" si="17"/>
        <v/>
      </c>
      <c r="AJ36" s="102" t="str">
        <f t="shared" si="22"/>
        <v/>
      </c>
      <c r="AK36" s="6" t="str">
        <f t="shared" si="7"/>
        <v/>
      </c>
      <c r="AL36" s="119">
        <f t="shared" si="24"/>
        <v>0</v>
      </c>
    </row>
    <row r="37" spans="1:38" ht="15.6">
      <c r="A37" s="206">
        <v>34733</v>
      </c>
      <c r="B37">
        <v>14.960000038146999</v>
      </c>
      <c r="C37">
        <v>23.440000534057599</v>
      </c>
      <c r="D37">
        <v>0.40000000596046398</v>
      </c>
      <c r="E37">
        <v>41.116176774735997</v>
      </c>
      <c r="F37" s="36">
        <f t="shared" si="2"/>
        <v>4.1588584829100999</v>
      </c>
      <c r="G37" s="41">
        <f t="shared" si="8"/>
        <v>37.77626244678008</v>
      </c>
      <c r="H37" s="42">
        <f t="shared" si="9"/>
        <v>0.75552524893560158</v>
      </c>
      <c r="I37" s="61">
        <f t="shared" si="3"/>
        <v>21.320000410079949</v>
      </c>
      <c r="J37" s="35">
        <f t="shared" si="4"/>
        <v>1</v>
      </c>
      <c r="K37" s="89">
        <f t="shared" si="15"/>
        <v>1</v>
      </c>
      <c r="L37" s="89">
        <f t="shared" si="19"/>
        <v>1</v>
      </c>
      <c r="M37" s="168">
        <f t="shared" si="10"/>
        <v>6.7281103335912834E-2</v>
      </c>
      <c r="N37" s="165">
        <f t="shared" si="25"/>
        <v>0</v>
      </c>
      <c r="O37" s="212" t="str">
        <f t="shared" si="18"/>
        <v/>
      </c>
      <c r="P37" s="102">
        <f t="shared" si="21"/>
        <v>15.882001113891558</v>
      </c>
      <c r="Q37" s="6" t="str">
        <f t="shared" si="1"/>
        <v/>
      </c>
      <c r="R37" s="119">
        <f t="shared" si="23"/>
        <v>1</v>
      </c>
      <c r="S37">
        <v>34</v>
      </c>
      <c r="T37">
        <v>-37.450000000000003</v>
      </c>
      <c r="U37" s="206">
        <v>39481</v>
      </c>
      <c r="V37">
        <v>15.5100002288818</v>
      </c>
      <c r="W37">
        <v>25.389999389648398</v>
      </c>
      <c r="X37">
        <v>12</v>
      </c>
      <c r="Y37">
        <v>41.152367487997097</v>
      </c>
      <c r="Z37" s="36">
        <f t="shared" si="5"/>
        <v>4.6447941122247745</v>
      </c>
      <c r="AA37" s="41">
        <f t="shared" si="11"/>
        <v>8.2841647102201801</v>
      </c>
      <c r="AB37" s="42">
        <f t="shared" si="12"/>
        <v>0.16568329420440361</v>
      </c>
      <c r="AC37" s="61">
        <f t="shared" si="6"/>
        <v>22.919999599456748</v>
      </c>
      <c r="AD37" s="37" t="str">
        <f t="shared" si="13"/>
        <v xml:space="preserve"> </v>
      </c>
      <c r="AE37" s="76">
        <f t="shared" si="16"/>
        <v>1</v>
      </c>
      <c r="AF37" s="89" t="str">
        <f t="shared" si="20"/>
        <v/>
      </c>
      <c r="AG37" s="168">
        <f t="shared" si="14"/>
        <v>0</v>
      </c>
      <c r="AH37" s="165">
        <f t="shared" si="26"/>
        <v>0</v>
      </c>
      <c r="AI37" s="212" t="str">
        <f t="shared" si="17"/>
        <v/>
      </c>
      <c r="AJ37" s="102" t="str">
        <f t="shared" si="22"/>
        <v/>
      </c>
      <c r="AK37" s="6" t="str">
        <f t="shared" si="7"/>
        <v/>
      </c>
      <c r="AL37" s="119">
        <f t="shared" si="24"/>
        <v>0</v>
      </c>
    </row>
    <row r="38" spans="1:38" ht="15.6">
      <c r="A38" s="206">
        <v>34734</v>
      </c>
      <c r="B38">
        <v>9.4099998474121094</v>
      </c>
      <c r="C38">
        <v>21.7399997711182</v>
      </c>
      <c r="D38">
        <v>1</v>
      </c>
      <c r="E38">
        <v>40.938879932689602</v>
      </c>
      <c r="F38" s="36">
        <f t="shared" si="2"/>
        <v>4.5040221424640556</v>
      </c>
      <c r="G38" s="41">
        <f t="shared" si="8"/>
        <v>35.173044732808833</v>
      </c>
      <c r="H38" s="42">
        <f t="shared" si="9"/>
        <v>0.70346089465617667</v>
      </c>
      <c r="I38" s="61">
        <f t="shared" si="3"/>
        <v>18.657499790191679</v>
      </c>
      <c r="J38" s="35">
        <f t="shared" si="4"/>
        <v>1</v>
      </c>
      <c r="K38" s="89">
        <f t="shared" si="15"/>
        <v>1</v>
      </c>
      <c r="L38" s="89">
        <f t="shared" si="19"/>
        <v>1</v>
      </c>
      <c r="M38" s="168">
        <f t="shared" si="10"/>
        <v>0.11584233016678022</v>
      </c>
      <c r="N38" s="165">
        <f t="shared" si="25"/>
        <v>0</v>
      </c>
      <c r="O38" s="212" t="str">
        <f t="shared" si="18"/>
        <v/>
      </c>
      <c r="P38" s="102">
        <f t="shared" si="21"/>
        <v>14.986001205444278</v>
      </c>
      <c r="Q38" s="6" t="str">
        <f t="shared" si="1"/>
        <v/>
      </c>
      <c r="R38" s="119">
        <f t="shared" si="23"/>
        <v>0</v>
      </c>
      <c r="S38">
        <v>35</v>
      </c>
      <c r="T38">
        <v>148.6</v>
      </c>
      <c r="U38" s="206">
        <v>39482</v>
      </c>
      <c r="V38">
        <v>17.049999237060501</v>
      </c>
      <c r="W38">
        <v>24.379999160766602</v>
      </c>
      <c r="X38">
        <v>0.80000001192092896</v>
      </c>
      <c r="Y38">
        <v>40.977176431542503</v>
      </c>
      <c r="Z38" s="36">
        <f t="shared" si="5"/>
        <v>4.0113047660036063</v>
      </c>
      <c r="AA38" s="41">
        <f t="shared" si="11"/>
        <v>5.8751209093382233</v>
      </c>
      <c r="AB38" s="42">
        <f t="shared" si="12"/>
        <v>0.11750241818676446</v>
      </c>
      <c r="AC38" s="61">
        <f t="shared" si="6"/>
        <v>22.547499179840077</v>
      </c>
      <c r="AD38" s="37" t="str">
        <f t="shared" si="13"/>
        <v xml:space="preserve"> </v>
      </c>
      <c r="AE38" s="76">
        <f t="shared" si="16"/>
        <v>1</v>
      </c>
      <c r="AF38" s="89" t="str">
        <f t="shared" si="20"/>
        <v/>
      </c>
      <c r="AG38" s="168">
        <f t="shared" si="14"/>
        <v>0</v>
      </c>
      <c r="AH38" s="165">
        <f t="shared" si="26"/>
        <v>0</v>
      </c>
      <c r="AI38" s="212" t="str">
        <f t="shared" si="17"/>
        <v/>
      </c>
      <c r="AJ38" s="102" t="str">
        <f t="shared" si="22"/>
        <v/>
      </c>
      <c r="AK38" s="6" t="str">
        <f t="shared" si="7"/>
        <v/>
      </c>
      <c r="AL38" s="119">
        <f t="shared" si="24"/>
        <v>0</v>
      </c>
    </row>
    <row r="39" spans="1:38" ht="15.6">
      <c r="A39" s="206">
        <v>34735</v>
      </c>
      <c r="B39">
        <v>11.050000190734901</v>
      </c>
      <c r="C39">
        <v>22.889999389648398</v>
      </c>
      <c r="D39">
        <v>0</v>
      </c>
      <c r="E39">
        <v>40.757141444075401</v>
      </c>
      <c r="F39" s="36">
        <f t="shared" si="2"/>
        <v>4.5776859290426826</v>
      </c>
      <c r="G39" s="41">
        <f t="shared" si="8"/>
        <v>31.510895989574685</v>
      </c>
      <c r="H39" s="42">
        <f t="shared" si="9"/>
        <v>0.63021791979149366</v>
      </c>
      <c r="I39" s="61">
        <f t="shared" si="3"/>
        <v>19.929999589920023</v>
      </c>
      <c r="J39" s="35">
        <f t="shared" si="4"/>
        <v>1</v>
      </c>
      <c r="K39" s="89" t="str">
        <f t="shared" si="15"/>
        <v/>
      </c>
      <c r="L39" s="89">
        <f t="shared" si="19"/>
        <v>1</v>
      </c>
      <c r="M39" s="168">
        <f t="shared" si="10"/>
        <v>0.11235106027967832</v>
      </c>
      <c r="N39" s="165">
        <f t="shared" si="25"/>
        <v>0</v>
      </c>
      <c r="O39" s="212" t="str">
        <f t="shared" si="18"/>
        <v/>
      </c>
      <c r="P39" s="102">
        <f t="shared" si="21"/>
        <v>15.492000579833896</v>
      </c>
      <c r="Q39" s="6" t="str">
        <f t="shared" si="1"/>
        <v/>
      </c>
      <c r="R39" s="119">
        <f t="shared" si="23"/>
        <v>0</v>
      </c>
      <c r="S39">
        <v>36</v>
      </c>
      <c r="T39">
        <v>-37.450000000000003</v>
      </c>
      <c r="U39" s="206">
        <v>39483</v>
      </c>
      <c r="V39">
        <v>15.7700004577637</v>
      </c>
      <c r="W39">
        <v>22.790000915527301</v>
      </c>
      <c r="X39">
        <v>2.0999999046325701</v>
      </c>
      <c r="Y39">
        <v>40.797497756374597</v>
      </c>
      <c r="Z39" s="36">
        <f t="shared" si="5"/>
        <v>3.7627345622716337</v>
      </c>
      <c r="AA39" s="41">
        <f t="shared" si="11"/>
        <v>4.9649331641534857</v>
      </c>
      <c r="AB39" s="42">
        <f t="shared" si="12"/>
        <v>9.9298663283069716E-2</v>
      </c>
      <c r="AC39" s="61">
        <f t="shared" si="6"/>
        <v>21.035000801086401</v>
      </c>
      <c r="AD39" s="37" t="str">
        <f t="shared" si="13"/>
        <v xml:space="preserve"> </v>
      </c>
      <c r="AE39" s="76">
        <f t="shared" si="16"/>
        <v>1</v>
      </c>
      <c r="AF39" s="89" t="str">
        <f t="shared" si="20"/>
        <v/>
      </c>
      <c r="AG39" s="168">
        <f t="shared" si="14"/>
        <v>8.7387934524856076E-2</v>
      </c>
      <c r="AH39" s="165">
        <f t="shared" si="26"/>
        <v>0</v>
      </c>
      <c r="AI39" s="212" t="str">
        <f t="shared" si="17"/>
        <v/>
      </c>
      <c r="AJ39" s="102" t="str">
        <f t="shared" si="22"/>
        <v/>
      </c>
      <c r="AK39" s="6" t="str">
        <f t="shared" si="7"/>
        <v/>
      </c>
      <c r="AL39" s="119">
        <f t="shared" si="24"/>
        <v>0</v>
      </c>
    </row>
    <row r="40" spans="1:38" ht="15.6">
      <c r="A40" s="206">
        <v>34736</v>
      </c>
      <c r="B40">
        <v>10.3800001144409</v>
      </c>
      <c r="C40">
        <v>17.829999923706101</v>
      </c>
      <c r="D40">
        <v>2.9000000953674299</v>
      </c>
      <c r="E40">
        <v>40.571142186885801</v>
      </c>
      <c r="F40" s="36">
        <f t="shared" si="2"/>
        <v>3.3167738913041331</v>
      </c>
      <c r="G40" s="41">
        <f t="shared" si="8"/>
        <v>31.757476971898811</v>
      </c>
      <c r="H40" s="42">
        <f t="shared" si="9"/>
        <v>0.63514953943797625</v>
      </c>
      <c r="I40" s="61">
        <f t="shared" si="3"/>
        <v>15.967499971389801</v>
      </c>
      <c r="J40" s="35">
        <f t="shared" si="4"/>
        <v>1</v>
      </c>
      <c r="K40" s="89" t="str">
        <f t="shared" si="15"/>
        <v/>
      </c>
      <c r="L40" s="89">
        <f t="shared" si="19"/>
        <v>1</v>
      </c>
      <c r="M40" s="168">
        <f t="shared" si="10"/>
        <v>9.8565288948485374E-2</v>
      </c>
      <c r="N40" s="165">
        <f t="shared" si="25"/>
        <v>0</v>
      </c>
      <c r="O40" s="212" t="str">
        <f t="shared" si="18"/>
        <v/>
      </c>
      <c r="P40" s="102">
        <f t="shared" si="21"/>
        <v>14.038001060485758</v>
      </c>
      <c r="Q40" s="6">
        <f t="shared" si="1"/>
        <v>34736</v>
      </c>
      <c r="R40" s="119">
        <f t="shared" si="23"/>
        <v>1</v>
      </c>
      <c r="S40">
        <v>37</v>
      </c>
      <c r="T40">
        <v>148.6</v>
      </c>
      <c r="U40" s="206">
        <v>39484</v>
      </c>
      <c r="V40">
        <v>15.3999996185303</v>
      </c>
      <c r="W40">
        <v>22.5100002288818</v>
      </c>
      <c r="X40">
        <v>0.40000000596046398</v>
      </c>
      <c r="Y40">
        <v>40.6135029653217</v>
      </c>
      <c r="Z40" s="36">
        <f t="shared" si="5"/>
        <v>3.7366588242578764</v>
      </c>
      <c r="AA40" s="41">
        <f t="shared" si="11"/>
        <v>2.3756061107076478</v>
      </c>
      <c r="AB40" s="42">
        <f t="shared" si="12"/>
        <v>4.7512122214152956E-2</v>
      </c>
      <c r="AC40" s="61">
        <f t="shared" si="6"/>
        <v>20.732500076293924</v>
      </c>
      <c r="AD40" s="37" t="str">
        <f t="shared" si="13"/>
        <v xml:space="preserve"> </v>
      </c>
      <c r="AE40" s="76">
        <f t="shared" si="16"/>
        <v>1</v>
      </c>
      <c r="AF40" s="89" t="str">
        <f t="shared" si="20"/>
        <v/>
      </c>
      <c r="AG40" s="168">
        <f t="shared" si="14"/>
        <v>9.8651501283700496E-2</v>
      </c>
      <c r="AH40" s="165">
        <f t="shared" si="26"/>
        <v>0</v>
      </c>
      <c r="AI40" s="212" t="str">
        <f t="shared" si="17"/>
        <v/>
      </c>
      <c r="AJ40" s="102" t="str">
        <f t="shared" si="22"/>
        <v/>
      </c>
      <c r="AK40" s="6" t="str">
        <f t="shared" si="7"/>
        <v/>
      </c>
      <c r="AL40" s="119">
        <f t="shared" si="24"/>
        <v>0</v>
      </c>
    </row>
    <row r="41" spans="1:38" ht="15.6">
      <c r="A41" s="206">
        <v>34737</v>
      </c>
      <c r="B41">
        <v>8.1400003433227504</v>
      </c>
      <c r="C41">
        <v>21.100000381469702</v>
      </c>
      <c r="D41">
        <v>0</v>
      </c>
      <c r="E41">
        <v>40.3810630391133</v>
      </c>
      <c r="F41" s="36">
        <f t="shared" si="2"/>
        <v>4.4244064427716214</v>
      </c>
      <c r="G41" s="41">
        <f t="shared" si="8"/>
        <v>28.217951817681513</v>
      </c>
      <c r="H41" s="42">
        <f t="shared" si="9"/>
        <v>0.56435903635363027</v>
      </c>
      <c r="I41" s="61">
        <f t="shared" si="3"/>
        <v>17.860000371932962</v>
      </c>
      <c r="J41" s="35">
        <f t="shared" si="4"/>
        <v>1</v>
      </c>
      <c r="K41" s="89" t="str">
        <f t="shared" si="15"/>
        <v/>
      </c>
      <c r="L41" s="89">
        <f t="shared" si="19"/>
        <v>1</v>
      </c>
      <c r="M41" s="168">
        <f t="shared" si="10"/>
        <v>0.11291759502171902</v>
      </c>
      <c r="N41" s="165">
        <f t="shared" si="25"/>
        <v>0</v>
      </c>
      <c r="O41" s="212" t="str">
        <f t="shared" si="18"/>
        <v/>
      </c>
      <c r="P41" s="102">
        <f t="shared" si="21"/>
        <v>12.134001159667898</v>
      </c>
      <c r="Q41" s="6" t="str">
        <f t="shared" si="1"/>
        <v/>
      </c>
      <c r="R41" s="119">
        <f t="shared" si="23"/>
        <v>1</v>
      </c>
      <c r="S41">
        <v>38</v>
      </c>
      <c r="T41">
        <v>-37.450000000000003</v>
      </c>
      <c r="U41" s="206">
        <v>39485</v>
      </c>
      <c r="V41">
        <v>12.1099996566772</v>
      </c>
      <c r="W41">
        <v>18.879999160766602</v>
      </c>
      <c r="X41">
        <v>8.3999996185302699</v>
      </c>
      <c r="Y41">
        <v>40.4253635612124</v>
      </c>
      <c r="Z41" s="36">
        <f t="shared" si="5"/>
        <v>3.287676035314461</v>
      </c>
      <c r="AA41" s="41">
        <f t="shared" si="11"/>
        <v>8.1454649009863473</v>
      </c>
      <c r="AB41" s="42">
        <f t="shared" si="12"/>
        <v>0.16290929801972695</v>
      </c>
      <c r="AC41" s="61">
        <f t="shared" si="6"/>
        <v>17.187499284744252</v>
      </c>
      <c r="AD41" s="37" t="str">
        <f t="shared" si="13"/>
        <v xml:space="preserve"> </v>
      </c>
      <c r="AE41" s="76">
        <f t="shared" si="16"/>
        <v>1</v>
      </c>
      <c r="AF41" s="89" t="str">
        <f t="shared" si="20"/>
        <v/>
      </c>
      <c r="AG41" s="168">
        <f t="shared" si="14"/>
        <v>0.10872192418858455</v>
      </c>
      <c r="AH41" s="165">
        <f t="shared" si="26"/>
        <v>0</v>
      </c>
      <c r="AI41" s="212" t="str">
        <f t="shared" si="17"/>
        <v/>
      </c>
      <c r="AJ41" s="102" t="str">
        <f t="shared" si="22"/>
        <v/>
      </c>
      <c r="AK41" s="6" t="str">
        <f t="shared" si="7"/>
        <v/>
      </c>
      <c r="AL41" s="119">
        <f t="shared" si="24"/>
        <v>0</v>
      </c>
    </row>
    <row r="42" spans="1:38" ht="15.6">
      <c r="A42" s="206">
        <v>34738</v>
      </c>
      <c r="B42">
        <v>8.8699998855590803</v>
      </c>
      <c r="C42">
        <v>20.649999618530298</v>
      </c>
      <c r="D42">
        <v>0</v>
      </c>
      <c r="E42">
        <v>40.187084878750397</v>
      </c>
      <c r="F42" s="36">
        <f t="shared" si="2"/>
        <v>4.2160454984207831</v>
      </c>
      <c r="G42" s="41">
        <f t="shared" si="8"/>
        <v>24.845115418944886</v>
      </c>
      <c r="H42" s="42">
        <f t="shared" si="9"/>
        <v>0.49690230837889771</v>
      </c>
      <c r="I42" s="61">
        <f t="shared" si="3"/>
        <v>17.704999685287493</v>
      </c>
      <c r="J42" s="35">
        <f t="shared" si="4"/>
        <v>1</v>
      </c>
      <c r="K42" s="89" t="str">
        <f t="shared" si="15"/>
        <v/>
      </c>
      <c r="L42" s="89">
        <f t="shared" si="19"/>
        <v>1</v>
      </c>
      <c r="M42" s="168">
        <f t="shared" si="10"/>
        <v>0.11206770001796304</v>
      </c>
      <c r="N42" s="165">
        <f t="shared" si="25"/>
        <v>0</v>
      </c>
      <c r="O42" s="212" t="str">
        <f t="shared" si="18"/>
        <v/>
      </c>
      <c r="P42" s="102">
        <f t="shared" si="21"/>
        <v>9.9460006713866385</v>
      </c>
      <c r="Q42" s="6" t="str">
        <f t="shared" si="1"/>
        <v/>
      </c>
      <c r="R42" s="119">
        <f t="shared" si="23"/>
        <v>1</v>
      </c>
      <c r="S42">
        <v>39</v>
      </c>
      <c r="T42">
        <v>148.6</v>
      </c>
      <c r="U42" s="206">
        <v>39486</v>
      </c>
      <c r="V42">
        <v>8.2100000381469709</v>
      </c>
      <c r="W42">
        <v>15.2799997329712</v>
      </c>
      <c r="X42">
        <v>1.20000004768372</v>
      </c>
      <c r="Y42">
        <v>40.233251046875097</v>
      </c>
      <c r="Z42" s="36">
        <f t="shared" si="5"/>
        <v>2.9671572895446441</v>
      </c>
      <c r="AA42" s="41">
        <f t="shared" si="11"/>
        <v>6.9717391170343515</v>
      </c>
      <c r="AB42" s="42">
        <f t="shared" si="12"/>
        <v>0.13943478234068704</v>
      </c>
      <c r="AC42" s="61">
        <f t="shared" si="6"/>
        <v>13.512499809265144</v>
      </c>
      <c r="AD42" s="37" t="str">
        <f t="shared" si="13"/>
        <v xml:space="preserve"> </v>
      </c>
      <c r="AE42" s="76">
        <f t="shared" si="16"/>
        <v>1</v>
      </c>
      <c r="AF42" s="89">
        <f t="shared" si="20"/>
        <v>1</v>
      </c>
      <c r="AG42" s="168">
        <f t="shared" si="14"/>
        <v>7.3396098693292042E-2</v>
      </c>
      <c r="AH42" s="165">
        <f t="shared" si="26"/>
        <v>0</v>
      </c>
      <c r="AI42" s="212" t="str">
        <f t="shared" si="17"/>
        <v/>
      </c>
      <c r="AJ42" s="102">
        <f t="shared" si="22"/>
        <v>19.705999565124419</v>
      </c>
      <c r="AK42" s="6">
        <f t="shared" si="7"/>
        <v>39486</v>
      </c>
      <c r="AL42" s="119">
        <f t="shared" si="24"/>
        <v>1</v>
      </c>
    </row>
    <row r="43" spans="1:38" ht="15.6">
      <c r="A43" s="206">
        <v>34739</v>
      </c>
      <c r="B43">
        <v>10.9099998474121</v>
      </c>
      <c r="C43">
        <v>15.8500003814697</v>
      </c>
      <c r="D43">
        <v>0</v>
      </c>
      <c r="E43">
        <v>39.989388583789399</v>
      </c>
      <c r="F43" s="36">
        <f t="shared" si="2"/>
        <v>2.6016335595388358</v>
      </c>
      <c r="G43" s="41">
        <f t="shared" si="8"/>
        <v>22.763808571313817</v>
      </c>
      <c r="H43" s="42">
        <f t="shared" si="9"/>
        <v>0.45527617142627635</v>
      </c>
      <c r="I43" s="61">
        <f t="shared" si="3"/>
        <v>14.615000247955301</v>
      </c>
      <c r="J43" s="35">
        <f t="shared" si="4"/>
        <v>1</v>
      </c>
      <c r="K43" s="89" t="str">
        <f t="shared" si="15"/>
        <v/>
      </c>
      <c r="L43" s="89">
        <f t="shared" si="19"/>
        <v>1</v>
      </c>
      <c r="M43" s="168">
        <f t="shared" si="10"/>
        <v>8.511545759379055E-2</v>
      </c>
      <c r="N43" s="165">
        <f t="shared" si="25"/>
        <v>0</v>
      </c>
      <c r="O43" s="212">
        <f t="shared" si="18"/>
        <v>1</v>
      </c>
      <c r="P43" s="102">
        <f t="shared" si="21"/>
        <v>6.2320005416869577</v>
      </c>
      <c r="Q43" s="6" t="str">
        <f t="shared" si="1"/>
        <v/>
      </c>
      <c r="R43" s="119">
        <f t="shared" si="23"/>
        <v>1</v>
      </c>
      <c r="S43">
        <v>40</v>
      </c>
      <c r="T43">
        <v>-37.450000000000003</v>
      </c>
      <c r="U43" s="206">
        <v>39487</v>
      </c>
      <c r="V43">
        <v>8.1300001144409197</v>
      </c>
      <c r="W43">
        <v>18.360000610351602</v>
      </c>
      <c r="X43">
        <v>3.4000000953674299</v>
      </c>
      <c r="Y43">
        <v>40.037336925138099</v>
      </c>
      <c r="Z43" s="36">
        <f t="shared" si="5"/>
        <v>3.7321271476555746</v>
      </c>
      <c r="AA43" s="41">
        <f t="shared" si="11"/>
        <v>7.3860374942773213</v>
      </c>
      <c r="AB43" s="42">
        <f t="shared" si="12"/>
        <v>0.14772074988554643</v>
      </c>
      <c r="AC43" s="61">
        <f t="shared" si="6"/>
        <v>15.802500486373932</v>
      </c>
      <c r="AD43" s="37" t="str">
        <f t="shared" si="13"/>
        <v xml:space="preserve"> </v>
      </c>
      <c r="AE43" s="76">
        <f t="shared" si="16"/>
        <v>1</v>
      </c>
      <c r="AF43" s="89">
        <f t="shared" si="20"/>
        <v>1</v>
      </c>
      <c r="AG43" s="168">
        <f t="shared" si="14"/>
        <v>9.7016524369565468E-2</v>
      </c>
      <c r="AH43" s="165">
        <f t="shared" si="26"/>
        <v>0</v>
      </c>
      <c r="AI43" s="212">
        <f t="shared" si="17"/>
        <v>1</v>
      </c>
      <c r="AJ43" s="102">
        <f t="shared" si="22"/>
        <v>14.501999282836838</v>
      </c>
      <c r="AK43" s="6" t="str">
        <f t="shared" si="7"/>
        <v/>
      </c>
      <c r="AL43" s="119">
        <f t="shared" si="24"/>
        <v>1</v>
      </c>
    </row>
    <row r="44" spans="1:38" ht="15.6">
      <c r="A44" s="206">
        <v>34740</v>
      </c>
      <c r="B44">
        <v>9.6800003051757795</v>
      </c>
      <c r="C44">
        <v>18.879999160766602</v>
      </c>
      <c r="D44">
        <v>0.10000000149011599</v>
      </c>
      <c r="E44">
        <v>39.788155032222903</v>
      </c>
      <c r="F44" s="36">
        <f t="shared" si="2"/>
        <v>3.6344926572233005</v>
      </c>
      <c r="G44" s="41">
        <f t="shared" si="8"/>
        <v>19.956214447025292</v>
      </c>
      <c r="H44" s="42">
        <f t="shared" si="9"/>
        <v>0.39912428894050583</v>
      </c>
      <c r="I44" s="61">
        <f t="shared" si="3"/>
        <v>16.579999446868896</v>
      </c>
      <c r="J44" s="35">
        <f t="shared" si="4"/>
        <v>1</v>
      </c>
      <c r="K44" s="89" t="str">
        <f t="shared" si="15"/>
        <v/>
      </c>
      <c r="L44" s="89">
        <f t="shared" si="19"/>
        <v>1</v>
      </c>
      <c r="M44" s="168">
        <f t="shared" si="10"/>
        <v>0.10398983771316261</v>
      </c>
      <c r="N44" s="165">
        <f t="shared" si="25"/>
        <v>1</v>
      </c>
      <c r="O44" s="212">
        <f t="shared" si="18"/>
        <v>1</v>
      </c>
      <c r="P44" s="102">
        <f t="shared" si="21"/>
        <v>6.2320005416869577</v>
      </c>
      <c r="Q44" s="6" t="str">
        <f t="shared" si="1"/>
        <v/>
      </c>
      <c r="R44" s="119">
        <f t="shared" si="23"/>
        <v>1</v>
      </c>
      <c r="S44">
        <v>41</v>
      </c>
      <c r="T44">
        <v>148.6</v>
      </c>
      <c r="U44" s="206">
        <v>39488</v>
      </c>
      <c r="V44">
        <v>7.1599998474121103</v>
      </c>
      <c r="W44">
        <v>19.780000686645501</v>
      </c>
      <c r="X44">
        <v>3.2999999523162802</v>
      </c>
      <c r="Y44">
        <v>39.83779269883</v>
      </c>
      <c r="Z44" s="36">
        <f t="shared" si="5"/>
        <v>4.1544601341286009</v>
      </c>
      <c r="AA44" s="41">
        <f t="shared" si="11"/>
        <v>7.3624693392907208</v>
      </c>
      <c r="AB44" s="42">
        <f t="shared" si="12"/>
        <v>0.14724938678581442</v>
      </c>
      <c r="AC44" s="61">
        <f t="shared" si="6"/>
        <v>16.625000476837151</v>
      </c>
      <c r="AD44" s="37" t="str">
        <f t="shared" si="13"/>
        <v xml:space="preserve"> </v>
      </c>
      <c r="AE44" s="76">
        <f t="shared" si="16"/>
        <v>1</v>
      </c>
      <c r="AF44" s="89">
        <f t="shared" si="20"/>
        <v>1</v>
      </c>
      <c r="AG44" s="168">
        <f t="shared" si="14"/>
        <v>0.10436503814312394</v>
      </c>
      <c r="AH44" s="165">
        <f t="shared" si="26"/>
        <v>0</v>
      </c>
      <c r="AI44" s="212">
        <f t="shared" si="17"/>
        <v>1</v>
      </c>
      <c r="AJ44" s="102">
        <f t="shared" si="22"/>
        <v>14.501999282836838</v>
      </c>
      <c r="AK44" s="6" t="str">
        <f t="shared" si="7"/>
        <v/>
      </c>
      <c r="AL44" s="119">
        <f t="shared" si="24"/>
        <v>1</v>
      </c>
    </row>
    <row r="45" spans="1:38" ht="15.6">
      <c r="A45" s="206">
        <v>34741</v>
      </c>
      <c r="B45">
        <v>10.069999694824199</v>
      </c>
      <c r="C45">
        <v>26.090000152587901</v>
      </c>
      <c r="D45">
        <v>0</v>
      </c>
      <c r="E45">
        <v>39.583565102043302</v>
      </c>
      <c r="F45" s="36">
        <f t="shared" si="2"/>
        <v>5.336547183594071</v>
      </c>
      <c r="G45" s="41">
        <f t="shared" si="8"/>
        <v>15.686976700150035</v>
      </c>
      <c r="H45" s="42">
        <f t="shared" si="9"/>
        <v>0.3137395340030007</v>
      </c>
      <c r="I45" s="61">
        <f t="shared" si="3"/>
        <v>22.085000038146976</v>
      </c>
      <c r="J45" s="35">
        <f t="shared" si="4"/>
        <v>1</v>
      </c>
      <c r="K45" s="89" t="str">
        <f t="shared" si="15"/>
        <v/>
      </c>
      <c r="L45" s="89">
        <f t="shared" si="19"/>
        <v>1</v>
      </c>
      <c r="M45" s="168">
        <f t="shared" si="10"/>
        <v>0</v>
      </c>
      <c r="N45" s="165">
        <f t="shared" si="25"/>
        <v>1</v>
      </c>
      <c r="O45" s="212">
        <f t="shared" si="18"/>
        <v>1</v>
      </c>
      <c r="P45" s="102">
        <f t="shared" si="21"/>
        <v>8.700000572204539</v>
      </c>
      <c r="Q45" s="6" t="str">
        <f t="shared" si="1"/>
        <v/>
      </c>
      <c r="R45" s="119">
        <f t="shared" si="23"/>
        <v>1</v>
      </c>
      <c r="S45">
        <v>42</v>
      </c>
      <c r="T45">
        <v>-37.450000000000003</v>
      </c>
      <c r="U45" s="206">
        <v>39489</v>
      </c>
      <c r="V45">
        <v>9.2200002670288104</v>
      </c>
      <c r="W45">
        <v>24.719999313354499</v>
      </c>
      <c r="X45">
        <v>0</v>
      </c>
      <c r="Y45">
        <v>39.634789870779102</v>
      </c>
      <c r="Z45" s="36">
        <f t="shared" si="5"/>
        <v>5.0934123324523064</v>
      </c>
      <c r="AA45" s="41">
        <f t="shared" si="11"/>
        <v>3.2877394733288758</v>
      </c>
      <c r="AB45" s="42">
        <f t="shared" si="12"/>
        <v>6.5754789466577521E-2</v>
      </c>
      <c r="AC45" s="61">
        <f t="shared" si="6"/>
        <v>20.844999551773078</v>
      </c>
      <c r="AD45" s="37" t="str">
        <f t="shared" si="13"/>
        <v xml:space="preserve"> </v>
      </c>
      <c r="AE45" s="76">
        <f t="shared" si="16"/>
        <v>1</v>
      </c>
      <c r="AF45" s="89">
        <f t="shared" si="20"/>
        <v>1</v>
      </c>
      <c r="AG45" s="168">
        <f t="shared" si="14"/>
        <v>9.5120226575074643E-2</v>
      </c>
      <c r="AH45" s="165">
        <f t="shared" si="26"/>
        <v>0</v>
      </c>
      <c r="AI45" s="212">
        <f t="shared" si="17"/>
        <v>1</v>
      </c>
      <c r="AJ45" s="102">
        <f t="shared" si="22"/>
        <v>15.409999084472602</v>
      </c>
      <c r="AK45" s="6" t="str">
        <f t="shared" si="7"/>
        <v/>
      </c>
      <c r="AL45" s="119">
        <f t="shared" si="24"/>
        <v>1</v>
      </c>
    </row>
    <row r="46" spans="1:38" ht="15.6">
      <c r="A46" s="206">
        <v>34742</v>
      </c>
      <c r="B46">
        <v>14.319999694824199</v>
      </c>
      <c r="C46">
        <v>29.0200004577637</v>
      </c>
      <c r="D46">
        <v>0.10000000149011599</v>
      </c>
      <c r="E46">
        <v>39.375799671243001</v>
      </c>
      <c r="F46" s="36">
        <f t="shared" si="2"/>
        <v>5.5939289293384906</v>
      </c>
      <c r="G46" s="41">
        <f t="shared" si="8"/>
        <v>11.311833558169358</v>
      </c>
      <c r="H46" s="42">
        <f t="shared" si="9"/>
        <v>0.22623667116338717</v>
      </c>
      <c r="I46" s="61">
        <f t="shared" si="3"/>
        <v>25.345000267028826</v>
      </c>
      <c r="J46" s="35">
        <f t="shared" si="4"/>
        <v>1</v>
      </c>
      <c r="K46" s="89" t="str">
        <f t="shared" si="15"/>
        <v/>
      </c>
      <c r="L46" s="89">
        <f t="shared" si="19"/>
        <v>1</v>
      </c>
      <c r="M46" s="168">
        <f t="shared" si="10"/>
        <v>0</v>
      </c>
      <c r="N46" s="165">
        <f t="shared" si="25"/>
        <v>0</v>
      </c>
      <c r="O46" s="212">
        <f t="shared" si="18"/>
        <v>1</v>
      </c>
      <c r="P46" s="102">
        <f t="shared" si="21"/>
        <v>10.144000244140619</v>
      </c>
      <c r="Q46" s="6" t="str">
        <f t="shared" si="1"/>
        <v/>
      </c>
      <c r="R46" s="119">
        <f t="shared" si="23"/>
        <v>1</v>
      </c>
      <c r="S46">
        <v>43</v>
      </c>
      <c r="T46">
        <v>148.6</v>
      </c>
      <c r="U46" s="206">
        <v>39490</v>
      </c>
      <c r="V46">
        <v>13.6099996566772</v>
      </c>
      <c r="W46">
        <v>24.340000152587901</v>
      </c>
      <c r="X46">
        <v>1</v>
      </c>
      <c r="Y46">
        <v>39.428499943814003</v>
      </c>
      <c r="Z46" s="36">
        <f t="shared" si="5"/>
        <v>4.4588674034227083</v>
      </c>
      <c r="AA46" s="41">
        <f t="shared" si="11"/>
        <v>0.72064555059070923</v>
      </c>
      <c r="AB46" s="42">
        <f t="shared" si="12"/>
        <v>1.4412911011814184E-2</v>
      </c>
      <c r="AC46" s="61">
        <f t="shared" si="6"/>
        <v>21.657500028610226</v>
      </c>
      <c r="AD46" s="37" t="str">
        <f t="shared" si="13"/>
        <v xml:space="preserve"> </v>
      </c>
      <c r="AE46" s="76">
        <f t="shared" si="16"/>
        <v>1</v>
      </c>
      <c r="AF46" s="89">
        <f t="shared" si="20"/>
        <v>1</v>
      </c>
      <c r="AG46" s="168">
        <f t="shared" si="14"/>
        <v>0</v>
      </c>
      <c r="AH46" s="165">
        <f t="shared" si="26"/>
        <v>0</v>
      </c>
      <c r="AI46" s="212">
        <f t="shared" si="17"/>
        <v>1</v>
      </c>
      <c r="AJ46" s="102">
        <f t="shared" si="22"/>
        <v>12.589999389648364</v>
      </c>
      <c r="AK46" s="6" t="str">
        <f t="shared" si="7"/>
        <v/>
      </c>
      <c r="AL46" s="119">
        <f t="shared" si="24"/>
        <v>1</v>
      </c>
    </row>
    <row r="47" spans="1:38" ht="15.6">
      <c r="A47" s="206">
        <v>34743</v>
      </c>
      <c r="B47">
        <v>14.2799997329712</v>
      </c>
      <c r="C47">
        <v>28.700000762939499</v>
      </c>
      <c r="D47">
        <v>3.2999999523162802</v>
      </c>
      <c r="E47">
        <v>39.165039617814401</v>
      </c>
      <c r="F47" s="36">
        <f t="shared" si="2"/>
        <v>5.4856108961215808</v>
      </c>
      <c r="G47" s="41">
        <f t="shared" si="8"/>
        <v>10.223344793588375</v>
      </c>
      <c r="H47" s="42">
        <f t="shared" si="9"/>
        <v>0.2044668958717675</v>
      </c>
      <c r="I47" s="61">
        <f t="shared" si="3"/>
        <v>25.095000505447423</v>
      </c>
      <c r="J47" s="35">
        <f t="shared" si="4"/>
        <v>1</v>
      </c>
      <c r="K47" s="89" t="str">
        <f t="shared" si="15"/>
        <v/>
      </c>
      <c r="L47" s="89">
        <f t="shared" si="19"/>
        <v>1</v>
      </c>
      <c r="M47" s="168">
        <f t="shared" si="10"/>
        <v>0</v>
      </c>
      <c r="N47" s="165">
        <f t="shared" si="25"/>
        <v>0</v>
      </c>
      <c r="O47" s="212" t="str">
        <f t="shared" si="18"/>
        <v/>
      </c>
      <c r="P47" s="102">
        <f t="shared" si="21"/>
        <v>13.164000320434599</v>
      </c>
      <c r="Q47" s="6" t="str">
        <f t="shared" si="1"/>
        <v/>
      </c>
      <c r="R47" s="119">
        <f t="shared" si="23"/>
        <v>1</v>
      </c>
      <c r="S47">
        <v>44</v>
      </c>
      <c r="T47">
        <v>-37.450000000000003</v>
      </c>
      <c r="U47" s="206">
        <v>39491</v>
      </c>
      <c r="V47">
        <v>9.7299995422363299</v>
      </c>
      <c r="W47">
        <v>17.200000762939499</v>
      </c>
      <c r="X47">
        <v>6.1999998092651403</v>
      </c>
      <c r="Y47">
        <v>39.219094420763</v>
      </c>
      <c r="Z47" s="36">
        <f t="shared" si="5"/>
        <v>3.1461402917946653</v>
      </c>
      <c r="AA47" s="41">
        <f t="shared" si="11"/>
        <v>4.4037331264201169</v>
      </c>
      <c r="AB47" s="42">
        <f t="shared" si="12"/>
        <v>8.8074662528402334E-2</v>
      </c>
      <c r="AC47" s="61">
        <f t="shared" si="6"/>
        <v>15.332500457763707</v>
      </c>
      <c r="AD47" s="37" t="str">
        <f t="shared" si="13"/>
        <v xml:space="preserve"> </v>
      </c>
      <c r="AE47" s="76">
        <f t="shared" si="16"/>
        <v>1</v>
      </c>
      <c r="AF47" s="89">
        <f t="shared" si="20"/>
        <v>1</v>
      </c>
      <c r="AG47" s="168">
        <f t="shared" si="14"/>
        <v>9.2444126388460598E-2</v>
      </c>
      <c r="AH47" s="165">
        <f t="shared" si="26"/>
        <v>0</v>
      </c>
      <c r="AI47" s="212">
        <f t="shared" si="17"/>
        <v>1</v>
      </c>
      <c r="AJ47" s="102">
        <f t="shared" si="22"/>
        <v>9.4539997100829645</v>
      </c>
      <c r="AK47" s="6" t="str">
        <f t="shared" si="7"/>
        <v/>
      </c>
      <c r="AL47" s="119">
        <f t="shared" si="24"/>
        <v>1</v>
      </c>
    </row>
    <row r="48" spans="1:38" ht="15.6">
      <c r="A48" s="206">
        <v>34744</v>
      </c>
      <c r="B48">
        <v>14.6300001144409</v>
      </c>
      <c r="C48">
        <v>27.879999160766602</v>
      </c>
      <c r="D48">
        <v>0.20000000298023199</v>
      </c>
      <c r="E48">
        <v>38.951465819750098</v>
      </c>
      <c r="F48" s="36">
        <f t="shared" si="2"/>
        <v>5.1984050863952644</v>
      </c>
      <c r="G48" s="41">
        <f t="shared" si="8"/>
        <v>6.2646207274523951</v>
      </c>
      <c r="H48" s="42">
        <f t="shared" si="9"/>
        <v>0.12529241454904791</v>
      </c>
      <c r="I48" s="61">
        <f t="shared" si="3"/>
        <v>24.567499399185177</v>
      </c>
      <c r="J48" s="35" t="str">
        <f t="shared" si="4"/>
        <v xml:space="preserve"> </v>
      </c>
      <c r="K48" s="89" t="str">
        <f t="shared" si="15"/>
        <v/>
      </c>
      <c r="L48" s="89">
        <f t="shared" si="19"/>
        <v>1</v>
      </c>
      <c r="M48" s="168">
        <f t="shared" si="10"/>
        <v>0</v>
      </c>
      <c r="N48" s="165">
        <f t="shared" si="25"/>
        <v>0</v>
      </c>
      <c r="O48" s="212" t="str">
        <f t="shared" si="18"/>
        <v/>
      </c>
      <c r="P48" s="102">
        <f t="shared" si="21"/>
        <v>17.61799983978274</v>
      </c>
      <c r="Q48" s="6" t="str">
        <f t="shared" si="1"/>
        <v/>
      </c>
      <c r="R48" s="119">
        <f t="shared" si="23"/>
        <v>0</v>
      </c>
      <c r="S48">
        <v>45</v>
      </c>
      <c r="T48">
        <v>148.6</v>
      </c>
      <c r="U48" s="206">
        <v>39492</v>
      </c>
      <c r="V48">
        <v>9.8699998855590803</v>
      </c>
      <c r="W48">
        <v>19.700000762939499</v>
      </c>
      <c r="X48">
        <v>0.10000000149011599</v>
      </c>
      <c r="Y48">
        <v>39.006744804454499</v>
      </c>
      <c r="Z48" s="36">
        <f t="shared" si="5"/>
        <v>3.7410711558185419</v>
      </c>
      <c r="AA48" s="41">
        <f t="shared" si="11"/>
        <v>1.5108762032553993</v>
      </c>
      <c r="AB48" s="42">
        <f t="shared" si="12"/>
        <v>3.0217524065107984E-2</v>
      </c>
      <c r="AC48" s="61">
        <f t="shared" si="6"/>
        <v>17.242500543594396</v>
      </c>
      <c r="AD48" s="37" t="str">
        <f t="shared" si="13"/>
        <v xml:space="preserve"> </v>
      </c>
      <c r="AE48" s="76">
        <f t="shared" si="16"/>
        <v>1</v>
      </c>
      <c r="AF48" s="89">
        <f t="shared" si="20"/>
        <v>1</v>
      </c>
      <c r="AG48" s="168">
        <f t="shared" si="14"/>
        <v>0.10911088045283088</v>
      </c>
      <c r="AH48" s="165">
        <f t="shared" si="26"/>
        <v>0</v>
      </c>
      <c r="AI48" s="212">
        <f t="shared" si="17"/>
        <v>1</v>
      </c>
      <c r="AJ48" s="102">
        <f t="shared" si="22"/>
        <v>6.616000366210903</v>
      </c>
      <c r="AK48" s="6" t="str">
        <f t="shared" si="7"/>
        <v/>
      </c>
      <c r="AL48" s="119">
        <f t="shared" si="24"/>
        <v>1</v>
      </c>
    </row>
    <row r="49" spans="1:38" ht="15.6">
      <c r="A49" s="206">
        <v>34745</v>
      </c>
      <c r="B49">
        <v>15.170000076293899</v>
      </c>
      <c r="C49">
        <v>28.629999160766602</v>
      </c>
      <c r="D49">
        <v>0</v>
      </c>
      <c r="E49">
        <v>38.735259155042499</v>
      </c>
      <c r="F49" s="36">
        <f t="shared" si="2"/>
        <v>5.2964055909871854</v>
      </c>
      <c r="G49" s="41">
        <f t="shared" si="8"/>
        <v>2.0274962546626467</v>
      </c>
      <c r="H49" s="42">
        <f t="shared" si="9"/>
        <v>4.0549925093252934E-2</v>
      </c>
      <c r="I49" s="61">
        <f t="shared" si="3"/>
        <v>25.264999389648427</v>
      </c>
      <c r="J49" s="35" t="str">
        <f t="shared" si="4"/>
        <v xml:space="preserve"> </v>
      </c>
      <c r="K49" s="89" t="str">
        <f t="shared" si="15"/>
        <v/>
      </c>
      <c r="L49" s="89">
        <f t="shared" si="19"/>
        <v>1</v>
      </c>
      <c r="M49" s="168">
        <f t="shared" si="10"/>
        <v>0</v>
      </c>
      <c r="N49" s="165">
        <f t="shared" si="25"/>
        <v>0</v>
      </c>
      <c r="O49" s="212" t="str">
        <f t="shared" si="18"/>
        <v/>
      </c>
      <c r="P49" s="102">
        <f t="shared" si="21"/>
        <v>21.885999679565465</v>
      </c>
      <c r="Q49" s="6" t="str">
        <f t="shared" si="1"/>
        <v/>
      </c>
      <c r="R49" s="119">
        <f t="shared" si="23"/>
        <v>0</v>
      </c>
      <c r="S49">
        <v>46</v>
      </c>
      <c r="T49">
        <v>-37.450000000000003</v>
      </c>
      <c r="U49" s="206">
        <v>39493</v>
      </c>
      <c r="V49">
        <v>8.2799997329711896</v>
      </c>
      <c r="W49">
        <v>23.659999847412099</v>
      </c>
      <c r="X49">
        <v>0</v>
      </c>
      <c r="Y49">
        <v>38.791622597717101</v>
      </c>
      <c r="Z49" s="36">
        <f t="shared" si="5"/>
        <v>4.8229074144334643</v>
      </c>
      <c r="AA49" s="41">
        <f t="shared" si="11"/>
        <v>0</v>
      </c>
      <c r="AB49" s="42">
        <f t="shared" si="12"/>
        <v>0</v>
      </c>
      <c r="AC49" s="61">
        <f t="shared" si="6"/>
        <v>19.814999818801873</v>
      </c>
      <c r="AD49" s="37" t="str">
        <f t="shared" si="13"/>
        <v xml:space="preserve"> </v>
      </c>
      <c r="AE49" s="76">
        <f t="shared" si="16"/>
        <v>1</v>
      </c>
      <c r="AF49" s="89">
        <f t="shared" si="20"/>
        <v>1</v>
      </c>
      <c r="AG49" s="168">
        <f t="shared" si="14"/>
        <v>0.11330817661271456</v>
      </c>
      <c r="AH49" s="165">
        <f t="shared" si="26"/>
        <v>0</v>
      </c>
      <c r="AI49" s="212">
        <f t="shared" si="17"/>
        <v>1</v>
      </c>
      <c r="AJ49" s="102">
        <f t="shared" si="22"/>
        <v>5.6399995803832805</v>
      </c>
      <c r="AK49" s="6" t="str">
        <f t="shared" si="7"/>
        <v/>
      </c>
      <c r="AL49" s="119">
        <f t="shared" si="24"/>
        <v>1</v>
      </c>
    </row>
    <row r="50" spans="1:38" ht="15.6">
      <c r="A50" s="206">
        <v>34746</v>
      </c>
      <c r="B50">
        <v>15.920000076293899</v>
      </c>
      <c r="C50">
        <v>29.700000762939499</v>
      </c>
      <c r="D50">
        <v>0</v>
      </c>
      <c r="E50">
        <v>38.516577921155601</v>
      </c>
      <c r="F50" s="36">
        <f t="shared" si="2"/>
        <v>5.4508855030642493</v>
      </c>
      <c r="G50" s="41">
        <f t="shared" si="8"/>
        <v>0</v>
      </c>
      <c r="H50" s="42">
        <f t="shared" si="9"/>
        <v>0</v>
      </c>
      <c r="I50" s="61">
        <f t="shared" si="3"/>
        <v>26.255000591278097</v>
      </c>
      <c r="J50" s="35" t="str">
        <f t="shared" si="4"/>
        <v xml:space="preserve"> </v>
      </c>
      <c r="K50" s="89" t="str">
        <f t="shared" si="15"/>
        <v/>
      </c>
      <c r="L50" s="89" t="str">
        <f t="shared" si="19"/>
        <v/>
      </c>
      <c r="M50" s="168">
        <f t="shared" si="10"/>
        <v>0</v>
      </c>
      <c r="N50" s="165">
        <f t="shared" si="25"/>
        <v>0</v>
      </c>
      <c r="O50" s="212" t="str">
        <f t="shared" si="18"/>
        <v/>
      </c>
      <c r="P50" s="102" t="str">
        <f t="shared" si="21"/>
        <v/>
      </c>
      <c r="Q50" s="6" t="str">
        <f t="shared" si="1"/>
        <v/>
      </c>
      <c r="R50" s="119">
        <f t="shared" si="23"/>
        <v>0</v>
      </c>
      <c r="S50">
        <v>47</v>
      </c>
      <c r="T50">
        <v>148.6</v>
      </c>
      <c r="U50" s="206">
        <v>39494</v>
      </c>
      <c r="V50">
        <v>8.9799995422363299</v>
      </c>
      <c r="W50">
        <v>23</v>
      </c>
      <c r="X50">
        <v>0</v>
      </c>
      <c r="Y50">
        <v>38.573879615349099</v>
      </c>
      <c r="Z50" s="36">
        <f t="shared" si="5"/>
        <v>4.5816011082306058</v>
      </c>
      <c r="AA50" s="41">
        <f t="shared" si="11"/>
        <v>0</v>
      </c>
      <c r="AB50" s="42">
        <f t="shared" si="12"/>
        <v>0</v>
      </c>
      <c r="AC50" s="61">
        <f t="shared" si="6"/>
        <v>19.494999885559082</v>
      </c>
      <c r="AD50" s="37" t="str">
        <f t="shared" si="13"/>
        <v xml:space="preserve"> </v>
      </c>
      <c r="AE50" s="76">
        <f t="shared" si="16"/>
        <v>1</v>
      </c>
      <c r="AF50" s="89">
        <f t="shared" si="20"/>
        <v>1</v>
      </c>
      <c r="AG50" s="168">
        <f t="shared" si="14"/>
        <v>0.11514765587089681</v>
      </c>
      <c r="AH50" s="165">
        <f t="shared" si="26"/>
        <v>1</v>
      </c>
      <c r="AI50" s="212" t="str">
        <f t="shared" si="17"/>
        <v/>
      </c>
      <c r="AJ50" s="102">
        <f t="shared" si="22"/>
        <v>4.6499994277954073</v>
      </c>
      <c r="AK50" s="6" t="str">
        <f t="shared" si="7"/>
        <v/>
      </c>
      <c r="AL50" s="119">
        <f t="shared" si="24"/>
        <v>1</v>
      </c>
    </row>
    <row r="51" spans="1:38" ht="15.6">
      <c r="A51" s="206">
        <v>34747</v>
      </c>
      <c r="B51">
        <v>11.449999809265099</v>
      </c>
      <c r="C51">
        <v>16.649999618530298</v>
      </c>
      <c r="D51">
        <v>2.4000000953674299</v>
      </c>
      <c r="E51">
        <v>38.2954900934402</v>
      </c>
      <c r="F51" s="36">
        <f t="shared" si="2"/>
        <v>2.6110818151189696</v>
      </c>
      <c r="G51" s="41">
        <f t="shared" si="8"/>
        <v>0.31113464327225415</v>
      </c>
      <c r="H51" s="42">
        <f t="shared" si="9"/>
        <v>6.2226928654450829E-3</v>
      </c>
      <c r="I51" s="61">
        <f t="shared" si="3"/>
        <v>15.349999666213998</v>
      </c>
      <c r="J51" s="35" t="str">
        <f t="shared" si="4"/>
        <v xml:space="preserve"> </v>
      </c>
      <c r="K51" s="89">
        <f t="shared" si="15"/>
        <v>1</v>
      </c>
      <c r="L51" s="89">
        <f t="shared" si="19"/>
        <v>1</v>
      </c>
      <c r="M51" s="168">
        <f t="shared" si="10"/>
        <v>9.2618134079914288E-2</v>
      </c>
      <c r="N51" s="165">
        <f t="shared" si="25"/>
        <v>0</v>
      </c>
      <c r="O51" s="212" t="str">
        <f t="shared" si="18"/>
        <v/>
      </c>
      <c r="P51" s="102">
        <f t="shared" si="21"/>
        <v>27.690000152587942</v>
      </c>
      <c r="Q51" s="6" t="str">
        <f t="shared" si="1"/>
        <v/>
      </c>
      <c r="R51" s="119">
        <f t="shared" si="23"/>
        <v>0</v>
      </c>
      <c r="S51">
        <v>48</v>
      </c>
      <c r="T51">
        <v>-37.450000000000003</v>
      </c>
      <c r="U51" s="206">
        <v>39495</v>
      </c>
      <c r="V51">
        <v>8.5200004577636701</v>
      </c>
      <c r="W51">
        <v>24.629999160766602</v>
      </c>
      <c r="X51">
        <v>0</v>
      </c>
      <c r="Y51">
        <v>38.353588920029402</v>
      </c>
      <c r="Z51" s="36">
        <f t="shared" si="5"/>
        <v>4.9677326805542652</v>
      </c>
      <c r="AA51" s="41">
        <f t="shared" si="11"/>
        <v>0</v>
      </c>
      <c r="AB51" s="42">
        <f t="shared" si="12"/>
        <v>0</v>
      </c>
      <c r="AC51" s="61">
        <f t="shared" si="6"/>
        <v>20.602499485015869</v>
      </c>
      <c r="AD51" s="37" t="str">
        <f t="shared" si="13"/>
        <v xml:space="preserve"> </v>
      </c>
      <c r="AE51" s="76">
        <f t="shared" si="16"/>
        <v>1</v>
      </c>
      <c r="AF51" s="89">
        <f t="shared" si="20"/>
        <v>1</v>
      </c>
      <c r="AG51" s="168">
        <f t="shared" si="14"/>
        <v>0.10204446810796675</v>
      </c>
      <c r="AH51" s="165">
        <f t="shared" si="26"/>
        <v>1</v>
      </c>
      <c r="AI51" s="212" t="str">
        <f t="shared" si="17"/>
        <v/>
      </c>
      <c r="AJ51" s="102">
        <f t="shared" si="22"/>
        <v>5.9319990158081026</v>
      </c>
      <c r="AK51" s="6" t="str">
        <f t="shared" si="7"/>
        <v/>
      </c>
      <c r="AL51" s="119">
        <f t="shared" si="24"/>
        <v>1</v>
      </c>
    </row>
    <row r="52" spans="1:38" ht="15.6">
      <c r="A52" s="206">
        <v>34748</v>
      </c>
      <c r="B52">
        <v>9.3199996948242205</v>
      </c>
      <c r="C52">
        <v>20.670000076293899</v>
      </c>
      <c r="D52">
        <v>0.10000000149011599</v>
      </c>
      <c r="E52">
        <v>38.072041066718498</v>
      </c>
      <c r="F52" s="36">
        <f t="shared" si="2"/>
        <v>3.9488758832773954</v>
      </c>
      <c r="G52" s="41">
        <f t="shared" si="8"/>
        <v>0</v>
      </c>
      <c r="H52" s="42">
        <f t="shared" si="9"/>
        <v>0</v>
      </c>
      <c r="I52" s="61">
        <f t="shared" si="3"/>
        <v>17.832499980926478</v>
      </c>
      <c r="J52" s="35" t="str">
        <f t="shared" si="4"/>
        <v xml:space="preserve"> </v>
      </c>
      <c r="K52" s="89" t="str">
        <f t="shared" si="15"/>
        <v/>
      </c>
      <c r="L52" s="89">
        <f t="shared" si="19"/>
        <v>1</v>
      </c>
      <c r="M52" s="168">
        <f t="shared" si="10"/>
        <v>0.11277252124663467</v>
      </c>
      <c r="N52" s="165">
        <f t="shared" si="25"/>
        <v>0</v>
      </c>
      <c r="O52" s="212" t="str">
        <f t="shared" si="18"/>
        <v/>
      </c>
      <c r="P52" s="102">
        <f t="shared" si="21"/>
        <v>27.690000152587942</v>
      </c>
      <c r="Q52" s="6" t="str">
        <f t="shared" si="1"/>
        <v/>
      </c>
      <c r="R52" s="119">
        <f t="shared" si="23"/>
        <v>0</v>
      </c>
      <c r="S52">
        <v>49</v>
      </c>
      <c r="T52">
        <v>148.6</v>
      </c>
      <c r="U52" s="206">
        <v>39496</v>
      </c>
      <c r="V52">
        <v>9.9499998092651403</v>
      </c>
      <c r="W52">
        <v>26.610000610351602</v>
      </c>
      <c r="X52">
        <v>0</v>
      </c>
      <c r="Y52">
        <v>38.130803886406603</v>
      </c>
      <c r="Z52" s="36">
        <f t="shared" si="5"/>
        <v>5.2715915520420058</v>
      </c>
      <c r="AA52" s="41">
        <f t="shared" si="11"/>
        <v>0</v>
      </c>
      <c r="AB52" s="42">
        <f t="shared" si="12"/>
        <v>0</v>
      </c>
      <c r="AC52" s="61">
        <f t="shared" si="6"/>
        <v>22.445000410079984</v>
      </c>
      <c r="AD52" s="37" t="str">
        <f t="shared" si="13"/>
        <v xml:space="preserve"> </v>
      </c>
      <c r="AE52" s="76" t="str">
        <f t="shared" si="16"/>
        <v/>
      </c>
      <c r="AF52" s="89">
        <f t="shared" si="20"/>
        <v>1</v>
      </c>
      <c r="AG52" s="168">
        <f t="shared" si="14"/>
        <v>0</v>
      </c>
      <c r="AH52" s="165">
        <f t="shared" si="26"/>
        <v>1</v>
      </c>
      <c r="AI52" s="212" t="str">
        <f t="shared" si="17"/>
        <v/>
      </c>
      <c r="AJ52" s="102">
        <f t="shared" si="22"/>
        <v>8.6879993438720895</v>
      </c>
      <c r="AK52" s="6" t="str">
        <f t="shared" si="7"/>
        <v/>
      </c>
      <c r="AL52" s="119">
        <f t="shared" si="24"/>
        <v>1</v>
      </c>
    </row>
    <row r="53" spans="1:38" ht="15.6">
      <c r="A53" s="206">
        <v>34749</v>
      </c>
      <c r="B53">
        <v>11.6599998474121</v>
      </c>
      <c r="C53">
        <v>19.969999313354499</v>
      </c>
      <c r="D53">
        <v>0</v>
      </c>
      <c r="E53">
        <v>37.846276235812901</v>
      </c>
      <c r="F53" s="36">
        <f t="shared" si="2"/>
        <v>3.442853275125751</v>
      </c>
      <c r="G53" s="41">
        <f t="shared" si="8"/>
        <v>0</v>
      </c>
      <c r="H53" s="42">
        <f t="shared" si="9"/>
        <v>0</v>
      </c>
      <c r="I53" s="61">
        <f t="shared" si="3"/>
        <v>17.8924994468689</v>
      </c>
      <c r="J53" s="35" t="str">
        <f t="shared" si="4"/>
        <v xml:space="preserve"> </v>
      </c>
      <c r="K53" s="89" t="str">
        <f t="shared" si="15"/>
        <v/>
      </c>
      <c r="L53" s="89" t="str">
        <f t="shared" si="19"/>
        <v/>
      </c>
      <c r="M53" s="168">
        <f t="shared" si="10"/>
        <v>0.11308575310059076</v>
      </c>
      <c r="N53" s="165">
        <f t="shared" si="25"/>
        <v>0</v>
      </c>
      <c r="O53" s="212" t="str">
        <f t="shared" si="18"/>
        <v/>
      </c>
      <c r="P53" s="102" t="str">
        <f t="shared" si="21"/>
        <v/>
      </c>
      <c r="Q53" s="6" t="str">
        <f t="shared" si="1"/>
        <v/>
      </c>
      <c r="R53" s="119">
        <f t="shared" si="23"/>
        <v>0</v>
      </c>
      <c r="S53">
        <v>50</v>
      </c>
      <c r="T53">
        <v>-37.450000000000003</v>
      </c>
      <c r="U53" s="206">
        <v>39497</v>
      </c>
      <c r="V53">
        <v>11.7700004577637</v>
      </c>
      <c r="W53">
        <v>29.120000839233398</v>
      </c>
      <c r="X53">
        <v>0</v>
      </c>
      <c r="Y53">
        <v>37.905577889129503</v>
      </c>
      <c r="Z53" s="36">
        <f t="shared" si="5"/>
        <v>5.668775926371449</v>
      </c>
      <c r="AA53" s="41">
        <f t="shared" si="11"/>
        <v>0</v>
      </c>
      <c r="AB53" s="42">
        <f t="shared" si="12"/>
        <v>0</v>
      </c>
      <c r="AC53" s="61">
        <f t="shared" si="6"/>
        <v>24.782500743865974</v>
      </c>
      <c r="AD53" s="37" t="str">
        <f t="shared" si="13"/>
        <v xml:space="preserve"> </v>
      </c>
      <c r="AE53" s="76" t="str">
        <f t="shared" si="16"/>
        <v/>
      </c>
      <c r="AF53" s="89">
        <f t="shared" si="20"/>
        <v>1</v>
      </c>
      <c r="AG53" s="168">
        <f t="shared" si="14"/>
        <v>0</v>
      </c>
      <c r="AH53" s="165">
        <f t="shared" si="26"/>
        <v>0</v>
      </c>
      <c r="AI53" s="212" t="str">
        <f t="shared" si="17"/>
        <v/>
      </c>
      <c r="AJ53" s="102">
        <f t="shared" si="22"/>
        <v>13.313999938964869</v>
      </c>
      <c r="AK53" s="6" t="str">
        <f t="shared" si="7"/>
        <v/>
      </c>
      <c r="AL53" s="119">
        <f t="shared" si="24"/>
        <v>1</v>
      </c>
    </row>
    <row r="54" spans="1:38" ht="15.6">
      <c r="A54" s="206">
        <v>34750</v>
      </c>
      <c r="B54">
        <v>9.7200002670288104</v>
      </c>
      <c r="C54">
        <v>21.7299995422363</v>
      </c>
      <c r="D54">
        <v>0.30000001192092901</v>
      </c>
      <c r="E54">
        <v>37.618240995545598</v>
      </c>
      <c r="F54" s="36">
        <f t="shared" si="2"/>
        <v>4.1029905046348842</v>
      </c>
      <c r="G54" s="41">
        <f t="shared" si="8"/>
        <v>0</v>
      </c>
      <c r="H54" s="42">
        <f t="shared" si="9"/>
        <v>0</v>
      </c>
      <c r="I54" s="61">
        <f t="shared" si="3"/>
        <v>18.727499723434427</v>
      </c>
      <c r="J54" s="35" t="str">
        <f t="shared" si="4"/>
        <v xml:space="preserve"> </v>
      </c>
      <c r="K54" s="89" t="str">
        <f t="shared" si="15"/>
        <v/>
      </c>
      <c r="L54" s="89" t="str">
        <f t="shared" si="19"/>
        <v/>
      </c>
      <c r="M54" s="168">
        <f t="shared" si="10"/>
        <v>0.11595879380221945</v>
      </c>
      <c r="N54" s="165">
        <f t="shared" si="25"/>
        <v>0</v>
      </c>
      <c r="O54" s="212" t="str">
        <f t="shared" si="18"/>
        <v/>
      </c>
      <c r="P54" s="102" t="str">
        <f t="shared" si="21"/>
        <v/>
      </c>
      <c r="Q54" s="6" t="str">
        <f t="shared" si="1"/>
        <v/>
      </c>
      <c r="R54" s="119">
        <f t="shared" si="23"/>
        <v>0</v>
      </c>
      <c r="S54">
        <v>51</v>
      </c>
      <c r="T54">
        <v>148.6</v>
      </c>
      <c r="U54" s="206">
        <v>39498</v>
      </c>
      <c r="V54">
        <v>15.8699998855591</v>
      </c>
      <c r="W54">
        <v>26.600000381469702</v>
      </c>
      <c r="X54">
        <v>0</v>
      </c>
      <c r="Y54">
        <v>37.677964302847002</v>
      </c>
      <c r="Z54" s="36">
        <f t="shared" si="5"/>
        <v>4.5227568303318932</v>
      </c>
      <c r="AA54" s="41">
        <f t="shared" si="11"/>
        <v>0</v>
      </c>
      <c r="AB54" s="42">
        <f t="shared" si="12"/>
        <v>0</v>
      </c>
      <c r="AC54" s="61">
        <f t="shared" si="6"/>
        <v>23.917500257492051</v>
      </c>
      <c r="AD54" s="37" t="str">
        <f t="shared" si="13"/>
        <v xml:space="preserve"> </v>
      </c>
      <c r="AE54" s="76" t="str">
        <f t="shared" si="16"/>
        <v/>
      </c>
      <c r="AF54" s="89">
        <f t="shared" si="20"/>
        <v>1</v>
      </c>
      <c r="AG54" s="168">
        <f t="shared" si="14"/>
        <v>0</v>
      </c>
      <c r="AH54" s="165">
        <f t="shared" si="26"/>
        <v>0</v>
      </c>
      <c r="AI54" s="212" t="str">
        <f t="shared" si="17"/>
        <v/>
      </c>
      <c r="AJ54" s="102">
        <f t="shared" si="22"/>
        <v>17.24800014495851</v>
      </c>
      <c r="AK54" s="6" t="str">
        <f t="shared" si="7"/>
        <v/>
      </c>
      <c r="AL54" s="119">
        <f t="shared" si="24"/>
        <v>1</v>
      </c>
    </row>
    <row r="55" spans="1:38" ht="15.6">
      <c r="A55" s="206">
        <v>34751</v>
      </c>
      <c r="B55">
        <v>11</v>
      </c>
      <c r="C55">
        <v>25.75</v>
      </c>
      <c r="D55">
        <v>0</v>
      </c>
      <c r="E55">
        <v>37.387980740739003</v>
      </c>
      <c r="F55" s="36">
        <f t="shared" si="2"/>
        <v>4.8763886516520136</v>
      </c>
      <c r="G55" s="41">
        <f t="shared" si="8"/>
        <v>0</v>
      </c>
      <c r="H55" s="42">
        <f t="shared" si="9"/>
        <v>0</v>
      </c>
      <c r="I55" s="61">
        <f t="shared" si="3"/>
        <v>22.0625</v>
      </c>
      <c r="J55" s="35" t="str">
        <f t="shared" si="4"/>
        <v xml:space="preserve"> </v>
      </c>
      <c r="K55" s="89" t="str">
        <f t="shared" si="15"/>
        <v/>
      </c>
      <c r="L55" s="89" t="str">
        <f t="shared" si="19"/>
        <v/>
      </c>
      <c r="M55" s="168">
        <f t="shared" si="10"/>
        <v>0</v>
      </c>
      <c r="N55" s="165">
        <f t="shared" si="25"/>
        <v>0</v>
      </c>
      <c r="O55" s="212" t="str">
        <f t="shared" si="18"/>
        <v/>
      </c>
      <c r="P55" s="102" t="str">
        <f t="shared" si="21"/>
        <v/>
      </c>
      <c r="Q55" s="6" t="str">
        <f t="shared" si="1"/>
        <v/>
      </c>
      <c r="R55" s="119">
        <f t="shared" si="23"/>
        <v>0</v>
      </c>
      <c r="S55">
        <v>52</v>
      </c>
      <c r="T55">
        <v>-37.450000000000003</v>
      </c>
      <c r="U55" s="206">
        <v>39499</v>
      </c>
      <c r="V55">
        <v>12.6599998474121</v>
      </c>
      <c r="W55">
        <v>17.569999694824201</v>
      </c>
      <c r="X55">
        <v>15.199999809265099</v>
      </c>
      <c r="Y55">
        <v>37.448016502207601</v>
      </c>
      <c r="Z55" s="36">
        <f t="shared" si="5"/>
        <v>2.5640421892655199</v>
      </c>
      <c r="AA55" s="41">
        <f t="shared" si="11"/>
        <v>13.148766057852683</v>
      </c>
      <c r="AB55" s="42">
        <f t="shared" si="12"/>
        <v>0.26297532115705363</v>
      </c>
      <c r="AC55" s="61">
        <f t="shared" si="6"/>
        <v>16.342499732971177</v>
      </c>
      <c r="AD55" s="37">
        <f t="shared" si="13"/>
        <v>1</v>
      </c>
      <c r="AE55" s="76">
        <f t="shared" si="16"/>
        <v>1</v>
      </c>
      <c r="AF55" s="89">
        <f t="shared" si="20"/>
        <v>1</v>
      </c>
      <c r="AG55" s="168">
        <f t="shared" si="14"/>
        <v>0.10195324891347504</v>
      </c>
      <c r="AH55" s="165">
        <f t="shared" si="26"/>
        <v>0</v>
      </c>
      <c r="AI55" s="212" t="str">
        <f t="shared" si="17"/>
        <v/>
      </c>
      <c r="AJ55" s="102">
        <f t="shared" si="22"/>
        <v>15.772000503540047</v>
      </c>
      <c r="AK55" s="6" t="str">
        <f t="shared" si="7"/>
        <v/>
      </c>
      <c r="AL55" s="119">
        <f t="shared" si="24"/>
        <v>1</v>
      </c>
    </row>
    <row r="56" spans="1:38" ht="15.6">
      <c r="A56" s="206">
        <v>34752</v>
      </c>
      <c r="B56">
        <v>13.6599998474121</v>
      </c>
      <c r="C56">
        <v>25.299999237060501</v>
      </c>
      <c r="D56">
        <v>0</v>
      </c>
      <c r="E56">
        <v>37.155540866215503</v>
      </c>
      <c r="F56" s="36">
        <f t="shared" si="2"/>
        <v>4.436471708983861</v>
      </c>
      <c r="G56" s="41">
        <f t="shared" si="8"/>
        <v>0</v>
      </c>
      <c r="H56" s="42">
        <f t="shared" si="9"/>
        <v>0</v>
      </c>
      <c r="I56" s="61">
        <f t="shared" si="3"/>
        <v>22.389999389648402</v>
      </c>
      <c r="J56" s="35" t="str">
        <f t="shared" si="4"/>
        <v xml:space="preserve"> </v>
      </c>
      <c r="K56" s="89" t="str">
        <f t="shared" si="15"/>
        <v/>
      </c>
      <c r="L56" s="89" t="str">
        <f t="shared" si="19"/>
        <v/>
      </c>
      <c r="M56" s="168">
        <f t="shared" si="10"/>
        <v>0</v>
      </c>
      <c r="N56" s="165">
        <f t="shared" si="25"/>
        <v>0</v>
      </c>
      <c r="O56" s="212" t="str">
        <f t="shared" si="18"/>
        <v/>
      </c>
      <c r="P56" s="102" t="str">
        <f t="shared" si="21"/>
        <v/>
      </c>
      <c r="Q56" s="6" t="str">
        <f t="shared" si="1"/>
        <v/>
      </c>
      <c r="R56" s="119">
        <f t="shared" si="23"/>
        <v>0</v>
      </c>
      <c r="S56">
        <v>53</v>
      </c>
      <c r="T56">
        <v>148.6</v>
      </c>
      <c r="U56" s="206">
        <v>39500</v>
      </c>
      <c r="V56">
        <v>12.3400001525879</v>
      </c>
      <c r="W56">
        <v>23.969999313354499</v>
      </c>
      <c r="X56">
        <v>7.1999998092651403</v>
      </c>
      <c r="Y56">
        <v>37.215787861860299</v>
      </c>
      <c r="Z56" s="36">
        <f t="shared" si="5"/>
        <v>4.2838879288421419</v>
      </c>
      <c r="AA56" s="41">
        <f t="shared" si="11"/>
        <v>16.921655524044109</v>
      </c>
      <c r="AB56" s="42">
        <f t="shared" si="12"/>
        <v>0.3384331104808822</v>
      </c>
      <c r="AC56" s="61">
        <f t="shared" si="6"/>
        <v>21.062499523162849</v>
      </c>
      <c r="AD56" s="37">
        <f t="shared" si="13"/>
        <v>1</v>
      </c>
      <c r="AE56" s="76">
        <f t="shared" si="16"/>
        <v>1</v>
      </c>
      <c r="AF56" s="89">
        <f t="shared" si="20"/>
        <v>1</v>
      </c>
      <c r="AG56" s="168">
        <f t="shared" si="14"/>
        <v>8.6019073941797697E-2</v>
      </c>
      <c r="AH56" s="165">
        <f t="shared" si="26"/>
        <v>0</v>
      </c>
      <c r="AI56" s="212" t="str">
        <f t="shared" si="17"/>
        <v/>
      </c>
      <c r="AJ56" s="102">
        <f t="shared" si="22"/>
        <v>15.296000099182146</v>
      </c>
      <c r="AK56" s="6" t="str">
        <f t="shared" si="7"/>
        <v/>
      </c>
      <c r="AL56" s="119">
        <f t="shared" si="24"/>
        <v>1</v>
      </c>
    </row>
    <row r="57" spans="1:38" ht="15.6">
      <c r="A57" s="206">
        <v>34753</v>
      </c>
      <c r="B57">
        <v>10.75</v>
      </c>
      <c r="C57">
        <v>22.5</v>
      </c>
      <c r="D57">
        <v>1.5</v>
      </c>
      <c r="E57">
        <v>36.9209667667972</v>
      </c>
      <c r="F57" s="36">
        <f t="shared" si="2"/>
        <v>4.0900413459894809</v>
      </c>
      <c r="G57" s="41">
        <f t="shared" si="8"/>
        <v>0</v>
      </c>
      <c r="H57" s="42">
        <f t="shared" si="9"/>
        <v>0</v>
      </c>
      <c r="I57" s="61">
        <f t="shared" si="3"/>
        <v>19.5625</v>
      </c>
      <c r="J57" s="35" t="str">
        <f t="shared" si="4"/>
        <v xml:space="preserve"> </v>
      </c>
      <c r="K57" s="89" t="str">
        <f t="shared" si="15"/>
        <v/>
      </c>
      <c r="L57" s="89">
        <f t="shared" si="19"/>
        <v>1</v>
      </c>
      <c r="M57" s="168">
        <f t="shared" si="10"/>
        <v>0.11484989428297168</v>
      </c>
      <c r="N57" s="165">
        <f t="shared" si="25"/>
        <v>0</v>
      </c>
      <c r="O57" s="212" t="str">
        <f t="shared" si="18"/>
        <v/>
      </c>
      <c r="P57" s="102">
        <f t="shared" si="21"/>
        <v>20.881999015808084</v>
      </c>
      <c r="Q57" s="6" t="str">
        <f t="shared" si="1"/>
        <v/>
      </c>
      <c r="R57" s="119">
        <f t="shared" si="23"/>
        <v>0</v>
      </c>
      <c r="S57">
        <v>54</v>
      </c>
      <c r="T57">
        <v>-37.450000000000003</v>
      </c>
      <c r="U57" s="206">
        <v>39501</v>
      </c>
      <c r="V57">
        <v>10.460000038146999</v>
      </c>
      <c r="W57">
        <v>20.5200004577637</v>
      </c>
      <c r="X57">
        <v>4.8000001907348597</v>
      </c>
      <c r="Y57">
        <v>36.981331756453798</v>
      </c>
      <c r="Z57" s="36">
        <f t="shared" si="5"/>
        <v>3.6657014912410828</v>
      </c>
      <c r="AA57" s="41">
        <f t="shared" si="11"/>
        <v>18.789094521786101</v>
      </c>
      <c r="AB57" s="42">
        <f t="shared" si="12"/>
        <v>0.37578189043572202</v>
      </c>
      <c r="AC57" s="61">
        <f t="shared" si="6"/>
        <v>18.005000352859525</v>
      </c>
      <c r="AD57" s="37">
        <f t="shared" si="13"/>
        <v>1</v>
      </c>
      <c r="AE57" s="76">
        <f t="shared" si="16"/>
        <v>1</v>
      </c>
      <c r="AF57" s="89">
        <f t="shared" si="20"/>
        <v>1</v>
      </c>
      <c r="AG57" s="168">
        <f t="shared" si="14"/>
        <v>0.11363951133490946</v>
      </c>
      <c r="AH57" s="165">
        <f t="shared" si="26"/>
        <v>0</v>
      </c>
      <c r="AI57" s="212" t="str">
        <f t="shared" si="17"/>
        <v/>
      </c>
      <c r="AJ57" s="102">
        <f t="shared" si="22"/>
        <v>15.296000099182146</v>
      </c>
      <c r="AK57" s="6" t="str">
        <f t="shared" si="7"/>
        <v/>
      </c>
      <c r="AL57" s="119">
        <f t="shared" si="24"/>
        <v>1</v>
      </c>
    </row>
    <row r="58" spans="1:38" ht="15.6">
      <c r="A58" s="206">
        <v>34754</v>
      </c>
      <c r="B58">
        <v>10.1099996566772</v>
      </c>
      <c r="C58">
        <v>28.090000152587901</v>
      </c>
      <c r="D58">
        <v>0</v>
      </c>
      <c r="E58">
        <v>36.684303837306601</v>
      </c>
      <c r="F58" s="36">
        <f t="shared" si="2"/>
        <v>5.3884424421552426</v>
      </c>
      <c r="G58" s="41">
        <f t="shared" si="8"/>
        <v>0</v>
      </c>
      <c r="H58" s="42">
        <f t="shared" si="9"/>
        <v>0</v>
      </c>
      <c r="I58" s="61">
        <f t="shared" si="3"/>
        <v>23.595000028610226</v>
      </c>
      <c r="J58" s="35" t="str">
        <f t="shared" si="4"/>
        <v xml:space="preserve"> </v>
      </c>
      <c r="K58" s="89" t="str">
        <f t="shared" si="15"/>
        <v/>
      </c>
      <c r="L58" s="89">
        <f t="shared" si="19"/>
        <v>1</v>
      </c>
      <c r="M58" s="168">
        <f t="shared" si="10"/>
        <v>0</v>
      </c>
      <c r="N58" s="165">
        <f t="shared" si="25"/>
        <v>0</v>
      </c>
      <c r="O58" s="212" t="str">
        <f t="shared" si="18"/>
        <v/>
      </c>
      <c r="P58" s="102">
        <f t="shared" si="21"/>
        <v>20.103999519348122</v>
      </c>
      <c r="Q58" s="6" t="str">
        <f t="shared" si="1"/>
        <v/>
      </c>
      <c r="R58" s="119">
        <f t="shared" si="23"/>
        <v>0</v>
      </c>
      <c r="S58">
        <v>55</v>
      </c>
      <c r="T58">
        <v>148.6</v>
      </c>
      <c r="U58" s="206">
        <v>39502</v>
      </c>
      <c r="V58">
        <v>10.069999694824199</v>
      </c>
      <c r="W58">
        <v>18.610000610351602</v>
      </c>
      <c r="X58">
        <v>0.10000000149011599</v>
      </c>
      <c r="Y58">
        <v>36.744701560636798</v>
      </c>
      <c r="Z58" s="36">
        <f t="shared" si="5"/>
        <v>3.2398977867255243</v>
      </c>
      <c r="AA58" s="41">
        <f t="shared" si="11"/>
        <v>16.297176293895799</v>
      </c>
      <c r="AB58" s="42">
        <f t="shared" si="12"/>
        <v>0.32594352587791597</v>
      </c>
      <c r="AC58" s="61">
        <f t="shared" si="6"/>
        <v>16.475000381469751</v>
      </c>
      <c r="AD58" s="37">
        <f t="shared" si="13"/>
        <v>1</v>
      </c>
      <c r="AE58" s="76">
        <f t="shared" si="16"/>
        <v>1</v>
      </c>
      <c r="AF58" s="89">
        <f t="shared" si="20"/>
        <v>1</v>
      </c>
      <c r="AG58" s="168">
        <f t="shared" si="14"/>
        <v>0.10310085177797956</v>
      </c>
      <c r="AH58" s="165">
        <f t="shared" si="26"/>
        <v>0</v>
      </c>
      <c r="AI58" s="212" t="str">
        <f t="shared" si="17"/>
        <v/>
      </c>
      <c r="AJ58" s="102">
        <f t="shared" si="22"/>
        <v>15.296000099182146</v>
      </c>
      <c r="AK58" s="6" t="str">
        <f t="shared" si="7"/>
        <v/>
      </c>
      <c r="AL58" s="119">
        <f t="shared" si="24"/>
        <v>0</v>
      </c>
    </row>
    <row r="59" spans="1:38" ht="15.6">
      <c r="A59" s="206">
        <v>34755</v>
      </c>
      <c r="B59">
        <v>13.689999580383301</v>
      </c>
      <c r="C59">
        <v>32.919998168945298</v>
      </c>
      <c r="D59">
        <v>0</v>
      </c>
      <c r="E59">
        <v>36.4455974725659</v>
      </c>
      <c r="F59" s="36">
        <f t="shared" si="2"/>
        <v>6.1672434547136206</v>
      </c>
      <c r="G59" s="41">
        <f t="shared" si="8"/>
        <v>0</v>
      </c>
      <c r="H59" s="42">
        <f t="shared" si="9"/>
        <v>0</v>
      </c>
      <c r="I59" s="61">
        <f t="shared" si="3"/>
        <v>28.112498521804799</v>
      </c>
      <c r="J59" s="35" t="str">
        <f t="shared" si="4"/>
        <v xml:space="preserve"> </v>
      </c>
      <c r="K59" s="89" t="str">
        <f t="shared" si="15"/>
        <v/>
      </c>
      <c r="L59" s="89">
        <f t="shared" si="19"/>
        <v>1</v>
      </c>
      <c r="M59" s="168">
        <f t="shared" si="10"/>
        <v>0</v>
      </c>
      <c r="N59" s="165">
        <f t="shared" si="25"/>
        <v>0</v>
      </c>
      <c r="O59" s="212" t="str">
        <f t="shared" si="18"/>
        <v/>
      </c>
      <c r="P59" s="102">
        <f t="shared" si="21"/>
        <v>22.381998825073218</v>
      </c>
      <c r="Q59" s="6" t="str">
        <f t="shared" si="1"/>
        <v/>
      </c>
      <c r="R59" s="119">
        <f t="shared" si="23"/>
        <v>0</v>
      </c>
      <c r="S59">
        <v>56</v>
      </c>
      <c r="T59">
        <v>-37.450000000000003</v>
      </c>
      <c r="U59" s="206">
        <v>39503</v>
      </c>
      <c r="V59">
        <v>8.1999998092651403</v>
      </c>
      <c r="W59">
        <v>20.530000686645501</v>
      </c>
      <c r="X59">
        <v>0</v>
      </c>
      <c r="Y59">
        <v>36.5059506490581</v>
      </c>
      <c r="Z59" s="36">
        <f t="shared" si="5"/>
        <v>3.8707090407215534</v>
      </c>
      <c r="AA59" s="41">
        <f t="shared" si="11"/>
        <v>13.200609061318556</v>
      </c>
      <c r="AB59" s="42">
        <f t="shared" si="12"/>
        <v>0.2640121812263711</v>
      </c>
      <c r="AC59" s="61">
        <f t="shared" si="6"/>
        <v>17.447500467300411</v>
      </c>
      <c r="AD59" s="37">
        <f t="shared" si="13"/>
        <v>1</v>
      </c>
      <c r="AE59" s="76">
        <f t="shared" si="16"/>
        <v>1</v>
      </c>
      <c r="AF59" s="89">
        <f t="shared" si="20"/>
        <v>1</v>
      </c>
      <c r="AG59" s="168">
        <f t="shared" si="14"/>
        <v>0.1104938123219214</v>
      </c>
      <c r="AH59" s="165">
        <f t="shared" si="26"/>
        <v>0</v>
      </c>
      <c r="AI59" s="212" t="str">
        <f t="shared" si="17"/>
        <v/>
      </c>
      <c r="AJ59" s="102">
        <f t="shared" si="22"/>
        <v>14.644000244140647</v>
      </c>
      <c r="AK59" s="6" t="str">
        <f t="shared" si="7"/>
        <v/>
      </c>
      <c r="AL59" s="119">
        <f t="shared" si="24"/>
        <v>0</v>
      </c>
    </row>
    <row r="60" spans="1:38" ht="15.6">
      <c r="A60" s="206">
        <v>34756</v>
      </c>
      <c r="B60">
        <v>19.4799995422363</v>
      </c>
      <c r="C60">
        <v>32.310001373291001</v>
      </c>
      <c r="D60">
        <v>0</v>
      </c>
      <c r="E60">
        <v>36.2048930673974</v>
      </c>
      <c r="F60" s="36">
        <f t="shared" si="2"/>
        <v>5.3195406036594086</v>
      </c>
      <c r="G60" s="41">
        <f t="shared" si="8"/>
        <v>0</v>
      </c>
      <c r="H60" s="42">
        <f t="shared" si="9"/>
        <v>0</v>
      </c>
      <c r="I60" s="61">
        <f t="shared" si="3"/>
        <v>29.102500915527326</v>
      </c>
      <c r="J60" s="35" t="str">
        <f t="shared" si="4"/>
        <v xml:space="preserve"> </v>
      </c>
      <c r="K60" s="89" t="str">
        <f t="shared" si="15"/>
        <v/>
      </c>
      <c r="L60" s="89">
        <f t="shared" si="19"/>
        <v>1</v>
      </c>
      <c r="M60" s="168">
        <f t="shared" si="10"/>
        <v>0</v>
      </c>
      <c r="N60" s="165">
        <f t="shared" si="25"/>
        <v>0</v>
      </c>
      <c r="O60" s="212" t="str">
        <f t="shared" si="18"/>
        <v/>
      </c>
      <c r="P60" s="102">
        <f t="shared" si="21"/>
        <v>24.659999084472602</v>
      </c>
      <c r="Q60" s="6">
        <f t="shared" si="1"/>
        <v>34756</v>
      </c>
      <c r="R60" s="119">
        <f t="shared" si="23"/>
        <v>1</v>
      </c>
      <c r="S60">
        <v>57</v>
      </c>
      <c r="T60">
        <v>148.6</v>
      </c>
      <c r="U60" s="206">
        <v>39504</v>
      </c>
      <c r="V60">
        <v>7.8299999237060502</v>
      </c>
      <c r="W60">
        <v>20.530000686645501</v>
      </c>
      <c r="X60">
        <v>0</v>
      </c>
      <c r="Y60">
        <v>36.265132396366397</v>
      </c>
      <c r="Z60" s="36">
        <f t="shared" si="5"/>
        <v>3.8799966984725951</v>
      </c>
      <c r="AA60" s="41">
        <f t="shared" si="11"/>
        <v>10.096611702540478</v>
      </c>
      <c r="AB60" s="42">
        <f t="shared" si="12"/>
        <v>0.20193223405080957</v>
      </c>
      <c r="AC60" s="61">
        <f t="shared" si="6"/>
        <v>17.355000495910637</v>
      </c>
      <c r="AD60" s="37">
        <f t="shared" si="13"/>
        <v>1</v>
      </c>
      <c r="AE60" s="76">
        <f>IF((SUM(X56:X60))&gt;$AP$6,1,"")</f>
        <v>1</v>
      </c>
      <c r="AF60" s="89">
        <f t="shared" si="20"/>
        <v>1</v>
      </c>
      <c r="AG60" s="168">
        <f t="shared" si="14"/>
        <v>0.10988322099001467</v>
      </c>
      <c r="AH60" s="165">
        <f t="shared" si="26"/>
        <v>0</v>
      </c>
      <c r="AI60" s="212">
        <f t="shared" si="17"/>
        <v>1</v>
      </c>
      <c r="AJ60" s="102">
        <f t="shared" si="22"/>
        <v>14.248000335693382</v>
      </c>
      <c r="AK60" s="6" t="str">
        <f t="shared" si="7"/>
        <v/>
      </c>
      <c r="AL60" s="119">
        <f t="shared" si="24"/>
        <v>0</v>
      </c>
    </row>
    <row r="61" spans="1:38" ht="15.6">
      <c r="A61" s="206">
        <v>34757</v>
      </c>
      <c r="B61">
        <v>15.449999809265099</v>
      </c>
      <c r="C61">
        <v>22.920000076293899</v>
      </c>
      <c r="D61">
        <v>0.10000000149011599</v>
      </c>
      <c r="E61">
        <v>35.9622360166235</v>
      </c>
      <c r="F61" s="36">
        <f t="shared" si="2"/>
        <v>3.4126705888477833</v>
      </c>
      <c r="G61" s="41">
        <f t="shared" si="8"/>
        <v>0</v>
      </c>
      <c r="H61" s="42">
        <f t="shared" si="9"/>
        <v>0</v>
      </c>
      <c r="I61" s="61">
        <f t="shared" si="3"/>
        <v>21.052500009536701</v>
      </c>
      <c r="J61" s="35" t="str">
        <f t="shared" si="4"/>
        <v xml:space="preserve"> </v>
      </c>
      <c r="K61" s="89" t="str">
        <f t="shared" si="15"/>
        <v/>
      </c>
      <c r="L61" s="89" t="str">
        <f t="shared" si="19"/>
        <v/>
      </c>
      <c r="M61" s="168">
        <f t="shared" si="10"/>
        <v>8.6525893896171518E-2</v>
      </c>
      <c r="N61" s="165">
        <f t="shared" si="25"/>
        <v>0</v>
      </c>
      <c r="O61" s="212" t="str">
        <f t="shared" si="18"/>
        <v/>
      </c>
      <c r="P61" s="102" t="str">
        <f t="shared" si="21"/>
        <v/>
      </c>
      <c r="Q61" s="6" t="str">
        <f t="shared" si="1"/>
        <v/>
      </c>
      <c r="R61" s="119">
        <f t="shared" si="23"/>
        <v>0</v>
      </c>
      <c r="S61">
        <v>58</v>
      </c>
      <c r="T61">
        <v>-37.450000000000003</v>
      </c>
      <c r="U61" s="206">
        <v>39505</v>
      </c>
      <c r="V61">
        <v>10.949999809265099</v>
      </c>
      <c r="W61">
        <v>21.299999237060501</v>
      </c>
      <c r="X61">
        <v>0</v>
      </c>
      <c r="Y61">
        <v>36.022300177210496</v>
      </c>
      <c r="Z61" s="36">
        <f t="shared" si="5"/>
        <v>3.6908228926116822</v>
      </c>
      <c r="AA61" s="41">
        <f t="shared" si="11"/>
        <v>7.1439533884511324</v>
      </c>
      <c r="AB61" s="42">
        <f t="shared" si="12"/>
        <v>0.14287906776902265</v>
      </c>
      <c r="AC61" s="61">
        <f t="shared" si="6"/>
        <v>18.712499380111652</v>
      </c>
      <c r="AD61" s="37" t="str">
        <f t="shared" si="13"/>
        <v xml:space="preserve"> </v>
      </c>
      <c r="AE61" s="76" t="str">
        <f t="shared" si="16"/>
        <v/>
      </c>
      <c r="AF61" s="89">
        <f t="shared" si="20"/>
        <v>1</v>
      </c>
      <c r="AG61" s="168">
        <f t="shared" si="14"/>
        <v>0.11593607680153367</v>
      </c>
      <c r="AH61" s="165">
        <f t="shared" si="26"/>
        <v>0</v>
      </c>
      <c r="AI61" s="212">
        <f t="shared" si="17"/>
        <v>1</v>
      </c>
      <c r="AJ61" s="102">
        <f t="shared" si="22"/>
        <v>12.966000747680686</v>
      </c>
      <c r="AK61" s="6">
        <f t="shared" si="7"/>
        <v>39505</v>
      </c>
      <c r="AL61" s="119">
        <f t="shared" si="24"/>
        <v>1</v>
      </c>
    </row>
    <row r="62" spans="1:38" ht="15.6">
      <c r="A62" s="206">
        <v>34758</v>
      </c>
      <c r="B62">
        <v>14.6400003433228</v>
      </c>
      <c r="C62">
        <v>17.7299995422363</v>
      </c>
      <c r="D62">
        <v>43</v>
      </c>
      <c r="E62">
        <v>35.717671715066501</v>
      </c>
      <c r="F62" s="36">
        <f t="shared" si="2"/>
        <v>2.00314021489047</v>
      </c>
      <c r="G62" s="41">
        <f t="shared" si="8"/>
        <v>41.397487828087627</v>
      </c>
      <c r="H62" s="42">
        <f t="shared" si="9"/>
        <v>0.82794975656175251</v>
      </c>
      <c r="I62" s="61">
        <f t="shared" si="3"/>
        <v>16.957499742507924</v>
      </c>
      <c r="J62" s="35">
        <f t="shared" si="4"/>
        <v>1</v>
      </c>
      <c r="K62" s="89">
        <f t="shared" si="15"/>
        <v>1</v>
      </c>
      <c r="L62" s="89" t="str">
        <f t="shared" si="19"/>
        <v/>
      </c>
      <c r="M62" s="168">
        <f t="shared" si="10"/>
        <v>0.10701987250494213</v>
      </c>
      <c r="N62" s="165">
        <f t="shared" si="25"/>
        <v>0</v>
      </c>
      <c r="O62" s="212" t="str">
        <f t="shared" si="18"/>
        <v/>
      </c>
      <c r="P62" s="102" t="str">
        <f t="shared" si="21"/>
        <v/>
      </c>
      <c r="Q62" s="6" t="str">
        <f t="shared" si="1"/>
        <v/>
      </c>
      <c r="R62" s="119">
        <f t="shared" si="23"/>
        <v>0</v>
      </c>
      <c r="S62">
        <v>59</v>
      </c>
      <c r="T62">
        <v>148.6</v>
      </c>
      <c r="U62" s="206">
        <v>39506</v>
      </c>
      <c r="V62">
        <v>8.8900003433227504</v>
      </c>
      <c r="W62">
        <v>14.710000038146999</v>
      </c>
      <c r="X62">
        <v>15.6000003814697</v>
      </c>
      <c r="Y62">
        <v>35.777507366239199</v>
      </c>
      <c r="Z62" s="36">
        <f t="shared" si="5"/>
        <v>2.3984188360303582</v>
      </c>
      <c r="AA62" s="41">
        <f t="shared" si="11"/>
        <v>20.825218701096546</v>
      </c>
      <c r="AB62" s="42">
        <f t="shared" si="12"/>
        <v>0.41650437402193091</v>
      </c>
      <c r="AC62" s="61">
        <f t="shared" si="6"/>
        <v>13.255000114440938</v>
      </c>
      <c r="AD62" s="37">
        <f t="shared" si="13"/>
        <v>1</v>
      </c>
      <c r="AE62" s="76">
        <f t="shared" si="16"/>
        <v>1</v>
      </c>
      <c r="AF62" s="89">
        <f t="shared" si="20"/>
        <v>1</v>
      </c>
      <c r="AG62" s="168">
        <f t="shared" si="14"/>
        <v>7.0626523388052517E-2</v>
      </c>
      <c r="AH62" s="165">
        <f t="shared" si="26"/>
        <v>0</v>
      </c>
      <c r="AI62" s="212">
        <f t="shared" si="17"/>
        <v>1</v>
      </c>
      <c r="AJ62" s="102">
        <f t="shared" si="22"/>
        <v>10.2100004196167</v>
      </c>
      <c r="AK62" s="6" t="str">
        <f t="shared" si="7"/>
        <v/>
      </c>
      <c r="AL62" s="119">
        <f t="shared" si="24"/>
        <v>1</v>
      </c>
    </row>
    <row r="63" spans="1:38" ht="15.6">
      <c r="A63" s="206">
        <v>34759</v>
      </c>
      <c r="B63">
        <v>12.25</v>
      </c>
      <c r="C63">
        <v>19.459999084472699</v>
      </c>
      <c r="D63">
        <v>25.100000381469702</v>
      </c>
      <c r="E63" s="211">
        <v>35.471245557548698</v>
      </c>
      <c r="F63" s="36">
        <f t="shared" si="2"/>
        <v>3.0092300099509037</v>
      </c>
      <c r="G63" s="41">
        <f t="shared" si="8"/>
        <v>50</v>
      </c>
      <c r="H63" s="42">
        <f t="shared" si="9"/>
        <v>1</v>
      </c>
      <c r="I63" s="61">
        <f t="shared" si="3"/>
        <v>17.657499313354524</v>
      </c>
      <c r="J63" s="35">
        <f t="shared" si="4"/>
        <v>1</v>
      </c>
      <c r="K63" s="89">
        <f t="shared" si="15"/>
        <v>1</v>
      </c>
      <c r="L63" s="89" t="str">
        <f t="shared" si="19"/>
        <v/>
      </c>
      <c r="M63" s="168">
        <f t="shared" si="10"/>
        <v>0.11179204239074125</v>
      </c>
      <c r="N63" s="165">
        <f t="shared" si="25"/>
        <v>0</v>
      </c>
      <c r="O63" s="212" t="str">
        <f t="shared" si="18"/>
        <v/>
      </c>
      <c r="P63" s="102" t="str">
        <f t="shared" si="21"/>
        <v/>
      </c>
      <c r="Q63" s="6" t="str">
        <f t="shared" si="1"/>
        <v/>
      </c>
      <c r="R63" s="119">
        <f t="shared" si="23"/>
        <v>0</v>
      </c>
      <c r="S63">
        <v>60</v>
      </c>
      <c r="T63">
        <v>-37.450000000000003</v>
      </c>
      <c r="U63" s="206">
        <v>39507</v>
      </c>
      <c r="V63">
        <v>5.5</v>
      </c>
      <c r="W63">
        <v>14.920000076293899</v>
      </c>
      <c r="X63">
        <v>7.6999998092651403</v>
      </c>
      <c r="Y63">
        <v>35.530807338101297</v>
      </c>
      <c r="Z63" s="36">
        <f t="shared" si="5"/>
        <v>2.8675129635477528</v>
      </c>
      <c r="AA63" s="41">
        <f t="shared" si="11"/>
        <v>26.231208139523485</v>
      </c>
      <c r="AB63" s="42">
        <f t="shared" si="12"/>
        <v>0.52462416279046975</v>
      </c>
      <c r="AC63" s="61">
        <f t="shared" si="6"/>
        <v>12.565000057220423</v>
      </c>
      <c r="AD63" s="37">
        <f t="shared" si="13"/>
        <v>1</v>
      </c>
      <c r="AE63" s="76">
        <f t="shared" si="16"/>
        <v>1</v>
      </c>
      <c r="AF63" s="89">
        <f t="shared" si="20"/>
        <v>1</v>
      </c>
      <c r="AG63" s="168">
        <f t="shared" si="14"/>
        <v>6.3217667491756696E-2</v>
      </c>
      <c r="AH63" s="165">
        <f t="shared" si="26"/>
        <v>0</v>
      </c>
      <c r="AI63" s="212">
        <f t="shared" si="17"/>
        <v>1</v>
      </c>
      <c r="AJ63" s="102">
        <f t="shared" si="22"/>
        <v>5.5839998245239197</v>
      </c>
      <c r="AK63" s="6" t="str">
        <f t="shared" si="7"/>
        <v/>
      </c>
      <c r="AL63" s="119">
        <f t="shared" si="24"/>
        <v>1</v>
      </c>
    </row>
    <row r="64" spans="1:38" ht="15.6">
      <c r="A64" s="206">
        <v>34760</v>
      </c>
      <c r="B64">
        <v>9.7299995422363299</v>
      </c>
      <c r="C64">
        <v>20</v>
      </c>
      <c r="D64">
        <v>1</v>
      </c>
      <c r="E64" s="211">
        <v>35.2230029388924</v>
      </c>
      <c r="F64" s="36">
        <f t="shared" si="2"/>
        <v>3.4614337321406086</v>
      </c>
      <c r="G64" s="41">
        <f t="shared" si="8"/>
        <v>48.230853014287511</v>
      </c>
      <c r="H64" s="42">
        <f t="shared" si="9"/>
        <v>0.96461706028575023</v>
      </c>
      <c r="I64" s="61">
        <f t="shared" si="3"/>
        <v>17.432499885559082</v>
      </c>
      <c r="J64" s="35">
        <f t="shared" si="4"/>
        <v>1</v>
      </c>
      <c r="K64" s="89">
        <f t="shared" si="15"/>
        <v>1</v>
      </c>
      <c r="L64" s="89" t="str">
        <f t="shared" si="19"/>
        <v/>
      </c>
      <c r="M64" s="168">
        <f t="shared" si="10"/>
        <v>0.11039634158407861</v>
      </c>
      <c r="N64" s="165">
        <f t="shared" si="25"/>
        <v>0</v>
      </c>
      <c r="O64" s="212" t="str">
        <f t="shared" si="18"/>
        <v/>
      </c>
      <c r="P64" s="102" t="str">
        <f t="shared" si="21"/>
        <v/>
      </c>
      <c r="Q64" s="6" t="str">
        <f t="shared" si="1"/>
        <v/>
      </c>
      <c r="R64" s="119">
        <f t="shared" si="23"/>
        <v>0</v>
      </c>
      <c r="S64">
        <v>61</v>
      </c>
      <c r="T64">
        <v>148.6</v>
      </c>
      <c r="U64" s="206">
        <v>39508</v>
      </c>
      <c r="V64">
        <v>7.0100002288818404</v>
      </c>
      <c r="W64">
        <v>16.920000076293899</v>
      </c>
      <c r="X64">
        <v>3.7000000476837198</v>
      </c>
      <c r="Y64">
        <v>35.2822534674454</v>
      </c>
      <c r="Z64" s="36">
        <f t="shared" si="5"/>
        <v>3.1035645336747923</v>
      </c>
      <c r="AA64" s="41">
        <f t="shared" si="11"/>
        <v>27.448356560267371</v>
      </c>
      <c r="AB64" s="42">
        <f t="shared" si="12"/>
        <v>0.54896713120534746</v>
      </c>
      <c r="AC64" s="61">
        <f t="shared" si="6"/>
        <v>14.442500114440884</v>
      </c>
      <c r="AD64" s="37">
        <f t="shared" si="13"/>
        <v>1</v>
      </c>
      <c r="AE64" s="76">
        <f t="shared" si="16"/>
        <v>1</v>
      </c>
      <c r="AF64" s="89">
        <f t="shared" si="20"/>
        <v>1</v>
      </c>
      <c r="AG64" s="168">
        <f t="shared" si="14"/>
        <v>8.3308334457232611E-2</v>
      </c>
      <c r="AH64" s="165">
        <f t="shared" si="26"/>
        <v>0</v>
      </c>
      <c r="AI64" s="212">
        <f t="shared" si="17"/>
        <v>1</v>
      </c>
      <c r="AJ64" s="102">
        <f t="shared" si="22"/>
        <v>1.6499996185302792</v>
      </c>
      <c r="AK64" s="6" t="str">
        <f t="shared" si="7"/>
        <v/>
      </c>
      <c r="AL64" s="119">
        <f t="shared" si="24"/>
        <v>1</v>
      </c>
    </row>
    <row r="65" spans="1:40" ht="15.6">
      <c r="A65" s="206">
        <v>34761</v>
      </c>
      <c r="B65">
        <v>11.2799997329712</v>
      </c>
      <c r="C65">
        <v>21.420000076293899</v>
      </c>
      <c r="D65">
        <v>1.6000000238418599</v>
      </c>
      <c r="E65">
        <v>34.972989253919899</v>
      </c>
      <c r="F65" s="36">
        <f t="shared" si="2"/>
        <v>3.5702957895573739</v>
      </c>
      <c r="G65" s="41">
        <f t="shared" si="8"/>
        <v>46.97461640648347</v>
      </c>
      <c r="H65" s="42">
        <f t="shared" si="9"/>
        <v>0.93949232812966943</v>
      </c>
      <c r="I65" s="61">
        <f t="shared" si="3"/>
        <v>18.884999990463225</v>
      </c>
      <c r="J65" s="35">
        <f t="shared" si="4"/>
        <v>1</v>
      </c>
      <c r="K65" s="89">
        <f t="shared" si="15"/>
        <v>1</v>
      </c>
      <c r="L65" s="89">
        <f t="shared" si="19"/>
        <v>1</v>
      </c>
      <c r="M65" s="168">
        <f t="shared" si="10"/>
        <v>0.11611994034109589</v>
      </c>
      <c r="N65" s="165">
        <f t="shared" si="25"/>
        <v>0</v>
      </c>
      <c r="O65" s="212" t="str">
        <f t="shared" si="18"/>
        <v/>
      </c>
      <c r="P65" s="102">
        <f t="shared" si="21"/>
        <v>23.851999092101963</v>
      </c>
      <c r="Q65" s="6" t="str">
        <f t="shared" si="1"/>
        <v/>
      </c>
      <c r="R65" s="119">
        <f t="shared" si="23"/>
        <v>0</v>
      </c>
      <c r="S65">
        <v>62</v>
      </c>
      <c r="T65">
        <v>-37.450000000000003</v>
      </c>
      <c r="U65" s="206">
        <v>39509</v>
      </c>
      <c r="V65">
        <v>6.8400001525878897</v>
      </c>
      <c r="W65">
        <v>21.2399997711182</v>
      </c>
      <c r="X65">
        <v>0.40000000596046398</v>
      </c>
      <c r="Y65">
        <v>35.0318991289205</v>
      </c>
      <c r="Z65" s="36">
        <f t="shared" si="5"/>
        <v>3.9735596065968841</v>
      </c>
      <c r="AA65" s="41">
        <f t="shared" si="11"/>
        <v>24.669508880950328</v>
      </c>
      <c r="AB65" s="42">
        <f t="shared" si="12"/>
        <v>0.49339017761900655</v>
      </c>
      <c r="AC65" s="61">
        <f t="shared" si="6"/>
        <v>17.639999866485624</v>
      </c>
      <c r="AD65" s="37">
        <f t="shared" si="13"/>
        <v>1</v>
      </c>
      <c r="AE65" s="76">
        <f t="shared" si="16"/>
        <v>1</v>
      </c>
      <c r="AF65" s="89">
        <f t="shared" si="20"/>
        <v>1</v>
      </c>
      <c r="AG65" s="168">
        <f t="shared" si="14"/>
        <v>0.11168875872910604</v>
      </c>
      <c r="AH65" s="165">
        <f t="shared" si="26"/>
        <v>0</v>
      </c>
      <c r="AI65" s="212">
        <f t="shared" si="17"/>
        <v>1</v>
      </c>
      <c r="AJ65" s="102">
        <f t="shared" si="22"/>
        <v>1.6499996185302792</v>
      </c>
      <c r="AK65" s="6" t="str">
        <f t="shared" si="7"/>
        <v/>
      </c>
      <c r="AL65" s="119">
        <f t="shared" si="24"/>
        <v>1</v>
      </c>
    </row>
    <row r="66" spans="1:40" ht="15.6">
      <c r="A66" s="206">
        <v>34762</v>
      </c>
      <c r="B66">
        <v>10.039999961853001</v>
      </c>
      <c r="C66">
        <v>22.600000381469702</v>
      </c>
      <c r="D66">
        <v>0</v>
      </c>
      <c r="E66">
        <v>34.721249897453603</v>
      </c>
      <c r="F66" s="36">
        <f t="shared" si="2"/>
        <v>3.941494762744866</v>
      </c>
      <c r="G66" s="41">
        <f>IF((D66+G65-($AQ$2*F66))&gt;0,IF((D66+G65-($AQ$2*F66))&gt;$AQ$1,$AQ$1,(D66+G65-($AQ$2*F66))),0)</f>
        <v>43.821420596287581</v>
      </c>
      <c r="H66" s="42">
        <f t="shared" si="9"/>
        <v>0.8764284119257516</v>
      </c>
      <c r="I66" s="61">
        <f t="shared" si="3"/>
        <v>19.460000276565527</v>
      </c>
      <c r="J66" s="35">
        <f t="shared" si="4"/>
        <v>1</v>
      </c>
      <c r="K66" s="89">
        <f t="shared" si="15"/>
        <v>1</v>
      </c>
      <c r="L66" s="89">
        <f t="shared" si="19"/>
        <v>1</v>
      </c>
      <c r="M66" s="168">
        <f t="shared" si="10"/>
        <v>0.11528488383041124</v>
      </c>
      <c r="N66" s="165">
        <f t="shared" si="25"/>
        <v>0</v>
      </c>
      <c r="O66" s="212" t="str">
        <f t="shared" si="18"/>
        <v/>
      </c>
      <c r="P66" s="102">
        <f t="shared" si="21"/>
        <v>21.507999801635663</v>
      </c>
      <c r="Q66" s="6" t="str">
        <f t="shared" si="1"/>
        <v/>
      </c>
      <c r="R66" s="119">
        <f t="shared" si="23"/>
        <v>0</v>
      </c>
      <c r="S66">
        <v>63</v>
      </c>
      <c r="T66">
        <v>148.6</v>
      </c>
      <c r="U66" s="206">
        <v>39510</v>
      </c>
      <c r="V66">
        <v>8.4700002670288104</v>
      </c>
      <c r="W66">
        <v>25.620000839233398</v>
      </c>
      <c r="X66">
        <v>0</v>
      </c>
      <c r="Y66">
        <v>34.779797697175098</v>
      </c>
      <c r="Z66" s="36">
        <f t="shared" si="5"/>
        <v>4.7115233561472225</v>
      </c>
      <c r="AA66" s="41">
        <f t="shared" si="11"/>
        <v>20.90029019603255</v>
      </c>
      <c r="AB66" s="42">
        <f t="shared" si="12"/>
        <v>0.41800580392065101</v>
      </c>
      <c r="AC66" s="61">
        <f t="shared" si="6"/>
        <v>21.332500696182251</v>
      </c>
      <c r="AD66" s="37">
        <f t="shared" si="13"/>
        <v>1</v>
      </c>
      <c r="AE66" s="76">
        <f t="shared" si="16"/>
        <v>1</v>
      </c>
      <c r="AF66" s="89">
        <f t="shared" si="20"/>
        <v>1</v>
      </c>
      <c r="AG66" s="168">
        <f t="shared" si="14"/>
        <v>6.5894975482805138E-2</v>
      </c>
      <c r="AH66" s="165">
        <f t="shared" si="26"/>
        <v>1</v>
      </c>
      <c r="AI66" s="212">
        <f t="shared" si="17"/>
        <v>1</v>
      </c>
      <c r="AJ66" s="102">
        <f t="shared" si="22"/>
        <v>1.8660005569458007</v>
      </c>
      <c r="AK66" s="6" t="str">
        <f t="shared" si="7"/>
        <v/>
      </c>
      <c r="AL66" s="119">
        <f t="shared" si="24"/>
        <v>1</v>
      </c>
    </row>
    <row r="67" spans="1:40" ht="15.6">
      <c r="A67" s="206">
        <v>34763</v>
      </c>
      <c r="B67">
        <v>11.439999580383301</v>
      </c>
      <c r="C67">
        <v>25.75</v>
      </c>
      <c r="D67">
        <v>0</v>
      </c>
      <c r="E67">
        <v>34.467830264315701</v>
      </c>
      <c r="F67" s="36">
        <f t="shared" si="2"/>
        <v>4.4548926342245112</v>
      </c>
      <c r="G67" s="41">
        <f t="shared" si="8"/>
        <v>40.257506488907971</v>
      </c>
      <c r="H67" s="42">
        <f t="shared" si="9"/>
        <v>0.80515012977815947</v>
      </c>
      <c r="I67" s="61">
        <f t="shared" si="3"/>
        <v>22.172499895095825</v>
      </c>
      <c r="J67" s="35">
        <f t="shared" si="4"/>
        <v>1</v>
      </c>
      <c r="K67" s="89">
        <f t="shared" si="15"/>
        <v>1</v>
      </c>
      <c r="L67" s="89">
        <f t="shared" si="19"/>
        <v>1</v>
      </c>
      <c r="M67" s="168">
        <f t="shared" si="10"/>
        <v>0</v>
      </c>
      <c r="N67" s="165">
        <f t="shared" si="25"/>
        <v>0</v>
      </c>
      <c r="O67" s="212">
        <f t="shared" si="18"/>
        <v>1</v>
      </c>
      <c r="P67" s="102">
        <f t="shared" si="21"/>
        <v>23.595999717712324</v>
      </c>
      <c r="Q67" s="6" t="str">
        <f t="shared" ref="Q67:Q130" si="27">IF(R67&gt;R66,A67,"")</f>
        <v/>
      </c>
      <c r="R67" s="119">
        <f t="shared" si="23"/>
        <v>0</v>
      </c>
      <c r="S67">
        <v>64</v>
      </c>
      <c r="T67">
        <v>-37.450000000000003</v>
      </c>
      <c r="U67" s="206">
        <v>39511</v>
      </c>
      <c r="V67">
        <v>11.6499996185303</v>
      </c>
      <c r="W67">
        <v>21.75</v>
      </c>
      <c r="X67">
        <v>0</v>
      </c>
      <c r="Y67">
        <v>34.526002546858102</v>
      </c>
      <c r="Z67" s="36">
        <f t="shared" si="5"/>
        <v>3.5537578960539404</v>
      </c>
      <c r="AA67" s="41">
        <f t="shared" si="11"/>
        <v>18.057283879189399</v>
      </c>
      <c r="AB67" s="42">
        <f t="shared" si="12"/>
        <v>0.36114567758378796</v>
      </c>
      <c r="AC67" s="61">
        <f t="shared" si="6"/>
        <v>19.224999904632575</v>
      </c>
      <c r="AD67" s="37">
        <f t="shared" si="13"/>
        <v>1</v>
      </c>
      <c r="AE67" s="76">
        <f t="shared" si="16"/>
        <v>1</v>
      </c>
      <c r="AF67" s="89">
        <f t="shared" si="20"/>
        <v>1</v>
      </c>
      <c r="AG67" s="168">
        <f t="shared" si="14"/>
        <v>0.11592822961254473</v>
      </c>
      <c r="AH67" s="165">
        <f t="shared" si="26"/>
        <v>1</v>
      </c>
      <c r="AI67" s="212">
        <f t="shared" si="17"/>
        <v>1</v>
      </c>
      <c r="AJ67" s="102">
        <f t="shared" si="22"/>
        <v>2.0460004806518612</v>
      </c>
      <c r="AK67" s="6" t="str">
        <f t="shared" si="7"/>
        <v/>
      </c>
      <c r="AL67" s="119">
        <f t="shared" si="24"/>
        <v>0</v>
      </c>
    </row>
    <row r="68" spans="1:40" ht="15.6">
      <c r="A68" s="206">
        <v>34764</v>
      </c>
      <c r="B68">
        <v>13.75</v>
      </c>
      <c r="C68">
        <v>25.129999160766602</v>
      </c>
      <c r="D68">
        <v>0</v>
      </c>
      <c r="E68">
        <v>34.2127757493286</v>
      </c>
      <c r="F68" s="36">
        <f t="shared" ref="F68:F131" si="28">0.0023*(AVERAGE(B68:C68)+17.8)*(C68-B68)^0.5*E68/2.45</f>
        <v>4.0348820607945104</v>
      </c>
      <c r="G68" s="41">
        <f t="shared" si="8"/>
        <v>37.029600840272366</v>
      </c>
      <c r="H68" s="42">
        <f t="shared" si="9"/>
        <v>0.74059201680544728</v>
      </c>
      <c r="I68" s="61">
        <f t="shared" ref="I68:I131" si="29">(C68-(C68-B68)/4)</f>
        <v>22.284999370574951</v>
      </c>
      <c r="J68" s="35">
        <f t="shared" ref="J68:J131" si="30">IF(H68&gt;$AQ$3,1," ")</f>
        <v>1</v>
      </c>
      <c r="K68" s="89" t="str">
        <f t="shared" si="15"/>
        <v/>
      </c>
      <c r="L68" s="89">
        <f t="shared" si="19"/>
        <v>1</v>
      </c>
      <c r="M68" s="168">
        <f t="shared" si="10"/>
        <v>0</v>
      </c>
      <c r="N68" s="165">
        <f t="shared" si="25"/>
        <v>0</v>
      </c>
      <c r="O68" s="212" t="str">
        <f t="shared" si="18"/>
        <v/>
      </c>
      <c r="P68" s="102">
        <f t="shared" si="21"/>
        <v>22.547999191284102</v>
      </c>
      <c r="Q68" s="6" t="str">
        <f t="shared" si="27"/>
        <v/>
      </c>
      <c r="R68" s="119">
        <f t="shared" si="23"/>
        <v>0</v>
      </c>
      <c r="S68">
        <v>65</v>
      </c>
      <c r="T68">
        <v>148.6</v>
      </c>
      <c r="U68" s="206">
        <v>39512</v>
      </c>
      <c r="V68">
        <v>12.069999694824199</v>
      </c>
      <c r="W68">
        <v>23.399999618530298</v>
      </c>
      <c r="X68">
        <v>1.79999995231628</v>
      </c>
      <c r="Y68">
        <v>34.270567052618198</v>
      </c>
      <c r="Z68" s="36">
        <f t="shared" ref="Z68:Z131" si="31">0.0023*(AVERAGE(V68:W68)+17.8)*(W68-V68)^0.5*Y68/2.45</f>
        <v>3.8481705461058304</v>
      </c>
      <c r="AA68" s="41">
        <f t="shared" si="11"/>
        <v>16.778747394621014</v>
      </c>
      <c r="AB68" s="42">
        <f t="shared" si="12"/>
        <v>0.33557494789242026</v>
      </c>
      <c r="AC68" s="61">
        <f t="shared" ref="AC68:AC131" si="32">(W68-(W68-V68)/4)</f>
        <v>20.567499637603774</v>
      </c>
      <c r="AD68" s="37">
        <f t="shared" si="13"/>
        <v>1</v>
      </c>
      <c r="AE68" s="76">
        <f t="shared" si="16"/>
        <v>1</v>
      </c>
      <c r="AF68" s="89">
        <f t="shared" si="20"/>
        <v>1</v>
      </c>
      <c r="AG68" s="168">
        <f t="shared" si="14"/>
        <v>0.10285328113104927</v>
      </c>
      <c r="AH68" s="165">
        <f t="shared" si="26"/>
        <v>1</v>
      </c>
      <c r="AI68" s="212">
        <f t="shared" si="17"/>
        <v>1</v>
      </c>
      <c r="AJ68" s="102">
        <f t="shared" si="22"/>
        <v>3.3000001907348802</v>
      </c>
      <c r="AK68" s="6">
        <f t="shared" ref="AK68:AK131" si="33">IF(AL68&gt;AL67,U68,"")</f>
        <v>39512</v>
      </c>
      <c r="AL68" s="119">
        <f t="shared" si="24"/>
        <v>1</v>
      </c>
    </row>
    <row r="69" spans="1:40" ht="15.6">
      <c r="A69" s="206">
        <v>34765</v>
      </c>
      <c r="B69">
        <v>14.4700002670288</v>
      </c>
      <c r="C69">
        <v>27.569999694824201</v>
      </c>
      <c r="D69">
        <v>0</v>
      </c>
      <c r="E69">
        <v>33.956131747314501</v>
      </c>
      <c r="F69" s="36">
        <f t="shared" si="28"/>
        <v>4.478897573135912</v>
      </c>
      <c r="G69" s="41">
        <f t="shared" ref="G69:G132" si="34">IF((D69+G68-($AQ$2*F69))&gt;0,IF((D69+G68-($AQ$2*F69))&gt;$AQ$1,$AQ$1,(D69+G68-($AQ$2*F69))),0)</f>
        <v>33.446482781763635</v>
      </c>
      <c r="H69" s="42">
        <f t="shared" ref="H69:H132" si="35">IF(G69/$AQ$1&gt;1,1,G69/$AQ$1)</f>
        <v>0.66892965563527274</v>
      </c>
      <c r="I69" s="61">
        <f t="shared" si="29"/>
        <v>24.294999837875352</v>
      </c>
      <c r="J69" s="35">
        <f t="shared" si="30"/>
        <v>1</v>
      </c>
      <c r="K69" s="89" t="str">
        <f t="shared" si="15"/>
        <v/>
      </c>
      <c r="L69" s="89">
        <f t="shared" si="19"/>
        <v>1</v>
      </c>
      <c r="M69" s="168">
        <f t="shared" ref="M69:M132" si="36">IF(AND(I69&lt;21.5,I69&gt;4.5),0.000318*I69*(I69-4.5)*((21.5-I69)^(1/3.25)),0)</f>
        <v>0</v>
      </c>
      <c r="N69" s="165">
        <f t="shared" si="25"/>
        <v>0</v>
      </c>
      <c r="O69" s="212" t="str">
        <f t="shared" si="18"/>
        <v/>
      </c>
      <c r="P69" s="102">
        <f t="shared" si="21"/>
        <v>19.494000244140544</v>
      </c>
      <c r="Q69" s="6" t="str">
        <f t="shared" si="27"/>
        <v/>
      </c>
      <c r="R69" s="119">
        <f t="shared" si="23"/>
        <v>0</v>
      </c>
      <c r="S69">
        <v>66</v>
      </c>
      <c r="T69">
        <v>-37.450000000000003</v>
      </c>
      <c r="U69" s="206">
        <v>39513</v>
      </c>
      <c r="V69">
        <v>12.2700004577637</v>
      </c>
      <c r="W69">
        <v>30.430000305175799</v>
      </c>
      <c r="X69">
        <v>0</v>
      </c>
      <c r="Y69">
        <v>34.013544589104299</v>
      </c>
      <c r="Z69" s="36">
        <f t="shared" si="31"/>
        <v>5.3272531534877894</v>
      </c>
      <c r="AA69" s="41">
        <f t="shared" ref="AA69:AA132" si="37">IF((X69+AA68-($AP$2*Z69))&gt;0,IF((X69+AA68-($AP$2*Z69))&gt;$AP$1,$AP$1,(X69+AA68-($AP$2*Z69))),0)</f>
        <v>12.516944871830782</v>
      </c>
      <c r="AB69" s="42">
        <f t="shared" ref="AB69:AB132" si="38">IF(AA69/$AP$1&gt;1,1,AA69/$AP$1)</f>
        <v>0.25033889743661564</v>
      </c>
      <c r="AC69" s="61">
        <f t="shared" si="32"/>
        <v>25.890000343322775</v>
      </c>
      <c r="AD69" s="37">
        <f t="shared" ref="AD69:AD132" si="39">IF(AB69&gt;$AP$3,1," ")</f>
        <v>1</v>
      </c>
      <c r="AE69" s="76" t="str">
        <f t="shared" si="16"/>
        <v/>
      </c>
      <c r="AF69" s="89">
        <f t="shared" si="20"/>
        <v>1</v>
      </c>
      <c r="AG69" s="168">
        <f t="shared" ref="AG69:AG132" si="40">IF(AND(AC69&lt;21.5,AC69&gt;4.5),0.000318*AC69*(AC69-4.5)*((21.5-AC69)^(1/3.25)),0)</f>
        <v>0</v>
      </c>
      <c r="AH69" s="165">
        <f t="shared" si="26"/>
        <v>1</v>
      </c>
      <c r="AI69" s="212" t="str">
        <f t="shared" si="17"/>
        <v/>
      </c>
      <c r="AJ69" s="102">
        <f t="shared" si="22"/>
        <v>8.8120004653931012</v>
      </c>
      <c r="AK69" s="6" t="str">
        <f t="shared" si="33"/>
        <v/>
      </c>
      <c r="AL69" s="119">
        <f t="shared" si="24"/>
        <v>1</v>
      </c>
    </row>
    <row r="70" spans="1:40" ht="15.6">
      <c r="A70" s="206">
        <v>34766</v>
      </c>
      <c r="B70">
        <v>14.699999809265099</v>
      </c>
      <c r="C70">
        <v>24.659999847412099</v>
      </c>
      <c r="D70">
        <v>0</v>
      </c>
      <c r="E70">
        <v>33.697943653095898</v>
      </c>
      <c r="F70" s="36">
        <f t="shared" si="28"/>
        <v>3.7419191674929224</v>
      </c>
      <c r="G70" s="41">
        <f t="shared" si="34"/>
        <v>30.452947447769297</v>
      </c>
      <c r="H70" s="42">
        <f t="shared" si="35"/>
        <v>0.60905894895538593</v>
      </c>
      <c r="I70" s="61">
        <f t="shared" si="29"/>
        <v>22.169999837875348</v>
      </c>
      <c r="J70" s="35">
        <f t="shared" si="30"/>
        <v>1</v>
      </c>
      <c r="K70" s="89" t="str">
        <f t="shared" ref="K70:K133" si="41">IF((SUM(D66:D70))&gt;$AQ$6,1,"")</f>
        <v/>
      </c>
      <c r="L70" s="89">
        <f t="shared" si="19"/>
        <v>1</v>
      </c>
      <c r="M70" s="168">
        <f t="shared" si="36"/>
        <v>0</v>
      </c>
      <c r="N70" s="165">
        <f t="shared" si="25"/>
        <v>0</v>
      </c>
      <c r="O70" s="212" t="str">
        <f t="shared" si="18"/>
        <v/>
      </c>
      <c r="P70" s="102">
        <f t="shared" si="21"/>
        <v>13.947999382018963</v>
      </c>
      <c r="Q70" s="6" t="str">
        <f t="shared" si="27"/>
        <v/>
      </c>
      <c r="R70" s="119">
        <f t="shared" si="23"/>
        <v>0</v>
      </c>
      <c r="S70">
        <v>67</v>
      </c>
      <c r="T70">
        <v>148.6</v>
      </c>
      <c r="U70" s="206">
        <v>39514</v>
      </c>
      <c r="V70">
        <v>10.069999694824199</v>
      </c>
      <c r="W70">
        <v>20.620000839233398</v>
      </c>
      <c r="X70">
        <v>0</v>
      </c>
      <c r="Y70">
        <v>33.754988530965001</v>
      </c>
      <c r="Z70" s="36">
        <f t="shared" si="31"/>
        <v>3.4114891677951689</v>
      </c>
      <c r="AA70" s="41">
        <f t="shared" si="37"/>
        <v>9.7877535375946465</v>
      </c>
      <c r="AB70" s="42">
        <f t="shared" si="38"/>
        <v>0.19575507075189294</v>
      </c>
      <c r="AC70" s="61">
        <f t="shared" si="32"/>
        <v>17.9825005531311</v>
      </c>
      <c r="AD70" s="37" t="str">
        <f t="shared" si="39"/>
        <v xml:space="preserve"> </v>
      </c>
      <c r="AE70" s="76" t="str">
        <f t="shared" ref="AE70:AE133" si="42">IF((SUM(X66:X70))&gt;$AP$6,1,"")</f>
        <v/>
      </c>
      <c r="AF70" s="89">
        <f t="shared" si="20"/>
        <v>1</v>
      </c>
      <c r="AG70" s="168">
        <f t="shared" si="40"/>
        <v>0.11353235871646419</v>
      </c>
      <c r="AH70" s="165">
        <f t="shared" si="26"/>
        <v>1</v>
      </c>
      <c r="AI70" s="212" t="str">
        <f t="shared" si="17"/>
        <v/>
      </c>
      <c r="AJ70" s="102">
        <f t="shared" si="22"/>
        <v>8.8120004653931012</v>
      </c>
      <c r="AK70" s="6" t="str">
        <f t="shared" si="33"/>
        <v/>
      </c>
      <c r="AL70" s="119">
        <f t="shared" si="24"/>
        <v>1</v>
      </c>
    </row>
    <row r="71" spans="1:40" ht="15.6">
      <c r="A71" s="206">
        <v>34767</v>
      </c>
      <c r="B71">
        <v>12.9700002670288</v>
      </c>
      <c r="C71">
        <v>17.579999923706101</v>
      </c>
      <c r="D71">
        <v>4.3000001907348597</v>
      </c>
      <c r="E71">
        <v>33.438256861494899</v>
      </c>
      <c r="F71" s="36">
        <f t="shared" si="28"/>
        <v>2.2292341211658564</v>
      </c>
      <c r="G71" s="41">
        <f t="shared" si="34"/>
        <v>32.969560341571466</v>
      </c>
      <c r="H71" s="42">
        <f t="shared" si="35"/>
        <v>0.65939120683142927</v>
      </c>
      <c r="I71" s="61">
        <f t="shared" si="29"/>
        <v>16.427500009536775</v>
      </c>
      <c r="J71" s="35">
        <f t="shared" si="30"/>
        <v>1</v>
      </c>
      <c r="K71" s="89" t="str">
        <f t="shared" si="41"/>
        <v/>
      </c>
      <c r="L71" s="89">
        <f t="shared" si="19"/>
        <v>1</v>
      </c>
      <c r="M71" s="168">
        <f t="shared" si="36"/>
        <v>0.10269266469400182</v>
      </c>
      <c r="N71" s="165">
        <f t="shared" si="25"/>
        <v>0</v>
      </c>
      <c r="O71" s="212" t="str">
        <f t="shared" si="18"/>
        <v/>
      </c>
      <c r="P71" s="102">
        <f t="shared" si="21"/>
        <v>12.305999374389604</v>
      </c>
      <c r="Q71" s="6">
        <f t="shared" si="27"/>
        <v>34767</v>
      </c>
      <c r="R71" s="119">
        <f>IF(AND(AND(AND(SUM(D58:D62)&gt;$AP$6)),(L71=1)),1,0)</f>
        <v>1</v>
      </c>
      <c r="S71">
        <v>68</v>
      </c>
      <c r="T71">
        <v>-37.450000000000003</v>
      </c>
      <c r="U71" s="206">
        <v>39515</v>
      </c>
      <c r="V71">
        <v>8.2700004577636701</v>
      </c>
      <c r="W71">
        <v>26.5</v>
      </c>
      <c r="X71">
        <v>1.8999999761581401</v>
      </c>
      <c r="Y71">
        <v>33.494952252849103</v>
      </c>
      <c r="Z71" s="36">
        <f t="shared" si="31"/>
        <v>4.7238054377205847</v>
      </c>
      <c r="AA71" s="41">
        <f t="shared" si="37"/>
        <v>7.9087091635763187</v>
      </c>
      <c r="AB71" s="42">
        <f t="shared" si="38"/>
        <v>0.15817418327152638</v>
      </c>
      <c r="AC71" s="61">
        <f t="shared" si="32"/>
        <v>21.942500114440918</v>
      </c>
      <c r="AD71" s="37" t="str">
        <f t="shared" si="39"/>
        <v xml:space="preserve"> </v>
      </c>
      <c r="AE71" s="76" t="str">
        <f t="shared" si="42"/>
        <v/>
      </c>
      <c r="AF71" s="89">
        <f t="shared" si="20"/>
        <v>1</v>
      </c>
      <c r="AG71" s="168">
        <f t="shared" si="40"/>
        <v>0</v>
      </c>
      <c r="AH71" s="165">
        <f t="shared" si="26"/>
        <v>0</v>
      </c>
      <c r="AI71" s="212" t="str">
        <f t="shared" si="17"/>
        <v/>
      </c>
      <c r="AJ71" s="102">
        <f t="shared" si="22"/>
        <v>11.166000556945836</v>
      </c>
      <c r="AK71" s="6" t="str">
        <f t="shared" si="33"/>
        <v/>
      </c>
      <c r="AL71" s="119">
        <f t="shared" si="24"/>
        <v>1</v>
      </c>
    </row>
    <row r="72" spans="1:40" ht="15.6">
      <c r="A72" s="206">
        <v>34768</v>
      </c>
      <c r="B72">
        <v>9.8400001525878906</v>
      </c>
      <c r="C72">
        <v>18.790000915527301</v>
      </c>
      <c r="D72">
        <v>0.69999998807907104</v>
      </c>
      <c r="E72">
        <v>33.177116767333899</v>
      </c>
      <c r="F72" s="36">
        <f t="shared" si="28"/>
        <v>2.9924014925105666</v>
      </c>
      <c r="G72" s="41">
        <f t="shared" si="34"/>
        <v>31.275639135642084</v>
      </c>
      <c r="H72" s="42">
        <f t="shared" si="35"/>
        <v>0.62551278271284172</v>
      </c>
      <c r="I72" s="61">
        <f t="shared" si="29"/>
        <v>16.552500724792448</v>
      </c>
      <c r="J72" s="35">
        <f t="shared" si="30"/>
        <v>1</v>
      </c>
      <c r="K72" s="89">
        <f t="shared" si="41"/>
        <v>1</v>
      </c>
      <c r="L72" s="89">
        <f t="shared" si="19"/>
        <v>1</v>
      </c>
      <c r="M72" s="279">
        <f t="shared" si="36"/>
        <v>0.10375882675844755</v>
      </c>
      <c r="N72" s="165">
        <f t="shared" si="25"/>
        <v>0</v>
      </c>
      <c r="O72" s="212" t="str">
        <f t="shared" si="18"/>
        <v/>
      </c>
      <c r="P72" s="102">
        <f t="shared" si="21"/>
        <v>12.305999374389604</v>
      </c>
      <c r="Q72" s="6" t="str">
        <f t="shared" si="27"/>
        <v/>
      </c>
      <c r="R72" s="119">
        <f t="shared" si="23"/>
        <v>1</v>
      </c>
      <c r="S72">
        <v>69</v>
      </c>
      <c r="T72">
        <v>148.6</v>
      </c>
      <c r="U72" s="206">
        <v>39516</v>
      </c>
      <c r="V72">
        <v>10.920000076293899</v>
      </c>
      <c r="W72">
        <v>25.7600002288818</v>
      </c>
      <c r="X72">
        <v>0</v>
      </c>
      <c r="Y72">
        <v>33.233489129405399</v>
      </c>
      <c r="Z72" s="36">
        <f t="shared" si="31"/>
        <v>4.3435296849274483</v>
      </c>
      <c r="AA72" s="41">
        <f t="shared" si="37"/>
        <v>4.4338854156343599</v>
      </c>
      <c r="AB72" s="42">
        <f t="shared" si="38"/>
        <v>8.8677708312687203E-2</v>
      </c>
      <c r="AC72" s="61">
        <f t="shared" si="32"/>
        <v>22.050000190734824</v>
      </c>
      <c r="AD72" s="37" t="str">
        <f t="shared" si="39"/>
        <v xml:space="preserve"> </v>
      </c>
      <c r="AE72" s="76" t="str">
        <f t="shared" si="42"/>
        <v/>
      </c>
      <c r="AF72" s="89">
        <f t="shared" si="20"/>
        <v>1</v>
      </c>
      <c r="AG72" s="168">
        <f t="shared" si="40"/>
        <v>0</v>
      </c>
      <c r="AH72" s="165">
        <f t="shared" si="26"/>
        <v>0</v>
      </c>
      <c r="AI72" s="212" t="str">
        <f t="shared" ref="AI72:AI135" si="43">IF((AVERAGE(W66:W72))&lt;$AP$4,1,"")</f>
        <v/>
      </c>
      <c r="AJ72" s="102">
        <f t="shared" si="22"/>
        <v>13.606000709533694</v>
      </c>
      <c r="AK72" s="6" t="str">
        <f t="shared" si="33"/>
        <v/>
      </c>
      <c r="AL72" s="119">
        <f t="shared" si="24"/>
        <v>1</v>
      </c>
    </row>
    <row r="73" spans="1:40" ht="15.6">
      <c r="A73" s="206">
        <v>34769</v>
      </c>
      <c r="B73">
        <v>7.9899997711181596</v>
      </c>
      <c r="C73">
        <v>23.799999237060501</v>
      </c>
      <c r="D73">
        <v>0</v>
      </c>
      <c r="E73">
        <v>32.914568765435298</v>
      </c>
      <c r="F73" s="36">
        <f t="shared" si="28"/>
        <v>4.139818520181449</v>
      </c>
      <c r="G73" s="41">
        <f t="shared" si="34"/>
        <v>27.963784319496924</v>
      </c>
      <c r="H73" s="42">
        <f t="shared" si="35"/>
        <v>0.55927568638993852</v>
      </c>
      <c r="I73" s="61">
        <f t="shared" si="29"/>
        <v>19.847499370574916</v>
      </c>
      <c r="J73" s="35">
        <f t="shared" si="30"/>
        <v>1</v>
      </c>
      <c r="K73" s="89">
        <f t="shared" si="41"/>
        <v>1</v>
      </c>
      <c r="L73" s="89">
        <f t="shared" si="19"/>
        <v>1</v>
      </c>
      <c r="M73" s="279">
        <f t="shared" si="36"/>
        <v>0.11305533044415612</v>
      </c>
      <c r="N73" s="165">
        <f t="shared" si="25"/>
        <v>0</v>
      </c>
      <c r="O73" s="212" t="str">
        <f t="shared" ref="O73:O136" si="44">IF((AVERAGE(C67:C73))&lt;$AP$4,1,"")</f>
        <v/>
      </c>
      <c r="P73" s="102">
        <f t="shared" si="21"/>
        <v>12.983998870849536</v>
      </c>
      <c r="Q73" s="6" t="str">
        <f t="shared" si="27"/>
        <v/>
      </c>
      <c r="R73" s="119">
        <f t="shared" si="23"/>
        <v>1</v>
      </c>
      <c r="S73">
        <v>70</v>
      </c>
      <c r="T73">
        <v>-37.450000000000003</v>
      </c>
      <c r="U73" s="206">
        <v>39517</v>
      </c>
      <c r="V73">
        <v>12.810000419616699</v>
      </c>
      <c r="W73">
        <v>33.549999237060497</v>
      </c>
      <c r="X73">
        <v>0</v>
      </c>
      <c r="Y73">
        <v>32.970652535282703</v>
      </c>
      <c r="Z73" s="36">
        <f t="shared" si="31"/>
        <v>5.7765110715140802</v>
      </c>
      <c r="AA73" s="41">
        <f t="shared" si="37"/>
        <v>0</v>
      </c>
      <c r="AB73" s="42">
        <f t="shared" si="38"/>
        <v>0</v>
      </c>
      <c r="AC73" s="61">
        <f t="shared" si="32"/>
        <v>28.364999532699549</v>
      </c>
      <c r="AD73" s="37" t="str">
        <f t="shared" si="39"/>
        <v xml:space="preserve"> </v>
      </c>
      <c r="AE73" s="76" t="str">
        <f t="shared" si="42"/>
        <v/>
      </c>
      <c r="AF73" s="89">
        <f t="shared" si="20"/>
        <v>1</v>
      </c>
      <c r="AG73" s="168">
        <f t="shared" si="40"/>
        <v>0</v>
      </c>
      <c r="AH73" s="165">
        <f t="shared" si="26"/>
        <v>0</v>
      </c>
      <c r="AI73" s="212" t="str">
        <f t="shared" si="43"/>
        <v/>
      </c>
      <c r="AJ73" s="102">
        <f t="shared" si="22"/>
        <v>21.098000335693335</v>
      </c>
      <c r="AK73" s="6" t="str">
        <f t="shared" si="33"/>
        <v/>
      </c>
      <c r="AL73" s="119">
        <f t="shared" si="24"/>
        <v>1</v>
      </c>
      <c r="AN73" s="120"/>
    </row>
    <row r="74" spans="1:40" ht="15.6">
      <c r="A74" s="206">
        <v>34770</v>
      </c>
      <c r="B74">
        <v>12.449999809265099</v>
      </c>
      <c r="C74">
        <v>21.889999389648398</v>
      </c>
      <c r="D74">
        <v>0</v>
      </c>
      <c r="E74">
        <v>32.650658250621298</v>
      </c>
      <c r="F74" s="36">
        <f t="shared" si="28"/>
        <v>3.2933304355762174</v>
      </c>
      <c r="G74" s="41">
        <f t="shared" si="34"/>
        <v>25.329119971035951</v>
      </c>
      <c r="H74" s="42">
        <f t="shared" si="35"/>
        <v>0.50658239942071903</v>
      </c>
      <c r="I74" s="61">
        <f t="shared" si="29"/>
        <v>19.529999494552573</v>
      </c>
      <c r="J74" s="35">
        <f t="shared" si="30"/>
        <v>1</v>
      </c>
      <c r="K74" s="89">
        <f t="shared" si="41"/>
        <v>1</v>
      </c>
      <c r="L74" s="89">
        <f t="shared" si="19"/>
        <v>1</v>
      </c>
      <c r="M74" s="279">
        <f t="shared" si="36"/>
        <v>0.11499880963946763</v>
      </c>
      <c r="N74" s="165">
        <f t="shared" si="25"/>
        <v>0</v>
      </c>
      <c r="O74" s="212" t="str">
        <f t="shared" si="44"/>
        <v/>
      </c>
      <c r="P74" s="102">
        <f t="shared" si="21"/>
        <v>13.407998466491595</v>
      </c>
      <c r="Q74" s="6" t="str">
        <f t="shared" si="27"/>
        <v/>
      </c>
      <c r="R74" s="119">
        <f t="shared" si="23"/>
        <v>1</v>
      </c>
      <c r="S74">
        <v>71</v>
      </c>
      <c r="T74">
        <v>148.6</v>
      </c>
      <c r="U74" s="206">
        <v>39518</v>
      </c>
      <c r="V74">
        <v>12.9099998474121</v>
      </c>
      <c r="W74">
        <v>22.850000381469702</v>
      </c>
      <c r="X74">
        <v>0</v>
      </c>
      <c r="Y74">
        <v>32.706495845129702</v>
      </c>
      <c r="Z74" s="36">
        <f t="shared" si="31"/>
        <v>3.4539322872820351</v>
      </c>
      <c r="AA74" s="41">
        <f t="shared" si="37"/>
        <v>0</v>
      </c>
      <c r="AB74" s="42">
        <f t="shared" si="38"/>
        <v>0</v>
      </c>
      <c r="AC74" s="61">
        <f t="shared" si="32"/>
        <v>20.365000247955301</v>
      </c>
      <c r="AD74" s="37" t="str">
        <f t="shared" si="39"/>
        <v xml:space="preserve"> </v>
      </c>
      <c r="AE74" s="76" t="str">
        <f t="shared" si="42"/>
        <v/>
      </c>
      <c r="AF74" s="89" t="str">
        <f t="shared" si="20"/>
        <v/>
      </c>
      <c r="AG74" s="168">
        <f t="shared" si="40"/>
        <v>0.106825121949745</v>
      </c>
      <c r="AH74" s="165">
        <f t="shared" si="26"/>
        <v>0</v>
      </c>
      <c r="AI74" s="212" t="str">
        <f t="shared" si="43"/>
        <v/>
      </c>
      <c r="AJ74" s="102" t="str">
        <f t="shared" si="22"/>
        <v/>
      </c>
      <c r="AK74" s="6" t="str">
        <f t="shared" si="33"/>
        <v/>
      </c>
      <c r="AL74" s="119">
        <f t="shared" si="24"/>
        <v>0</v>
      </c>
      <c r="AN74" s="120"/>
    </row>
    <row r="75" spans="1:40" ht="15.6">
      <c r="A75" s="206">
        <v>34771</v>
      </c>
      <c r="B75">
        <v>7.0100002288818404</v>
      </c>
      <c r="C75">
        <v>18.9899997711182</v>
      </c>
      <c r="D75">
        <v>1.70000004768372</v>
      </c>
      <c r="E75">
        <v>32.385430617714299</v>
      </c>
      <c r="F75" s="36">
        <f t="shared" si="28"/>
        <v>3.2410859259715776</v>
      </c>
      <c r="G75" s="41">
        <f t="shared" si="34"/>
        <v>24.436251277942407</v>
      </c>
      <c r="H75" s="42">
        <f t="shared" si="35"/>
        <v>0.48872502555884817</v>
      </c>
      <c r="I75" s="61">
        <f t="shared" si="29"/>
        <v>15.99499988555911</v>
      </c>
      <c r="J75" s="35">
        <f t="shared" si="30"/>
        <v>1</v>
      </c>
      <c r="K75" s="89">
        <f t="shared" si="41"/>
        <v>1</v>
      </c>
      <c r="L75" s="89">
        <f t="shared" ref="L75:L138" si="45">IF((AVERAGE(I66:I75))&lt;$AQ$5,1,"")</f>
        <v>1</v>
      </c>
      <c r="M75" s="279">
        <f t="shared" si="36"/>
        <v>9.8820185685827816E-2</v>
      </c>
      <c r="N75" s="165">
        <f t="shared" si="25"/>
        <v>0</v>
      </c>
      <c r="O75" s="212" t="str">
        <f t="shared" si="44"/>
        <v/>
      </c>
      <c r="P75" s="102">
        <f t="shared" si="21"/>
        <v>13.407998466491595</v>
      </c>
      <c r="Q75" s="6" t="str">
        <f t="shared" si="27"/>
        <v/>
      </c>
      <c r="R75" s="119">
        <f t="shared" si="23"/>
        <v>1</v>
      </c>
      <c r="S75">
        <v>72</v>
      </c>
      <c r="T75">
        <v>-37.450000000000003</v>
      </c>
      <c r="U75" s="206">
        <v>39519</v>
      </c>
      <c r="V75">
        <v>13.1599998474121</v>
      </c>
      <c r="W75">
        <v>24.2399997711182</v>
      </c>
      <c r="X75">
        <v>0</v>
      </c>
      <c r="Y75">
        <v>32.441072433595103</v>
      </c>
      <c r="Z75" s="36">
        <f t="shared" si="31"/>
        <v>3.7001531092241113</v>
      </c>
      <c r="AA75" s="41">
        <f t="shared" si="37"/>
        <v>0</v>
      </c>
      <c r="AB75" s="42">
        <f t="shared" si="38"/>
        <v>0</v>
      </c>
      <c r="AC75" s="61">
        <f t="shared" si="32"/>
        <v>21.469999790191675</v>
      </c>
      <c r="AD75" s="37" t="str">
        <f t="shared" si="39"/>
        <v xml:space="preserve"> </v>
      </c>
      <c r="AE75" s="76" t="str">
        <f t="shared" si="42"/>
        <v/>
      </c>
      <c r="AF75" s="89" t="str">
        <f t="shared" ref="AF75:AF138" si="46">IF((AVERAGE(AC66:AC75))&lt;$AP$5,1,"")</f>
        <v/>
      </c>
      <c r="AG75" s="168">
        <f t="shared" si="40"/>
        <v>3.9387993375069721E-2</v>
      </c>
      <c r="AH75" s="165">
        <f t="shared" si="26"/>
        <v>0</v>
      </c>
      <c r="AI75" s="212" t="str">
        <f t="shared" si="43"/>
        <v/>
      </c>
      <c r="AJ75" s="102" t="str">
        <f t="shared" si="22"/>
        <v/>
      </c>
      <c r="AK75" s="6" t="str">
        <f t="shared" si="33"/>
        <v/>
      </c>
      <c r="AL75" s="119">
        <f t="shared" si="24"/>
        <v>0</v>
      </c>
      <c r="AN75" s="120"/>
    </row>
    <row r="76" spans="1:40" ht="15.6">
      <c r="A76" s="206">
        <v>34772</v>
      </c>
      <c r="B76">
        <v>8.8500003814697301</v>
      </c>
      <c r="C76">
        <v>20.180000305175799</v>
      </c>
      <c r="D76">
        <v>0.69999998807907104</v>
      </c>
      <c r="E76">
        <v>32.118931261536602</v>
      </c>
      <c r="F76" s="36">
        <f t="shared" si="28"/>
        <v>3.2797591771875569</v>
      </c>
      <c r="G76" s="41">
        <f t="shared" si="34"/>
        <v>22.512443924271434</v>
      </c>
      <c r="H76" s="42">
        <f t="shared" si="35"/>
        <v>0.45024887848542866</v>
      </c>
      <c r="I76" s="61">
        <f t="shared" si="29"/>
        <v>17.347500324249282</v>
      </c>
      <c r="J76" s="35">
        <f t="shared" si="30"/>
        <v>1</v>
      </c>
      <c r="K76" s="89" t="str">
        <f t="shared" si="41"/>
        <v/>
      </c>
      <c r="L76" s="89">
        <f t="shared" si="45"/>
        <v>1</v>
      </c>
      <c r="M76" s="279">
        <f t="shared" si="36"/>
        <v>0.10983272821550499</v>
      </c>
      <c r="N76" s="165">
        <f t="shared" si="25"/>
        <v>0</v>
      </c>
      <c r="O76" s="212">
        <f t="shared" si="44"/>
        <v>1</v>
      </c>
      <c r="P76" s="102">
        <f t="shared" ref="P76:P139" si="47">IF(L76=1,(AVERAGE(IF(I76&gt;$AQ$7,I76-$AQ$7,0),IF(I75&gt;$AQ$7,I75-$AQ$7,0),IF(I74&gt;$AQ$7,I74-$AQ$7,0),IF(I73&gt;$AQ$7,I73-$AQ$7,0),IF(I72&gt;$AQ$7,I72-$AQ$7,0),IF(I71&gt;$AQ$7,I71-$AQ$7,0),IF(I70&gt;$AQ$7,I70-$AQ$7,0),IF(I69&gt;$AQ$7,I69-$AQ$7,0),IF(I68&gt;$AQ$7,I68-$AQ$7,0),IF(I67&gt;$AQ$7,I67-$AQ$7,0)))*$AQ$8,"")</f>
        <v>13.039998245239172</v>
      </c>
      <c r="Q76" s="6" t="str">
        <f t="shared" si="27"/>
        <v/>
      </c>
      <c r="R76" s="119">
        <f t="shared" si="23"/>
        <v>1</v>
      </c>
      <c r="S76">
        <v>73</v>
      </c>
      <c r="T76">
        <v>148.6</v>
      </c>
      <c r="U76" s="206">
        <v>39520</v>
      </c>
      <c r="V76">
        <v>11.3400001525879</v>
      </c>
      <c r="W76">
        <v>29.219999313354499</v>
      </c>
      <c r="X76">
        <v>0</v>
      </c>
      <c r="Y76">
        <v>32.1744356753278</v>
      </c>
      <c r="Z76" s="36">
        <f t="shared" si="31"/>
        <v>4.8635498729388384</v>
      </c>
      <c r="AA76" s="41">
        <f t="shared" si="37"/>
        <v>0</v>
      </c>
      <c r="AB76" s="42">
        <f t="shared" si="38"/>
        <v>0</v>
      </c>
      <c r="AC76" s="61">
        <f t="shared" si="32"/>
        <v>24.749999523162849</v>
      </c>
      <c r="AD76" s="37" t="str">
        <f t="shared" si="39"/>
        <v xml:space="preserve"> </v>
      </c>
      <c r="AE76" s="76" t="str">
        <f t="shared" si="42"/>
        <v/>
      </c>
      <c r="AF76" s="89" t="str">
        <f t="shared" si="46"/>
        <v/>
      </c>
      <c r="AG76" s="168">
        <f t="shared" si="40"/>
        <v>0</v>
      </c>
      <c r="AH76" s="165">
        <f t="shared" si="26"/>
        <v>0</v>
      </c>
      <c r="AI76" s="212" t="str">
        <f t="shared" si="43"/>
        <v/>
      </c>
      <c r="AJ76" s="102" t="str">
        <f t="shared" ref="AJ76:AJ139" si="48">IF(AF76=1,(AVERAGE(IF(AC76&gt;$AP$7,AC76-$AP$7,0),IF(AC75&gt;$AP$7,AC75-$AP$7,0),IF(AC74&gt;$AP$7,AC74-$AP$7,0),IF(AC73&gt;$AP$7,AC73-$AP$7,0),IF(AC72&gt;$AP$7,AC72-$AP$7,0),IF(AC71&gt;$AP$7,AC71-$AP$7,0),IF(AC70&gt;$AP$7,AC70-$AP$7,0),IF(AC69&gt;$AP$7,AC69-$AP$7,0),IF(AC68&gt;$AP$7,AC68-$AP$7,0),IF(AC67&gt;$AP$7,AC67-$AP$7,0)))*$AP$8,"")</f>
        <v/>
      </c>
      <c r="AK76" s="6" t="str">
        <f t="shared" si="33"/>
        <v/>
      </c>
      <c r="AL76" s="119">
        <f t="shared" si="24"/>
        <v>0</v>
      </c>
      <c r="AN76" s="120"/>
    </row>
    <row r="77" spans="1:40" ht="15.6">
      <c r="A77" s="206">
        <v>34773</v>
      </c>
      <c r="B77">
        <v>9.7100000381469709</v>
      </c>
      <c r="C77">
        <v>15.6300001144409</v>
      </c>
      <c r="D77">
        <v>1.5</v>
      </c>
      <c r="E77">
        <v>31.851205576910399</v>
      </c>
      <c r="F77" s="36">
        <f t="shared" si="28"/>
        <v>2.2167715458544834</v>
      </c>
      <c r="G77" s="41">
        <f t="shared" si="34"/>
        <v>22.239026687587845</v>
      </c>
      <c r="H77" s="42">
        <f t="shared" si="35"/>
        <v>0.44478053375175691</v>
      </c>
      <c r="I77" s="61">
        <f t="shared" si="29"/>
        <v>14.150000095367417</v>
      </c>
      <c r="J77" s="35">
        <f t="shared" si="30"/>
        <v>1</v>
      </c>
      <c r="K77" s="89" t="str">
        <f t="shared" si="41"/>
        <v/>
      </c>
      <c r="L77" s="89">
        <f t="shared" si="45"/>
        <v>1</v>
      </c>
      <c r="M77" s="279">
        <f t="shared" si="36"/>
        <v>8.0215968088258385E-2</v>
      </c>
      <c r="N77" s="165">
        <f t="shared" si="25"/>
        <v>0</v>
      </c>
      <c r="O77" s="212">
        <f t="shared" si="44"/>
        <v>1</v>
      </c>
      <c r="P77" s="102">
        <f t="shared" si="47"/>
        <v>10.501998329162513</v>
      </c>
      <c r="Q77" s="6" t="str">
        <f t="shared" si="27"/>
        <v/>
      </c>
      <c r="R77" s="119">
        <f t="shared" si="23"/>
        <v>0</v>
      </c>
      <c r="S77">
        <v>74</v>
      </c>
      <c r="T77">
        <v>-37.450000000000003</v>
      </c>
      <c r="U77" s="206">
        <v>39521</v>
      </c>
      <c r="V77">
        <v>15.210000038146999</v>
      </c>
      <c r="W77">
        <v>36.790000915527301</v>
      </c>
      <c r="X77">
        <v>0</v>
      </c>
      <c r="Y77">
        <v>31.9066389449765</v>
      </c>
      <c r="Z77" s="36">
        <f t="shared" si="31"/>
        <v>6.094564165244817</v>
      </c>
      <c r="AA77" s="41">
        <f t="shared" si="37"/>
        <v>0</v>
      </c>
      <c r="AB77" s="42">
        <f t="shared" si="38"/>
        <v>0</v>
      </c>
      <c r="AC77" s="61">
        <f t="shared" si="32"/>
        <v>31.395000696182226</v>
      </c>
      <c r="AD77" s="37" t="str">
        <f t="shared" si="39"/>
        <v xml:space="preserve"> </v>
      </c>
      <c r="AE77" s="76" t="str">
        <f t="shared" si="42"/>
        <v/>
      </c>
      <c r="AF77" s="89" t="str">
        <f t="shared" si="46"/>
        <v/>
      </c>
      <c r="AG77" s="168">
        <f t="shared" si="40"/>
        <v>0</v>
      </c>
      <c r="AH77" s="165">
        <f t="shared" si="26"/>
        <v>0</v>
      </c>
      <c r="AI77" s="212" t="str">
        <f t="shared" si="43"/>
        <v/>
      </c>
      <c r="AJ77" s="102" t="str">
        <f t="shared" si="48"/>
        <v/>
      </c>
      <c r="AK77" s="6" t="str">
        <f t="shared" si="33"/>
        <v/>
      </c>
      <c r="AL77" s="119">
        <f t="shared" si="24"/>
        <v>0</v>
      </c>
      <c r="AN77" s="120"/>
    </row>
    <row r="78" spans="1:40" ht="15.6">
      <c r="A78" s="206">
        <v>34774</v>
      </c>
      <c r="B78">
        <v>7.9099998474121103</v>
      </c>
      <c r="C78">
        <v>19.870000839233398</v>
      </c>
      <c r="D78">
        <v>5.9000000953674299</v>
      </c>
      <c r="E78">
        <v>31.582309273455198</v>
      </c>
      <c r="F78" s="36">
        <f t="shared" si="28"/>
        <v>3.2493274951727673</v>
      </c>
      <c r="G78" s="41">
        <f t="shared" si="34"/>
        <v>25.539564786817063</v>
      </c>
      <c r="H78" s="42">
        <f t="shared" si="35"/>
        <v>0.5107912957363413</v>
      </c>
      <c r="I78" s="61">
        <f t="shared" si="29"/>
        <v>16.880000591278076</v>
      </c>
      <c r="J78" s="35">
        <f t="shared" si="30"/>
        <v>1</v>
      </c>
      <c r="K78" s="89">
        <f t="shared" si="41"/>
        <v>1</v>
      </c>
      <c r="L78" s="89">
        <f t="shared" si="45"/>
        <v>1</v>
      </c>
      <c r="M78" s="279">
        <f t="shared" si="36"/>
        <v>0.10642053773675929</v>
      </c>
      <c r="N78" s="165">
        <f t="shared" si="25"/>
        <v>0</v>
      </c>
      <c r="O78" s="212">
        <f t="shared" si="44"/>
        <v>1</v>
      </c>
      <c r="P78" s="102">
        <f t="shared" si="47"/>
        <v>7.8739988327025516</v>
      </c>
      <c r="Q78" s="6" t="str">
        <f t="shared" si="27"/>
        <v/>
      </c>
      <c r="R78" s="119">
        <f t="shared" si="23"/>
        <v>0</v>
      </c>
      <c r="S78">
        <v>75</v>
      </c>
      <c r="T78">
        <v>148.6</v>
      </c>
      <c r="U78" s="206">
        <v>39522</v>
      </c>
      <c r="V78">
        <v>16.090000152587901</v>
      </c>
      <c r="W78">
        <v>30.040000915527301</v>
      </c>
      <c r="X78">
        <v>0</v>
      </c>
      <c r="Y78">
        <v>31.637744089554801</v>
      </c>
      <c r="Z78" s="36">
        <f t="shared" si="31"/>
        <v>4.5332104901749641</v>
      </c>
      <c r="AA78" s="41">
        <f t="shared" si="37"/>
        <v>0</v>
      </c>
      <c r="AB78" s="42">
        <f t="shared" si="38"/>
        <v>0</v>
      </c>
      <c r="AC78" s="61">
        <f t="shared" si="32"/>
        <v>26.552500724792452</v>
      </c>
      <c r="AD78" s="37" t="str">
        <f t="shared" si="39"/>
        <v xml:space="preserve"> </v>
      </c>
      <c r="AE78" s="76" t="str">
        <f t="shared" si="42"/>
        <v/>
      </c>
      <c r="AF78" s="89" t="str">
        <f t="shared" si="46"/>
        <v/>
      </c>
      <c r="AG78" s="168">
        <f t="shared" si="40"/>
        <v>0</v>
      </c>
      <c r="AH78" s="165">
        <f t="shared" si="26"/>
        <v>0</v>
      </c>
      <c r="AI78" s="212" t="str">
        <f t="shared" si="43"/>
        <v/>
      </c>
      <c r="AJ78" s="102" t="str">
        <f t="shared" si="48"/>
        <v/>
      </c>
      <c r="AK78" s="6" t="str">
        <f t="shared" si="33"/>
        <v/>
      </c>
      <c r="AL78" s="119">
        <f t="shared" si="24"/>
        <v>0</v>
      </c>
      <c r="AN78" s="120"/>
    </row>
    <row r="79" spans="1:40" ht="15.6">
      <c r="A79" s="206">
        <v>34775</v>
      </c>
      <c r="B79">
        <v>10.3699998855591</v>
      </c>
      <c r="C79">
        <v>22.090000152587901</v>
      </c>
      <c r="D79">
        <v>0.60000002384185802</v>
      </c>
      <c r="E79">
        <v>31.312339319978999</v>
      </c>
      <c r="F79" s="36">
        <f t="shared" si="28"/>
        <v>3.4245461749491604</v>
      </c>
      <c r="G79" s="41">
        <f t="shared" si="34"/>
        <v>23.399927870699592</v>
      </c>
      <c r="H79" s="42">
        <f t="shared" si="35"/>
        <v>0.46799855741399182</v>
      </c>
      <c r="I79" s="61">
        <f t="shared" si="29"/>
        <v>19.160000085830703</v>
      </c>
      <c r="J79" s="35">
        <f t="shared" si="30"/>
        <v>1</v>
      </c>
      <c r="K79" s="89">
        <f t="shared" si="41"/>
        <v>1</v>
      </c>
      <c r="L79" s="89">
        <f t="shared" si="45"/>
        <v>1</v>
      </c>
      <c r="M79" s="279">
        <f t="shared" si="36"/>
        <v>0.11602764401535165</v>
      </c>
      <c r="N79" s="165">
        <f t="shared" si="25"/>
        <v>0</v>
      </c>
      <c r="O79" s="212">
        <f t="shared" si="44"/>
        <v>1</v>
      </c>
      <c r="P79" s="102">
        <f t="shared" si="47"/>
        <v>3.7659990310668321</v>
      </c>
      <c r="Q79" s="6" t="str">
        <f t="shared" si="27"/>
        <v/>
      </c>
      <c r="R79" s="119">
        <f t="shared" si="23"/>
        <v>0</v>
      </c>
      <c r="S79">
        <v>76</v>
      </c>
      <c r="T79">
        <v>-37.450000000000003</v>
      </c>
      <c r="U79" s="206">
        <v>39523</v>
      </c>
      <c r="V79">
        <v>14.8400001525879</v>
      </c>
      <c r="W79">
        <v>36.209999084472699</v>
      </c>
      <c r="X79">
        <v>0</v>
      </c>
      <c r="Y79">
        <v>31.367846845535901</v>
      </c>
      <c r="Z79" s="36">
        <f t="shared" si="31"/>
        <v>5.8977624802094937</v>
      </c>
      <c r="AA79" s="41">
        <f t="shared" si="37"/>
        <v>0</v>
      </c>
      <c r="AB79" s="42">
        <f t="shared" si="38"/>
        <v>0</v>
      </c>
      <c r="AC79" s="61">
        <f t="shared" si="32"/>
        <v>30.8674993515015</v>
      </c>
      <c r="AD79" s="37" t="str">
        <f t="shared" si="39"/>
        <v xml:space="preserve"> </v>
      </c>
      <c r="AE79" s="76" t="str">
        <f t="shared" si="42"/>
        <v/>
      </c>
      <c r="AF79" s="89" t="str">
        <f t="shared" si="46"/>
        <v/>
      </c>
      <c r="AG79" s="168">
        <f t="shared" si="40"/>
        <v>0</v>
      </c>
      <c r="AH79" s="165">
        <f t="shared" si="26"/>
        <v>0</v>
      </c>
      <c r="AI79" s="212" t="str">
        <f t="shared" si="43"/>
        <v/>
      </c>
      <c r="AJ79" s="102" t="str">
        <f t="shared" si="48"/>
        <v/>
      </c>
      <c r="AK79" s="6" t="str">
        <f t="shared" si="33"/>
        <v/>
      </c>
      <c r="AL79" s="119">
        <f t="shared" si="24"/>
        <v>0</v>
      </c>
      <c r="AN79" s="120"/>
    </row>
    <row r="80" spans="1:40" ht="15.6">
      <c r="A80" s="206">
        <v>34776</v>
      </c>
      <c r="B80">
        <v>10.180000305175801</v>
      </c>
      <c r="C80">
        <v>17.909999847412099</v>
      </c>
      <c r="D80">
        <v>0</v>
      </c>
      <c r="E80">
        <v>31.041403000086699</v>
      </c>
      <c r="F80" s="36">
        <f t="shared" si="28"/>
        <v>2.5800854056330018</v>
      </c>
      <c r="G80" s="41">
        <f t="shared" si="34"/>
        <v>21.335859546193191</v>
      </c>
      <c r="H80" s="42">
        <f t="shared" si="35"/>
        <v>0.42671719092386384</v>
      </c>
      <c r="I80" s="61">
        <f t="shared" si="29"/>
        <v>15.977499961853024</v>
      </c>
      <c r="J80" s="35">
        <f t="shared" si="30"/>
        <v>1</v>
      </c>
      <c r="K80" s="89">
        <f t="shared" si="41"/>
        <v>1</v>
      </c>
      <c r="L80" s="89">
        <f t="shared" si="45"/>
        <v>1</v>
      </c>
      <c r="M80" s="279">
        <f t="shared" si="36"/>
        <v>9.86580891900002E-2</v>
      </c>
      <c r="N80" s="165">
        <f t="shared" si="25"/>
        <v>0</v>
      </c>
      <c r="O80" s="212">
        <f t="shared" si="44"/>
        <v>1</v>
      </c>
      <c r="P80" s="102">
        <f t="shared" si="47"/>
        <v>1.2299991607665532</v>
      </c>
      <c r="Q80" s="6" t="str">
        <f t="shared" si="27"/>
        <v/>
      </c>
      <c r="R80" s="119">
        <f t="shared" si="23"/>
        <v>0</v>
      </c>
      <c r="S80">
        <v>77</v>
      </c>
      <c r="T80">
        <v>148.6</v>
      </c>
      <c r="U80" s="206">
        <v>39524</v>
      </c>
      <c r="V80">
        <v>16.440000534057599</v>
      </c>
      <c r="W80">
        <v>34.319999694824197</v>
      </c>
      <c r="X80">
        <v>0</v>
      </c>
      <c r="Y80">
        <v>31.097051421758099</v>
      </c>
      <c r="Z80" s="36">
        <f t="shared" si="31"/>
        <v>5.330247186935873</v>
      </c>
      <c r="AA80" s="41">
        <f t="shared" si="37"/>
        <v>0</v>
      </c>
      <c r="AB80" s="42">
        <f t="shared" si="38"/>
        <v>0</v>
      </c>
      <c r="AC80" s="61">
        <f t="shared" si="32"/>
        <v>29.849999904632547</v>
      </c>
      <c r="AD80" s="37" t="str">
        <f t="shared" si="39"/>
        <v xml:space="preserve"> </v>
      </c>
      <c r="AE80" s="76" t="str">
        <f t="shared" si="42"/>
        <v/>
      </c>
      <c r="AF80" s="89" t="str">
        <f t="shared" si="46"/>
        <v/>
      </c>
      <c r="AG80" s="168">
        <f t="shared" si="40"/>
        <v>0</v>
      </c>
      <c r="AH80" s="165">
        <f t="shared" si="26"/>
        <v>0</v>
      </c>
      <c r="AI80" s="212" t="str">
        <f t="shared" si="43"/>
        <v/>
      </c>
      <c r="AJ80" s="102" t="str">
        <f t="shared" si="48"/>
        <v/>
      </c>
      <c r="AK80" s="6" t="str">
        <f t="shared" si="33"/>
        <v/>
      </c>
      <c r="AL80" s="119">
        <f t="shared" si="24"/>
        <v>0</v>
      </c>
      <c r="AN80" s="120"/>
    </row>
    <row r="81" spans="1:40" ht="15.6">
      <c r="A81" s="206">
        <v>34777</v>
      </c>
      <c r="B81">
        <v>9.6899995803833008</v>
      </c>
      <c r="C81">
        <v>16.2299995422363</v>
      </c>
      <c r="D81">
        <v>2.5</v>
      </c>
      <c r="E81">
        <v>30.769607597383299</v>
      </c>
      <c r="F81" s="36">
        <f t="shared" si="28"/>
        <v>2.2722646243840505</v>
      </c>
      <c r="G81" s="41">
        <f t="shared" si="34"/>
        <v>22.018047846685953</v>
      </c>
      <c r="H81" s="42">
        <f t="shared" si="35"/>
        <v>0.44036095693371907</v>
      </c>
      <c r="I81" s="61">
        <f t="shared" si="29"/>
        <v>14.59499955177305</v>
      </c>
      <c r="J81" s="35">
        <f t="shared" si="30"/>
        <v>1</v>
      </c>
      <c r="K81" s="89">
        <f t="shared" si="41"/>
        <v>1</v>
      </c>
      <c r="L81" s="89">
        <f t="shared" si="45"/>
        <v>1</v>
      </c>
      <c r="M81" s="279">
        <f t="shared" si="36"/>
        <v>8.4906654434211373E-2</v>
      </c>
      <c r="N81" s="165">
        <f t="shared" si="25"/>
        <v>0</v>
      </c>
      <c r="O81" s="212">
        <f t="shared" si="44"/>
        <v>1</v>
      </c>
      <c r="P81" s="102">
        <f t="shared" si="47"/>
        <v>1.2299991607665532</v>
      </c>
      <c r="Q81" s="206">
        <f t="shared" si="27"/>
        <v>34777</v>
      </c>
      <c r="R81" s="119">
        <f t="shared" ref="R81:R144" si="49">IF(AND(AND(AND(SUM(D68:D72)&gt;$AP$6)),(L81=1)),1,0)</f>
        <v>1</v>
      </c>
      <c r="S81">
        <v>78</v>
      </c>
      <c r="T81">
        <v>-37.450000000000003</v>
      </c>
      <c r="U81" s="206">
        <v>39525</v>
      </c>
      <c r="V81">
        <v>17.950000762939499</v>
      </c>
      <c r="W81">
        <v>34.060001373291001</v>
      </c>
      <c r="X81">
        <v>0</v>
      </c>
      <c r="Y81">
        <v>30.825462027059501</v>
      </c>
      <c r="Z81" s="36">
        <f t="shared" si="31"/>
        <v>5.0879498277256738</v>
      </c>
      <c r="AA81" s="41">
        <f t="shared" si="37"/>
        <v>0</v>
      </c>
      <c r="AB81" s="42">
        <f t="shared" si="38"/>
        <v>0</v>
      </c>
      <c r="AC81" s="61">
        <f t="shared" si="32"/>
        <v>30.032501220703125</v>
      </c>
      <c r="AD81" s="37" t="str">
        <f t="shared" si="39"/>
        <v xml:space="preserve"> </v>
      </c>
      <c r="AE81" s="76" t="str">
        <f t="shared" si="42"/>
        <v/>
      </c>
      <c r="AF81" s="89" t="str">
        <f t="shared" si="46"/>
        <v/>
      </c>
      <c r="AG81" s="168">
        <f t="shared" si="40"/>
        <v>0</v>
      </c>
      <c r="AH81" s="165">
        <f t="shared" si="26"/>
        <v>0</v>
      </c>
      <c r="AI81" s="212" t="str">
        <f t="shared" si="43"/>
        <v/>
      </c>
      <c r="AJ81" s="102" t="str">
        <f t="shared" si="48"/>
        <v/>
      </c>
      <c r="AK81" s="6" t="str">
        <f t="shared" si="33"/>
        <v/>
      </c>
      <c r="AL81" s="119">
        <f t="shared" ref="AL81:AL144" si="50">IF(AND(AND(AND(SUM(X71:X75)&gt;$AP$6)),(AF81=1)),1,0)</f>
        <v>0</v>
      </c>
      <c r="AN81" s="120"/>
    </row>
    <row r="82" spans="1:40" ht="15.6">
      <c r="A82" s="206">
        <v>34778</v>
      </c>
      <c r="B82">
        <v>8.1700000762939506</v>
      </c>
      <c r="C82">
        <v>21.040000915527301</v>
      </c>
      <c r="D82">
        <v>0.10000000149011599</v>
      </c>
      <c r="E82">
        <v>30.497060395473898</v>
      </c>
      <c r="F82" s="36">
        <f t="shared" si="28"/>
        <v>3.3282891675760728</v>
      </c>
      <c r="G82" s="41">
        <f t="shared" si="34"/>
        <v>19.45541651411521</v>
      </c>
      <c r="H82" s="42">
        <f t="shared" si="35"/>
        <v>0.38910833028230418</v>
      </c>
      <c r="I82" s="61">
        <f t="shared" si="29"/>
        <v>17.822500705718962</v>
      </c>
      <c r="J82" s="35">
        <f t="shared" si="30"/>
        <v>1</v>
      </c>
      <c r="K82" s="89">
        <f t="shared" si="41"/>
        <v>1</v>
      </c>
      <c r="L82" s="89">
        <f t="shared" si="45"/>
        <v>1</v>
      </c>
      <c r="M82" s="279">
        <f t="shared" si="36"/>
        <v>0.11271914775368497</v>
      </c>
      <c r="N82" s="165">
        <f t="shared" si="25"/>
        <v>0</v>
      </c>
      <c r="O82" s="212">
        <f t="shared" si="44"/>
        <v>1</v>
      </c>
      <c r="P82" s="102">
        <f t="shared" si="47"/>
        <v>1.2299991607665532</v>
      </c>
      <c r="Q82" s="206" t="str">
        <f t="shared" si="27"/>
        <v/>
      </c>
      <c r="R82" s="119">
        <f t="shared" si="49"/>
        <v>1</v>
      </c>
      <c r="S82">
        <v>79</v>
      </c>
      <c r="T82">
        <v>148.6</v>
      </c>
      <c r="U82" s="206">
        <v>39526</v>
      </c>
      <c r="V82">
        <v>12.8999996185303</v>
      </c>
      <c r="W82">
        <v>23.590000152587901</v>
      </c>
      <c r="X82">
        <v>0.69999998807907104</v>
      </c>
      <c r="Y82">
        <v>30.5531828702781</v>
      </c>
      <c r="Z82" s="36">
        <f t="shared" si="31"/>
        <v>3.3802755416580368</v>
      </c>
      <c r="AA82" s="41">
        <f t="shared" si="37"/>
        <v>0</v>
      </c>
      <c r="AB82" s="42">
        <f t="shared" si="38"/>
        <v>0</v>
      </c>
      <c r="AC82" s="61">
        <f t="shared" si="32"/>
        <v>20.917500019073501</v>
      </c>
      <c r="AD82" s="37" t="str">
        <f t="shared" si="39"/>
        <v xml:space="preserve"> </v>
      </c>
      <c r="AE82" s="76" t="str">
        <f t="shared" si="42"/>
        <v/>
      </c>
      <c r="AF82" s="89" t="str">
        <f t="shared" si="46"/>
        <v/>
      </c>
      <c r="AG82" s="168">
        <f t="shared" si="40"/>
        <v>9.2475626473033715E-2</v>
      </c>
      <c r="AH82" s="165">
        <f t="shared" si="26"/>
        <v>0</v>
      </c>
      <c r="AI82" s="212" t="str">
        <f t="shared" si="43"/>
        <v/>
      </c>
      <c r="AJ82" s="102" t="str">
        <f t="shared" si="48"/>
        <v/>
      </c>
      <c r="AK82" s="6" t="str">
        <f t="shared" si="33"/>
        <v/>
      </c>
      <c r="AL82" s="119">
        <f t="shared" si="50"/>
        <v>0</v>
      </c>
      <c r="AN82" s="120"/>
    </row>
    <row r="83" spans="1:40" ht="15.6">
      <c r="A83" s="206">
        <v>34779</v>
      </c>
      <c r="B83">
        <v>8.9700002670288104</v>
      </c>
      <c r="C83">
        <v>24.030000686645501</v>
      </c>
      <c r="D83">
        <v>0</v>
      </c>
      <c r="E83">
        <v>30.223868677963399</v>
      </c>
      <c r="F83" s="36">
        <f t="shared" si="28"/>
        <v>3.7767516124335656</v>
      </c>
      <c r="G83" s="41">
        <f t="shared" si="34"/>
        <v>16.434015224168359</v>
      </c>
      <c r="H83" s="42">
        <f t="shared" si="35"/>
        <v>0.32868030448336716</v>
      </c>
      <c r="I83" s="61">
        <f t="shared" si="29"/>
        <v>20.265000581741329</v>
      </c>
      <c r="J83" s="35">
        <f t="shared" si="30"/>
        <v>1</v>
      </c>
      <c r="K83" s="89" t="str">
        <f t="shared" si="41"/>
        <v/>
      </c>
      <c r="L83" s="89">
        <f t="shared" si="45"/>
        <v>1</v>
      </c>
      <c r="M83" s="279">
        <f t="shared" si="36"/>
        <v>0.10841088416773194</v>
      </c>
      <c r="N83" s="170">
        <f t="shared" si="25"/>
        <v>1</v>
      </c>
      <c r="O83" s="212">
        <f t="shared" si="44"/>
        <v>1</v>
      </c>
      <c r="P83" s="102">
        <f t="shared" si="47"/>
        <v>1.5640001296996844</v>
      </c>
      <c r="Q83" s="206" t="str">
        <f t="shared" si="27"/>
        <v/>
      </c>
      <c r="R83" s="119">
        <f t="shared" si="49"/>
        <v>1</v>
      </c>
      <c r="S83">
        <v>80</v>
      </c>
      <c r="T83">
        <v>-37.450000000000003</v>
      </c>
      <c r="U83" s="206">
        <v>39527</v>
      </c>
      <c r="V83">
        <v>13.449999809265099</v>
      </c>
      <c r="W83">
        <v>27.209999084472699</v>
      </c>
      <c r="X83">
        <v>0.10000000149011599</v>
      </c>
      <c r="Y83">
        <v>30.280318160252101</v>
      </c>
      <c r="Z83" s="36">
        <f t="shared" si="31"/>
        <v>4.0206677848231616</v>
      </c>
      <c r="AA83" s="41">
        <f t="shared" si="37"/>
        <v>0</v>
      </c>
      <c r="AB83" s="42">
        <f t="shared" si="38"/>
        <v>0</v>
      </c>
      <c r="AC83" s="61">
        <f t="shared" si="32"/>
        <v>23.769999265670798</v>
      </c>
      <c r="AD83" s="37" t="str">
        <f t="shared" si="39"/>
        <v xml:space="preserve"> </v>
      </c>
      <c r="AE83" s="76" t="str">
        <f t="shared" si="42"/>
        <v/>
      </c>
      <c r="AF83" s="89" t="str">
        <f t="shared" si="46"/>
        <v/>
      </c>
      <c r="AG83" s="168">
        <f t="shared" si="40"/>
        <v>0</v>
      </c>
      <c r="AH83" s="165">
        <f t="shared" si="26"/>
        <v>0</v>
      </c>
      <c r="AI83" s="212" t="str">
        <f t="shared" si="43"/>
        <v/>
      </c>
      <c r="AJ83" s="102" t="str">
        <f t="shared" si="48"/>
        <v/>
      </c>
      <c r="AK83" s="6" t="str">
        <f t="shared" si="33"/>
        <v/>
      </c>
      <c r="AL83" s="119">
        <f t="shared" si="50"/>
        <v>0</v>
      </c>
      <c r="AN83" s="120"/>
    </row>
    <row r="84" spans="1:40" ht="15.6">
      <c r="A84" s="206">
        <v>34780</v>
      </c>
      <c r="B84">
        <v>11.5</v>
      </c>
      <c r="C84">
        <v>19.9899997711182</v>
      </c>
      <c r="D84">
        <v>0.10000000149011599</v>
      </c>
      <c r="E84">
        <v>29.9501397284569</v>
      </c>
      <c r="F84" s="36">
        <f t="shared" si="28"/>
        <v>2.7481614202358253</v>
      </c>
      <c r="G84" s="41">
        <f t="shared" si="34"/>
        <v>14.335486089469814</v>
      </c>
      <c r="H84" s="42">
        <f t="shared" si="35"/>
        <v>0.2867097217893963</v>
      </c>
      <c r="I84" s="61">
        <f t="shared" si="29"/>
        <v>17.867499828338651</v>
      </c>
      <c r="J84" s="35">
        <f t="shared" si="30"/>
        <v>1</v>
      </c>
      <c r="K84" s="89" t="str">
        <f t="shared" si="41"/>
        <v/>
      </c>
      <c r="L84" s="89">
        <f t="shared" si="45"/>
        <v>1</v>
      </c>
      <c r="M84" s="168">
        <f t="shared" si="36"/>
        <v>0.11295671688368594</v>
      </c>
      <c r="N84" s="165">
        <f t="shared" si="25"/>
        <v>1</v>
      </c>
      <c r="O84" s="212">
        <f t="shared" si="44"/>
        <v>1</v>
      </c>
      <c r="P84" s="102">
        <f t="shared" si="47"/>
        <v>1.1400005340576258</v>
      </c>
      <c r="Q84" s="206" t="str">
        <f t="shared" si="27"/>
        <v/>
      </c>
      <c r="R84" s="119">
        <f t="shared" si="49"/>
        <v>1</v>
      </c>
      <c r="S84">
        <v>81</v>
      </c>
      <c r="T84">
        <v>148.6</v>
      </c>
      <c r="U84" s="206">
        <v>39528</v>
      </c>
      <c r="V84">
        <v>8.3100004196166992</v>
      </c>
      <c r="W84">
        <v>14.670000076293899</v>
      </c>
      <c r="X84">
        <v>0.60000002384185802</v>
      </c>
      <c r="Y84">
        <v>30.0069721058196</v>
      </c>
      <c r="Z84" s="36">
        <f t="shared" si="31"/>
        <v>2.0808072275098475</v>
      </c>
      <c r="AA84" s="41">
        <f t="shared" si="37"/>
        <v>0</v>
      </c>
      <c r="AB84" s="42">
        <f t="shared" si="38"/>
        <v>0</v>
      </c>
      <c r="AC84" s="61">
        <f t="shared" si="32"/>
        <v>13.080000162124598</v>
      </c>
      <c r="AD84" s="37" t="str">
        <f t="shared" si="39"/>
        <v xml:space="preserve"> </v>
      </c>
      <c r="AE84" s="76" t="str">
        <f t="shared" si="42"/>
        <v/>
      </c>
      <c r="AF84" s="89" t="str">
        <f t="shared" si="46"/>
        <v/>
      </c>
      <c r="AG84" s="168">
        <f t="shared" si="40"/>
        <v>6.8743806384821998E-2</v>
      </c>
      <c r="AH84" s="165">
        <f t="shared" si="26"/>
        <v>0</v>
      </c>
      <c r="AI84" s="212" t="str">
        <f t="shared" si="43"/>
        <v/>
      </c>
      <c r="AJ84" s="102" t="str">
        <f t="shared" si="48"/>
        <v/>
      </c>
      <c r="AK84" s="6" t="str">
        <f t="shared" si="33"/>
        <v/>
      </c>
      <c r="AL84" s="119">
        <f t="shared" si="50"/>
        <v>0</v>
      </c>
      <c r="AN84" s="120"/>
    </row>
    <row r="85" spans="1:40" ht="15.6">
      <c r="A85" s="206">
        <v>34781</v>
      </c>
      <c r="B85">
        <v>11.289999961853001</v>
      </c>
      <c r="C85">
        <v>20.180000305175799</v>
      </c>
      <c r="D85">
        <v>1</v>
      </c>
      <c r="E85">
        <v>29.675980830559499</v>
      </c>
      <c r="F85" s="36">
        <f t="shared" si="28"/>
        <v>2.7855825603583324</v>
      </c>
      <c r="G85" s="41">
        <f t="shared" si="34"/>
        <v>13.107020041183148</v>
      </c>
      <c r="H85" s="42">
        <f t="shared" si="35"/>
        <v>0.26214040082366297</v>
      </c>
      <c r="I85" s="61">
        <f t="shared" si="29"/>
        <v>17.9575002193451</v>
      </c>
      <c r="J85" s="35">
        <f t="shared" si="30"/>
        <v>1</v>
      </c>
      <c r="K85" s="89" t="str">
        <f t="shared" si="41"/>
        <v/>
      </c>
      <c r="L85" s="89">
        <f t="shared" si="45"/>
        <v>1</v>
      </c>
      <c r="M85" s="168">
        <f t="shared" si="36"/>
        <v>0.11341116346533023</v>
      </c>
      <c r="N85" s="165">
        <f t="shared" si="25"/>
        <v>1</v>
      </c>
      <c r="O85" s="212">
        <f t="shared" si="44"/>
        <v>1</v>
      </c>
      <c r="P85" s="102">
        <f t="shared" si="47"/>
        <v>1.1400005340576258</v>
      </c>
      <c r="Q85" s="206" t="str">
        <f t="shared" si="27"/>
        <v/>
      </c>
      <c r="R85" s="119">
        <f t="shared" si="49"/>
        <v>0</v>
      </c>
      <c r="S85">
        <v>82</v>
      </c>
      <c r="T85">
        <v>-37.450000000000003</v>
      </c>
      <c r="U85" s="206">
        <v>39529</v>
      </c>
      <c r="V85">
        <v>6.0500001907348597</v>
      </c>
      <c r="W85">
        <v>21.709999084472699</v>
      </c>
      <c r="X85">
        <v>0.5</v>
      </c>
      <c r="Y85">
        <v>29.733248915818798</v>
      </c>
      <c r="Z85" s="36">
        <f t="shared" si="31"/>
        <v>3.4993320121990847</v>
      </c>
      <c r="AA85" s="41">
        <f t="shared" si="37"/>
        <v>0</v>
      </c>
      <c r="AB85" s="42">
        <f t="shared" si="38"/>
        <v>0</v>
      </c>
      <c r="AC85" s="61">
        <f t="shared" si="32"/>
        <v>17.79499936103824</v>
      </c>
      <c r="AD85" s="37" t="str">
        <f t="shared" si="39"/>
        <v xml:space="preserve"> </v>
      </c>
      <c r="AE85" s="76" t="str">
        <f t="shared" si="42"/>
        <v/>
      </c>
      <c r="AF85" s="89" t="str">
        <f t="shared" si="46"/>
        <v/>
      </c>
      <c r="AG85" s="168">
        <f t="shared" si="40"/>
        <v>0.11257065633183279</v>
      </c>
      <c r="AH85" s="165">
        <f t="shared" si="26"/>
        <v>0</v>
      </c>
      <c r="AI85" s="212" t="str">
        <f t="shared" si="43"/>
        <v/>
      </c>
      <c r="AJ85" s="102" t="str">
        <f t="shared" si="48"/>
        <v/>
      </c>
      <c r="AK85" s="6" t="str">
        <f t="shared" si="33"/>
        <v/>
      </c>
      <c r="AL85" s="119">
        <f t="shared" si="50"/>
        <v>0</v>
      </c>
    </row>
    <row r="86" spans="1:40" ht="15.6">
      <c r="A86" s="206">
        <v>34782</v>
      </c>
      <c r="B86">
        <v>8.4200000762939506</v>
      </c>
      <c r="C86">
        <v>21.790000915527301</v>
      </c>
      <c r="D86">
        <v>0</v>
      </c>
      <c r="E86">
        <v>29.401499267876002</v>
      </c>
      <c r="F86" s="36">
        <f t="shared" si="28"/>
        <v>3.3209233172453172</v>
      </c>
      <c r="G86" s="41">
        <f t="shared" si="34"/>
        <v>10.450281387386894</v>
      </c>
      <c r="H86" s="42">
        <f t="shared" si="35"/>
        <v>0.2090056277477379</v>
      </c>
      <c r="I86" s="61">
        <f t="shared" si="29"/>
        <v>18.447500705718962</v>
      </c>
      <c r="J86" s="35">
        <f t="shared" si="30"/>
        <v>1</v>
      </c>
      <c r="K86" s="89" t="str">
        <f t="shared" si="41"/>
        <v/>
      </c>
      <c r="L86" s="89">
        <f t="shared" si="45"/>
        <v>1</v>
      </c>
      <c r="M86" s="168">
        <f t="shared" si="36"/>
        <v>0.11534156482145613</v>
      </c>
      <c r="N86" s="165">
        <f t="shared" si="25"/>
        <v>1</v>
      </c>
      <c r="O86" s="212">
        <f t="shared" si="44"/>
        <v>1</v>
      </c>
      <c r="P86" s="102">
        <f t="shared" si="47"/>
        <v>1.1400005340576258</v>
      </c>
      <c r="Q86" s="206" t="str">
        <f t="shared" si="27"/>
        <v/>
      </c>
      <c r="R86" s="119">
        <f t="shared" si="49"/>
        <v>0</v>
      </c>
      <c r="S86">
        <v>83</v>
      </c>
      <c r="T86">
        <v>148.6</v>
      </c>
      <c r="U86" s="206">
        <v>39530</v>
      </c>
      <c r="V86">
        <v>10.050000190734901</v>
      </c>
      <c r="W86">
        <v>25.790000915527301</v>
      </c>
      <c r="X86">
        <v>0</v>
      </c>
      <c r="Y86">
        <v>29.4592527990877</v>
      </c>
      <c r="Z86" s="36">
        <f t="shared" si="31"/>
        <v>3.9191989478659881</v>
      </c>
      <c r="AA86" s="41">
        <f t="shared" si="37"/>
        <v>0</v>
      </c>
      <c r="AB86" s="42">
        <f t="shared" si="38"/>
        <v>0</v>
      </c>
      <c r="AC86" s="61">
        <f t="shared" si="32"/>
        <v>21.855000734329202</v>
      </c>
      <c r="AD86" s="37" t="str">
        <f t="shared" si="39"/>
        <v xml:space="preserve"> </v>
      </c>
      <c r="AE86" s="76" t="str">
        <f t="shared" si="42"/>
        <v/>
      </c>
      <c r="AF86" s="89" t="str">
        <f t="shared" si="46"/>
        <v/>
      </c>
      <c r="AG86" s="168">
        <f t="shared" si="40"/>
        <v>0</v>
      </c>
      <c r="AH86" s="165">
        <f t="shared" si="26"/>
        <v>0</v>
      </c>
      <c r="AI86" s="212" t="str">
        <f t="shared" si="43"/>
        <v/>
      </c>
      <c r="AJ86" s="102" t="str">
        <f t="shared" si="48"/>
        <v/>
      </c>
      <c r="AK86" s="6" t="str">
        <f t="shared" si="33"/>
        <v/>
      </c>
      <c r="AL86" s="119">
        <f t="shared" si="50"/>
        <v>0</v>
      </c>
    </row>
    <row r="87" spans="1:40" ht="15.6">
      <c r="A87" s="206">
        <v>34783</v>
      </c>
      <c r="B87">
        <v>6.6399998664856001</v>
      </c>
      <c r="C87">
        <v>15.2700004577637</v>
      </c>
      <c r="D87">
        <v>2.4000000953674299</v>
      </c>
      <c r="E87">
        <v>29.126802324011599</v>
      </c>
      <c r="F87" s="36">
        <f t="shared" si="28"/>
        <v>2.3097945226550176</v>
      </c>
      <c r="G87" s="41">
        <f t="shared" si="34"/>
        <v>11.00244586463031</v>
      </c>
      <c r="H87" s="42">
        <f t="shared" si="35"/>
        <v>0.2200489172926062</v>
      </c>
      <c r="I87" s="61">
        <f t="shared" si="29"/>
        <v>13.112500309944174</v>
      </c>
      <c r="J87" s="35">
        <f t="shared" si="30"/>
        <v>1</v>
      </c>
      <c r="K87" s="89" t="str">
        <f t="shared" si="41"/>
        <v/>
      </c>
      <c r="L87" s="89">
        <f t="shared" si="45"/>
        <v>1</v>
      </c>
      <c r="M87" s="168">
        <f t="shared" si="36"/>
        <v>6.9093390192239659E-2</v>
      </c>
      <c r="N87" s="165">
        <f t="shared" ref="N87:N150" si="51">IF(AND(SUM(M76:M87)&gt;1,SUM(D72:D76)&gt;$AP$6),1,0)</f>
        <v>0</v>
      </c>
      <c r="O87" s="212">
        <f t="shared" si="44"/>
        <v>1</v>
      </c>
      <c r="P87" s="102">
        <f t="shared" si="47"/>
        <v>1.1400005340576258</v>
      </c>
      <c r="Q87" s="206">
        <f t="shared" si="27"/>
        <v>34783</v>
      </c>
      <c r="R87" s="119">
        <f t="shared" si="49"/>
        <v>1</v>
      </c>
      <c r="S87">
        <v>84</v>
      </c>
      <c r="T87">
        <v>-37.450000000000003</v>
      </c>
      <c r="U87" s="206">
        <v>39531</v>
      </c>
      <c r="V87">
        <v>13.2299995422363</v>
      </c>
      <c r="W87">
        <v>26.350000381469702</v>
      </c>
      <c r="X87">
        <v>0.10000000149011599</v>
      </c>
      <c r="Y87">
        <v>29.1850879644646</v>
      </c>
      <c r="Z87" s="36">
        <f t="shared" si="31"/>
        <v>3.7304567990094837</v>
      </c>
      <c r="AA87" s="41">
        <f t="shared" si="37"/>
        <v>0</v>
      </c>
      <c r="AB87" s="42">
        <f t="shared" si="38"/>
        <v>0</v>
      </c>
      <c r="AC87" s="61">
        <f t="shared" si="32"/>
        <v>23.070000171661352</v>
      </c>
      <c r="AD87" s="37" t="str">
        <f t="shared" si="39"/>
        <v xml:space="preserve"> </v>
      </c>
      <c r="AE87" s="76" t="str">
        <f t="shared" si="42"/>
        <v/>
      </c>
      <c r="AF87" s="89" t="str">
        <f t="shared" si="46"/>
        <v/>
      </c>
      <c r="AG87" s="168">
        <f t="shared" si="40"/>
        <v>0</v>
      </c>
      <c r="AH87" s="165">
        <f t="shared" ref="AH87:AH150" si="52">IF(AND(SUM(AG76:AG87)&gt;1,SUM(X72:X76)&gt;$AP$6),1,0)</f>
        <v>0</v>
      </c>
      <c r="AI87" s="212" t="str">
        <f t="shared" si="43"/>
        <v/>
      </c>
      <c r="AJ87" s="102" t="str">
        <f t="shared" si="48"/>
        <v/>
      </c>
      <c r="AK87" s="6" t="str">
        <f t="shared" si="33"/>
        <v/>
      </c>
      <c r="AL87" s="119">
        <f t="shared" si="50"/>
        <v>0</v>
      </c>
    </row>
    <row r="88" spans="1:40" ht="15.6">
      <c r="A88" s="206">
        <v>34784</v>
      </c>
      <c r="B88">
        <v>4.9299998283386204</v>
      </c>
      <c r="C88">
        <v>21.280000686645501</v>
      </c>
      <c r="D88">
        <v>0</v>
      </c>
      <c r="E88">
        <v>28.851997282571201</v>
      </c>
      <c r="F88" s="36">
        <f t="shared" si="28"/>
        <v>3.384739703003921</v>
      </c>
      <c r="G88" s="41">
        <f t="shared" si="34"/>
        <v>8.2946541022271738</v>
      </c>
      <c r="H88" s="42">
        <f t="shared" si="35"/>
        <v>0.16589308204454348</v>
      </c>
      <c r="I88" s="61">
        <f t="shared" si="29"/>
        <v>17.19250047206878</v>
      </c>
      <c r="J88" s="35" t="str">
        <f t="shared" si="30"/>
        <v xml:space="preserve"> </v>
      </c>
      <c r="K88" s="89" t="str">
        <f t="shared" si="41"/>
        <v/>
      </c>
      <c r="L88" s="89">
        <f t="shared" si="45"/>
        <v>1</v>
      </c>
      <c r="M88" s="168">
        <f t="shared" si="36"/>
        <v>0.10875759126769798</v>
      </c>
      <c r="N88" s="165">
        <f t="shared" si="51"/>
        <v>0</v>
      </c>
      <c r="O88" s="212">
        <f t="shared" si="44"/>
        <v>1</v>
      </c>
      <c r="P88" s="102">
        <f t="shared" si="47"/>
        <v>1.1400005340576258</v>
      </c>
      <c r="Q88" s="206" t="str">
        <f t="shared" si="27"/>
        <v/>
      </c>
      <c r="R88" s="119">
        <f t="shared" si="49"/>
        <v>1</v>
      </c>
      <c r="S88">
        <v>85</v>
      </c>
      <c r="T88">
        <v>148.6</v>
      </c>
      <c r="U88" s="206">
        <v>39532</v>
      </c>
      <c r="V88">
        <v>14.1499996185303</v>
      </c>
      <c r="W88">
        <v>23.290000915527301</v>
      </c>
      <c r="X88">
        <v>8.3999996185302699</v>
      </c>
      <c r="Y88">
        <v>28.9108586207876</v>
      </c>
      <c r="Z88" s="36">
        <f t="shared" si="31"/>
        <v>2.9965852833292987</v>
      </c>
      <c r="AA88" s="41">
        <f t="shared" si="37"/>
        <v>6.0027313918668312</v>
      </c>
      <c r="AB88" s="42">
        <f t="shared" si="38"/>
        <v>0.12005462783733663</v>
      </c>
      <c r="AC88" s="61">
        <f t="shared" si="32"/>
        <v>21.005000591278051</v>
      </c>
      <c r="AD88" s="37" t="str">
        <f t="shared" si="39"/>
        <v xml:space="preserve"> </v>
      </c>
      <c r="AE88" s="76">
        <f t="shared" si="42"/>
        <v>1</v>
      </c>
      <c r="AF88" s="89" t="str">
        <f t="shared" si="46"/>
        <v/>
      </c>
      <c r="AG88" s="168">
        <f t="shared" si="40"/>
        <v>8.8796852412998159E-2</v>
      </c>
      <c r="AH88" s="165">
        <f t="shared" si="52"/>
        <v>0</v>
      </c>
      <c r="AI88" s="212" t="str">
        <f t="shared" si="43"/>
        <v/>
      </c>
      <c r="AJ88" s="102" t="str">
        <f t="shared" si="48"/>
        <v/>
      </c>
      <c r="AK88" s="6" t="str">
        <f t="shared" si="33"/>
        <v/>
      </c>
      <c r="AL88" s="119">
        <f t="shared" si="50"/>
        <v>0</v>
      </c>
    </row>
    <row r="89" spans="1:40" ht="15.6">
      <c r="A89" s="206">
        <v>34785</v>
      </c>
      <c r="B89">
        <v>7.1999998092651403</v>
      </c>
      <c r="C89">
        <v>15.1099996566772</v>
      </c>
      <c r="D89">
        <v>0</v>
      </c>
      <c r="E89">
        <v>28.577191427159899</v>
      </c>
      <c r="F89" s="36">
        <f t="shared" si="28"/>
        <v>2.184706488243374</v>
      </c>
      <c r="G89" s="41">
        <f t="shared" si="34"/>
        <v>6.5468889116324744</v>
      </c>
      <c r="H89" s="42">
        <f t="shared" si="35"/>
        <v>0.13093777823264949</v>
      </c>
      <c r="I89" s="61">
        <f t="shared" si="29"/>
        <v>13.132499694824185</v>
      </c>
      <c r="J89" s="35" t="str">
        <f t="shared" si="30"/>
        <v xml:space="preserve"> </v>
      </c>
      <c r="K89" s="89" t="str">
        <f t="shared" si="41"/>
        <v/>
      </c>
      <c r="L89" s="89">
        <f>IF((AVERAGE(I80:I89))&lt;$AQ$5,1,"")</f>
        <v>1</v>
      </c>
      <c r="M89" s="168">
        <f t="shared" si="36"/>
        <v>6.9308532331382636E-2</v>
      </c>
      <c r="N89" s="165">
        <f t="shared" si="51"/>
        <v>1</v>
      </c>
      <c r="O89" s="212">
        <f t="shared" si="44"/>
        <v>1</v>
      </c>
      <c r="P89" s="102">
        <f t="shared" si="47"/>
        <v>1.0120004653930637</v>
      </c>
      <c r="Q89" s="206" t="str">
        <f t="shared" si="27"/>
        <v/>
      </c>
      <c r="R89" s="119">
        <f t="shared" si="49"/>
        <v>1</v>
      </c>
      <c r="S89">
        <v>86</v>
      </c>
      <c r="T89">
        <v>-37.450000000000003</v>
      </c>
      <c r="U89" s="206">
        <v>39533</v>
      </c>
      <c r="V89">
        <v>11.210000038146999</v>
      </c>
      <c r="W89">
        <v>19.950000762939499</v>
      </c>
      <c r="X89">
        <v>4.5</v>
      </c>
      <c r="Y89">
        <v>28.6366689768947</v>
      </c>
      <c r="Z89" s="36">
        <f t="shared" si="31"/>
        <v>2.6529332498405425</v>
      </c>
      <c r="AA89" s="41">
        <f t="shared" si="37"/>
        <v>8.3803847919943966</v>
      </c>
      <c r="AB89" s="42">
        <f t="shared" si="38"/>
        <v>0.16760769583988794</v>
      </c>
      <c r="AC89" s="61">
        <f t="shared" si="32"/>
        <v>17.765000581741376</v>
      </c>
      <c r="AD89" s="37" t="str">
        <f t="shared" si="39"/>
        <v xml:space="preserve"> </v>
      </c>
      <c r="AE89" s="76">
        <f t="shared" si="42"/>
        <v>1</v>
      </c>
      <c r="AF89" s="89" t="str">
        <f t="shared" si="46"/>
        <v/>
      </c>
      <c r="AG89" s="168">
        <f t="shared" si="40"/>
        <v>0.11240587635091705</v>
      </c>
      <c r="AH89" s="165">
        <f t="shared" si="52"/>
        <v>0</v>
      </c>
      <c r="AI89" s="212" t="str">
        <f t="shared" si="43"/>
        <v/>
      </c>
      <c r="AJ89" s="102" t="str">
        <f t="shared" si="48"/>
        <v/>
      </c>
      <c r="AK89" s="6" t="str">
        <f t="shared" si="33"/>
        <v/>
      </c>
      <c r="AL89" s="119">
        <f t="shared" si="50"/>
        <v>0</v>
      </c>
    </row>
    <row r="90" spans="1:40" ht="15.6">
      <c r="A90" s="206">
        <v>34786</v>
      </c>
      <c r="B90">
        <v>7.7600002288818404</v>
      </c>
      <c r="C90">
        <v>14.579999923706101</v>
      </c>
      <c r="D90">
        <v>1.3999999761581401</v>
      </c>
      <c r="E90">
        <v>28.3024920413826</v>
      </c>
      <c r="F90" s="36">
        <f t="shared" si="28"/>
        <v>2.0101436881082093</v>
      </c>
      <c r="G90" s="41">
        <f t="shared" si="34"/>
        <v>6.3387739373040475</v>
      </c>
      <c r="H90" s="42">
        <f t="shared" si="35"/>
        <v>0.12677547874608094</v>
      </c>
      <c r="I90" s="61">
        <f t="shared" si="29"/>
        <v>12.875000000000036</v>
      </c>
      <c r="J90" s="35" t="str">
        <f t="shared" si="30"/>
        <v xml:space="preserve"> </v>
      </c>
      <c r="K90" s="89" t="str">
        <f t="shared" si="41"/>
        <v/>
      </c>
      <c r="L90" s="89">
        <f t="shared" si="45"/>
        <v>1</v>
      </c>
      <c r="M90" s="168">
        <f t="shared" si="36"/>
        <v>6.6540345490714511E-2</v>
      </c>
      <c r="N90" s="165">
        <f t="shared" si="51"/>
        <v>1</v>
      </c>
      <c r="O90" s="212">
        <f t="shared" si="44"/>
        <v>1</v>
      </c>
      <c r="P90" s="102">
        <f t="shared" si="47"/>
        <v>1.0120004653930637</v>
      </c>
      <c r="Q90" s="206" t="str">
        <f t="shared" si="27"/>
        <v/>
      </c>
      <c r="R90" s="119">
        <f t="shared" si="49"/>
        <v>1</v>
      </c>
      <c r="S90">
        <v>87</v>
      </c>
      <c r="T90">
        <v>148.6</v>
      </c>
      <c r="U90" s="206">
        <v>39534</v>
      </c>
      <c r="V90">
        <v>6.0100002288818404</v>
      </c>
      <c r="W90">
        <v>15.8900003433228</v>
      </c>
      <c r="X90">
        <v>6</v>
      </c>
      <c r="Y90">
        <v>28.3626232416241</v>
      </c>
      <c r="Z90" s="36">
        <f t="shared" si="31"/>
        <v>2.4061598504170205</v>
      </c>
      <c r="AA90" s="41">
        <f t="shared" si="37"/>
        <v>12.455456911660781</v>
      </c>
      <c r="AB90" s="42">
        <f t="shared" si="38"/>
        <v>0.24910913823321562</v>
      </c>
      <c r="AC90" s="61">
        <f t="shared" si="32"/>
        <v>13.42000031471256</v>
      </c>
      <c r="AD90" s="37">
        <f t="shared" si="39"/>
        <v>1</v>
      </c>
      <c r="AE90" s="76">
        <f t="shared" si="42"/>
        <v>1</v>
      </c>
      <c r="AF90" s="89">
        <f t="shared" si="46"/>
        <v>1</v>
      </c>
      <c r="AG90" s="168">
        <f t="shared" si="40"/>
        <v>7.2401573719667087E-2</v>
      </c>
      <c r="AH90" s="165">
        <f t="shared" si="52"/>
        <v>0</v>
      </c>
      <c r="AI90" s="212">
        <f t="shared" si="43"/>
        <v>1</v>
      </c>
      <c r="AJ90" s="102">
        <f t="shared" si="48"/>
        <v>21.320001602172823</v>
      </c>
      <c r="AK90" s="6" t="str">
        <f t="shared" si="33"/>
        <v/>
      </c>
      <c r="AL90" s="119">
        <f t="shared" si="50"/>
        <v>0</v>
      </c>
    </row>
    <row r="91" spans="1:40" ht="15.6">
      <c r="A91" s="206">
        <v>34787</v>
      </c>
      <c r="B91">
        <v>5.9400000572204599</v>
      </c>
      <c r="C91">
        <v>18.340000152587901</v>
      </c>
      <c r="D91">
        <v>0.10000000149011599</v>
      </c>
      <c r="E91">
        <v>28.028006408844501</v>
      </c>
      <c r="F91" s="36">
        <f t="shared" si="28"/>
        <v>2.7740647995017769</v>
      </c>
      <c r="G91" s="41">
        <f t="shared" si="34"/>
        <v>4.2195220991927425</v>
      </c>
      <c r="H91" s="42">
        <f t="shared" si="35"/>
        <v>8.4390441983854855E-2</v>
      </c>
      <c r="I91" s="61">
        <f t="shared" si="29"/>
        <v>15.24000012874604</v>
      </c>
      <c r="J91" s="35" t="str">
        <f t="shared" si="30"/>
        <v xml:space="preserve"> </v>
      </c>
      <c r="K91" s="89" t="str">
        <f t="shared" si="41"/>
        <v/>
      </c>
      <c r="L91" s="89">
        <f t="shared" si="45"/>
        <v>1</v>
      </c>
      <c r="M91" s="168">
        <f t="shared" si="36"/>
        <v>9.1520033266947326E-2</v>
      </c>
      <c r="N91" s="165">
        <f t="shared" si="51"/>
        <v>1</v>
      </c>
      <c r="O91" s="212">
        <f t="shared" si="44"/>
        <v>1</v>
      </c>
      <c r="P91" s="102">
        <f t="shared" si="47"/>
        <v>1.0120004653930637</v>
      </c>
      <c r="Q91" s="206" t="str">
        <f t="shared" si="27"/>
        <v/>
      </c>
      <c r="R91" s="119">
        <f t="shared" si="49"/>
        <v>1</v>
      </c>
      <c r="S91">
        <v>88</v>
      </c>
      <c r="T91">
        <v>-37.450000000000003</v>
      </c>
      <c r="U91" s="206">
        <v>39535</v>
      </c>
      <c r="V91">
        <v>6.5100002288818404</v>
      </c>
      <c r="W91">
        <v>16.649999618530298</v>
      </c>
      <c r="X91">
        <v>0.30000001192092901</v>
      </c>
      <c r="Y91">
        <v>28.0888256238139</v>
      </c>
      <c r="Z91" s="36">
        <f t="shared" si="31"/>
        <v>2.4669826116597804</v>
      </c>
      <c r="AA91" s="41">
        <f t="shared" si="37"/>
        <v>10.781870834253885</v>
      </c>
      <c r="AB91" s="42">
        <f t="shared" si="38"/>
        <v>0.21563741668507772</v>
      </c>
      <c r="AC91" s="61">
        <f t="shared" si="32"/>
        <v>14.114999771118184</v>
      </c>
      <c r="AD91" s="37">
        <f t="shared" si="39"/>
        <v>1</v>
      </c>
      <c r="AE91" s="76">
        <f t="shared" si="42"/>
        <v>1</v>
      </c>
      <c r="AF91" s="89">
        <f t="shared" si="46"/>
        <v>1</v>
      </c>
      <c r="AG91" s="168">
        <f t="shared" si="40"/>
        <v>7.9843956051326992E-2</v>
      </c>
      <c r="AH91" s="165">
        <f t="shared" si="52"/>
        <v>0</v>
      </c>
      <c r="AI91" s="212">
        <f t="shared" si="43"/>
        <v>1</v>
      </c>
      <c r="AJ91" s="102">
        <f t="shared" si="48"/>
        <v>12.494000625610322</v>
      </c>
      <c r="AK91" s="6" t="str">
        <f t="shared" si="33"/>
        <v/>
      </c>
      <c r="AL91" s="119">
        <f t="shared" si="50"/>
        <v>0</v>
      </c>
    </row>
    <row r="92" spans="1:40" ht="15.6">
      <c r="A92" s="206">
        <v>34788</v>
      </c>
      <c r="B92">
        <v>7.7399997711181596</v>
      </c>
      <c r="C92">
        <v>19.690000534057599</v>
      </c>
      <c r="D92">
        <v>0</v>
      </c>
      <c r="E92">
        <v>27.753841813150402</v>
      </c>
      <c r="F92" s="36">
        <f t="shared" si="28"/>
        <v>2.83848197277938</v>
      </c>
      <c r="G92" s="41">
        <f t="shared" si="34"/>
        <v>1.9487365209692382</v>
      </c>
      <c r="H92" s="42">
        <f t="shared" si="35"/>
        <v>3.8974730419384762E-2</v>
      </c>
      <c r="I92" s="61">
        <f t="shared" si="29"/>
        <v>16.70250034332274</v>
      </c>
      <c r="J92" s="35" t="str">
        <f t="shared" si="30"/>
        <v xml:space="preserve"> </v>
      </c>
      <c r="K92" s="89" t="str">
        <f t="shared" si="41"/>
        <v/>
      </c>
      <c r="L92" s="89">
        <f t="shared" si="45"/>
        <v>1</v>
      </c>
      <c r="M92" s="168">
        <f t="shared" si="36"/>
        <v>0.10500270813360929</v>
      </c>
      <c r="N92" s="165">
        <f t="shared" si="51"/>
        <v>1</v>
      </c>
      <c r="O92" s="212">
        <f t="shared" si="44"/>
        <v>1</v>
      </c>
      <c r="P92" s="102">
        <f t="shared" si="47"/>
        <v>1.0120004653930637</v>
      </c>
      <c r="Q92" s="206" t="str">
        <f t="shared" si="27"/>
        <v/>
      </c>
      <c r="R92" s="119">
        <f t="shared" si="49"/>
        <v>0</v>
      </c>
      <c r="S92">
        <v>89</v>
      </c>
      <c r="T92">
        <v>148.6</v>
      </c>
      <c r="U92" s="206">
        <v>39536</v>
      </c>
      <c r="V92">
        <v>4.2300000190734899</v>
      </c>
      <c r="W92">
        <v>19.139999389648398</v>
      </c>
      <c r="X92">
        <v>0</v>
      </c>
      <c r="Y92">
        <v>27.815380332302301</v>
      </c>
      <c r="Z92" s="36">
        <f t="shared" si="31"/>
        <v>2.972943766715169</v>
      </c>
      <c r="AA92" s="41">
        <f t="shared" si="37"/>
        <v>8.4035158208817506</v>
      </c>
      <c r="AB92" s="42">
        <f t="shared" si="38"/>
        <v>0.16807031641763501</v>
      </c>
      <c r="AC92" s="61">
        <f t="shared" si="32"/>
        <v>15.412499547004671</v>
      </c>
      <c r="AD92" s="37" t="str">
        <f t="shared" si="39"/>
        <v xml:space="preserve"> </v>
      </c>
      <c r="AE92" s="76">
        <f t="shared" si="42"/>
        <v>1</v>
      </c>
      <c r="AF92" s="89">
        <f t="shared" si="46"/>
        <v>1</v>
      </c>
      <c r="AG92" s="168">
        <f t="shared" si="40"/>
        <v>9.3237427761045974E-2</v>
      </c>
      <c r="AH92" s="165">
        <f t="shared" si="52"/>
        <v>0</v>
      </c>
      <c r="AI92" s="212">
        <f t="shared" si="43"/>
        <v>1</v>
      </c>
      <c r="AJ92" s="102">
        <f t="shared" si="48"/>
        <v>10.960000610351523</v>
      </c>
      <c r="AK92" s="6" t="str">
        <f t="shared" si="33"/>
        <v/>
      </c>
      <c r="AL92" s="119">
        <f t="shared" si="50"/>
        <v>0</v>
      </c>
    </row>
    <row r="93" spans="1:40" ht="15.6">
      <c r="A93" s="206">
        <v>34789</v>
      </c>
      <c r="B93">
        <v>4.7199997901916504</v>
      </c>
      <c r="C93">
        <v>12.449999809265099</v>
      </c>
      <c r="D93">
        <v>7.6999998092651403</v>
      </c>
      <c r="E93">
        <v>27.480105537905398</v>
      </c>
      <c r="F93" s="36">
        <f t="shared" si="28"/>
        <v>1.8924612282754711</v>
      </c>
      <c r="G93" s="41">
        <f t="shared" si="34"/>
        <v>8.1347673476140017</v>
      </c>
      <c r="H93" s="42">
        <f t="shared" si="35"/>
        <v>0.16269534695228002</v>
      </c>
      <c r="I93" s="61">
        <f t="shared" si="29"/>
        <v>10.517499804496737</v>
      </c>
      <c r="J93" s="35" t="str">
        <f t="shared" si="30"/>
        <v xml:space="preserve"> </v>
      </c>
      <c r="K93" s="89">
        <f t="shared" si="41"/>
        <v>1</v>
      </c>
      <c r="L93" s="89">
        <f t="shared" si="45"/>
        <v>1</v>
      </c>
      <c r="M93" s="168">
        <f t="shared" si="36"/>
        <v>4.2069899770807856E-2</v>
      </c>
      <c r="N93" s="165">
        <f t="shared" si="51"/>
        <v>1</v>
      </c>
      <c r="O93" s="212">
        <f t="shared" si="44"/>
        <v>1</v>
      </c>
      <c r="P93" s="102">
        <f t="shared" si="47"/>
        <v>0</v>
      </c>
      <c r="Q93" s="206" t="str">
        <f t="shared" si="27"/>
        <v/>
      </c>
      <c r="R93" s="119">
        <f t="shared" si="49"/>
        <v>0</v>
      </c>
      <c r="S93">
        <v>90</v>
      </c>
      <c r="T93">
        <v>-37.450000000000003</v>
      </c>
      <c r="U93" s="206">
        <v>39537</v>
      </c>
      <c r="V93">
        <v>7.4499998092651403</v>
      </c>
      <c r="W93">
        <v>18.629999160766602</v>
      </c>
      <c r="X93">
        <v>0.89999997615814198</v>
      </c>
      <c r="Y93">
        <v>27.5423915759274</v>
      </c>
      <c r="Z93" s="36">
        <f t="shared" si="31"/>
        <v>2.6662363890016749</v>
      </c>
      <c r="AA93" s="41">
        <f t="shared" si="37"/>
        <v>7.1705266858385528</v>
      </c>
      <c r="AB93" s="42">
        <f t="shared" si="38"/>
        <v>0.14341053371677107</v>
      </c>
      <c r="AC93" s="61">
        <f t="shared" si="32"/>
        <v>15.834999322891235</v>
      </c>
      <c r="AD93" s="37" t="str">
        <f t="shared" si="39"/>
        <v xml:space="preserve"> </v>
      </c>
      <c r="AE93" s="76">
        <f t="shared" si="42"/>
        <v>1</v>
      </c>
      <c r="AF93" s="89">
        <f t="shared" si="46"/>
        <v>1</v>
      </c>
      <c r="AG93" s="168">
        <f t="shared" si="40"/>
        <v>9.7324123995375877E-2</v>
      </c>
      <c r="AH93" s="165">
        <f t="shared" si="52"/>
        <v>0</v>
      </c>
      <c r="AI93" s="212">
        <f t="shared" si="43"/>
        <v>1</v>
      </c>
      <c r="AJ93" s="102">
        <f t="shared" si="48"/>
        <v>7.1440011978148847</v>
      </c>
      <c r="AK93" s="6" t="str">
        <f t="shared" si="33"/>
        <v/>
      </c>
      <c r="AL93" s="119">
        <f t="shared" si="50"/>
        <v>0</v>
      </c>
    </row>
    <row r="94" spans="1:40" ht="15.6">
      <c r="A94" s="206">
        <v>34790</v>
      </c>
      <c r="B94">
        <v>2.53999996185303</v>
      </c>
      <c r="C94">
        <v>16.049999237060501</v>
      </c>
      <c r="D94">
        <v>1.20000004768372</v>
      </c>
      <c r="E94">
        <v>27.206904866714599</v>
      </c>
      <c r="F94" s="36">
        <f t="shared" si="28"/>
        <v>2.5436520396941495</v>
      </c>
      <c r="G94" s="41">
        <f t="shared" si="34"/>
        <v>7.2998457635424012</v>
      </c>
      <c r="H94" s="42">
        <f t="shared" si="35"/>
        <v>0.14599691527084802</v>
      </c>
      <c r="I94" s="61">
        <f t="shared" si="29"/>
        <v>12.672499418258633</v>
      </c>
      <c r="J94" s="35" t="str">
        <f t="shared" si="30"/>
        <v xml:space="preserve"> </v>
      </c>
      <c r="K94" s="89">
        <f t="shared" si="41"/>
        <v>1</v>
      </c>
      <c r="L94" s="89">
        <f t="shared" si="45"/>
        <v>1</v>
      </c>
      <c r="M94" s="168">
        <f t="shared" si="36"/>
        <v>6.4368190386761268E-2</v>
      </c>
      <c r="N94" s="165">
        <f t="shared" si="51"/>
        <v>0</v>
      </c>
      <c r="O94" s="212">
        <f t="shared" si="44"/>
        <v>1</v>
      </c>
      <c r="P94" s="102">
        <f t="shared" si="47"/>
        <v>0</v>
      </c>
      <c r="Q94" s="206" t="str">
        <f t="shared" si="27"/>
        <v/>
      </c>
      <c r="R94" s="119">
        <f t="shared" si="49"/>
        <v>0</v>
      </c>
      <c r="S94">
        <v>91</v>
      </c>
      <c r="T94">
        <v>148.6</v>
      </c>
      <c r="U94" s="206">
        <v>39538</v>
      </c>
      <c r="V94">
        <v>9.8999996185302699</v>
      </c>
      <c r="W94">
        <v>20.340000152587901</v>
      </c>
      <c r="X94">
        <v>0.40000000596046398</v>
      </c>
      <c r="Y94">
        <v>27.269963563527298</v>
      </c>
      <c r="Z94" s="36">
        <f t="shared" si="31"/>
        <v>2.7230548841455864</v>
      </c>
      <c r="AA94" s="41">
        <f t="shared" si="37"/>
        <v>5.3920827844825467</v>
      </c>
      <c r="AB94" s="42">
        <f t="shared" si="38"/>
        <v>0.10784165568965093</v>
      </c>
      <c r="AC94" s="61">
        <f t="shared" si="32"/>
        <v>17.730000019073493</v>
      </c>
      <c r="AD94" s="37" t="str">
        <f t="shared" si="39"/>
        <v xml:space="preserve"> </v>
      </c>
      <c r="AE94" s="76">
        <f t="shared" si="42"/>
        <v>1</v>
      </c>
      <c r="AF94" s="89">
        <f t="shared" si="46"/>
        <v>1</v>
      </c>
      <c r="AG94" s="168">
        <f t="shared" si="40"/>
        <v>0.11220998395116354</v>
      </c>
      <c r="AH94" s="165">
        <f t="shared" si="52"/>
        <v>0</v>
      </c>
      <c r="AI94" s="212">
        <f>IF((AVERAGE(W88:W94))&lt;$AP$4,1,"")</f>
        <v>1</v>
      </c>
      <c r="AJ94" s="102">
        <f t="shared" si="48"/>
        <v>7.1440011978148847</v>
      </c>
      <c r="AK94" s="206">
        <f t="shared" si="33"/>
        <v>39538</v>
      </c>
      <c r="AL94" s="119">
        <f t="shared" si="50"/>
        <v>1</v>
      </c>
    </row>
    <row r="95" spans="1:40" ht="15.6">
      <c r="A95" s="206">
        <v>34791</v>
      </c>
      <c r="B95">
        <v>6.8299999237060502</v>
      </c>
      <c r="C95">
        <v>15</v>
      </c>
      <c r="D95">
        <v>0.5</v>
      </c>
      <c r="E95">
        <v>26.934347083182999</v>
      </c>
      <c r="F95" s="36">
        <f t="shared" si="28"/>
        <v>2.075334253776282</v>
      </c>
      <c r="G95" s="41">
        <f t="shared" si="34"/>
        <v>6.1395783605213756</v>
      </c>
      <c r="H95" s="42">
        <f t="shared" si="35"/>
        <v>0.12279156721042751</v>
      </c>
      <c r="I95" s="61">
        <f t="shared" si="29"/>
        <v>12.957499980926514</v>
      </c>
      <c r="J95" s="35" t="str">
        <f t="shared" si="30"/>
        <v xml:space="preserve"> </v>
      </c>
      <c r="K95" s="89">
        <f t="shared" si="41"/>
        <v>1</v>
      </c>
      <c r="L95" s="89">
        <f t="shared" si="45"/>
        <v>1</v>
      </c>
      <c r="M95" s="168">
        <f t="shared" si="36"/>
        <v>6.7426695699667846E-2</v>
      </c>
      <c r="N95" s="165">
        <f t="shared" si="51"/>
        <v>0</v>
      </c>
      <c r="O95" s="212">
        <f t="shared" si="44"/>
        <v>1</v>
      </c>
      <c r="P95" s="102">
        <f t="shared" si="47"/>
        <v>0</v>
      </c>
      <c r="Q95" s="206" t="str">
        <f t="shared" si="27"/>
        <v/>
      </c>
      <c r="R95" s="119">
        <f t="shared" si="49"/>
        <v>0</v>
      </c>
      <c r="S95">
        <v>92</v>
      </c>
      <c r="T95">
        <v>-37.450000000000003</v>
      </c>
      <c r="U95" s="206">
        <v>39539</v>
      </c>
      <c r="V95">
        <v>6.6999998092651403</v>
      </c>
      <c r="W95">
        <v>21.530000686645501</v>
      </c>
      <c r="X95">
        <v>0</v>
      </c>
      <c r="Y95">
        <v>26.9982005039402</v>
      </c>
      <c r="Z95" s="36">
        <f t="shared" si="31"/>
        <v>3.1150283998068709</v>
      </c>
      <c r="AA95" s="41">
        <f t="shared" si="37"/>
        <v>2.9000600646370498</v>
      </c>
      <c r="AB95" s="42">
        <f t="shared" si="38"/>
        <v>5.8001201292740993E-2</v>
      </c>
      <c r="AC95" s="61">
        <f t="shared" si="32"/>
        <v>17.822500467300411</v>
      </c>
      <c r="AD95" s="37" t="str">
        <f t="shared" si="39"/>
        <v xml:space="preserve"> </v>
      </c>
      <c r="AE95" s="76" t="str">
        <f t="shared" si="42"/>
        <v/>
      </c>
      <c r="AF95" s="89">
        <f t="shared" si="46"/>
        <v>1</v>
      </c>
      <c r="AG95" s="168">
        <f t="shared" si="40"/>
        <v>0.11271914647712879</v>
      </c>
      <c r="AH95" s="165">
        <f t="shared" si="52"/>
        <v>0</v>
      </c>
      <c r="AI95" s="212">
        <f t="shared" si="43"/>
        <v>1</v>
      </c>
      <c r="AJ95" s="102">
        <f t="shared" si="48"/>
        <v>7.1440011978148847</v>
      </c>
      <c r="AK95" s="206" t="str">
        <f t="shared" si="33"/>
        <v/>
      </c>
      <c r="AL95" s="119">
        <f t="shared" si="50"/>
        <v>1</v>
      </c>
    </row>
    <row r="96" spans="1:40" ht="15.6">
      <c r="A96" s="206">
        <v>34792</v>
      </c>
      <c r="B96">
        <v>6.6300001144409197</v>
      </c>
      <c r="C96">
        <v>16.459999084472699</v>
      </c>
      <c r="D96">
        <v>0.60000002384185802</v>
      </c>
      <c r="E96">
        <v>26.662539470915402</v>
      </c>
      <c r="F96" s="36">
        <f t="shared" si="28"/>
        <v>2.3028948423454172</v>
      </c>
      <c r="G96" s="41">
        <f t="shared" si="34"/>
        <v>4.8972625104868994</v>
      </c>
      <c r="H96" s="42">
        <f t="shared" si="35"/>
        <v>9.7945250209737988E-2</v>
      </c>
      <c r="I96" s="61">
        <f t="shared" si="29"/>
        <v>14.002499341964754</v>
      </c>
      <c r="J96" s="35" t="str">
        <f t="shared" si="30"/>
        <v xml:space="preserve"> </v>
      </c>
      <c r="K96" s="89">
        <f t="shared" si="41"/>
        <v>1</v>
      </c>
      <c r="L96" s="89">
        <f t="shared" si="45"/>
        <v>1</v>
      </c>
      <c r="M96" s="168">
        <f t="shared" si="36"/>
        <v>7.8645813651031349E-2</v>
      </c>
      <c r="N96" s="165">
        <f t="shared" si="51"/>
        <v>0</v>
      </c>
      <c r="O96" s="212">
        <f t="shared" si="44"/>
        <v>1</v>
      </c>
      <c r="P96" s="102">
        <f t="shared" si="47"/>
        <v>0</v>
      </c>
      <c r="Q96" s="206" t="str">
        <f t="shared" si="27"/>
        <v/>
      </c>
      <c r="R96" s="119">
        <f t="shared" si="49"/>
        <v>0</v>
      </c>
      <c r="S96">
        <v>93</v>
      </c>
      <c r="T96">
        <v>148.6</v>
      </c>
      <c r="U96" s="206">
        <v>39540</v>
      </c>
      <c r="V96">
        <v>8.3999996185302699</v>
      </c>
      <c r="W96">
        <v>22.5100002288818</v>
      </c>
      <c r="X96">
        <v>0</v>
      </c>
      <c r="Y96">
        <v>26.727206606004099</v>
      </c>
      <c r="Z96" s="36">
        <f t="shared" si="31"/>
        <v>3.1342655553133119</v>
      </c>
      <c r="AA96" s="41">
        <f t="shared" si="37"/>
        <v>0.39264762038640022</v>
      </c>
      <c r="AB96" s="42">
        <f t="shared" si="38"/>
        <v>7.852952407728004E-3</v>
      </c>
      <c r="AC96" s="61">
        <f t="shared" si="32"/>
        <v>18.982500076293917</v>
      </c>
      <c r="AD96" s="37" t="str">
        <f t="shared" si="39"/>
        <v xml:space="preserve"> </v>
      </c>
      <c r="AE96" s="76" t="str">
        <f t="shared" si="42"/>
        <v/>
      </c>
      <c r="AF96" s="89">
        <f t="shared" si="46"/>
        <v>1</v>
      </c>
      <c r="AG96" s="168">
        <f t="shared" si="40"/>
        <v>0.11614467152418498</v>
      </c>
      <c r="AH96" s="165">
        <f t="shared" si="52"/>
        <v>0</v>
      </c>
      <c r="AI96" s="212">
        <f t="shared" si="43"/>
        <v>1</v>
      </c>
      <c r="AJ96" s="102">
        <f t="shared" si="48"/>
        <v>4.8600006103515225</v>
      </c>
      <c r="AK96" s="206" t="str">
        <f t="shared" si="33"/>
        <v/>
      </c>
      <c r="AL96" s="119">
        <f t="shared" si="50"/>
        <v>1</v>
      </c>
    </row>
    <row r="97" spans="1:38" ht="15.6">
      <c r="A97" s="206">
        <v>34793</v>
      </c>
      <c r="B97">
        <v>5.6100001335143999</v>
      </c>
      <c r="C97">
        <v>20.719999313354499</v>
      </c>
      <c r="D97">
        <v>0</v>
      </c>
      <c r="E97">
        <v>26.391589313517098</v>
      </c>
      <c r="F97" s="36">
        <f t="shared" si="28"/>
        <v>2.982157639540727</v>
      </c>
      <c r="G97" s="41">
        <f t="shared" si="34"/>
        <v>2.5115363988543176</v>
      </c>
      <c r="H97" s="42">
        <f t="shared" si="35"/>
        <v>5.0230727977086352E-2</v>
      </c>
      <c r="I97" s="61">
        <f t="shared" si="29"/>
        <v>16.942499518394474</v>
      </c>
      <c r="J97" s="35" t="str">
        <f t="shared" si="30"/>
        <v xml:space="preserve"> </v>
      </c>
      <c r="K97" s="89">
        <f t="shared" si="41"/>
        <v>1</v>
      </c>
      <c r="L97" s="89">
        <f t="shared" si="45"/>
        <v>1</v>
      </c>
      <c r="M97" s="168">
        <f t="shared" si="36"/>
        <v>0.10690484302794238</v>
      </c>
      <c r="N97" s="165">
        <f t="shared" si="51"/>
        <v>0</v>
      </c>
      <c r="O97" s="212">
        <f t="shared" si="44"/>
        <v>1</v>
      </c>
      <c r="P97" s="102">
        <f t="shared" si="47"/>
        <v>0</v>
      </c>
      <c r="Q97" s="206" t="str">
        <f t="shared" si="27"/>
        <v/>
      </c>
      <c r="R97" s="119">
        <f t="shared" si="49"/>
        <v>0</v>
      </c>
      <c r="S97">
        <v>94</v>
      </c>
      <c r="T97">
        <v>-37.450000000000003</v>
      </c>
      <c r="U97" s="206">
        <v>39541</v>
      </c>
      <c r="V97">
        <v>6.8299999237060502</v>
      </c>
      <c r="W97">
        <v>14.680000305175801</v>
      </c>
      <c r="X97">
        <v>0.80000001192092896</v>
      </c>
      <c r="Y97">
        <v>26.4570860785573</v>
      </c>
      <c r="Z97" s="36">
        <f t="shared" si="31"/>
        <v>1.9871047757650551</v>
      </c>
      <c r="AA97" s="41">
        <f t="shared" si="37"/>
        <v>0</v>
      </c>
      <c r="AB97" s="42">
        <f t="shared" si="38"/>
        <v>0</v>
      </c>
      <c r="AC97" s="61">
        <f t="shared" si="32"/>
        <v>12.717500209808364</v>
      </c>
      <c r="AD97" s="37" t="str">
        <f t="shared" si="39"/>
        <v xml:space="preserve"> </v>
      </c>
      <c r="AE97" s="76" t="str">
        <f t="shared" si="42"/>
        <v/>
      </c>
      <c r="AF97" s="89">
        <f t="shared" si="46"/>
        <v>1</v>
      </c>
      <c r="AG97" s="168">
        <f t="shared" si="40"/>
        <v>6.4850397563861309E-2</v>
      </c>
      <c r="AH97" s="165">
        <f t="shared" si="52"/>
        <v>0</v>
      </c>
      <c r="AI97" s="212">
        <f t="shared" si="43"/>
        <v>1</v>
      </c>
      <c r="AJ97" s="102">
        <f t="shared" si="48"/>
        <v>1.6040004730224411</v>
      </c>
      <c r="AK97" s="206" t="str">
        <f t="shared" si="33"/>
        <v/>
      </c>
      <c r="AL97" s="119">
        <f t="shared" si="50"/>
        <v>1</v>
      </c>
    </row>
    <row r="98" spans="1:38" ht="15.6">
      <c r="A98" s="206">
        <v>34794</v>
      </c>
      <c r="B98">
        <v>8.2399997711181605</v>
      </c>
      <c r="C98">
        <v>14.8900003433228</v>
      </c>
      <c r="D98">
        <v>4.4000000953674299</v>
      </c>
      <c r="E98">
        <v>26.121603894593001</v>
      </c>
      <c r="F98" s="36">
        <f t="shared" si="28"/>
        <v>1.8569595283799614</v>
      </c>
      <c r="G98" s="41">
        <f t="shared" si="34"/>
        <v>5.425968871517779</v>
      </c>
      <c r="H98" s="42">
        <f t="shared" si="35"/>
        <v>0.10851937743035558</v>
      </c>
      <c r="I98" s="61">
        <f t="shared" si="29"/>
        <v>13.22750020027164</v>
      </c>
      <c r="J98" s="35" t="str">
        <f t="shared" si="30"/>
        <v xml:space="preserve"> </v>
      </c>
      <c r="K98" s="89">
        <f t="shared" si="41"/>
        <v>1</v>
      </c>
      <c r="L98" s="89">
        <f t="shared" si="45"/>
        <v>1</v>
      </c>
      <c r="M98" s="168">
        <f t="shared" si="36"/>
        <v>7.0330634931746017E-2</v>
      </c>
      <c r="N98" s="165">
        <f t="shared" si="51"/>
        <v>0</v>
      </c>
      <c r="O98" s="212">
        <f t="shared" si="44"/>
        <v>1</v>
      </c>
      <c r="P98" s="102">
        <f t="shared" si="47"/>
        <v>0</v>
      </c>
      <c r="Q98" s="206" t="str">
        <f t="shared" si="27"/>
        <v/>
      </c>
      <c r="R98" s="119">
        <f t="shared" si="49"/>
        <v>0</v>
      </c>
      <c r="S98">
        <v>95</v>
      </c>
      <c r="T98">
        <v>148.6</v>
      </c>
      <c r="U98" s="206">
        <v>39542</v>
      </c>
      <c r="V98">
        <v>6.2699999809265101</v>
      </c>
      <c r="W98">
        <v>19.629999160766602</v>
      </c>
      <c r="X98">
        <v>0</v>
      </c>
      <c r="Y98">
        <v>26.187943130437699</v>
      </c>
      <c r="Z98" s="36">
        <f t="shared" si="31"/>
        <v>2.7631945941634224</v>
      </c>
      <c r="AA98" s="41">
        <f t="shared" si="37"/>
        <v>0</v>
      </c>
      <c r="AB98" s="42">
        <f t="shared" si="38"/>
        <v>0</v>
      </c>
      <c r="AC98" s="61">
        <f t="shared" si="32"/>
        <v>16.28999936580658</v>
      </c>
      <c r="AD98" s="37" t="str">
        <f t="shared" si="39"/>
        <v xml:space="preserve"> </v>
      </c>
      <c r="AE98" s="76" t="str">
        <f t="shared" si="42"/>
        <v/>
      </c>
      <c r="AF98" s="89">
        <f t="shared" si="46"/>
        <v>1</v>
      </c>
      <c r="AG98" s="168">
        <f t="shared" si="40"/>
        <v>0.101490978275285</v>
      </c>
      <c r="AH98" s="165">
        <f t="shared" si="52"/>
        <v>0</v>
      </c>
      <c r="AI98" s="212">
        <f t="shared" si="43"/>
        <v>1</v>
      </c>
      <c r="AJ98" s="102">
        <f t="shared" si="48"/>
        <v>0</v>
      </c>
      <c r="AK98" s="206" t="str">
        <f t="shared" si="33"/>
        <v/>
      </c>
      <c r="AL98" s="119">
        <f t="shared" si="50"/>
        <v>1</v>
      </c>
    </row>
    <row r="99" spans="1:38" ht="15.6">
      <c r="A99" s="206">
        <v>34795</v>
      </c>
      <c r="B99">
        <v>7.5599999427795401</v>
      </c>
      <c r="C99">
        <v>14.300000190734901</v>
      </c>
      <c r="D99">
        <v>4.8000001907348597</v>
      </c>
      <c r="E99">
        <v>25.852690497748</v>
      </c>
      <c r="F99" s="36">
        <f t="shared" si="28"/>
        <v>1.8102271818881259</v>
      </c>
      <c r="G99" s="41">
        <f t="shared" si="34"/>
        <v>8.7777873167421365</v>
      </c>
      <c r="H99" s="42">
        <f t="shared" si="35"/>
        <v>0.17555574633484272</v>
      </c>
      <c r="I99" s="61">
        <f t="shared" si="29"/>
        <v>12.615000128746061</v>
      </c>
      <c r="J99" s="35" t="str">
        <f t="shared" si="30"/>
        <v xml:space="preserve"> </v>
      </c>
      <c r="K99" s="89">
        <f t="shared" si="41"/>
        <v>1</v>
      </c>
      <c r="L99" s="89">
        <f t="shared" si="45"/>
        <v>1</v>
      </c>
      <c r="M99" s="168">
        <f t="shared" si="36"/>
        <v>6.3752541537761512E-2</v>
      </c>
      <c r="N99" s="165">
        <f t="shared" si="51"/>
        <v>0</v>
      </c>
      <c r="O99" s="212">
        <f t="shared" si="44"/>
        <v>1</v>
      </c>
      <c r="P99" s="102">
        <f t="shared" si="47"/>
        <v>0</v>
      </c>
      <c r="Q99" s="206" t="str">
        <f t="shared" si="27"/>
        <v/>
      </c>
      <c r="R99" s="119">
        <f t="shared" si="49"/>
        <v>0</v>
      </c>
      <c r="S99">
        <v>96</v>
      </c>
      <c r="T99">
        <v>-37.450000000000003</v>
      </c>
      <c r="U99" s="206">
        <v>39543</v>
      </c>
      <c r="V99">
        <v>7.2199997901916504</v>
      </c>
      <c r="W99">
        <v>20.319999694824201</v>
      </c>
      <c r="X99">
        <v>0</v>
      </c>
      <c r="Y99">
        <v>25.919881970483701</v>
      </c>
      <c r="Z99" s="36">
        <f t="shared" si="31"/>
        <v>2.7803853776234906</v>
      </c>
      <c r="AA99" s="41">
        <f t="shared" si="37"/>
        <v>0</v>
      </c>
      <c r="AB99" s="42">
        <f t="shared" si="38"/>
        <v>0</v>
      </c>
      <c r="AC99" s="61">
        <f t="shared" si="32"/>
        <v>17.044999718666062</v>
      </c>
      <c r="AD99" s="37" t="str">
        <f t="shared" si="39"/>
        <v xml:space="preserve"> </v>
      </c>
      <c r="AE99" s="76" t="str">
        <f t="shared" si="42"/>
        <v/>
      </c>
      <c r="AF99" s="89">
        <f t="shared" si="46"/>
        <v>1</v>
      </c>
      <c r="AG99" s="168">
        <f t="shared" si="40"/>
        <v>0.10768128548499059</v>
      </c>
      <c r="AH99" s="170">
        <f t="shared" si="52"/>
        <v>1</v>
      </c>
      <c r="AI99" s="212">
        <f t="shared" si="43"/>
        <v>1</v>
      </c>
      <c r="AJ99" s="102">
        <f t="shared" si="48"/>
        <v>0</v>
      </c>
      <c r="AK99" s="206" t="str">
        <f>IF(AL99&gt;AL98,U99,"")</f>
        <v/>
      </c>
      <c r="AL99" s="119">
        <f t="shared" si="50"/>
        <v>1</v>
      </c>
    </row>
    <row r="100" spans="1:38" ht="15.6">
      <c r="A100" s="206">
        <v>34796</v>
      </c>
      <c r="B100">
        <v>3.9400000572204599</v>
      </c>
      <c r="C100">
        <v>12.1599998474121</v>
      </c>
      <c r="D100">
        <v>3.5</v>
      </c>
      <c r="E100">
        <v>25.584956406587299</v>
      </c>
      <c r="F100" s="36">
        <f t="shared" si="28"/>
        <v>1.7800937806377217</v>
      </c>
      <c r="G100" s="41">
        <f t="shared" si="34"/>
        <v>10.853712292231959</v>
      </c>
      <c r="H100" s="42">
        <f t="shared" si="35"/>
        <v>0.21707424584463919</v>
      </c>
      <c r="I100" s="61">
        <f t="shared" si="29"/>
        <v>10.10499989986419</v>
      </c>
      <c r="J100" s="35">
        <f t="shared" si="30"/>
        <v>1</v>
      </c>
      <c r="K100" s="89">
        <f t="shared" si="41"/>
        <v>1</v>
      </c>
      <c r="L100" s="89">
        <f>IF((AVERAGE(I91:I100))&lt;$AQ$5,1,"")</f>
        <v>1</v>
      </c>
      <c r="M100" s="168">
        <f t="shared" si="36"/>
        <v>3.8078682575404338E-2</v>
      </c>
      <c r="N100" s="165">
        <f t="shared" si="51"/>
        <v>0</v>
      </c>
      <c r="O100" s="212">
        <f t="shared" si="44"/>
        <v>1</v>
      </c>
      <c r="P100" s="102">
        <f t="shared" si="47"/>
        <v>0</v>
      </c>
      <c r="Q100" s="206" t="str">
        <f t="shared" si="27"/>
        <v/>
      </c>
      <c r="R100" s="119">
        <f t="shared" si="49"/>
        <v>0</v>
      </c>
      <c r="S100">
        <v>97</v>
      </c>
      <c r="T100">
        <v>148.6</v>
      </c>
      <c r="U100" s="206">
        <v>39544</v>
      </c>
      <c r="V100">
        <v>8.9799995422363299</v>
      </c>
      <c r="W100">
        <v>18.879999160766602</v>
      </c>
      <c r="X100">
        <v>0</v>
      </c>
      <c r="Y100">
        <v>25.653006807533199</v>
      </c>
      <c r="Z100" s="36">
        <f t="shared" si="31"/>
        <v>2.4042945955457533</v>
      </c>
      <c r="AA100" s="41">
        <f t="shared" si="37"/>
        <v>0</v>
      </c>
      <c r="AB100" s="42">
        <f t="shared" si="38"/>
        <v>0</v>
      </c>
      <c r="AC100" s="61">
        <f t="shared" si="32"/>
        <v>16.404999256134033</v>
      </c>
      <c r="AD100" s="37" t="str">
        <f t="shared" si="39"/>
        <v xml:space="preserve"> </v>
      </c>
      <c r="AE100" s="76" t="str">
        <f t="shared" si="42"/>
        <v/>
      </c>
      <c r="AF100" s="89">
        <f t="shared" si="46"/>
        <v>1</v>
      </c>
      <c r="AG100" s="168">
        <f t="shared" si="40"/>
        <v>0.10249803847917875</v>
      </c>
      <c r="AH100" s="165">
        <f t="shared" si="52"/>
        <v>1</v>
      </c>
      <c r="AI100" s="212">
        <f t="shared" si="43"/>
        <v>1</v>
      </c>
      <c r="AJ100" s="102">
        <f t="shared" si="48"/>
        <v>0</v>
      </c>
      <c r="AK100" s="206" t="str">
        <f t="shared" si="33"/>
        <v/>
      </c>
      <c r="AL100" s="119">
        <f t="shared" si="50"/>
        <v>1</v>
      </c>
    </row>
    <row r="101" spans="1:38" ht="15.6">
      <c r="A101" s="206">
        <v>34797</v>
      </c>
      <c r="B101">
        <v>2.8599998950958301</v>
      </c>
      <c r="C101">
        <v>11.7200002670288</v>
      </c>
      <c r="D101">
        <v>3.5</v>
      </c>
      <c r="E101">
        <v>25.318508904715799</v>
      </c>
      <c r="F101" s="36">
        <f t="shared" si="28"/>
        <v>1.7750778690034621</v>
      </c>
      <c r="G101" s="41">
        <f t="shared" si="34"/>
        <v>12.933649997029189</v>
      </c>
      <c r="H101" s="42">
        <f t="shared" si="35"/>
        <v>0.25867299994058379</v>
      </c>
      <c r="I101" s="61">
        <f t="shared" si="29"/>
        <v>9.5050001740455574</v>
      </c>
      <c r="J101" s="35">
        <f t="shared" si="30"/>
        <v>1</v>
      </c>
      <c r="K101" s="89">
        <f t="shared" si="41"/>
        <v>1</v>
      </c>
      <c r="L101" s="89">
        <f t="shared" si="45"/>
        <v>1</v>
      </c>
      <c r="M101" s="168">
        <f t="shared" si="36"/>
        <v>3.2492522006558049E-2</v>
      </c>
      <c r="N101" s="165">
        <f t="shared" si="51"/>
        <v>0</v>
      </c>
      <c r="O101" s="212">
        <f t="shared" si="44"/>
        <v>1</v>
      </c>
      <c r="P101" s="102">
        <f t="shared" si="47"/>
        <v>0</v>
      </c>
      <c r="Q101" s="206" t="str">
        <f t="shared" si="27"/>
        <v/>
      </c>
      <c r="R101" s="119">
        <f t="shared" si="49"/>
        <v>0</v>
      </c>
      <c r="S101">
        <v>98</v>
      </c>
      <c r="T101">
        <v>-37.450000000000003</v>
      </c>
      <c r="U101" s="206">
        <v>39545</v>
      </c>
      <c r="V101">
        <v>7.3899998664856001</v>
      </c>
      <c r="W101">
        <v>20.290000915527301</v>
      </c>
      <c r="X101">
        <v>0.10000000149011599</v>
      </c>
      <c r="Y101">
        <v>25.387421850424499</v>
      </c>
      <c r="Z101" s="36">
        <f t="shared" si="31"/>
        <v>2.7083931342165446</v>
      </c>
      <c r="AA101" s="41">
        <f t="shared" si="37"/>
        <v>0</v>
      </c>
      <c r="AB101" s="42">
        <f t="shared" si="38"/>
        <v>0</v>
      </c>
      <c r="AC101" s="61">
        <f t="shared" si="32"/>
        <v>17.065000653266875</v>
      </c>
      <c r="AD101" s="37" t="str">
        <f t="shared" si="39"/>
        <v xml:space="preserve"> </v>
      </c>
      <c r="AE101" s="76" t="str">
        <f t="shared" si="42"/>
        <v/>
      </c>
      <c r="AF101" s="89">
        <f t="shared" si="46"/>
        <v>1</v>
      </c>
      <c r="AG101" s="168">
        <f t="shared" si="40"/>
        <v>0.10783012709638255</v>
      </c>
      <c r="AH101" s="165">
        <f t="shared" si="52"/>
        <v>1</v>
      </c>
      <c r="AI101" s="212">
        <f t="shared" si="43"/>
        <v>1</v>
      </c>
      <c r="AJ101" s="102">
        <f t="shared" si="48"/>
        <v>0</v>
      </c>
      <c r="AK101" s="206" t="str">
        <f t="shared" si="33"/>
        <v/>
      </c>
      <c r="AL101" s="119">
        <f t="shared" si="50"/>
        <v>0</v>
      </c>
    </row>
    <row r="102" spans="1:38" ht="15.6">
      <c r="A102" s="144">
        <v>34798</v>
      </c>
      <c r="B102">
        <v>5.6500000953674299</v>
      </c>
      <c r="C102">
        <v>13.569999694824199</v>
      </c>
      <c r="D102">
        <v>3.2999999523162802</v>
      </c>
      <c r="E102">
        <v>25.0534552757385</v>
      </c>
      <c r="F102" s="36">
        <f t="shared" si="28"/>
        <v>1.8142661423828792</v>
      </c>
      <c r="G102" s="41">
        <f t="shared" si="34"/>
        <v>14.782237035439167</v>
      </c>
      <c r="H102" s="42">
        <f t="shared" si="35"/>
        <v>0.29564474070878333</v>
      </c>
      <c r="I102" s="61">
        <f t="shared" si="29"/>
        <v>11.589999794960008</v>
      </c>
      <c r="J102" s="35">
        <f t="shared" si="30"/>
        <v>1</v>
      </c>
      <c r="K102" s="89">
        <f t="shared" si="41"/>
        <v>1</v>
      </c>
      <c r="L102" s="89">
        <f>IF((AVERAGE(I93:I102))&lt;$AQ$5,1,"")</f>
        <v>1</v>
      </c>
      <c r="M102" s="168">
        <f t="shared" si="36"/>
        <v>5.2922575972187753E-2</v>
      </c>
      <c r="N102" s="165">
        <f t="shared" si="51"/>
        <v>0</v>
      </c>
      <c r="O102" s="212">
        <f t="shared" si="44"/>
        <v>1</v>
      </c>
      <c r="P102" s="102">
        <f t="shared" si="47"/>
        <v>0</v>
      </c>
      <c r="Q102" s="206">
        <f t="shared" si="27"/>
        <v>34798</v>
      </c>
      <c r="R102" s="119">
        <f>IF(AND(AND(AND(SUM(D89:D93)&gt;$AP$6)),(L102=1)),1,0)</f>
        <v>1</v>
      </c>
      <c r="S102">
        <v>99</v>
      </c>
      <c r="T102">
        <v>148.6</v>
      </c>
      <c r="U102" s="206">
        <v>39546</v>
      </c>
      <c r="V102">
        <v>6.4800000190734899</v>
      </c>
      <c r="W102">
        <v>20.149999618530298</v>
      </c>
      <c r="X102">
        <v>0</v>
      </c>
      <c r="Y102">
        <v>25.123231307995599</v>
      </c>
      <c r="Z102" s="36">
        <f t="shared" si="31"/>
        <v>2.7132593123436086</v>
      </c>
      <c r="AA102" s="41">
        <f t="shared" si="37"/>
        <v>0</v>
      </c>
      <c r="AB102" s="42">
        <f t="shared" si="38"/>
        <v>0</v>
      </c>
      <c r="AC102" s="61">
        <f t="shared" si="32"/>
        <v>16.732499718666098</v>
      </c>
      <c r="AD102" s="37" t="str">
        <f t="shared" si="39"/>
        <v xml:space="preserve"> </v>
      </c>
      <c r="AE102" s="76" t="str">
        <f t="shared" si="42"/>
        <v/>
      </c>
      <c r="AF102" s="89">
        <f t="shared" si="46"/>
        <v>1</v>
      </c>
      <c r="AG102" s="168">
        <f t="shared" si="40"/>
        <v>0.10524658186560031</v>
      </c>
      <c r="AH102" s="165">
        <f t="shared" si="52"/>
        <v>1</v>
      </c>
      <c r="AI102" s="212">
        <f t="shared" si="43"/>
        <v>1</v>
      </c>
      <c r="AJ102" s="102">
        <f t="shared" si="48"/>
        <v>0</v>
      </c>
      <c r="AK102" s="206" t="str">
        <f t="shared" si="33"/>
        <v/>
      </c>
      <c r="AL102" s="119">
        <f t="shared" si="50"/>
        <v>0</v>
      </c>
    </row>
    <row r="103" spans="1:38" ht="15.6">
      <c r="A103" s="206">
        <v>34799</v>
      </c>
      <c r="B103">
        <v>6.4400000572204599</v>
      </c>
      <c r="C103">
        <v>10.689999580383301</v>
      </c>
      <c r="D103">
        <v>4.6999998092651403</v>
      </c>
      <c r="E103">
        <v>24.789902803260599</v>
      </c>
      <c r="F103" s="36">
        <f t="shared" si="28"/>
        <v>1.2649075621507024</v>
      </c>
      <c r="G103" s="41">
        <f t="shared" si="34"/>
        <v>18.470310794983746</v>
      </c>
      <c r="H103" s="42">
        <f t="shared" si="35"/>
        <v>0.36940621589967493</v>
      </c>
      <c r="I103" s="61">
        <f t="shared" si="29"/>
        <v>9.6274996995925903</v>
      </c>
      <c r="J103" s="35">
        <f t="shared" si="30"/>
        <v>1</v>
      </c>
      <c r="K103" s="89">
        <f t="shared" si="41"/>
        <v>1</v>
      </c>
      <c r="L103" s="89">
        <f t="shared" si="45"/>
        <v>1</v>
      </c>
      <c r="M103" s="168">
        <f t="shared" si="36"/>
        <v>3.3610474463358291E-2</v>
      </c>
      <c r="N103" s="165">
        <f t="shared" si="51"/>
        <v>0</v>
      </c>
      <c r="O103" s="212">
        <f t="shared" si="44"/>
        <v>1</v>
      </c>
      <c r="P103" s="102">
        <f t="shared" si="47"/>
        <v>0</v>
      </c>
      <c r="Q103" s="6" t="str">
        <f t="shared" si="27"/>
        <v/>
      </c>
      <c r="R103" s="119">
        <f t="shared" si="49"/>
        <v>1</v>
      </c>
      <c r="S103">
        <v>100</v>
      </c>
      <c r="T103">
        <v>-37.450000000000003</v>
      </c>
      <c r="U103" s="206">
        <v>39547</v>
      </c>
      <c r="V103">
        <v>8.0200004577636701</v>
      </c>
      <c r="W103">
        <v>22.639999389648398</v>
      </c>
      <c r="X103">
        <v>0</v>
      </c>
      <c r="Y103">
        <v>24.860539389084799</v>
      </c>
      <c r="Z103" s="36">
        <f t="shared" si="31"/>
        <v>2.956428662503146</v>
      </c>
      <c r="AA103" s="41">
        <f t="shared" si="37"/>
        <v>0</v>
      </c>
      <c r="AB103" s="42">
        <f t="shared" si="38"/>
        <v>0</v>
      </c>
      <c r="AC103" s="61">
        <f t="shared" si="32"/>
        <v>18.984999656677218</v>
      </c>
      <c r="AD103" s="37" t="str">
        <f t="shared" si="39"/>
        <v xml:space="preserve"> </v>
      </c>
      <c r="AE103" s="76" t="str">
        <f t="shared" si="42"/>
        <v/>
      </c>
      <c r="AF103" s="89">
        <f t="shared" si="46"/>
        <v>1</v>
      </c>
      <c r="AG103" s="168">
        <f t="shared" si="40"/>
        <v>0.11614450820364988</v>
      </c>
      <c r="AH103" s="165">
        <f t="shared" si="52"/>
        <v>1</v>
      </c>
      <c r="AI103" s="212">
        <f t="shared" si="43"/>
        <v>1</v>
      </c>
      <c r="AJ103" s="102">
        <f t="shared" si="48"/>
        <v>0</v>
      </c>
      <c r="AK103" s="206" t="str">
        <f t="shared" si="33"/>
        <v/>
      </c>
      <c r="AL103" s="119">
        <f t="shared" si="50"/>
        <v>0</v>
      </c>
    </row>
    <row r="104" spans="1:38" ht="15.6">
      <c r="A104" s="206">
        <v>34800</v>
      </c>
      <c r="B104">
        <v>7.2199997901916504</v>
      </c>
      <c r="C104">
        <v>15.060000419616699</v>
      </c>
      <c r="D104">
        <v>12.3999996185303</v>
      </c>
      <c r="E104">
        <v>24.527958770886901</v>
      </c>
      <c r="F104" s="36">
        <f t="shared" si="28"/>
        <v>1.8658629293288507</v>
      </c>
      <c r="G104" s="41">
        <f t="shared" si="34"/>
        <v>29.377620070050966</v>
      </c>
      <c r="H104" s="42">
        <f t="shared" si="35"/>
        <v>0.58755240140101928</v>
      </c>
      <c r="I104" s="61">
        <f t="shared" si="29"/>
        <v>13.100000262260437</v>
      </c>
      <c r="J104" s="35">
        <f t="shared" si="30"/>
        <v>1</v>
      </c>
      <c r="K104" s="89">
        <f t="shared" si="41"/>
        <v>1</v>
      </c>
      <c r="L104" s="89">
        <f t="shared" si="45"/>
        <v>1</v>
      </c>
      <c r="M104" s="168">
        <f t="shared" si="36"/>
        <v>6.8958929521164045E-2</v>
      </c>
      <c r="N104" s="165">
        <f t="shared" si="51"/>
        <v>0</v>
      </c>
      <c r="O104" s="212">
        <f t="shared" si="44"/>
        <v>1</v>
      </c>
      <c r="P104" s="102">
        <f t="shared" si="47"/>
        <v>0</v>
      </c>
      <c r="Q104" s="6" t="str">
        <f t="shared" si="27"/>
        <v/>
      </c>
      <c r="R104" s="119">
        <f t="shared" si="49"/>
        <v>1</v>
      </c>
      <c r="S104">
        <v>101</v>
      </c>
      <c r="T104">
        <v>148.6</v>
      </c>
      <c r="U104" s="206">
        <v>39548</v>
      </c>
      <c r="V104">
        <v>9.4399995803833008</v>
      </c>
      <c r="W104">
        <v>22.340000152587901</v>
      </c>
      <c r="X104">
        <v>0</v>
      </c>
      <c r="Y104">
        <v>24.599450302529998</v>
      </c>
      <c r="Z104" s="36">
        <f t="shared" si="31"/>
        <v>2.7943643254268165</v>
      </c>
      <c r="AA104" s="41">
        <f t="shared" si="37"/>
        <v>0</v>
      </c>
      <c r="AB104" s="42">
        <f t="shared" si="38"/>
        <v>0</v>
      </c>
      <c r="AC104" s="61">
        <f t="shared" si="32"/>
        <v>19.11500000953675</v>
      </c>
      <c r="AD104" s="37" t="str">
        <f t="shared" si="39"/>
        <v xml:space="preserve"> </v>
      </c>
      <c r="AE104" s="76" t="str">
        <f t="shared" si="42"/>
        <v/>
      </c>
      <c r="AF104" s="89">
        <f t="shared" si="46"/>
        <v>1</v>
      </c>
      <c r="AG104" s="168">
        <f t="shared" si="40"/>
        <v>0.11607815959720502</v>
      </c>
      <c r="AH104" s="165">
        <f t="shared" si="52"/>
        <v>1</v>
      </c>
      <c r="AI104" s="212">
        <f t="shared" si="43"/>
        <v>1</v>
      </c>
      <c r="AJ104" s="102">
        <f t="shared" si="48"/>
        <v>9.2000007629400221E-2</v>
      </c>
      <c r="AK104" s="206" t="str">
        <f t="shared" si="33"/>
        <v/>
      </c>
      <c r="AL104" s="119">
        <f t="shared" si="50"/>
        <v>0</v>
      </c>
    </row>
    <row r="105" spans="1:38" ht="15.6">
      <c r="A105" s="206">
        <v>34801</v>
      </c>
      <c r="B105">
        <v>8.3900003433227504</v>
      </c>
      <c r="C105">
        <v>17.680000305175799</v>
      </c>
      <c r="D105">
        <v>0.40000000596046398</v>
      </c>
      <c r="E105">
        <v>24.267730462222399</v>
      </c>
      <c r="F105" s="36">
        <f t="shared" si="28"/>
        <v>2.1411284775790476</v>
      </c>
      <c r="G105" s="41">
        <f t="shared" si="34"/>
        <v>28.064717293948192</v>
      </c>
      <c r="H105" s="42">
        <f t="shared" si="35"/>
        <v>0.56129434587896387</v>
      </c>
      <c r="I105" s="61">
        <f t="shared" si="29"/>
        <v>15.357500314712537</v>
      </c>
      <c r="J105" s="35">
        <f t="shared" si="30"/>
        <v>1</v>
      </c>
      <c r="K105" s="89">
        <f t="shared" si="41"/>
        <v>1</v>
      </c>
      <c r="L105" s="89">
        <f t="shared" si="45"/>
        <v>1</v>
      </c>
      <c r="M105" s="168">
        <f t="shared" si="36"/>
        <v>9.26926374818344E-2</v>
      </c>
      <c r="N105" s="165">
        <f t="shared" si="51"/>
        <v>0</v>
      </c>
      <c r="O105" s="212">
        <f t="shared" si="44"/>
        <v>1</v>
      </c>
      <c r="P105" s="102">
        <f t="shared" si="47"/>
        <v>0</v>
      </c>
      <c r="Q105" s="6" t="str">
        <f t="shared" si="27"/>
        <v/>
      </c>
      <c r="R105" s="119">
        <f t="shared" si="49"/>
        <v>1</v>
      </c>
      <c r="S105">
        <v>102</v>
      </c>
      <c r="T105">
        <v>-37.450000000000003</v>
      </c>
      <c r="U105" s="206">
        <v>39549</v>
      </c>
      <c r="V105">
        <v>8.5399999618530291</v>
      </c>
      <c r="W105">
        <v>25.670000076293899</v>
      </c>
      <c r="X105">
        <v>0</v>
      </c>
      <c r="Y105">
        <v>24.340068257169399</v>
      </c>
      <c r="Z105" s="36">
        <f t="shared" si="31"/>
        <v>3.3010330229689426</v>
      </c>
      <c r="AA105" s="41">
        <f t="shared" si="37"/>
        <v>0</v>
      </c>
      <c r="AB105" s="42">
        <f t="shared" si="38"/>
        <v>0</v>
      </c>
      <c r="AC105" s="61">
        <f t="shared" si="32"/>
        <v>21.38750004768368</v>
      </c>
      <c r="AD105" s="37" t="str">
        <f t="shared" si="39"/>
        <v xml:space="preserve"> </v>
      </c>
      <c r="AE105" s="76" t="str">
        <f t="shared" si="42"/>
        <v/>
      </c>
      <c r="AF105" s="89">
        <f t="shared" si="46"/>
        <v>1</v>
      </c>
      <c r="AG105" s="168">
        <f t="shared" si="40"/>
        <v>5.8640731625781345E-2</v>
      </c>
      <c r="AH105" s="165">
        <f t="shared" si="52"/>
        <v>1</v>
      </c>
      <c r="AI105" s="212">
        <f t="shared" si="43"/>
        <v>1</v>
      </c>
      <c r="AJ105" s="102">
        <f t="shared" si="48"/>
        <v>2.0020000457763443</v>
      </c>
      <c r="AK105" s="206" t="str">
        <f t="shared" si="33"/>
        <v/>
      </c>
      <c r="AL105" s="119">
        <f t="shared" si="50"/>
        <v>0</v>
      </c>
    </row>
    <row r="106" spans="1:38" ht="15.6">
      <c r="A106" s="206">
        <v>34802</v>
      </c>
      <c r="B106">
        <v>6.1100001335143999</v>
      </c>
      <c r="C106">
        <v>18.389999389648398</v>
      </c>
      <c r="D106">
        <v>0</v>
      </c>
      <c r="E106">
        <v>24.009325160872301</v>
      </c>
      <c r="F106" s="36">
        <f t="shared" si="28"/>
        <v>2.3734787519494267</v>
      </c>
      <c r="G106" s="41">
        <f t="shared" si="34"/>
        <v>26.165934292388652</v>
      </c>
      <c r="H106" s="42">
        <f t="shared" si="35"/>
        <v>0.52331868584777308</v>
      </c>
      <c r="I106" s="61">
        <f t="shared" si="29"/>
        <v>15.319999575614899</v>
      </c>
      <c r="J106" s="35">
        <f t="shared" si="30"/>
        <v>1</v>
      </c>
      <c r="K106" s="89">
        <f t="shared" si="41"/>
        <v>1</v>
      </c>
      <c r="L106" s="89">
        <f t="shared" si="45"/>
        <v>1</v>
      </c>
      <c r="M106" s="168">
        <f t="shared" si="36"/>
        <v>9.2319659798239001E-2</v>
      </c>
      <c r="N106" s="165">
        <f t="shared" si="51"/>
        <v>0</v>
      </c>
      <c r="O106" s="212">
        <f t="shared" si="44"/>
        <v>1</v>
      </c>
      <c r="P106" s="102">
        <f t="shared" si="47"/>
        <v>0</v>
      </c>
      <c r="Q106" s="6" t="str">
        <f t="shared" si="27"/>
        <v/>
      </c>
      <c r="R106" s="119">
        <f t="shared" si="49"/>
        <v>1</v>
      </c>
      <c r="S106">
        <v>103</v>
      </c>
      <c r="T106">
        <v>148.6</v>
      </c>
      <c r="U106" s="206">
        <v>39550</v>
      </c>
      <c r="V106">
        <v>10.6599998474121</v>
      </c>
      <c r="W106">
        <v>19</v>
      </c>
      <c r="X106">
        <v>0.10000000149011599</v>
      </c>
      <c r="Y106">
        <v>24.082497461841299</v>
      </c>
      <c r="Z106" s="36">
        <f t="shared" si="31"/>
        <v>2.1304109071101318</v>
      </c>
      <c r="AA106" s="41">
        <f t="shared" si="37"/>
        <v>0</v>
      </c>
      <c r="AB106" s="42">
        <f t="shared" si="38"/>
        <v>0</v>
      </c>
      <c r="AC106" s="61">
        <f t="shared" si="32"/>
        <v>16.914999961853024</v>
      </c>
      <c r="AD106" s="37" t="str">
        <f t="shared" si="39"/>
        <v xml:space="preserve"> </v>
      </c>
      <c r="AE106" s="76" t="str">
        <f t="shared" si="42"/>
        <v/>
      </c>
      <c r="AF106" s="89">
        <f t="shared" si="46"/>
        <v>1</v>
      </c>
      <c r="AG106" s="168">
        <f t="shared" si="40"/>
        <v>0.10669274098410328</v>
      </c>
      <c r="AH106" s="165">
        <f t="shared" si="52"/>
        <v>0</v>
      </c>
      <c r="AI106" s="212">
        <f t="shared" si="43"/>
        <v>1</v>
      </c>
      <c r="AJ106" s="102">
        <f t="shared" si="48"/>
        <v>2.0020000457763443</v>
      </c>
      <c r="AK106" s="206" t="str">
        <f t="shared" si="33"/>
        <v/>
      </c>
      <c r="AL106" s="119">
        <f t="shared" si="50"/>
        <v>0</v>
      </c>
    </row>
    <row r="107" spans="1:38" ht="15.6">
      <c r="A107" s="206">
        <v>34803</v>
      </c>
      <c r="B107">
        <v>6.3600001335143999</v>
      </c>
      <c r="C107">
        <v>19.610000610351602</v>
      </c>
      <c r="D107">
        <v>0</v>
      </c>
      <c r="E107">
        <v>23.752850150441599</v>
      </c>
      <c r="F107" s="36">
        <f t="shared" si="28"/>
        <v>2.4987602619712397</v>
      </c>
      <c r="G107" s="41">
        <f t="shared" si="34"/>
        <v>24.16692608281166</v>
      </c>
      <c r="H107" s="42">
        <f t="shared" si="35"/>
        <v>0.4833385216562332</v>
      </c>
      <c r="I107" s="61">
        <f t="shared" si="29"/>
        <v>16.297500491142301</v>
      </c>
      <c r="J107" s="35">
        <f t="shared" si="30"/>
        <v>1</v>
      </c>
      <c r="K107" s="89">
        <f t="shared" si="41"/>
        <v>1</v>
      </c>
      <c r="L107" s="89">
        <f t="shared" si="45"/>
        <v>1</v>
      </c>
      <c r="M107" s="168">
        <f t="shared" si="36"/>
        <v>0.1015572809365318</v>
      </c>
      <c r="N107" s="165">
        <f t="shared" si="51"/>
        <v>0</v>
      </c>
      <c r="O107" s="212">
        <f t="shared" si="44"/>
        <v>1</v>
      </c>
      <c r="P107" s="102">
        <f t="shared" si="47"/>
        <v>0</v>
      </c>
      <c r="Q107" s="6" t="str">
        <f t="shared" si="27"/>
        <v/>
      </c>
      <c r="R107" s="119">
        <f t="shared" si="49"/>
        <v>1</v>
      </c>
      <c r="S107">
        <v>104</v>
      </c>
      <c r="T107">
        <v>-37.450000000000003</v>
      </c>
      <c r="U107" s="206">
        <v>39551</v>
      </c>
      <c r="V107">
        <v>10.319999694824199</v>
      </c>
      <c r="W107">
        <v>13.7200002670288</v>
      </c>
      <c r="X107">
        <v>2</v>
      </c>
      <c r="Y107">
        <v>23.8268421253836</v>
      </c>
      <c r="Z107" s="36">
        <f t="shared" si="31"/>
        <v>1.2299157776838499</v>
      </c>
      <c r="AA107" s="41">
        <f t="shared" si="37"/>
        <v>1.0160673778529201</v>
      </c>
      <c r="AB107" s="42">
        <f t="shared" si="38"/>
        <v>2.0321347557058403E-2</v>
      </c>
      <c r="AC107" s="61">
        <f t="shared" si="32"/>
        <v>12.87000012397765</v>
      </c>
      <c r="AD107" s="37" t="str">
        <f t="shared" si="39"/>
        <v xml:space="preserve"> </v>
      </c>
      <c r="AE107" s="76" t="str">
        <f t="shared" si="42"/>
        <v/>
      </c>
      <c r="AF107" s="89">
        <f t="shared" si="46"/>
        <v>1</v>
      </c>
      <c r="AG107" s="168">
        <f t="shared" si="40"/>
        <v>6.6486650646090564E-2</v>
      </c>
      <c r="AH107" s="165">
        <f t="shared" si="52"/>
        <v>0</v>
      </c>
      <c r="AI107" s="212">
        <f t="shared" si="43"/>
        <v>1</v>
      </c>
      <c r="AJ107" s="102">
        <f t="shared" si="48"/>
        <v>2.0020000457763443</v>
      </c>
      <c r="AK107" s="206" t="str">
        <f t="shared" si="33"/>
        <v/>
      </c>
      <c r="AL107" s="119">
        <f t="shared" si="50"/>
        <v>0</v>
      </c>
    </row>
    <row r="108" spans="1:38" ht="15.6">
      <c r="A108" s="206">
        <v>34804</v>
      </c>
      <c r="B108">
        <v>5.5700001716613796</v>
      </c>
      <c r="C108">
        <v>21.569999694824201</v>
      </c>
      <c r="D108">
        <v>0</v>
      </c>
      <c r="E108">
        <v>23.4984127145351</v>
      </c>
      <c r="F108" s="36">
        <f t="shared" si="28"/>
        <v>2.7680554235012282</v>
      </c>
      <c r="G108" s="41">
        <f t="shared" si="34"/>
        <v>21.952481744010676</v>
      </c>
      <c r="H108" s="42">
        <f t="shared" si="35"/>
        <v>0.43904963488021354</v>
      </c>
      <c r="I108" s="61">
        <f t="shared" si="29"/>
        <v>17.569999814033494</v>
      </c>
      <c r="J108" s="35">
        <f t="shared" si="30"/>
        <v>1</v>
      </c>
      <c r="K108" s="89">
        <f t="shared" si="41"/>
        <v>1</v>
      </c>
      <c r="L108" s="89">
        <f t="shared" si="45"/>
        <v>1</v>
      </c>
      <c r="M108" s="168">
        <f t="shared" si="36"/>
        <v>0.1112665135826089</v>
      </c>
      <c r="N108" s="165">
        <f t="shared" si="51"/>
        <v>0</v>
      </c>
      <c r="O108" s="212">
        <f t="shared" si="44"/>
        <v>1</v>
      </c>
      <c r="P108" s="102">
        <f t="shared" si="47"/>
        <v>0</v>
      </c>
      <c r="Q108" s="6" t="str">
        <f t="shared" si="27"/>
        <v/>
      </c>
      <c r="R108" s="119">
        <f t="shared" si="49"/>
        <v>1</v>
      </c>
      <c r="S108">
        <v>105</v>
      </c>
      <c r="T108">
        <v>148.6</v>
      </c>
      <c r="U108" s="206">
        <v>39552</v>
      </c>
      <c r="V108">
        <v>7.1599998474121103</v>
      </c>
      <c r="W108">
        <v>13.079999923706101</v>
      </c>
      <c r="X108">
        <v>10.3999996185303</v>
      </c>
      <c r="Y108">
        <v>23.573206456634601</v>
      </c>
      <c r="Z108" s="36">
        <f t="shared" si="31"/>
        <v>1.5033381540360773</v>
      </c>
      <c r="AA108" s="41">
        <f t="shared" si="37"/>
        <v>10.213396473154358</v>
      </c>
      <c r="AB108" s="42">
        <f t="shared" si="38"/>
        <v>0.20426792946308717</v>
      </c>
      <c r="AC108" s="61">
        <f t="shared" si="32"/>
        <v>11.599999904632604</v>
      </c>
      <c r="AD108" s="37">
        <f t="shared" si="39"/>
        <v>1</v>
      </c>
      <c r="AE108" s="76">
        <f t="shared" si="42"/>
        <v>1</v>
      </c>
      <c r="AF108" s="89">
        <f t="shared" si="46"/>
        <v>1</v>
      </c>
      <c r="AG108" s="168">
        <f t="shared" si="40"/>
        <v>5.3026472880341659E-2</v>
      </c>
      <c r="AH108" s="165">
        <f t="shared" si="52"/>
        <v>0</v>
      </c>
      <c r="AI108" s="212">
        <f t="shared" si="43"/>
        <v>1</v>
      </c>
      <c r="AJ108" s="102">
        <f t="shared" si="48"/>
        <v>2.0020000457763443</v>
      </c>
      <c r="AK108" s="206" t="str">
        <f t="shared" si="33"/>
        <v/>
      </c>
      <c r="AL108" s="119">
        <f t="shared" si="50"/>
        <v>0</v>
      </c>
    </row>
    <row r="109" spans="1:38" ht="15.6">
      <c r="A109" s="206">
        <v>34805</v>
      </c>
      <c r="B109">
        <v>9.6599998474121094</v>
      </c>
      <c r="C109">
        <v>22.370000839233398</v>
      </c>
      <c r="D109">
        <v>0</v>
      </c>
      <c r="E109">
        <v>23.2461123348508</v>
      </c>
      <c r="F109" s="36">
        <f t="shared" si="28"/>
        <v>2.6308390055741211</v>
      </c>
      <c r="G109" s="41">
        <f t="shared" si="34"/>
        <v>19.847810539551379</v>
      </c>
      <c r="H109" s="42">
        <f t="shared" si="35"/>
        <v>0.39695621079102755</v>
      </c>
      <c r="I109" s="61">
        <f t="shared" si="29"/>
        <v>19.192500591278076</v>
      </c>
      <c r="J109" s="35">
        <f t="shared" si="30"/>
        <v>1</v>
      </c>
      <c r="K109" s="89" t="str">
        <f t="shared" si="41"/>
        <v/>
      </c>
      <c r="L109" s="89">
        <f t="shared" si="45"/>
        <v>1</v>
      </c>
      <c r="M109" s="168">
        <f t="shared" si="36"/>
        <v>0.11598191520020021</v>
      </c>
      <c r="N109" s="165">
        <f t="shared" si="51"/>
        <v>0</v>
      </c>
      <c r="O109" s="212">
        <f t="shared" si="44"/>
        <v>1</v>
      </c>
      <c r="P109" s="102">
        <f t="shared" si="47"/>
        <v>0.15400047302246095</v>
      </c>
      <c r="Q109" s="6" t="str">
        <f t="shared" si="27"/>
        <v/>
      </c>
      <c r="R109" s="119">
        <f>IF(AND(AND(AND(SUM(D96:D100)&gt;$AP$6)),(L109=1)),1,0)</f>
        <v>1</v>
      </c>
      <c r="S109">
        <v>106</v>
      </c>
      <c r="T109">
        <v>-37.450000000000003</v>
      </c>
      <c r="U109" s="206">
        <v>39553</v>
      </c>
      <c r="V109">
        <v>6.8000001907348597</v>
      </c>
      <c r="W109">
        <v>17.059999465942401</v>
      </c>
      <c r="X109">
        <v>2.5999999046325701</v>
      </c>
      <c r="Y109">
        <v>23.3216874030093</v>
      </c>
      <c r="Z109" s="36">
        <f t="shared" si="31"/>
        <v>2.0849243104856976</v>
      </c>
      <c r="AA109" s="41">
        <f t="shared" si="37"/>
        <v>11.145456929398369</v>
      </c>
      <c r="AB109" s="42">
        <f t="shared" si="38"/>
        <v>0.22290913858796738</v>
      </c>
      <c r="AC109" s="61">
        <f t="shared" si="32"/>
        <v>14.494999647140515</v>
      </c>
      <c r="AD109" s="37">
        <f t="shared" si="39"/>
        <v>1</v>
      </c>
      <c r="AE109" s="76">
        <f t="shared" si="42"/>
        <v>1</v>
      </c>
      <c r="AF109" s="89">
        <f t="shared" si="46"/>
        <v>1</v>
      </c>
      <c r="AG109" s="168">
        <f t="shared" si="40"/>
        <v>8.3859776456576329E-2</v>
      </c>
      <c r="AH109" s="165">
        <f t="shared" si="52"/>
        <v>0</v>
      </c>
      <c r="AI109" s="212">
        <f t="shared" si="43"/>
        <v>1</v>
      </c>
      <c r="AJ109" s="102">
        <f t="shared" si="48"/>
        <v>2.0020000457763443</v>
      </c>
      <c r="AK109" s="206" t="str">
        <f t="shared" si="33"/>
        <v/>
      </c>
      <c r="AL109" s="119">
        <f t="shared" si="50"/>
        <v>0</v>
      </c>
    </row>
    <row r="110" spans="1:38" ht="15.6">
      <c r="A110" s="206">
        <v>34806</v>
      </c>
      <c r="B110">
        <v>4.6999998092651403</v>
      </c>
      <c r="C110">
        <v>14.8800001144409</v>
      </c>
      <c r="D110">
        <v>6.6999998092651403</v>
      </c>
      <c r="E110">
        <v>22.996017285457398</v>
      </c>
      <c r="F110" s="36">
        <f t="shared" si="28"/>
        <v>1.9003779096802877</v>
      </c>
      <c r="G110" s="41">
        <f t="shared" si="34"/>
        <v>25.02750802107229</v>
      </c>
      <c r="H110" s="42">
        <f t="shared" si="35"/>
        <v>0.50055016042144584</v>
      </c>
      <c r="I110" s="61">
        <f t="shared" si="29"/>
        <v>12.33500003814696</v>
      </c>
      <c r="J110" s="35">
        <f t="shared" si="30"/>
        <v>1</v>
      </c>
      <c r="K110" s="89">
        <f t="shared" si="41"/>
        <v>1</v>
      </c>
      <c r="L110" s="89">
        <f t="shared" si="45"/>
        <v>1</v>
      </c>
      <c r="M110" s="168">
        <f t="shared" si="36"/>
        <v>6.0763955540215256E-2</v>
      </c>
      <c r="N110" s="165">
        <f t="shared" si="51"/>
        <v>0</v>
      </c>
      <c r="O110" s="212">
        <f t="shared" si="44"/>
        <v>1</v>
      </c>
      <c r="P110" s="102">
        <f t="shared" si="47"/>
        <v>0.15400047302246095</v>
      </c>
      <c r="Q110" s="6" t="str">
        <f t="shared" si="27"/>
        <v/>
      </c>
      <c r="R110" s="119">
        <f t="shared" si="49"/>
        <v>1</v>
      </c>
      <c r="S110">
        <v>107</v>
      </c>
      <c r="T110">
        <v>148.6</v>
      </c>
      <c r="U110" s="206">
        <v>39554</v>
      </c>
      <c r="V110">
        <v>8.6599998474121094</v>
      </c>
      <c r="W110">
        <v>16.819999694824201</v>
      </c>
      <c r="X110">
        <v>0</v>
      </c>
      <c r="Y110">
        <v>23.0723528662303</v>
      </c>
      <c r="Z110" s="36">
        <f t="shared" si="31"/>
        <v>1.8895906946649117</v>
      </c>
      <c r="AA110" s="41">
        <f t="shared" si="37"/>
        <v>9.6337843736664404</v>
      </c>
      <c r="AB110" s="42">
        <f t="shared" si="38"/>
        <v>0.1926756874733288</v>
      </c>
      <c r="AC110" s="61">
        <f t="shared" si="32"/>
        <v>14.779999732971177</v>
      </c>
      <c r="AD110" s="37" t="str">
        <f t="shared" si="39"/>
        <v xml:space="preserve"> </v>
      </c>
      <c r="AE110" s="76">
        <f t="shared" si="42"/>
        <v>1</v>
      </c>
      <c r="AF110" s="89">
        <f t="shared" si="46"/>
        <v>1</v>
      </c>
      <c r="AG110" s="168">
        <f t="shared" si="40"/>
        <v>8.6830002959414523E-2</v>
      </c>
      <c r="AH110" s="165">
        <f t="shared" si="52"/>
        <v>0</v>
      </c>
      <c r="AI110" s="212">
        <f t="shared" si="43"/>
        <v>1</v>
      </c>
      <c r="AJ110" s="102">
        <f t="shared" si="48"/>
        <v>2.0020000457763443</v>
      </c>
      <c r="AK110" s="206" t="str">
        <f t="shared" si="33"/>
        <v/>
      </c>
      <c r="AL110" s="119">
        <f t="shared" si="50"/>
        <v>0</v>
      </c>
    </row>
    <row r="111" spans="1:38" ht="15.6">
      <c r="A111" s="206">
        <v>34807</v>
      </c>
      <c r="B111">
        <v>7.03999996185303</v>
      </c>
      <c r="C111">
        <v>15.329999923706101</v>
      </c>
      <c r="D111">
        <v>0.10000000149011599</v>
      </c>
      <c r="E111">
        <v>22.748188038516702</v>
      </c>
      <c r="F111" s="36">
        <f t="shared" si="28"/>
        <v>1.7822110387254486</v>
      </c>
      <c r="G111" s="41">
        <f t="shared" si="34"/>
        <v>23.701739191582046</v>
      </c>
      <c r="H111" s="42">
        <f t="shared" si="35"/>
        <v>0.47403478383164094</v>
      </c>
      <c r="I111" s="61">
        <f t="shared" si="29"/>
        <v>13.257499933242833</v>
      </c>
      <c r="J111" s="35">
        <f t="shared" si="30"/>
        <v>1</v>
      </c>
      <c r="K111" s="89">
        <f t="shared" si="41"/>
        <v>1</v>
      </c>
      <c r="L111" s="89">
        <f t="shared" si="45"/>
        <v>1</v>
      </c>
      <c r="M111" s="168">
        <f t="shared" si="36"/>
        <v>7.0653420422734661E-2</v>
      </c>
      <c r="N111" s="165">
        <f t="shared" si="51"/>
        <v>0</v>
      </c>
      <c r="O111" s="212">
        <f t="shared" si="44"/>
        <v>1</v>
      </c>
      <c r="P111" s="102">
        <f t="shared" si="47"/>
        <v>0.15400047302246095</v>
      </c>
      <c r="Q111" s="6" t="str">
        <f t="shared" si="27"/>
        <v/>
      </c>
      <c r="R111" s="119">
        <f t="shared" si="49"/>
        <v>1</v>
      </c>
      <c r="S111">
        <v>108</v>
      </c>
      <c r="T111">
        <v>-37.450000000000003</v>
      </c>
      <c r="U111" s="206">
        <v>39555</v>
      </c>
      <c r="V111">
        <v>6.1199998855590803</v>
      </c>
      <c r="W111">
        <v>15.5299997329712</v>
      </c>
      <c r="X111">
        <v>0</v>
      </c>
      <c r="Y111">
        <v>22.8252634865975</v>
      </c>
      <c r="Z111" s="36">
        <f t="shared" si="31"/>
        <v>1.8815590469751813</v>
      </c>
      <c r="AA111" s="41">
        <f t="shared" si="37"/>
        <v>8.1285371360862957</v>
      </c>
      <c r="AB111" s="42">
        <f t="shared" si="38"/>
        <v>0.16257074272172592</v>
      </c>
      <c r="AC111" s="61">
        <f t="shared" si="32"/>
        <v>13.177499771118171</v>
      </c>
      <c r="AD111" s="37" t="str">
        <f t="shared" si="39"/>
        <v xml:space="preserve"> </v>
      </c>
      <c r="AE111" s="76">
        <f t="shared" si="42"/>
        <v>1</v>
      </c>
      <c r="AF111" s="89">
        <f t="shared" si="46"/>
        <v>1</v>
      </c>
      <c r="AG111" s="168">
        <f t="shared" si="40"/>
        <v>6.9792662827540056E-2</v>
      </c>
      <c r="AH111" s="165">
        <f t="shared" si="52"/>
        <v>0</v>
      </c>
      <c r="AI111" s="212">
        <f t="shared" si="43"/>
        <v>1</v>
      </c>
      <c r="AJ111" s="102">
        <f t="shared" si="48"/>
        <v>2.0020000457763443</v>
      </c>
      <c r="AK111" s="206" t="str">
        <f t="shared" si="33"/>
        <v/>
      </c>
      <c r="AL111" s="119">
        <f t="shared" si="50"/>
        <v>0</v>
      </c>
    </row>
    <row r="112" spans="1:38" ht="15.6">
      <c r="A112" s="206">
        <v>34808</v>
      </c>
      <c r="B112">
        <v>6.3499999046325701</v>
      </c>
      <c r="C112">
        <v>14.0200004577637</v>
      </c>
      <c r="D112">
        <v>0.10000000149011599</v>
      </c>
      <c r="E112">
        <v>22.502685066190299</v>
      </c>
      <c r="F112" s="36">
        <f t="shared" si="28"/>
        <v>1.637265480618417</v>
      </c>
      <c r="G112" s="41">
        <f t="shared" si="34"/>
        <v>22.491926808577428</v>
      </c>
      <c r="H112" s="42">
        <f t="shared" si="35"/>
        <v>0.44983853617154856</v>
      </c>
      <c r="I112" s="61">
        <f t="shared" si="29"/>
        <v>12.102500319480917</v>
      </c>
      <c r="J112" s="35">
        <f t="shared" si="30"/>
        <v>1</v>
      </c>
      <c r="K112" s="89">
        <f t="shared" si="41"/>
        <v>1</v>
      </c>
      <c r="L112" s="89">
        <f t="shared" si="45"/>
        <v>1</v>
      </c>
      <c r="M112" s="168">
        <f t="shared" si="36"/>
        <v>5.8297116729401778E-2</v>
      </c>
      <c r="N112" s="165">
        <f t="shared" si="51"/>
        <v>0</v>
      </c>
      <c r="O112" s="212">
        <f t="shared" si="44"/>
        <v>1</v>
      </c>
      <c r="P112" s="102">
        <f t="shared" si="47"/>
        <v>0.15400047302246095</v>
      </c>
      <c r="Q112" s="6" t="str">
        <f t="shared" si="27"/>
        <v/>
      </c>
      <c r="R112" s="119">
        <f t="shared" si="49"/>
        <v>1</v>
      </c>
      <c r="S112">
        <v>109</v>
      </c>
      <c r="T112">
        <v>148.6</v>
      </c>
      <c r="U112" s="206">
        <v>39556</v>
      </c>
      <c r="V112">
        <v>9.5799999237060494</v>
      </c>
      <c r="W112">
        <v>17.0200004577637</v>
      </c>
      <c r="X112">
        <v>0</v>
      </c>
      <c r="Y112">
        <v>22.580479904410399</v>
      </c>
      <c r="Z112" s="36">
        <f t="shared" si="31"/>
        <v>1.7982157387638802</v>
      </c>
      <c r="AA112" s="41">
        <f t="shared" si="37"/>
        <v>6.6899645450751919</v>
      </c>
      <c r="AB112" s="42">
        <f t="shared" si="38"/>
        <v>0.13379929090150383</v>
      </c>
      <c r="AC112" s="61">
        <f t="shared" si="32"/>
        <v>15.160000324249287</v>
      </c>
      <c r="AD112" s="37" t="str">
        <f t="shared" si="39"/>
        <v xml:space="preserve"> </v>
      </c>
      <c r="AE112" s="76">
        <f t="shared" si="42"/>
        <v>1</v>
      </c>
      <c r="AF112" s="89">
        <f t="shared" si="46"/>
        <v>1</v>
      </c>
      <c r="AG112" s="168">
        <f t="shared" si="40"/>
        <v>9.0715236339126482E-2</v>
      </c>
      <c r="AH112" s="165">
        <f t="shared" si="52"/>
        <v>0</v>
      </c>
      <c r="AI112" s="212">
        <f t="shared" si="43"/>
        <v>1</v>
      </c>
      <c r="AJ112" s="102">
        <f t="shared" si="48"/>
        <v>2.0020000457763443</v>
      </c>
      <c r="AK112" s="206" t="str">
        <f t="shared" si="33"/>
        <v/>
      </c>
      <c r="AL112" s="119">
        <f t="shared" si="50"/>
        <v>0</v>
      </c>
    </row>
    <row r="113" spans="1:38" ht="15.6">
      <c r="A113" s="206">
        <v>34809</v>
      </c>
      <c r="B113">
        <v>5.7199997901916504</v>
      </c>
      <c r="C113">
        <v>14.460000038146999</v>
      </c>
      <c r="D113">
        <v>0</v>
      </c>
      <c r="E113">
        <v>22.259568840639901</v>
      </c>
      <c r="F113" s="36">
        <f t="shared" si="28"/>
        <v>1.7229899133249351</v>
      </c>
      <c r="G113" s="41">
        <f t="shared" si="34"/>
        <v>21.113534877917481</v>
      </c>
      <c r="H113" s="42">
        <f t="shared" si="35"/>
        <v>0.42227069755834962</v>
      </c>
      <c r="I113" s="61">
        <f t="shared" si="29"/>
        <v>12.274999976158162</v>
      </c>
      <c r="J113" s="35">
        <f t="shared" si="30"/>
        <v>1</v>
      </c>
      <c r="K113" s="89">
        <f t="shared" si="41"/>
        <v>1</v>
      </c>
      <c r="L113" s="89">
        <f t="shared" si="45"/>
        <v>1</v>
      </c>
      <c r="M113" s="168">
        <f t="shared" si="36"/>
        <v>6.0125921757836813E-2</v>
      </c>
      <c r="N113" s="165">
        <f t="shared" si="51"/>
        <v>0</v>
      </c>
      <c r="O113" s="212">
        <f t="shared" si="44"/>
        <v>1</v>
      </c>
      <c r="P113" s="102">
        <f t="shared" si="47"/>
        <v>0.15400047302246095</v>
      </c>
      <c r="Q113" s="6" t="str">
        <f t="shared" si="27"/>
        <v/>
      </c>
      <c r="R113" s="119">
        <f t="shared" si="49"/>
        <v>1</v>
      </c>
      <c r="S113">
        <v>110</v>
      </c>
      <c r="T113">
        <v>-37.450000000000003</v>
      </c>
      <c r="U113" s="206">
        <v>39557</v>
      </c>
      <c r="V113">
        <v>6.1500000953674299</v>
      </c>
      <c r="W113">
        <v>18.090000152587901</v>
      </c>
      <c r="X113">
        <v>0</v>
      </c>
      <c r="Y113">
        <v>22.338062759968601</v>
      </c>
      <c r="Z113" s="36">
        <f t="shared" si="31"/>
        <v>2.1680585869216218</v>
      </c>
      <c r="AA113" s="41">
        <f t="shared" si="37"/>
        <v>4.9555176755378945</v>
      </c>
      <c r="AB113" s="42">
        <f t="shared" si="38"/>
        <v>9.9110353510757893E-2</v>
      </c>
      <c r="AC113" s="61">
        <f t="shared" si="32"/>
        <v>15.105000138282783</v>
      </c>
      <c r="AD113" s="37" t="str">
        <f t="shared" si="39"/>
        <v xml:space="preserve"> </v>
      </c>
      <c r="AE113" s="76" t="str">
        <f t="shared" si="42"/>
        <v/>
      </c>
      <c r="AF113" s="89">
        <f t="shared" si="46"/>
        <v>1</v>
      </c>
      <c r="AG113" s="168">
        <f t="shared" si="40"/>
        <v>9.0159079139150472E-2</v>
      </c>
      <c r="AH113" s="165">
        <f t="shared" si="52"/>
        <v>0</v>
      </c>
      <c r="AI113" s="212">
        <f t="shared" si="43"/>
        <v>1</v>
      </c>
      <c r="AJ113" s="102">
        <f t="shared" si="48"/>
        <v>2.0020000457763443</v>
      </c>
      <c r="AK113" s="206" t="str">
        <f t="shared" si="33"/>
        <v/>
      </c>
      <c r="AL113" s="119">
        <f t="shared" si="50"/>
        <v>0</v>
      </c>
    </row>
    <row r="114" spans="1:38" ht="15.6">
      <c r="A114" s="206">
        <v>34810</v>
      </c>
      <c r="B114">
        <v>5.1500000953674299</v>
      </c>
      <c r="C114">
        <v>15.5100002288818</v>
      </c>
      <c r="D114">
        <v>0</v>
      </c>
      <c r="E114">
        <v>22.018899834027</v>
      </c>
      <c r="F114" s="36">
        <f t="shared" si="28"/>
        <v>1.8715739108887288</v>
      </c>
      <c r="G114" s="41">
        <f t="shared" si="34"/>
        <v>19.616275749206498</v>
      </c>
      <c r="H114" s="42">
        <f t="shared" si="35"/>
        <v>0.39232551498412993</v>
      </c>
      <c r="I114" s="61">
        <f t="shared" si="29"/>
        <v>12.920000195503208</v>
      </c>
      <c r="J114" s="35">
        <f t="shared" si="30"/>
        <v>1</v>
      </c>
      <c r="K114" s="89">
        <f t="shared" si="41"/>
        <v>1</v>
      </c>
      <c r="L114" s="89">
        <f t="shared" si="45"/>
        <v>1</v>
      </c>
      <c r="M114" s="168">
        <f t="shared" si="36"/>
        <v>6.7023730471476167E-2</v>
      </c>
      <c r="N114" s="165">
        <f t="shared" si="51"/>
        <v>0</v>
      </c>
      <c r="O114" s="212">
        <f t="shared" si="44"/>
        <v>1</v>
      </c>
      <c r="P114" s="102">
        <f t="shared" si="47"/>
        <v>0.15400047302246095</v>
      </c>
      <c r="Q114" s="6" t="str">
        <f t="shared" si="27"/>
        <v/>
      </c>
      <c r="R114" s="119">
        <f t="shared" si="49"/>
        <v>1</v>
      </c>
      <c r="S114">
        <v>111</v>
      </c>
      <c r="T114">
        <v>148.6</v>
      </c>
      <c r="U114" s="206">
        <v>39558</v>
      </c>
      <c r="V114">
        <v>5.3000001907348597</v>
      </c>
      <c r="W114">
        <v>19.149999618530298</v>
      </c>
      <c r="X114">
        <v>0</v>
      </c>
      <c r="Y114">
        <v>22.098072693571901</v>
      </c>
      <c r="Z114" s="36">
        <f t="shared" si="31"/>
        <v>2.3180566322439691</v>
      </c>
      <c r="AA114" s="41">
        <f t="shared" si="37"/>
        <v>3.1010723697427194</v>
      </c>
      <c r="AB114" s="42">
        <f t="shared" si="38"/>
        <v>6.2021447394854386E-2</v>
      </c>
      <c r="AC114" s="61">
        <f t="shared" si="32"/>
        <v>15.687499761581439</v>
      </c>
      <c r="AD114" s="37" t="str">
        <f t="shared" si="39"/>
        <v xml:space="preserve"> </v>
      </c>
      <c r="AE114" s="76" t="str">
        <f t="shared" si="42"/>
        <v/>
      </c>
      <c r="AF114" s="89">
        <f t="shared" si="46"/>
        <v>1</v>
      </c>
      <c r="AG114" s="168">
        <f t="shared" si="40"/>
        <v>9.5918527193210965E-2</v>
      </c>
      <c r="AH114" s="165">
        <f t="shared" si="52"/>
        <v>0</v>
      </c>
      <c r="AI114" s="212">
        <f t="shared" si="43"/>
        <v>1</v>
      </c>
      <c r="AJ114" s="102">
        <f t="shared" si="48"/>
        <v>1.9100000381469442</v>
      </c>
      <c r="AK114" s="206">
        <f t="shared" si="33"/>
        <v>39558</v>
      </c>
      <c r="AL114" s="119">
        <f t="shared" si="50"/>
        <v>1</v>
      </c>
    </row>
    <row r="115" spans="1:38" ht="15.6">
      <c r="A115" s="206">
        <v>34811</v>
      </c>
      <c r="B115">
        <v>5.1900000572204599</v>
      </c>
      <c r="C115">
        <v>17.190000534057599</v>
      </c>
      <c r="D115">
        <v>0</v>
      </c>
      <c r="E115">
        <v>21.780738518513299</v>
      </c>
      <c r="F115" s="36">
        <f t="shared" si="28"/>
        <v>2.0533983294400064</v>
      </c>
      <c r="G115" s="41">
        <f t="shared" si="34"/>
        <v>17.973557085654491</v>
      </c>
      <c r="H115" s="42">
        <f t="shared" si="35"/>
        <v>0.3594711417130898</v>
      </c>
      <c r="I115" s="61">
        <f t="shared" si="29"/>
        <v>14.190000414848313</v>
      </c>
      <c r="J115" s="35">
        <f t="shared" si="30"/>
        <v>1</v>
      </c>
      <c r="K115" s="89" t="str">
        <f t="shared" si="41"/>
        <v/>
      </c>
      <c r="L115" s="89">
        <f t="shared" si="45"/>
        <v>1</v>
      </c>
      <c r="M115" s="168">
        <f t="shared" si="36"/>
        <v>8.0640655170423112E-2</v>
      </c>
      <c r="N115" s="165">
        <f t="shared" si="51"/>
        <v>0</v>
      </c>
      <c r="O115" s="212">
        <f t="shared" si="44"/>
        <v>1</v>
      </c>
      <c r="P115" s="102">
        <f t="shared" si="47"/>
        <v>0.15400047302246095</v>
      </c>
      <c r="Q115" s="6" t="str">
        <f t="shared" si="27"/>
        <v/>
      </c>
      <c r="R115" s="119">
        <f t="shared" si="49"/>
        <v>1</v>
      </c>
      <c r="S115">
        <v>112</v>
      </c>
      <c r="T115">
        <v>-37.450000000000003</v>
      </c>
      <c r="U115" s="206">
        <v>39559</v>
      </c>
      <c r="V115">
        <v>5.9200000762939498</v>
      </c>
      <c r="W115">
        <v>16.959999084472699</v>
      </c>
      <c r="X115">
        <v>0.10000000149011599</v>
      </c>
      <c r="Y115">
        <v>21.8605703455199</v>
      </c>
      <c r="Z115" s="36">
        <f t="shared" si="31"/>
        <v>1.9938161958280678</v>
      </c>
      <c r="AA115" s="41">
        <f t="shared" si="37"/>
        <v>1.6060194145703812</v>
      </c>
      <c r="AB115" s="42">
        <f t="shared" si="38"/>
        <v>3.2120388291407627E-2</v>
      </c>
      <c r="AC115" s="61">
        <f t="shared" si="32"/>
        <v>14.19999933242801</v>
      </c>
      <c r="AD115" s="37" t="str">
        <f t="shared" si="39"/>
        <v xml:space="preserve"> </v>
      </c>
      <c r="AE115" s="76" t="str">
        <f t="shared" si="42"/>
        <v/>
      </c>
      <c r="AF115" s="89">
        <f t="shared" si="46"/>
        <v>1</v>
      </c>
      <c r="AG115" s="168">
        <f t="shared" si="40"/>
        <v>8.0746733704475673E-2</v>
      </c>
      <c r="AH115" s="165">
        <f t="shared" si="52"/>
        <v>0</v>
      </c>
      <c r="AI115" s="212">
        <f t="shared" si="43"/>
        <v>1</v>
      </c>
      <c r="AJ115" s="102">
        <f t="shared" si="48"/>
        <v>0</v>
      </c>
      <c r="AK115" s="206" t="str">
        <f t="shared" si="33"/>
        <v/>
      </c>
      <c r="AL115" s="119">
        <f t="shared" si="50"/>
        <v>1</v>
      </c>
    </row>
    <row r="116" spans="1:38" ht="15.6">
      <c r="A116" s="207">
        <v>34812</v>
      </c>
      <c r="B116" s="170">
        <v>4.4400000572204599</v>
      </c>
      <c r="C116">
        <v>19.139999389648398</v>
      </c>
      <c r="D116">
        <v>0</v>
      </c>
      <c r="E116">
        <v>21.545145366260499</v>
      </c>
      <c r="F116" s="36">
        <f t="shared" si="28"/>
        <v>2.2946412628075854</v>
      </c>
      <c r="G116" s="41">
        <f t="shared" si="34"/>
        <v>16.137844075408424</v>
      </c>
      <c r="H116" s="42">
        <f t="shared" si="35"/>
        <v>0.3227568815081685</v>
      </c>
      <c r="I116" s="61">
        <f t="shared" si="29"/>
        <v>15.464999556541414</v>
      </c>
      <c r="J116" s="35">
        <f t="shared" si="30"/>
        <v>1</v>
      </c>
      <c r="K116" s="89" t="str">
        <f t="shared" si="41"/>
        <v/>
      </c>
      <c r="L116" s="89">
        <f t="shared" si="45"/>
        <v>1</v>
      </c>
      <c r="M116" s="168">
        <f t="shared" si="36"/>
        <v>9.3754916696192084E-2</v>
      </c>
      <c r="N116" s="165">
        <f>IF(AND(SUM(M105:M116)&gt;1,SUM(D101:D105)&gt;$AP$6),1,0)</f>
        <v>1</v>
      </c>
      <c r="O116" s="212">
        <f t="shared" si="44"/>
        <v>1</v>
      </c>
      <c r="P116" s="102">
        <f t="shared" si="47"/>
        <v>0.15400047302246095</v>
      </c>
      <c r="Q116" s="6" t="str">
        <f t="shared" si="27"/>
        <v/>
      </c>
      <c r="R116" s="119">
        <f t="shared" si="49"/>
        <v>1</v>
      </c>
      <c r="S116">
        <v>113</v>
      </c>
      <c r="T116">
        <v>148.6</v>
      </c>
      <c r="U116" s="206">
        <v>39560</v>
      </c>
      <c r="V116">
        <v>5.5</v>
      </c>
      <c r="W116">
        <v>17.299999237060501</v>
      </c>
      <c r="X116">
        <v>0.10000000149011599</v>
      </c>
      <c r="Y116">
        <v>21.6256163561122</v>
      </c>
      <c r="Z116" s="36">
        <f t="shared" si="31"/>
        <v>2.0363577663101458</v>
      </c>
      <c r="AA116" s="41">
        <f t="shared" si="37"/>
        <v>7.693320301238038E-2</v>
      </c>
      <c r="AB116" s="42">
        <f t="shared" si="38"/>
        <v>1.5386640602476076E-3</v>
      </c>
      <c r="AC116" s="61">
        <f t="shared" si="32"/>
        <v>14.349999427795375</v>
      </c>
      <c r="AD116" s="37" t="str">
        <f t="shared" si="39"/>
        <v xml:space="preserve"> </v>
      </c>
      <c r="AE116" s="76" t="str">
        <f t="shared" si="42"/>
        <v/>
      </c>
      <c r="AF116" s="89">
        <f t="shared" si="46"/>
        <v>1</v>
      </c>
      <c r="AG116" s="168">
        <f t="shared" si="40"/>
        <v>8.2333886648962198E-2</v>
      </c>
      <c r="AH116" s="165">
        <f t="shared" si="52"/>
        <v>0</v>
      </c>
      <c r="AI116" s="212">
        <f t="shared" si="43"/>
        <v>1</v>
      </c>
      <c r="AJ116" s="102">
        <f t="shared" si="48"/>
        <v>0</v>
      </c>
      <c r="AK116" s="206" t="str">
        <f t="shared" si="33"/>
        <v/>
      </c>
      <c r="AL116" s="119">
        <f t="shared" si="50"/>
        <v>1</v>
      </c>
    </row>
    <row r="117" spans="1:38" ht="15.6">
      <c r="A117" s="206">
        <v>34813</v>
      </c>
      <c r="B117">
        <v>6.1799998283386204</v>
      </c>
      <c r="C117">
        <v>14.319999694824199</v>
      </c>
      <c r="D117">
        <v>2.2999999523162802</v>
      </c>
      <c r="E117">
        <v>21.312180849430298</v>
      </c>
      <c r="F117" s="36">
        <f t="shared" si="28"/>
        <v>1.6011599011059372</v>
      </c>
      <c r="G117" s="41">
        <f t="shared" si="34"/>
        <v>17.156916106839954</v>
      </c>
      <c r="H117" s="42">
        <f t="shared" si="35"/>
        <v>0.34313832213679907</v>
      </c>
      <c r="I117" s="61">
        <f t="shared" si="29"/>
        <v>12.284999728202806</v>
      </c>
      <c r="J117" s="35">
        <f t="shared" si="30"/>
        <v>1</v>
      </c>
      <c r="K117" s="89" t="str">
        <f t="shared" si="41"/>
        <v/>
      </c>
      <c r="L117" s="89">
        <f t="shared" si="45"/>
        <v>1</v>
      </c>
      <c r="M117" s="168">
        <f t="shared" si="36"/>
        <v>6.0232192713076164E-2</v>
      </c>
      <c r="N117" s="165">
        <f t="shared" si="51"/>
        <v>0</v>
      </c>
      <c r="O117" s="212">
        <f t="shared" si="44"/>
        <v>1</v>
      </c>
      <c r="P117" s="102">
        <f t="shared" si="47"/>
        <v>0.15400047302246095</v>
      </c>
      <c r="Q117" s="6" t="str">
        <f t="shared" si="27"/>
        <v/>
      </c>
      <c r="R117" s="119">
        <f t="shared" si="49"/>
        <v>1</v>
      </c>
      <c r="S117">
        <v>114</v>
      </c>
      <c r="T117">
        <v>-37.450000000000003</v>
      </c>
      <c r="U117" s="206">
        <v>39561</v>
      </c>
      <c r="V117">
        <v>6.5700001716613796</v>
      </c>
      <c r="W117">
        <v>17.7299995422363</v>
      </c>
      <c r="X117">
        <v>0</v>
      </c>
      <c r="Y117">
        <v>21.393271365648602</v>
      </c>
      <c r="Z117" s="36">
        <f t="shared" si="31"/>
        <v>2.0094067713533432</v>
      </c>
      <c r="AA117" s="41">
        <f t="shared" si="37"/>
        <v>0</v>
      </c>
      <c r="AB117" s="42">
        <f t="shared" si="38"/>
        <v>0</v>
      </c>
      <c r="AC117" s="61">
        <f t="shared" si="32"/>
        <v>14.939999699592569</v>
      </c>
      <c r="AD117" s="37" t="str">
        <f t="shared" si="39"/>
        <v xml:space="preserve"> </v>
      </c>
      <c r="AE117" s="76" t="str">
        <f t="shared" si="42"/>
        <v/>
      </c>
      <c r="AF117" s="89">
        <f t="shared" si="46"/>
        <v>1</v>
      </c>
      <c r="AG117" s="168">
        <f t="shared" si="40"/>
        <v>8.8477578579951838E-2</v>
      </c>
      <c r="AH117" s="165">
        <f t="shared" si="52"/>
        <v>0</v>
      </c>
      <c r="AI117" s="212">
        <f t="shared" si="43"/>
        <v>1</v>
      </c>
      <c r="AJ117" s="102">
        <f t="shared" si="48"/>
        <v>0</v>
      </c>
      <c r="AK117" s="206" t="str">
        <f t="shared" si="33"/>
        <v/>
      </c>
      <c r="AL117" s="119">
        <f t="shared" si="50"/>
        <v>1</v>
      </c>
    </row>
    <row r="118" spans="1:38" ht="15.6">
      <c r="A118" s="206">
        <v>34814</v>
      </c>
      <c r="B118">
        <v>3.0999999046325701</v>
      </c>
      <c r="C118">
        <v>17.299999237060501</v>
      </c>
      <c r="D118">
        <v>0</v>
      </c>
      <c r="E118">
        <v>21.081905440184201</v>
      </c>
      <c r="F118" s="36">
        <f t="shared" si="28"/>
        <v>2.0882082121905579</v>
      </c>
      <c r="G118" s="41">
        <f t="shared" si="34"/>
        <v>15.486349537087507</v>
      </c>
      <c r="H118" s="42">
        <f t="shared" si="35"/>
        <v>0.30972699074175014</v>
      </c>
      <c r="I118" s="61">
        <f t="shared" si="29"/>
        <v>13.749999403953518</v>
      </c>
      <c r="J118" s="35">
        <f t="shared" si="30"/>
        <v>1</v>
      </c>
      <c r="K118" s="89" t="str">
        <f t="shared" si="41"/>
        <v/>
      </c>
      <c r="L118" s="89">
        <f t="shared" si="45"/>
        <v>1</v>
      </c>
      <c r="M118" s="168">
        <f t="shared" si="36"/>
        <v>7.5945633204947266E-2</v>
      </c>
      <c r="N118" s="165">
        <f t="shared" si="51"/>
        <v>0</v>
      </c>
      <c r="O118" s="212">
        <f t="shared" si="44"/>
        <v>1</v>
      </c>
      <c r="P118" s="102">
        <f t="shared" si="47"/>
        <v>0.15400047302246095</v>
      </c>
      <c r="Q118" s="6" t="str">
        <f t="shared" si="27"/>
        <v/>
      </c>
      <c r="R118" s="119">
        <f t="shared" si="49"/>
        <v>0</v>
      </c>
      <c r="S118">
        <v>115</v>
      </c>
      <c r="T118">
        <v>148.6</v>
      </c>
      <c r="U118" s="207">
        <v>39562</v>
      </c>
      <c r="V118">
        <v>5.7199997901916504</v>
      </c>
      <c r="W118">
        <v>19.780000686645501</v>
      </c>
      <c r="X118">
        <v>0</v>
      </c>
      <c r="Y118">
        <v>21.163596014428599</v>
      </c>
      <c r="Z118" s="36">
        <f t="shared" si="31"/>
        <v>2.2759101183179813</v>
      </c>
      <c r="AA118" s="41">
        <f t="shared" si="37"/>
        <v>0</v>
      </c>
      <c r="AB118" s="42">
        <f t="shared" si="38"/>
        <v>0</v>
      </c>
      <c r="AC118" s="61">
        <f t="shared" si="32"/>
        <v>16.265000462532036</v>
      </c>
      <c r="AD118" s="37" t="str">
        <f t="shared" si="39"/>
        <v xml:space="preserve"> </v>
      </c>
      <c r="AE118" s="76" t="str">
        <f t="shared" si="42"/>
        <v/>
      </c>
      <c r="AF118" s="89">
        <f t="shared" si="46"/>
        <v>1</v>
      </c>
      <c r="AG118" s="168">
        <f t="shared" si="40"/>
        <v>0.10126940792982823</v>
      </c>
      <c r="AH118" s="165">
        <f t="shared" si="52"/>
        <v>0</v>
      </c>
      <c r="AI118" s="212">
        <f t="shared" si="43"/>
        <v>1</v>
      </c>
      <c r="AJ118" s="102">
        <f t="shared" si="48"/>
        <v>0</v>
      </c>
      <c r="AK118" s="206" t="str">
        <f t="shared" si="33"/>
        <v/>
      </c>
      <c r="AL118" s="119">
        <f t="shared" si="50"/>
        <v>1</v>
      </c>
    </row>
    <row r="119" spans="1:38" ht="15.6">
      <c r="A119" s="206">
        <v>34815</v>
      </c>
      <c r="B119">
        <v>5.8600001335143999</v>
      </c>
      <c r="C119">
        <v>17.180000305175799</v>
      </c>
      <c r="D119">
        <v>0.20000000298023199</v>
      </c>
      <c r="E119">
        <v>20.8543796106839</v>
      </c>
      <c r="F119" s="36">
        <f t="shared" si="28"/>
        <v>1.9312843102329342</v>
      </c>
      <c r="G119" s="41">
        <f t="shared" si="34"/>
        <v>14.141322091881392</v>
      </c>
      <c r="H119" s="42">
        <f t="shared" si="35"/>
        <v>0.28282644183762784</v>
      </c>
      <c r="I119" s="61">
        <f t="shared" si="29"/>
        <v>14.350000262260449</v>
      </c>
      <c r="J119" s="35">
        <f t="shared" si="30"/>
        <v>1</v>
      </c>
      <c r="K119" s="89" t="str">
        <f t="shared" si="41"/>
        <v/>
      </c>
      <c r="L119" s="89">
        <f t="shared" si="45"/>
        <v>1</v>
      </c>
      <c r="M119" s="168">
        <f t="shared" si="36"/>
        <v>8.2333895455219658E-2</v>
      </c>
      <c r="N119" s="165">
        <f t="shared" si="51"/>
        <v>0</v>
      </c>
      <c r="O119" s="212">
        <f t="shared" si="44"/>
        <v>1</v>
      </c>
      <c r="P119" s="102">
        <f t="shared" si="47"/>
        <v>0</v>
      </c>
      <c r="Q119" s="6">
        <f t="shared" si="27"/>
        <v>34815</v>
      </c>
      <c r="R119" s="119">
        <f t="shared" si="49"/>
        <v>1</v>
      </c>
      <c r="S119">
        <v>116</v>
      </c>
      <c r="T119">
        <v>-37.450000000000003</v>
      </c>
      <c r="U119" s="207">
        <v>39563</v>
      </c>
      <c r="V119">
        <v>6.3899998664856001</v>
      </c>
      <c r="W119">
        <v>20.780000686645501</v>
      </c>
      <c r="X119">
        <v>0</v>
      </c>
      <c r="Y119">
        <v>20.9366509427519</v>
      </c>
      <c r="Z119" s="36">
        <f t="shared" si="31"/>
        <v>2.3400304584116203</v>
      </c>
      <c r="AA119" s="41">
        <f t="shared" si="37"/>
        <v>0</v>
      </c>
      <c r="AB119" s="42">
        <f t="shared" si="38"/>
        <v>0</v>
      </c>
      <c r="AC119" s="61">
        <f t="shared" si="32"/>
        <v>17.182500481605526</v>
      </c>
      <c r="AD119" s="37" t="str">
        <f t="shared" si="39"/>
        <v xml:space="preserve"> </v>
      </c>
      <c r="AE119" s="76" t="str">
        <f t="shared" si="42"/>
        <v/>
      </c>
      <c r="AF119" s="89">
        <f t="shared" si="46"/>
        <v>1</v>
      </c>
      <c r="AG119" s="168">
        <f t="shared" si="40"/>
        <v>0.10868621478651413</v>
      </c>
      <c r="AH119" s="165">
        <f t="shared" si="52"/>
        <v>1</v>
      </c>
      <c r="AI119" s="212">
        <f t="shared" si="43"/>
        <v>1</v>
      </c>
      <c r="AJ119" s="102">
        <f t="shared" si="48"/>
        <v>0</v>
      </c>
      <c r="AK119" s="206" t="str">
        <f t="shared" si="33"/>
        <v/>
      </c>
      <c r="AL119" s="119">
        <f t="shared" si="50"/>
        <v>0</v>
      </c>
    </row>
    <row r="120" spans="1:38" ht="15.6">
      <c r="A120" s="206">
        <v>34816</v>
      </c>
      <c r="B120">
        <v>7.4000000953674299</v>
      </c>
      <c r="C120">
        <v>11.2399997711182</v>
      </c>
      <c r="D120">
        <v>1.8999999761581401</v>
      </c>
      <c r="E120">
        <v>20.629663833091101</v>
      </c>
      <c r="F120" s="36">
        <f t="shared" si="28"/>
        <v>1.0292222840272629</v>
      </c>
      <c r="G120" s="41">
        <f t="shared" si="34"/>
        <v>15.217944240817721</v>
      </c>
      <c r="H120" s="42">
        <f t="shared" si="35"/>
        <v>0.30435888481635442</v>
      </c>
      <c r="I120" s="61">
        <f t="shared" si="29"/>
        <v>10.279999852180508</v>
      </c>
      <c r="J120" s="35">
        <f t="shared" si="30"/>
        <v>1</v>
      </c>
      <c r="K120" s="89" t="str">
        <f t="shared" si="41"/>
        <v/>
      </c>
      <c r="L120" s="89">
        <f t="shared" si="45"/>
        <v>1</v>
      </c>
      <c r="M120" s="168">
        <f t="shared" si="36"/>
        <v>3.9757840096828388E-2</v>
      </c>
      <c r="N120" s="165">
        <f t="shared" si="51"/>
        <v>0</v>
      </c>
      <c r="O120" s="212">
        <f t="shared" si="44"/>
        <v>1</v>
      </c>
      <c r="P120" s="102">
        <f t="shared" si="47"/>
        <v>0</v>
      </c>
      <c r="Q120" s="6" t="str">
        <f t="shared" si="27"/>
        <v/>
      </c>
      <c r="R120" s="119">
        <f t="shared" si="49"/>
        <v>1</v>
      </c>
      <c r="S120">
        <v>117</v>
      </c>
      <c r="T120">
        <v>148.6</v>
      </c>
      <c r="U120" s="207">
        <v>39564</v>
      </c>
      <c r="V120">
        <v>8.7299995422363299</v>
      </c>
      <c r="W120">
        <v>21.7600002288818</v>
      </c>
      <c r="X120">
        <v>0</v>
      </c>
      <c r="Y120">
        <v>20.712496790918198</v>
      </c>
      <c r="Z120" s="36">
        <f t="shared" si="31"/>
        <v>2.3193814519488725</v>
      </c>
      <c r="AA120" s="41">
        <f t="shared" si="37"/>
        <v>0</v>
      </c>
      <c r="AB120" s="42">
        <f t="shared" si="38"/>
        <v>0</v>
      </c>
      <c r="AC120" s="61">
        <f t="shared" si="32"/>
        <v>18.502500057220434</v>
      </c>
      <c r="AD120" s="37" t="str">
        <f t="shared" si="39"/>
        <v xml:space="preserve"> </v>
      </c>
      <c r="AE120" s="76" t="str">
        <f t="shared" si="42"/>
        <v/>
      </c>
      <c r="AF120" s="89">
        <f t="shared" si="46"/>
        <v>1</v>
      </c>
      <c r="AG120" s="168">
        <f t="shared" si="40"/>
        <v>0.11549368827520771</v>
      </c>
      <c r="AH120" s="165">
        <f t="shared" si="52"/>
        <v>1</v>
      </c>
      <c r="AI120" s="212">
        <f t="shared" si="43"/>
        <v>1</v>
      </c>
      <c r="AJ120" s="102">
        <f t="shared" si="48"/>
        <v>0</v>
      </c>
      <c r="AK120" s="206" t="str">
        <f t="shared" si="33"/>
        <v/>
      </c>
      <c r="AL120" s="119">
        <f t="shared" si="50"/>
        <v>0</v>
      </c>
    </row>
    <row r="121" spans="1:38" ht="15.6">
      <c r="A121" s="206">
        <v>34817</v>
      </c>
      <c r="B121">
        <v>5.1399998664856001</v>
      </c>
      <c r="C121">
        <v>20.129999160766602</v>
      </c>
      <c r="D121">
        <v>0.10000000149011599</v>
      </c>
      <c r="E121">
        <v>20.407818579567301</v>
      </c>
      <c r="F121" s="36">
        <f t="shared" si="28"/>
        <v>2.2575243420713913</v>
      </c>
      <c r="G121" s="41">
        <f t="shared" si="34"/>
        <v>13.511924768650724</v>
      </c>
      <c r="H121" s="42">
        <f t="shared" si="35"/>
        <v>0.27023849537301448</v>
      </c>
      <c r="I121" s="61">
        <f t="shared" si="29"/>
        <v>16.38249933719635</v>
      </c>
      <c r="J121" s="35">
        <f t="shared" si="30"/>
        <v>1</v>
      </c>
      <c r="K121" s="89" t="str">
        <f t="shared" si="41"/>
        <v/>
      </c>
      <c r="L121" s="89">
        <f t="shared" si="45"/>
        <v>1</v>
      </c>
      <c r="M121" s="168">
        <f t="shared" si="36"/>
        <v>0.10230261655901567</v>
      </c>
      <c r="N121" s="165">
        <f t="shared" si="51"/>
        <v>0</v>
      </c>
      <c r="O121" s="212">
        <f t="shared" si="44"/>
        <v>1</v>
      </c>
      <c r="P121" s="102">
        <f t="shared" si="47"/>
        <v>0</v>
      </c>
      <c r="Q121" s="6" t="str">
        <f t="shared" si="27"/>
        <v/>
      </c>
      <c r="R121" s="119">
        <f t="shared" si="49"/>
        <v>1</v>
      </c>
      <c r="S121">
        <v>118</v>
      </c>
      <c r="T121">
        <v>-37.450000000000003</v>
      </c>
      <c r="U121" s="207">
        <v>39565</v>
      </c>
      <c r="V121">
        <v>7.6199998855590803</v>
      </c>
      <c r="W121">
        <v>10.829999923706101</v>
      </c>
      <c r="X121">
        <v>2.9000000953674299</v>
      </c>
      <c r="Y121">
        <v>20.491194199227099</v>
      </c>
      <c r="Z121" s="36">
        <f t="shared" si="31"/>
        <v>0.93142360657910817</v>
      </c>
      <c r="AA121" s="41">
        <f t="shared" si="37"/>
        <v>2.1548612101041433</v>
      </c>
      <c r="AB121" s="42">
        <f t="shared" si="38"/>
        <v>4.3097224202082868E-2</v>
      </c>
      <c r="AC121" s="61">
        <f t="shared" si="32"/>
        <v>10.027499914169345</v>
      </c>
      <c r="AD121" s="37" t="str">
        <f t="shared" si="39"/>
        <v xml:space="preserve"> </v>
      </c>
      <c r="AE121" s="76" t="str">
        <f t="shared" si="42"/>
        <v/>
      </c>
      <c r="AF121" s="89">
        <f t="shared" si="46"/>
        <v>1</v>
      </c>
      <c r="AG121" s="168">
        <f t="shared" si="40"/>
        <v>3.7341965058244407E-2</v>
      </c>
      <c r="AH121" s="165">
        <f t="shared" si="52"/>
        <v>1</v>
      </c>
      <c r="AI121" s="212">
        <f t="shared" si="43"/>
        <v>1</v>
      </c>
      <c r="AJ121" s="102">
        <f t="shared" si="48"/>
        <v>0</v>
      </c>
      <c r="AK121" s="206" t="str">
        <f t="shared" si="33"/>
        <v/>
      </c>
      <c r="AL121" s="119">
        <f t="shared" si="50"/>
        <v>0</v>
      </c>
    </row>
    <row r="122" spans="1:38" ht="15.6">
      <c r="A122" s="206">
        <v>34818</v>
      </c>
      <c r="B122">
        <v>5.9499998092651403</v>
      </c>
      <c r="C122">
        <v>23.100000381469702</v>
      </c>
      <c r="D122">
        <v>0</v>
      </c>
      <c r="E122">
        <v>20.1889043222744</v>
      </c>
      <c r="F122" s="36">
        <f t="shared" si="28"/>
        <v>2.5371439341582538</v>
      </c>
      <c r="G122" s="41">
        <f t="shared" si="34"/>
        <v>11.48220962132412</v>
      </c>
      <c r="H122" s="42">
        <f t="shared" si="35"/>
        <v>0.2296441924264824</v>
      </c>
      <c r="I122" s="61">
        <f t="shared" si="29"/>
        <v>18.812500238418561</v>
      </c>
      <c r="J122" s="35">
        <f t="shared" si="30"/>
        <v>1</v>
      </c>
      <c r="K122" s="89" t="str">
        <f t="shared" si="41"/>
        <v/>
      </c>
      <c r="L122" s="89">
        <f t="shared" si="45"/>
        <v>1</v>
      </c>
      <c r="M122" s="168">
        <f t="shared" si="36"/>
        <v>0.11606368519060366</v>
      </c>
      <c r="N122" s="165">
        <f t="shared" si="51"/>
        <v>0</v>
      </c>
      <c r="O122" s="212">
        <f t="shared" si="44"/>
        <v>1</v>
      </c>
      <c r="P122" s="102">
        <f t="shared" si="47"/>
        <v>0</v>
      </c>
      <c r="Q122" s="6" t="str">
        <f t="shared" si="27"/>
        <v/>
      </c>
      <c r="R122" s="119">
        <f t="shared" si="49"/>
        <v>1</v>
      </c>
      <c r="S122">
        <v>119</v>
      </c>
      <c r="T122">
        <v>148.6</v>
      </c>
      <c r="U122" s="208">
        <v>39566</v>
      </c>
      <c r="V122">
        <v>3.1700000762939502</v>
      </c>
      <c r="W122">
        <v>11.2299995422363</v>
      </c>
      <c r="X122">
        <v>6.6999998092651403</v>
      </c>
      <c r="Y122">
        <v>20.272803807978299</v>
      </c>
      <c r="Z122" s="36">
        <f t="shared" si="31"/>
        <v>1.3507752078753896</v>
      </c>
      <c r="AA122" s="41">
        <f t="shared" si="37"/>
        <v>7.7742408530689726</v>
      </c>
      <c r="AB122" s="42">
        <f t="shared" si="38"/>
        <v>0.15548481706137945</v>
      </c>
      <c r="AC122" s="61">
        <f t="shared" si="32"/>
        <v>9.2149996757507129</v>
      </c>
      <c r="AD122" s="37" t="str">
        <f t="shared" si="39"/>
        <v xml:space="preserve"> </v>
      </c>
      <c r="AE122" s="76">
        <f t="shared" si="42"/>
        <v>1</v>
      </c>
      <c r="AF122" s="89">
        <f t="shared" si="46"/>
        <v>1</v>
      </c>
      <c r="AG122" s="168">
        <f t="shared" si="40"/>
        <v>2.9894856437127162E-2</v>
      </c>
      <c r="AH122" s="165">
        <f t="shared" si="52"/>
        <v>0</v>
      </c>
      <c r="AI122" s="212">
        <f t="shared" si="43"/>
        <v>1</v>
      </c>
      <c r="AJ122" s="102">
        <f t="shared" si="48"/>
        <v>0</v>
      </c>
      <c r="AK122" s="206" t="str">
        <f t="shared" si="33"/>
        <v/>
      </c>
      <c r="AL122" s="119">
        <f t="shared" si="50"/>
        <v>0</v>
      </c>
    </row>
    <row r="123" spans="1:38" ht="15.6">
      <c r="A123" s="206">
        <v>34819</v>
      </c>
      <c r="B123">
        <v>11.3900003433228</v>
      </c>
      <c r="C123">
        <v>22.469999313354499</v>
      </c>
      <c r="D123">
        <v>0</v>
      </c>
      <c r="E123">
        <v>19.972981533373801</v>
      </c>
      <c r="F123" s="36">
        <f t="shared" si="28"/>
        <v>2.1676007534226018</v>
      </c>
      <c r="G123" s="41">
        <f t="shared" si="34"/>
        <v>9.7481290185860381</v>
      </c>
      <c r="H123" s="42">
        <f t="shared" si="35"/>
        <v>0.19496258037172076</v>
      </c>
      <c r="I123" s="61">
        <f t="shared" si="29"/>
        <v>19.699999570846575</v>
      </c>
      <c r="J123" s="35" t="str">
        <f t="shared" si="30"/>
        <v xml:space="preserve"> </v>
      </c>
      <c r="K123" s="89" t="str">
        <f t="shared" si="41"/>
        <v/>
      </c>
      <c r="L123" s="89">
        <f t="shared" si="45"/>
        <v>1</v>
      </c>
      <c r="M123" s="168">
        <f t="shared" si="36"/>
        <v>0.114099129331554</v>
      </c>
      <c r="N123" s="165">
        <f t="shared" si="51"/>
        <v>0</v>
      </c>
      <c r="O123" s="212">
        <f t="shared" si="44"/>
        <v>1</v>
      </c>
      <c r="P123" s="102">
        <f t="shared" si="47"/>
        <v>0.55999965667726026</v>
      </c>
      <c r="Q123" s="6" t="str">
        <f t="shared" si="27"/>
        <v/>
      </c>
      <c r="R123" s="119">
        <f t="shared" si="49"/>
        <v>1</v>
      </c>
      <c r="S123">
        <v>120</v>
      </c>
      <c r="T123">
        <v>-37.450000000000003</v>
      </c>
      <c r="U123" s="207">
        <v>39567</v>
      </c>
      <c r="V123">
        <v>4.6599998474121103</v>
      </c>
      <c r="W123">
        <v>12.949999809265099</v>
      </c>
      <c r="X123">
        <v>0.40000000596046398</v>
      </c>
      <c r="Y123">
        <v>20.057386257471499</v>
      </c>
      <c r="Z123" s="36">
        <f t="shared" si="31"/>
        <v>1.4423697793898906</v>
      </c>
      <c r="AA123" s="41">
        <f t="shared" si="37"/>
        <v>7.0203450355175248</v>
      </c>
      <c r="AB123" s="42">
        <f t="shared" si="38"/>
        <v>0.1404069007103505</v>
      </c>
      <c r="AC123" s="61">
        <f t="shared" si="32"/>
        <v>10.877499818801851</v>
      </c>
      <c r="AD123" s="37" t="str">
        <f t="shared" si="39"/>
        <v xml:space="preserve"> </v>
      </c>
      <c r="AE123" s="76">
        <f t="shared" si="42"/>
        <v>1</v>
      </c>
      <c r="AF123" s="89">
        <f t="shared" si="46"/>
        <v>1</v>
      </c>
      <c r="AG123" s="168">
        <f t="shared" si="40"/>
        <v>4.5642427639331344E-2</v>
      </c>
      <c r="AH123" s="165">
        <f t="shared" si="52"/>
        <v>0</v>
      </c>
      <c r="AI123" s="212">
        <f t="shared" si="43"/>
        <v>1</v>
      </c>
      <c r="AJ123" s="102">
        <f t="shared" si="48"/>
        <v>0</v>
      </c>
      <c r="AK123" s="206" t="str">
        <f t="shared" si="33"/>
        <v/>
      </c>
      <c r="AL123" s="119">
        <f t="shared" si="50"/>
        <v>0</v>
      </c>
    </row>
    <row r="124" spans="1:38" ht="15.6">
      <c r="A124" s="206">
        <v>34820</v>
      </c>
      <c r="B124">
        <v>11.6199998855591</v>
      </c>
      <c r="C124">
        <v>21</v>
      </c>
      <c r="D124">
        <v>2.5</v>
      </c>
      <c r="E124">
        <v>19.7601106850272</v>
      </c>
      <c r="F124" s="36">
        <f t="shared" si="28"/>
        <v>1.9379129509933977</v>
      </c>
      <c r="G124" s="41">
        <f t="shared" si="34"/>
        <v>10.697798657791321</v>
      </c>
      <c r="H124" s="42">
        <f t="shared" si="35"/>
        <v>0.2139559731558264</v>
      </c>
      <c r="I124" s="61">
        <f t="shared" si="29"/>
        <v>18.654999971389774</v>
      </c>
      <c r="J124" s="35">
        <f t="shared" si="30"/>
        <v>1</v>
      </c>
      <c r="K124" s="89" t="str">
        <f t="shared" si="41"/>
        <v/>
      </c>
      <c r="L124" s="89">
        <f t="shared" si="45"/>
        <v>1</v>
      </c>
      <c r="M124" s="168">
        <f t="shared" si="36"/>
        <v>0.11583768473346233</v>
      </c>
      <c r="N124" s="165">
        <f t="shared" si="51"/>
        <v>1</v>
      </c>
      <c r="O124" s="212">
        <f t="shared" si="44"/>
        <v>1</v>
      </c>
      <c r="P124" s="102">
        <f t="shared" si="47"/>
        <v>0.55999965667726026</v>
      </c>
      <c r="Q124" s="6" t="str">
        <f t="shared" si="27"/>
        <v/>
      </c>
      <c r="R124" s="119">
        <f t="shared" si="49"/>
        <v>0</v>
      </c>
      <c r="S124">
        <v>121</v>
      </c>
      <c r="T124">
        <v>148.6</v>
      </c>
      <c r="U124" s="207">
        <v>39568</v>
      </c>
      <c r="V124">
        <v>0.77999997138977095</v>
      </c>
      <c r="W124">
        <v>14.8900003433228</v>
      </c>
      <c r="X124">
        <v>0</v>
      </c>
      <c r="Y124">
        <v>19.845002188006301</v>
      </c>
      <c r="Z124" s="36">
        <f t="shared" si="31"/>
        <v>1.7939475437327117</v>
      </c>
      <c r="AA124" s="41">
        <f t="shared" si="37"/>
        <v>5.5851870005313557</v>
      </c>
      <c r="AB124" s="42">
        <f t="shared" si="38"/>
        <v>0.11170374001062712</v>
      </c>
      <c r="AC124" s="61">
        <f t="shared" si="32"/>
        <v>11.362500250339544</v>
      </c>
      <c r="AD124" s="37" t="str">
        <f t="shared" si="39"/>
        <v xml:space="preserve"> </v>
      </c>
      <c r="AE124" s="76">
        <f t="shared" si="42"/>
        <v>1</v>
      </c>
      <c r="AF124" s="89">
        <f t="shared" si="46"/>
        <v>1</v>
      </c>
      <c r="AG124" s="168">
        <f t="shared" si="40"/>
        <v>5.0570888698642749E-2</v>
      </c>
      <c r="AH124" s="165">
        <f t="shared" si="52"/>
        <v>0</v>
      </c>
      <c r="AI124" s="212">
        <f t="shared" si="43"/>
        <v>1</v>
      </c>
      <c r="AJ124" s="102">
        <f t="shared" si="48"/>
        <v>0</v>
      </c>
      <c r="AK124" s="206" t="str">
        <f t="shared" si="33"/>
        <v/>
      </c>
      <c r="AL124" s="119">
        <f t="shared" si="50"/>
        <v>0</v>
      </c>
    </row>
    <row r="125" spans="1:38" ht="15.6">
      <c r="A125" s="206">
        <v>34821</v>
      </c>
      <c r="B125">
        <v>11.0100002288818</v>
      </c>
      <c r="C125">
        <v>18.25</v>
      </c>
      <c r="D125">
        <v>0.30000001192092901</v>
      </c>
      <c r="E125">
        <v>19.550352249396401</v>
      </c>
      <c r="F125" s="36">
        <f t="shared" si="28"/>
        <v>1.6015207310878725</v>
      </c>
      <c r="G125" s="41">
        <f t="shared" si="34"/>
        <v>9.7165820848419511</v>
      </c>
      <c r="H125" s="42">
        <f t="shared" si="35"/>
        <v>0.19433164169683903</v>
      </c>
      <c r="I125" s="61">
        <f t="shared" si="29"/>
        <v>16.440000057220452</v>
      </c>
      <c r="J125" s="35" t="str">
        <f t="shared" si="30"/>
        <v xml:space="preserve"> </v>
      </c>
      <c r="K125" s="89" t="str">
        <f t="shared" si="41"/>
        <v/>
      </c>
      <c r="L125" s="89">
        <f t="shared" si="45"/>
        <v>1</v>
      </c>
      <c r="M125" s="168">
        <f t="shared" si="36"/>
        <v>0.10280043669781547</v>
      </c>
      <c r="N125" s="165">
        <f t="shared" si="51"/>
        <v>1</v>
      </c>
      <c r="O125" s="212">
        <f t="shared" si="44"/>
        <v>1</v>
      </c>
      <c r="P125" s="102">
        <f t="shared" si="47"/>
        <v>0.55999965667726026</v>
      </c>
      <c r="Q125" s="6" t="str">
        <f t="shared" si="27"/>
        <v/>
      </c>
      <c r="R125" s="119">
        <f t="shared" si="49"/>
        <v>0</v>
      </c>
      <c r="S125">
        <v>122</v>
      </c>
      <c r="T125">
        <v>-37.450000000000003</v>
      </c>
      <c r="U125" s="207">
        <v>39569</v>
      </c>
      <c r="V125">
        <v>3.6900000572204599</v>
      </c>
      <c r="W125">
        <v>16.9899997711182</v>
      </c>
      <c r="X125">
        <v>0</v>
      </c>
      <c r="Y125">
        <v>19.635712239882299</v>
      </c>
      <c r="Z125" s="36">
        <f t="shared" si="31"/>
        <v>1.8917263715557264</v>
      </c>
      <c r="AA125" s="41">
        <f t="shared" si="37"/>
        <v>4.0718059032867746</v>
      </c>
      <c r="AB125" s="42">
        <f t="shared" si="38"/>
        <v>8.1436118065735488E-2</v>
      </c>
      <c r="AC125" s="61">
        <f t="shared" si="32"/>
        <v>13.664999842643764</v>
      </c>
      <c r="AD125" s="37" t="str">
        <f t="shared" si="39"/>
        <v xml:space="preserve"> </v>
      </c>
      <c r="AE125" s="76">
        <f t="shared" si="42"/>
        <v>1</v>
      </c>
      <c r="AF125" s="89">
        <f t="shared" si="46"/>
        <v>1</v>
      </c>
      <c r="AG125" s="168">
        <f t="shared" si="40"/>
        <v>7.5034006896709665E-2</v>
      </c>
      <c r="AH125" s="165">
        <f t="shared" si="52"/>
        <v>0</v>
      </c>
      <c r="AI125" s="212">
        <f t="shared" si="43"/>
        <v>1</v>
      </c>
      <c r="AJ125" s="102">
        <f t="shared" si="48"/>
        <v>0</v>
      </c>
      <c r="AK125" s="206" t="str">
        <f t="shared" si="33"/>
        <v/>
      </c>
      <c r="AL125" s="119">
        <f t="shared" si="50"/>
        <v>0</v>
      </c>
    </row>
    <row r="126" spans="1:38" ht="15.6">
      <c r="A126" s="206">
        <v>34822</v>
      </c>
      <c r="B126">
        <v>7.7300000190734899</v>
      </c>
      <c r="C126">
        <v>11.9099998474121</v>
      </c>
      <c r="D126">
        <v>14</v>
      </c>
      <c r="E126">
        <v>19.343766698642899</v>
      </c>
      <c r="F126" s="36">
        <f t="shared" si="28"/>
        <v>1.0254502668219667</v>
      </c>
      <c r="G126" s="41">
        <f t="shared" si="34"/>
        <v>22.89622187138438</v>
      </c>
      <c r="H126" s="42">
        <f t="shared" si="35"/>
        <v>0.45792443742768763</v>
      </c>
      <c r="I126" s="61">
        <f t="shared" si="29"/>
        <v>10.864999890327448</v>
      </c>
      <c r="J126" s="35">
        <f t="shared" si="30"/>
        <v>1</v>
      </c>
      <c r="K126" s="89">
        <f t="shared" si="41"/>
        <v>1</v>
      </c>
      <c r="L126" s="89">
        <f t="shared" si="45"/>
        <v>1</v>
      </c>
      <c r="M126" s="168">
        <f t="shared" si="36"/>
        <v>4.5517088762432996E-2</v>
      </c>
      <c r="N126" s="165">
        <f t="shared" si="51"/>
        <v>0</v>
      </c>
      <c r="O126" s="212">
        <f t="shared" si="44"/>
        <v>1</v>
      </c>
      <c r="P126" s="102">
        <f t="shared" si="47"/>
        <v>0.55999965667726026</v>
      </c>
      <c r="Q126" s="6" t="str">
        <f t="shared" si="27"/>
        <v/>
      </c>
      <c r="R126" s="119">
        <f t="shared" si="49"/>
        <v>0</v>
      </c>
      <c r="S126">
        <v>123</v>
      </c>
      <c r="T126">
        <v>148.6</v>
      </c>
      <c r="U126" s="207">
        <v>39570</v>
      </c>
      <c r="V126">
        <v>6.3699998855590803</v>
      </c>
      <c r="W126">
        <v>17.100000381469702</v>
      </c>
      <c r="X126">
        <v>0.10000000149011599</v>
      </c>
      <c r="Y126">
        <v>19.4295770533992</v>
      </c>
      <c r="Z126" s="36">
        <f t="shared" si="31"/>
        <v>1.7646636780506324</v>
      </c>
      <c r="AA126" s="41">
        <f t="shared" si="37"/>
        <v>2.7600749623363847</v>
      </c>
      <c r="AB126" s="42">
        <f t="shared" si="38"/>
        <v>5.5201499246727695E-2</v>
      </c>
      <c r="AC126" s="61">
        <f t="shared" si="32"/>
        <v>14.417500257492046</v>
      </c>
      <c r="AD126" s="37" t="str">
        <f t="shared" si="39"/>
        <v xml:space="preserve"> </v>
      </c>
      <c r="AE126" s="76">
        <f t="shared" si="42"/>
        <v>1</v>
      </c>
      <c r="AF126" s="89">
        <f t="shared" si="46"/>
        <v>1</v>
      </c>
      <c r="AG126" s="168">
        <f t="shared" si="40"/>
        <v>8.3045322338241134E-2</v>
      </c>
      <c r="AH126" s="165">
        <f t="shared" si="52"/>
        <v>0</v>
      </c>
      <c r="AI126" s="212">
        <f t="shared" si="43"/>
        <v>1</v>
      </c>
      <c r="AJ126" s="102">
        <f t="shared" si="48"/>
        <v>0</v>
      </c>
      <c r="AK126" s="206" t="str">
        <f t="shared" si="33"/>
        <v/>
      </c>
      <c r="AL126" s="119">
        <f t="shared" si="50"/>
        <v>0</v>
      </c>
    </row>
    <row r="127" spans="1:38" ht="15.6">
      <c r="A127" s="206">
        <v>34823</v>
      </c>
      <c r="B127">
        <v>6.4000000953674299</v>
      </c>
      <c r="C127">
        <v>10.579999923706101</v>
      </c>
      <c r="D127">
        <v>18.100000381469702</v>
      </c>
      <c r="E127">
        <v>19.140414504928401</v>
      </c>
      <c r="F127" s="36">
        <f t="shared" si="28"/>
        <v>0.96581024626846501</v>
      </c>
      <c r="G127" s="41">
        <f t="shared" si="34"/>
        <v>40.223574055839308</v>
      </c>
      <c r="H127" s="42">
        <f t="shared" si="35"/>
        <v>0.80447148111678612</v>
      </c>
      <c r="I127" s="61">
        <f t="shared" si="29"/>
        <v>9.5349999666214327</v>
      </c>
      <c r="J127" s="35">
        <f t="shared" si="30"/>
        <v>1</v>
      </c>
      <c r="K127" s="89">
        <f t="shared" si="41"/>
        <v>1</v>
      </c>
      <c r="L127" s="89">
        <f t="shared" si="45"/>
        <v>1</v>
      </c>
      <c r="M127" s="168">
        <f t="shared" si="36"/>
        <v>3.2765193363959409E-2</v>
      </c>
      <c r="N127" s="165">
        <f t="shared" si="51"/>
        <v>0</v>
      </c>
      <c r="O127" s="212">
        <f t="shared" si="44"/>
        <v>1</v>
      </c>
      <c r="P127" s="102">
        <f t="shared" si="47"/>
        <v>0.55999965667726026</v>
      </c>
      <c r="Q127" s="6" t="str">
        <f t="shared" si="27"/>
        <v/>
      </c>
      <c r="R127" s="119">
        <f t="shared" si="49"/>
        <v>0</v>
      </c>
      <c r="S127">
        <v>124</v>
      </c>
      <c r="T127">
        <v>-37.450000000000003</v>
      </c>
      <c r="U127" s="206">
        <v>39571</v>
      </c>
      <c r="V127">
        <v>5.53999996185303</v>
      </c>
      <c r="W127">
        <v>13.75</v>
      </c>
      <c r="X127">
        <v>0.60000002384185802</v>
      </c>
      <c r="Y127">
        <v>19.226657268856599</v>
      </c>
      <c r="Z127" s="36">
        <f t="shared" si="31"/>
        <v>1.4193854557210379</v>
      </c>
      <c r="AA127" s="41">
        <f t="shared" si="37"/>
        <v>2.2245666216014124</v>
      </c>
      <c r="AB127" s="42">
        <f t="shared" si="38"/>
        <v>4.4491332432028248E-2</v>
      </c>
      <c r="AC127" s="61">
        <f t="shared" si="32"/>
        <v>11.697499990463257</v>
      </c>
      <c r="AD127" s="37" t="str">
        <f t="shared" si="39"/>
        <v xml:space="preserve"> </v>
      </c>
      <c r="AE127" s="76" t="str">
        <f t="shared" si="42"/>
        <v/>
      </c>
      <c r="AF127" s="89">
        <f t="shared" si="46"/>
        <v>1</v>
      </c>
      <c r="AG127" s="168">
        <f t="shared" si="40"/>
        <v>5.4041646209824559E-2</v>
      </c>
      <c r="AH127" s="165">
        <f t="shared" si="52"/>
        <v>0</v>
      </c>
      <c r="AI127" s="212">
        <f t="shared" si="43"/>
        <v>1</v>
      </c>
      <c r="AJ127" s="102">
        <f t="shared" si="48"/>
        <v>0</v>
      </c>
      <c r="AK127" s="206" t="str">
        <f t="shared" si="33"/>
        <v/>
      </c>
      <c r="AL127" s="119">
        <f t="shared" si="50"/>
        <v>0</v>
      </c>
    </row>
    <row r="128" spans="1:38" ht="15.6">
      <c r="A128" s="206">
        <v>34824</v>
      </c>
      <c r="B128">
        <v>5.2300000190734899</v>
      </c>
      <c r="C128">
        <v>12.6599998474121</v>
      </c>
      <c r="D128">
        <v>29.399999618530298</v>
      </c>
      <c r="E128">
        <v>18.940356140414501</v>
      </c>
      <c r="F128" s="36">
        <f t="shared" si="28"/>
        <v>1.2962444071186434</v>
      </c>
      <c r="G128" s="41">
        <f t="shared" si="34"/>
        <v>50</v>
      </c>
      <c r="H128" s="42">
        <f t="shared" si="35"/>
        <v>1</v>
      </c>
      <c r="I128" s="61">
        <f t="shared" si="29"/>
        <v>10.802499890327448</v>
      </c>
      <c r="J128" s="35">
        <f t="shared" si="30"/>
        <v>1</v>
      </c>
      <c r="K128" s="89">
        <f t="shared" si="41"/>
        <v>1</v>
      </c>
      <c r="L128" s="89">
        <f t="shared" si="45"/>
        <v>1</v>
      </c>
      <c r="M128" s="168">
        <f t="shared" si="36"/>
        <v>4.489174459344418E-2</v>
      </c>
      <c r="N128" s="165">
        <f t="shared" si="51"/>
        <v>0</v>
      </c>
      <c r="O128" s="212">
        <f t="shared" si="44"/>
        <v>1</v>
      </c>
      <c r="P128" s="102">
        <f t="shared" si="47"/>
        <v>0.55999965667726026</v>
      </c>
      <c r="Q128" s="6" t="str">
        <f t="shared" si="27"/>
        <v/>
      </c>
      <c r="R128" s="119">
        <f t="shared" si="49"/>
        <v>0</v>
      </c>
      <c r="S128">
        <v>125</v>
      </c>
      <c r="T128">
        <v>148.6</v>
      </c>
      <c r="U128" s="206">
        <v>39572</v>
      </c>
      <c r="V128">
        <v>2.9400000572204599</v>
      </c>
      <c r="W128">
        <v>16.329999923706101</v>
      </c>
      <c r="X128">
        <v>2.7000000476837198</v>
      </c>
      <c r="Y128">
        <v>19.027013526554299</v>
      </c>
      <c r="Z128" s="36">
        <f t="shared" si="31"/>
        <v>1.7931954544197242</v>
      </c>
      <c r="AA128" s="41">
        <f t="shared" si="37"/>
        <v>3.4900103057493532</v>
      </c>
      <c r="AB128" s="42">
        <f t="shared" si="38"/>
        <v>6.9800206114987065E-2</v>
      </c>
      <c r="AC128" s="61">
        <f t="shared" si="32"/>
        <v>12.982499957084691</v>
      </c>
      <c r="AD128" s="37" t="str">
        <f t="shared" si="39"/>
        <v xml:space="preserve"> </v>
      </c>
      <c r="AE128" s="76" t="str">
        <f t="shared" si="42"/>
        <v/>
      </c>
      <c r="AF128" s="89">
        <f t="shared" si="46"/>
        <v>1</v>
      </c>
      <c r="AG128" s="168">
        <f t="shared" si="40"/>
        <v>6.7695407447268069E-2</v>
      </c>
      <c r="AH128" s="165">
        <f t="shared" si="52"/>
        <v>0</v>
      </c>
      <c r="AI128" s="212">
        <f t="shared" si="43"/>
        <v>1</v>
      </c>
      <c r="AJ128" s="102">
        <f t="shared" si="48"/>
        <v>0</v>
      </c>
      <c r="AK128" s="206">
        <f t="shared" si="33"/>
        <v>39572</v>
      </c>
      <c r="AL128" s="119">
        <f t="shared" si="50"/>
        <v>1</v>
      </c>
    </row>
    <row r="129" spans="1:38" ht="15.6">
      <c r="A129" s="206">
        <v>34825</v>
      </c>
      <c r="B129">
        <v>6.4299998283386204</v>
      </c>
      <c r="C129">
        <v>12.2799997329712</v>
      </c>
      <c r="D129">
        <v>5.0999999046325701</v>
      </c>
      <c r="E129">
        <v>18.743652077262801</v>
      </c>
      <c r="F129" s="36">
        <f t="shared" si="28"/>
        <v>1.1556962364590273</v>
      </c>
      <c r="G129" s="41">
        <f t="shared" si="34"/>
        <v>50</v>
      </c>
      <c r="H129" s="42">
        <f t="shared" si="35"/>
        <v>1</v>
      </c>
      <c r="I129" s="61">
        <f t="shared" si="29"/>
        <v>10.817499756813055</v>
      </c>
      <c r="J129" s="35">
        <f t="shared" si="30"/>
        <v>1</v>
      </c>
      <c r="K129" s="89">
        <f t="shared" si="41"/>
        <v>1</v>
      </c>
      <c r="L129" s="89">
        <f t="shared" si="45"/>
        <v>1</v>
      </c>
      <c r="M129" s="168">
        <f t="shared" si="36"/>
        <v>4.5041618719072161E-2</v>
      </c>
      <c r="N129" s="165">
        <f t="shared" si="51"/>
        <v>0</v>
      </c>
      <c r="O129" s="212">
        <f t="shared" si="44"/>
        <v>1</v>
      </c>
      <c r="P129" s="102">
        <f t="shared" si="47"/>
        <v>0.55999965667726026</v>
      </c>
      <c r="Q129" s="6" t="str">
        <f t="shared" si="27"/>
        <v/>
      </c>
      <c r="R129" s="119">
        <f t="shared" si="49"/>
        <v>0</v>
      </c>
      <c r="S129">
        <v>126</v>
      </c>
      <c r="T129">
        <v>-37.450000000000003</v>
      </c>
      <c r="U129" s="206">
        <v>39573</v>
      </c>
      <c r="V129">
        <v>4.4000000953674299</v>
      </c>
      <c r="W129">
        <v>17.469999313354499</v>
      </c>
      <c r="X129">
        <v>0</v>
      </c>
      <c r="Y129">
        <v>18.830706466791899</v>
      </c>
      <c r="Z129" s="36">
        <f t="shared" si="31"/>
        <v>1.8364425346257962</v>
      </c>
      <c r="AA129" s="41">
        <f t="shared" si="37"/>
        <v>2.0208562780487163</v>
      </c>
      <c r="AB129" s="42">
        <f t="shared" si="38"/>
        <v>4.0417125560974328E-2</v>
      </c>
      <c r="AC129" s="61">
        <f t="shared" si="32"/>
        <v>14.202499508857732</v>
      </c>
      <c r="AD129" s="37" t="str">
        <f t="shared" si="39"/>
        <v xml:space="preserve"> </v>
      </c>
      <c r="AE129" s="76" t="str">
        <f t="shared" si="42"/>
        <v/>
      </c>
      <c r="AF129" s="89">
        <f t="shared" si="46"/>
        <v>1</v>
      </c>
      <c r="AG129" s="168">
        <f t="shared" si="40"/>
        <v>8.0773252917427124E-2</v>
      </c>
      <c r="AH129" s="165">
        <f t="shared" si="52"/>
        <v>0</v>
      </c>
      <c r="AI129" s="212">
        <f t="shared" si="43"/>
        <v>1</v>
      </c>
      <c r="AJ129" s="102">
        <f t="shared" si="48"/>
        <v>0</v>
      </c>
      <c r="AK129" s="6" t="str">
        <f t="shared" si="33"/>
        <v/>
      </c>
      <c r="AL129" s="119">
        <f t="shared" si="50"/>
        <v>1</v>
      </c>
    </row>
    <row r="130" spans="1:38" ht="15.6">
      <c r="A130" s="206">
        <v>34826</v>
      </c>
      <c r="B130">
        <v>6.8299999237060502</v>
      </c>
      <c r="C130">
        <v>14.9099998474121</v>
      </c>
      <c r="D130">
        <v>3.4000000953674299</v>
      </c>
      <c r="E130">
        <v>18.550362787635098</v>
      </c>
      <c r="F130" s="36">
        <f t="shared" si="28"/>
        <v>1.4192128302209608</v>
      </c>
      <c r="G130" s="41">
        <f t="shared" si="34"/>
        <v>50</v>
      </c>
      <c r="H130" s="42">
        <f t="shared" si="35"/>
        <v>1</v>
      </c>
      <c r="I130" s="61">
        <f t="shared" si="29"/>
        <v>12.889999866485589</v>
      </c>
      <c r="J130" s="35">
        <f t="shared" si="30"/>
        <v>1</v>
      </c>
      <c r="K130" s="89">
        <f t="shared" si="41"/>
        <v>1</v>
      </c>
      <c r="L130" s="89">
        <f t="shared" si="45"/>
        <v>1</v>
      </c>
      <c r="M130" s="168">
        <f t="shared" si="36"/>
        <v>6.6701448648626163E-2</v>
      </c>
      <c r="N130" s="165">
        <f t="shared" si="51"/>
        <v>0</v>
      </c>
      <c r="O130" s="212">
        <f t="shared" si="44"/>
        <v>1</v>
      </c>
      <c r="P130" s="102">
        <f t="shared" si="47"/>
        <v>0.55999965667726026</v>
      </c>
      <c r="Q130" s="6" t="str">
        <f t="shared" si="27"/>
        <v/>
      </c>
      <c r="R130" s="119">
        <f t="shared" si="49"/>
        <v>0</v>
      </c>
      <c r="S130">
        <v>127</v>
      </c>
      <c r="T130">
        <v>148.6</v>
      </c>
      <c r="U130" s="206">
        <v>39574</v>
      </c>
      <c r="V130">
        <v>6.3000001907348597</v>
      </c>
      <c r="W130">
        <v>17.049999237060501</v>
      </c>
      <c r="X130">
        <v>0.10000000149011599</v>
      </c>
      <c r="Y130">
        <v>18.637796729868999</v>
      </c>
      <c r="Z130" s="36">
        <f t="shared" si="31"/>
        <v>1.6908860646143833</v>
      </c>
      <c r="AA130" s="41">
        <f t="shared" si="37"/>
        <v>0.7681474278473257</v>
      </c>
      <c r="AB130" s="42">
        <f t="shared" si="38"/>
        <v>1.5362948556946514E-2</v>
      </c>
      <c r="AC130" s="61">
        <f t="shared" si="32"/>
        <v>14.36249947547909</v>
      </c>
      <c r="AD130" s="37" t="str">
        <f t="shared" si="39"/>
        <v xml:space="preserve"> </v>
      </c>
      <c r="AE130" s="76" t="str">
        <f t="shared" si="42"/>
        <v/>
      </c>
      <c r="AF130" s="89">
        <f t="shared" si="46"/>
        <v>1</v>
      </c>
      <c r="AG130" s="168">
        <f t="shared" si="40"/>
        <v>8.2465771158668266E-2</v>
      </c>
      <c r="AH130" s="165">
        <f t="shared" si="52"/>
        <v>0</v>
      </c>
      <c r="AI130" s="212">
        <f t="shared" si="43"/>
        <v>1</v>
      </c>
      <c r="AJ130" s="102">
        <f t="shared" si="48"/>
        <v>0</v>
      </c>
      <c r="AK130" s="6" t="str">
        <f t="shared" si="33"/>
        <v/>
      </c>
      <c r="AL130" s="119">
        <f t="shared" si="50"/>
        <v>1</v>
      </c>
    </row>
    <row r="131" spans="1:38" ht="15.6">
      <c r="A131" s="206">
        <v>34827</v>
      </c>
      <c r="B131">
        <v>4.6599998474121103</v>
      </c>
      <c r="C131">
        <v>15.1000003814697</v>
      </c>
      <c r="D131">
        <v>0</v>
      </c>
      <c r="E131">
        <v>18.360548743692998</v>
      </c>
      <c r="F131" s="36">
        <f t="shared" si="28"/>
        <v>1.5415717977856518</v>
      </c>
      <c r="G131" s="41">
        <f t="shared" si="34"/>
        <v>48.76674256177148</v>
      </c>
      <c r="H131" s="42">
        <f t="shared" si="35"/>
        <v>0.97533485123542962</v>
      </c>
      <c r="I131" s="61">
        <f t="shared" si="29"/>
        <v>12.490000247955303</v>
      </c>
      <c r="J131" s="35">
        <f t="shared" si="30"/>
        <v>1</v>
      </c>
      <c r="K131" s="89">
        <f t="shared" si="41"/>
        <v>1</v>
      </c>
      <c r="L131" s="89">
        <f t="shared" si="45"/>
        <v>1</v>
      </c>
      <c r="M131" s="168">
        <f t="shared" si="36"/>
        <v>6.2416272673317189E-2</v>
      </c>
      <c r="N131" s="165">
        <f t="shared" si="51"/>
        <v>0</v>
      </c>
      <c r="O131" s="212">
        <f t="shared" si="44"/>
        <v>1</v>
      </c>
      <c r="P131" s="102">
        <f t="shared" si="47"/>
        <v>0.55999965667726026</v>
      </c>
      <c r="Q131" s="6" t="str">
        <f t="shared" ref="Q131:Q194" si="53">IF(R131&gt;R130,A131,"")</f>
        <v/>
      </c>
      <c r="R131" s="119">
        <f t="shared" si="49"/>
        <v>0</v>
      </c>
      <c r="S131">
        <v>128</v>
      </c>
      <c r="T131">
        <v>-37.450000000000003</v>
      </c>
      <c r="U131" s="206">
        <v>39575</v>
      </c>
      <c r="V131">
        <v>7.1599998474121103</v>
      </c>
      <c r="W131">
        <v>14.050000190734901</v>
      </c>
      <c r="X131">
        <v>2.5</v>
      </c>
      <c r="Y131">
        <v>18.4483449560853</v>
      </c>
      <c r="Z131" s="36">
        <f t="shared" si="31"/>
        <v>1.2912893762854423</v>
      </c>
      <c r="AA131" s="41">
        <f t="shared" si="37"/>
        <v>2.2351159268189713</v>
      </c>
      <c r="AB131" s="42">
        <f t="shared" si="38"/>
        <v>4.4702318536379425E-2</v>
      </c>
      <c r="AC131" s="61">
        <f t="shared" si="32"/>
        <v>12.327500104904203</v>
      </c>
      <c r="AD131" s="37" t="str">
        <f t="shared" si="39"/>
        <v xml:space="preserve"> </v>
      </c>
      <c r="AE131" s="76">
        <f t="shared" si="42"/>
        <v>1</v>
      </c>
      <c r="AF131" s="89">
        <f t="shared" si="46"/>
        <v>1</v>
      </c>
      <c r="AG131" s="168">
        <f t="shared" si="40"/>
        <v>6.0684151412850974E-2</v>
      </c>
      <c r="AH131" s="165">
        <f t="shared" si="52"/>
        <v>0</v>
      </c>
      <c r="AI131" s="212">
        <f t="shared" si="43"/>
        <v>1</v>
      </c>
      <c r="AJ131" s="102">
        <f t="shared" si="48"/>
        <v>0</v>
      </c>
      <c r="AK131" s="6" t="str">
        <f t="shared" si="33"/>
        <v/>
      </c>
      <c r="AL131" s="119">
        <f t="shared" si="50"/>
        <v>1</v>
      </c>
    </row>
    <row r="132" spans="1:38" ht="15.6">
      <c r="A132" s="206">
        <v>34828</v>
      </c>
      <c r="B132">
        <v>4.2600002288818404</v>
      </c>
      <c r="C132">
        <v>15.2399997711182</v>
      </c>
      <c r="D132">
        <v>0</v>
      </c>
      <c r="E132">
        <v>18.174270417597999</v>
      </c>
      <c r="F132" s="36">
        <f t="shared" ref="F132:F195" si="54">0.0023*(AVERAGE(B132:C132)+17.8)*(C132-B132)^0.5*E132/2.45</f>
        <v>1.5575482225657042</v>
      </c>
      <c r="G132" s="41">
        <f t="shared" si="34"/>
        <v>47.520703983718917</v>
      </c>
      <c r="H132" s="42">
        <f t="shared" si="35"/>
        <v>0.9504140796743783</v>
      </c>
      <c r="I132" s="61">
        <f t="shared" ref="I132:I195" si="55">(C132-(C132-B132)/4)</f>
        <v>12.49499988555911</v>
      </c>
      <c r="J132" s="35">
        <f t="shared" ref="J132:J195" si="56">IF(H132&gt;$AQ$3,1," ")</f>
        <v>1</v>
      </c>
      <c r="K132" s="89">
        <f t="shared" si="41"/>
        <v>1</v>
      </c>
      <c r="L132" s="89">
        <f t="shared" si="45"/>
        <v>1</v>
      </c>
      <c r="M132" s="168">
        <f t="shared" si="36"/>
        <v>6.2469659334946685E-2</v>
      </c>
      <c r="N132" s="165">
        <f t="shared" si="51"/>
        <v>0</v>
      </c>
      <c r="O132" s="212">
        <f t="shared" si="44"/>
        <v>1</v>
      </c>
      <c r="P132" s="102">
        <f t="shared" si="47"/>
        <v>0.55999965667726026</v>
      </c>
      <c r="Q132" s="6" t="str">
        <f t="shared" si="53"/>
        <v/>
      </c>
      <c r="R132" s="119">
        <f t="shared" si="49"/>
        <v>0</v>
      </c>
      <c r="S132">
        <v>129</v>
      </c>
      <c r="T132">
        <v>148.6</v>
      </c>
      <c r="U132" s="206">
        <v>39576</v>
      </c>
      <c r="V132">
        <v>8.7200002670288104</v>
      </c>
      <c r="W132">
        <v>16.399999618530298</v>
      </c>
      <c r="X132">
        <v>0.40000000596046398</v>
      </c>
      <c r="Y132">
        <v>18.262411785740401</v>
      </c>
      <c r="Z132" s="36">
        <f t="shared" ref="Z132:Z195" si="57">0.0023*(AVERAGE(V132:W132)+17.8)*(W132-V132)^0.5*Y132/2.45</f>
        <v>1.442454891875669</v>
      </c>
      <c r="AA132" s="41">
        <f t="shared" si="37"/>
        <v>1.4811520192789001</v>
      </c>
      <c r="AB132" s="42">
        <f t="shared" si="38"/>
        <v>2.9623040385578E-2</v>
      </c>
      <c r="AC132" s="61">
        <f t="shared" ref="AC132:AC195" si="58">(W132-(W132-V132)/4)</f>
        <v>14.479999780654927</v>
      </c>
      <c r="AD132" s="37" t="str">
        <f t="shared" si="39"/>
        <v xml:space="preserve"> </v>
      </c>
      <c r="AE132" s="76">
        <f t="shared" si="42"/>
        <v>1</v>
      </c>
      <c r="AF132" s="89">
        <f t="shared" si="46"/>
        <v>1</v>
      </c>
      <c r="AG132" s="168">
        <f t="shared" si="40"/>
        <v>8.3702345957637855E-2</v>
      </c>
      <c r="AH132" s="165">
        <f t="shared" si="52"/>
        <v>0</v>
      </c>
      <c r="AI132" s="212">
        <f t="shared" si="43"/>
        <v>1</v>
      </c>
      <c r="AJ132" s="102">
        <f t="shared" si="48"/>
        <v>0</v>
      </c>
      <c r="AK132" s="6" t="str">
        <f t="shared" ref="AK132:AK195" si="59">IF(AL132&gt;AL131,U132,"")</f>
        <v/>
      </c>
      <c r="AL132" s="119">
        <f t="shared" si="50"/>
        <v>1</v>
      </c>
    </row>
    <row r="133" spans="1:38" ht="15.6">
      <c r="A133" s="206">
        <v>34829</v>
      </c>
      <c r="B133">
        <v>7.46000003814697</v>
      </c>
      <c r="C133">
        <v>18.280000686645501</v>
      </c>
      <c r="D133">
        <v>0</v>
      </c>
      <c r="E133">
        <v>17.991588281512001</v>
      </c>
      <c r="F133" s="36">
        <f t="shared" si="54"/>
        <v>1.7039571936440434</v>
      </c>
      <c r="G133" s="41">
        <f t="shared" ref="G133:G196" si="60">IF((D133+G132-($AQ$2*F133))&gt;0,IF((D133+G132-($AQ$2*F133))&gt;$AQ$1,$AQ$1,(D133+G132-($AQ$2*F133))),0)</f>
        <v>46.157538228803681</v>
      </c>
      <c r="H133" s="42">
        <f t="shared" ref="H133:H196" si="61">IF(G133/$AQ$1&gt;1,1,G133/$AQ$1)</f>
        <v>0.92315076457607359</v>
      </c>
      <c r="I133" s="61">
        <f t="shared" si="55"/>
        <v>15.575000524520867</v>
      </c>
      <c r="J133" s="35">
        <f t="shared" si="56"/>
        <v>1</v>
      </c>
      <c r="K133" s="89">
        <f t="shared" si="41"/>
        <v>1</v>
      </c>
      <c r="L133" s="89">
        <f t="shared" si="45"/>
        <v>1</v>
      </c>
      <c r="M133" s="168">
        <f t="shared" ref="M133:M196" si="62">IF(AND(I133&lt;21.5,I133&gt;4.5),0.000318*I133*(I133-4.5)*((21.5-I133)^(1/3.25)),0)</f>
        <v>9.4830752450317232E-2</v>
      </c>
      <c r="N133" s="165">
        <f t="shared" si="51"/>
        <v>0</v>
      </c>
      <c r="O133" s="212">
        <f t="shared" si="44"/>
        <v>1</v>
      </c>
      <c r="P133" s="102">
        <f t="shared" si="47"/>
        <v>0</v>
      </c>
      <c r="Q133" s="6" t="str">
        <f t="shared" si="53"/>
        <v/>
      </c>
      <c r="R133" s="119">
        <f t="shared" si="49"/>
        <v>0</v>
      </c>
      <c r="S133">
        <v>130</v>
      </c>
      <c r="T133">
        <v>-37.450000000000003</v>
      </c>
      <c r="U133" s="206">
        <v>39577</v>
      </c>
      <c r="V133">
        <v>7.2699999809265101</v>
      </c>
      <c r="W133">
        <v>17.219999313354499</v>
      </c>
      <c r="X133">
        <v>0</v>
      </c>
      <c r="Y133">
        <v>18.080057859134001</v>
      </c>
      <c r="Z133" s="36">
        <f t="shared" si="57"/>
        <v>1.6085897486198155</v>
      </c>
      <c r="AA133" s="41">
        <f t="shared" ref="AA133:AA196" si="63">IF((X133+AA132-($AP$2*Z133))&gt;0,IF((X133+AA132-($AP$2*Z133))&gt;$AP$1,$AP$1,(X133+AA132-($AP$2*Z133))),0)</f>
        <v>0.1942802203830476</v>
      </c>
      <c r="AB133" s="42">
        <f t="shared" ref="AB133:AB196" si="64">IF(AA133/$AP$1&gt;1,1,AA133/$AP$1)</f>
        <v>3.8856044076609518E-3</v>
      </c>
      <c r="AC133" s="61">
        <f t="shared" si="58"/>
        <v>14.732499480247501</v>
      </c>
      <c r="AD133" s="37" t="str">
        <f t="shared" ref="AD133:AD196" si="65">IF(AB133&gt;$AP$3,1," ")</f>
        <v xml:space="preserve"> </v>
      </c>
      <c r="AE133" s="76" t="str">
        <f t="shared" si="42"/>
        <v/>
      </c>
      <c r="AF133" s="89">
        <f t="shared" si="46"/>
        <v>1</v>
      </c>
      <c r="AG133" s="168">
        <f t="shared" ref="AG133:AG196" si="66">IF(AND(AC133&lt;21.5,AC133&gt;4.5),0.000318*AC133*(AC133-4.5)*((21.5-AC133)^(1/3.25)),0)</f>
        <v>8.6337940539801039E-2</v>
      </c>
      <c r="AH133" s="165">
        <f t="shared" si="52"/>
        <v>0</v>
      </c>
      <c r="AI133" s="212">
        <f t="shared" si="43"/>
        <v>1</v>
      </c>
      <c r="AJ133" s="102">
        <f t="shared" si="48"/>
        <v>0</v>
      </c>
      <c r="AK133" s="6" t="str">
        <f t="shared" si="59"/>
        <v/>
      </c>
      <c r="AL133" s="119">
        <f t="shared" si="50"/>
        <v>0</v>
      </c>
    </row>
    <row r="134" spans="1:38" ht="15.6">
      <c r="A134" s="206">
        <v>34830</v>
      </c>
      <c r="B134">
        <v>9.0799999237060494</v>
      </c>
      <c r="C134">
        <v>19.409999847412099</v>
      </c>
      <c r="D134">
        <v>0</v>
      </c>
      <c r="E134">
        <v>17.8125628075964</v>
      </c>
      <c r="F134" s="36">
        <f t="shared" si="54"/>
        <v>1.7222595192916106</v>
      </c>
      <c r="G134" s="41">
        <f t="shared" si="60"/>
        <v>44.77973061337039</v>
      </c>
      <c r="H134" s="42">
        <f t="shared" si="61"/>
        <v>0.89559461226740777</v>
      </c>
      <c r="I134" s="61">
        <f t="shared" si="55"/>
        <v>16.827499866485585</v>
      </c>
      <c r="J134" s="35">
        <f t="shared" si="56"/>
        <v>1</v>
      </c>
      <c r="K134" s="89" t="str">
        <f t="shared" ref="K134:K197" si="67">IF((SUM(D130:D134))&gt;$AQ$6,1,"")</f>
        <v/>
      </c>
      <c r="L134" s="89">
        <f t="shared" si="45"/>
        <v>1</v>
      </c>
      <c r="M134" s="168">
        <f t="shared" si="62"/>
        <v>0.10600757465479468</v>
      </c>
      <c r="N134" s="165">
        <f t="shared" si="51"/>
        <v>0</v>
      </c>
      <c r="O134" s="212">
        <f t="shared" si="44"/>
        <v>1</v>
      </c>
      <c r="P134" s="102">
        <f t="shared" si="47"/>
        <v>0</v>
      </c>
      <c r="Q134" s="6" t="str">
        <f t="shared" si="53"/>
        <v/>
      </c>
      <c r="R134" s="119">
        <f t="shared" si="49"/>
        <v>0</v>
      </c>
      <c r="S134">
        <v>131</v>
      </c>
      <c r="T134">
        <v>148.6</v>
      </c>
      <c r="U134" s="206">
        <v>39578</v>
      </c>
      <c r="V134">
        <v>8.1499996185302699</v>
      </c>
      <c r="W134">
        <v>15.0200004577637</v>
      </c>
      <c r="X134">
        <v>0</v>
      </c>
      <c r="Y134">
        <v>17.901343816565799</v>
      </c>
      <c r="Z134" s="36">
        <f t="shared" si="57"/>
        <v>1.294349249142001</v>
      </c>
      <c r="AA134" s="41">
        <f t="shared" si="63"/>
        <v>0</v>
      </c>
      <c r="AB134" s="42">
        <f t="shared" si="64"/>
        <v>0</v>
      </c>
      <c r="AC134" s="61">
        <f t="shared" si="58"/>
        <v>13.302500247955344</v>
      </c>
      <c r="AD134" s="37" t="str">
        <f t="shared" si="65"/>
        <v xml:space="preserve"> </v>
      </c>
      <c r="AE134" s="76" t="str">
        <f t="shared" ref="AE134:AE197" si="68">IF((SUM(X130:X134))&gt;$AP$6,1,"")</f>
        <v/>
      </c>
      <c r="AF134" s="89">
        <f t="shared" si="46"/>
        <v>1</v>
      </c>
      <c r="AG134" s="168">
        <f t="shared" si="66"/>
        <v>7.1137595864531195E-2</v>
      </c>
      <c r="AH134" s="165">
        <f t="shared" si="52"/>
        <v>0</v>
      </c>
      <c r="AI134" s="212">
        <f t="shared" si="43"/>
        <v>1</v>
      </c>
      <c r="AJ134" s="102">
        <f t="shared" si="48"/>
        <v>0</v>
      </c>
      <c r="AK134" s="6" t="str">
        <f t="shared" si="59"/>
        <v/>
      </c>
      <c r="AL134" s="119">
        <f t="shared" si="50"/>
        <v>0</v>
      </c>
    </row>
    <row r="135" spans="1:38" ht="15.6">
      <c r="A135" s="206">
        <v>34831</v>
      </c>
      <c r="B135">
        <v>9.9799995422363299</v>
      </c>
      <c r="C135">
        <v>20.629999160766602</v>
      </c>
      <c r="D135">
        <v>0</v>
      </c>
      <c r="E135">
        <v>17.637254468013001</v>
      </c>
      <c r="F135" s="36">
        <f t="shared" si="54"/>
        <v>1.7887972245643162</v>
      </c>
      <c r="G135" s="41">
        <f t="shared" si="60"/>
        <v>43.348692833718935</v>
      </c>
      <c r="H135" s="42">
        <f t="shared" si="61"/>
        <v>0.86697385667437876</v>
      </c>
      <c r="I135" s="61">
        <f t="shared" si="55"/>
        <v>17.967499256134033</v>
      </c>
      <c r="J135" s="35">
        <f t="shared" si="56"/>
        <v>1</v>
      </c>
      <c r="K135" s="89" t="str">
        <f t="shared" si="67"/>
        <v/>
      </c>
      <c r="L135" s="89">
        <f t="shared" si="45"/>
        <v>1</v>
      </c>
      <c r="M135" s="168">
        <f t="shared" si="62"/>
        <v>0.11345990399707515</v>
      </c>
      <c r="N135" s="165">
        <f t="shared" si="51"/>
        <v>0</v>
      </c>
      <c r="O135" s="212">
        <f t="shared" si="44"/>
        <v>1</v>
      </c>
      <c r="P135" s="102">
        <f t="shared" si="47"/>
        <v>0</v>
      </c>
      <c r="Q135" s="6">
        <f t="shared" si="53"/>
        <v>34831</v>
      </c>
      <c r="R135" s="119">
        <f t="shared" si="49"/>
        <v>1</v>
      </c>
      <c r="S135">
        <v>132</v>
      </c>
      <c r="T135">
        <v>-37.450000000000003</v>
      </c>
      <c r="U135" s="206">
        <v>39579</v>
      </c>
      <c r="V135">
        <v>8.2200002670288104</v>
      </c>
      <c r="W135">
        <v>15.6499996185303</v>
      </c>
      <c r="X135">
        <v>0.40000000596046398</v>
      </c>
      <c r="Y135">
        <v>17.726330298335402</v>
      </c>
      <c r="Z135" s="36">
        <f t="shared" si="57"/>
        <v>1.3487855946009963</v>
      </c>
      <c r="AA135" s="41">
        <f t="shared" si="63"/>
        <v>0</v>
      </c>
      <c r="AB135" s="42">
        <f t="shared" si="64"/>
        <v>0</v>
      </c>
      <c r="AC135" s="61">
        <f t="shared" si="58"/>
        <v>13.792499780654929</v>
      </c>
      <c r="AD135" s="37" t="str">
        <f t="shared" si="65"/>
        <v xml:space="preserve"> </v>
      </c>
      <c r="AE135" s="76" t="str">
        <f t="shared" si="68"/>
        <v/>
      </c>
      <c r="AF135" s="89">
        <f t="shared" si="46"/>
        <v>1</v>
      </c>
      <c r="AG135" s="168">
        <f t="shared" si="66"/>
        <v>7.6401017208579988E-2</v>
      </c>
      <c r="AH135" s="165">
        <f t="shared" si="52"/>
        <v>0</v>
      </c>
      <c r="AI135" s="212">
        <f t="shared" si="43"/>
        <v>1</v>
      </c>
      <c r="AJ135" s="102">
        <f t="shared" si="48"/>
        <v>0</v>
      </c>
      <c r="AK135" s="6" t="str">
        <f t="shared" si="59"/>
        <v/>
      </c>
      <c r="AL135" s="119">
        <f t="shared" si="50"/>
        <v>0</v>
      </c>
    </row>
    <row r="136" spans="1:38" ht="15.6">
      <c r="A136" s="206">
        <v>34832</v>
      </c>
      <c r="B136">
        <v>11.8599996566772</v>
      </c>
      <c r="C136">
        <v>18.120000839233398</v>
      </c>
      <c r="D136">
        <v>10.5</v>
      </c>
      <c r="E136">
        <v>17.465723734923401</v>
      </c>
      <c r="F136" s="36">
        <f t="shared" si="54"/>
        <v>1.3451693573657042</v>
      </c>
      <c r="G136" s="41">
        <f t="shared" si="60"/>
        <v>50</v>
      </c>
      <c r="H136" s="42">
        <f t="shared" si="61"/>
        <v>1</v>
      </c>
      <c r="I136" s="61">
        <f t="shared" si="55"/>
        <v>16.55500054359435</v>
      </c>
      <c r="J136" s="35">
        <f t="shared" si="56"/>
        <v>1</v>
      </c>
      <c r="K136" s="89">
        <f t="shared" si="67"/>
        <v>1</v>
      </c>
      <c r="L136" s="89">
        <f t="shared" si="45"/>
        <v>1</v>
      </c>
      <c r="M136" s="168">
        <f t="shared" si="62"/>
        <v>0.10377988102058743</v>
      </c>
      <c r="N136" s="165">
        <f t="shared" si="51"/>
        <v>0</v>
      </c>
      <c r="O136" s="212">
        <f t="shared" si="44"/>
        <v>1</v>
      </c>
      <c r="P136" s="102">
        <f t="shared" si="47"/>
        <v>0</v>
      </c>
      <c r="Q136" s="6" t="str">
        <f t="shared" si="53"/>
        <v/>
      </c>
      <c r="R136" s="119">
        <f t="shared" si="49"/>
        <v>1</v>
      </c>
      <c r="S136">
        <v>133</v>
      </c>
      <c r="T136">
        <v>148.6</v>
      </c>
      <c r="U136" s="206">
        <v>39580</v>
      </c>
      <c r="V136">
        <v>6.2300000190734899</v>
      </c>
      <c r="W136">
        <v>17.530000686645501</v>
      </c>
      <c r="X136">
        <v>0</v>
      </c>
      <c r="Y136">
        <v>17.5550779447425</v>
      </c>
      <c r="Z136" s="36">
        <f t="shared" si="57"/>
        <v>1.6442492410540956</v>
      </c>
      <c r="AA136" s="41">
        <f t="shared" si="63"/>
        <v>0</v>
      </c>
      <c r="AB136" s="42">
        <f t="shared" si="64"/>
        <v>0</v>
      </c>
      <c r="AC136" s="61">
        <f t="shared" si="58"/>
        <v>14.705000519752499</v>
      </c>
      <c r="AD136" s="37" t="str">
        <f t="shared" si="65"/>
        <v xml:space="preserve"> </v>
      </c>
      <c r="AE136" s="76" t="str">
        <f t="shared" si="68"/>
        <v/>
      </c>
      <c r="AF136" s="89">
        <f t="shared" si="46"/>
        <v>1</v>
      </c>
      <c r="AG136" s="168">
        <f t="shared" si="66"/>
        <v>8.6052497792072746E-2</v>
      </c>
      <c r="AH136" s="165">
        <f t="shared" si="52"/>
        <v>0</v>
      </c>
      <c r="AI136" s="212">
        <f t="shared" ref="AI136:AI199" si="69">IF((AVERAGE(W130:W136))&lt;$AP$4,1,"")</f>
        <v>1</v>
      </c>
      <c r="AJ136" s="102">
        <f t="shared" si="48"/>
        <v>0</v>
      </c>
      <c r="AK136" s="6" t="str">
        <f t="shared" si="59"/>
        <v/>
      </c>
      <c r="AL136" s="119">
        <f t="shared" si="50"/>
        <v>0</v>
      </c>
    </row>
    <row r="137" spans="1:38" ht="15.6">
      <c r="A137" s="206">
        <v>34833</v>
      </c>
      <c r="B137">
        <v>8.6899995803833008</v>
      </c>
      <c r="C137">
        <v>14.039999961853001</v>
      </c>
      <c r="D137">
        <v>2.7000000476837198</v>
      </c>
      <c r="E137">
        <v>17.298031080489199</v>
      </c>
      <c r="F137" s="36">
        <f t="shared" si="54"/>
        <v>1.0954619785459658</v>
      </c>
      <c r="G137" s="41">
        <f t="shared" si="60"/>
        <v>50</v>
      </c>
      <c r="H137" s="42">
        <f t="shared" si="61"/>
        <v>1</v>
      </c>
      <c r="I137" s="61">
        <f t="shared" si="55"/>
        <v>12.702499866485576</v>
      </c>
      <c r="J137" s="35">
        <f t="shared" si="56"/>
        <v>1</v>
      </c>
      <c r="K137" s="89">
        <f t="shared" si="67"/>
        <v>1</v>
      </c>
      <c r="L137" s="89">
        <f t="shared" si="45"/>
        <v>1</v>
      </c>
      <c r="M137" s="168">
        <f t="shared" si="62"/>
        <v>6.4689625626951686E-2</v>
      </c>
      <c r="N137" s="165">
        <f t="shared" si="51"/>
        <v>0</v>
      </c>
      <c r="O137" s="212">
        <f t="shared" ref="O137:O200" si="70">IF((AVERAGE(C131:C137))&lt;$AP$4,1,"")</f>
        <v>1</v>
      </c>
      <c r="P137" s="102">
        <f t="shared" si="47"/>
        <v>0</v>
      </c>
      <c r="Q137" s="6" t="str">
        <f t="shared" si="53"/>
        <v/>
      </c>
      <c r="R137" s="119">
        <f t="shared" si="49"/>
        <v>1</v>
      </c>
      <c r="S137">
        <v>134</v>
      </c>
      <c r="T137">
        <v>-37.450000000000003</v>
      </c>
      <c r="U137" s="206">
        <v>39581</v>
      </c>
      <c r="V137">
        <v>7.7399997711181596</v>
      </c>
      <c r="W137">
        <v>17.379999160766602</v>
      </c>
      <c r="X137">
        <v>0</v>
      </c>
      <c r="Y137">
        <v>17.387647396086599</v>
      </c>
      <c r="Z137" s="36">
        <f t="shared" si="57"/>
        <v>1.5386606209374922</v>
      </c>
      <c r="AA137" s="41">
        <f t="shared" si="63"/>
        <v>0</v>
      </c>
      <c r="AB137" s="42">
        <f t="shared" si="64"/>
        <v>0</v>
      </c>
      <c r="AC137" s="61">
        <f t="shared" si="58"/>
        <v>14.969999313354492</v>
      </c>
      <c r="AD137" s="37" t="str">
        <f t="shared" si="65"/>
        <v xml:space="preserve"> </v>
      </c>
      <c r="AE137" s="76" t="str">
        <f t="shared" si="68"/>
        <v/>
      </c>
      <c r="AF137" s="89">
        <f t="shared" si="46"/>
        <v>1</v>
      </c>
      <c r="AG137" s="168">
        <f t="shared" si="66"/>
        <v>8.8784690474347061E-2</v>
      </c>
      <c r="AH137" s="165">
        <f t="shared" si="52"/>
        <v>0</v>
      </c>
      <c r="AI137" s="212">
        <f t="shared" si="69"/>
        <v>1</v>
      </c>
      <c r="AJ137" s="102">
        <f t="shared" si="48"/>
        <v>0</v>
      </c>
      <c r="AK137" s="6">
        <f t="shared" si="59"/>
        <v>39581</v>
      </c>
      <c r="AL137" s="119">
        <f t="shared" si="50"/>
        <v>1</v>
      </c>
    </row>
    <row r="138" spans="1:38" ht="15.6">
      <c r="A138" s="206">
        <v>34834</v>
      </c>
      <c r="B138">
        <v>3.9300000667571999</v>
      </c>
      <c r="C138">
        <v>14.069999694824199</v>
      </c>
      <c r="D138">
        <v>6.5</v>
      </c>
      <c r="E138">
        <v>17.134236976872099</v>
      </c>
      <c r="F138" s="36">
        <f t="shared" si="54"/>
        <v>1.3727146936985326</v>
      </c>
      <c r="G138" s="41">
        <f t="shared" si="60"/>
        <v>50</v>
      </c>
      <c r="H138" s="42">
        <f t="shared" si="61"/>
        <v>1</v>
      </c>
      <c r="I138" s="61">
        <f t="shared" si="55"/>
        <v>11.53499978780745</v>
      </c>
      <c r="J138" s="35">
        <f t="shared" si="56"/>
        <v>1</v>
      </c>
      <c r="K138" s="89">
        <f t="shared" si="67"/>
        <v>1</v>
      </c>
      <c r="L138" s="89">
        <f t="shared" si="45"/>
        <v>1</v>
      </c>
      <c r="M138" s="168">
        <f t="shared" si="62"/>
        <v>5.2351916855862282E-2</v>
      </c>
      <c r="N138" s="165">
        <f t="shared" si="51"/>
        <v>0</v>
      </c>
      <c r="O138" s="212">
        <f t="shared" si="70"/>
        <v>1</v>
      </c>
      <c r="P138" s="102">
        <f t="shared" si="47"/>
        <v>0</v>
      </c>
      <c r="Q138" s="6" t="str">
        <f t="shared" si="53"/>
        <v/>
      </c>
      <c r="R138" s="119">
        <f t="shared" si="49"/>
        <v>1</v>
      </c>
      <c r="S138">
        <v>135</v>
      </c>
      <c r="T138">
        <v>148.6</v>
      </c>
      <c r="U138" s="206">
        <v>39582</v>
      </c>
      <c r="V138">
        <v>4.4000000953674299</v>
      </c>
      <c r="W138">
        <v>17.4799995422363</v>
      </c>
      <c r="X138">
        <v>0.10000000149011599</v>
      </c>
      <c r="Y138">
        <v>17.224099292667599</v>
      </c>
      <c r="Z138" s="36">
        <f t="shared" si="57"/>
        <v>1.6806949531067072</v>
      </c>
      <c r="AA138" s="41">
        <f t="shared" si="63"/>
        <v>0</v>
      </c>
      <c r="AB138" s="42">
        <f t="shared" si="64"/>
        <v>0</v>
      </c>
      <c r="AC138" s="61">
        <f t="shared" si="58"/>
        <v>14.209999680519083</v>
      </c>
      <c r="AD138" s="37" t="str">
        <f t="shared" si="65"/>
        <v xml:space="preserve"> </v>
      </c>
      <c r="AE138" s="76" t="str">
        <f t="shared" si="68"/>
        <v/>
      </c>
      <c r="AF138" s="89">
        <f t="shared" si="46"/>
        <v>1</v>
      </c>
      <c r="AG138" s="168">
        <f t="shared" si="66"/>
        <v>8.0852794272842532E-2</v>
      </c>
      <c r="AH138" s="165">
        <f t="shared" si="52"/>
        <v>0</v>
      </c>
      <c r="AI138" s="212">
        <f t="shared" si="69"/>
        <v>1</v>
      </c>
      <c r="AJ138" s="102">
        <f t="shared" si="48"/>
        <v>0</v>
      </c>
      <c r="AK138" s="6" t="str">
        <f t="shared" si="59"/>
        <v/>
      </c>
      <c r="AL138" s="119">
        <f t="shared" si="50"/>
        <v>1</v>
      </c>
    </row>
    <row r="139" spans="1:38" ht="15.6">
      <c r="A139" s="206">
        <v>34835</v>
      </c>
      <c r="B139">
        <v>4.9400000572204599</v>
      </c>
      <c r="C139">
        <v>14.579999923706101</v>
      </c>
      <c r="D139">
        <v>0</v>
      </c>
      <c r="E139">
        <v>16.974395692491498</v>
      </c>
      <c r="F139" s="36">
        <f t="shared" si="54"/>
        <v>1.3635585802675572</v>
      </c>
      <c r="G139" s="41">
        <f t="shared" si="60"/>
        <v>48.909153135785957</v>
      </c>
      <c r="H139" s="42">
        <f t="shared" si="61"/>
        <v>0.97818306271571909</v>
      </c>
      <c r="I139" s="61">
        <f t="shared" si="55"/>
        <v>12.169999957084691</v>
      </c>
      <c r="J139" s="35">
        <f t="shared" si="56"/>
        <v>1</v>
      </c>
      <c r="K139" s="89">
        <f t="shared" si="67"/>
        <v>1</v>
      </c>
      <c r="L139" s="89">
        <f t="shared" ref="L139:L202" si="71">IF((AVERAGE(I130:I139))&lt;$AQ$5,1,"")</f>
        <v>1</v>
      </c>
      <c r="M139" s="168">
        <f t="shared" si="62"/>
        <v>5.9011707345841657E-2</v>
      </c>
      <c r="N139" s="165">
        <f t="shared" si="51"/>
        <v>0</v>
      </c>
      <c r="O139" s="212">
        <f t="shared" si="70"/>
        <v>1</v>
      </c>
      <c r="P139" s="102">
        <f t="shared" si="47"/>
        <v>0</v>
      </c>
      <c r="Q139" s="6" t="str">
        <f t="shared" si="53"/>
        <v/>
      </c>
      <c r="R139" s="119">
        <f t="shared" si="49"/>
        <v>1</v>
      </c>
      <c r="S139">
        <v>136</v>
      </c>
      <c r="T139">
        <v>-37.450000000000003</v>
      </c>
      <c r="U139" s="206">
        <v>39583</v>
      </c>
      <c r="V139">
        <v>3.7200000286102299</v>
      </c>
      <c r="W139">
        <v>16.569999694824201</v>
      </c>
      <c r="X139">
        <v>0.10000000149011599</v>
      </c>
      <c r="Y139">
        <v>17.064488068759601</v>
      </c>
      <c r="Z139" s="36">
        <f t="shared" si="57"/>
        <v>1.6047621987952931</v>
      </c>
      <c r="AA139" s="41">
        <f t="shared" si="63"/>
        <v>0</v>
      </c>
      <c r="AB139" s="42">
        <f t="shared" si="64"/>
        <v>0</v>
      </c>
      <c r="AC139" s="61">
        <f t="shared" si="58"/>
        <v>13.357499778270707</v>
      </c>
      <c r="AD139" s="37" t="str">
        <f t="shared" si="65"/>
        <v xml:space="preserve"> </v>
      </c>
      <c r="AE139" s="76" t="str">
        <f t="shared" si="68"/>
        <v/>
      </c>
      <c r="AF139" s="89">
        <f t="shared" ref="AF139:AF202" si="72">IF((AVERAGE(AC130:AC139))&lt;$AP$5,1,"")</f>
        <v>1</v>
      </c>
      <c r="AG139" s="168">
        <f t="shared" si="66"/>
        <v>7.1729302632438929E-2</v>
      </c>
      <c r="AH139" s="165">
        <f t="shared" si="52"/>
        <v>0</v>
      </c>
      <c r="AI139" s="212">
        <f t="shared" si="69"/>
        <v>1</v>
      </c>
      <c r="AJ139" s="102">
        <f t="shared" si="48"/>
        <v>0</v>
      </c>
      <c r="AK139" s="6" t="str">
        <f t="shared" si="59"/>
        <v/>
      </c>
      <c r="AL139" s="119">
        <f t="shared" si="50"/>
        <v>0</v>
      </c>
    </row>
    <row r="140" spans="1:38" ht="15.6">
      <c r="A140" s="206">
        <v>34836</v>
      </c>
      <c r="B140">
        <v>5.5199999809265101</v>
      </c>
      <c r="C140">
        <v>10.670000076293899</v>
      </c>
      <c r="D140">
        <v>0</v>
      </c>
      <c r="E140">
        <v>16.8185366807981</v>
      </c>
      <c r="F140" s="36">
        <f t="shared" si="54"/>
        <v>0.92783231178681358</v>
      </c>
      <c r="G140" s="41">
        <f t="shared" si="60"/>
        <v>48.166887286356506</v>
      </c>
      <c r="H140" s="42">
        <f t="shared" si="61"/>
        <v>0.96333774572713016</v>
      </c>
      <c r="I140" s="61">
        <f t="shared" si="55"/>
        <v>9.3825000524520519</v>
      </c>
      <c r="J140" s="35">
        <f t="shared" si="56"/>
        <v>1</v>
      </c>
      <c r="K140" s="89">
        <f t="shared" si="67"/>
        <v>1</v>
      </c>
      <c r="L140" s="89">
        <f t="shared" si="71"/>
        <v>1</v>
      </c>
      <c r="M140" s="168">
        <f t="shared" si="62"/>
        <v>3.1386710847042927E-2</v>
      </c>
      <c r="N140" s="165">
        <f t="shared" si="51"/>
        <v>0</v>
      </c>
      <c r="O140" s="212">
        <f t="shared" si="70"/>
        <v>1</v>
      </c>
      <c r="P140" s="102">
        <f t="shared" ref="P140:P203" si="73">IF(L140=1,(AVERAGE(IF(I140&gt;$AQ$7,I140-$AQ$7,0),IF(I139&gt;$AQ$7,I139-$AQ$7,0),IF(I138&gt;$AQ$7,I138-$AQ$7,0),IF(I137&gt;$AQ$7,I137-$AQ$7,0),IF(I136&gt;$AQ$7,I136-$AQ$7,0),IF(I135&gt;$AQ$7,I135-$AQ$7,0),IF(I134&gt;$AQ$7,I134-$AQ$7,0),IF(I133&gt;$AQ$7,I133-$AQ$7,0),IF(I132&gt;$AQ$7,I132-$AQ$7,0),IF(I131&gt;$AQ$7,I131-$AQ$7,0)))*$AQ$8,"")</f>
        <v>0</v>
      </c>
      <c r="Q140" s="6" t="str">
        <f t="shared" si="53"/>
        <v/>
      </c>
      <c r="R140" s="119">
        <f t="shared" si="49"/>
        <v>1</v>
      </c>
      <c r="S140">
        <v>137</v>
      </c>
      <c r="T140">
        <v>148.6</v>
      </c>
      <c r="U140" s="206">
        <v>39584</v>
      </c>
      <c r="V140">
        <v>4.1999998092651403</v>
      </c>
      <c r="W140">
        <v>19.290000915527301</v>
      </c>
      <c r="X140">
        <v>0</v>
      </c>
      <c r="Y140">
        <v>16.908843334535401</v>
      </c>
      <c r="Z140" s="36">
        <f t="shared" si="57"/>
        <v>1.8218150581106445</v>
      </c>
      <c r="AA140" s="41">
        <f t="shared" si="63"/>
        <v>0</v>
      </c>
      <c r="AB140" s="42">
        <f t="shared" si="64"/>
        <v>0</v>
      </c>
      <c r="AC140" s="61">
        <f t="shared" si="58"/>
        <v>15.51750063896176</v>
      </c>
      <c r="AD140" s="37" t="str">
        <f t="shared" si="65"/>
        <v xml:space="preserve"> </v>
      </c>
      <c r="AE140" s="76" t="str">
        <f t="shared" si="68"/>
        <v/>
      </c>
      <c r="AF140" s="89">
        <f t="shared" si="72"/>
        <v>1</v>
      </c>
      <c r="AG140" s="168">
        <f t="shared" si="66"/>
        <v>9.4269845439405198E-2</v>
      </c>
      <c r="AH140" s="165">
        <f t="shared" si="52"/>
        <v>0</v>
      </c>
      <c r="AI140" s="212">
        <f t="shared" si="69"/>
        <v>1</v>
      </c>
      <c r="AJ140" s="102">
        <f t="shared" ref="AJ140:AJ203" si="74">IF(AF140=1,(AVERAGE(IF(AC140&gt;$AP$7,AC140-$AP$7,0),IF(AC139&gt;$AP$7,AC139-$AP$7,0),IF(AC138&gt;$AP$7,AC138-$AP$7,0),IF(AC137&gt;$AP$7,AC137-$AP$7,0),IF(AC136&gt;$AP$7,AC136-$AP$7,0),IF(AC135&gt;$AP$7,AC135-$AP$7,0),IF(AC134&gt;$AP$7,AC134-$AP$7,0),IF(AC133&gt;$AP$7,AC133-$AP$7,0),IF(AC132&gt;$AP$7,AC132-$AP$7,0),IF(AC131&gt;$AP$7,AC131-$AP$7,0)))*$AP$8,"")</f>
        <v>0</v>
      </c>
      <c r="AK140" s="6" t="str">
        <f t="shared" si="59"/>
        <v/>
      </c>
      <c r="AL140" s="119">
        <f t="shared" si="50"/>
        <v>0</v>
      </c>
    </row>
    <row r="141" spans="1:38" ht="15.6">
      <c r="A141" s="206">
        <v>34837</v>
      </c>
      <c r="B141">
        <v>7.3600001335143999</v>
      </c>
      <c r="C141">
        <v>13.789999961853001</v>
      </c>
      <c r="D141">
        <v>1.6000000238418599</v>
      </c>
      <c r="E141">
        <v>16.666683191500301</v>
      </c>
      <c r="F141" s="36">
        <f t="shared" si="54"/>
        <v>1.1257767714466229</v>
      </c>
      <c r="G141" s="41">
        <f t="shared" si="60"/>
        <v>48.866265893041067</v>
      </c>
      <c r="H141" s="42">
        <f t="shared" si="61"/>
        <v>0.97732531786082133</v>
      </c>
      <c r="I141" s="61">
        <f t="shared" si="55"/>
        <v>12.18250000476835</v>
      </c>
      <c r="J141" s="35">
        <f t="shared" si="56"/>
        <v>1</v>
      </c>
      <c r="K141" s="89">
        <f t="shared" si="67"/>
        <v>1</v>
      </c>
      <c r="L141" s="89">
        <f t="shared" si="71"/>
        <v>1</v>
      </c>
      <c r="M141" s="168">
        <f t="shared" si="62"/>
        <v>5.9144188726583391E-2</v>
      </c>
      <c r="N141" s="165">
        <f t="shared" si="51"/>
        <v>0</v>
      </c>
      <c r="O141" s="212">
        <f t="shared" si="70"/>
        <v>1</v>
      </c>
      <c r="P141" s="102">
        <f t="shared" si="73"/>
        <v>0</v>
      </c>
      <c r="Q141" s="6" t="str">
        <f t="shared" si="53"/>
        <v/>
      </c>
      <c r="R141" s="119">
        <f t="shared" si="49"/>
        <v>1</v>
      </c>
      <c r="S141">
        <v>138</v>
      </c>
      <c r="T141">
        <v>-37.450000000000003</v>
      </c>
      <c r="U141" s="206">
        <v>39585</v>
      </c>
      <c r="V141">
        <v>7.6999998092651403</v>
      </c>
      <c r="W141">
        <v>15.2200002670288</v>
      </c>
      <c r="X141">
        <v>0</v>
      </c>
      <c r="Y141">
        <v>16.757188494142301</v>
      </c>
      <c r="Z141" s="36">
        <f t="shared" si="57"/>
        <v>1.262252275824213</v>
      </c>
      <c r="AA141" s="41">
        <f t="shared" si="63"/>
        <v>0</v>
      </c>
      <c r="AB141" s="42">
        <f t="shared" si="64"/>
        <v>0</v>
      </c>
      <c r="AC141" s="61">
        <f t="shared" si="58"/>
        <v>13.340000152587885</v>
      </c>
      <c r="AD141" s="37" t="str">
        <f t="shared" si="65"/>
        <v xml:space="preserve"> </v>
      </c>
      <c r="AE141" s="76" t="str">
        <f t="shared" si="68"/>
        <v/>
      </c>
      <c r="AF141" s="89">
        <f t="shared" si="72"/>
        <v>1</v>
      </c>
      <c r="AG141" s="168">
        <f t="shared" si="66"/>
        <v>7.1541043977373639E-2</v>
      </c>
      <c r="AH141" s="165">
        <f t="shared" si="52"/>
        <v>0</v>
      </c>
      <c r="AI141" s="212">
        <f t="shared" si="69"/>
        <v>1</v>
      </c>
      <c r="AJ141" s="102">
        <f t="shared" si="74"/>
        <v>0</v>
      </c>
      <c r="AK141" s="6" t="str">
        <f t="shared" si="59"/>
        <v/>
      </c>
      <c r="AL141" s="119">
        <f t="shared" si="50"/>
        <v>0</v>
      </c>
    </row>
    <row r="142" spans="1:38" ht="15.6">
      <c r="A142" s="206">
        <v>34838</v>
      </c>
      <c r="B142">
        <v>7.1700000762939498</v>
      </c>
      <c r="C142">
        <v>15.0299997329712</v>
      </c>
      <c r="D142">
        <v>2.5</v>
      </c>
      <c r="E142">
        <v>16.518858474306398</v>
      </c>
      <c r="F142" s="36">
        <f t="shared" si="54"/>
        <v>1.2564664276242834</v>
      </c>
      <c r="G142" s="41">
        <f t="shared" si="60"/>
        <v>50</v>
      </c>
      <c r="H142" s="42">
        <f t="shared" si="61"/>
        <v>1</v>
      </c>
      <c r="I142" s="61">
        <f t="shared" si="55"/>
        <v>13.064999818801887</v>
      </c>
      <c r="J142" s="35">
        <f t="shared" si="56"/>
        <v>1</v>
      </c>
      <c r="K142" s="89">
        <f t="shared" si="67"/>
        <v>1</v>
      </c>
      <c r="L142" s="89">
        <f t="shared" si="71"/>
        <v>1</v>
      </c>
      <c r="M142" s="168">
        <f t="shared" si="62"/>
        <v>6.8582473842613331E-2</v>
      </c>
      <c r="N142" s="165">
        <f t="shared" si="51"/>
        <v>0</v>
      </c>
      <c r="O142" s="212">
        <f t="shared" si="70"/>
        <v>1</v>
      </c>
      <c r="P142" s="102">
        <f t="shared" si="73"/>
        <v>0</v>
      </c>
      <c r="Q142" s="6" t="str">
        <f t="shared" si="53"/>
        <v/>
      </c>
      <c r="R142" s="119">
        <f t="shared" si="49"/>
        <v>1</v>
      </c>
      <c r="S142">
        <v>139</v>
      </c>
      <c r="T142">
        <v>148.6</v>
      </c>
      <c r="U142" s="206">
        <v>39586</v>
      </c>
      <c r="V142">
        <v>3.46000003814697</v>
      </c>
      <c r="W142">
        <v>12.1199998855591</v>
      </c>
      <c r="X142">
        <v>1.29999995231628</v>
      </c>
      <c r="Y142">
        <v>16.609546951727602</v>
      </c>
      <c r="Z142" s="36">
        <f t="shared" si="57"/>
        <v>1.1742180869599408</v>
      </c>
      <c r="AA142" s="41">
        <f t="shared" si="63"/>
        <v>0.36062548274832729</v>
      </c>
      <c r="AB142" s="42">
        <f t="shared" si="64"/>
        <v>7.212509654966546E-3</v>
      </c>
      <c r="AC142" s="61">
        <f t="shared" si="58"/>
        <v>9.9549999237060671</v>
      </c>
      <c r="AD142" s="37" t="str">
        <f t="shared" si="65"/>
        <v xml:space="preserve"> </v>
      </c>
      <c r="AE142" s="76" t="str">
        <f t="shared" si="68"/>
        <v/>
      </c>
      <c r="AF142" s="89">
        <f t="shared" si="72"/>
        <v>1</v>
      </c>
      <c r="AG142" s="168">
        <f t="shared" si="66"/>
        <v>3.6656717533434718E-2</v>
      </c>
      <c r="AH142" s="165">
        <f t="shared" si="52"/>
        <v>0</v>
      </c>
      <c r="AI142" s="212">
        <f t="shared" si="69"/>
        <v>1</v>
      </c>
      <c r="AJ142" s="102">
        <f t="shared" si="74"/>
        <v>0</v>
      </c>
      <c r="AK142" s="6" t="str">
        <f t="shared" si="59"/>
        <v/>
      </c>
      <c r="AL142" s="119">
        <f t="shared" si="50"/>
        <v>0</v>
      </c>
    </row>
    <row r="143" spans="1:38" ht="15.6">
      <c r="A143" s="206">
        <v>34839</v>
      </c>
      <c r="B143">
        <v>4.78999996185303</v>
      </c>
      <c r="C143">
        <v>12.300000190734901</v>
      </c>
      <c r="D143">
        <v>0</v>
      </c>
      <c r="E143">
        <v>16.375085778925001</v>
      </c>
      <c r="F143" s="36">
        <f t="shared" si="54"/>
        <v>1.1098480277291893</v>
      </c>
      <c r="G143" s="41">
        <f t="shared" si="60"/>
        <v>49.112121577816652</v>
      </c>
      <c r="H143" s="42">
        <f t="shared" si="61"/>
        <v>0.98224243155633306</v>
      </c>
      <c r="I143" s="61">
        <f t="shared" si="55"/>
        <v>10.422500133514433</v>
      </c>
      <c r="J143" s="35">
        <f t="shared" si="56"/>
        <v>1</v>
      </c>
      <c r="K143" s="89" t="str">
        <f t="shared" si="67"/>
        <v/>
      </c>
      <c r="L143" s="89">
        <f t="shared" si="71"/>
        <v>1</v>
      </c>
      <c r="M143" s="168">
        <f t="shared" si="62"/>
        <v>4.1140617117013091E-2</v>
      </c>
      <c r="N143" s="165">
        <f t="shared" si="51"/>
        <v>0</v>
      </c>
      <c r="O143" s="212">
        <f t="shared" si="70"/>
        <v>1</v>
      </c>
      <c r="P143" s="102">
        <f t="shared" si="73"/>
        <v>0</v>
      </c>
      <c r="Q143" s="6" t="str">
        <f t="shared" si="53"/>
        <v/>
      </c>
      <c r="R143" s="119">
        <f t="shared" si="49"/>
        <v>0</v>
      </c>
      <c r="S143">
        <v>140</v>
      </c>
      <c r="T143">
        <v>-37.450000000000003</v>
      </c>
      <c r="U143" s="206">
        <v>39587</v>
      </c>
      <c r="V143">
        <v>5.3899998664856001</v>
      </c>
      <c r="W143">
        <v>15.3999996185303</v>
      </c>
      <c r="X143">
        <v>2.9000000953674299</v>
      </c>
      <c r="Y143">
        <v>16.4659421114388</v>
      </c>
      <c r="Z143" s="36">
        <f t="shared" si="57"/>
        <v>1.3789148993206004</v>
      </c>
      <c r="AA143" s="41">
        <f t="shared" si="63"/>
        <v>2.157493658659277</v>
      </c>
      <c r="AB143" s="42">
        <f t="shared" si="64"/>
        <v>4.3149873173185541E-2</v>
      </c>
      <c r="AC143" s="61">
        <f t="shared" si="58"/>
        <v>12.897499680519125</v>
      </c>
      <c r="AD143" s="37" t="str">
        <f t="shared" si="65"/>
        <v xml:space="preserve"> </v>
      </c>
      <c r="AE143" s="76" t="str">
        <f t="shared" si="68"/>
        <v/>
      </c>
      <c r="AF143" s="89">
        <f t="shared" si="72"/>
        <v>1</v>
      </c>
      <c r="AG143" s="168">
        <f t="shared" si="66"/>
        <v>6.6782007764277521E-2</v>
      </c>
      <c r="AH143" s="165">
        <f t="shared" si="52"/>
        <v>0</v>
      </c>
      <c r="AI143" s="212">
        <f t="shared" si="69"/>
        <v>1</v>
      </c>
      <c r="AJ143" s="102">
        <f t="shared" si="74"/>
        <v>0</v>
      </c>
      <c r="AK143" s="6" t="str">
        <f t="shared" si="59"/>
        <v/>
      </c>
      <c r="AL143" s="119">
        <f t="shared" si="50"/>
        <v>0</v>
      </c>
    </row>
    <row r="144" spans="1:38" ht="15.6">
      <c r="A144" s="206">
        <v>34840</v>
      </c>
      <c r="B144">
        <v>5.8000001907348597</v>
      </c>
      <c r="C144">
        <v>13.319999694824199</v>
      </c>
      <c r="D144">
        <v>0</v>
      </c>
      <c r="E144">
        <v>16.235388355064298</v>
      </c>
      <c r="F144" s="36">
        <f t="shared" si="54"/>
        <v>1.1435349204038527</v>
      </c>
      <c r="G144" s="41">
        <f t="shared" si="60"/>
        <v>48.197293641493566</v>
      </c>
      <c r="H144" s="42">
        <f t="shared" si="61"/>
        <v>0.96394587282987132</v>
      </c>
      <c r="I144" s="61">
        <f t="shared" si="55"/>
        <v>11.439999818801864</v>
      </c>
      <c r="J144" s="35">
        <f t="shared" si="56"/>
        <v>1</v>
      </c>
      <c r="K144" s="89" t="str">
        <f t="shared" si="67"/>
        <v/>
      </c>
      <c r="L144" s="89">
        <f t="shared" si="71"/>
        <v>1</v>
      </c>
      <c r="M144" s="168">
        <f t="shared" si="62"/>
        <v>5.1369375434163145E-2</v>
      </c>
      <c r="N144" s="165">
        <f t="shared" si="51"/>
        <v>0</v>
      </c>
      <c r="O144" s="212">
        <f t="shared" si="70"/>
        <v>1</v>
      </c>
      <c r="P144" s="102">
        <f t="shared" si="73"/>
        <v>0</v>
      </c>
      <c r="Q144" s="6" t="str">
        <f t="shared" si="53"/>
        <v/>
      </c>
      <c r="R144" s="119">
        <f t="shared" si="49"/>
        <v>0</v>
      </c>
      <c r="S144">
        <v>141</v>
      </c>
      <c r="T144">
        <v>148.6</v>
      </c>
      <c r="U144" s="206">
        <v>39588</v>
      </c>
      <c r="V144">
        <v>4.9499998092651403</v>
      </c>
      <c r="W144">
        <v>18.350000381469702</v>
      </c>
      <c r="X144">
        <v>0</v>
      </c>
      <c r="Y144">
        <v>16.326397377423099</v>
      </c>
      <c r="Z144" s="36">
        <f t="shared" si="57"/>
        <v>1.6523035025127657</v>
      </c>
      <c r="AA144" s="41">
        <f t="shared" si="63"/>
        <v>0.83565085664906436</v>
      </c>
      <c r="AB144" s="42">
        <f t="shared" si="64"/>
        <v>1.6713017132981286E-2</v>
      </c>
      <c r="AC144" s="61">
        <f t="shared" si="58"/>
        <v>15.000000238418561</v>
      </c>
      <c r="AD144" s="37" t="str">
        <f t="shared" si="65"/>
        <v xml:space="preserve"> </v>
      </c>
      <c r="AE144" s="76" t="str">
        <f t="shared" si="68"/>
        <v/>
      </c>
      <c r="AF144" s="89">
        <f t="shared" si="72"/>
        <v>1</v>
      </c>
      <c r="AG144" s="168">
        <f t="shared" si="66"/>
        <v>8.9091213948657391E-2</v>
      </c>
      <c r="AH144" s="165">
        <f t="shared" si="52"/>
        <v>0</v>
      </c>
      <c r="AI144" s="212">
        <f t="shared" si="69"/>
        <v>1</v>
      </c>
      <c r="AJ144" s="102">
        <f t="shared" si="74"/>
        <v>0</v>
      </c>
      <c r="AK144" s="6" t="str">
        <f t="shared" si="59"/>
        <v/>
      </c>
      <c r="AL144" s="119">
        <f t="shared" si="50"/>
        <v>0</v>
      </c>
    </row>
    <row r="145" spans="1:38" ht="15.6">
      <c r="A145" s="206">
        <v>34841</v>
      </c>
      <c r="B145">
        <v>4.7199997901916504</v>
      </c>
      <c r="C145">
        <v>14.8599996566772</v>
      </c>
      <c r="D145">
        <v>0.20000000298023199</v>
      </c>
      <c r="E145">
        <v>16.099789452432798</v>
      </c>
      <c r="F145" s="36">
        <f t="shared" si="54"/>
        <v>1.3278610101106425</v>
      </c>
      <c r="G145" s="41">
        <f t="shared" si="60"/>
        <v>47.335004836385281</v>
      </c>
      <c r="H145" s="42">
        <f t="shared" si="61"/>
        <v>0.94670009672770561</v>
      </c>
      <c r="I145" s="61">
        <f t="shared" si="55"/>
        <v>12.324999690055812</v>
      </c>
      <c r="J145" s="35">
        <f t="shared" si="56"/>
        <v>1</v>
      </c>
      <c r="K145" s="89" t="str">
        <f t="shared" si="67"/>
        <v/>
      </c>
      <c r="L145" s="89">
        <f t="shared" si="71"/>
        <v>1</v>
      </c>
      <c r="M145" s="168">
        <f t="shared" si="62"/>
        <v>6.0657548553325322E-2</v>
      </c>
      <c r="N145" s="165">
        <f t="shared" si="51"/>
        <v>0</v>
      </c>
      <c r="O145" s="212">
        <f t="shared" si="70"/>
        <v>1</v>
      </c>
      <c r="P145" s="102">
        <f t="shared" si="73"/>
        <v>0</v>
      </c>
      <c r="Q145" s="6">
        <f t="shared" si="53"/>
        <v>34841</v>
      </c>
      <c r="R145" s="119">
        <f t="shared" ref="R145:R208" si="75">IF(AND(AND(AND(SUM(D132:D136)&gt;$AP$6)),(L145=1)),1,0)</f>
        <v>1</v>
      </c>
      <c r="S145">
        <v>142</v>
      </c>
      <c r="T145">
        <v>-37.450000000000003</v>
      </c>
      <c r="U145" s="206">
        <v>39589</v>
      </c>
      <c r="V145">
        <v>6.8400001525878897</v>
      </c>
      <c r="W145">
        <v>11.329999923706101</v>
      </c>
      <c r="X145">
        <v>1.70000004768372</v>
      </c>
      <c r="Y145">
        <v>16.190936153828002</v>
      </c>
      <c r="Z145" s="36">
        <f t="shared" si="57"/>
        <v>0.86589835130958093</v>
      </c>
      <c r="AA145" s="41">
        <f t="shared" si="63"/>
        <v>1.8429322232851195</v>
      </c>
      <c r="AB145" s="42">
        <f t="shared" si="64"/>
        <v>3.6858644465702389E-2</v>
      </c>
      <c r="AC145" s="61">
        <f t="shared" si="58"/>
        <v>10.207499980926547</v>
      </c>
      <c r="AD145" s="37" t="str">
        <f t="shared" si="65"/>
        <v xml:space="preserve"> </v>
      </c>
      <c r="AE145" s="76">
        <f t="shared" si="68"/>
        <v>1</v>
      </c>
      <c r="AF145" s="89">
        <f t="shared" si="72"/>
        <v>1</v>
      </c>
      <c r="AG145" s="168">
        <f t="shared" si="66"/>
        <v>3.9059604531476555E-2</v>
      </c>
      <c r="AH145" s="165">
        <f t="shared" si="52"/>
        <v>0</v>
      </c>
      <c r="AI145" s="212">
        <f t="shared" si="69"/>
        <v>1</v>
      </c>
      <c r="AJ145" s="102">
        <f t="shared" si="74"/>
        <v>0</v>
      </c>
      <c r="AK145" s="6" t="str">
        <f t="shared" si="59"/>
        <v/>
      </c>
      <c r="AL145" s="119">
        <f t="shared" ref="AL145:AL208" si="76">IF(AND(AND(AND(SUM(X135:X139)&gt;$AP$6)),(AF145=1)),1,0)</f>
        <v>0</v>
      </c>
    </row>
    <row r="146" spans="1:38" ht="15.6">
      <c r="A146" s="206">
        <v>34842</v>
      </c>
      <c r="B146">
        <v>3.1400001049041699</v>
      </c>
      <c r="C146">
        <v>15.680000305175801</v>
      </c>
      <c r="D146">
        <v>0</v>
      </c>
      <c r="E146">
        <v>15.968312320739001</v>
      </c>
      <c r="F146" s="36">
        <f t="shared" si="54"/>
        <v>1.4444352776415132</v>
      </c>
      <c r="G146" s="41">
        <f t="shared" si="60"/>
        <v>46.17945661427207</v>
      </c>
      <c r="H146" s="42">
        <f t="shared" si="61"/>
        <v>0.92358913228544137</v>
      </c>
      <c r="I146" s="61">
        <f t="shared" si="55"/>
        <v>12.545000255107894</v>
      </c>
      <c r="J146" s="35">
        <f t="shared" si="56"/>
        <v>1</v>
      </c>
      <c r="K146" s="89" t="str">
        <f t="shared" si="67"/>
        <v/>
      </c>
      <c r="L146" s="89">
        <f t="shared" si="71"/>
        <v>1</v>
      </c>
      <c r="M146" s="168">
        <f t="shared" si="62"/>
        <v>6.3003853267578722E-2</v>
      </c>
      <c r="N146" s="165">
        <f t="shared" si="51"/>
        <v>0</v>
      </c>
      <c r="O146" s="212">
        <f t="shared" si="70"/>
        <v>1</v>
      </c>
      <c r="P146" s="102">
        <f t="shared" si="73"/>
        <v>0</v>
      </c>
      <c r="Q146" s="6" t="str">
        <f t="shared" si="53"/>
        <v/>
      </c>
      <c r="R146" s="119">
        <f t="shared" si="75"/>
        <v>1</v>
      </c>
      <c r="S146">
        <v>143</v>
      </c>
      <c r="T146">
        <v>148.6</v>
      </c>
      <c r="U146" s="206">
        <v>39590</v>
      </c>
      <c r="V146">
        <v>0.37999999523162797</v>
      </c>
      <c r="W146">
        <v>13.3400001525879</v>
      </c>
      <c r="X146">
        <v>0.40000000596046398</v>
      </c>
      <c r="Y146">
        <v>16.0595818448007</v>
      </c>
      <c r="Z146" s="36">
        <f t="shared" si="57"/>
        <v>1.3384173619589104</v>
      </c>
      <c r="AA146" s="41">
        <f t="shared" si="63"/>
        <v>1.1721983396784552</v>
      </c>
      <c r="AB146" s="42">
        <f t="shared" si="64"/>
        <v>2.3443966793569103E-2</v>
      </c>
      <c r="AC146" s="61">
        <f t="shared" si="58"/>
        <v>10.100000113248832</v>
      </c>
      <c r="AD146" s="37" t="str">
        <f t="shared" si="65"/>
        <v xml:space="preserve"> </v>
      </c>
      <c r="AE146" s="76">
        <f t="shared" si="68"/>
        <v>1</v>
      </c>
      <c r="AF146" s="89">
        <f t="shared" si="72"/>
        <v>1</v>
      </c>
      <c r="AG146" s="168">
        <f t="shared" si="66"/>
        <v>3.8031024586849961E-2</v>
      </c>
      <c r="AH146" s="165">
        <f t="shared" si="52"/>
        <v>0</v>
      </c>
      <c r="AI146" s="212">
        <f t="shared" si="69"/>
        <v>1</v>
      </c>
      <c r="AJ146" s="102">
        <f t="shared" si="74"/>
        <v>0</v>
      </c>
      <c r="AK146" s="6" t="str">
        <f t="shared" si="59"/>
        <v/>
      </c>
      <c r="AL146" s="119">
        <f t="shared" si="76"/>
        <v>0</v>
      </c>
    </row>
    <row r="147" spans="1:38" ht="15.6">
      <c r="A147" s="206">
        <v>34843</v>
      </c>
      <c r="B147">
        <v>2.6800000667571999</v>
      </c>
      <c r="C147">
        <v>14.800000190734901</v>
      </c>
      <c r="D147">
        <v>0</v>
      </c>
      <c r="E147">
        <v>15.840980209691301</v>
      </c>
      <c r="F147" s="36">
        <f t="shared" si="54"/>
        <v>1.3740294330207663</v>
      </c>
      <c r="G147" s="41">
        <f t="shared" si="60"/>
        <v>45.08023306785546</v>
      </c>
      <c r="H147" s="42">
        <f t="shared" si="61"/>
        <v>0.90160466135710915</v>
      </c>
      <c r="I147" s="61">
        <f t="shared" si="55"/>
        <v>11.770000159740476</v>
      </c>
      <c r="J147" s="35">
        <f t="shared" si="56"/>
        <v>1</v>
      </c>
      <c r="K147" s="89" t="str">
        <f t="shared" si="67"/>
        <v/>
      </c>
      <c r="L147" s="89">
        <f t="shared" si="71"/>
        <v>1</v>
      </c>
      <c r="M147" s="168">
        <f t="shared" si="62"/>
        <v>5.4799011820749172E-2</v>
      </c>
      <c r="N147" s="165">
        <f t="shared" si="51"/>
        <v>0</v>
      </c>
      <c r="O147" s="212">
        <f t="shared" si="70"/>
        <v>1</v>
      </c>
      <c r="P147" s="102">
        <f t="shared" si="73"/>
        <v>0</v>
      </c>
      <c r="Q147" s="6" t="str">
        <f t="shared" si="53"/>
        <v/>
      </c>
      <c r="R147" s="119">
        <f t="shared" si="75"/>
        <v>1</v>
      </c>
      <c r="S147">
        <v>144</v>
      </c>
      <c r="T147">
        <v>-37.450000000000003</v>
      </c>
      <c r="U147" s="206">
        <v>39591</v>
      </c>
      <c r="V147">
        <v>1.4299999475479099</v>
      </c>
      <c r="W147">
        <v>10.0900001525879</v>
      </c>
      <c r="X147">
        <v>0</v>
      </c>
      <c r="Y147">
        <v>15.932357854488499</v>
      </c>
      <c r="Z147" s="36">
        <f t="shared" si="57"/>
        <v>1.0369935194094999</v>
      </c>
      <c r="AA147" s="41">
        <f t="shared" si="63"/>
        <v>0.34260352415085527</v>
      </c>
      <c r="AB147" s="42">
        <f t="shared" si="64"/>
        <v>6.8520704830171055E-3</v>
      </c>
      <c r="AC147" s="61">
        <f t="shared" si="58"/>
        <v>7.9250001013279023</v>
      </c>
      <c r="AD147" s="37" t="str">
        <f t="shared" si="65"/>
        <v xml:space="preserve"> </v>
      </c>
      <c r="AE147" s="76">
        <f t="shared" si="68"/>
        <v>1</v>
      </c>
      <c r="AF147" s="89">
        <f t="shared" si="72"/>
        <v>1</v>
      </c>
      <c r="AG147" s="168">
        <f t="shared" si="66"/>
        <v>1.9258493838023413E-2</v>
      </c>
      <c r="AH147" s="165">
        <f t="shared" si="52"/>
        <v>0</v>
      </c>
      <c r="AI147" s="212">
        <f t="shared" si="69"/>
        <v>1</v>
      </c>
      <c r="AJ147" s="102">
        <f t="shared" si="74"/>
        <v>0</v>
      </c>
      <c r="AK147" s="6" t="str">
        <f t="shared" si="59"/>
        <v/>
      </c>
      <c r="AL147" s="119">
        <f t="shared" si="76"/>
        <v>0</v>
      </c>
    </row>
    <row r="148" spans="1:38" ht="15.6">
      <c r="A148" s="206">
        <v>34844</v>
      </c>
      <c r="B148">
        <v>6.7699999809265101</v>
      </c>
      <c r="C148">
        <v>15.4899997711182</v>
      </c>
      <c r="D148">
        <v>6.6999998092651403</v>
      </c>
      <c r="E148">
        <v>15.717816368997999</v>
      </c>
      <c r="F148" s="36">
        <f t="shared" si="54"/>
        <v>1.2605516095960503</v>
      </c>
      <c r="G148" s="41">
        <f t="shared" si="60"/>
        <v>50</v>
      </c>
      <c r="H148" s="42">
        <f t="shared" si="61"/>
        <v>1</v>
      </c>
      <c r="I148" s="61">
        <f t="shared" si="55"/>
        <v>13.309999823570276</v>
      </c>
      <c r="J148" s="35">
        <f t="shared" si="56"/>
        <v>1</v>
      </c>
      <c r="K148" s="89">
        <f t="shared" si="67"/>
        <v>1</v>
      </c>
      <c r="L148" s="89">
        <f t="shared" si="71"/>
        <v>1</v>
      </c>
      <c r="M148" s="168">
        <f t="shared" si="62"/>
        <v>7.121828374421546E-2</v>
      </c>
      <c r="N148" s="165">
        <f t="shared" si="51"/>
        <v>0</v>
      </c>
      <c r="O148" s="212">
        <f t="shared" si="70"/>
        <v>1</v>
      </c>
      <c r="P148" s="102">
        <f t="shared" si="73"/>
        <v>0</v>
      </c>
      <c r="Q148" s="6" t="str">
        <f t="shared" si="53"/>
        <v/>
      </c>
      <c r="R148" s="119">
        <f t="shared" si="75"/>
        <v>1</v>
      </c>
      <c r="S148">
        <v>145</v>
      </c>
      <c r="T148">
        <v>148.6</v>
      </c>
      <c r="U148" s="206">
        <v>39592</v>
      </c>
      <c r="V148">
        <v>9.9999997764825804E-3</v>
      </c>
      <c r="W148">
        <v>14.6300001144409</v>
      </c>
      <c r="X148">
        <v>0</v>
      </c>
      <c r="Y148">
        <v>15.809287587039</v>
      </c>
      <c r="Z148" s="36">
        <f t="shared" si="57"/>
        <v>1.425500505025147</v>
      </c>
      <c r="AA148" s="41">
        <f t="shared" si="63"/>
        <v>0</v>
      </c>
      <c r="AB148" s="42">
        <f t="shared" si="64"/>
        <v>0</v>
      </c>
      <c r="AC148" s="61">
        <f t="shared" si="58"/>
        <v>10.975000085774795</v>
      </c>
      <c r="AD148" s="37" t="str">
        <f t="shared" si="65"/>
        <v xml:space="preserve"> </v>
      </c>
      <c r="AE148" s="76" t="str">
        <f t="shared" si="68"/>
        <v/>
      </c>
      <c r="AF148" s="89">
        <f t="shared" si="72"/>
        <v>1</v>
      </c>
      <c r="AG148" s="168">
        <f t="shared" si="66"/>
        <v>4.6623117322089583E-2</v>
      </c>
      <c r="AH148" s="165">
        <f t="shared" si="52"/>
        <v>0</v>
      </c>
      <c r="AI148" s="212">
        <f t="shared" si="69"/>
        <v>1</v>
      </c>
      <c r="AJ148" s="102">
        <f t="shared" si="74"/>
        <v>0</v>
      </c>
      <c r="AK148" s="6" t="str">
        <f t="shared" si="59"/>
        <v/>
      </c>
      <c r="AL148" s="119">
        <f t="shared" si="76"/>
        <v>0</v>
      </c>
    </row>
    <row r="149" spans="1:38" ht="15.6">
      <c r="A149" s="206">
        <v>34845</v>
      </c>
      <c r="B149">
        <v>5.0700001716613796</v>
      </c>
      <c r="C149">
        <v>13.3800001144409</v>
      </c>
      <c r="D149">
        <v>0.89999997615814198</v>
      </c>
      <c r="E149">
        <v>15.5988440483675</v>
      </c>
      <c r="F149" s="36">
        <f t="shared" si="54"/>
        <v>1.1408285552363959</v>
      </c>
      <c r="G149" s="41">
        <f t="shared" si="60"/>
        <v>49.987337131969028</v>
      </c>
      <c r="H149" s="42">
        <f t="shared" si="61"/>
        <v>0.99974674263938057</v>
      </c>
      <c r="I149" s="61">
        <f t="shared" si="55"/>
        <v>11.30250012874602</v>
      </c>
      <c r="J149" s="35">
        <f t="shared" si="56"/>
        <v>1</v>
      </c>
      <c r="K149" s="89">
        <f t="shared" si="67"/>
        <v>1</v>
      </c>
      <c r="L149" s="89">
        <f t="shared" si="71"/>
        <v>1</v>
      </c>
      <c r="M149" s="168">
        <f t="shared" si="62"/>
        <v>4.9954654057578908E-2</v>
      </c>
      <c r="N149" s="165">
        <f t="shared" si="51"/>
        <v>0</v>
      </c>
      <c r="O149" s="212">
        <f t="shared" si="70"/>
        <v>1</v>
      </c>
      <c r="P149" s="102">
        <f t="shared" si="73"/>
        <v>0</v>
      </c>
      <c r="Q149" s="6" t="str">
        <f t="shared" si="53"/>
        <v/>
      </c>
      <c r="R149" s="119">
        <f t="shared" si="75"/>
        <v>1</v>
      </c>
      <c r="S149">
        <v>146</v>
      </c>
      <c r="T149">
        <v>-37.450000000000003</v>
      </c>
      <c r="U149" s="206">
        <v>39593</v>
      </c>
      <c r="V149">
        <v>0.77999997138977095</v>
      </c>
      <c r="W149">
        <v>16.340000152587901</v>
      </c>
      <c r="X149">
        <v>0</v>
      </c>
      <c r="Y149">
        <v>15.6903944465992</v>
      </c>
      <c r="Z149" s="36">
        <f t="shared" si="57"/>
        <v>1.531601627154066</v>
      </c>
      <c r="AA149" s="41">
        <f t="shared" si="63"/>
        <v>0</v>
      </c>
      <c r="AB149" s="42">
        <f t="shared" si="64"/>
        <v>0</v>
      </c>
      <c r="AC149" s="61">
        <f t="shared" si="58"/>
        <v>12.450000107288368</v>
      </c>
      <c r="AD149" s="37" t="str">
        <f t="shared" si="65"/>
        <v xml:space="preserve"> </v>
      </c>
      <c r="AE149" s="76" t="str">
        <f t="shared" si="68"/>
        <v/>
      </c>
      <c r="AF149" s="89">
        <f t="shared" si="72"/>
        <v>1</v>
      </c>
      <c r="AG149" s="168">
        <f t="shared" si="66"/>
        <v>6.1989340661130946E-2</v>
      </c>
      <c r="AH149" s="165">
        <f t="shared" si="52"/>
        <v>0</v>
      </c>
      <c r="AI149" s="212">
        <f t="shared" si="69"/>
        <v>1</v>
      </c>
      <c r="AJ149" s="102">
        <f t="shared" si="74"/>
        <v>0</v>
      </c>
      <c r="AK149" s="6" t="str">
        <f t="shared" si="59"/>
        <v/>
      </c>
      <c r="AL149" s="119">
        <f t="shared" si="76"/>
        <v>0</v>
      </c>
    </row>
    <row r="150" spans="1:38" ht="15.6">
      <c r="A150" s="206">
        <v>34846</v>
      </c>
      <c r="B150">
        <v>3.21000003814697</v>
      </c>
      <c r="C150">
        <v>9.6800003051757795</v>
      </c>
      <c r="D150">
        <v>5.5999999046325701</v>
      </c>
      <c r="E150">
        <v>15.4840864975084</v>
      </c>
      <c r="F150" s="36">
        <f t="shared" si="54"/>
        <v>0.89644093766925803</v>
      </c>
      <c r="G150" s="41">
        <f t="shared" si="60"/>
        <v>50</v>
      </c>
      <c r="H150" s="42">
        <f t="shared" si="61"/>
        <v>1</v>
      </c>
      <c r="I150" s="61">
        <f t="shared" si="55"/>
        <v>8.0625002384185773</v>
      </c>
      <c r="J150" s="35">
        <f t="shared" si="56"/>
        <v>1</v>
      </c>
      <c r="K150" s="89">
        <f t="shared" si="67"/>
        <v>1</v>
      </c>
      <c r="L150" s="89">
        <f t="shared" si="71"/>
        <v>1</v>
      </c>
      <c r="M150" s="168">
        <f t="shared" si="62"/>
        <v>2.0315460740050115E-2</v>
      </c>
      <c r="N150" s="165">
        <f t="shared" si="51"/>
        <v>0</v>
      </c>
      <c r="O150" s="212">
        <f t="shared" si="70"/>
        <v>1</v>
      </c>
      <c r="P150" s="102">
        <f t="shared" si="73"/>
        <v>0</v>
      </c>
      <c r="Q150" s="6" t="str">
        <f t="shared" si="53"/>
        <v/>
      </c>
      <c r="R150" s="119">
        <f t="shared" si="75"/>
        <v>1</v>
      </c>
      <c r="S150">
        <v>147</v>
      </c>
      <c r="T150">
        <v>148.6</v>
      </c>
      <c r="U150" s="206">
        <v>39594</v>
      </c>
      <c r="V150">
        <v>4.3000001907348597</v>
      </c>
      <c r="W150">
        <v>17.870000839233398</v>
      </c>
      <c r="X150">
        <v>0.10000000149011599</v>
      </c>
      <c r="Y150">
        <v>15.575701837316799</v>
      </c>
      <c r="Z150" s="36">
        <f t="shared" si="57"/>
        <v>1.5558642090820485</v>
      </c>
      <c r="AA150" s="41">
        <f t="shared" si="63"/>
        <v>0</v>
      </c>
      <c r="AB150" s="42">
        <f t="shared" si="64"/>
        <v>0</v>
      </c>
      <c r="AC150" s="61">
        <f t="shared" si="58"/>
        <v>14.477500677108765</v>
      </c>
      <c r="AD150" s="37" t="str">
        <f t="shared" si="65"/>
        <v xml:space="preserve"> </v>
      </c>
      <c r="AE150" s="76" t="str">
        <f t="shared" si="68"/>
        <v/>
      </c>
      <c r="AF150" s="89">
        <f t="shared" si="72"/>
        <v>1</v>
      </c>
      <c r="AG150" s="168">
        <f t="shared" si="66"/>
        <v>8.3676106940086273E-2</v>
      </c>
      <c r="AH150" s="165">
        <f t="shared" si="52"/>
        <v>0</v>
      </c>
      <c r="AI150" s="212">
        <f t="shared" si="69"/>
        <v>1</v>
      </c>
      <c r="AJ150" s="102">
        <f t="shared" si="74"/>
        <v>0</v>
      </c>
      <c r="AK150" s="6" t="str">
        <f t="shared" si="59"/>
        <v/>
      </c>
      <c r="AL150" s="119">
        <f t="shared" si="76"/>
        <v>0</v>
      </c>
    </row>
    <row r="151" spans="1:38" ht="15.6">
      <c r="A151" s="206">
        <v>34847</v>
      </c>
      <c r="B151">
        <v>6.2199997901916504</v>
      </c>
      <c r="C151">
        <v>12.5</v>
      </c>
      <c r="D151">
        <v>1.6000000238418599</v>
      </c>
      <c r="E151">
        <v>15.373566966128999</v>
      </c>
      <c r="F151" s="36">
        <f t="shared" si="54"/>
        <v>0.98230417219440691</v>
      </c>
      <c r="G151" s="41">
        <f t="shared" si="60"/>
        <v>50</v>
      </c>
      <c r="H151" s="42">
        <f t="shared" si="61"/>
        <v>1</v>
      </c>
      <c r="I151" s="61">
        <f t="shared" si="55"/>
        <v>10.929999947547913</v>
      </c>
      <c r="J151" s="35">
        <f t="shared" si="56"/>
        <v>1</v>
      </c>
      <c r="K151" s="89">
        <f t="shared" si="67"/>
        <v>1</v>
      </c>
      <c r="L151" s="89">
        <f t="shared" si="71"/>
        <v>1</v>
      </c>
      <c r="M151" s="168">
        <f t="shared" si="62"/>
        <v>4.6169826867329684E-2</v>
      </c>
      <c r="N151" s="165">
        <f t="shared" ref="N151:N214" si="77">IF(AND(SUM(M140:M151)&gt;1,SUM(D136:D140)&gt;$AP$6),1,0)</f>
        <v>0</v>
      </c>
      <c r="O151" s="212">
        <f t="shared" si="70"/>
        <v>1</v>
      </c>
      <c r="P151" s="102">
        <f t="shared" si="73"/>
        <v>0</v>
      </c>
      <c r="Q151" s="6" t="str">
        <f t="shared" si="53"/>
        <v/>
      </c>
      <c r="R151" s="119">
        <f t="shared" si="75"/>
        <v>1</v>
      </c>
      <c r="S151">
        <v>148</v>
      </c>
      <c r="T151">
        <v>-37.450000000000003</v>
      </c>
      <c r="U151" s="206">
        <v>39595</v>
      </c>
      <c r="V151">
        <v>6.2300000190734899</v>
      </c>
      <c r="W151">
        <v>15.0900001525879</v>
      </c>
      <c r="X151">
        <v>3</v>
      </c>
      <c r="Y151">
        <v>15.4652331633388</v>
      </c>
      <c r="Z151" s="36">
        <f t="shared" si="57"/>
        <v>1.2299005196509674</v>
      </c>
      <c r="AA151" s="41">
        <f t="shared" si="63"/>
        <v>2.0160795842792263</v>
      </c>
      <c r="AB151" s="42">
        <f t="shared" si="64"/>
        <v>4.0321591685584524E-2</v>
      </c>
      <c r="AC151" s="61">
        <f t="shared" si="58"/>
        <v>12.875000119209297</v>
      </c>
      <c r="AD151" s="37" t="str">
        <f t="shared" si="65"/>
        <v xml:space="preserve"> </v>
      </c>
      <c r="AE151" s="76" t="str">
        <f t="shared" si="68"/>
        <v/>
      </c>
      <c r="AF151" s="89">
        <f t="shared" si="72"/>
        <v>1</v>
      </c>
      <c r="AG151" s="168">
        <f t="shared" si="66"/>
        <v>6.6540346770963141E-2</v>
      </c>
      <c r="AH151" s="165">
        <f t="shared" ref="AH151:AH214" si="78">IF(AND(SUM(AG140:AG151)&gt;1,SUM(X136:X140)&gt;$AP$6),1,0)</f>
        <v>0</v>
      </c>
      <c r="AI151" s="212">
        <f t="shared" si="69"/>
        <v>1</v>
      </c>
      <c r="AJ151" s="102">
        <f t="shared" si="74"/>
        <v>0</v>
      </c>
      <c r="AK151" s="6">
        <f t="shared" si="59"/>
        <v>39595</v>
      </c>
      <c r="AL151" s="119">
        <f t="shared" si="76"/>
        <v>1</v>
      </c>
    </row>
    <row r="152" spans="1:38" ht="15.6">
      <c r="A152" s="206">
        <v>34848</v>
      </c>
      <c r="B152">
        <v>4.5900001525878897</v>
      </c>
      <c r="C152">
        <v>12.4099998474121</v>
      </c>
      <c r="D152">
        <v>4.1999998092651403</v>
      </c>
      <c r="E152">
        <v>15.267308703937699</v>
      </c>
      <c r="F152" s="36">
        <f t="shared" si="54"/>
        <v>1.0541037425654665</v>
      </c>
      <c r="G152" s="41">
        <f t="shared" si="60"/>
        <v>50</v>
      </c>
      <c r="H152" s="42">
        <f t="shared" si="61"/>
        <v>1</v>
      </c>
      <c r="I152" s="61">
        <f t="shared" si="55"/>
        <v>10.454999923706048</v>
      </c>
      <c r="J152" s="35">
        <f t="shared" si="56"/>
        <v>1</v>
      </c>
      <c r="K152" s="89">
        <f t="shared" si="67"/>
        <v>1</v>
      </c>
      <c r="L152" s="89">
        <f t="shared" si="71"/>
        <v>1</v>
      </c>
      <c r="M152" s="168">
        <f t="shared" si="62"/>
        <v>4.1457869763123746E-2</v>
      </c>
      <c r="N152" s="165">
        <f t="shared" si="77"/>
        <v>0</v>
      </c>
      <c r="O152" s="212">
        <f t="shared" si="70"/>
        <v>1</v>
      </c>
      <c r="P152" s="102">
        <f t="shared" si="73"/>
        <v>0</v>
      </c>
      <c r="Q152" s="6" t="str">
        <f t="shared" si="53"/>
        <v/>
      </c>
      <c r="R152" s="119">
        <f t="shared" si="75"/>
        <v>0</v>
      </c>
      <c r="S152">
        <v>149</v>
      </c>
      <c r="T152">
        <v>148.6</v>
      </c>
      <c r="U152" s="206">
        <v>39596</v>
      </c>
      <c r="V152">
        <v>6.6799998283386204</v>
      </c>
      <c r="W152">
        <v>14.7799997329712</v>
      </c>
      <c r="X152">
        <v>2.7000000476837198</v>
      </c>
      <c r="Y152">
        <v>15.3590118288129</v>
      </c>
      <c r="Z152" s="36">
        <f t="shared" si="57"/>
        <v>1.170763843489552</v>
      </c>
      <c r="AA152" s="41">
        <f t="shared" si="63"/>
        <v>3.7794685571713051</v>
      </c>
      <c r="AB152" s="42">
        <f t="shared" si="64"/>
        <v>7.5589371143426107E-2</v>
      </c>
      <c r="AC152" s="61">
        <f t="shared" si="58"/>
        <v>12.754999756813056</v>
      </c>
      <c r="AD152" s="37" t="str">
        <f t="shared" si="65"/>
        <v xml:space="preserve"> </v>
      </c>
      <c r="AE152" s="76">
        <f t="shared" si="68"/>
        <v>1</v>
      </c>
      <c r="AF152" s="89">
        <f t="shared" si="72"/>
        <v>1</v>
      </c>
      <c r="AG152" s="168">
        <f t="shared" si="66"/>
        <v>6.5252460671989088E-2</v>
      </c>
      <c r="AH152" s="165">
        <f t="shared" si="78"/>
        <v>0</v>
      </c>
      <c r="AI152" s="212">
        <f t="shared" si="69"/>
        <v>1</v>
      </c>
      <c r="AJ152" s="102">
        <f t="shared" si="74"/>
        <v>0</v>
      </c>
      <c r="AK152" s="6" t="str">
        <f t="shared" si="59"/>
        <v/>
      </c>
      <c r="AL152" s="119">
        <f t="shared" si="76"/>
        <v>1</v>
      </c>
    </row>
    <row r="153" spans="1:38" ht="15.6">
      <c r="A153" s="206">
        <v>34849</v>
      </c>
      <c r="B153">
        <v>0.43000000715255698</v>
      </c>
      <c r="C153">
        <v>11.420000076293899</v>
      </c>
      <c r="D153">
        <v>0</v>
      </c>
      <c r="E153">
        <v>15.1653349606429</v>
      </c>
      <c r="F153" s="36">
        <f t="shared" si="54"/>
        <v>1.1197442171108867</v>
      </c>
      <c r="G153" s="41">
        <f t="shared" si="60"/>
        <v>49.104204626311294</v>
      </c>
      <c r="H153" s="42">
        <f t="shared" si="61"/>
        <v>0.98208409252622586</v>
      </c>
      <c r="I153" s="61">
        <f t="shared" si="55"/>
        <v>8.6725000590085628</v>
      </c>
      <c r="J153" s="35">
        <f t="shared" si="56"/>
        <v>1</v>
      </c>
      <c r="K153" s="89">
        <f t="shared" si="67"/>
        <v>1</v>
      </c>
      <c r="L153" s="89">
        <f t="shared" si="71"/>
        <v>1</v>
      </c>
      <c r="M153" s="168">
        <f t="shared" si="62"/>
        <v>2.5231005527775682E-2</v>
      </c>
      <c r="N153" s="165">
        <f t="shared" si="77"/>
        <v>0</v>
      </c>
      <c r="O153" s="212">
        <f t="shared" si="70"/>
        <v>1</v>
      </c>
      <c r="P153" s="102">
        <f t="shared" si="73"/>
        <v>0</v>
      </c>
      <c r="Q153" s="6" t="str">
        <f t="shared" si="53"/>
        <v/>
      </c>
      <c r="R153" s="119">
        <f t="shared" si="75"/>
        <v>0</v>
      </c>
      <c r="S153">
        <v>150</v>
      </c>
      <c r="T153">
        <v>-37.450000000000003</v>
      </c>
      <c r="U153" s="206">
        <v>39597</v>
      </c>
      <c r="V153">
        <v>4.5199999809265101</v>
      </c>
      <c r="W153">
        <v>16.5</v>
      </c>
      <c r="X153">
        <v>0</v>
      </c>
      <c r="Y153">
        <v>15.2570612378861</v>
      </c>
      <c r="Z153" s="36">
        <f t="shared" si="57"/>
        <v>1.4034628447702138</v>
      </c>
      <c r="AA153" s="41">
        <f t="shared" si="63"/>
        <v>2.6566982813551343</v>
      </c>
      <c r="AB153" s="42">
        <f t="shared" si="64"/>
        <v>5.3133965627102688E-2</v>
      </c>
      <c r="AC153" s="61">
        <f t="shared" si="58"/>
        <v>13.504999995231628</v>
      </c>
      <c r="AD153" s="37" t="str">
        <f t="shared" si="65"/>
        <v xml:space="preserve"> </v>
      </c>
      <c r="AE153" s="76">
        <f t="shared" si="68"/>
        <v>1</v>
      </c>
      <c r="AF153" s="89">
        <f t="shared" si="72"/>
        <v>1</v>
      </c>
      <c r="AG153" s="168">
        <f t="shared" si="66"/>
        <v>7.3315486915829148E-2</v>
      </c>
      <c r="AH153" s="165">
        <f t="shared" si="78"/>
        <v>0</v>
      </c>
      <c r="AI153" s="212">
        <f t="shared" si="69"/>
        <v>1</v>
      </c>
      <c r="AJ153" s="102">
        <f t="shared" si="74"/>
        <v>0</v>
      </c>
      <c r="AK153" s="6" t="str">
        <f t="shared" si="59"/>
        <v/>
      </c>
      <c r="AL153" s="119">
        <f t="shared" si="76"/>
        <v>1</v>
      </c>
    </row>
    <row r="154" spans="1:38" ht="15.6">
      <c r="A154" s="206">
        <v>34850</v>
      </c>
      <c r="B154">
        <v>1.9099999666214</v>
      </c>
      <c r="C154">
        <v>11.8699998855591</v>
      </c>
      <c r="D154">
        <v>0</v>
      </c>
      <c r="E154">
        <v>15.0676689859531</v>
      </c>
      <c r="F154" s="36">
        <f t="shared" si="54"/>
        <v>1.1021953604040966</v>
      </c>
      <c r="G154" s="41">
        <f t="shared" si="60"/>
        <v>48.22244833798802</v>
      </c>
      <c r="H154" s="42">
        <f t="shared" si="61"/>
        <v>0.96444896675976044</v>
      </c>
      <c r="I154" s="61">
        <f t="shared" si="55"/>
        <v>9.3799999058246755</v>
      </c>
      <c r="J154" s="35">
        <f t="shared" si="56"/>
        <v>1</v>
      </c>
      <c r="K154" s="89">
        <f t="shared" si="67"/>
        <v>1</v>
      </c>
      <c r="L154" s="89">
        <f t="shared" si="71"/>
        <v>1</v>
      </c>
      <c r="M154" s="168">
        <f t="shared" si="62"/>
        <v>3.136427045610287E-2</v>
      </c>
      <c r="N154" s="165">
        <f t="shared" si="77"/>
        <v>0</v>
      </c>
      <c r="O154" s="212">
        <f t="shared" si="70"/>
        <v>1</v>
      </c>
      <c r="P154" s="102">
        <f t="shared" si="73"/>
        <v>0</v>
      </c>
      <c r="Q154" s="6" t="str">
        <f t="shared" si="53"/>
        <v/>
      </c>
      <c r="R154" s="119">
        <f t="shared" si="75"/>
        <v>0</v>
      </c>
      <c r="S154">
        <v>151</v>
      </c>
      <c r="T154">
        <v>148.6</v>
      </c>
      <c r="U154" s="206">
        <v>39598</v>
      </c>
      <c r="V154">
        <v>4.2300000190734899</v>
      </c>
      <c r="W154">
        <v>18.579999923706101</v>
      </c>
      <c r="X154">
        <v>0</v>
      </c>
      <c r="Y154">
        <v>15.159404794706001</v>
      </c>
      <c r="Z154" s="36">
        <f t="shared" si="57"/>
        <v>1.5744434292477985</v>
      </c>
      <c r="AA154" s="41">
        <f t="shared" si="63"/>
        <v>1.3971435379568955</v>
      </c>
      <c r="AB154" s="42">
        <f t="shared" si="64"/>
        <v>2.794287075913791E-2</v>
      </c>
      <c r="AC154" s="61">
        <f t="shared" si="58"/>
        <v>14.992499947547948</v>
      </c>
      <c r="AD154" s="37" t="str">
        <f t="shared" si="65"/>
        <v xml:space="preserve"> </v>
      </c>
      <c r="AE154" s="76">
        <f t="shared" si="68"/>
        <v>1</v>
      </c>
      <c r="AF154" s="89">
        <f t="shared" si="72"/>
        <v>1</v>
      </c>
      <c r="AG154" s="168">
        <f t="shared" si="66"/>
        <v>8.9014639621958838E-2</v>
      </c>
      <c r="AH154" s="165">
        <f t="shared" si="78"/>
        <v>0</v>
      </c>
      <c r="AI154" s="212">
        <f t="shared" si="69"/>
        <v>1</v>
      </c>
      <c r="AJ154" s="102">
        <f t="shared" si="74"/>
        <v>0</v>
      </c>
      <c r="AK154" s="6" t="str">
        <f t="shared" si="59"/>
        <v/>
      </c>
      <c r="AL154" s="119">
        <f t="shared" si="76"/>
        <v>0</v>
      </c>
    </row>
    <row r="155" spans="1:38" ht="15.6">
      <c r="A155" s="206">
        <v>34851</v>
      </c>
      <c r="B155">
        <v>2.2000000476837198</v>
      </c>
      <c r="C155">
        <v>12.2399997711182</v>
      </c>
      <c r="D155">
        <v>0</v>
      </c>
      <c r="E155">
        <v>14.9743340295766</v>
      </c>
      <c r="F155" s="36">
        <f t="shared" si="54"/>
        <v>1.1144572722186439</v>
      </c>
      <c r="G155" s="41">
        <f t="shared" si="60"/>
        <v>47.330882520213102</v>
      </c>
      <c r="H155" s="42">
        <f t="shared" si="61"/>
        <v>0.94661765040426205</v>
      </c>
      <c r="I155" s="61">
        <f t="shared" si="55"/>
        <v>9.7299998402595804</v>
      </c>
      <c r="J155" s="35">
        <f t="shared" si="56"/>
        <v>1</v>
      </c>
      <c r="K155" s="89">
        <f t="shared" si="67"/>
        <v>1</v>
      </c>
      <c r="L155" s="89">
        <f t="shared" si="71"/>
        <v>1</v>
      </c>
      <c r="M155" s="168">
        <f t="shared" si="62"/>
        <v>3.4555032948934569E-2</v>
      </c>
      <c r="N155" s="165">
        <f t="shared" si="77"/>
        <v>0</v>
      </c>
      <c r="O155" s="212">
        <f t="shared" si="70"/>
        <v>1</v>
      </c>
      <c r="P155" s="102">
        <f t="shared" si="73"/>
        <v>0</v>
      </c>
      <c r="Q155" s="6" t="str">
        <f t="shared" si="53"/>
        <v/>
      </c>
      <c r="R155" s="119">
        <f t="shared" si="75"/>
        <v>0</v>
      </c>
      <c r="S155">
        <v>152</v>
      </c>
      <c r="T155">
        <v>-37.450000000000003</v>
      </c>
      <c r="U155" s="206">
        <v>39599</v>
      </c>
      <c r="V155">
        <v>3.7300000190734899</v>
      </c>
      <c r="W155">
        <v>15.5100002288818</v>
      </c>
      <c r="X155">
        <v>0</v>
      </c>
      <c r="Y155">
        <v>15.066065903419799</v>
      </c>
      <c r="Z155" s="36">
        <f t="shared" si="57"/>
        <v>1.3310725153400971</v>
      </c>
      <c r="AA155" s="41">
        <f t="shared" si="63"/>
        <v>0.33228552568481784</v>
      </c>
      <c r="AB155" s="42">
        <f t="shared" si="64"/>
        <v>6.6457105136963571E-3</v>
      </c>
      <c r="AC155" s="61">
        <f t="shared" si="58"/>
        <v>12.565000176429724</v>
      </c>
      <c r="AD155" s="37" t="str">
        <f t="shared" si="65"/>
        <v xml:space="preserve"> </v>
      </c>
      <c r="AE155" s="76">
        <f t="shared" si="68"/>
        <v>1</v>
      </c>
      <c r="AF155" s="89">
        <f t="shared" si="72"/>
        <v>1</v>
      </c>
      <c r="AG155" s="168">
        <f t="shared" si="66"/>
        <v>6.3217668766433199E-2</v>
      </c>
      <c r="AH155" s="165">
        <f t="shared" si="78"/>
        <v>0</v>
      </c>
      <c r="AI155" s="212">
        <f t="shared" si="69"/>
        <v>1</v>
      </c>
      <c r="AJ155" s="102">
        <f t="shared" si="74"/>
        <v>0</v>
      </c>
      <c r="AK155" s="6" t="str">
        <f t="shared" si="59"/>
        <v/>
      </c>
      <c r="AL155" s="119">
        <f t="shared" si="76"/>
        <v>0</v>
      </c>
    </row>
    <row r="156" spans="1:38" ht="15.6">
      <c r="A156" s="206">
        <v>34852</v>
      </c>
      <c r="B156">
        <v>4.9400000572204599</v>
      </c>
      <c r="C156">
        <v>11.930000305175801</v>
      </c>
      <c r="D156">
        <v>0.20000000298023199</v>
      </c>
      <c r="E156">
        <v>14.885353341221901</v>
      </c>
      <c r="F156" s="36">
        <f t="shared" si="54"/>
        <v>0.96926061721439449</v>
      </c>
      <c r="G156" s="41">
        <f t="shared" si="60"/>
        <v>46.755474029421819</v>
      </c>
      <c r="H156" s="42">
        <f t="shared" si="61"/>
        <v>0.93510948058843635</v>
      </c>
      <c r="I156" s="61">
        <f t="shared" si="55"/>
        <v>10.182500243186965</v>
      </c>
      <c r="J156" s="35">
        <f t="shared" si="56"/>
        <v>1</v>
      </c>
      <c r="K156" s="89" t="str">
        <f t="shared" si="67"/>
        <v/>
      </c>
      <c r="L156" s="89">
        <f t="shared" si="71"/>
        <v>1</v>
      </c>
      <c r="M156" s="168">
        <f t="shared" si="62"/>
        <v>3.881967840937834E-2</v>
      </c>
      <c r="N156" s="165">
        <f t="shared" si="77"/>
        <v>0</v>
      </c>
      <c r="O156" s="212">
        <f t="shared" si="70"/>
        <v>1</v>
      </c>
      <c r="P156" s="102">
        <f t="shared" si="73"/>
        <v>0</v>
      </c>
      <c r="Q156" s="6" t="str">
        <f t="shared" si="53"/>
        <v/>
      </c>
      <c r="R156" s="119">
        <f t="shared" si="75"/>
        <v>0</v>
      </c>
      <c r="S156">
        <v>153</v>
      </c>
      <c r="T156">
        <v>148.6</v>
      </c>
      <c r="U156" s="206">
        <v>39600</v>
      </c>
      <c r="V156">
        <v>3.5999999046325701</v>
      </c>
      <c r="W156">
        <v>15.3699998855591</v>
      </c>
      <c r="X156">
        <v>0</v>
      </c>
      <c r="Y156">
        <v>14.9770679681749</v>
      </c>
      <c r="Z156" s="36">
        <f t="shared" si="57"/>
        <v>1.3161359133418591</v>
      </c>
      <c r="AA156" s="41">
        <f t="shared" si="63"/>
        <v>0</v>
      </c>
      <c r="AB156" s="42">
        <f t="shared" si="64"/>
        <v>0</v>
      </c>
      <c r="AC156" s="61">
        <f t="shared" si="58"/>
        <v>12.427499890327468</v>
      </c>
      <c r="AD156" s="37" t="str">
        <f t="shared" si="65"/>
        <v xml:space="preserve"> </v>
      </c>
      <c r="AE156" s="76" t="str">
        <f t="shared" si="68"/>
        <v/>
      </c>
      <c r="AF156" s="89">
        <f t="shared" si="72"/>
        <v>1</v>
      </c>
      <c r="AG156" s="168">
        <f t="shared" si="66"/>
        <v>6.1749345384085302E-2</v>
      </c>
      <c r="AH156" s="165">
        <f t="shared" si="78"/>
        <v>0</v>
      </c>
      <c r="AI156" s="212">
        <f t="shared" si="69"/>
        <v>1</v>
      </c>
      <c r="AJ156" s="102">
        <f t="shared" si="74"/>
        <v>0</v>
      </c>
      <c r="AK156" s="6" t="str">
        <f t="shared" si="59"/>
        <v/>
      </c>
      <c r="AL156" s="119">
        <f t="shared" si="76"/>
        <v>0</v>
      </c>
    </row>
    <row r="157" spans="1:38" ht="15.6">
      <c r="A157" s="206">
        <v>34853</v>
      </c>
      <c r="B157">
        <v>5.4699997901916504</v>
      </c>
      <c r="C157">
        <v>12.680000305175801</v>
      </c>
      <c r="D157">
        <v>1.1000000238418599</v>
      </c>
      <c r="E157">
        <v>14.8007501705974</v>
      </c>
      <c r="F157" s="36">
        <f t="shared" si="54"/>
        <v>1.0026782658310307</v>
      </c>
      <c r="G157" s="41">
        <f t="shared" si="60"/>
        <v>47.053331440598853</v>
      </c>
      <c r="H157" s="42">
        <f t="shared" si="61"/>
        <v>0.94106662881197711</v>
      </c>
      <c r="I157" s="61">
        <f t="shared" si="55"/>
        <v>10.877500176429763</v>
      </c>
      <c r="J157" s="35">
        <f t="shared" si="56"/>
        <v>1</v>
      </c>
      <c r="K157" s="89" t="str">
        <f t="shared" si="67"/>
        <v/>
      </c>
      <c r="L157" s="89">
        <f t="shared" si="71"/>
        <v>1</v>
      </c>
      <c r="M157" s="168">
        <f t="shared" si="62"/>
        <v>4.5642431226606731E-2</v>
      </c>
      <c r="N157" s="165">
        <f t="shared" si="77"/>
        <v>0</v>
      </c>
      <c r="O157" s="212">
        <f t="shared" si="70"/>
        <v>1</v>
      </c>
      <c r="P157" s="102">
        <f t="shared" si="73"/>
        <v>0</v>
      </c>
      <c r="Q157" s="6">
        <f t="shared" si="53"/>
        <v>34853</v>
      </c>
      <c r="R157" s="119">
        <f t="shared" si="75"/>
        <v>1</v>
      </c>
      <c r="S157">
        <v>154</v>
      </c>
      <c r="T157">
        <v>-37.450000000000003</v>
      </c>
      <c r="U157" s="206">
        <v>39601</v>
      </c>
      <c r="V157">
        <v>3.3599998950958301</v>
      </c>
      <c r="W157">
        <v>16.639999389648398</v>
      </c>
      <c r="X157">
        <v>0</v>
      </c>
      <c r="Y157">
        <v>14.8924343931187</v>
      </c>
      <c r="Z157" s="36">
        <f t="shared" si="57"/>
        <v>1.4163522172969036</v>
      </c>
      <c r="AA157" s="41">
        <f t="shared" si="63"/>
        <v>0</v>
      </c>
      <c r="AB157" s="42">
        <f t="shared" si="64"/>
        <v>0</v>
      </c>
      <c r="AC157" s="61">
        <f t="shared" si="58"/>
        <v>13.319999516010256</v>
      </c>
      <c r="AD157" s="37" t="str">
        <f t="shared" si="65"/>
        <v xml:space="preserve"> </v>
      </c>
      <c r="AE157" s="76" t="str">
        <f t="shared" si="68"/>
        <v/>
      </c>
      <c r="AF157" s="89">
        <f t="shared" si="72"/>
        <v>1</v>
      </c>
      <c r="AG157" s="168">
        <f t="shared" si="66"/>
        <v>7.1325868508881118E-2</v>
      </c>
      <c r="AH157" s="165">
        <f t="shared" si="78"/>
        <v>0</v>
      </c>
      <c r="AI157" s="212">
        <f t="shared" si="69"/>
        <v>1</v>
      </c>
      <c r="AJ157" s="102">
        <f t="shared" si="74"/>
        <v>0</v>
      </c>
      <c r="AK157" s="6" t="str">
        <f t="shared" si="59"/>
        <v/>
      </c>
      <c r="AL157" s="119">
        <f t="shared" si="76"/>
        <v>0</v>
      </c>
    </row>
    <row r="158" spans="1:38" ht="15.6">
      <c r="A158" s="206">
        <v>34854</v>
      </c>
      <c r="B158">
        <v>4.2600002288818404</v>
      </c>
      <c r="C158">
        <v>12.4700002670288</v>
      </c>
      <c r="D158">
        <v>1</v>
      </c>
      <c r="E158">
        <v>14.7205477674115</v>
      </c>
      <c r="F158" s="36">
        <f t="shared" si="54"/>
        <v>1.0360436310057073</v>
      </c>
      <c r="G158" s="41">
        <f t="shared" si="60"/>
        <v>47.224496535794287</v>
      </c>
      <c r="H158" s="42">
        <f t="shared" si="61"/>
        <v>0.94448993071588572</v>
      </c>
      <c r="I158" s="61">
        <f t="shared" si="55"/>
        <v>10.41750025749206</v>
      </c>
      <c r="J158" s="35">
        <f t="shared" si="56"/>
        <v>1</v>
      </c>
      <c r="K158" s="89" t="str">
        <f t="shared" si="67"/>
        <v/>
      </c>
      <c r="L158" s="89">
        <f t="shared" si="71"/>
        <v>1</v>
      </c>
      <c r="M158" s="168">
        <f t="shared" si="62"/>
        <v>4.1091871292952373E-2</v>
      </c>
      <c r="N158" s="165">
        <f t="shared" si="77"/>
        <v>0</v>
      </c>
      <c r="O158" s="212">
        <f t="shared" si="70"/>
        <v>1</v>
      </c>
      <c r="P158" s="102">
        <f t="shared" si="73"/>
        <v>0</v>
      </c>
      <c r="Q158" s="6" t="str">
        <f t="shared" si="53"/>
        <v/>
      </c>
      <c r="R158" s="119">
        <f t="shared" si="75"/>
        <v>1</v>
      </c>
      <c r="S158">
        <v>155</v>
      </c>
      <c r="T158">
        <v>148.6</v>
      </c>
      <c r="U158" s="206">
        <v>39602</v>
      </c>
      <c r="V158">
        <v>4.4299998283386204</v>
      </c>
      <c r="W158">
        <v>12.949999809265099</v>
      </c>
      <c r="X158">
        <v>0</v>
      </c>
      <c r="Y158">
        <v>14.812188582398401</v>
      </c>
      <c r="Z158" s="36">
        <f t="shared" si="57"/>
        <v>1.0751838603539623</v>
      </c>
      <c r="AA158" s="41">
        <f t="shared" si="63"/>
        <v>0</v>
      </c>
      <c r="AB158" s="42">
        <f t="shared" si="64"/>
        <v>0</v>
      </c>
      <c r="AC158" s="61">
        <f t="shared" si="58"/>
        <v>10.81999981403348</v>
      </c>
      <c r="AD158" s="37" t="str">
        <f t="shared" si="65"/>
        <v xml:space="preserve"> </v>
      </c>
      <c r="AE158" s="76" t="str">
        <f t="shared" si="68"/>
        <v/>
      </c>
      <c r="AF158" s="89">
        <f t="shared" si="72"/>
        <v>1</v>
      </c>
      <c r="AG158" s="168">
        <f t="shared" si="66"/>
        <v>4.5066611316044988E-2</v>
      </c>
      <c r="AH158" s="165">
        <f t="shared" si="78"/>
        <v>0</v>
      </c>
      <c r="AI158" s="212">
        <f t="shared" si="69"/>
        <v>1</v>
      </c>
      <c r="AJ158" s="102">
        <f t="shared" si="74"/>
        <v>0</v>
      </c>
      <c r="AK158" s="6">
        <f t="shared" si="59"/>
        <v>39602</v>
      </c>
      <c r="AL158" s="119">
        <f t="shared" si="76"/>
        <v>1</v>
      </c>
    </row>
    <row r="159" spans="1:38" ht="15.6">
      <c r="A159" s="206">
        <v>34855</v>
      </c>
      <c r="B159">
        <v>1.6399999856948899</v>
      </c>
      <c r="C159">
        <v>13.569999694824199</v>
      </c>
      <c r="D159">
        <v>0.40000000596046398</v>
      </c>
      <c r="E159">
        <v>14.644769381372599</v>
      </c>
      <c r="F159" s="36">
        <f t="shared" si="54"/>
        <v>1.2063788141640843</v>
      </c>
      <c r="G159" s="41">
        <f t="shared" si="60"/>
        <v>46.659393490423483</v>
      </c>
      <c r="H159" s="42">
        <f t="shared" si="61"/>
        <v>0.93318786980846968</v>
      </c>
      <c r="I159" s="61">
        <f t="shared" si="55"/>
        <v>10.587499767541871</v>
      </c>
      <c r="J159" s="35">
        <f t="shared" si="56"/>
        <v>1</v>
      </c>
      <c r="K159" s="89" t="str">
        <f t="shared" si="67"/>
        <v/>
      </c>
      <c r="L159" s="89">
        <f t="shared" si="71"/>
        <v>1</v>
      </c>
      <c r="M159" s="168">
        <f t="shared" si="62"/>
        <v>4.275833682093122E-2</v>
      </c>
      <c r="N159" s="165">
        <f t="shared" si="77"/>
        <v>0</v>
      </c>
      <c r="O159" s="212">
        <f t="shared" si="70"/>
        <v>1</v>
      </c>
      <c r="P159" s="102">
        <f t="shared" si="73"/>
        <v>0</v>
      </c>
      <c r="Q159" s="6" t="str">
        <f t="shared" si="53"/>
        <v/>
      </c>
      <c r="R159" s="119">
        <f t="shared" si="75"/>
        <v>1</v>
      </c>
      <c r="S159">
        <v>156</v>
      </c>
      <c r="T159">
        <v>-37.450000000000003</v>
      </c>
      <c r="U159" s="206">
        <v>39603</v>
      </c>
      <c r="V159">
        <v>7.7300000190734899</v>
      </c>
      <c r="W159">
        <v>15.189999580383301</v>
      </c>
      <c r="X159">
        <v>1</v>
      </c>
      <c r="Y159">
        <v>14.7363539401615</v>
      </c>
      <c r="Z159" s="36">
        <f t="shared" si="57"/>
        <v>1.1055935983541783</v>
      </c>
      <c r="AA159" s="41">
        <f t="shared" si="63"/>
        <v>0.11552512131665738</v>
      </c>
      <c r="AB159" s="42">
        <f t="shared" si="64"/>
        <v>2.3105024263331475E-3</v>
      </c>
      <c r="AC159" s="61">
        <f t="shared" si="58"/>
        <v>13.324999690055847</v>
      </c>
      <c r="AD159" s="37" t="str">
        <f t="shared" si="65"/>
        <v xml:space="preserve"> </v>
      </c>
      <c r="AE159" s="76" t="str">
        <f t="shared" si="68"/>
        <v/>
      </c>
      <c r="AF159" s="89">
        <f t="shared" si="72"/>
        <v>1</v>
      </c>
      <c r="AG159" s="168">
        <f t="shared" si="66"/>
        <v>7.1379663535916307E-2</v>
      </c>
      <c r="AH159" s="165">
        <f t="shared" si="78"/>
        <v>0</v>
      </c>
      <c r="AI159" s="212">
        <f t="shared" si="69"/>
        <v>1</v>
      </c>
      <c r="AJ159" s="102">
        <f t="shared" si="74"/>
        <v>0</v>
      </c>
      <c r="AK159" s="6" t="str">
        <f t="shared" si="59"/>
        <v/>
      </c>
      <c r="AL159" s="119">
        <f t="shared" si="76"/>
        <v>1</v>
      </c>
    </row>
    <row r="160" spans="1:38" ht="15.6">
      <c r="A160" s="206">
        <v>34856</v>
      </c>
      <c r="B160">
        <v>1.96000003814697</v>
      </c>
      <c r="C160">
        <v>13.079999923706101</v>
      </c>
      <c r="D160">
        <v>0.10000000149011599</v>
      </c>
      <c r="E160">
        <v>14.5734382621892</v>
      </c>
      <c r="F160" s="36">
        <f t="shared" si="54"/>
        <v>1.1551539554555883</v>
      </c>
      <c r="G160" s="41">
        <f t="shared" si="60"/>
        <v>45.835270327549125</v>
      </c>
      <c r="H160" s="42">
        <f t="shared" si="61"/>
        <v>0.91670540655098254</v>
      </c>
      <c r="I160" s="61">
        <f t="shared" si="55"/>
        <v>10.299999952316318</v>
      </c>
      <c r="J160" s="35">
        <f t="shared" si="56"/>
        <v>1</v>
      </c>
      <c r="K160" s="89" t="str">
        <f t="shared" si="67"/>
        <v/>
      </c>
      <c r="L160" s="89">
        <f t="shared" si="71"/>
        <v>1</v>
      </c>
      <c r="M160" s="168">
        <f t="shared" si="62"/>
        <v>3.995109138754404E-2</v>
      </c>
      <c r="N160" s="165">
        <f t="shared" si="77"/>
        <v>0</v>
      </c>
      <c r="O160" s="212">
        <f t="shared" si="70"/>
        <v>1</v>
      </c>
      <c r="P160" s="102">
        <f t="shared" si="73"/>
        <v>0</v>
      </c>
      <c r="Q160" s="6" t="str">
        <f t="shared" si="53"/>
        <v/>
      </c>
      <c r="R160" s="119">
        <f t="shared" si="75"/>
        <v>1</v>
      </c>
      <c r="S160">
        <v>157</v>
      </c>
      <c r="T160">
        <v>148.6</v>
      </c>
      <c r="U160" s="206">
        <v>39604</v>
      </c>
      <c r="V160">
        <v>5.9699997901916504</v>
      </c>
      <c r="W160">
        <v>14.2200002670288</v>
      </c>
      <c r="X160">
        <v>0.5</v>
      </c>
      <c r="Y160">
        <v>14.6649538705552</v>
      </c>
      <c r="Z160" s="36">
        <f t="shared" si="57"/>
        <v>1.1030515415244204</v>
      </c>
      <c r="AA160" s="41">
        <f t="shared" si="63"/>
        <v>0</v>
      </c>
      <c r="AB160" s="42">
        <f t="shared" si="64"/>
        <v>0</v>
      </c>
      <c r="AC160" s="61">
        <f t="shared" si="58"/>
        <v>12.157500147819512</v>
      </c>
      <c r="AD160" s="37" t="str">
        <f t="shared" si="65"/>
        <v xml:space="preserve"> </v>
      </c>
      <c r="AE160" s="76" t="str">
        <f t="shared" si="68"/>
        <v/>
      </c>
      <c r="AF160" s="89">
        <f t="shared" si="72"/>
        <v>1</v>
      </c>
      <c r="AG160" s="168">
        <f t="shared" si="66"/>
        <v>5.8879274224269744E-2</v>
      </c>
      <c r="AH160" s="165">
        <f t="shared" si="78"/>
        <v>0</v>
      </c>
      <c r="AI160" s="212">
        <f t="shared" si="69"/>
        <v>1</v>
      </c>
      <c r="AJ160" s="102">
        <f t="shared" si="74"/>
        <v>0</v>
      </c>
      <c r="AK160" s="6" t="str">
        <f t="shared" si="59"/>
        <v/>
      </c>
      <c r="AL160" s="119">
        <f t="shared" si="76"/>
        <v>1</v>
      </c>
    </row>
    <row r="161" spans="1:38" ht="15.6">
      <c r="A161" s="206">
        <v>34857</v>
      </c>
      <c r="B161">
        <v>6.2699999809265101</v>
      </c>
      <c r="C161">
        <v>16.7600002288818</v>
      </c>
      <c r="D161">
        <v>8.8999996185302699</v>
      </c>
      <c r="E161">
        <v>14.506577659569601</v>
      </c>
      <c r="F161" s="36">
        <f t="shared" si="54"/>
        <v>1.2930173972837187</v>
      </c>
      <c r="G161" s="41">
        <f t="shared" si="60"/>
        <v>50</v>
      </c>
      <c r="H161" s="42">
        <f t="shared" si="61"/>
        <v>1</v>
      </c>
      <c r="I161" s="61">
        <f t="shared" si="55"/>
        <v>14.137500166892977</v>
      </c>
      <c r="J161" s="35">
        <f t="shared" si="56"/>
        <v>1</v>
      </c>
      <c r="K161" s="89">
        <f t="shared" si="67"/>
        <v>1</v>
      </c>
      <c r="L161" s="89">
        <f t="shared" si="71"/>
        <v>1</v>
      </c>
      <c r="M161" s="168">
        <f t="shared" si="62"/>
        <v>8.0083151656131418E-2</v>
      </c>
      <c r="N161" s="165">
        <f t="shared" si="77"/>
        <v>0</v>
      </c>
      <c r="O161" s="212">
        <f t="shared" si="70"/>
        <v>1</v>
      </c>
      <c r="P161" s="102">
        <f t="shared" si="73"/>
        <v>0</v>
      </c>
      <c r="Q161" s="6" t="str">
        <f t="shared" si="53"/>
        <v/>
      </c>
      <c r="R161" s="119">
        <f t="shared" si="75"/>
        <v>1</v>
      </c>
      <c r="S161">
        <v>158</v>
      </c>
      <c r="T161">
        <v>-37.450000000000003</v>
      </c>
      <c r="U161" s="206">
        <v>39605</v>
      </c>
      <c r="V161">
        <v>3.7000000476837198</v>
      </c>
      <c r="W161">
        <v>13.9700002670288</v>
      </c>
      <c r="X161">
        <v>0.89999997615814198</v>
      </c>
      <c r="Y161">
        <v>14.598011777727001</v>
      </c>
      <c r="Z161" s="36">
        <f t="shared" si="57"/>
        <v>1.1697509093539473</v>
      </c>
      <c r="AA161" s="41">
        <f t="shared" si="63"/>
        <v>0</v>
      </c>
      <c r="AB161" s="42">
        <f t="shared" si="64"/>
        <v>0</v>
      </c>
      <c r="AC161" s="61">
        <f t="shared" si="58"/>
        <v>11.40250021219253</v>
      </c>
      <c r="AD161" s="37" t="str">
        <f t="shared" si="65"/>
        <v xml:space="preserve"> </v>
      </c>
      <c r="AE161" s="76" t="str">
        <f t="shared" si="68"/>
        <v/>
      </c>
      <c r="AF161" s="89">
        <f t="shared" si="72"/>
        <v>1</v>
      </c>
      <c r="AG161" s="168">
        <f t="shared" si="66"/>
        <v>5.0982662880083497E-2</v>
      </c>
      <c r="AH161" s="165">
        <f t="shared" si="78"/>
        <v>0</v>
      </c>
      <c r="AI161" s="212">
        <f t="shared" si="69"/>
        <v>1</v>
      </c>
      <c r="AJ161" s="102">
        <f t="shared" si="74"/>
        <v>0</v>
      </c>
      <c r="AK161" s="6" t="str">
        <f t="shared" si="59"/>
        <v/>
      </c>
      <c r="AL161" s="119">
        <f t="shared" si="76"/>
        <v>1</v>
      </c>
    </row>
    <row r="162" spans="1:38" ht="15.6">
      <c r="A162" s="206">
        <v>34858</v>
      </c>
      <c r="B162">
        <v>10.3599996566772</v>
      </c>
      <c r="C162">
        <v>15.6300001144409</v>
      </c>
      <c r="D162">
        <v>0.10000000149011599</v>
      </c>
      <c r="E162">
        <v>14.4442108232222</v>
      </c>
      <c r="F162" s="36">
        <f t="shared" si="54"/>
        <v>0.95860812033028842</v>
      </c>
      <c r="G162" s="41">
        <f t="shared" si="60"/>
        <v>49.333113505225889</v>
      </c>
      <c r="H162" s="42">
        <f t="shared" si="61"/>
        <v>0.98666227010451779</v>
      </c>
      <c r="I162" s="61">
        <f t="shared" si="55"/>
        <v>14.312499999999975</v>
      </c>
      <c r="J162" s="35">
        <f t="shared" si="56"/>
        <v>1</v>
      </c>
      <c r="K162" s="89">
        <f t="shared" si="67"/>
        <v>1</v>
      </c>
      <c r="L162" s="89">
        <f t="shared" si="71"/>
        <v>1</v>
      </c>
      <c r="M162" s="168">
        <f t="shared" si="62"/>
        <v>8.1937876986204736E-2</v>
      </c>
      <c r="N162" s="165">
        <f t="shared" si="77"/>
        <v>0</v>
      </c>
      <c r="O162" s="212">
        <f t="shared" si="70"/>
        <v>1</v>
      </c>
      <c r="P162" s="102">
        <f t="shared" si="73"/>
        <v>0</v>
      </c>
      <c r="Q162" s="6" t="str">
        <f t="shared" si="53"/>
        <v/>
      </c>
      <c r="R162" s="119">
        <f t="shared" si="75"/>
        <v>1</v>
      </c>
      <c r="S162">
        <v>159</v>
      </c>
      <c r="T162">
        <v>148.6</v>
      </c>
      <c r="U162" s="206">
        <v>39606</v>
      </c>
      <c r="V162">
        <v>5.4200000762939498</v>
      </c>
      <c r="W162">
        <v>11.2799997329712</v>
      </c>
      <c r="X162">
        <v>0.30000001192092901</v>
      </c>
      <c r="Y162">
        <v>14.5355510658241</v>
      </c>
      <c r="Z162" s="36">
        <f t="shared" si="57"/>
        <v>0.86380107416544416</v>
      </c>
      <c r="AA162" s="41">
        <f t="shared" si="63"/>
        <v>0</v>
      </c>
      <c r="AB162" s="42">
        <f t="shared" si="64"/>
        <v>0</v>
      </c>
      <c r="AC162" s="61">
        <f t="shared" si="58"/>
        <v>9.814999818801887</v>
      </c>
      <c r="AD162" s="37" t="str">
        <f t="shared" si="65"/>
        <v xml:space="preserve"> </v>
      </c>
      <c r="AE162" s="76" t="str">
        <f t="shared" si="68"/>
        <v/>
      </c>
      <c r="AF162" s="89">
        <f t="shared" si="72"/>
        <v>1</v>
      </c>
      <c r="AG162" s="168">
        <f t="shared" si="66"/>
        <v>3.5344497829600793E-2</v>
      </c>
      <c r="AH162" s="165">
        <f t="shared" si="78"/>
        <v>0</v>
      </c>
      <c r="AI162" s="212">
        <f t="shared" si="69"/>
        <v>1</v>
      </c>
      <c r="AJ162" s="102">
        <f t="shared" si="74"/>
        <v>0</v>
      </c>
      <c r="AK162" s="6" t="str">
        <f t="shared" si="59"/>
        <v/>
      </c>
      <c r="AL162" s="119">
        <f t="shared" si="76"/>
        <v>0</v>
      </c>
    </row>
    <row r="163" spans="1:38" ht="15.6">
      <c r="A163" s="206">
        <v>34859</v>
      </c>
      <c r="B163">
        <v>10.180000305175801</v>
      </c>
      <c r="C163">
        <v>18.850000381469702</v>
      </c>
      <c r="D163">
        <v>3.9000000953674299</v>
      </c>
      <c r="E163">
        <v>14.3863610028555</v>
      </c>
      <c r="F163" s="36">
        <f t="shared" si="54"/>
        <v>1.285068923278756</v>
      </c>
      <c r="G163" s="41">
        <f t="shared" si="60"/>
        <v>50</v>
      </c>
      <c r="H163" s="42">
        <f t="shared" si="61"/>
        <v>1</v>
      </c>
      <c r="I163" s="61">
        <f t="shared" si="55"/>
        <v>16.682500362396226</v>
      </c>
      <c r="J163" s="35">
        <f t="shared" si="56"/>
        <v>1</v>
      </c>
      <c r="K163" s="89">
        <f t="shared" si="67"/>
        <v>1</v>
      </c>
      <c r="L163" s="89">
        <f t="shared" si="71"/>
        <v>1</v>
      </c>
      <c r="M163" s="168">
        <f t="shared" si="62"/>
        <v>0.10483919501578683</v>
      </c>
      <c r="N163" s="165">
        <f t="shared" si="77"/>
        <v>0</v>
      </c>
      <c r="O163" s="212">
        <f t="shared" si="70"/>
        <v>1</v>
      </c>
      <c r="P163" s="102">
        <f t="shared" si="73"/>
        <v>0</v>
      </c>
      <c r="Q163" s="6" t="str">
        <f t="shared" si="53"/>
        <v/>
      </c>
      <c r="R163" s="119">
        <f t="shared" si="75"/>
        <v>1</v>
      </c>
      <c r="S163">
        <v>160</v>
      </c>
      <c r="T163">
        <v>-37.450000000000003</v>
      </c>
      <c r="U163" s="206">
        <v>39607</v>
      </c>
      <c r="V163">
        <v>3.5099999904632599</v>
      </c>
      <c r="W163">
        <v>15.939999580383301</v>
      </c>
      <c r="X163">
        <v>0.20000000298023199</v>
      </c>
      <c r="Y163">
        <v>14.4775951389939</v>
      </c>
      <c r="Z163" s="36">
        <f t="shared" si="57"/>
        <v>1.31892791643449</v>
      </c>
      <c r="AA163" s="41">
        <f t="shared" si="63"/>
        <v>0</v>
      </c>
      <c r="AB163" s="42">
        <f t="shared" si="64"/>
        <v>0</v>
      </c>
      <c r="AC163" s="61">
        <f t="shared" si="58"/>
        <v>12.83249968290329</v>
      </c>
      <c r="AD163" s="37" t="str">
        <f t="shared" si="65"/>
        <v xml:space="preserve"> </v>
      </c>
      <c r="AE163" s="76" t="str">
        <f t="shared" si="68"/>
        <v/>
      </c>
      <c r="AF163" s="89">
        <f t="shared" si="72"/>
        <v>1</v>
      </c>
      <c r="AG163" s="168">
        <f t="shared" si="66"/>
        <v>6.6084014231716642E-2</v>
      </c>
      <c r="AH163" s="165">
        <f t="shared" si="78"/>
        <v>0</v>
      </c>
      <c r="AI163" s="212">
        <f t="shared" si="69"/>
        <v>1</v>
      </c>
      <c r="AJ163" s="102">
        <f t="shared" si="74"/>
        <v>0</v>
      </c>
      <c r="AK163" s="6" t="str">
        <f t="shared" si="59"/>
        <v/>
      </c>
      <c r="AL163" s="119">
        <f t="shared" si="76"/>
        <v>0</v>
      </c>
    </row>
    <row r="164" spans="1:38" ht="15.6">
      <c r="A164" s="206">
        <v>34860</v>
      </c>
      <c r="B164">
        <v>10.8800001144409</v>
      </c>
      <c r="C164">
        <v>14.810000419616699</v>
      </c>
      <c r="D164">
        <v>4.3000001907348597</v>
      </c>
      <c r="E164">
        <v>14.333051448178001</v>
      </c>
      <c r="F164" s="36">
        <f t="shared" si="54"/>
        <v>0.81744084248695448</v>
      </c>
      <c r="G164" s="41">
        <f t="shared" si="60"/>
        <v>50</v>
      </c>
      <c r="H164" s="42">
        <f t="shared" si="61"/>
        <v>1</v>
      </c>
      <c r="I164" s="61">
        <f t="shared" si="55"/>
        <v>13.82750034332275</v>
      </c>
      <c r="J164" s="35">
        <f t="shared" si="56"/>
        <v>1</v>
      </c>
      <c r="K164" s="89">
        <f t="shared" si="67"/>
        <v>1</v>
      </c>
      <c r="L164" s="89">
        <f t="shared" si="71"/>
        <v>1</v>
      </c>
      <c r="M164" s="168">
        <f t="shared" si="62"/>
        <v>7.677579844322753E-2</v>
      </c>
      <c r="N164" s="165">
        <f t="shared" si="77"/>
        <v>0</v>
      </c>
      <c r="O164" s="212">
        <f t="shared" si="70"/>
        <v>1</v>
      </c>
      <c r="P164" s="102">
        <f t="shared" si="73"/>
        <v>0</v>
      </c>
      <c r="Q164" s="6" t="str">
        <f t="shared" si="53"/>
        <v/>
      </c>
      <c r="R164" s="119">
        <f t="shared" si="75"/>
        <v>1</v>
      </c>
      <c r="S164">
        <v>161</v>
      </c>
      <c r="T164">
        <v>148.6</v>
      </c>
      <c r="U164" s="206">
        <v>39608</v>
      </c>
      <c r="V164">
        <v>4.4099998474121103</v>
      </c>
      <c r="W164">
        <v>16.100000381469702</v>
      </c>
      <c r="X164">
        <v>0</v>
      </c>
      <c r="Y164">
        <v>14.4241674013838</v>
      </c>
      <c r="Z164" s="36">
        <f t="shared" si="57"/>
        <v>1.2988830396183266</v>
      </c>
      <c r="AA164" s="41">
        <f t="shared" si="63"/>
        <v>0</v>
      </c>
      <c r="AB164" s="42">
        <f t="shared" si="64"/>
        <v>0</v>
      </c>
      <c r="AC164" s="61">
        <f t="shared" si="58"/>
        <v>13.177500247955305</v>
      </c>
      <c r="AD164" s="37" t="str">
        <f t="shared" si="65"/>
        <v xml:space="preserve"> </v>
      </c>
      <c r="AE164" s="76" t="str">
        <f t="shared" si="68"/>
        <v/>
      </c>
      <c r="AF164" s="89">
        <f t="shared" si="72"/>
        <v>1</v>
      </c>
      <c r="AG164" s="168">
        <f t="shared" si="66"/>
        <v>6.9792667957822574E-2</v>
      </c>
      <c r="AH164" s="165">
        <f t="shared" si="78"/>
        <v>0</v>
      </c>
      <c r="AI164" s="212">
        <f t="shared" si="69"/>
        <v>1</v>
      </c>
      <c r="AJ164" s="102">
        <f t="shared" si="74"/>
        <v>0</v>
      </c>
      <c r="AK164" s="6" t="str">
        <f t="shared" si="59"/>
        <v/>
      </c>
      <c r="AL164" s="119">
        <f t="shared" si="76"/>
        <v>0</v>
      </c>
    </row>
    <row r="165" spans="1:38" ht="15.6">
      <c r="A165" s="206">
        <v>34861</v>
      </c>
      <c r="B165">
        <v>6.3200001716613796</v>
      </c>
      <c r="C165">
        <v>12.9700002670288</v>
      </c>
      <c r="D165">
        <v>4.5999999046325701</v>
      </c>
      <c r="E165">
        <v>14.2843054088979</v>
      </c>
      <c r="F165" s="36">
        <f t="shared" si="54"/>
        <v>0.94906278313291814</v>
      </c>
      <c r="G165" s="41">
        <f t="shared" si="60"/>
        <v>50</v>
      </c>
      <c r="H165" s="42">
        <f t="shared" si="61"/>
        <v>1</v>
      </c>
      <c r="I165" s="61">
        <f t="shared" si="55"/>
        <v>11.307500243186945</v>
      </c>
      <c r="J165" s="35">
        <f t="shared" si="56"/>
        <v>1</v>
      </c>
      <c r="K165" s="89">
        <f t="shared" si="67"/>
        <v>1</v>
      </c>
      <c r="L165" s="89">
        <f t="shared" si="71"/>
        <v>1</v>
      </c>
      <c r="M165" s="168">
        <f t="shared" si="62"/>
        <v>5.0005941635196276E-2</v>
      </c>
      <c r="N165" s="165">
        <f t="shared" si="77"/>
        <v>0</v>
      </c>
      <c r="O165" s="212">
        <f t="shared" si="70"/>
        <v>1</v>
      </c>
      <c r="P165" s="102">
        <f t="shared" si="73"/>
        <v>0</v>
      </c>
      <c r="Q165" s="6" t="str">
        <f t="shared" si="53"/>
        <v/>
      </c>
      <c r="R165" s="119">
        <f t="shared" si="75"/>
        <v>0</v>
      </c>
      <c r="S165">
        <v>162</v>
      </c>
      <c r="T165">
        <v>-37.450000000000003</v>
      </c>
      <c r="U165" s="206">
        <v>39609</v>
      </c>
      <c r="V165">
        <v>8.1400003433227504</v>
      </c>
      <c r="W165">
        <v>17.7600002288818</v>
      </c>
      <c r="X165">
        <v>1.3999999761581401</v>
      </c>
      <c r="Y165">
        <v>14.3752912571411</v>
      </c>
      <c r="Z165" s="36">
        <f t="shared" si="57"/>
        <v>1.2870963594621414</v>
      </c>
      <c r="AA165" s="41">
        <f t="shared" si="63"/>
        <v>0.37032288858842688</v>
      </c>
      <c r="AB165" s="42">
        <f t="shared" si="64"/>
        <v>7.4064577717685379E-3</v>
      </c>
      <c r="AC165" s="61">
        <f t="shared" si="58"/>
        <v>15.355000257492037</v>
      </c>
      <c r="AD165" s="37" t="str">
        <f t="shared" si="65"/>
        <v xml:space="preserve"> </v>
      </c>
      <c r="AE165" s="76" t="str">
        <f t="shared" si="68"/>
        <v/>
      </c>
      <c r="AF165" s="89">
        <f t="shared" si="72"/>
        <v>1</v>
      </c>
      <c r="AG165" s="168">
        <f t="shared" si="66"/>
        <v>9.266781002938683E-2</v>
      </c>
      <c r="AH165" s="165">
        <f t="shared" si="78"/>
        <v>0</v>
      </c>
      <c r="AI165" s="212">
        <f t="shared" si="69"/>
        <v>1</v>
      </c>
      <c r="AJ165" s="102">
        <f t="shared" si="74"/>
        <v>0</v>
      </c>
      <c r="AK165" s="6" t="str">
        <f t="shared" si="59"/>
        <v/>
      </c>
      <c r="AL165" s="119">
        <f t="shared" si="76"/>
        <v>0</v>
      </c>
    </row>
    <row r="166" spans="1:38" ht="15.6">
      <c r="A166" s="206">
        <v>34862</v>
      </c>
      <c r="B166">
        <v>6.9499998092651403</v>
      </c>
      <c r="C166">
        <v>10.710000038146999</v>
      </c>
      <c r="D166">
        <v>3.2000000476837198</v>
      </c>
      <c r="E166">
        <v>14.2401461347237</v>
      </c>
      <c r="F166" s="36">
        <f t="shared" si="54"/>
        <v>0.69030544439570907</v>
      </c>
      <c r="G166" s="41">
        <f t="shared" si="60"/>
        <v>50</v>
      </c>
      <c r="H166" s="42">
        <f t="shared" si="61"/>
        <v>1</v>
      </c>
      <c r="I166" s="61">
        <f t="shared" si="55"/>
        <v>9.769999980926535</v>
      </c>
      <c r="J166" s="35">
        <f t="shared" si="56"/>
        <v>1</v>
      </c>
      <c r="K166" s="89">
        <f t="shared" si="67"/>
        <v>1</v>
      </c>
      <c r="L166" s="89">
        <f t="shared" si="71"/>
        <v>1</v>
      </c>
      <c r="M166" s="168">
        <f t="shared" si="62"/>
        <v>3.4925856852817343E-2</v>
      </c>
      <c r="N166" s="165">
        <f t="shared" si="77"/>
        <v>0</v>
      </c>
      <c r="O166" s="212">
        <f t="shared" si="70"/>
        <v>1</v>
      </c>
      <c r="P166" s="102">
        <f t="shared" si="73"/>
        <v>0</v>
      </c>
      <c r="Q166" s="6" t="str">
        <f t="shared" si="53"/>
        <v/>
      </c>
      <c r="R166" s="119">
        <f t="shared" si="75"/>
        <v>0</v>
      </c>
      <c r="S166">
        <v>163</v>
      </c>
      <c r="T166">
        <v>148.6</v>
      </c>
      <c r="U166" s="206">
        <v>39610</v>
      </c>
      <c r="V166">
        <v>8.3999996185302699</v>
      </c>
      <c r="W166">
        <v>17.780000686645501</v>
      </c>
      <c r="X166">
        <v>0</v>
      </c>
      <c r="Y166">
        <v>14.330990110413101</v>
      </c>
      <c r="Z166" s="36">
        <f t="shared" si="57"/>
        <v>1.27279160548163</v>
      </c>
      <c r="AA166" s="41">
        <f t="shared" si="63"/>
        <v>0</v>
      </c>
      <c r="AB166" s="42">
        <f t="shared" si="64"/>
        <v>0</v>
      </c>
      <c r="AC166" s="61">
        <f t="shared" si="58"/>
        <v>15.435000419616692</v>
      </c>
      <c r="AD166" s="37" t="str">
        <f t="shared" si="65"/>
        <v xml:space="preserve"> </v>
      </c>
      <c r="AE166" s="76" t="str">
        <f t="shared" si="68"/>
        <v/>
      </c>
      <c r="AF166" s="89">
        <f t="shared" si="72"/>
        <v>1</v>
      </c>
      <c r="AG166" s="168">
        <f t="shared" si="66"/>
        <v>9.3459526712761268E-2</v>
      </c>
      <c r="AH166" s="165">
        <f t="shared" si="78"/>
        <v>0</v>
      </c>
      <c r="AI166" s="212">
        <f t="shared" si="69"/>
        <v>1</v>
      </c>
      <c r="AJ166" s="102">
        <f t="shared" si="74"/>
        <v>0</v>
      </c>
      <c r="AK166" s="6" t="str">
        <f t="shared" si="59"/>
        <v/>
      </c>
      <c r="AL166" s="119">
        <f t="shared" si="76"/>
        <v>0</v>
      </c>
    </row>
    <row r="167" spans="1:38" ht="15.6">
      <c r="A167" s="206">
        <v>34863</v>
      </c>
      <c r="B167">
        <v>6.0300002098083496</v>
      </c>
      <c r="C167">
        <v>9.9600000381469709</v>
      </c>
      <c r="D167">
        <v>0.30000001192092901</v>
      </c>
      <c r="E167">
        <v>14.2005968753639</v>
      </c>
      <c r="F167" s="36">
        <f t="shared" si="54"/>
        <v>0.68171076263741359</v>
      </c>
      <c r="G167" s="41">
        <f t="shared" si="60"/>
        <v>49.754631401810997</v>
      </c>
      <c r="H167" s="42">
        <f t="shared" si="61"/>
        <v>0.9950926280362199</v>
      </c>
      <c r="I167" s="61">
        <f t="shared" si="55"/>
        <v>8.9775000810623151</v>
      </c>
      <c r="J167" s="35">
        <f t="shared" si="56"/>
        <v>1</v>
      </c>
      <c r="K167" s="89">
        <f t="shared" si="67"/>
        <v>1</v>
      </c>
      <c r="L167" s="89">
        <f t="shared" si="71"/>
        <v>1</v>
      </c>
      <c r="M167" s="168">
        <f t="shared" si="62"/>
        <v>2.7820775297925079E-2</v>
      </c>
      <c r="N167" s="165">
        <f t="shared" si="77"/>
        <v>0</v>
      </c>
      <c r="O167" s="212">
        <f t="shared" si="70"/>
        <v>1</v>
      </c>
      <c r="P167" s="102">
        <f t="shared" si="73"/>
        <v>0</v>
      </c>
      <c r="Q167" s="6" t="str">
        <f t="shared" si="53"/>
        <v/>
      </c>
      <c r="R167" s="119">
        <f t="shared" si="75"/>
        <v>0</v>
      </c>
      <c r="S167">
        <v>164</v>
      </c>
      <c r="T167">
        <v>-37.450000000000003</v>
      </c>
      <c r="U167" s="206">
        <v>39611</v>
      </c>
      <c r="V167">
        <v>5.5</v>
      </c>
      <c r="W167">
        <v>18.2399997711182</v>
      </c>
      <c r="X167">
        <v>0</v>
      </c>
      <c r="Y167">
        <v>14.2912873653472</v>
      </c>
      <c r="Z167" s="36">
        <f t="shared" si="57"/>
        <v>1.4208078841933292</v>
      </c>
      <c r="AA167" s="41">
        <f t="shared" si="63"/>
        <v>0</v>
      </c>
      <c r="AB167" s="42">
        <f t="shared" si="64"/>
        <v>0</v>
      </c>
      <c r="AC167" s="61">
        <f t="shared" si="58"/>
        <v>15.05499982833865</v>
      </c>
      <c r="AD167" s="37" t="str">
        <f t="shared" si="65"/>
        <v xml:space="preserve"> </v>
      </c>
      <c r="AE167" s="76" t="str">
        <f t="shared" si="68"/>
        <v/>
      </c>
      <c r="AF167" s="89">
        <f t="shared" si="72"/>
        <v>1</v>
      </c>
      <c r="AG167" s="168">
        <f t="shared" si="66"/>
        <v>8.9651544773838007E-2</v>
      </c>
      <c r="AH167" s="165">
        <f t="shared" si="78"/>
        <v>0</v>
      </c>
      <c r="AI167" s="212">
        <f t="shared" si="69"/>
        <v>1</v>
      </c>
      <c r="AJ167" s="102">
        <f t="shared" si="74"/>
        <v>0</v>
      </c>
      <c r="AK167" s="6" t="str">
        <f t="shared" si="59"/>
        <v/>
      </c>
      <c r="AL167" s="119">
        <f t="shared" si="76"/>
        <v>0</v>
      </c>
    </row>
    <row r="168" spans="1:38" ht="15.6">
      <c r="A168" s="206">
        <v>34864</v>
      </c>
      <c r="B168">
        <v>2.7400000095367401</v>
      </c>
      <c r="C168">
        <v>10.319999694824199</v>
      </c>
      <c r="D168">
        <v>0</v>
      </c>
      <c r="E168">
        <v>14.1656808805268</v>
      </c>
      <c r="F168" s="36">
        <f t="shared" si="54"/>
        <v>0.89079117463864554</v>
      </c>
      <c r="G168" s="41">
        <f t="shared" si="60"/>
        <v>49.041998462100082</v>
      </c>
      <c r="H168" s="42">
        <f t="shared" si="61"/>
        <v>0.98083996924200167</v>
      </c>
      <c r="I168" s="61">
        <f t="shared" si="55"/>
        <v>8.4249997735023339</v>
      </c>
      <c r="J168" s="35">
        <f t="shared" si="56"/>
        <v>1</v>
      </c>
      <c r="K168" s="89">
        <f t="shared" si="67"/>
        <v>1</v>
      </c>
      <c r="L168" s="89">
        <f t="shared" si="71"/>
        <v>1</v>
      </c>
      <c r="M168" s="168">
        <f t="shared" si="62"/>
        <v>2.3193013378542498E-2</v>
      </c>
      <c r="N168" s="165">
        <f t="shared" si="77"/>
        <v>0</v>
      </c>
      <c r="O168" s="212">
        <f t="shared" si="70"/>
        <v>1</v>
      </c>
      <c r="P168" s="102">
        <f t="shared" si="73"/>
        <v>0</v>
      </c>
      <c r="Q168" s="6" t="str">
        <f t="shared" si="53"/>
        <v/>
      </c>
      <c r="R168" s="119">
        <f t="shared" si="75"/>
        <v>0</v>
      </c>
      <c r="S168">
        <v>165</v>
      </c>
      <c r="T168">
        <v>148.6</v>
      </c>
      <c r="U168" s="206">
        <v>39612</v>
      </c>
      <c r="V168">
        <v>6.1199998855590803</v>
      </c>
      <c r="W168">
        <v>9.9600000381469709</v>
      </c>
      <c r="X168">
        <v>2.2000000476837198</v>
      </c>
      <c r="Y168">
        <v>14.256206426090699</v>
      </c>
      <c r="Z168" s="36">
        <f t="shared" si="57"/>
        <v>0.677678732353026</v>
      </c>
      <c r="AA168" s="41">
        <f t="shared" si="63"/>
        <v>1.6578570618012991</v>
      </c>
      <c r="AB168" s="42">
        <f t="shared" si="64"/>
        <v>3.3157141236025985E-2</v>
      </c>
      <c r="AC168" s="61">
        <f t="shared" si="58"/>
        <v>8.9999999999999982</v>
      </c>
      <c r="AD168" s="37" t="str">
        <f t="shared" si="65"/>
        <v xml:space="preserve"> </v>
      </c>
      <c r="AE168" s="76" t="str">
        <f t="shared" si="68"/>
        <v/>
      </c>
      <c r="AF168" s="89">
        <f t="shared" si="72"/>
        <v>1</v>
      </c>
      <c r="AG168" s="168">
        <f t="shared" si="66"/>
        <v>2.8015147697291871E-2</v>
      </c>
      <c r="AH168" s="165">
        <f t="shared" si="78"/>
        <v>0</v>
      </c>
      <c r="AI168" s="212">
        <f t="shared" si="69"/>
        <v>1</v>
      </c>
      <c r="AJ168" s="102">
        <f t="shared" si="74"/>
        <v>0</v>
      </c>
      <c r="AK168" s="6" t="str">
        <f t="shared" si="59"/>
        <v/>
      </c>
      <c r="AL168" s="119">
        <f t="shared" si="76"/>
        <v>0</v>
      </c>
    </row>
    <row r="169" spans="1:38" ht="15.6">
      <c r="A169" s="206">
        <v>34865</v>
      </c>
      <c r="B169">
        <v>4.6300001144409197</v>
      </c>
      <c r="C169">
        <v>9.1700000762939506</v>
      </c>
      <c r="D169">
        <v>0.69999998807907104</v>
      </c>
      <c r="E169">
        <v>14.135421399920901</v>
      </c>
      <c r="F169" s="36">
        <f t="shared" si="54"/>
        <v>0.69838578518423333</v>
      </c>
      <c r="G169" s="41">
        <f t="shared" si="60"/>
        <v>49.183289822031767</v>
      </c>
      <c r="H169" s="42">
        <f t="shared" si="61"/>
        <v>0.98366579644063534</v>
      </c>
      <c r="I169" s="61">
        <f t="shared" si="55"/>
        <v>8.035000085830692</v>
      </c>
      <c r="J169" s="35">
        <f t="shared" si="56"/>
        <v>1</v>
      </c>
      <c r="K169" s="89">
        <f t="shared" si="67"/>
        <v>1</v>
      </c>
      <c r="L169" s="89">
        <f t="shared" si="71"/>
        <v>1</v>
      </c>
      <c r="M169" s="168">
        <f t="shared" si="62"/>
        <v>2.0102521886553024E-2</v>
      </c>
      <c r="N169" s="165">
        <f t="shared" si="77"/>
        <v>0</v>
      </c>
      <c r="O169" s="212">
        <f t="shared" si="70"/>
        <v>1</v>
      </c>
      <c r="P169" s="102">
        <f t="shared" si="73"/>
        <v>0</v>
      </c>
      <c r="Q169" s="6" t="str">
        <f t="shared" si="53"/>
        <v/>
      </c>
      <c r="R169" s="119">
        <f t="shared" si="75"/>
        <v>0</v>
      </c>
      <c r="S169">
        <v>166</v>
      </c>
      <c r="T169">
        <v>-37.450000000000003</v>
      </c>
      <c r="U169" s="206">
        <v>39613</v>
      </c>
      <c r="V169">
        <v>4.25</v>
      </c>
      <c r="W169">
        <v>9.6999998092651403</v>
      </c>
      <c r="X169">
        <v>12.1000003814697</v>
      </c>
      <c r="Y169">
        <v>14.225770696791001</v>
      </c>
      <c r="Z169" s="36">
        <f t="shared" si="57"/>
        <v>0.772412797701019</v>
      </c>
      <c r="AA169" s="41">
        <f t="shared" si="63"/>
        <v>13.139927205110185</v>
      </c>
      <c r="AB169" s="42">
        <f t="shared" si="64"/>
        <v>0.26279854410220371</v>
      </c>
      <c r="AC169" s="61">
        <f t="shared" si="58"/>
        <v>8.3374998569488561</v>
      </c>
      <c r="AD169" s="37">
        <f t="shared" si="65"/>
        <v>1</v>
      </c>
      <c r="AE169" s="76">
        <f t="shared" si="68"/>
        <v>1</v>
      </c>
      <c r="AF169" s="89">
        <f t="shared" si="72"/>
        <v>1</v>
      </c>
      <c r="AG169" s="168">
        <f t="shared" si="66"/>
        <v>2.2486566301115809E-2</v>
      </c>
      <c r="AH169" s="165">
        <f t="shared" si="78"/>
        <v>0</v>
      </c>
      <c r="AI169" s="212">
        <f t="shared" si="69"/>
        <v>1</v>
      </c>
      <c r="AJ169" s="102">
        <f t="shared" si="74"/>
        <v>0</v>
      </c>
      <c r="AK169" s="6" t="str">
        <f t="shared" si="59"/>
        <v/>
      </c>
      <c r="AL169" s="119">
        <f t="shared" si="76"/>
        <v>0</v>
      </c>
    </row>
    <row r="170" spans="1:38" ht="15.6">
      <c r="A170" s="206">
        <v>34866</v>
      </c>
      <c r="B170">
        <v>5.9000000953674299</v>
      </c>
      <c r="C170">
        <v>9.1999998092651403</v>
      </c>
      <c r="D170">
        <v>14.199999809265099</v>
      </c>
      <c r="E170">
        <v>14.1098348929828</v>
      </c>
      <c r="F170" s="36">
        <f t="shared" si="54"/>
        <v>0.60998421622989707</v>
      </c>
      <c r="G170" s="41">
        <f t="shared" si="60"/>
        <v>50</v>
      </c>
      <c r="H170" s="42">
        <f t="shared" si="61"/>
        <v>1</v>
      </c>
      <c r="I170" s="61">
        <f t="shared" si="55"/>
        <v>8.3749998807907122</v>
      </c>
      <c r="J170" s="35">
        <f t="shared" si="56"/>
        <v>1</v>
      </c>
      <c r="K170" s="89">
        <f t="shared" si="67"/>
        <v>1</v>
      </c>
      <c r="L170" s="89">
        <f t="shared" si="71"/>
        <v>1</v>
      </c>
      <c r="M170" s="168">
        <f t="shared" si="62"/>
        <v>2.2788418251852852E-2</v>
      </c>
      <c r="N170" s="165">
        <f t="shared" si="77"/>
        <v>0</v>
      </c>
      <c r="O170" s="212">
        <f t="shared" si="70"/>
        <v>1</v>
      </c>
      <c r="P170" s="102">
        <f t="shared" si="73"/>
        <v>0</v>
      </c>
      <c r="Q170" s="6">
        <f t="shared" si="53"/>
        <v>34866</v>
      </c>
      <c r="R170" s="119">
        <f t="shared" si="75"/>
        <v>1</v>
      </c>
      <c r="S170">
        <v>167</v>
      </c>
      <c r="T170">
        <v>148.6</v>
      </c>
      <c r="U170" s="206">
        <v>39614</v>
      </c>
      <c r="V170">
        <v>6</v>
      </c>
      <c r="W170">
        <v>10.9799995422363</v>
      </c>
      <c r="X170">
        <v>2.4000000953674299</v>
      </c>
      <c r="Y170">
        <v>14.1999968546712</v>
      </c>
      <c r="Z170" s="36">
        <f t="shared" si="57"/>
        <v>0.78208729994870885</v>
      </c>
      <c r="AA170" s="41">
        <f t="shared" si="63"/>
        <v>14.914257460518648</v>
      </c>
      <c r="AB170" s="42">
        <f t="shared" si="64"/>
        <v>0.29828514921037297</v>
      </c>
      <c r="AC170" s="61">
        <f t="shared" si="58"/>
        <v>9.7349996566772248</v>
      </c>
      <c r="AD170" s="37">
        <f t="shared" si="65"/>
        <v>1</v>
      </c>
      <c r="AE170" s="76">
        <f t="shared" si="68"/>
        <v>1</v>
      </c>
      <c r="AF170" s="89">
        <f t="shared" si="72"/>
        <v>1</v>
      </c>
      <c r="AG170" s="168">
        <f t="shared" si="66"/>
        <v>3.4601316575967454E-2</v>
      </c>
      <c r="AH170" s="165">
        <f t="shared" si="78"/>
        <v>0</v>
      </c>
      <c r="AI170" s="212">
        <f t="shared" si="69"/>
        <v>1</v>
      </c>
      <c r="AJ170" s="102">
        <f t="shared" si="74"/>
        <v>0</v>
      </c>
      <c r="AK170" s="6" t="str">
        <f t="shared" si="59"/>
        <v/>
      </c>
      <c r="AL170" s="119">
        <f t="shared" si="76"/>
        <v>0</v>
      </c>
    </row>
    <row r="171" spans="1:38" ht="15.6">
      <c r="A171" s="206">
        <v>34867</v>
      </c>
      <c r="B171">
        <v>1.79999995231628</v>
      </c>
      <c r="C171">
        <v>6.8299999237060502</v>
      </c>
      <c r="D171">
        <v>11.8999996185303</v>
      </c>
      <c r="E171">
        <v>14.088910658062501</v>
      </c>
      <c r="F171" s="36">
        <f t="shared" si="54"/>
        <v>0.65600945759383222</v>
      </c>
      <c r="G171" s="41">
        <f t="shared" si="60"/>
        <v>50</v>
      </c>
      <c r="H171" s="42">
        <f t="shared" si="61"/>
        <v>1</v>
      </c>
      <c r="I171" s="61">
        <f t="shared" si="55"/>
        <v>5.5724999308586076</v>
      </c>
      <c r="J171" s="35">
        <f t="shared" si="56"/>
        <v>1</v>
      </c>
      <c r="K171" s="89">
        <f t="shared" si="67"/>
        <v>1</v>
      </c>
      <c r="L171" s="89">
        <f t="shared" si="71"/>
        <v>1</v>
      </c>
      <c r="M171" s="168">
        <f t="shared" si="62"/>
        <v>4.4541623093937704E-3</v>
      </c>
      <c r="N171" s="165">
        <f t="shared" si="77"/>
        <v>0</v>
      </c>
      <c r="O171" s="212">
        <f t="shared" si="70"/>
        <v>1</v>
      </c>
      <c r="P171" s="102">
        <f t="shared" si="73"/>
        <v>0</v>
      </c>
      <c r="Q171" s="6" t="str">
        <f t="shared" si="53"/>
        <v/>
      </c>
      <c r="R171" s="119">
        <f t="shared" si="75"/>
        <v>1</v>
      </c>
      <c r="S171">
        <v>168</v>
      </c>
      <c r="T171">
        <v>-37.450000000000003</v>
      </c>
      <c r="U171" s="206">
        <v>39615</v>
      </c>
      <c r="V171">
        <v>5.3699998855590803</v>
      </c>
      <c r="W171">
        <v>14.3800001144409</v>
      </c>
      <c r="X171">
        <v>0.20000000298023199</v>
      </c>
      <c r="Y171">
        <v>14.1788746692568</v>
      </c>
      <c r="Z171" s="36">
        <f t="shared" si="57"/>
        <v>1.1057413378892484</v>
      </c>
      <c r="AA171" s="41">
        <f t="shared" si="63"/>
        <v>14.229664393187482</v>
      </c>
      <c r="AB171" s="42">
        <f t="shared" si="64"/>
        <v>0.28459328786374966</v>
      </c>
      <c r="AC171" s="61">
        <f t="shared" si="58"/>
        <v>12.127500057220445</v>
      </c>
      <c r="AD171" s="37">
        <f t="shared" si="65"/>
        <v>1</v>
      </c>
      <c r="AE171" s="76">
        <f t="shared" si="68"/>
        <v>1</v>
      </c>
      <c r="AF171" s="89">
        <f t="shared" si="72"/>
        <v>1</v>
      </c>
      <c r="AG171" s="168">
        <f t="shared" si="66"/>
        <v>5.8561618352891393E-2</v>
      </c>
      <c r="AH171" s="165">
        <f t="shared" si="78"/>
        <v>0</v>
      </c>
      <c r="AI171" s="212">
        <f t="shared" si="69"/>
        <v>1</v>
      </c>
      <c r="AJ171" s="102">
        <f t="shared" si="74"/>
        <v>0</v>
      </c>
      <c r="AK171" s="6" t="str">
        <f t="shared" si="59"/>
        <v/>
      </c>
      <c r="AL171" s="119">
        <f t="shared" si="76"/>
        <v>0</v>
      </c>
    </row>
    <row r="172" spans="1:38" ht="15.6">
      <c r="A172" s="206">
        <v>34868</v>
      </c>
      <c r="B172">
        <v>1.96000003814697</v>
      </c>
      <c r="C172">
        <v>9.4399995803833008</v>
      </c>
      <c r="D172">
        <v>12.6000003814697</v>
      </c>
      <c r="E172">
        <v>14.072631203237901</v>
      </c>
      <c r="F172" s="36">
        <f t="shared" si="54"/>
        <v>0.84909386399385089</v>
      </c>
      <c r="G172" s="41">
        <f t="shared" si="60"/>
        <v>50</v>
      </c>
      <c r="H172" s="42">
        <f t="shared" si="61"/>
        <v>1</v>
      </c>
      <c r="I172" s="61">
        <f t="shared" si="55"/>
        <v>7.5699996948242179</v>
      </c>
      <c r="J172" s="35">
        <f t="shared" si="56"/>
        <v>1</v>
      </c>
      <c r="K172" s="89">
        <f t="shared" si="67"/>
        <v>1</v>
      </c>
      <c r="L172" s="89">
        <f t="shared" si="71"/>
        <v>1</v>
      </c>
      <c r="M172" s="168">
        <f t="shared" si="62"/>
        <v>1.6620583866882525E-2</v>
      </c>
      <c r="N172" s="165">
        <f t="shared" si="77"/>
        <v>0</v>
      </c>
      <c r="O172" s="212">
        <f t="shared" si="70"/>
        <v>1</v>
      </c>
      <c r="P172" s="102">
        <f t="shared" si="73"/>
        <v>0</v>
      </c>
      <c r="Q172" s="6" t="str">
        <f t="shared" si="53"/>
        <v/>
      </c>
      <c r="R172" s="119">
        <f t="shared" si="75"/>
        <v>1</v>
      </c>
      <c r="S172">
        <v>169</v>
      </c>
      <c r="T172">
        <v>148.6</v>
      </c>
      <c r="U172" s="206">
        <v>39616</v>
      </c>
      <c r="V172">
        <v>2.0999999046325701</v>
      </c>
      <c r="W172">
        <v>15.6199998855591</v>
      </c>
      <c r="X172">
        <v>0.10000000149011599</v>
      </c>
      <c r="Y172">
        <v>14.1623871831492</v>
      </c>
      <c r="Z172" s="36">
        <f t="shared" si="57"/>
        <v>1.3033069279657612</v>
      </c>
      <c r="AA172" s="41">
        <f t="shared" si="63"/>
        <v>13.287018852304989</v>
      </c>
      <c r="AB172" s="42">
        <f t="shared" si="64"/>
        <v>0.26574037704609976</v>
      </c>
      <c r="AC172" s="61">
        <f t="shared" si="58"/>
        <v>12.239999890327468</v>
      </c>
      <c r="AD172" s="37">
        <f t="shared" si="65"/>
        <v>1</v>
      </c>
      <c r="AE172" s="76">
        <f t="shared" si="68"/>
        <v>1</v>
      </c>
      <c r="AF172" s="89">
        <f t="shared" si="72"/>
        <v>1</v>
      </c>
      <c r="AG172" s="168">
        <f t="shared" si="66"/>
        <v>5.9754175067076087E-2</v>
      </c>
      <c r="AH172" s="165">
        <f t="shared" si="78"/>
        <v>0</v>
      </c>
      <c r="AI172" s="212">
        <f t="shared" si="69"/>
        <v>1</v>
      </c>
      <c r="AJ172" s="102">
        <f t="shared" si="74"/>
        <v>0</v>
      </c>
      <c r="AK172" s="6" t="str">
        <f t="shared" si="59"/>
        <v/>
      </c>
      <c r="AL172" s="119">
        <f t="shared" si="76"/>
        <v>0</v>
      </c>
    </row>
    <row r="173" spans="1:38" ht="15.6">
      <c r="A173" s="206">
        <v>34869</v>
      </c>
      <c r="B173">
        <v>5.8699998855590803</v>
      </c>
      <c r="C173">
        <v>9.7100000381469709</v>
      </c>
      <c r="D173">
        <v>6.8000001907348597</v>
      </c>
      <c r="E173">
        <v>14.060979036587399</v>
      </c>
      <c r="F173" s="36">
        <f t="shared" si="54"/>
        <v>0.66193175860447229</v>
      </c>
      <c r="G173" s="41">
        <f t="shared" si="60"/>
        <v>50</v>
      </c>
      <c r="H173" s="42">
        <f t="shared" si="61"/>
        <v>1</v>
      </c>
      <c r="I173" s="61">
        <f t="shared" si="55"/>
        <v>8.7499999999999982</v>
      </c>
      <c r="J173" s="35">
        <f t="shared" si="56"/>
        <v>1</v>
      </c>
      <c r="K173" s="89">
        <f t="shared" si="67"/>
        <v>1</v>
      </c>
      <c r="L173" s="89">
        <f t="shared" si="71"/>
        <v>1</v>
      </c>
      <c r="M173" s="168">
        <f t="shared" si="62"/>
        <v>2.5881001801427383E-2</v>
      </c>
      <c r="N173" s="165">
        <f t="shared" si="77"/>
        <v>0</v>
      </c>
      <c r="O173" s="212">
        <f t="shared" si="70"/>
        <v>1</v>
      </c>
      <c r="P173" s="102">
        <f t="shared" si="73"/>
        <v>0</v>
      </c>
      <c r="Q173" s="6" t="str">
        <f t="shared" si="53"/>
        <v/>
      </c>
      <c r="R173" s="119">
        <f t="shared" si="75"/>
        <v>1</v>
      </c>
      <c r="S173">
        <v>170</v>
      </c>
      <c r="T173">
        <v>-37.450000000000003</v>
      </c>
      <c r="U173" s="206">
        <v>39617</v>
      </c>
      <c r="V173">
        <v>4.1100001335143999</v>
      </c>
      <c r="W173">
        <v>15.420000076293899</v>
      </c>
      <c r="X173">
        <v>0</v>
      </c>
      <c r="Y173">
        <v>14.150517438950001</v>
      </c>
      <c r="Z173" s="36">
        <f t="shared" si="57"/>
        <v>1.2314686842693074</v>
      </c>
      <c r="AA173" s="41">
        <f t="shared" si="63"/>
        <v>12.301843904889543</v>
      </c>
      <c r="AB173" s="42">
        <f t="shared" si="64"/>
        <v>0.24603687809779085</v>
      </c>
      <c r="AC173" s="61">
        <f t="shared" si="58"/>
        <v>12.592500090599025</v>
      </c>
      <c r="AD173" s="37">
        <f t="shared" si="65"/>
        <v>1</v>
      </c>
      <c r="AE173" s="76">
        <f t="shared" si="68"/>
        <v>1</v>
      </c>
      <c r="AF173" s="89">
        <f t="shared" si="72"/>
        <v>1</v>
      </c>
      <c r="AG173" s="168">
        <f t="shared" si="66"/>
        <v>6.3511790680346306E-2</v>
      </c>
      <c r="AH173" s="165">
        <f t="shared" si="78"/>
        <v>0</v>
      </c>
      <c r="AI173" s="212">
        <f t="shared" si="69"/>
        <v>1</v>
      </c>
      <c r="AJ173" s="102">
        <f t="shared" si="74"/>
        <v>0</v>
      </c>
      <c r="AK173" s="6" t="str">
        <f t="shared" si="59"/>
        <v/>
      </c>
      <c r="AL173" s="119">
        <f t="shared" si="76"/>
        <v>0</v>
      </c>
    </row>
    <row r="174" spans="1:38" ht="15.6">
      <c r="A174" s="206">
        <v>34870</v>
      </c>
      <c r="B174">
        <v>3.9100000858306898</v>
      </c>
      <c r="C174">
        <v>9.25</v>
      </c>
      <c r="D174">
        <v>0.80000001192092896</v>
      </c>
      <c r="E174">
        <v>14.053936666188999</v>
      </c>
      <c r="F174" s="36">
        <f t="shared" si="54"/>
        <v>0.74329989386298112</v>
      </c>
      <c r="G174" s="41">
        <f t="shared" si="60"/>
        <v>50</v>
      </c>
      <c r="H174" s="42">
        <f t="shared" si="61"/>
        <v>1</v>
      </c>
      <c r="I174" s="61">
        <f t="shared" si="55"/>
        <v>7.9150000214576721</v>
      </c>
      <c r="J174" s="35">
        <f t="shared" si="56"/>
        <v>1</v>
      </c>
      <c r="K174" s="89">
        <f t="shared" si="67"/>
        <v>1</v>
      </c>
      <c r="L174" s="89">
        <f t="shared" si="71"/>
        <v>1</v>
      </c>
      <c r="M174" s="168">
        <f t="shared" si="62"/>
        <v>1.9182379871025161E-2</v>
      </c>
      <c r="N174" s="165">
        <f t="shared" si="77"/>
        <v>0</v>
      </c>
      <c r="O174" s="212">
        <f t="shared" si="70"/>
        <v>1</v>
      </c>
      <c r="P174" s="102">
        <f t="shared" si="73"/>
        <v>0</v>
      </c>
      <c r="Q174" s="6" t="str">
        <f t="shared" si="53"/>
        <v/>
      </c>
      <c r="R174" s="119">
        <f t="shared" si="75"/>
        <v>1</v>
      </c>
      <c r="S174">
        <v>171</v>
      </c>
      <c r="T174">
        <v>148.6</v>
      </c>
      <c r="U174" s="206">
        <v>39618</v>
      </c>
      <c r="V174">
        <v>5.9299998283386204</v>
      </c>
      <c r="W174">
        <v>13.3699998855591</v>
      </c>
      <c r="X174">
        <v>0.10000000149011599</v>
      </c>
      <c r="Y174">
        <v>14.143248479260301</v>
      </c>
      <c r="Z174" s="36">
        <f t="shared" si="57"/>
        <v>0.99412212406070632</v>
      </c>
      <c r="AA174" s="41">
        <f t="shared" si="63"/>
        <v>11.606546207131094</v>
      </c>
      <c r="AB174" s="42">
        <f t="shared" si="64"/>
        <v>0.23213092414262188</v>
      </c>
      <c r="AC174" s="61">
        <f t="shared" si="58"/>
        <v>11.50999987125398</v>
      </c>
      <c r="AD174" s="37">
        <f t="shared" si="65"/>
        <v>1</v>
      </c>
      <c r="AE174" s="76" t="str">
        <f t="shared" si="68"/>
        <v/>
      </c>
      <c r="AF174" s="89">
        <f t="shared" si="72"/>
        <v>1</v>
      </c>
      <c r="AG174" s="168">
        <f t="shared" si="66"/>
        <v>5.2092963218707711E-2</v>
      </c>
      <c r="AH174" s="165">
        <f t="shared" si="78"/>
        <v>0</v>
      </c>
      <c r="AI174" s="212">
        <f t="shared" si="69"/>
        <v>1</v>
      </c>
      <c r="AJ174" s="102">
        <f t="shared" si="74"/>
        <v>0</v>
      </c>
      <c r="AK174" s="6" t="str">
        <f t="shared" si="59"/>
        <v/>
      </c>
      <c r="AL174" s="119">
        <f t="shared" si="76"/>
        <v>0</v>
      </c>
    </row>
    <row r="175" spans="1:38" ht="15.6">
      <c r="A175" s="206">
        <v>34871</v>
      </c>
      <c r="B175">
        <v>2.5699999332428001</v>
      </c>
      <c r="C175">
        <v>7.9800000190734899</v>
      </c>
      <c r="D175">
        <v>12.199999809265099</v>
      </c>
      <c r="E175">
        <v>14.0514866001208</v>
      </c>
      <c r="F175" s="36">
        <f t="shared" si="54"/>
        <v>0.70798551193537085</v>
      </c>
      <c r="G175" s="41">
        <f t="shared" si="60"/>
        <v>50</v>
      </c>
      <c r="H175" s="42">
        <f t="shared" si="61"/>
        <v>1</v>
      </c>
      <c r="I175" s="61">
        <f t="shared" si="55"/>
        <v>6.6274999976158178</v>
      </c>
      <c r="J175" s="35">
        <f t="shared" si="56"/>
        <v>1</v>
      </c>
      <c r="K175" s="89">
        <f t="shared" si="67"/>
        <v>1</v>
      </c>
      <c r="L175" s="89">
        <f t="shared" si="71"/>
        <v>1</v>
      </c>
      <c r="M175" s="168">
        <f t="shared" si="62"/>
        <v>1.0289160838411455E-2</v>
      </c>
      <c r="N175" s="165">
        <f t="shared" si="77"/>
        <v>0</v>
      </c>
      <c r="O175" s="212">
        <f t="shared" si="70"/>
        <v>1</v>
      </c>
      <c r="P175" s="102">
        <f t="shared" si="73"/>
        <v>0</v>
      </c>
      <c r="Q175" s="6" t="str">
        <f t="shared" si="53"/>
        <v/>
      </c>
      <c r="R175" s="119">
        <f t="shared" si="75"/>
        <v>1</v>
      </c>
      <c r="S175">
        <v>172</v>
      </c>
      <c r="T175">
        <v>-37.450000000000003</v>
      </c>
      <c r="U175" s="206">
        <v>39619</v>
      </c>
      <c r="V175">
        <v>7.4000000953674299</v>
      </c>
      <c r="W175">
        <v>10.289999961853001</v>
      </c>
      <c r="X175">
        <v>6.9000000953674299</v>
      </c>
      <c r="Y175">
        <v>14.140563346681599</v>
      </c>
      <c r="Z175" s="36">
        <f t="shared" si="57"/>
        <v>0.60130262494197928</v>
      </c>
      <c r="AA175" s="41">
        <f t="shared" si="63"/>
        <v>18.025504202544941</v>
      </c>
      <c r="AB175" s="42">
        <f t="shared" si="64"/>
        <v>0.36051008405089879</v>
      </c>
      <c r="AC175" s="61">
        <f t="shared" si="58"/>
        <v>9.5674999952316071</v>
      </c>
      <c r="AD175" s="37">
        <f t="shared" si="65"/>
        <v>1</v>
      </c>
      <c r="AE175" s="76">
        <f t="shared" si="68"/>
        <v>1</v>
      </c>
      <c r="AF175" s="89">
        <f t="shared" si="72"/>
        <v>1</v>
      </c>
      <c r="AG175" s="168">
        <f t="shared" si="66"/>
        <v>3.3061406860972309E-2</v>
      </c>
      <c r="AH175" s="165">
        <f t="shared" si="78"/>
        <v>0</v>
      </c>
      <c r="AI175" s="212">
        <f t="shared" si="69"/>
        <v>1</v>
      </c>
      <c r="AJ175" s="102">
        <f t="shared" si="74"/>
        <v>0</v>
      </c>
      <c r="AK175" s="6">
        <f t="shared" si="59"/>
        <v>39619</v>
      </c>
      <c r="AL175" s="119">
        <f t="shared" si="76"/>
        <v>1</v>
      </c>
    </row>
    <row r="176" spans="1:38" ht="15.6">
      <c r="A176" s="206">
        <v>34872</v>
      </c>
      <c r="B176">
        <v>0.28000000119209301</v>
      </c>
      <c r="C176">
        <v>10.6400003433228</v>
      </c>
      <c r="D176">
        <v>0</v>
      </c>
      <c r="E176">
        <v>14.053611346460899</v>
      </c>
      <c r="F176" s="36">
        <f t="shared" si="54"/>
        <v>0.98773237533703506</v>
      </c>
      <c r="G176" s="41">
        <f t="shared" si="60"/>
        <v>49.209814099730373</v>
      </c>
      <c r="H176" s="42">
        <f t="shared" si="61"/>
        <v>0.98419628199460751</v>
      </c>
      <c r="I176" s="61">
        <f t="shared" si="55"/>
        <v>8.0500002577901242</v>
      </c>
      <c r="J176" s="35">
        <f t="shared" si="56"/>
        <v>1</v>
      </c>
      <c r="K176" s="89">
        <f t="shared" si="67"/>
        <v>1</v>
      </c>
      <c r="L176" s="89">
        <f t="shared" si="71"/>
        <v>1</v>
      </c>
      <c r="M176" s="168">
        <f t="shared" si="62"/>
        <v>2.02185758069542E-2</v>
      </c>
      <c r="N176" s="165">
        <f t="shared" si="77"/>
        <v>0</v>
      </c>
      <c r="O176" s="212">
        <f t="shared" si="70"/>
        <v>1</v>
      </c>
      <c r="P176" s="102">
        <f t="shared" si="73"/>
        <v>0</v>
      </c>
      <c r="Q176" s="6" t="str">
        <f t="shared" si="53"/>
        <v/>
      </c>
      <c r="R176" s="119">
        <f t="shared" si="75"/>
        <v>1</v>
      </c>
      <c r="S176">
        <v>173</v>
      </c>
      <c r="T176">
        <v>148.6</v>
      </c>
      <c r="U176" s="206">
        <v>39620</v>
      </c>
      <c r="V176">
        <v>6.9000000953674299</v>
      </c>
      <c r="W176">
        <v>10.8800001144409</v>
      </c>
      <c r="X176">
        <v>2.5999999046325701</v>
      </c>
      <c r="Y176">
        <v>14.1424450838153</v>
      </c>
      <c r="Z176" s="36">
        <f t="shared" si="57"/>
        <v>0.70692992354054085</v>
      </c>
      <c r="AA176" s="41">
        <f t="shared" si="63"/>
        <v>20.059960168345079</v>
      </c>
      <c r="AB176" s="42">
        <f t="shared" si="64"/>
        <v>0.40119920336690157</v>
      </c>
      <c r="AC176" s="61">
        <f t="shared" si="58"/>
        <v>9.8850001096725322</v>
      </c>
      <c r="AD176" s="37">
        <f t="shared" si="65"/>
        <v>1</v>
      </c>
      <c r="AE176" s="76">
        <f t="shared" si="68"/>
        <v>1</v>
      </c>
      <c r="AF176" s="89">
        <f t="shared" si="72"/>
        <v>1</v>
      </c>
      <c r="AG176" s="168">
        <f t="shared" si="66"/>
        <v>3.5998775908830265E-2</v>
      </c>
      <c r="AH176" s="165">
        <f t="shared" si="78"/>
        <v>0</v>
      </c>
      <c r="AI176" s="212">
        <f t="shared" si="69"/>
        <v>1</v>
      </c>
      <c r="AJ176" s="102">
        <f t="shared" si="74"/>
        <v>0</v>
      </c>
      <c r="AK176" s="6" t="str">
        <f t="shared" si="59"/>
        <v/>
      </c>
      <c r="AL176" s="119">
        <f t="shared" si="76"/>
        <v>1</v>
      </c>
    </row>
    <row r="177" spans="1:38" ht="15.6">
      <c r="A177" s="206">
        <v>34873</v>
      </c>
      <c r="B177">
        <v>1.9999999552965199E-2</v>
      </c>
      <c r="C177">
        <v>11.9799995422363</v>
      </c>
      <c r="D177">
        <v>0</v>
      </c>
      <c r="E177">
        <v>14.060293413287599</v>
      </c>
      <c r="F177" s="36">
        <f t="shared" si="54"/>
        <v>1.0864222959678369</v>
      </c>
      <c r="G177" s="41">
        <f t="shared" si="60"/>
        <v>48.340676262956102</v>
      </c>
      <c r="H177" s="42">
        <f t="shared" si="61"/>
        <v>0.96681352525912201</v>
      </c>
      <c r="I177" s="61">
        <f t="shared" si="55"/>
        <v>8.9899996565654661</v>
      </c>
      <c r="J177" s="35">
        <f t="shared" si="56"/>
        <v>1</v>
      </c>
      <c r="K177" s="89">
        <f t="shared" si="67"/>
        <v>1</v>
      </c>
      <c r="L177" s="89">
        <f t="shared" si="71"/>
        <v>1</v>
      </c>
      <c r="M177" s="168">
        <f t="shared" si="62"/>
        <v>2.7928701241736228E-2</v>
      </c>
      <c r="N177" s="165">
        <f t="shared" si="77"/>
        <v>0</v>
      </c>
      <c r="O177" s="212">
        <f t="shared" si="70"/>
        <v>1</v>
      </c>
      <c r="P177" s="102">
        <f t="shared" si="73"/>
        <v>0</v>
      </c>
      <c r="Q177" s="6" t="str">
        <f t="shared" si="53"/>
        <v/>
      </c>
      <c r="R177" s="119">
        <f t="shared" si="75"/>
        <v>1</v>
      </c>
      <c r="S177">
        <v>174</v>
      </c>
      <c r="T177">
        <v>-37.450000000000003</v>
      </c>
      <c r="U177" s="206">
        <v>39621</v>
      </c>
      <c r="V177">
        <v>6.5300002098083496</v>
      </c>
      <c r="W177">
        <v>10.1300001144409</v>
      </c>
      <c r="X177">
        <v>4.0999999046325701</v>
      </c>
      <c r="Y177">
        <v>14.148876733262799</v>
      </c>
      <c r="Z177" s="36">
        <f t="shared" si="57"/>
        <v>0.65852819134911822</v>
      </c>
      <c r="AA177" s="41">
        <f t="shared" si="63"/>
        <v>23.633137519898352</v>
      </c>
      <c r="AB177" s="42">
        <f t="shared" si="64"/>
        <v>0.47266275039796701</v>
      </c>
      <c r="AC177" s="61">
        <f t="shared" si="58"/>
        <v>9.2300001382827617</v>
      </c>
      <c r="AD177" s="37">
        <f t="shared" si="65"/>
        <v>1</v>
      </c>
      <c r="AE177" s="76">
        <f t="shared" si="68"/>
        <v>1</v>
      </c>
      <c r="AF177" s="89">
        <f t="shared" si="72"/>
        <v>1</v>
      </c>
      <c r="AG177" s="168">
        <f t="shared" si="66"/>
        <v>3.0027493087776181E-2</v>
      </c>
      <c r="AH177" s="165">
        <f t="shared" si="78"/>
        <v>0</v>
      </c>
      <c r="AI177" s="212">
        <f t="shared" si="69"/>
        <v>1</v>
      </c>
      <c r="AJ177" s="102">
        <f t="shared" si="74"/>
        <v>0</v>
      </c>
      <c r="AK177" s="6" t="str">
        <f t="shared" si="59"/>
        <v/>
      </c>
      <c r="AL177" s="119">
        <f t="shared" si="76"/>
        <v>1</v>
      </c>
    </row>
    <row r="178" spans="1:38" ht="15.6">
      <c r="A178" s="206">
        <v>34874</v>
      </c>
      <c r="B178">
        <v>-2.2200000286102299</v>
      </c>
      <c r="C178">
        <v>13.180000305175801</v>
      </c>
      <c r="D178">
        <v>0</v>
      </c>
      <c r="E178">
        <v>14.071515308678901</v>
      </c>
      <c r="F178" s="36">
        <f t="shared" si="54"/>
        <v>1.2068296256335003</v>
      </c>
      <c r="G178" s="41">
        <f t="shared" si="60"/>
        <v>47.375212562449299</v>
      </c>
      <c r="H178" s="42">
        <f t="shared" si="61"/>
        <v>0.94750425124898596</v>
      </c>
      <c r="I178" s="61">
        <f t="shared" si="55"/>
        <v>9.3300002217292928</v>
      </c>
      <c r="J178" s="35">
        <f t="shared" si="56"/>
        <v>1</v>
      </c>
      <c r="K178" s="89">
        <f t="shared" si="67"/>
        <v>1</v>
      </c>
      <c r="L178" s="89">
        <f t="shared" si="71"/>
        <v>1</v>
      </c>
      <c r="M178" s="168">
        <f t="shared" si="62"/>
        <v>3.0916582755107062E-2</v>
      </c>
      <c r="N178" s="165">
        <f t="shared" si="77"/>
        <v>0</v>
      </c>
      <c r="O178" s="212">
        <f t="shared" si="70"/>
        <v>1</v>
      </c>
      <c r="P178" s="102">
        <f t="shared" si="73"/>
        <v>0</v>
      </c>
      <c r="Q178" s="6" t="str">
        <f t="shared" si="53"/>
        <v/>
      </c>
      <c r="R178" s="119">
        <f t="shared" si="75"/>
        <v>1</v>
      </c>
      <c r="S178">
        <v>175</v>
      </c>
      <c r="T178">
        <v>148.6</v>
      </c>
      <c r="U178" s="206">
        <v>39622</v>
      </c>
      <c r="V178">
        <v>6.4800000190734899</v>
      </c>
      <c r="W178">
        <v>12.3900003433228</v>
      </c>
      <c r="X178">
        <v>1.5</v>
      </c>
      <c r="Y178">
        <v>14.1598413376253</v>
      </c>
      <c r="Z178" s="36">
        <f t="shared" si="57"/>
        <v>0.88011875060840727</v>
      </c>
      <c r="AA178" s="41">
        <f t="shared" si="63"/>
        <v>24.429042519411624</v>
      </c>
      <c r="AB178" s="42">
        <f t="shared" si="64"/>
        <v>0.48858085038823246</v>
      </c>
      <c r="AC178" s="61">
        <f t="shared" si="58"/>
        <v>10.912500262260473</v>
      </c>
      <c r="AD178" s="37">
        <f t="shared" si="65"/>
        <v>1</v>
      </c>
      <c r="AE178" s="76">
        <f t="shared" si="68"/>
        <v>1</v>
      </c>
      <c r="AF178" s="89">
        <f t="shared" si="72"/>
        <v>1</v>
      </c>
      <c r="AG178" s="168">
        <f t="shared" si="66"/>
        <v>4.5993857257265555E-2</v>
      </c>
      <c r="AH178" s="165">
        <f t="shared" si="78"/>
        <v>0</v>
      </c>
      <c r="AI178" s="212">
        <f t="shared" si="69"/>
        <v>1</v>
      </c>
      <c r="AJ178" s="102">
        <f t="shared" si="74"/>
        <v>0</v>
      </c>
      <c r="AK178" s="6" t="str">
        <f t="shared" si="59"/>
        <v/>
      </c>
      <c r="AL178" s="119">
        <f t="shared" si="76"/>
        <v>1</v>
      </c>
    </row>
    <row r="179" spans="1:38" ht="15.6">
      <c r="A179" s="206">
        <v>34875</v>
      </c>
      <c r="B179">
        <v>0.80000001192092896</v>
      </c>
      <c r="C179">
        <v>15</v>
      </c>
      <c r="D179">
        <v>0</v>
      </c>
      <c r="E179">
        <v>14.087259540712999</v>
      </c>
      <c r="F179" s="36">
        <f t="shared" si="54"/>
        <v>1.2807535346368009</v>
      </c>
      <c r="G179" s="41">
        <f t="shared" si="60"/>
        <v>46.350609734739855</v>
      </c>
      <c r="H179" s="42">
        <f t="shared" si="61"/>
        <v>0.92701219469479712</v>
      </c>
      <c r="I179" s="61">
        <f t="shared" si="55"/>
        <v>11.450000002980232</v>
      </c>
      <c r="J179" s="35">
        <f t="shared" si="56"/>
        <v>1</v>
      </c>
      <c r="K179" s="89">
        <f t="shared" si="67"/>
        <v>1</v>
      </c>
      <c r="L179" s="89">
        <f t="shared" si="71"/>
        <v>1</v>
      </c>
      <c r="M179" s="168">
        <f t="shared" si="62"/>
        <v>5.1472611107760941E-2</v>
      </c>
      <c r="N179" s="165">
        <f t="shared" si="77"/>
        <v>0</v>
      </c>
      <c r="O179" s="212">
        <f t="shared" si="70"/>
        <v>1</v>
      </c>
      <c r="P179" s="102">
        <f t="shared" si="73"/>
        <v>0</v>
      </c>
      <c r="Q179" s="6" t="str">
        <f t="shared" si="53"/>
        <v/>
      </c>
      <c r="R179" s="119">
        <f t="shared" si="75"/>
        <v>1</v>
      </c>
      <c r="S179">
        <v>176</v>
      </c>
      <c r="T179">
        <v>-37.450000000000003</v>
      </c>
      <c r="U179" s="206">
        <v>39623</v>
      </c>
      <c r="V179">
        <v>6.0799999237060502</v>
      </c>
      <c r="W179">
        <v>14.6099996566772</v>
      </c>
      <c r="X179">
        <v>2.7000000476837198</v>
      </c>
      <c r="Y179">
        <v>14.1753219395044</v>
      </c>
      <c r="Z179" s="36">
        <f t="shared" si="57"/>
        <v>1.0938819124595931</v>
      </c>
      <c r="AA179" s="41">
        <f t="shared" si="63"/>
        <v>26.25393703712767</v>
      </c>
      <c r="AB179" s="42">
        <f t="shared" si="64"/>
        <v>0.52507874074255345</v>
      </c>
      <c r="AC179" s="61">
        <f t="shared" si="58"/>
        <v>12.477499723434413</v>
      </c>
      <c r="AD179" s="37">
        <f t="shared" si="65"/>
        <v>1</v>
      </c>
      <c r="AE179" s="76">
        <f t="shared" si="68"/>
        <v>1</v>
      </c>
      <c r="AF179" s="89">
        <f t="shared" si="72"/>
        <v>1</v>
      </c>
      <c r="AG179" s="168">
        <f t="shared" si="66"/>
        <v>6.2282814030395005E-2</v>
      </c>
      <c r="AH179" s="165">
        <f t="shared" si="78"/>
        <v>0</v>
      </c>
      <c r="AI179" s="212">
        <f t="shared" si="69"/>
        <v>1</v>
      </c>
      <c r="AJ179" s="102">
        <f t="shared" si="74"/>
        <v>0</v>
      </c>
      <c r="AK179" s="6" t="str">
        <f t="shared" si="59"/>
        <v/>
      </c>
      <c r="AL179" s="119">
        <f t="shared" si="76"/>
        <v>1</v>
      </c>
    </row>
    <row r="180" spans="1:38" ht="15.6">
      <c r="A180" s="206">
        <v>34876</v>
      </c>
      <c r="B180">
        <v>4.0199999809265101</v>
      </c>
      <c r="C180">
        <v>14.9700002670288</v>
      </c>
      <c r="D180">
        <v>0</v>
      </c>
      <c r="E180">
        <v>14.107508617468</v>
      </c>
      <c r="F180" s="36">
        <f t="shared" si="54"/>
        <v>1.1961957133569827</v>
      </c>
      <c r="G180" s="41">
        <f t="shared" si="60"/>
        <v>45.393653164054271</v>
      </c>
      <c r="H180" s="42">
        <f t="shared" si="61"/>
        <v>0.90787306328108541</v>
      </c>
      <c r="I180" s="61">
        <f t="shared" si="55"/>
        <v>12.232500195503228</v>
      </c>
      <c r="J180" s="35">
        <f t="shared" si="56"/>
        <v>1</v>
      </c>
      <c r="K180" s="89" t="str">
        <f t="shared" si="67"/>
        <v/>
      </c>
      <c r="L180" s="89">
        <f t="shared" si="71"/>
        <v>1</v>
      </c>
      <c r="M180" s="168">
        <f t="shared" si="62"/>
        <v>5.9674562049303506E-2</v>
      </c>
      <c r="N180" s="165">
        <f t="shared" si="77"/>
        <v>0</v>
      </c>
      <c r="O180" s="212">
        <f t="shared" si="70"/>
        <v>1</v>
      </c>
      <c r="P180" s="102">
        <f t="shared" si="73"/>
        <v>0</v>
      </c>
      <c r="Q180" s="6" t="str">
        <f t="shared" si="53"/>
        <v/>
      </c>
      <c r="R180" s="119">
        <f t="shared" si="75"/>
        <v>1</v>
      </c>
      <c r="S180">
        <v>177</v>
      </c>
      <c r="T180">
        <v>148.6</v>
      </c>
      <c r="U180" s="206">
        <v>39624</v>
      </c>
      <c r="V180">
        <v>6.71000003814697</v>
      </c>
      <c r="W180">
        <v>16.680000305175799</v>
      </c>
      <c r="X180">
        <v>0</v>
      </c>
      <c r="Y180">
        <v>14.195301581501299</v>
      </c>
      <c r="Z180" s="36">
        <f t="shared" si="57"/>
        <v>1.2410873907493445</v>
      </c>
      <c r="AA180" s="41">
        <f t="shared" si="63"/>
        <v>25.261067124528196</v>
      </c>
      <c r="AB180" s="42">
        <f t="shared" si="64"/>
        <v>0.50522134249056394</v>
      </c>
      <c r="AC180" s="61">
        <f t="shared" si="58"/>
        <v>14.187500238418592</v>
      </c>
      <c r="AD180" s="37">
        <f t="shared" si="65"/>
        <v>1</v>
      </c>
      <c r="AE180" s="76">
        <f t="shared" si="68"/>
        <v>1</v>
      </c>
      <c r="AF180" s="89">
        <f t="shared" si="72"/>
        <v>1</v>
      </c>
      <c r="AG180" s="168">
        <f t="shared" si="66"/>
        <v>8.0614125661673419E-2</v>
      </c>
      <c r="AH180" s="165">
        <f t="shared" si="78"/>
        <v>0</v>
      </c>
      <c r="AI180" s="212">
        <f t="shared" si="69"/>
        <v>1</v>
      </c>
      <c r="AJ180" s="102">
        <f t="shared" si="74"/>
        <v>0</v>
      </c>
      <c r="AK180" s="6" t="str">
        <f t="shared" si="59"/>
        <v/>
      </c>
      <c r="AL180" s="119">
        <f t="shared" si="76"/>
        <v>0</v>
      </c>
    </row>
    <row r="181" spans="1:38" ht="15.6">
      <c r="A181" s="206">
        <v>34877</v>
      </c>
      <c r="B181">
        <v>4.0300002098083496</v>
      </c>
      <c r="C181">
        <v>15.5100002288818</v>
      </c>
      <c r="D181">
        <v>0.20000000298023199</v>
      </c>
      <c r="E181">
        <v>14.132245047022099</v>
      </c>
      <c r="F181" s="36">
        <f t="shared" si="54"/>
        <v>1.2393119144282234</v>
      </c>
      <c r="G181" s="41">
        <f t="shared" si="60"/>
        <v>44.602203635491925</v>
      </c>
      <c r="H181" s="42">
        <f t="shared" si="61"/>
        <v>0.89204407270983854</v>
      </c>
      <c r="I181" s="61">
        <f t="shared" si="55"/>
        <v>12.640000224113438</v>
      </c>
      <c r="J181" s="35">
        <f t="shared" si="56"/>
        <v>1</v>
      </c>
      <c r="K181" s="89" t="str">
        <f t="shared" si="67"/>
        <v/>
      </c>
      <c r="L181" s="89">
        <f t="shared" si="71"/>
        <v>1</v>
      </c>
      <c r="M181" s="168">
        <f t="shared" si="62"/>
        <v>6.4020149410880078E-2</v>
      </c>
      <c r="N181" s="165">
        <f t="shared" si="77"/>
        <v>0</v>
      </c>
      <c r="O181" s="212">
        <f t="shared" si="70"/>
        <v>1</v>
      </c>
      <c r="P181" s="102">
        <f t="shared" si="73"/>
        <v>0</v>
      </c>
      <c r="Q181" s="6" t="str">
        <f t="shared" si="53"/>
        <v/>
      </c>
      <c r="R181" s="119">
        <f t="shared" si="75"/>
        <v>1</v>
      </c>
      <c r="S181">
        <v>178</v>
      </c>
      <c r="T181">
        <v>-37.450000000000003</v>
      </c>
      <c r="U181" s="206">
        <v>39625</v>
      </c>
      <c r="V181">
        <v>4.9099998474121103</v>
      </c>
      <c r="W181">
        <v>13.539999961853001</v>
      </c>
      <c r="X181">
        <v>0</v>
      </c>
      <c r="Y181">
        <v>14.2197633062174</v>
      </c>
      <c r="Z181" s="36">
        <f t="shared" si="57"/>
        <v>1.0598031863978483</v>
      </c>
      <c r="AA181" s="41">
        <f t="shared" si="63"/>
        <v>24.413224575409917</v>
      </c>
      <c r="AB181" s="42">
        <f t="shared" si="64"/>
        <v>0.48826449150819834</v>
      </c>
      <c r="AC181" s="61">
        <f t="shared" si="58"/>
        <v>11.382499933242778</v>
      </c>
      <c r="AD181" s="37">
        <f t="shared" si="65"/>
        <v>1</v>
      </c>
      <c r="AE181" s="76">
        <f t="shared" si="68"/>
        <v>1</v>
      </c>
      <c r="AF181" s="89">
        <f t="shared" si="72"/>
        <v>1</v>
      </c>
      <c r="AG181" s="168">
        <f t="shared" si="66"/>
        <v>5.0776678605640717E-2</v>
      </c>
      <c r="AH181" s="165">
        <f t="shared" si="78"/>
        <v>0</v>
      </c>
      <c r="AI181" s="212">
        <f t="shared" si="69"/>
        <v>1</v>
      </c>
      <c r="AJ181" s="102">
        <f t="shared" si="74"/>
        <v>0</v>
      </c>
      <c r="AK181" s="6">
        <f t="shared" si="59"/>
        <v>39625</v>
      </c>
      <c r="AL181" s="119">
        <f t="shared" si="76"/>
        <v>1</v>
      </c>
    </row>
    <row r="182" spans="1:38" ht="15.6">
      <c r="A182" s="206">
        <v>34878</v>
      </c>
      <c r="B182">
        <v>4.7600002288818404</v>
      </c>
      <c r="C182">
        <v>11.9099998474121</v>
      </c>
      <c r="D182">
        <v>0</v>
      </c>
      <c r="E182">
        <v>14.1614513374533</v>
      </c>
      <c r="F182" s="36">
        <f t="shared" si="54"/>
        <v>0.92906271283284036</v>
      </c>
      <c r="G182" s="41">
        <f t="shared" si="60"/>
        <v>43.858953465225653</v>
      </c>
      <c r="H182" s="42">
        <f t="shared" si="61"/>
        <v>0.87717906930451306</v>
      </c>
      <c r="I182" s="61">
        <f t="shared" si="55"/>
        <v>10.122499942779536</v>
      </c>
      <c r="J182" s="35">
        <f t="shared" si="56"/>
        <v>1</v>
      </c>
      <c r="K182" s="89" t="str">
        <f t="shared" si="67"/>
        <v/>
      </c>
      <c r="L182" s="89">
        <f t="shared" si="71"/>
        <v>1</v>
      </c>
      <c r="M182" s="168">
        <f t="shared" si="62"/>
        <v>3.8245633049306151E-2</v>
      </c>
      <c r="N182" s="165">
        <f t="shared" si="77"/>
        <v>0</v>
      </c>
      <c r="O182" s="212">
        <f t="shared" si="70"/>
        <v>1</v>
      </c>
      <c r="P182" s="102">
        <f t="shared" si="73"/>
        <v>0</v>
      </c>
      <c r="Q182" s="6" t="str">
        <f t="shared" si="53"/>
        <v/>
      </c>
      <c r="R182" s="119">
        <f t="shared" si="75"/>
        <v>1</v>
      </c>
      <c r="S182">
        <v>179</v>
      </c>
      <c r="T182">
        <v>148.6</v>
      </c>
      <c r="U182" s="206">
        <v>39626</v>
      </c>
      <c r="V182">
        <v>5.0700001716613796</v>
      </c>
      <c r="W182">
        <v>13.8699998855591</v>
      </c>
      <c r="X182">
        <v>0.10000000149011599</v>
      </c>
      <c r="Y182">
        <v>14.248690156254099</v>
      </c>
      <c r="Z182" s="36">
        <f t="shared" si="57"/>
        <v>1.082089447222109</v>
      </c>
      <c r="AA182" s="41">
        <f t="shared" si="63"/>
        <v>23.647553019122345</v>
      </c>
      <c r="AB182" s="42">
        <f t="shared" si="64"/>
        <v>0.47295106038244689</v>
      </c>
      <c r="AC182" s="61">
        <f t="shared" si="58"/>
        <v>11.66999995708467</v>
      </c>
      <c r="AD182" s="37">
        <f t="shared" si="65"/>
        <v>1</v>
      </c>
      <c r="AE182" s="76" t="str">
        <f t="shared" si="68"/>
        <v/>
      </c>
      <c r="AF182" s="89">
        <f t="shared" si="72"/>
        <v>1</v>
      </c>
      <c r="AG182" s="168">
        <f t="shared" si="66"/>
        <v>5.3754918840364263E-2</v>
      </c>
      <c r="AH182" s="165">
        <f t="shared" si="78"/>
        <v>0</v>
      </c>
      <c r="AI182" s="212">
        <f t="shared" si="69"/>
        <v>1</v>
      </c>
      <c r="AJ182" s="102">
        <f t="shared" si="74"/>
        <v>0</v>
      </c>
      <c r="AK182" s="6" t="str">
        <f t="shared" si="59"/>
        <v/>
      </c>
      <c r="AL182" s="119">
        <f t="shared" si="76"/>
        <v>1</v>
      </c>
    </row>
    <row r="183" spans="1:38" ht="15.6">
      <c r="A183" s="206">
        <v>34879</v>
      </c>
      <c r="B183">
        <v>4.25</v>
      </c>
      <c r="C183">
        <v>9.0799999237060494</v>
      </c>
      <c r="D183">
        <v>1.20000004768372</v>
      </c>
      <c r="E183">
        <v>14.1951099968399</v>
      </c>
      <c r="F183" s="36">
        <f t="shared" si="54"/>
        <v>0.71650511518781956</v>
      </c>
      <c r="G183" s="41">
        <f t="shared" si="60"/>
        <v>44.48574942075912</v>
      </c>
      <c r="H183" s="42">
        <f t="shared" si="61"/>
        <v>0.88971498841518237</v>
      </c>
      <c r="I183" s="61">
        <f t="shared" si="55"/>
        <v>7.8724999427795375</v>
      </c>
      <c r="J183" s="35">
        <f t="shared" si="56"/>
        <v>1</v>
      </c>
      <c r="K183" s="89" t="str">
        <f t="shared" si="67"/>
        <v/>
      </c>
      <c r="L183" s="89">
        <f t="shared" si="71"/>
        <v>1</v>
      </c>
      <c r="M183" s="168">
        <f t="shared" si="62"/>
        <v>1.8860051455192428E-2</v>
      </c>
      <c r="N183" s="165">
        <f t="shared" si="77"/>
        <v>0</v>
      </c>
      <c r="O183" s="212">
        <f t="shared" si="70"/>
        <v>1</v>
      </c>
      <c r="P183" s="102">
        <f t="shared" si="73"/>
        <v>0</v>
      </c>
      <c r="Q183" s="6" t="str">
        <f t="shared" si="53"/>
        <v/>
      </c>
      <c r="R183" s="119">
        <f t="shared" si="75"/>
        <v>1</v>
      </c>
      <c r="S183">
        <v>180</v>
      </c>
      <c r="T183">
        <v>-37.450000000000003</v>
      </c>
      <c r="U183" s="206">
        <v>39627</v>
      </c>
      <c r="V183">
        <v>6.2600002288818404</v>
      </c>
      <c r="W183">
        <v>15.430000305175801</v>
      </c>
      <c r="X183">
        <v>0</v>
      </c>
      <c r="Y183">
        <v>14.282065174212899</v>
      </c>
      <c r="Z183" s="36">
        <f t="shared" si="57"/>
        <v>1.1630175344905895</v>
      </c>
      <c r="AA183" s="41">
        <f t="shared" si="63"/>
        <v>22.717138991529872</v>
      </c>
      <c r="AB183" s="42">
        <f t="shared" si="64"/>
        <v>0.45434277983059745</v>
      </c>
      <c r="AC183" s="61">
        <f t="shared" si="58"/>
        <v>13.137500286102311</v>
      </c>
      <c r="AD183" s="37">
        <f t="shared" si="65"/>
        <v>1</v>
      </c>
      <c r="AE183" s="76" t="str">
        <f t="shared" si="68"/>
        <v/>
      </c>
      <c r="AF183" s="89">
        <f t="shared" si="72"/>
        <v>1</v>
      </c>
      <c r="AG183" s="168">
        <f t="shared" si="66"/>
        <v>6.9362328052897479E-2</v>
      </c>
      <c r="AH183" s="165">
        <f t="shared" si="78"/>
        <v>0</v>
      </c>
      <c r="AI183" s="212">
        <f t="shared" si="69"/>
        <v>1</v>
      </c>
      <c r="AJ183" s="102">
        <f t="shared" si="74"/>
        <v>0</v>
      </c>
      <c r="AK183" s="6" t="str">
        <f t="shared" si="59"/>
        <v/>
      </c>
      <c r="AL183" s="119">
        <f t="shared" si="76"/>
        <v>1</v>
      </c>
    </row>
    <row r="184" spans="1:38" ht="15.6">
      <c r="A184" s="206">
        <v>34880</v>
      </c>
      <c r="B184">
        <v>2.7999999523162802</v>
      </c>
      <c r="C184">
        <v>13.3400001525879</v>
      </c>
      <c r="D184">
        <v>1.1000000238418599</v>
      </c>
      <c r="E184">
        <v>14.2332035332598</v>
      </c>
      <c r="F184" s="36">
        <f t="shared" si="54"/>
        <v>1.1222281298958148</v>
      </c>
      <c r="G184" s="41">
        <f t="shared" si="60"/>
        <v>44.687966940684326</v>
      </c>
      <c r="H184" s="42">
        <f t="shared" si="61"/>
        <v>0.89375933881368652</v>
      </c>
      <c r="I184" s="61">
        <f t="shared" si="55"/>
        <v>10.705000102519994</v>
      </c>
      <c r="J184" s="35">
        <f t="shared" si="56"/>
        <v>1</v>
      </c>
      <c r="K184" s="89" t="str">
        <f t="shared" si="67"/>
        <v/>
      </c>
      <c r="L184" s="89">
        <f t="shared" si="71"/>
        <v>1</v>
      </c>
      <c r="M184" s="168">
        <f t="shared" si="62"/>
        <v>4.3920800608087243E-2</v>
      </c>
      <c r="N184" s="165">
        <f t="shared" si="77"/>
        <v>0</v>
      </c>
      <c r="O184" s="212">
        <f t="shared" si="70"/>
        <v>1</v>
      </c>
      <c r="P184" s="102">
        <f t="shared" si="73"/>
        <v>0</v>
      </c>
      <c r="Q184" s="6" t="str">
        <f t="shared" si="53"/>
        <v/>
      </c>
      <c r="R184" s="119">
        <f t="shared" si="75"/>
        <v>1</v>
      </c>
      <c r="S184">
        <v>181</v>
      </c>
      <c r="T184">
        <v>148.6</v>
      </c>
      <c r="U184" s="206">
        <v>39628</v>
      </c>
      <c r="V184">
        <v>6.3600001335143999</v>
      </c>
      <c r="W184">
        <v>17.899999618530298</v>
      </c>
      <c r="X184">
        <v>0</v>
      </c>
      <c r="Y184">
        <v>14.319871402695</v>
      </c>
      <c r="Z184" s="36">
        <f t="shared" si="57"/>
        <v>1.3668173384054931</v>
      </c>
      <c r="AA184" s="41">
        <f t="shared" si="63"/>
        <v>21.623685120805476</v>
      </c>
      <c r="AB184" s="42">
        <f t="shared" si="64"/>
        <v>0.4324737024161095</v>
      </c>
      <c r="AC184" s="61">
        <f t="shared" si="58"/>
        <v>15.014999747276324</v>
      </c>
      <c r="AD184" s="37">
        <f t="shared" si="65"/>
        <v>1</v>
      </c>
      <c r="AE184" s="76" t="str">
        <f t="shared" si="68"/>
        <v/>
      </c>
      <c r="AF184" s="89">
        <f t="shared" si="72"/>
        <v>1</v>
      </c>
      <c r="AG184" s="168">
        <f t="shared" si="66"/>
        <v>8.924423610645224E-2</v>
      </c>
      <c r="AH184" s="165">
        <f t="shared" si="78"/>
        <v>0</v>
      </c>
      <c r="AI184" s="212">
        <f t="shared" si="69"/>
        <v>1</v>
      </c>
      <c r="AJ184" s="102">
        <f t="shared" si="74"/>
        <v>0</v>
      </c>
      <c r="AK184" s="6" t="str">
        <f t="shared" si="59"/>
        <v/>
      </c>
      <c r="AL184" s="119">
        <f t="shared" si="76"/>
        <v>1</v>
      </c>
    </row>
    <row r="185" spans="1:38" ht="15.6">
      <c r="A185" s="206">
        <v>34881</v>
      </c>
      <c r="B185">
        <v>0.52999997138977095</v>
      </c>
      <c r="C185">
        <v>9.6599998474121094</v>
      </c>
      <c r="D185">
        <v>2.5</v>
      </c>
      <c r="E185">
        <v>14.2757144547914</v>
      </c>
      <c r="F185" s="36">
        <f t="shared" si="54"/>
        <v>0.92711933032308291</v>
      </c>
      <c r="G185" s="41">
        <f t="shared" si="60"/>
        <v>46.446271476425864</v>
      </c>
      <c r="H185" s="42">
        <f t="shared" si="61"/>
        <v>0.92892542952851731</v>
      </c>
      <c r="I185" s="61">
        <f t="shared" si="55"/>
        <v>7.3774998784065247</v>
      </c>
      <c r="J185" s="35">
        <f t="shared" si="56"/>
        <v>1</v>
      </c>
      <c r="K185" s="89">
        <f t="shared" si="67"/>
        <v>1</v>
      </c>
      <c r="L185" s="89">
        <f t="shared" si="71"/>
        <v>1</v>
      </c>
      <c r="M185" s="168">
        <f t="shared" si="62"/>
        <v>1.5246515332377036E-2</v>
      </c>
      <c r="N185" s="165">
        <f t="shared" si="77"/>
        <v>0</v>
      </c>
      <c r="O185" s="212">
        <f t="shared" si="70"/>
        <v>1</v>
      </c>
      <c r="P185" s="102">
        <f t="shared" si="73"/>
        <v>0</v>
      </c>
      <c r="Q185" s="6" t="str">
        <f t="shared" si="53"/>
        <v/>
      </c>
      <c r="R185" s="119">
        <f t="shared" si="75"/>
        <v>1</v>
      </c>
      <c r="S185">
        <v>182</v>
      </c>
      <c r="T185">
        <v>-37.450000000000003</v>
      </c>
      <c r="U185" s="206">
        <v>39629</v>
      </c>
      <c r="V185">
        <v>6.0599999427795401</v>
      </c>
      <c r="W185">
        <v>17.909999847412099</v>
      </c>
      <c r="X185">
        <v>0</v>
      </c>
      <c r="Y185">
        <v>14.362091884301799</v>
      </c>
      <c r="Z185" s="36">
        <f t="shared" si="57"/>
        <v>1.3824079696402267</v>
      </c>
      <c r="AA185" s="41">
        <f t="shared" si="63"/>
        <v>20.517758745093296</v>
      </c>
      <c r="AB185" s="42">
        <f t="shared" si="64"/>
        <v>0.4103551749018659</v>
      </c>
      <c r="AC185" s="61">
        <f t="shared" si="58"/>
        <v>14.94749987125396</v>
      </c>
      <c r="AD185" s="37">
        <f t="shared" si="65"/>
        <v>1</v>
      </c>
      <c r="AE185" s="76" t="str">
        <f t="shared" si="68"/>
        <v/>
      </c>
      <c r="AF185" s="89">
        <f t="shared" si="72"/>
        <v>1</v>
      </c>
      <c r="AG185" s="168">
        <f t="shared" si="66"/>
        <v>8.8554414996106987E-2</v>
      </c>
      <c r="AH185" s="165">
        <f t="shared" si="78"/>
        <v>0</v>
      </c>
      <c r="AI185" s="212">
        <f t="shared" si="69"/>
        <v>1</v>
      </c>
      <c r="AJ185" s="102">
        <f t="shared" si="74"/>
        <v>0</v>
      </c>
      <c r="AK185" s="6" t="str">
        <f t="shared" si="59"/>
        <v/>
      </c>
      <c r="AL185" s="119">
        <f t="shared" si="76"/>
        <v>1</v>
      </c>
    </row>
    <row r="186" spans="1:38" ht="15.6">
      <c r="A186" s="206">
        <v>34882</v>
      </c>
      <c r="B186">
        <v>2.5499999523162802</v>
      </c>
      <c r="C186">
        <v>12.319999694824199</v>
      </c>
      <c r="D186">
        <v>1.1000000238418599</v>
      </c>
      <c r="E186">
        <v>14.322625269512599</v>
      </c>
      <c r="F186" s="36">
        <f t="shared" si="54"/>
        <v>1.0605593160924587</v>
      </c>
      <c r="G186" s="41">
        <f t="shared" si="60"/>
        <v>46.697824047393752</v>
      </c>
      <c r="H186" s="42">
        <f t="shared" si="61"/>
        <v>0.93395648094787509</v>
      </c>
      <c r="I186" s="61">
        <f t="shared" si="55"/>
        <v>9.8774997591972191</v>
      </c>
      <c r="J186" s="35">
        <f t="shared" si="56"/>
        <v>1</v>
      </c>
      <c r="K186" s="89">
        <f t="shared" si="67"/>
        <v>1</v>
      </c>
      <c r="L186" s="89">
        <f t="shared" si="71"/>
        <v>1</v>
      </c>
      <c r="M186" s="168">
        <f t="shared" si="62"/>
        <v>3.5928495249690412E-2</v>
      </c>
      <c r="N186" s="165">
        <f t="shared" si="77"/>
        <v>0</v>
      </c>
      <c r="O186" s="212">
        <f t="shared" si="70"/>
        <v>1</v>
      </c>
      <c r="P186" s="102">
        <f t="shared" si="73"/>
        <v>0</v>
      </c>
      <c r="Q186" s="6" t="str">
        <f t="shared" si="53"/>
        <v/>
      </c>
      <c r="R186" s="119">
        <f t="shared" si="75"/>
        <v>1</v>
      </c>
      <c r="S186">
        <v>183</v>
      </c>
      <c r="T186">
        <v>148.6</v>
      </c>
      <c r="U186" s="206">
        <v>39630</v>
      </c>
      <c r="V186">
        <v>5.21000003814697</v>
      </c>
      <c r="W186">
        <v>12.289999961853001</v>
      </c>
      <c r="X186">
        <v>1.3999999761581401</v>
      </c>
      <c r="Y186">
        <v>14.408709661634701</v>
      </c>
      <c r="Z186" s="36">
        <f t="shared" si="57"/>
        <v>0.95558207352736624</v>
      </c>
      <c r="AA186" s="41">
        <f t="shared" si="63"/>
        <v>21.15329306242954</v>
      </c>
      <c r="AB186" s="42">
        <f t="shared" si="64"/>
        <v>0.4230658612485908</v>
      </c>
      <c r="AC186" s="61">
        <f t="shared" si="58"/>
        <v>10.519999980926492</v>
      </c>
      <c r="AD186" s="37">
        <f t="shared" si="65"/>
        <v>1</v>
      </c>
      <c r="AE186" s="76" t="str">
        <f t="shared" si="68"/>
        <v/>
      </c>
      <c r="AF186" s="89">
        <f t="shared" si="72"/>
        <v>1</v>
      </c>
      <c r="AG186" s="168">
        <f t="shared" si="66"/>
        <v>4.2094434984686131E-2</v>
      </c>
      <c r="AH186" s="165">
        <f t="shared" si="78"/>
        <v>0</v>
      </c>
      <c r="AI186" s="212">
        <f t="shared" si="69"/>
        <v>1</v>
      </c>
      <c r="AJ186" s="102">
        <f t="shared" si="74"/>
        <v>0</v>
      </c>
      <c r="AK186" s="6" t="str">
        <f t="shared" si="59"/>
        <v/>
      </c>
      <c r="AL186" s="119">
        <f t="shared" si="76"/>
        <v>1</v>
      </c>
    </row>
    <row r="187" spans="1:38" ht="15.6">
      <c r="A187" s="206">
        <v>34883</v>
      </c>
      <c r="B187">
        <v>3.0799999237060498</v>
      </c>
      <c r="C187">
        <v>12.300000190734901</v>
      </c>
      <c r="D187">
        <v>0</v>
      </c>
      <c r="E187">
        <v>14.3739184855018</v>
      </c>
      <c r="F187" s="36">
        <f t="shared" si="54"/>
        <v>1.0444129125332466</v>
      </c>
      <c r="G187" s="41">
        <f t="shared" si="60"/>
        <v>45.862293717367152</v>
      </c>
      <c r="H187" s="42">
        <f t="shared" si="61"/>
        <v>0.91724587434734306</v>
      </c>
      <c r="I187" s="61">
        <f t="shared" si="55"/>
        <v>9.9950001239776878</v>
      </c>
      <c r="J187" s="35">
        <f t="shared" si="56"/>
        <v>1</v>
      </c>
      <c r="K187" s="89">
        <f t="shared" si="67"/>
        <v>1</v>
      </c>
      <c r="L187" s="89">
        <f t="shared" si="71"/>
        <v>1</v>
      </c>
      <c r="M187" s="168">
        <f t="shared" si="62"/>
        <v>3.7034312099015948E-2</v>
      </c>
      <c r="N187" s="165">
        <f t="shared" si="77"/>
        <v>0</v>
      </c>
      <c r="O187" s="212">
        <f t="shared" si="70"/>
        <v>1</v>
      </c>
      <c r="P187" s="102">
        <f t="shared" si="73"/>
        <v>0</v>
      </c>
      <c r="Q187" s="6" t="str">
        <f t="shared" si="53"/>
        <v/>
      </c>
      <c r="R187" s="119">
        <f t="shared" si="75"/>
        <v>1</v>
      </c>
      <c r="S187">
        <v>184</v>
      </c>
      <c r="T187">
        <v>-37.450000000000003</v>
      </c>
      <c r="U187" s="206">
        <v>39631</v>
      </c>
      <c r="V187">
        <v>3.2200000286102299</v>
      </c>
      <c r="W187">
        <v>14</v>
      </c>
      <c r="X187">
        <v>4.9000000953674299</v>
      </c>
      <c r="Y187">
        <v>14.459707777295099</v>
      </c>
      <c r="Z187" s="36">
        <f t="shared" si="57"/>
        <v>1.177061213677336</v>
      </c>
      <c r="AA187" s="41">
        <f t="shared" si="63"/>
        <v>25.111644186855102</v>
      </c>
      <c r="AB187" s="42">
        <f t="shared" si="64"/>
        <v>0.50223288373710206</v>
      </c>
      <c r="AC187" s="61">
        <f t="shared" si="58"/>
        <v>11.305000007152557</v>
      </c>
      <c r="AD187" s="37">
        <f t="shared" si="65"/>
        <v>1</v>
      </c>
      <c r="AE187" s="76">
        <f t="shared" si="68"/>
        <v>1</v>
      </c>
      <c r="AF187" s="89">
        <f t="shared" si="72"/>
        <v>1</v>
      </c>
      <c r="AG187" s="168">
        <f t="shared" si="66"/>
        <v>4.9980294491132234E-2</v>
      </c>
      <c r="AH187" s="165">
        <f t="shared" si="78"/>
        <v>0</v>
      </c>
      <c r="AI187" s="212">
        <f t="shared" si="69"/>
        <v>1</v>
      </c>
      <c r="AJ187" s="102">
        <f t="shared" si="74"/>
        <v>0</v>
      </c>
      <c r="AK187" s="6" t="str">
        <f t="shared" si="59"/>
        <v/>
      </c>
      <c r="AL187" s="119">
        <f t="shared" si="76"/>
        <v>1</v>
      </c>
    </row>
    <row r="188" spans="1:38" ht="15.6">
      <c r="A188" s="206">
        <v>34884</v>
      </c>
      <c r="B188">
        <v>2.0699999332428001</v>
      </c>
      <c r="C188">
        <v>10.1499996185303</v>
      </c>
      <c r="D188">
        <v>5.4000000953674299</v>
      </c>
      <c r="E188">
        <v>14.429576610836801</v>
      </c>
      <c r="F188" s="36">
        <f t="shared" si="54"/>
        <v>0.92066277540638586</v>
      </c>
      <c r="G188" s="41">
        <f t="shared" si="60"/>
        <v>50</v>
      </c>
      <c r="H188" s="42">
        <f t="shared" si="61"/>
        <v>1</v>
      </c>
      <c r="I188" s="61">
        <f t="shared" si="55"/>
        <v>8.1299996972084259</v>
      </c>
      <c r="J188" s="35">
        <f t="shared" si="56"/>
        <v>1</v>
      </c>
      <c r="K188" s="89">
        <f t="shared" si="67"/>
        <v>1</v>
      </c>
      <c r="L188" s="89">
        <f t="shared" si="71"/>
        <v>1</v>
      </c>
      <c r="M188" s="168">
        <f t="shared" si="62"/>
        <v>2.0841367550020966E-2</v>
      </c>
      <c r="N188" s="165">
        <f t="shared" si="77"/>
        <v>0</v>
      </c>
      <c r="O188" s="212">
        <f t="shared" si="70"/>
        <v>1</v>
      </c>
      <c r="P188" s="102">
        <f t="shared" si="73"/>
        <v>0</v>
      </c>
      <c r="Q188" s="6" t="str">
        <f t="shared" si="53"/>
        <v/>
      </c>
      <c r="R188" s="119">
        <f t="shared" si="75"/>
        <v>1</v>
      </c>
      <c r="S188">
        <v>185</v>
      </c>
      <c r="T188">
        <v>148.6</v>
      </c>
      <c r="U188" s="206">
        <v>39632</v>
      </c>
      <c r="V188">
        <v>4.9000000953674299</v>
      </c>
      <c r="W188">
        <v>12.0299997329712</v>
      </c>
      <c r="X188">
        <v>0.10000000149011599</v>
      </c>
      <c r="Y188">
        <v>14.5150692738844</v>
      </c>
      <c r="Z188" s="36">
        <f t="shared" si="57"/>
        <v>0.95565914955431486</v>
      </c>
      <c r="AA188" s="41">
        <f t="shared" si="63"/>
        <v>24.447116868701766</v>
      </c>
      <c r="AB188" s="42">
        <f t="shared" si="64"/>
        <v>0.48894233737403531</v>
      </c>
      <c r="AC188" s="61">
        <f t="shared" si="58"/>
        <v>10.247499823570259</v>
      </c>
      <c r="AD188" s="37">
        <f t="shared" si="65"/>
        <v>1</v>
      </c>
      <c r="AE188" s="76">
        <f t="shared" si="68"/>
        <v>1</v>
      </c>
      <c r="AF188" s="89">
        <f t="shared" si="72"/>
        <v>1</v>
      </c>
      <c r="AG188" s="168">
        <f t="shared" si="66"/>
        <v>3.9444390131952688E-2</v>
      </c>
      <c r="AH188" s="165">
        <f t="shared" si="78"/>
        <v>0</v>
      </c>
      <c r="AI188" s="212">
        <f t="shared" si="69"/>
        <v>1</v>
      </c>
      <c r="AJ188" s="102">
        <f t="shared" si="74"/>
        <v>0</v>
      </c>
      <c r="AK188" s="6" t="str">
        <f t="shared" si="59"/>
        <v/>
      </c>
      <c r="AL188" s="119">
        <f t="shared" si="76"/>
        <v>0</v>
      </c>
    </row>
    <row r="189" spans="1:38" ht="15.6">
      <c r="A189" s="206">
        <v>34885</v>
      </c>
      <c r="B189">
        <v>-1.2799999713897701</v>
      </c>
      <c r="C189">
        <v>11.4099998474121</v>
      </c>
      <c r="D189">
        <v>0.20000000298023199</v>
      </c>
      <c r="E189">
        <v>14.489582153596</v>
      </c>
      <c r="F189" s="36">
        <f t="shared" si="54"/>
        <v>1.1079486323494161</v>
      </c>
      <c r="G189" s="41">
        <f t="shared" si="60"/>
        <v>49.3136410971007</v>
      </c>
      <c r="H189" s="42">
        <f t="shared" si="61"/>
        <v>0.98627282194201404</v>
      </c>
      <c r="I189" s="61">
        <f t="shared" si="55"/>
        <v>8.2374998927116323</v>
      </c>
      <c r="J189" s="35">
        <f t="shared" si="56"/>
        <v>1</v>
      </c>
      <c r="K189" s="89">
        <f t="shared" si="67"/>
        <v>1</v>
      </c>
      <c r="L189" s="89">
        <f t="shared" si="71"/>
        <v>1</v>
      </c>
      <c r="M189" s="168">
        <f t="shared" si="62"/>
        <v>2.1688370863862227E-2</v>
      </c>
      <c r="N189" s="165">
        <f t="shared" si="77"/>
        <v>0</v>
      </c>
      <c r="O189" s="212">
        <f t="shared" si="70"/>
        <v>1</v>
      </c>
      <c r="P189" s="102">
        <f t="shared" si="73"/>
        <v>0</v>
      </c>
      <c r="Q189" s="6" t="str">
        <f t="shared" si="53"/>
        <v/>
      </c>
      <c r="R189" s="119">
        <f t="shared" si="75"/>
        <v>0</v>
      </c>
      <c r="S189">
        <v>186</v>
      </c>
      <c r="T189">
        <v>-37.450000000000003</v>
      </c>
      <c r="U189" s="206">
        <v>39633</v>
      </c>
      <c r="V189">
        <v>3.1700000762939502</v>
      </c>
      <c r="W189">
        <v>11.8800001144409</v>
      </c>
      <c r="X189">
        <v>1.20000004768372</v>
      </c>
      <c r="Y189">
        <v>14.574777194003801</v>
      </c>
      <c r="Z189" s="36">
        <f t="shared" si="57"/>
        <v>1.0226386678078845</v>
      </c>
      <c r="AA189" s="41">
        <f t="shared" si="63"/>
        <v>24.829005982139179</v>
      </c>
      <c r="AB189" s="42">
        <f t="shared" si="64"/>
        <v>0.49658011964278359</v>
      </c>
      <c r="AC189" s="61">
        <f t="shared" si="58"/>
        <v>9.7025001049041624</v>
      </c>
      <c r="AD189" s="37">
        <f t="shared" si="65"/>
        <v>1</v>
      </c>
      <c r="AE189" s="76">
        <f t="shared" si="68"/>
        <v>1</v>
      </c>
      <c r="AF189" s="89">
        <f t="shared" si="72"/>
        <v>1</v>
      </c>
      <c r="AG189" s="168">
        <f t="shared" si="66"/>
        <v>3.430081243636654E-2</v>
      </c>
      <c r="AH189" s="165">
        <f t="shared" si="78"/>
        <v>0</v>
      </c>
      <c r="AI189" s="212">
        <f t="shared" si="69"/>
        <v>1</v>
      </c>
      <c r="AJ189" s="102">
        <f t="shared" si="74"/>
        <v>0</v>
      </c>
      <c r="AK189" s="6" t="str">
        <f t="shared" si="59"/>
        <v/>
      </c>
      <c r="AL189" s="119">
        <f t="shared" si="76"/>
        <v>0</v>
      </c>
    </row>
    <row r="190" spans="1:38" ht="15.6">
      <c r="A190" s="206">
        <v>34886</v>
      </c>
      <c r="B190">
        <v>3.4100000858306898</v>
      </c>
      <c r="C190">
        <v>9.0900001525878906</v>
      </c>
      <c r="D190">
        <v>0.10000000149011599</v>
      </c>
      <c r="E190">
        <v>14.553917621857501</v>
      </c>
      <c r="F190" s="36">
        <f t="shared" si="54"/>
        <v>0.78312469161844123</v>
      </c>
      <c r="G190" s="41">
        <f t="shared" si="60"/>
        <v>48.787141345296064</v>
      </c>
      <c r="H190" s="42">
        <f t="shared" si="61"/>
        <v>0.97574282690592129</v>
      </c>
      <c r="I190" s="61">
        <f t="shared" si="55"/>
        <v>7.6700001358985901</v>
      </c>
      <c r="J190" s="35">
        <f t="shared" si="56"/>
        <v>1</v>
      </c>
      <c r="K190" s="89">
        <f t="shared" si="67"/>
        <v>1</v>
      </c>
      <c r="L190" s="89">
        <f t="shared" si="71"/>
        <v>1</v>
      </c>
      <c r="M190" s="168">
        <f t="shared" si="62"/>
        <v>1.7350179826750533E-2</v>
      </c>
      <c r="N190" s="165">
        <f t="shared" si="77"/>
        <v>0</v>
      </c>
      <c r="O190" s="212">
        <f t="shared" si="70"/>
        <v>1</v>
      </c>
      <c r="P190" s="102">
        <f t="shared" si="73"/>
        <v>0</v>
      </c>
      <c r="Q190" s="6" t="str">
        <f t="shared" si="53"/>
        <v/>
      </c>
      <c r="R190" s="119">
        <f t="shared" si="75"/>
        <v>0</v>
      </c>
      <c r="S190">
        <v>187</v>
      </c>
      <c r="T190">
        <v>148.6</v>
      </c>
      <c r="U190" s="206">
        <v>39634</v>
      </c>
      <c r="V190">
        <v>-1.1399999856948899</v>
      </c>
      <c r="W190">
        <v>13.8699998855591</v>
      </c>
      <c r="X190">
        <v>0.30000001192092901</v>
      </c>
      <c r="Y190">
        <v>14.6388145802549</v>
      </c>
      <c r="Z190" s="36">
        <f t="shared" si="57"/>
        <v>1.2866037248686595</v>
      </c>
      <c r="AA190" s="41">
        <f t="shared" si="63"/>
        <v>24.099723014165182</v>
      </c>
      <c r="AB190" s="42">
        <f t="shared" si="64"/>
        <v>0.48199446028330362</v>
      </c>
      <c r="AC190" s="61">
        <f t="shared" si="58"/>
        <v>10.117499917745603</v>
      </c>
      <c r="AD190" s="37">
        <f t="shared" si="65"/>
        <v>1</v>
      </c>
      <c r="AE190" s="76">
        <f t="shared" si="68"/>
        <v>1</v>
      </c>
      <c r="AF190" s="89">
        <f t="shared" si="72"/>
        <v>1</v>
      </c>
      <c r="AG190" s="168">
        <f t="shared" si="66"/>
        <v>3.8197910602860083E-2</v>
      </c>
      <c r="AH190" s="165">
        <f t="shared" si="78"/>
        <v>0</v>
      </c>
      <c r="AI190" s="212">
        <f t="shared" si="69"/>
        <v>1</v>
      </c>
      <c r="AJ190" s="102">
        <f t="shared" si="74"/>
        <v>0</v>
      </c>
      <c r="AK190" s="6" t="str">
        <f t="shared" si="59"/>
        <v/>
      </c>
      <c r="AL190" s="119">
        <f t="shared" si="76"/>
        <v>0</v>
      </c>
    </row>
    <row r="191" spans="1:38" ht="15.6">
      <c r="A191" s="206">
        <v>34887</v>
      </c>
      <c r="B191">
        <v>0.61000001430511497</v>
      </c>
      <c r="C191">
        <v>8.1199998855590803</v>
      </c>
      <c r="D191">
        <v>2.2000000476837198</v>
      </c>
      <c r="E191">
        <v>14.622565523699301</v>
      </c>
      <c r="F191" s="36">
        <f t="shared" si="54"/>
        <v>0.8338213810158378</v>
      </c>
      <c r="G191" s="41">
        <f t="shared" si="60"/>
        <v>50</v>
      </c>
      <c r="H191" s="42">
        <f t="shared" si="61"/>
        <v>1</v>
      </c>
      <c r="I191" s="61">
        <f t="shared" si="55"/>
        <v>6.2424999177455884</v>
      </c>
      <c r="J191" s="35">
        <f t="shared" si="56"/>
        <v>1</v>
      </c>
      <c r="K191" s="89">
        <f t="shared" si="67"/>
        <v>1</v>
      </c>
      <c r="L191" s="89">
        <f t="shared" si="71"/>
        <v>1</v>
      </c>
      <c r="M191" s="168">
        <f t="shared" si="62"/>
        <v>8.0003164213995562E-3</v>
      </c>
      <c r="N191" s="165">
        <f t="shared" si="77"/>
        <v>0</v>
      </c>
      <c r="O191" s="212">
        <f t="shared" si="70"/>
        <v>1</v>
      </c>
      <c r="P191" s="102">
        <f t="shared" si="73"/>
        <v>0</v>
      </c>
      <c r="Q191" s="6" t="str">
        <f t="shared" si="53"/>
        <v/>
      </c>
      <c r="R191" s="119">
        <f t="shared" si="75"/>
        <v>0</v>
      </c>
      <c r="S191">
        <v>188</v>
      </c>
      <c r="T191">
        <v>-37.450000000000003</v>
      </c>
      <c r="U191" s="206">
        <v>39635</v>
      </c>
      <c r="V191">
        <v>1.3999999761581401</v>
      </c>
      <c r="W191">
        <v>16.819999694824201</v>
      </c>
      <c r="X191">
        <v>0</v>
      </c>
      <c r="Y191">
        <v>14.707164475239001</v>
      </c>
      <c r="Z191" s="36">
        <f t="shared" si="57"/>
        <v>1.4589707294684899</v>
      </c>
      <c r="AA191" s="41">
        <f t="shared" si="63"/>
        <v>22.932546430590389</v>
      </c>
      <c r="AB191" s="42">
        <f t="shared" si="64"/>
        <v>0.45865092861180778</v>
      </c>
      <c r="AC191" s="61">
        <f t="shared" si="58"/>
        <v>12.964999765157685</v>
      </c>
      <c r="AD191" s="37">
        <f t="shared" si="65"/>
        <v>1</v>
      </c>
      <c r="AE191" s="76">
        <f t="shared" si="68"/>
        <v>1</v>
      </c>
      <c r="AF191" s="89">
        <f t="shared" si="72"/>
        <v>1</v>
      </c>
      <c r="AG191" s="168">
        <f t="shared" si="66"/>
        <v>6.7507301638069367E-2</v>
      </c>
      <c r="AH191" s="165">
        <f t="shared" si="78"/>
        <v>0</v>
      </c>
      <c r="AI191" s="212">
        <f t="shared" si="69"/>
        <v>1</v>
      </c>
      <c r="AJ191" s="102">
        <f t="shared" si="74"/>
        <v>0</v>
      </c>
      <c r="AK191" s="6" t="str">
        <f t="shared" si="59"/>
        <v/>
      </c>
      <c r="AL191" s="119">
        <f t="shared" si="76"/>
        <v>0</v>
      </c>
    </row>
    <row r="192" spans="1:38" ht="15.6">
      <c r="A192" s="206">
        <v>34888</v>
      </c>
      <c r="B192">
        <v>1.2200000286102299</v>
      </c>
      <c r="C192">
        <v>9.0500001907348597</v>
      </c>
      <c r="D192">
        <v>0</v>
      </c>
      <c r="E192">
        <v>14.695508367199601</v>
      </c>
      <c r="F192" s="36">
        <f t="shared" si="54"/>
        <v>0.88537243802231358</v>
      </c>
      <c r="G192" s="41">
        <f t="shared" si="60"/>
        <v>49.291702049582149</v>
      </c>
      <c r="H192" s="42">
        <f t="shared" si="61"/>
        <v>0.98583404099164296</v>
      </c>
      <c r="I192" s="61">
        <f t="shared" si="55"/>
        <v>7.0925001502037022</v>
      </c>
      <c r="J192" s="35">
        <f t="shared" si="56"/>
        <v>1</v>
      </c>
      <c r="K192" s="89">
        <f t="shared" si="67"/>
        <v>1</v>
      </c>
      <c r="L192" s="89">
        <f t="shared" si="71"/>
        <v>1</v>
      </c>
      <c r="M192" s="168">
        <f t="shared" si="62"/>
        <v>1.3287218328935894E-2</v>
      </c>
      <c r="N192" s="165">
        <f t="shared" si="77"/>
        <v>0</v>
      </c>
      <c r="O192" s="212">
        <f t="shared" si="70"/>
        <v>1</v>
      </c>
      <c r="P192" s="102">
        <f t="shared" si="73"/>
        <v>0</v>
      </c>
      <c r="Q192" s="6" t="str">
        <f t="shared" si="53"/>
        <v/>
      </c>
      <c r="R192" s="119">
        <f t="shared" si="75"/>
        <v>0</v>
      </c>
      <c r="S192">
        <v>189</v>
      </c>
      <c r="T192">
        <v>148.6</v>
      </c>
      <c r="U192" s="206">
        <v>39636</v>
      </c>
      <c r="V192">
        <v>4.8699998855590803</v>
      </c>
      <c r="W192">
        <v>14.5900001525879</v>
      </c>
      <c r="X192">
        <v>0.40000000596046398</v>
      </c>
      <c r="Y192">
        <v>14.779809921557399</v>
      </c>
      <c r="Z192" s="36">
        <f t="shared" si="57"/>
        <v>1.1908853440939715</v>
      </c>
      <c r="AA192" s="41">
        <f t="shared" si="63"/>
        <v>22.379838161275675</v>
      </c>
      <c r="AB192" s="42">
        <f t="shared" si="64"/>
        <v>0.44759676322551351</v>
      </c>
      <c r="AC192" s="61">
        <f t="shared" si="58"/>
        <v>12.160000085830696</v>
      </c>
      <c r="AD192" s="37">
        <f t="shared" si="65"/>
        <v>1</v>
      </c>
      <c r="AE192" s="76" t="str">
        <f t="shared" si="68"/>
        <v/>
      </c>
      <c r="AF192" s="89">
        <f t="shared" si="72"/>
        <v>1</v>
      </c>
      <c r="AG192" s="168">
        <f t="shared" si="66"/>
        <v>5.8905756914657853E-2</v>
      </c>
      <c r="AH192" s="165">
        <f t="shared" si="78"/>
        <v>0</v>
      </c>
      <c r="AI192" s="212">
        <f t="shared" si="69"/>
        <v>1</v>
      </c>
      <c r="AJ192" s="102">
        <f t="shared" si="74"/>
        <v>0</v>
      </c>
      <c r="AK192" s="6" t="str">
        <f t="shared" si="59"/>
        <v/>
      </c>
      <c r="AL192" s="119">
        <f t="shared" si="76"/>
        <v>0</v>
      </c>
    </row>
    <row r="193" spans="1:38" ht="15.6">
      <c r="A193" s="206">
        <v>34889</v>
      </c>
      <c r="B193">
        <v>2.0099999904632599</v>
      </c>
      <c r="C193">
        <v>9.9700002670288104</v>
      </c>
      <c r="D193">
        <v>0</v>
      </c>
      <c r="E193">
        <v>14.7727286604366</v>
      </c>
      <c r="F193" s="36">
        <f t="shared" si="54"/>
        <v>0.93083661549364138</v>
      </c>
      <c r="G193" s="41">
        <f t="shared" si="60"/>
        <v>48.547032757187239</v>
      </c>
      <c r="H193" s="42">
        <f t="shared" si="61"/>
        <v>0.97094065514374472</v>
      </c>
      <c r="I193" s="61">
        <f t="shared" si="55"/>
        <v>7.9800001978874224</v>
      </c>
      <c r="J193" s="35">
        <f t="shared" si="56"/>
        <v>1</v>
      </c>
      <c r="K193" s="89" t="str">
        <f t="shared" si="67"/>
        <v/>
      </c>
      <c r="L193" s="89">
        <f t="shared" si="71"/>
        <v>1</v>
      </c>
      <c r="M193" s="168">
        <f t="shared" si="62"/>
        <v>1.967895882233462E-2</v>
      </c>
      <c r="N193" s="165">
        <f t="shared" si="77"/>
        <v>0</v>
      </c>
      <c r="O193" s="212">
        <f t="shared" si="70"/>
        <v>1</v>
      </c>
      <c r="P193" s="102">
        <f t="shared" si="73"/>
        <v>0</v>
      </c>
      <c r="Q193" s="6" t="str">
        <f t="shared" si="53"/>
        <v/>
      </c>
      <c r="R193" s="119">
        <f t="shared" si="75"/>
        <v>0</v>
      </c>
      <c r="S193">
        <v>190</v>
      </c>
      <c r="T193">
        <v>-37.450000000000003</v>
      </c>
      <c r="U193" s="206">
        <v>39637</v>
      </c>
      <c r="V193">
        <v>0.93999999761581399</v>
      </c>
      <c r="W193">
        <v>12.8999996185303</v>
      </c>
      <c r="X193">
        <v>0.30000001192092901</v>
      </c>
      <c r="Y193">
        <v>14.8567339618115</v>
      </c>
      <c r="Z193" s="36">
        <f t="shared" si="57"/>
        <v>1.1923373383071008</v>
      </c>
      <c r="AA193" s="41">
        <f t="shared" si="63"/>
        <v>21.725968302550925</v>
      </c>
      <c r="AB193" s="42">
        <f t="shared" si="64"/>
        <v>0.43451936605101849</v>
      </c>
      <c r="AC193" s="61">
        <f t="shared" si="58"/>
        <v>9.9099997133016782</v>
      </c>
      <c r="AD193" s="37">
        <f t="shared" si="65"/>
        <v>1</v>
      </c>
      <c r="AE193" s="76" t="str">
        <f t="shared" si="68"/>
        <v/>
      </c>
      <c r="AF193" s="89">
        <f t="shared" si="72"/>
        <v>1</v>
      </c>
      <c r="AG193" s="168">
        <f t="shared" si="66"/>
        <v>3.623333382763242E-2</v>
      </c>
      <c r="AH193" s="165">
        <f t="shared" si="78"/>
        <v>0</v>
      </c>
      <c r="AI193" s="212">
        <f t="shared" si="69"/>
        <v>1</v>
      </c>
      <c r="AJ193" s="102">
        <f t="shared" si="74"/>
        <v>0</v>
      </c>
      <c r="AK193" s="6">
        <f t="shared" si="59"/>
        <v>39637</v>
      </c>
      <c r="AL193" s="119">
        <f t="shared" si="76"/>
        <v>1</v>
      </c>
    </row>
    <row r="194" spans="1:38" ht="15.6">
      <c r="A194" s="206">
        <v>34890</v>
      </c>
      <c r="B194">
        <v>-2.3399999141693102</v>
      </c>
      <c r="C194">
        <v>12.430000305175801</v>
      </c>
      <c r="D194">
        <v>0</v>
      </c>
      <c r="E194">
        <v>14.8542089114883</v>
      </c>
      <c r="F194" s="36">
        <f t="shared" si="54"/>
        <v>1.2243136633158738</v>
      </c>
      <c r="G194" s="41">
        <f t="shared" si="60"/>
        <v>47.567581826534543</v>
      </c>
      <c r="H194" s="42">
        <f t="shared" si="61"/>
        <v>0.95135163653069088</v>
      </c>
      <c r="I194" s="61">
        <f t="shared" si="55"/>
        <v>8.7375002503395223</v>
      </c>
      <c r="J194" s="35">
        <f t="shared" si="56"/>
        <v>1</v>
      </c>
      <c r="K194" s="89" t="str">
        <f t="shared" si="67"/>
        <v/>
      </c>
      <c r="L194" s="89">
        <f t="shared" si="71"/>
        <v>1</v>
      </c>
      <c r="M194" s="168">
        <f t="shared" si="62"/>
        <v>2.5775789718583093E-2</v>
      </c>
      <c r="N194" s="165">
        <f t="shared" si="77"/>
        <v>0</v>
      </c>
      <c r="O194" s="212">
        <f t="shared" si="70"/>
        <v>1</v>
      </c>
      <c r="P194" s="102">
        <f t="shared" si="73"/>
        <v>0</v>
      </c>
      <c r="Q194" s="6">
        <f t="shared" si="53"/>
        <v>34890</v>
      </c>
      <c r="R194" s="119">
        <f t="shared" si="75"/>
        <v>1</v>
      </c>
      <c r="S194">
        <v>191</v>
      </c>
      <c r="T194">
        <v>148.6</v>
      </c>
      <c r="U194" s="206">
        <v>39638</v>
      </c>
      <c r="V194">
        <v>0.490000009536743</v>
      </c>
      <c r="W194">
        <v>10.810000419616699</v>
      </c>
      <c r="X194">
        <v>0.10000000149011599</v>
      </c>
      <c r="Y194">
        <v>14.9379196386028</v>
      </c>
      <c r="Z194" s="36">
        <f t="shared" si="57"/>
        <v>1.0564150476283731</v>
      </c>
      <c r="AA194" s="41">
        <f t="shared" si="63"/>
        <v>20.980836265938343</v>
      </c>
      <c r="AB194" s="42">
        <f t="shared" si="64"/>
        <v>0.41961672531876687</v>
      </c>
      <c r="AC194" s="61">
        <f t="shared" si="58"/>
        <v>8.2300003170967102</v>
      </c>
      <c r="AD194" s="37">
        <f t="shared" si="65"/>
        <v>1</v>
      </c>
      <c r="AE194" s="76" t="str">
        <f t="shared" si="68"/>
        <v/>
      </c>
      <c r="AF194" s="89">
        <f t="shared" si="72"/>
        <v>1</v>
      </c>
      <c r="AG194" s="168">
        <f t="shared" si="66"/>
        <v>2.1628907483229296E-2</v>
      </c>
      <c r="AH194" s="165">
        <f t="shared" si="78"/>
        <v>0</v>
      </c>
      <c r="AI194" s="212">
        <f t="shared" si="69"/>
        <v>1</v>
      </c>
      <c r="AJ194" s="102">
        <f t="shared" si="74"/>
        <v>0</v>
      </c>
      <c r="AK194" s="6" t="str">
        <f t="shared" si="59"/>
        <v/>
      </c>
      <c r="AL194" s="119">
        <f t="shared" si="76"/>
        <v>1</v>
      </c>
    </row>
    <row r="195" spans="1:38" ht="15.6">
      <c r="A195" s="206">
        <v>34891</v>
      </c>
      <c r="B195">
        <v>0.83999997377395597</v>
      </c>
      <c r="C195">
        <v>12.1599998474121</v>
      </c>
      <c r="D195">
        <v>0.10000000149011599</v>
      </c>
      <c r="E195">
        <v>14.9399316284329</v>
      </c>
      <c r="F195" s="36">
        <f t="shared" si="54"/>
        <v>1.1466736813487428</v>
      </c>
      <c r="G195" s="41">
        <f t="shared" si="60"/>
        <v>46.750242882945663</v>
      </c>
      <c r="H195" s="42">
        <f t="shared" si="61"/>
        <v>0.93500485765891328</v>
      </c>
      <c r="I195" s="61">
        <f t="shared" si="55"/>
        <v>9.329999879002564</v>
      </c>
      <c r="J195" s="35">
        <f t="shared" si="56"/>
        <v>1</v>
      </c>
      <c r="K195" s="89" t="str">
        <f t="shared" si="67"/>
        <v/>
      </c>
      <c r="L195" s="89">
        <f t="shared" si="71"/>
        <v>1</v>
      </c>
      <c r="M195" s="168">
        <f t="shared" si="62"/>
        <v>3.0916579693541748E-2</v>
      </c>
      <c r="N195" s="165">
        <f t="shared" si="77"/>
        <v>0</v>
      </c>
      <c r="O195" s="212">
        <f t="shared" si="70"/>
        <v>1</v>
      </c>
      <c r="P195" s="102">
        <f t="shared" si="73"/>
        <v>0</v>
      </c>
      <c r="Q195" s="6" t="str">
        <f t="shared" ref="Q195:Q258" si="79">IF(R195&gt;R194,A195,"")</f>
        <v/>
      </c>
      <c r="R195" s="119">
        <f t="shared" si="75"/>
        <v>1</v>
      </c>
      <c r="S195">
        <v>192</v>
      </c>
      <c r="T195">
        <v>-37.450000000000003</v>
      </c>
      <c r="U195" s="206">
        <v>39639</v>
      </c>
      <c r="V195">
        <v>0.479999989271164</v>
      </c>
      <c r="W195">
        <v>12.2600002288818</v>
      </c>
      <c r="X195">
        <v>0</v>
      </c>
      <c r="Y195">
        <v>15.0233499945325</v>
      </c>
      <c r="Z195" s="36">
        <f t="shared" si="57"/>
        <v>1.1699783857977177</v>
      </c>
      <c r="AA195" s="41">
        <f t="shared" si="63"/>
        <v>20.044853557300168</v>
      </c>
      <c r="AB195" s="42">
        <f t="shared" si="64"/>
        <v>0.40089707114600337</v>
      </c>
      <c r="AC195" s="61">
        <f t="shared" si="58"/>
        <v>9.3150001689791413</v>
      </c>
      <c r="AD195" s="37">
        <f t="shared" si="65"/>
        <v>1</v>
      </c>
      <c r="AE195" s="76" t="str">
        <f t="shared" si="68"/>
        <v/>
      </c>
      <c r="AF195" s="89">
        <f t="shared" si="72"/>
        <v>1</v>
      </c>
      <c r="AG195" s="168">
        <f t="shared" si="66"/>
        <v>3.0782682015824226E-2</v>
      </c>
      <c r="AH195" s="165">
        <f t="shared" si="78"/>
        <v>0</v>
      </c>
      <c r="AI195" s="212">
        <f t="shared" si="69"/>
        <v>1</v>
      </c>
      <c r="AJ195" s="102">
        <f t="shared" si="74"/>
        <v>0</v>
      </c>
      <c r="AK195" s="6" t="str">
        <f t="shared" si="59"/>
        <v/>
      </c>
      <c r="AL195" s="119">
        <f t="shared" si="76"/>
        <v>1</v>
      </c>
    </row>
    <row r="196" spans="1:38" ht="15.6">
      <c r="A196" s="206">
        <v>34892</v>
      </c>
      <c r="B196">
        <v>2.5999999046325701</v>
      </c>
      <c r="C196">
        <v>10.050000190734901</v>
      </c>
      <c r="D196">
        <v>0</v>
      </c>
      <c r="E196">
        <v>15.0298793193486</v>
      </c>
      <c r="F196" s="36">
        <f t="shared" ref="F196:F259" si="80">0.0023*(AVERAGE(B196:C196)+17.8)*(C196-B196)^0.5*E196/2.45</f>
        <v>0.92910054049900515</v>
      </c>
      <c r="G196" s="41">
        <f t="shared" si="60"/>
        <v>46.00696245054646</v>
      </c>
      <c r="H196" s="42">
        <f t="shared" si="61"/>
        <v>0.92013924901092925</v>
      </c>
      <c r="I196" s="61">
        <f t="shared" ref="I196:I259" si="81">(C196-(C196-B196)/4)</f>
        <v>8.187500119209318</v>
      </c>
      <c r="J196" s="35">
        <f t="shared" ref="J196:J259" si="82">IF(H196&gt;$AQ$3,1," ")</f>
        <v>1</v>
      </c>
      <c r="K196" s="89" t="str">
        <f t="shared" si="67"/>
        <v/>
      </c>
      <c r="L196" s="89">
        <f t="shared" si="71"/>
        <v>1</v>
      </c>
      <c r="M196" s="168">
        <f t="shared" si="62"/>
        <v>2.1292983536383588E-2</v>
      </c>
      <c r="N196" s="165">
        <f t="shared" si="77"/>
        <v>0</v>
      </c>
      <c r="O196" s="212">
        <f t="shared" si="70"/>
        <v>1</v>
      </c>
      <c r="P196" s="102">
        <f t="shared" si="73"/>
        <v>0</v>
      </c>
      <c r="Q196" s="6" t="str">
        <f t="shared" si="79"/>
        <v/>
      </c>
      <c r="R196" s="119">
        <f t="shared" si="75"/>
        <v>1</v>
      </c>
      <c r="S196">
        <v>193</v>
      </c>
      <c r="T196">
        <v>148.6</v>
      </c>
      <c r="U196" s="206">
        <v>39640</v>
      </c>
      <c r="V196">
        <v>2.1800000667571999</v>
      </c>
      <c r="W196">
        <v>10.039999961853001</v>
      </c>
      <c r="X196">
        <v>2.2999999523162802</v>
      </c>
      <c r="Y196">
        <v>15.113008072202</v>
      </c>
      <c r="Z196" s="36">
        <f t="shared" ref="Z196:Z259" si="83">0.0023*(AVERAGE(V196:W196)+17.8)*(W196-V196)^0.5*Y196/2.45</f>
        <v>0.95105035598408971</v>
      </c>
      <c r="AA196" s="41">
        <f t="shared" si="63"/>
        <v>21.584013224829178</v>
      </c>
      <c r="AB196" s="42">
        <f t="shared" si="64"/>
        <v>0.43168026449658359</v>
      </c>
      <c r="AC196" s="61">
        <f t="shared" ref="AC196:AC259" si="84">(W196-(W196-V196)/4)</f>
        <v>8.0749999880790497</v>
      </c>
      <c r="AD196" s="37">
        <f t="shared" si="65"/>
        <v>1</v>
      </c>
      <c r="AE196" s="76" t="str">
        <f t="shared" si="68"/>
        <v/>
      </c>
      <c r="AF196" s="89">
        <f t="shared" si="72"/>
        <v>1</v>
      </c>
      <c r="AG196" s="168">
        <f t="shared" si="66"/>
        <v>2.0412502327686127E-2</v>
      </c>
      <c r="AH196" s="165">
        <f t="shared" si="78"/>
        <v>0</v>
      </c>
      <c r="AI196" s="212">
        <f t="shared" si="69"/>
        <v>1</v>
      </c>
      <c r="AJ196" s="102">
        <f t="shared" si="74"/>
        <v>0</v>
      </c>
      <c r="AK196" s="6" t="str">
        <f t="shared" ref="AK196:AK259" si="85">IF(AL196&gt;AL195,U196,"")</f>
        <v/>
      </c>
      <c r="AL196" s="119">
        <f t="shared" si="76"/>
        <v>1</v>
      </c>
    </row>
    <row r="197" spans="1:38" ht="15.6">
      <c r="A197" s="206">
        <v>34893</v>
      </c>
      <c r="B197">
        <v>0.730000019073486</v>
      </c>
      <c r="C197">
        <v>11.1599998474121</v>
      </c>
      <c r="D197">
        <v>1.20000004768372</v>
      </c>
      <c r="E197">
        <v>15.1240344923135</v>
      </c>
      <c r="F197" s="36">
        <f t="shared" si="80"/>
        <v>1.08878902404589</v>
      </c>
      <c r="G197" s="41">
        <f t="shared" ref="G197:G260" si="86">IF((D197+G196-($AQ$2*F197))&gt;0,IF((D197+G196-($AQ$2*F197))&gt;$AQ$1,$AQ$1,(D197+G196-($AQ$2*F197))),0)</f>
        <v>46.335931278993471</v>
      </c>
      <c r="H197" s="42">
        <f t="shared" ref="H197:H260" si="87">IF(G197/$AQ$1&gt;1,1,G197/$AQ$1)</f>
        <v>0.92671862557986939</v>
      </c>
      <c r="I197" s="61">
        <f t="shared" si="81"/>
        <v>8.5524998903274465</v>
      </c>
      <c r="J197" s="35">
        <f t="shared" si="82"/>
        <v>1</v>
      </c>
      <c r="K197" s="89" t="str">
        <f t="shared" si="67"/>
        <v/>
      </c>
      <c r="L197" s="89">
        <f t="shared" si="71"/>
        <v>1</v>
      </c>
      <c r="M197" s="168">
        <f t="shared" ref="M197:M260" si="88">IF(AND(I197&lt;21.5,I197&gt;4.5),0.000318*I197*(I197-4.5)*((21.5-I197)^(1/3.25)),0)</f>
        <v>2.4235627142050822E-2</v>
      </c>
      <c r="N197" s="165">
        <f t="shared" si="77"/>
        <v>0</v>
      </c>
      <c r="O197" s="212">
        <f t="shared" si="70"/>
        <v>1</v>
      </c>
      <c r="P197" s="102">
        <f t="shared" si="73"/>
        <v>0</v>
      </c>
      <c r="Q197" s="6" t="str">
        <f t="shared" si="79"/>
        <v/>
      </c>
      <c r="R197" s="119">
        <f t="shared" si="75"/>
        <v>1</v>
      </c>
      <c r="S197">
        <v>194</v>
      </c>
      <c r="T197">
        <v>-37.450000000000003</v>
      </c>
      <c r="U197" s="206">
        <v>39641</v>
      </c>
      <c r="V197">
        <v>0.33000001311302202</v>
      </c>
      <c r="W197">
        <v>11.060000419616699</v>
      </c>
      <c r="X197">
        <v>0.30000001192092901</v>
      </c>
      <c r="Y197">
        <v>15.206876914212801</v>
      </c>
      <c r="Z197" s="36">
        <f t="shared" si="83"/>
        <v>1.0986948908404319</v>
      </c>
      <c r="AA197" s="41">
        <f t="shared" ref="AA197:AA260" si="89">IF((X197+AA196-($AP$2*Z197))&gt;0,IF((X197+AA196-($AP$2*Z197))&gt;$AP$1,$AP$1,(X197+AA196-($AP$2*Z197))),0)</f>
        <v>21.005057324077761</v>
      </c>
      <c r="AB197" s="42">
        <f t="shared" ref="AB197:AB260" si="90">IF(AA197/$AP$1&gt;1,1,AA197/$AP$1)</f>
        <v>0.42010114648155522</v>
      </c>
      <c r="AC197" s="61">
        <f t="shared" si="84"/>
        <v>8.3775003179907799</v>
      </c>
      <c r="AD197" s="37">
        <f t="shared" ref="AD197:AD260" si="91">IF(AB197&gt;$AP$3,1," ")</f>
        <v>1</v>
      </c>
      <c r="AE197" s="76" t="str">
        <f t="shared" si="68"/>
        <v/>
      </c>
      <c r="AF197" s="89">
        <f t="shared" si="72"/>
        <v>1</v>
      </c>
      <c r="AG197" s="168">
        <f t="shared" ref="AG197:AG260" si="92">IF(AND(AC197&lt;21.5,AC197&gt;4.5),0.000318*AC197*(AC197-4.5)*((21.5-AC197)^(1/3.25)),0)</f>
        <v>2.2808593953896398E-2</v>
      </c>
      <c r="AH197" s="165">
        <f t="shared" si="78"/>
        <v>0</v>
      </c>
      <c r="AI197" s="212">
        <f t="shared" si="69"/>
        <v>1</v>
      </c>
      <c r="AJ197" s="102">
        <f t="shared" si="74"/>
        <v>0</v>
      </c>
      <c r="AK197" s="6" t="str">
        <f t="shared" si="85"/>
        <v/>
      </c>
      <c r="AL197" s="119">
        <f t="shared" si="76"/>
        <v>1</v>
      </c>
    </row>
    <row r="198" spans="1:38" ht="15.6">
      <c r="A198" s="206">
        <v>34894</v>
      </c>
      <c r="B198">
        <v>3.21000003814697</v>
      </c>
      <c r="C198">
        <v>11.6599998474121</v>
      </c>
      <c r="D198">
        <v>9.1999998092651403</v>
      </c>
      <c r="E198">
        <v>15.2223796554057</v>
      </c>
      <c r="F198" s="36">
        <f t="shared" si="80"/>
        <v>1.0482767621799656</v>
      </c>
      <c r="G198" s="41">
        <f t="shared" si="86"/>
        <v>50</v>
      </c>
      <c r="H198" s="42">
        <f t="shared" si="87"/>
        <v>1</v>
      </c>
      <c r="I198" s="61">
        <f t="shared" si="81"/>
        <v>9.5474998950958181</v>
      </c>
      <c r="J198" s="35">
        <f t="shared" si="82"/>
        <v>1</v>
      </c>
      <c r="K198" s="89">
        <f t="shared" ref="K198:K261" si="93">IF((SUM(D194:D198))&gt;$AQ$6,1,"")</f>
        <v>1</v>
      </c>
      <c r="L198" s="89">
        <f t="shared" si="71"/>
        <v>1</v>
      </c>
      <c r="M198" s="168">
        <f t="shared" si="88"/>
        <v>3.2879020575734823E-2</v>
      </c>
      <c r="N198" s="165">
        <f t="shared" si="77"/>
        <v>0</v>
      </c>
      <c r="O198" s="212">
        <f t="shared" si="70"/>
        <v>1</v>
      </c>
      <c r="P198" s="102">
        <f t="shared" si="73"/>
        <v>0</v>
      </c>
      <c r="Q198" s="6" t="str">
        <f t="shared" si="79"/>
        <v/>
      </c>
      <c r="R198" s="119">
        <f t="shared" si="75"/>
        <v>1</v>
      </c>
      <c r="S198">
        <v>195</v>
      </c>
      <c r="T198">
        <v>148.6</v>
      </c>
      <c r="U198" s="206">
        <v>39642</v>
      </c>
      <c r="V198">
        <v>-0.54000002145767201</v>
      </c>
      <c r="W198">
        <v>13.1099996566772</v>
      </c>
      <c r="X198">
        <v>0</v>
      </c>
      <c r="Y198">
        <v>15.304939563166201</v>
      </c>
      <c r="Z198" s="36">
        <f t="shared" si="83"/>
        <v>1.2785165039336563</v>
      </c>
      <c r="AA198" s="41">
        <f t="shared" si="89"/>
        <v>19.982244120930837</v>
      </c>
      <c r="AB198" s="42">
        <f t="shared" si="90"/>
        <v>0.39964488241861673</v>
      </c>
      <c r="AC198" s="61">
        <f t="shared" si="84"/>
        <v>9.697499737143481</v>
      </c>
      <c r="AD198" s="37">
        <f t="shared" si="91"/>
        <v>1</v>
      </c>
      <c r="AE198" s="76" t="str">
        <f t="shared" ref="AE198:AE261" si="94">IF((SUM(X194:X198))&gt;$AP$6,1,"")</f>
        <v/>
      </c>
      <c r="AF198" s="89">
        <f t="shared" si="72"/>
        <v>1</v>
      </c>
      <c r="AG198" s="168">
        <f t="shared" si="92"/>
        <v>3.4254649819606249E-2</v>
      </c>
      <c r="AH198" s="165">
        <f t="shared" si="78"/>
        <v>0</v>
      </c>
      <c r="AI198" s="212">
        <f t="shared" si="69"/>
        <v>1</v>
      </c>
      <c r="AJ198" s="102">
        <f t="shared" si="74"/>
        <v>0</v>
      </c>
      <c r="AK198" s="6" t="str">
        <f t="shared" si="85"/>
        <v/>
      </c>
      <c r="AL198" s="119">
        <f t="shared" si="76"/>
        <v>0</v>
      </c>
    </row>
    <row r="199" spans="1:38" ht="15.6">
      <c r="A199" s="206">
        <v>34895</v>
      </c>
      <c r="B199">
        <v>3.3099999427795401</v>
      </c>
      <c r="C199">
        <v>10.539999961853001</v>
      </c>
      <c r="D199">
        <v>0.80000001192092896</v>
      </c>
      <c r="E199">
        <v>15.3248973167033</v>
      </c>
      <c r="F199" s="36">
        <f t="shared" si="80"/>
        <v>0.95645551030220455</v>
      </c>
      <c r="G199" s="41">
        <f t="shared" si="86"/>
        <v>50</v>
      </c>
      <c r="H199" s="42">
        <f t="shared" si="87"/>
        <v>1</v>
      </c>
      <c r="I199" s="61">
        <f t="shared" si="81"/>
        <v>8.7324999570846362</v>
      </c>
      <c r="J199" s="35">
        <f t="shared" si="82"/>
        <v>1</v>
      </c>
      <c r="K199" s="89">
        <f t="shared" si="93"/>
        <v>1</v>
      </c>
      <c r="L199" s="89">
        <f t="shared" si="71"/>
        <v>1</v>
      </c>
      <c r="M199" s="168">
        <f t="shared" si="88"/>
        <v>2.5733741946231094E-2</v>
      </c>
      <c r="N199" s="165">
        <f t="shared" si="77"/>
        <v>0</v>
      </c>
      <c r="O199" s="212">
        <f t="shared" si="70"/>
        <v>1</v>
      </c>
      <c r="P199" s="102">
        <f t="shared" si="73"/>
        <v>0</v>
      </c>
      <c r="Q199" s="6" t="str">
        <f t="shared" si="79"/>
        <v/>
      </c>
      <c r="R199" s="119">
        <f t="shared" si="75"/>
        <v>1</v>
      </c>
      <c r="S199">
        <v>196</v>
      </c>
      <c r="T199">
        <v>-37.450000000000003</v>
      </c>
      <c r="U199" s="206">
        <v>39643</v>
      </c>
      <c r="V199">
        <v>3.8299999237060498</v>
      </c>
      <c r="W199">
        <v>16.219999313354499</v>
      </c>
      <c r="X199">
        <v>0.89999997615814198</v>
      </c>
      <c r="Y199">
        <v>15.4071790616635</v>
      </c>
      <c r="Z199" s="36">
        <f t="shared" si="83"/>
        <v>1.4166275748559014</v>
      </c>
      <c r="AA199" s="41">
        <f t="shared" si="89"/>
        <v>19.748942037204259</v>
      </c>
      <c r="AB199" s="42">
        <f t="shared" si="90"/>
        <v>0.39497884074408518</v>
      </c>
      <c r="AC199" s="61">
        <f t="shared" si="84"/>
        <v>13.122499465942386</v>
      </c>
      <c r="AD199" s="37">
        <f t="shared" si="91"/>
        <v>1</v>
      </c>
      <c r="AE199" s="76" t="str">
        <f t="shared" si="94"/>
        <v/>
      </c>
      <c r="AF199" s="89">
        <f t="shared" si="72"/>
        <v>1</v>
      </c>
      <c r="AG199" s="168">
        <f t="shared" si="92"/>
        <v>6.9200953679293034E-2</v>
      </c>
      <c r="AH199" s="165">
        <f t="shared" si="78"/>
        <v>0</v>
      </c>
      <c r="AI199" s="212">
        <f t="shared" si="69"/>
        <v>1</v>
      </c>
      <c r="AJ199" s="102">
        <f t="shared" si="74"/>
        <v>0</v>
      </c>
      <c r="AK199" s="6" t="str">
        <f t="shared" si="85"/>
        <v/>
      </c>
      <c r="AL199" s="119">
        <f t="shared" si="76"/>
        <v>0</v>
      </c>
    </row>
    <row r="200" spans="1:38" ht="15.6">
      <c r="A200" s="206">
        <v>34896</v>
      </c>
      <c r="B200">
        <v>2.3499999046325701</v>
      </c>
      <c r="C200">
        <v>14.550000190734901</v>
      </c>
      <c r="D200">
        <v>0.20000000298023199</v>
      </c>
      <c r="E200">
        <v>15.431567500457399</v>
      </c>
      <c r="F200" s="36">
        <f t="shared" si="80"/>
        <v>1.3282536667157498</v>
      </c>
      <c r="G200" s="41">
        <f t="shared" si="86"/>
        <v>49.13739706960763</v>
      </c>
      <c r="H200" s="42">
        <f t="shared" si="87"/>
        <v>0.9827479413921526</v>
      </c>
      <c r="I200" s="61">
        <f t="shared" si="81"/>
        <v>11.500000119209318</v>
      </c>
      <c r="J200" s="35">
        <f t="shared" si="82"/>
        <v>1</v>
      </c>
      <c r="K200" s="89">
        <f t="shared" si="93"/>
        <v>1</v>
      </c>
      <c r="L200" s="89">
        <f t="shared" si="71"/>
        <v>1</v>
      </c>
      <c r="M200" s="168">
        <f t="shared" si="88"/>
        <v>5.1989461411143696E-2</v>
      </c>
      <c r="N200" s="165">
        <f t="shared" si="77"/>
        <v>0</v>
      </c>
      <c r="O200" s="212">
        <f t="shared" si="70"/>
        <v>1</v>
      </c>
      <c r="P200" s="102">
        <f t="shared" si="73"/>
        <v>0</v>
      </c>
      <c r="Q200" s="6" t="str">
        <f t="shared" si="79"/>
        <v/>
      </c>
      <c r="R200" s="119">
        <f t="shared" si="75"/>
        <v>1</v>
      </c>
      <c r="S200">
        <v>197</v>
      </c>
      <c r="T200">
        <v>148.6</v>
      </c>
      <c r="U200" s="206">
        <v>39644</v>
      </c>
      <c r="V200">
        <v>0.43000000715255698</v>
      </c>
      <c r="W200">
        <v>12.4799995422363</v>
      </c>
      <c r="X200">
        <v>0.40000000596046398</v>
      </c>
      <c r="Y200">
        <v>15.513575825631399</v>
      </c>
      <c r="Z200" s="36">
        <f t="shared" si="83"/>
        <v>1.2262201667872248</v>
      </c>
      <c r="AA200" s="41">
        <f t="shared" si="89"/>
        <v>19.167965909734942</v>
      </c>
      <c r="AB200" s="42">
        <f t="shared" si="90"/>
        <v>0.38335931819469882</v>
      </c>
      <c r="AC200" s="61">
        <f t="shared" si="84"/>
        <v>9.4674996584653641</v>
      </c>
      <c r="AD200" s="37">
        <f t="shared" si="91"/>
        <v>1</v>
      </c>
      <c r="AE200" s="76" t="str">
        <f t="shared" si="94"/>
        <v/>
      </c>
      <c r="AF200" s="89">
        <f t="shared" si="72"/>
        <v>1</v>
      </c>
      <c r="AG200" s="168">
        <f t="shared" si="92"/>
        <v>3.2152700765682239E-2</v>
      </c>
      <c r="AH200" s="165">
        <f t="shared" si="78"/>
        <v>0</v>
      </c>
      <c r="AI200" s="212">
        <f t="shared" ref="AI200:AI263" si="95">IF((AVERAGE(W194:W200))&lt;$AP$4,1,"")</f>
        <v>1</v>
      </c>
      <c r="AJ200" s="102">
        <f t="shared" si="74"/>
        <v>0</v>
      </c>
      <c r="AK200" s="6" t="str">
        <f t="shared" si="85"/>
        <v/>
      </c>
      <c r="AL200" s="119">
        <f t="shared" si="76"/>
        <v>0</v>
      </c>
    </row>
    <row r="201" spans="1:38" ht="15.6">
      <c r="A201" s="206">
        <v>34897</v>
      </c>
      <c r="B201">
        <v>5.0100002288818404</v>
      </c>
      <c r="C201">
        <v>12.2299995422363</v>
      </c>
      <c r="D201">
        <v>6.0999999046325701</v>
      </c>
      <c r="E201">
        <v>15.5423602956106</v>
      </c>
      <c r="F201" s="36">
        <f t="shared" si="80"/>
        <v>1.0358100334625724</v>
      </c>
      <c r="G201" s="41">
        <f t="shared" si="86"/>
        <v>50</v>
      </c>
      <c r="H201" s="42">
        <f t="shared" si="87"/>
        <v>1</v>
      </c>
      <c r="I201" s="61">
        <f t="shared" si="81"/>
        <v>10.424999713897686</v>
      </c>
      <c r="J201" s="35">
        <f t="shared" si="82"/>
        <v>1</v>
      </c>
      <c r="K201" s="89">
        <f t="shared" si="93"/>
        <v>1</v>
      </c>
      <c r="L201" s="89">
        <f t="shared" si="71"/>
        <v>1</v>
      </c>
      <c r="M201" s="168">
        <f t="shared" si="88"/>
        <v>4.1164992695905872E-2</v>
      </c>
      <c r="N201" s="165">
        <f t="shared" si="77"/>
        <v>0</v>
      </c>
      <c r="O201" s="212">
        <f t="shared" ref="O201:O264" si="96">IF((AVERAGE(C195:C201))&lt;$AP$4,1,"")</f>
        <v>1</v>
      </c>
      <c r="P201" s="102">
        <f t="shared" si="73"/>
        <v>0</v>
      </c>
      <c r="Q201" s="6" t="str">
        <f t="shared" si="79"/>
        <v/>
      </c>
      <c r="R201" s="119">
        <f t="shared" si="75"/>
        <v>1</v>
      </c>
      <c r="S201">
        <v>198</v>
      </c>
      <c r="T201">
        <v>-37.450000000000003</v>
      </c>
      <c r="U201" s="206">
        <v>39645</v>
      </c>
      <c r="V201">
        <v>2.2999999523162802</v>
      </c>
      <c r="W201">
        <v>13.050000190734901</v>
      </c>
      <c r="X201">
        <v>2</v>
      </c>
      <c r="Y201">
        <v>15.6240997642973</v>
      </c>
      <c r="Z201" s="36">
        <f t="shared" si="83"/>
        <v>1.2251102850621876</v>
      </c>
      <c r="AA201" s="41">
        <f t="shared" si="89"/>
        <v>20.187877681685194</v>
      </c>
      <c r="AB201" s="42">
        <f t="shared" si="90"/>
        <v>0.40375755363370386</v>
      </c>
      <c r="AC201" s="61">
        <f t="shared" si="84"/>
        <v>10.362500131130245</v>
      </c>
      <c r="AD201" s="37">
        <f t="shared" si="91"/>
        <v>1</v>
      </c>
      <c r="AE201" s="76" t="str">
        <f t="shared" si="94"/>
        <v/>
      </c>
      <c r="AF201" s="89">
        <f t="shared" si="72"/>
        <v>1</v>
      </c>
      <c r="AG201" s="168">
        <f t="shared" si="92"/>
        <v>4.0556742111763452E-2</v>
      </c>
      <c r="AH201" s="165">
        <f t="shared" si="78"/>
        <v>0</v>
      </c>
      <c r="AI201" s="212">
        <f t="shared" si="95"/>
        <v>1</v>
      </c>
      <c r="AJ201" s="102">
        <f t="shared" si="74"/>
        <v>0</v>
      </c>
      <c r="AK201" s="6" t="str">
        <f t="shared" si="85"/>
        <v/>
      </c>
      <c r="AL201" s="119">
        <f t="shared" si="76"/>
        <v>0</v>
      </c>
    </row>
    <row r="202" spans="1:38" ht="15.6">
      <c r="A202" s="206">
        <v>34898</v>
      </c>
      <c r="B202">
        <v>3.4400000572204599</v>
      </c>
      <c r="C202">
        <v>12.069999694824199</v>
      </c>
      <c r="D202">
        <v>4.9000000953674299</v>
      </c>
      <c r="E202">
        <v>15.6572433072783</v>
      </c>
      <c r="F202" s="36">
        <f t="shared" si="80"/>
        <v>1.1034643935545545</v>
      </c>
      <c r="G202" s="41">
        <f t="shared" si="86"/>
        <v>50</v>
      </c>
      <c r="H202" s="42">
        <f t="shared" si="87"/>
        <v>1</v>
      </c>
      <c r="I202" s="61">
        <f t="shared" si="81"/>
        <v>9.9124997854232646</v>
      </c>
      <c r="J202" s="35">
        <f t="shared" si="82"/>
        <v>1</v>
      </c>
      <c r="K202" s="89">
        <f t="shared" si="93"/>
        <v>1</v>
      </c>
      <c r="L202" s="89">
        <f t="shared" si="71"/>
        <v>1</v>
      </c>
      <c r="M202" s="168">
        <f t="shared" si="88"/>
        <v>3.6256816301854684E-2</v>
      </c>
      <c r="N202" s="165">
        <f t="shared" si="77"/>
        <v>0</v>
      </c>
      <c r="O202" s="212">
        <f t="shared" si="96"/>
        <v>1</v>
      </c>
      <c r="P202" s="102">
        <f t="shared" si="73"/>
        <v>0</v>
      </c>
      <c r="Q202" s="6" t="str">
        <f t="shared" si="79"/>
        <v/>
      </c>
      <c r="R202" s="119">
        <f t="shared" si="75"/>
        <v>0</v>
      </c>
      <c r="S202">
        <v>199</v>
      </c>
      <c r="T202">
        <v>148.6</v>
      </c>
      <c r="U202" s="206">
        <v>39646</v>
      </c>
      <c r="V202">
        <v>1.6599999666214</v>
      </c>
      <c r="W202">
        <v>13.939999580383301</v>
      </c>
      <c r="X202">
        <v>0</v>
      </c>
      <c r="Y202">
        <v>15.7387181602141</v>
      </c>
      <c r="Z202" s="36">
        <f t="shared" si="83"/>
        <v>1.3254710543566084</v>
      </c>
      <c r="AA202" s="41">
        <f t="shared" si="89"/>
        <v>19.127500838199907</v>
      </c>
      <c r="AB202" s="42">
        <f t="shared" si="90"/>
        <v>0.38255001676399814</v>
      </c>
      <c r="AC202" s="61">
        <f t="shared" si="84"/>
        <v>10.869999676942825</v>
      </c>
      <c r="AD202" s="37">
        <f t="shared" si="91"/>
        <v>1</v>
      </c>
      <c r="AE202" s="76" t="str">
        <f t="shared" si="94"/>
        <v/>
      </c>
      <c r="AF202" s="89">
        <f t="shared" si="72"/>
        <v>1</v>
      </c>
      <c r="AG202" s="168">
        <f t="shared" si="92"/>
        <v>4.5567211711098989E-2</v>
      </c>
      <c r="AH202" s="165">
        <f t="shared" si="78"/>
        <v>0</v>
      </c>
      <c r="AI202" s="212">
        <f t="shared" si="95"/>
        <v>1</v>
      </c>
      <c r="AJ202" s="102">
        <f t="shared" si="74"/>
        <v>0</v>
      </c>
      <c r="AK202" s="6" t="str">
        <f t="shared" si="85"/>
        <v/>
      </c>
      <c r="AL202" s="119">
        <f t="shared" si="76"/>
        <v>0</v>
      </c>
    </row>
    <row r="203" spans="1:38" ht="15.6">
      <c r="A203" s="206">
        <v>34899</v>
      </c>
      <c r="B203">
        <v>3.4100000858306898</v>
      </c>
      <c r="C203">
        <v>8.3999996185302699</v>
      </c>
      <c r="D203">
        <v>0.69999998807907104</v>
      </c>
      <c r="E203">
        <v>15.776184140576101</v>
      </c>
      <c r="F203" s="36">
        <f t="shared" si="80"/>
        <v>0.78424891732237734</v>
      </c>
      <c r="G203" s="41">
        <f t="shared" si="86"/>
        <v>50</v>
      </c>
      <c r="H203" s="42">
        <f t="shared" si="87"/>
        <v>1</v>
      </c>
      <c r="I203" s="61">
        <f t="shared" si="81"/>
        <v>7.1524997353553754</v>
      </c>
      <c r="J203" s="35">
        <f t="shared" si="82"/>
        <v>1</v>
      </c>
      <c r="K203" s="89">
        <f t="shared" si="93"/>
        <v>1</v>
      </c>
      <c r="L203" s="89">
        <f t="shared" ref="L203:L266" si="97">IF((AVERAGE(I194:I203))&lt;$AQ$5,1,"")</f>
        <v>1</v>
      </c>
      <c r="M203" s="168">
        <f t="shared" si="88"/>
        <v>1.3692144406349516E-2</v>
      </c>
      <c r="N203" s="165">
        <f t="shared" si="77"/>
        <v>0</v>
      </c>
      <c r="O203" s="212">
        <f t="shared" si="96"/>
        <v>1</v>
      </c>
      <c r="P203" s="102">
        <f t="shared" si="73"/>
        <v>0</v>
      </c>
      <c r="Q203" s="6" t="str">
        <f t="shared" si="79"/>
        <v/>
      </c>
      <c r="R203" s="119">
        <f t="shared" si="75"/>
        <v>0</v>
      </c>
      <c r="S203">
        <v>200</v>
      </c>
      <c r="T203">
        <v>-37.450000000000003</v>
      </c>
      <c r="U203" s="206">
        <v>39647</v>
      </c>
      <c r="V203">
        <v>2.8299999237060498</v>
      </c>
      <c r="W203">
        <v>13.4899997711182</v>
      </c>
      <c r="X203">
        <v>0</v>
      </c>
      <c r="Y203">
        <v>15.857398295934299</v>
      </c>
      <c r="Z203" s="36">
        <f t="shared" si="83"/>
        <v>1.2617606267655543</v>
      </c>
      <c r="AA203" s="41">
        <f t="shared" si="89"/>
        <v>18.118092336787463</v>
      </c>
      <c r="AB203" s="42">
        <f t="shared" si="90"/>
        <v>0.36236184673574923</v>
      </c>
      <c r="AC203" s="61">
        <f t="shared" si="84"/>
        <v>10.824999809265162</v>
      </c>
      <c r="AD203" s="37">
        <f t="shared" si="91"/>
        <v>1</v>
      </c>
      <c r="AE203" s="76" t="str">
        <f t="shared" si="94"/>
        <v/>
      </c>
      <c r="AF203" s="89">
        <f t="shared" ref="AF203:AF266" si="98">IF((AVERAGE(AC194:AC203))&lt;$AP$5,1,"")</f>
        <v>1</v>
      </c>
      <c r="AG203" s="168">
        <f t="shared" si="92"/>
        <v>4.5116606247334726E-2</v>
      </c>
      <c r="AH203" s="165">
        <f t="shared" si="78"/>
        <v>0</v>
      </c>
      <c r="AI203" s="212">
        <f t="shared" si="95"/>
        <v>1</v>
      </c>
      <c r="AJ203" s="102">
        <f t="shared" si="74"/>
        <v>0</v>
      </c>
      <c r="AK203" s="6" t="str">
        <f t="shared" si="85"/>
        <v/>
      </c>
      <c r="AL203" s="119">
        <f t="shared" si="76"/>
        <v>0</v>
      </c>
    </row>
    <row r="204" spans="1:38" ht="15.6">
      <c r="A204" s="206">
        <v>34900</v>
      </c>
      <c r="B204">
        <v>3.3800001144409202</v>
      </c>
      <c r="C204">
        <v>8.2799997329711896</v>
      </c>
      <c r="D204">
        <v>1.79999995231628</v>
      </c>
      <c r="E204">
        <v>15.899150400619501</v>
      </c>
      <c r="F204" s="36">
        <f t="shared" si="80"/>
        <v>0.78072378886165095</v>
      </c>
      <c r="G204" s="41">
        <f t="shared" si="86"/>
        <v>50</v>
      </c>
      <c r="H204" s="42">
        <f t="shared" si="87"/>
        <v>1</v>
      </c>
      <c r="I204" s="61">
        <f t="shared" si="81"/>
        <v>7.0549998283386222</v>
      </c>
      <c r="J204" s="35">
        <f t="shared" si="82"/>
        <v>1</v>
      </c>
      <c r="K204" s="89">
        <f t="shared" si="93"/>
        <v>1</v>
      </c>
      <c r="L204" s="89">
        <f t="shared" si="97"/>
        <v>1</v>
      </c>
      <c r="M204" s="168">
        <f t="shared" si="88"/>
        <v>1.3036204733643173E-2</v>
      </c>
      <c r="N204" s="165">
        <f t="shared" si="77"/>
        <v>0</v>
      </c>
      <c r="O204" s="212">
        <f t="shared" si="96"/>
        <v>1</v>
      </c>
      <c r="P204" s="102">
        <f t="shared" ref="P204:P267" si="99">IF(L204=1,(AVERAGE(IF(I204&gt;$AQ$7,I204-$AQ$7,0),IF(I203&gt;$AQ$7,I203-$AQ$7,0),IF(I202&gt;$AQ$7,I202-$AQ$7,0),IF(I201&gt;$AQ$7,I201-$AQ$7,0),IF(I200&gt;$AQ$7,I200-$AQ$7,0),IF(I199&gt;$AQ$7,I199-$AQ$7,0),IF(I198&gt;$AQ$7,I198-$AQ$7,0),IF(I197&gt;$AQ$7,I197-$AQ$7,0),IF(I196&gt;$AQ$7,I196-$AQ$7,0),IF(I195&gt;$AQ$7,I195-$AQ$7,0)))*$AQ$8,"")</f>
        <v>0</v>
      </c>
      <c r="Q204" s="6" t="str">
        <f t="shared" si="79"/>
        <v/>
      </c>
      <c r="R204" s="119">
        <f t="shared" si="75"/>
        <v>0</v>
      </c>
      <c r="S204">
        <v>201</v>
      </c>
      <c r="T204">
        <v>148.6</v>
      </c>
      <c r="U204" s="206">
        <v>39648</v>
      </c>
      <c r="V204">
        <v>0.95999997854232799</v>
      </c>
      <c r="W204">
        <v>13.180000305175801</v>
      </c>
      <c r="X204">
        <v>5.9000000953674299</v>
      </c>
      <c r="Y204">
        <v>15.9801074540107</v>
      </c>
      <c r="Z204" s="36">
        <f t="shared" si="83"/>
        <v>1.3042259691911662</v>
      </c>
      <c r="AA204" s="41">
        <f t="shared" si="89"/>
        <v>22.974711656801961</v>
      </c>
      <c r="AB204" s="42">
        <f t="shared" si="90"/>
        <v>0.45949423313603921</v>
      </c>
      <c r="AC204" s="61">
        <f t="shared" si="84"/>
        <v>10.125000223517432</v>
      </c>
      <c r="AD204" s="37">
        <f t="shared" si="91"/>
        <v>1</v>
      </c>
      <c r="AE204" s="76">
        <f t="shared" si="94"/>
        <v>1</v>
      </c>
      <c r="AF204" s="89">
        <f t="shared" si="98"/>
        <v>1</v>
      </c>
      <c r="AG204" s="168">
        <f t="shared" si="92"/>
        <v>3.8269503479624864E-2</v>
      </c>
      <c r="AH204" s="165">
        <f t="shared" si="78"/>
        <v>0</v>
      </c>
      <c r="AI204" s="212">
        <f t="shared" si="95"/>
        <v>1</v>
      </c>
      <c r="AJ204" s="102">
        <f t="shared" ref="AJ204:AJ267" si="100">IF(AF204=1,(AVERAGE(IF(AC204&gt;$AP$7,AC204-$AP$7,0),IF(AC203&gt;$AP$7,AC203-$AP$7,0),IF(AC202&gt;$AP$7,AC202-$AP$7,0),IF(AC201&gt;$AP$7,AC201-$AP$7,0),IF(AC200&gt;$AP$7,AC200-$AP$7,0),IF(AC199&gt;$AP$7,AC199-$AP$7,0),IF(AC198&gt;$AP$7,AC198-$AP$7,0),IF(AC197&gt;$AP$7,AC197-$AP$7,0),IF(AC196&gt;$AP$7,AC196-$AP$7,0),IF(AC195&gt;$AP$7,AC195-$AP$7,0)))*$AP$8,"")</f>
        <v>0</v>
      </c>
      <c r="AK204" s="6" t="str">
        <f t="shared" si="85"/>
        <v/>
      </c>
      <c r="AL204" s="119">
        <f t="shared" si="76"/>
        <v>0</v>
      </c>
    </row>
    <row r="205" spans="1:38" ht="15.6">
      <c r="A205" s="206">
        <v>34901</v>
      </c>
      <c r="B205">
        <v>1.87000000476837</v>
      </c>
      <c r="C205">
        <v>9.1300001144409197</v>
      </c>
      <c r="D205">
        <v>0</v>
      </c>
      <c r="E205">
        <v>16.0261096925238</v>
      </c>
      <c r="F205" s="36">
        <f t="shared" si="80"/>
        <v>0.94452639397819371</v>
      </c>
      <c r="G205" s="41">
        <f t="shared" si="86"/>
        <v>49.244378884817444</v>
      </c>
      <c r="H205" s="42">
        <f t="shared" si="87"/>
        <v>0.98488757769634883</v>
      </c>
      <c r="I205" s="61">
        <f t="shared" si="81"/>
        <v>7.3150000870227823</v>
      </c>
      <c r="J205" s="35">
        <f t="shared" si="82"/>
        <v>1</v>
      </c>
      <c r="K205" s="89">
        <f t="shared" si="93"/>
        <v>1</v>
      </c>
      <c r="L205" s="89">
        <f t="shared" si="97"/>
        <v>1</v>
      </c>
      <c r="M205" s="168">
        <f t="shared" si="88"/>
        <v>1.4809107821899795E-2</v>
      </c>
      <c r="N205" s="165">
        <f t="shared" si="77"/>
        <v>0</v>
      </c>
      <c r="O205" s="212">
        <f t="shared" si="96"/>
        <v>1</v>
      </c>
      <c r="P205" s="102">
        <f t="shared" si="99"/>
        <v>0</v>
      </c>
      <c r="Q205" s="6" t="str">
        <f t="shared" si="79"/>
        <v/>
      </c>
      <c r="R205" s="119">
        <f t="shared" si="75"/>
        <v>0</v>
      </c>
      <c r="S205">
        <v>202</v>
      </c>
      <c r="T205">
        <v>-37.450000000000003</v>
      </c>
      <c r="U205" s="206">
        <v>39649</v>
      </c>
      <c r="V205">
        <v>3.7699999809265101</v>
      </c>
      <c r="W205">
        <v>14.300000190734901</v>
      </c>
      <c r="X205">
        <v>0.60000002384185802</v>
      </c>
      <c r="Y205">
        <v>16.106812916996098</v>
      </c>
      <c r="Z205" s="36">
        <f t="shared" si="83"/>
        <v>1.3167009742365869</v>
      </c>
      <c r="AA205" s="41">
        <f t="shared" si="89"/>
        <v>22.52135090125455</v>
      </c>
      <c r="AB205" s="42">
        <f t="shared" si="90"/>
        <v>0.450427018025091</v>
      </c>
      <c r="AC205" s="61">
        <f t="shared" si="84"/>
        <v>11.667500138282803</v>
      </c>
      <c r="AD205" s="37">
        <f t="shared" si="91"/>
        <v>1</v>
      </c>
      <c r="AE205" s="76">
        <f t="shared" si="94"/>
        <v>1</v>
      </c>
      <c r="AF205" s="89">
        <f t="shared" si="98"/>
        <v>1</v>
      </c>
      <c r="AG205" s="168">
        <f t="shared" si="92"/>
        <v>5.3728869890997018E-2</v>
      </c>
      <c r="AH205" s="165">
        <f t="shared" si="78"/>
        <v>0</v>
      </c>
      <c r="AI205" s="212">
        <f t="shared" si="95"/>
        <v>1</v>
      </c>
      <c r="AJ205" s="102">
        <f t="shared" si="100"/>
        <v>0</v>
      </c>
      <c r="AK205" s="6" t="str">
        <f t="shared" si="85"/>
        <v/>
      </c>
      <c r="AL205" s="119">
        <f t="shared" si="76"/>
        <v>0</v>
      </c>
    </row>
    <row r="206" spans="1:38" ht="15.6">
      <c r="A206" s="206">
        <v>34902</v>
      </c>
      <c r="B206">
        <v>2.3199999332428001</v>
      </c>
      <c r="C206">
        <v>10.6000003814697</v>
      </c>
      <c r="D206">
        <v>0</v>
      </c>
      <c r="E206">
        <v>16.1570296214047</v>
      </c>
      <c r="F206" s="36">
        <f t="shared" si="80"/>
        <v>1.0588373497590535</v>
      </c>
      <c r="G206" s="41">
        <f t="shared" si="86"/>
        <v>48.3973090050102</v>
      </c>
      <c r="H206" s="42">
        <f t="shared" si="87"/>
        <v>0.96794618010020406</v>
      </c>
      <c r="I206" s="61">
        <f t="shared" si="81"/>
        <v>8.5300002694129748</v>
      </c>
      <c r="J206" s="35">
        <f t="shared" si="82"/>
        <v>1</v>
      </c>
      <c r="K206" s="89">
        <f t="shared" si="93"/>
        <v>1</v>
      </c>
      <c r="L206" s="89">
        <f t="shared" si="97"/>
        <v>1</v>
      </c>
      <c r="M206" s="168">
        <f t="shared" si="88"/>
        <v>2.4050510921968447E-2</v>
      </c>
      <c r="N206" s="165">
        <f t="shared" si="77"/>
        <v>0</v>
      </c>
      <c r="O206" s="212">
        <f t="shared" si="96"/>
        <v>1</v>
      </c>
      <c r="P206" s="102">
        <f t="shared" si="99"/>
        <v>0</v>
      </c>
      <c r="Q206" s="6" t="str">
        <f t="shared" si="79"/>
        <v/>
      </c>
      <c r="R206" s="119">
        <f t="shared" si="75"/>
        <v>0</v>
      </c>
      <c r="S206">
        <v>203</v>
      </c>
      <c r="T206">
        <v>148.6</v>
      </c>
      <c r="U206" s="206">
        <v>39650</v>
      </c>
      <c r="V206">
        <v>3.9000000953674299</v>
      </c>
      <c r="W206">
        <v>9.2799997329711896</v>
      </c>
      <c r="X206">
        <v>6.1999998092651403</v>
      </c>
      <c r="Y206">
        <v>16.237481967443099</v>
      </c>
      <c r="Z206" s="36">
        <f t="shared" si="83"/>
        <v>0.86234957848576355</v>
      </c>
      <c r="AA206" s="41">
        <f t="shared" si="89"/>
        <v>28.031471047731081</v>
      </c>
      <c r="AB206" s="42">
        <f t="shared" si="90"/>
        <v>0.56062942095462165</v>
      </c>
      <c r="AC206" s="61">
        <f t="shared" si="84"/>
        <v>7.9349998235702497</v>
      </c>
      <c r="AD206" s="37">
        <f t="shared" si="91"/>
        <v>1</v>
      </c>
      <c r="AE206" s="76">
        <f t="shared" si="94"/>
        <v>1</v>
      </c>
      <c r="AF206" s="89">
        <f t="shared" si="98"/>
        <v>1</v>
      </c>
      <c r="AG206" s="168">
        <f t="shared" si="92"/>
        <v>1.9334708250139308E-2</v>
      </c>
      <c r="AH206" s="165">
        <f t="shared" si="78"/>
        <v>0</v>
      </c>
      <c r="AI206" s="212">
        <f t="shared" si="95"/>
        <v>1</v>
      </c>
      <c r="AJ206" s="102">
        <f t="shared" si="100"/>
        <v>0</v>
      </c>
      <c r="AK206" s="6" t="str">
        <f t="shared" si="85"/>
        <v/>
      </c>
      <c r="AL206" s="119">
        <f t="shared" si="76"/>
        <v>0</v>
      </c>
    </row>
    <row r="207" spans="1:38" ht="15.6">
      <c r="A207" s="206">
        <v>34903</v>
      </c>
      <c r="B207">
        <v>1.95000004768372</v>
      </c>
      <c r="C207">
        <v>10.539999961853001</v>
      </c>
      <c r="D207">
        <v>1.79999995231628</v>
      </c>
      <c r="E207">
        <v>16.291877792377701</v>
      </c>
      <c r="F207" s="36">
        <f t="shared" si="80"/>
        <v>1.0778399003400145</v>
      </c>
      <c r="G207" s="41">
        <f t="shared" si="86"/>
        <v>49.335037037054462</v>
      </c>
      <c r="H207" s="42">
        <f t="shared" si="87"/>
        <v>0.98670074074108927</v>
      </c>
      <c r="I207" s="61">
        <f t="shared" si="81"/>
        <v>8.3924999833106799</v>
      </c>
      <c r="J207" s="35">
        <f t="shared" si="82"/>
        <v>1</v>
      </c>
      <c r="K207" s="89" t="str">
        <f t="shared" si="93"/>
        <v/>
      </c>
      <c r="L207" s="89">
        <f t="shared" si="97"/>
        <v>1</v>
      </c>
      <c r="M207" s="168">
        <f t="shared" si="88"/>
        <v>2.2929751872642987E-2</v>
      </c>
      <c r="N207" s="165">
        <f t="shared" si="77"/>
        <v>0</v>
      </c>
      <c r="O207" s="212">
        <f t="shared" si="96"/>
        <v>1</v>
      </c>
      <c r="P207" s="102">
        <f t="shared" si="99"/>
        <v>0</v>
      </c>
      <c r="Q207" s="6">
        <f t="shared" si="79"/>
        <v>34903</v>
      </c>
      <c r="R207" s="119">
        <f t="shared" si="75"/>
        <v>1</v>
      </c>
      <c r="S207">
        <v>204</v>
      </c>
      <c r="T207">
        <v>-37.450000000000003</v>
      </c>
      <c r="U207" s="206">
        <v>39651</v>
      </c>
      <c r="V207">
        <v>1.95000004768372</v>
      </c>
      <c r="W207">
        <v>9.8800001144409197</v>
      </c>
      <c r="X207">
        <v>2.7999999523162802</v>
      </c>
      <c r="Y207">
        <v>16.3720818879045</v>
      </c>
      <c r="Z207" s="36">
        <f t="shared" si="83"/>
        <v>1.026420661824057</v>
      </c>
      <c r="AA207" s="41">
        <f t="shared" si="89"/>
        <v>30.010334470588116</v>
      </c>
      <c r="AB207" s="42">
        <f t="shared" si="90"/>
        <v>0.60020668941176236</v>
      </c>
      <c r="AC207" s="61">
        <f t="shared" si="84"/>
        <v>7.8975000977516201</v>
      </c>
      <c r="AD207" s="37">
        <f t="shared" si="91"/>
        <v>1</v>
      </c>
      <c r="AE207" s="76">
        <f t="shared" si="94"/>
        <v>1</v>
      </c>
      <c r="AF207" s="89">
        <f t="shared" si="98"/>
        <v>1</v>
      </c>
      <c r="AG207" s="168">
        <f t="shared" si="92"/>
        <v>1.9049430709835904E-2</v>
      </c>
      <c r="AH207" s="165">
        <f t="shared" si="78"/>
        <v>0</v>
      </c>
      <c r="AI207" s="212">
        <f t="shared" si="95"/>
        <v>1</v>
      </c>
      <c r="AJ207" s="102">
        <f t="shared" si="100"/>
        <v>0</v>
      </c>
      <c r="AK207" s="6" t="str">
        <f t="shared" si="85"/>
        <v/>
      </c>
      <c r="AL207" s="119">
        <f t="shared" si="76"/>
        <v>0</v>
      </c>
    </row>
    <row r="208" spans="1:38" ht="15.6">
      <c r="A208" s="206">
        <v>34904</v>
      </c>
      <c r="B208">
        <v>4.5</v>
      </c>
      <c r="C208">
        <v>8.8199996948242205</v>
      </c>
      <c r="D208">
        <v>2.4000000953674299</v>
      </c>
      <c r="E208">
        <v>16.430621810558101</v>
      </c>
      <c r="F208" s="36">
        <f t="shared" si="80"/>
        <v>0.78417692582547183</v>
      </c>
      <c r="G208" s="41">
        <f t="shared" si="86"/>
        <v>50</v>
      </c>
      <c r="H208" s="42">
        <f t="shared" si="87"/>
        <v>1</v>
      </c>
      <c r="I208" s="61">
        <f t="shared" si="81"/>
        <v>7.7399997711181658</v>
      </c>
      <c r="J208" s="35">
        <f t="shared" si="82"/>
        <v>1</v>
      </c>
      <c r="K208" s="89">
        <f t="shared" si="93"/>
        <v>1</v>
      </c>
      <c r="L208" s="89">
        <f t="shared" si="97"/>
        <v>1</v>
      </c>
      <c r="M208" s="168">
        <f t="shared" si="88"/>
        <v>1.7867228152139234E-2</v>
      </c>
      <c r="N208" s="165">
        <f t="shared" si="77"/>
        <v>0</v>
      </c>
      <c r="O208" s="212">
        <f t="shared" si="96"/>
        <v>1</v>
      </c>
      <c r="P208" s="102">
        <f t="shared" si="99"/>
        <v>0</v>
      </c>
      <c r="Q208" s="6" t="str">
        <f t="shared" si="79"/>
        <v/>
      </c>
      <c r="R208" s="119">
        <f t="shared" si="75"/>
        <v>1</v>
      </c>
      <c r="S208">
        <v>205</v>
      </c>
      <c r="T208">
        <v>148.6</v>
      </c>
      <c r="U208" s="206">
        <v>39652</v>
      </c>
      <c r="V208">
        <v>1.41999995708466</v>
      </c>
      <c r="W208">
        <v>10.699999809265099</v>
      </c>
      <c r="X208">
        <v>1.1000000238418599</v>
      </c>
      <c r="Y208">
        <v>16.510579960933001</v>
      </c>
      <c r="Z208" s="36">
        <f t="shared" si="83"/>
        <v>1.1265967715057668</v>
      </c>
      <c r="AA208" s="41">
        <f t="shared" si="89"/>
        <v>30.209057077225363</v>
      </c>
      <c r="AB208" s="42">
        <f t="shared" si="90"/>
        <v>0.60418114154450731</v>
      </c>
      <c r="AC208" s="61">
        <f t="shared" si="84"/>
        <v>8.3799998462199898</v>
      </c>
      <c r="AD208" s="37">
        <f t="shared" si="91"/>
        <v>1</v>
      </c>
      <c r="AE208" s="76">
        <f t="shared" si="94"/>
        <v>1</v>
      </c>
      <c r="AF208" s="89">
        <f t="shared" si="98"/>
        <v>1</v>
      </c>
      <c r="AG208" s="168">
        <f t="shared" si="92"/>
        <v>2.2828768398899968E-2</v>
      </c>
      <c r="AH208" s="165">
        <f t="shared" si="78"/>
        <v>0</v>
      </c>
      <c r="AI208" s="212">
        <f t="shared" si="95"/>
        <v>1</v>
      </c>
      <c r="AJ208" s="102">
        <f t="shared" si="100"/>
        <v>0</v>
      </c>
      <c r="AK208" s="6" t="str">
        <f t="shared" si="85"/>
        <v/>
      </c>
      <c r="AL208" s="119">
        <f t="shared" si="76"/>
        <v>0</v>
      </c>
    </row>
    <row r="209" spans="1:38" ht="15.6">
      <c r="A209" s="206">
        <v>34905</v>
      </c>
      <c r="B209">
        <v>2.5</v>
      </c>
      <c r="C209">
        <v>9.2600002288818395</v>
      </c>
      <c r="D209">
        <v>2.9000000953674299</v>
      </c>
      <c r="E209">
        <v>16.573229281061501</v>
      </c>
      <c r="F209" s="36">
        <f t="shared" si="80"/>
        <v>0.95790832079112875</v>
      </c>
      <c r="G209" s="41">
        <f t="shared" si="86"/>
        <v>50</v>
      </c>
      <c r="H209" s="42">
        <f t="shared" si="87"/>
        <v>1</v>
      </c>
      <c r="I209" s="61">
        <f t="shared" si="81"/>
        <v>7.5700001716613796</v>
      </c>
      <c r="J209" s="35">
        <f t="shared" si="82"/>
        <v>1</v>
      </c>
      <c r="K209" s="89">
        <f t="shared" si="93"/>
        <v>1</v>
      </c>
      <c r="L209" s="89">
        <f t="shared" si="97"/>
        <v>1</v>
      </c>
      <c r="M209" s="168">
        <f t="shared" si="88"/>
        <v>1.6620587320296712E-2</v>
      </c>
      <c r="N209" s="165">
        <f t="shared" si="77"/>
        <v>0</v>
      </c>
      <c r="O209" s="212">
        <f t="shared" si="96"/>
        <v>1</v>
      </c>
      <c r="P209" s="102">
        <f t="shared" si="99"/>
        <v>0</v>
      </c>
      <c r="Q209" s="6" t="str">
        <f t="shared" si="79"/>
        <v/>
      </c>
      <c r="R209" s="119">
        <f t="shared" ref="R209:R272" si="101">IF(AND(AND(AND(SUM(D196:D200)&gt;$AP$6)),(L209=1)),1,0)</f>
        <v>1</v>
      </c>
      <c r="S209">
        <v>206</v>
      </c>
      <c r="T209">
        <v>-37.450000000000003</v>
      </c>
      <c r="U209" s="206">
        <v>39653</v>
      </c>
      <c r="V209">
        <v>-9.00000035762787E-2</v>
      </c>
      <c r="W209">
        <v>12.4099998474121</v>
      </c>
      <c r="X209">
        <v>0</v>
      </c>
      <c r="Y209">
        <v>16.652943469081301</v>
      </c>
      <c r="Z209" s="36">
        <f t="shared" si="83"/>
        <v>1.3243249942255242</v>
      </c>
      <c r="AA209" s="41">
        <f t="shared" si="89"/>
        <v>29.149597081844945</v>
      </c>
      <c r="AB209" s="42">
        <f t="shared" si="90"/>
        <v>0.58299194163689894</v>
      </c>
      <c r="AC209" s="61">
        <f t="shared" si="84"/>
        <v>9.2849998846650053</v>
      </c>
      <c r="AD209" s="37">
        <f t="shared" si="91"/>
        <v>1</v>
      </c>
      <c r="AE209" s="76">
        <f t="shared" si="94"/>
        <v>1</v>
      </c>
      <c r="AF209" s="89">
        <f t="shared" si="98"/>
        <v>1</v>
      </c>
      <c r="AG209" s="168">
        <f t="shared" si="92"/>
        <v>3.051544559132539E-2</v>
      </c>
      <c r="AH209" s="165">
        <f t="shared" si="78"/>
        <v>0</v>
      </c>
      <c r="AI209" s="212">
        <f t="shared" si="95"/>
        <v>1</v>
      </c>
      <c r="AJ209" s="102">
        <f t="shared" si="100"/>
        <v>0</v>
      </c>
      <c r="AK209" s="6" t="str">
        <f t="shared" si="85"/>
        <v/>
      </c>
      <c r="AL209" s="119">
        <f t="shared" ref="AL209:AL272" si="102">IF(AND(AND(AND(SUM(X199:X203)&gt;$AP$6)),(AF209=1)),1,0)</f>
        <v>0</v>
      </c>
    </row>
    <row r="210" spans="1:38" ht="15.6">
      <c r="A210" s="206">
        <v>34906</v>
      </c>
      <c r="B210">
        <v>0.28000000119209301</v>
      </c>
      <c r="C210">
        <v>11.1599998474121</v>
      </c>
      <c r="D210">
        <v>0.10000000149011599</v>
      </c>
      <c r="E210">
        <v>16.7196678090035</v>
      </c>
      <c r="F210" s="36">
        <f t="shared" si="80"/>
        <v>1.2177023853559721</v>
      </c>
      <c r="G210" s="41">
        <f t="shared" si="86"/>
        <v>49.125838093205338</v>
      </c>
      <c r="H210" s="42">
        <f t="shared" si="87"/>
        <v>0.98251676186410675</v>
      </c>
      <c r="I210" s="61">
        <f t="shared" si="81"/>
        <v>8.4399998858570981</v>
      </c>
      <c r="J210" s="35">
        <f t="shared" si="82"/>
        <v>1</v>
      </c>
      <c r="K210" s="89">
        <f t="shared" si="93"/>
        <v>1</v>
      </c>
      <c r="L210" s="89">
        <f t="shared" si="97"/>
        <v>1</v>
      </c>
      <c r="M210" s="168">
        <f t="shared" si="88"/>
        <v>2.3314864860997837E-2</v>
      </c>
      <c r="N210" s="165">
        <f t="shared" si="77"/>
        <v>0</v>
      </c>
      <c r="O210" s="212">
        <f t="shared" si="96"/>
        <v>1</v>
      </c>
      <c r="P210" s="102">
        <f t="shared" si="99"/>
        <v>0</v>
      </c>
      <c r="Q210" s="6" t="str">
        <f t="shared" si="79"/>
        <v/>
      </c>
      <c r="R210" s="119">
        <f t="shared" si="101"/>
        <v>1</v>
      </c>
      <c r="S210">
        <v>207</v>
      </c>
      <c r="T210">
        <v>148.6</v>
      </c>
      <c r="U210" s="206">
        <v>39654</v>
      </c>
      <c r="V210">
        <v>-1.87000000476837</v>
      </c>
      <c r="W210">
        <v>11.920000076293899</v>
      </c>
      <c r="X210">
        <v>0.10000000149011599</v>
      </c>
      <c r="Y210">
        <v>16.799139694902099</v>
      </c>
      <c r="Z210" s="36">
        <f t="shared" si="83"/>
        <v>1.3367239040881964</v>
      </c>
      <c r="AA210" s="41">
        <f t="shared" si="89"/>
        <v>28.180217960064503</v>
      </c>
      <c r="AB210" s="42">
        <f t="shared" si="90"/>
        <v>0.56360435920129004</v>
      </c>
      <c r="AC210" s="61">
        <f t="shared" si="84"/>
        <v>8.4725000560283323</v>
      </c>
      <c r="AD210" s="37">
        <f t="shared" si="91"/>
        <v>1</v>
      </c>
      <c r="AE210" s="76">
        <f t="shared" si="94"/>
        <v>1</v>
      </c>
      <c r="AF210" s="89">
        <f t="shared" si="98"/>
        <v>1</v>
      </c>
      <c r="AG210" s="168">
        <f t="shared" si="92"/>
        <v>2.3579619398906577E-2</v>
      </c>
      <c r="AH210" s="165">
        <f t="shared" si="78"/>
        <v>0</v>
      </c>
      <c r="AI210" s="212">
        <f t="shared" si="95"/>
        <v>1</v>
      </c>
      <c r="AJ210" s="102">
        <f t="shared" si="100"/>
        <v>0</v>
      </c>
      <c r="AK210" s="6">
        <f t="shared" si="85"/>
        <v>39654</v>
      </c>
      <c r="AL210" s="119">
        <f t="shared" si="102"/>
        <v>1</v>
      </c>
    </row>
    <row r="211" spans="1:38" ht="15.6">
      <c r="A211" s="206">
        <v>34907</v>
      </c>
      <c r="B211">
        <v>0.86000001430511497</v>
      </c>
      <c r="C211">
        <v>10.2799997329712</v>
      </c>
      <c r="D211">
        <v>0</v>
      </c>
      <c r="E211">
        <v>16.869904999499401</v>
      </c>
      <c r="F211" s="36">
        <f t="shared" si="80"/>
        <v>1.1359482414028661</v>
      </c>
      <c r="G211" s="41">
        <f t="shared" si="86"/>
        <v>48.217079500083045</v>
      </c>
      <c r="H211" s="42">
        <f t="shared" si="87"/>
        <v>0.96434159000166086</v>
      </c>
      <c r="I211" s="61">
        <f t="shared" si="81"/>
        <v>7.9249998033046793</v>
      </c>
      <c r="J211" s="35">
        <f t="shared" si="82"/>
        <v>1</v>
      </c>
      <c r="K211" s="89">
        <f t="shared" si="93"/>
        <v>1</v>
      </c>
      <c r="L211" s="89">
        <f t="shared" si="97"/>
        <v>1</v>
      </c>
      <c r="M211" s="168">
        <f t="shared" si="88"/>
        <v>1.9258491568130587E-2</v>
      </c>
      <c r="N211" s="165">
        <f t="shared" si="77"/>
        <v>0</v>
      </c>
      <c r="O211" s="212">
        <f t="shared" si="96"/>
        <v>1</v>
      </c>
      <c r="P211" s="102">
        <f t="shared" si="99"/>
        <v>0</v>
      </c>
      <c r="Q211" s="6" t="str">
        <f t="shared" si="79"/>
        <v/>
      </c>
      <c r="R211" s="119">
        <f t="shared" si="101"/>
        <v>1</v>
      </c>
      <c r="S211">
        <v>208</v>
      </c>
      <c r="T211">
        <v>-37.450000000000003</v>
      </c>
      <c r="U211" s="206">
        <v>39655</v>
      </c>
      <c r="V211">
        <v>-0.63999998569488503</v>
      </c>
      <c r="W211">
        <v>11.5</v>
      </c>
      <c r="X211">
        <v>0</v>
      </c>
      <c r="Y211">
        <v>16.949135920948201</v>
      </c>
      <c r="Z211" s="36">
        <f t="shared" si="83"/>
        <v>1.2878576651154747</v>
      </c>
      <c r="AA211" s="41">
        <f t="shared" si="89"/>
        <v>27.149931827972125</v>
      </c>
      <c r="AB211" s="42">
        <f t="shared" si="90"/>
        <v>0.54299863655944247</v>
      </c>
      <c r="AC211" s="61">
        <f t="shared" si="84"/>
        <v>8.4650000035762787</v>
      </c>
      <c r="AD211" s="37">
        <f t="shared" si="91"/>
        <v>1</v>
      </c>
      <c r="AE211" s="76" t="str">
        <f t="shared" si="94"/>
        <v/>
      </c>
      <c r="AF211" s="89">
        <f t="shared" si="98"/>
        <v>1</v>
      </c>
      <c r="AG211" s="168">
        <f t="shared" si="92"/>
        <v>2.3518431945605104E-2</v>
      </c>
      <c r="AH211" s="165">
        <f t="shared" si="78"/>
        <v>0</v>
      </c>
      <c r="AI211" s="212">
        <f t="shared" si="95"/>
        <v>1</v>
      </c>
      <c r="AJ211" s="102">
        <f t="shared" si="100"/>
        <v>0</v>
      </c>
      <c r="AK211" s="6" t="str">
        <f t="shared" si="85"/>
        <v/>
      </c>
      <c r="AL211" s="119">
        <f t="shared" si="102"/>
        <v>1</v>
      </c>
    </row>
    <row r="212" spans="1:38" ht="15.6">
      <c r="A212" s="206">
        <v>34908</v>
      </c>
      <c r="B212">
        <v>0.63999998569488503</v>
      </c>
      <c r="C212">
        <v>12.2700004577637</v>
      </c>
      <c r="D212">
        <v>0</v>
      </c>
      <c r="E212">
        <v>17.023908457664799</v>
      </c>
      <c r="F212" s="36">
        <f t="shared" si="80"/>
        <v>1.3219413154211526</v>
      </c>
      <c r="G212" s="41">
        <f t="shared" si="86"/>
        <v>47.159526447746124</v>
      </c>
      <c r="H212" s="42">
        <f t="shared" si="87"/>
        <v>0.9431905289549225</v>
      </c>
      <c r="I212" s="61">
        <f t="shared" si="81"/>
        <v>9.3625003397464965</v>
      </c>
      <c r="J212" s="35">
        <f t="shared" si="82"/>
        <v>1</v>
      </c>
      <c r="K212" s="89">
        <f t="shared" si="93"/>
        <v>1</v>
      </c>
      <c r="L212" s="89">
        <f t="shared" si="97"/>
        <v>1</v>
      </c>
      <c r="M212" s="168">
        <f t="shared" si="88"/>
        <v>3.1207345994068179E-2</v>
      </c>
      <c r="N212" s="165">
        <f t="shared" si="77"/>
        <v>0</v>
      </c>
      <c r="O212" s="212">
        <f t="shared" si="96"/>
        <v>1</v>
      </c>
      <c r="P212" s="102">
        <f t="shared" si="99"/>
        <v>0</v>
      </c>
      <c r="Q212" s="6" t="str">
        <f t="shared" si="79"/>
        <v/>
      </c>
      <c r="R212" s="119">
        <f t="shared" si="101"/>
        <v>1</v>
      </c>
      <c r="S212">
        <v>209</v>
      </c>
      <c r="T212">
        <v>148.6</v>
      </c>
      <c r="U212" s="206">
        <v>39656</v>
      </c>
      <c r="V212">
        <v>-0.46000000834464999</v>
      </c>
      <c r="W212">
        <v>10.3800001144409</v>
      </c>
      <c r="X212">
        <v>0</v>
      </c>
      <c r="Y212">
        <v>17.102899429772201</v>
      </c>
      <c r="Z212" s="36">
        <f t="shared" si="83"/>
        <v>1.2031461783055231</v>
      </c>
      <c r="AA212" s="41">
        <f t="shared" si="89"/>
        <v>26.187414885327705</v>
      </c>
      <c r="AB212" s="42">
        <f t="shared" si="90"/>
        <v>0.52374829770655407</v>
      </c>
      <c r="AC212" s="61">
        <f t="shared" si="84"/>
        <v>7.6700000837445126</v>
      </c>
      <c r="AD212" s="37">
        <f t="shared" si="91"/>
        <v>1</v>
      </c>
      <c r="AE212" s="76" t="str">
        <f t="shared" si="94"/>
        <v/>
      </c>
      <c r="AF212" s="89">
        <f t="shared" si="98"/>
        <v>1</v>
      </c>
      <c r="AG212" s="168">
        <f t="shared" si="92"/>
        <v>1.7350179443453736E-2</v>
      </c>
      <c r="AH212" s="165">
        <f t="shared" si="78"/>
        <v>0</v>
      </c>
      <c r="AI212" s="212">
        <f t="shared" si="95"/>
        <v>1</v>
      </c>
      <c r="AJ212" s="102">
        <f t="shared" si="100"/>
        <v>0</v>
      </c>
      <c r="AK212" s="6" t="str">
        <f t="shared" si="85"/>
        <v/>
      </c>
      <c r="AL212" s="119">
        <f t="shared" si="102"/>
        <v>1</v>
      </c>
    </row>
    <row r="213" spans="1:38" ht="15.6">
      <c r="A213" s="206">
        <v>34909</v>
      </c>
      <c r="B213">
        <v>1.1599999666214</v>
      </c>
      <c r="C213">
        <v>11.310000419616699</v>
      </c>
      <c r="D213">
        <v>4.9000000953674299</v>
      </c>
      <c r="E213">
        <v>17.181645788615199</v>
      </c>
      <c r="F213" s="36">
        <f t="shared" si="80"/>
        <v>1.2351044144014829</v>
      </c>
      <c r="G213" s="41">
        <f t="shared" si="86"/>
        <v>50</v>
      </c>
      <c r="H213" s="42">
        <f t="shared" si="87"/>
        <v>1</v>
      </c>
      <c r="I213" s="61">
        <f t="shared" si="81"/>
        <v>8.7725003063678741</v>
      </c>
      <c r="J213" s="35">
        <f t="shared" si="82"/>
        <v>1</v>
      </c>
      <c r="K213" s="89">
        <f t="shared" si="93"/>
        <v>1</v>
      </c>
      <c r="L213" s="89">
        <f t="shared" si="97"/>
        <v>1</v>
      </c>
      <c r="M213" s="168">
        <f t="shared" si="88"/>
        <v>2.6070752514293378E-2</v>
      </c>
      <c r="N213" s="165">
        <f t="shared" si="77"/>
        <v>0</v>
      </c>
      <c r="O213" s="212">
        <f t="shared" si="96"/>
        <v>1</v>
      </c>
      <c r="P213" s="102">
        <f t="shared" si="99"/>
        <v>0</v>
      </c>
      <c r="Q213" s="6" t="str">
        <f t="shared" si="79"/>
        <v/>
      </c>
      <c r="R213" s="119">
        <f t="shared" si="101"/>
        <v>1</v>
      </c>
      <c r="S213">
        <v>210</v>
      </c>
      <c r="T213">
        <v>-37.450000000000003</v>
      </c>
      <c r="U213" s="206">
        <v>39657</v>
      </c>
      <c r="V213">
        <v>0.99000000953674305</v>
      </c>
      <c r="W213">
        <v>8.8400001525878906</v>
      </c>
      <c r="X213">
        <v>19.700000762939499</v>
      </c>
      <c r="Y213">
        <v>17.2603975039269</v>
      </c>
      <c r="Z213" s="36">
        <f t="shared" si="83"/>
        <v>1.0312408778744504</v>
      </c>
      <c r="AA213" s="41">
        <f t="shared" si="89"/>
        <v>45.062422945967647</v>
      </c>
      <c r="AB213" s="42">
        <f t="shared" si="90"/>
        <v>0.9012484589193529</v>
      </c>
      <c r="AC213" s="61">
        <f t="shared" si="84"/>
        <v>6.8775001168251038</v>
      </c>
      <c r="AD213" s="37">
        <f t="shared" si="91"/>
        <v>1</v>
      </c>
      <c r="AE213" s="76">
        <f t="shared" si="94"/>
        <v>1</v>
      </c>
      <c r="AF213" s="89">
        <f t="shared" si="98"/>
        <v>1</v>
      </c>
      <c r="AG213" s="168">
        <f t="shared" si="92"/>
        <v>1.1869883764594139E-2</v>
      </c>
      <c r="AH213" s="165">
        <f t="shared" si="78"/>
        <v>0</v>
      </c>
      <c r="AI213" s="212">
        <f t="shared" si="95"/>
        <v>1</v>
      </c>
      <c r="AJ213" s="102">
        <f t="shared" si="100"/>
        <v>0</v>
      </c>
      <c r="AK213" s="6" t="str">
        <f t="shared" si="85"/>
        <v/>
      </c>
      <c r="AL213" s="119">
        <f t="shared" si="102"/>
        <v>1</v>
      </c>
    </row>
    <row r="214" spans="1:38" ht="15.6">
      <c r="A214" s="206">
        <v>34910</v>
      </c>
      <c r="B214">
        <v>2.0699999332428001</v>
      </c>
      <c r="C214">
        <v>11.180000305175801</v>
      </c>
      <c r="D214">
        <v>4.5999999046325701</v>
      </c>
      <c r="E214">
        <v>17.343084597466099</v>
      </c>
      <c r="F214" s="36">
        <f t="shared" si="80"/>
        <v>1.2002780555541104</v>
      </c>
      <c r="G214" s="41">
        <f t="shared" si="86"/>
        <v>50</v>
      </c>
      <c r="H214" s="42">
        <f t="shared" si="87"/>
        <v>1</v>
      </c>
      <c r="I214" s="61">
        <f t="shared" si="81"/>
        <v>8.9025002121925496</v>
      </c>
      <c r="J214" s="35">
        <f t="shared" si="82"/>
        <v>1</v>
      </c>
      <c r="K214" s="89">
        <f t="shared" si="93"/>
        <v>1</v>
      </c>
      <c r="L214" s="89">
        <f t="shared" si="97"/>
        <v>1</v>
      </c>
      <c r="M214" s="168">
        <f t="shared" si="88"/>
        <v>2.7176125034595055E-2</v>
      </c>
      <c r="N214" s="165">
        <f t="shared" si="77"/>
        <v>0</v>
      </c>
      <c r="O214" s="212">
        <f t="shared" si="96"/>
        <v>1</v>
      </c>
      <c r="P214" s="102">
        <f t="shared" si="99"/>
        <v>0</v>
      </c>
      <c r="Q214" s="6" t="str">
        <f t="shared" si="79"/>
        <v/>
      </c>
      <c r="R214" s="119">
        <f t="shared" si="101"/>
        <v>1</v>
      </c>
      <c r="S214">
        <v>211</v>
      </c>
      <c r="T214">
        <v>148.6</v>
      </c>
      <c r="U214" s="206">
        <v>39658</v>
      </c>
      <c r="V214">
        <v>2.0999999046325701</v>
      </c>
      <c r="W214">
        <v>9.1000003814697301</v>
      </c>
      <c r="X214">
        <v>20.899999618530298</v>
      </c>
      <c r="Y214">
        <v>17.421597425964901</v>
      </c>
      <c r="Z214" s="36">
        <f t="shared" si="83"/>
        <v>1.0125456692036803</v>
      </c>
      <c r="AA214" s="41">
        <f t="shared" si="89"/>
        <v>50</v>
      </c>
      <c r="AB214" s="42">
        <f t="shared" si="90"/>
        <v>1</v>
      </c>
      <c r="AC214" s="61">
        <f t="shared" si="84"/>
        <v>7.3500002622604406</v>
      </c>
      <c r="AD214" s="37">
        <f t="shared" si="91"/>
        <v>1</v>
      </c>
      <c r="AE214" s="76">
        <f t="shared" si="94"/>
        <v>1</v>
      </c>
      <c r="AF214" s="89">
        <f t="shared" si="98"/>
        <v>1</v>
      </c>
      <c r="AG214" s="168">
        <f t="shared" si="92"/>
        <v>1.505352737358754E-2</v>
      </c>
      <c r="AH214" s="165">
        <f t="shared" si="78"/>
        <v>0</v>
      </c>
      <c r="AI214" s="212">
        <f t="shared" si="95"/>
        <v>1</v>
      </c>
      <c r="AJ214" s="102">
        <f t="shared" si="100"/>
        <v>0</v>
      </c>
      <c r="AK214" s="6" t="str">
        <f t="shared" si="85"/>
        <v/>
      </c>
      <c r="AL214" s="119">
        <f t="shared" si="102"/>
        <v>1</v>
      </c>
    </row>
    <row r="215" spans="1:38" ht="15.6">
      <c r="A215" s="206">
        <v>34911</v>
      </c>
      <c r="B215">
        <v>3.1900000572204599</v>
      </c>
      <c r="C215">
        <v>11.800000190734901</v>
      </c>
      <c r="D215">
        <v>0</v>
      </c>
      <c r="E215">
        <v>17.508192489332899</v>
      </c>
      <c r="F215" s="36">
        <f t="shared" si="80"/>
        <v>1.2199424099200895</v>
      </c>
      <c r="G215" s="41">
        <f t="shared" si="86"/>
        <v>49.024046072063925</v>
      </c>
      <c r="H215" s="42">
        <f t="shared" si="87"/>
        <v>0.98048092144127852</v>
      </c>
      <c r="I215" s="61">
        <f t="shared" si="81"/>
        <v>9.6475001573562906</v>
      </c>
      <c r="J215" s="35">
        <f t="shared" si="82"/>
        <v>1</v>
      </c>
      <c r="K215" s="89">
        <f t="shared" si="93"/>
        <v>1</v>
      </c>
      <c r="L215" s="89">
        <f t="shared" si="97"/>
        <v>1</v>
      </c>
      <c r="M215" s="168">
        <f t="shared" si="88"/>
        <v>3.3794135956731607E-2</v>
      </c>
      <c r="N215" s="165">
        <f t="shared" ref="N215:N278" si="103">IF(AND(SUM(M204:M215)&gt;1,SUM(D200:D204)&gt;$AP$6),1,0)</f>
        <v>0</v>
      </c>
      <c r="O215" s="212">
        <f t="shared" si="96"/>
        <v>1</v>
      </c>
      <c r="P215" s="102">
        <f t="shared" si="99"/>
        <v>0</v>
      </c>
      <c r="Q215" s="6" t="str">
        <f t="shared" si="79"/>
        <v/>
      </c>
      <c r="R215" s="119">
        <f t="shared" si="101"/>
        <v>1</v>
      </c>
      <c r="S215">
        <v>212</v>
      </c>
      <c r="T215">
        <v>-37.450000000000003</v>
      </c>
      <c r="U215" s="206">
        <v>39659</v>
      </c>
      <c r="V215">
        <v>-0.54000002145767201</v>
      </c>
      <c r="W215">
        <v>12.1099996566772</v>
      </c>
      <c r="X215">
        <v>2.4000000953674299</v>
      </c>
      <c r="Y215">
        <v>17.5864664784391</v>
      </c>
      <c r="Z215" s="36">
        <f t="shared" si="83"/>
        <v>1.3849097560443779</v>
      </c>
      <c r="AA215" s="41">
        <f t="shared" si="89"/>
        <v>50</v>
      </c>
      <c r="AB215" s="42">
        <f t="shared" si="90"/>
        <v>1</v>
      </c>
      <c r="AC215" s="61">
        <f t="shared" si="84"/>
        <v>8.947499737143481</v>
      </c>
      <c r="AD215" s="37">
        <f t="shared" si="91"/>
        <v>1</v>
      </c>
      <c r="AE215" s="76">
        <f t="shared" si="94"/>
        <v>1</v>
      </c>
      <c r="AF215" s="89">
        <f t="shared" si="98"/>
        <v>1</v>
      </c>
      <c r="AG215" s="168">
        <f t="shared" si="92"/>
        <v>2.7562308423739728E-2</v>
      </c>
      <c r="AH215" s="165">
        <f t="shared" ref="AH215:AH278" si="104">IF(AND(SUM(AG204:AG215)&gt;1,SUM(X200:X204)&gt;$AP$6),1,0)</f>
        <v>0</v>
      </c>
      <c r="AI215" s="212">
        <f t="shared" si="95"/>
        <v>1</v>
      </c>
      <c r="AJ215" s="102">
        <f t="shared" si="100"/>
        <v>0</v>
      </c>
      <c r="AK215" s="6" t="str">
        <f t="shared" si="85"/>
        <v/>
      </c>
      <c r="AL215" s="119">
        <f t="shared" si="102"/>
        <v>1</v>
      </c>
    </row>
    <row r="216" spans="1:38" ht="15.6">
      <c r="A216" s="206">
        <v>34912</v>
      </c>
      <c r="B216">
        <v>2.28999996185303</v>
      </c>
      <c r="C216">
        <v>12.4799995422363</v>
      </c>
      <c r="D216">
        <v>0.5</v>
      </c>
      <c r="E216">
        <v>17.6769370693311</v>
      </c>
      <c r="F216" s="36">
        <f t="shared" si="80"/>
        <v>1.3341289290581237</v>
      </c>
      <c r="G216" s="41">
        <f t="shared" si="86"/>
        <v>48.456742928817427</v>
      </c>
      <c r="H216" s="42">
        <f t="shared" si="87"/>
        <v>0.96913485857634851</v>
      </c>
      <c r="I216" s="61">
        <f t="shared" si="81"/>
        <v>9.9324996471404816</v>
      </c>
      <c r="J216" s="35">
        <f t="shared" si="82"/>
        <v>1</v>
      </c>
      <c r="K216" s="89">
        <f t="shared" si="93"/>
        <v>1</v>
      </c>
      <c r="L216" s="89">
        <f t="shared" si="97"/>
        <v>1</v>
      </c>
      <c r="M216" s="168">
        <f t="shared" si="88"/>
        <v>3.6444836568736094E-2</v>
      </c>
      <c r="N216" s="165">
        <f t="shared" si="103"/>
        <v>0</v>
      </c>
      <c r="O216" s="212">
        <f t="shared" si="96"/>
        <v>1</v>
      </c>
      <c r="P216" s="102">
        <f t="shared" si="99"/>
        <v>0</v>
      </c>
      <c r="Q216" s="6" t="str">
        <f t="shared" si="79"/>
        <v/>
      </c>
      <c r="R216" s="119">
        <f t="shared" si="101"/>
        <v>0</v>
      </c>
      <c r="S216">
        <v>213</v>
      </c>
      <c r="T216">
        <v>148.6</v>
      </c>
      <c r="U216" s="206">
        <v>39660</v>
      </c>
      <c r="V216">
        <v>1.9900000095367401</v>
      </c>
      <c r="W216">
        <v>14.3999996185303</v>
      </c>
      <c r="X216">
        <v>0.20000000298023199</v>
      </c>
      <c r="Y216">
        <v>17.754971943902198</v>
      </c>
      <c r="Z216" s="36">
        <f t="shared" si="83"/>
        <v>1.5263616457658387</v>
      </c>
      <c r="AA216" s="41">
        <f t="shared" si="89"/>
        <v>48.978910686367563</v>
      </c>
      <c r="AB216" s="42">
        <f t="shared" si="90"/>
        <v>0.97957821372735121</v>
      </c>
      <c r="AC216" s="61">
        <f t="shared" si="84"/>
        <v>11.29749971628191</v>
      </c>
      <c r="AD216" s="37">
        <f t="shared" si="91"/>
        <v>1</v>
      </c>
      <c r="AE216" s="76">
        <f t="shared" si="94"/>
        <v>1</v>
      </c>
      <c r="AF216" s="89">
        <f t="shared" si="98"/>
        <v>1</v>
      </c>
      <c r="AG216" s="168">
        <f t="shared" si="92"/>
        <v>4.9903375605962808E-2</v>
      </c>
      <c r="AH216" s="165">
        <f t="shared" si="104"/>
        <v>0</v>
      </c>
      <c r="AI216" s="212">
        <f t="shared" si="95"/>
        <v>1</v>
      </c>
      <c r="AJ216" s="102">
        <f t="shared" si="100"/>
        <v>0</v>
      </c>
      <c r="AK216" s="6" t="str">
        <f t="shared" si="85"/>
        <v/>
      </c>
      <c r="AL216" s="119">
        <f t="shared" si="102"/>
        <v>1</v>
      </c>
    </row>
    <row r="217" spans="1:38" ht="15.6">
      <c r="A217" s="206">
        <v>34913</v>
      </c>
      <c r="B217">
        <v>1.2799999713897701</v>
      </c>
      <c r="C217">
        <v>9.9899997711181605</v>
      </c>
      <c r="D217">
        <v>0.80000001192092896</v>
      </c>
      <c r="E217">
        <v>17.849285942576302</v>
      </c>
      <c r="F217" s="36">
        <f t="shared" si="80"/>
        <v>1.1589284560530624</v>
      </c>
      <c r="G217" s="41">
        <f t="shared" si="86"/>
        <v>48.329600175895905</v>
      </c>
      <c r="H217" s="42">
        <f t="shared" si="87"/>
        <v>0.96659200351791807</v>
      </c>
      <c r="I217" s="61">
        <f t="shared" si="81"/>
        <v>7.812499821186063</v>
      </c>
      <c r="J217" s="35">
        <f t="shared" si="82"/>
        <v>1</v>
      </c>
      <c r="K217" s="89">
        <f t="shared" si="93"/>
        <v>1</v>
      </c>
      <c r="L217" s="89">
        <f t="shared" si="97"/>
        <v>1</v>
      </c>
      <c r="M217" s="168">
        <f t="shared" si="88"/>
        <v>1.8408194743473435E-2</v>
      </c>
      <c r="N217" s="165">
        <f t="shared" si="103"/>
        <v>0</v>
      </c>
      <c r="O217" s="212">
        <f t="shared" si="96"/>
        <v>1</v>
      </c>
      <c r="P217" s="102">
        <f t="shared" si="99"/>
        <v>0</v>
      </c>
      <c r="Q217" s="6">
        <f t="shared" si="79"/>
        <v>34913</v>
      </c>
      <c r="R217" s="119">
        <f t="shared" si="101"/>
        <v>1</v>
      </c>
      <c r="S217">
        <v>214</v>
      </c>
      <c r="T217">
        <v>-37.450000000000003</v>
      </c>
      <c r="U217" s="206">
        <v>39661</v>
      </c>
      <c r="V217">
        <v>5</v>
      </c>
      <c r="W217">
        <v>14.210000038146999</v>
      </c>
      <c r="X217">
        <v>1</v>
      </c>
      <c r="Y217">
        <v>17.927081104906801</v>
      </c>
      <c r="Z217" s="36">
        <f t="shared" si="83"/>
        <v>1.3996870924308638</v>
      </c>
      <c r="AA217" s="41">
        <f t="shared" si="89"/>
        <v>48.859161012422874</v>
      </c>
      <c r="AB217" s="42">
        <f t="shared" si="90"/>
        <v>0.9771832202484575</v>
      </c>
      <c r="AC217" s="61">
        <f t="shared" si="84"/>
        <v>11.907500028610249</v>
      </c>
      <c r="AD217" s="37">
        <f t="shared" si="91"/>
        <v>1</v>
      </c>
      <c r="AE217" s="76">
        <f t="shared" si="94"/>
        <v>1</v>
      </c>
      <c r="AF217" s="89">
        <f t="shared" si="98"/>
        <v>1</v>
      </c>
      <c r="AG217" s="168">
        <f t="shared" si="92"/>
        <v>5.6240896723554978E-2</v>
      </c>
      <c r="AH217" s="165">
        <f t="shared" si="104"/>
        <v>0</v>
      </c>
      <c r="AI217" s="212">
        <f t="shared" si="95"/>
        <v>1</v>
      </c>
      <c r="AJ217" s="102">
        <f t="shared" si="100"/>
        <v>0</v>
      </c>
      <c r="AK217" s="6" t="str">
        <f t="shared" si="85"/>
        <v/>
      </c>
      <c r="AL217" s="119">
        <f t="shared" si="102"/>
        <v>0</v>
      </c>
    </row>
    <row r="218" spans="1:38" ht="15.6">
      <c r="A218" s="206">
        <v>34914</v>
      </c>
      <c r="B218">
        <v>1.2200000286102299</v>
      </c>
      <c r="C218">
        <v>9.5200004577636701</v>
      </c>
      <c r="D218">
        <v>6</v>
      </c>
      <c r="E218">
        <v>18.025206714183899</v>
      </c>
      <c r="F218" s="36">
        <f t="shared" si="80"/>
        <v>1.1295542692187832</v>
      </c>
      <c r="G218" s="41">
        <f t="shared" si="86"/>
        <v>50</v>
      </c>
      <c r="H218" s="42">
        <f t="shared" si="87"/>
        <v>1</v>
      </c>
      <c r="I218" s="61">
        <f t="shared" si="81"/>
        <v>7.4450003504753095</v>
      </c>
      <c r="J218" s="35">
        <f t="shared" si="82"/>
        <v>1</v>
      </c>
      <c r="K218" s="89">
        <f t="shared" si="93"/>
        <v>1</v>
      </c>
      <c r="L218" s="89">
        <f t="shared" si="97"/>
        <v>1</v>
      </c>
      <c r="M218" s="168">
        <f t="shared" si="88"/>
        <v>1.5723742140574998E-2</v>
      </c>
      <c r="N218" s="165">
        <f t="shared" si="103"/>
        <v>0</v>
      </c>
      <c r="O218" s="212">
        <f t="shared" si="96"/>
        <v>1</v>
      </c>
      <c r="P218" s="102">
        <f t="shared" si="99"/>
        <v>0</v>
      </c>
      <c r="Q218" s="6" t="str">
        <f t="shared" si="79"/>
        <v/>
      </c>
      <c r="R218" s="119">
        <f t="shared" si="101"/>
        <v>1</v>
      </c>
      <c r="S218">
        <v>215</v>
      </c>
      <c r="T218">
        <v>148.6</v>
      </c>
      <c r="U218" s="206">
        <v>39662</v>
      </c>
      <c r="V218">
        <v>4.2699999809265101</v>
      </c>
      <c r="W218">
        <v>12.199999809265099</v>
      </c>
      <c r="X218">
        <v>5.4000000953674299</v>
      </c>
      <c r="Y218">
        <v>18.102761244005599</v>
      </c>
      <c r="Z218" s="36">
        <f t="shared" si="83"/>
        <v>1.2459503730205324</v>
      </c>
      <c r="AA218" s="41">
        <f t="shared" si="89"/>
        <v>50</v>
      </c>
      <c r="AB218" s="42">
        <f t="shared" si="90"/>
        <v>1</v>
      </c>
      <c r="AC218" s="61">
        <f t="shared" si="84"/>
        <v>10.217499852180453</v>
      </c>
      <c r="AD218" s="37">
        <f t="shared" si="91"/>
        <v>1</v>
      </c>
      <c r="AE218" s="76">
        <f t="shared" si="94"/>
        <v>1</v>
      </c>
      <c r="AF218" s="89">
        <f t="shared" si="98"/>
        <v>1</v>
      </c>
      <c r="AG218" s="168">
        <f t="shared" si="92"/>
        <v>3.9155696379881227E-2</v>
      </c>
      <c r="AH218" s="165">
        <f t="shared" si="104"/>
        <v>0</v>
      </c>
      <c r="AI218" s="212">
        <f t="shared" si="95"/>
        <v>1</v>
      </c>
      <c r="AJ218" s="102">
        <f t="shared" si="100"/>
        <v>0</v>
      </c>
      <c r="AK218" s="6" t="str">
        <f t="shared" si="85"/>
        <v/>
      </c>
      <c r="AL218" s="119">
        <f t="shared" si="102"/>
        <v>0</v>
      </c>
    </row>
    <row r="219" spans="1:38" ht="15.6">
      <c r="A219" s="206">
        <v>34915</v>
      </c>
      <c r="B219">
        <v>3.6300001144409202</v>
      </c>
      <c r="C219">
        <v>8.8199996948242205</v>
      </c>
      <c r="D219">
        <v>0.30000001192092901</v>
      </c>
      <c r="E219">
        <v>18.204666989269501</v>
      </c>
      <c r="F219" s="36">
        <f t="shared" si="80"/>
        <v>0.93538746696756048</v>
      </c>
      <c r="G219" s="41">
        <f t="shared" si="86"/>
        <v>49.551690038346884</v>
      </c>
      <c r="H219" s="42">
        <f t="shared" si="87"/>
        <v>0.9910338007669377</v>
      </c>
      <c r="I219" s="61">
        <f t="shared" si="81"/>
        <v>7.5224997997283953</v>
      </c>
      <c r="J219" s="35">
        <f t="shared" si="82"/>
        <v>1</v>
      </c>
      <c r="K219" s="89">
        <f t="shared" si="93"/>
        <v>1</v>
      </c>
      <c r="L219" s="89">
        <f t="shared" si="97"/>
        <v>1</v>
      </c>
      <c r="M219" s="168">
        <f t="shared" si="88"/>
        <v>1.6277789722769768E-2</v>
      </c>
      <c r="N219" s="165">
        <f t="shared" si="103"/>
        <v>0</v>
      </c>
      <c r="O219" s="212">
        <f t="shared" si="96"/>
        <v>1</v>
      </c>
      <c r="P219" s="102">
        <f t="shared" si="99"/>
        <v>0</v>
      </c>
      <c r="Q219" s="6" t="str">
        <f t="shared" si="79"/>
        <v/>
      </c>
      <c r="R219" s="119">
        <f t="shared" si="101"/>
        <v>1</v>
      </c>
      <c r="S219">
        <v>216</v>
      </c>
      <c r="T219">
        <v>-37.450000000000003</v>
      </c>
      <c r="U219" s="206">
        <v>39663</v>
      </c>
      <c r="V219">
        <v>3.1300001144409202</v>
      </c>
      <c r="W219">
        <v>12.9899997711182</v>
      </c>
      <c r="X219">
        <v>0.20000000298023199</v>
      </c>
      <c r="Y219">
        <v>18.281979643751399</v>
      </c>
      <c r="Z219" s="36">
        <f t="shared" si="83"/>
        <v>1.3936442977866834</v>
      </c>
      <c r="AA219" s="41">
        <f t="shared" si="89"/>
        <v>49.085084564750886</v>
      </c>
      <c r="AB219" s="42">
        <f t="shared" si="90"/>
        <v>0.98170169129501772</v>
      </c>
      <c r="AC219" s="61">
        <f t="shared" si="84"/>
        <v>10.524999856948879</v>
      </c>
      <c r="AD219" s="37">
        <f t="shared" si="91"/>
        <v>1</v>
      </c>
      <c r="AE219" s="76">
        <f t="shared" si="94"/>
        <v>1</v>
      </c>
      <c r="AF219" s="89">
        <f t="shared" si="98"/>
        <v>1</v>
      </c>
      <c r="AG219" s="168">
        <f t="shared" si="92"/>
        <v>4.2143512707967741E-2</v>
      </c>
      <c r="AH219" s="165">
        <f t="shared" si="104"/>
        <v>0</v>
      </c>
      <c r="AI219" s="212">
        <f t="shared" si="95"/>
        <v>1</v>
      </c>
      <c r="AJ219" s="102">
        <f t="shared" si="100"/>
        <v>0</v>
      </c>
      <c r="AK219" s="6">
        <f t="shared" si="85"/>
        <v>39663</v>
      </c>
      <c r="AL219" s="119">
        <f t="shared" si="102"/>
        <v>1</v>
      </c>
    </row>
    <row r="220" spans="1:38" ht="15.6">
      <c r="A220" s="206">
        <v>34916</v>
      </c>
      <c r="B220">
        <v>3.8199999332428001</v>
      </c>
      <c r="C220">
        <v>11.0900001525879</v>
      </c>
      <c r="D220">
        <v>3.5</v>
      </c>
      <c r="E220">
        <v>18.387634372948501</v>
      </c>
      <c r="F220" s="36">
        <f t="shared" si="80"/>
        <v>1.1754446853501779</v>
      </c>
      <c r="G220" s="41">
        <f t="shared" si="86"/>
        <v>50</v>
      </c>
      <c r="H220" s="42">
        <f t="shared" si="87"/>
        <v>1</v>
      </c>
      <c r="I220" s="61">
        <f t="shared" si="81"/>
        <v>9.2725000977516245</v>
      </c>
      <c r="J220" s="35">
        <f t="shared" si="82"/>
        <v>1</v>
      </c>
      <c r="K220" s="89">
        <f t="shared" si="93"/>
        <v>1</v>
      </c>
      <c r="L220" s="89">
        <f t="shared" si="97"/>
        <v>1</v>
      </c>
      <c r="M220" s="168">
        <f t="shared" si="88"/>
        <v>3.040432378627278E-2</v>
      </c>
      <c r="N220" s="165">
        <f t="shared" si="103"/>
        <v>0</v>
      </c>
      <c r="O220" s="212">
        <f t="shared" si="96"/>
        <v>1</v>
      </c>
      <c r="P220" s="102">
        <f t="shared" si="99"/>
        <v>0</v>
      </c>
      <c r="Q220" s="6" t="str">
        <f t="shared" si="79"/>
        <v/>
      </c>
      <c r="R220" s="119">
        <f t="shared" si="101"/>
        <v>1</v>
      </c>
      <c r="S220">
        <v>217</v>
      </c>
      <c r="T220">
        <v>148.6</v>
      </c>
      <c r="U220" s="206">
        <v>39664</v>
      </c>
      <c r="V220">
        <v>2.5999999046325701</v>
      </c>
      <c r="W220">
        <v>12.7299995422363</v>
      </c>
      <c r="X220">
        <v>0</v>
      </c>
      <c r="Y220">
        <v>18.464703586696999</v>
      </c>
      <c r="Z220" s="36">
        <f t="shared" si="83"/>
        <v>1.4049228715434672</v>
      </c>
      <c r="AA220" s="41">
        <f t="shared" si="89"/>
        <v>47.961146267516114</v>
      </c>
      <c r="AB220" s="42">
        <f t="shared" si="90"/>
        <v>0.95922292535032228</v>
      </c>
      <c r="AC220" s="61">
        <f t="shared" si="84"/>
        <v>10.197499632835367</v>
      </c>
      <c r="AD220" s="37">
        <f t="shared" si="91"/>
        <v>1</v>
      </c>
      <c r="AE220" s="76">
        <f t="shared" si="94"/>
        <v>1</v>
      </c>
      <c r="AF220" s="89">
        <f t="shared" si="98"/>
        <v>1</v>
      </c>
      <c r="AG220" s="168">
        <f t="shared" si="92"/>
        <v>3.8963577521432979E-2</v>
      </c>
      <c r="AH220" s="165">
        <f t="shared" si="104"/>
        <v>0</v>
      </c>
      <c r="AI220" s="212">
        <f t="shared" si="95"/>
        <v>1</v>
      </c>
      <c r="AJ220" s="102">
        <f t="shared" si="100"/>
        <v>0</v>
      </c>
      <c r="AK220" s="6" t="str">
        <f t="shared" si="85"/>
        <v/>
      </c>
      <c r="AL220" s="119">
        <f t="shared" si="102"/>
        <v>1</v>
      </c>
    </row>
    <row r="221" spans="1:38" ht="15.6">
      <c r="A221" s="206">
        <v>34917</v>
      </c>
      <c r="B221">
        <v>2.8800001144409202</v>
      </c>
      <c r="C221">
        <v>8.4799995422363299</v>
      </c>
      <c r="D221">
        <v>4.6999998092651403</v>
      </c>
      <c r="E221">
        <v>18.574076470336301</v>
      </c>
      <c r="F221" s="36">
        <f t="shared" si="80"/>
        <v>0.96886007906722671</v>
      </c>
      <c r="G221" s="41">
        <f t="shared" si="86"/>
        <v>50</v>
      </c>
      <c r="H221" s="42">
        <f t="shared" si="87"/>
        <v>1</v>
      </c>
      <c r="I221" s="61">
        <f t="shared" si="81"/>
        <v>7.0799996852874774</v>
      </c>
      <c r="J221" s="35">
        <f t="shared" si="82"/>
        <v>1</v>
      </c>
      <c r="K221" s="89">
        <f t="shared" si="93"/>
        <v>1</v>
      </c>
      <c r="L221" s="89">
        <f t="shared" si="97"/>
        <v>1</v>
      </c>
      <c r="M221" s="168">
        <f t="shared" si="88"/>
        <v>1.320336744696428E-2</v>
      </c>
      <c r="N221" s="165">
        <f t="shared" si="103"/>
        <v>0</v>
      </c>
      <c r="O221" s="212">
        <f t="shared" si="96"/>
        <v>1</v>
      </c>
      <c r="P221" s="102">
        <f t="shared" si="99"/>
        <v>0</v>
      </c>
      <c r="Q221" s="6" t="str">
        <f t="shared" si="79"/>
        <v/>
      </c>
      <c r="R221" s="119">
        <f t="shared" si="101"/>
        <v>1</v>
      </c>
      <c r="S221">
        <v>218</v>
      </c>
      <c r="T221">
        <v>-37.450000000000003</v>
      </c>
      <c r="U221" s="206">
        <v>39665</v>
      </c>
      <c r="V221">
        <v>3.0699999332428001</v>
      </c>
      <c r="W221">
        <v>8.8900003433227504</v>
      </c>
      <c r="X221">
        <v>3.5999999046325701</v>
      </c>
      <c r="Y221">
        <v>18.650900355394899</v>
      </c>
      <c r="Z221" s="36">
        <f t="shared" si="83"/>
        <v>1.0044652435516139</v>
      </c>
      <c r="AA221" s="41">
        <f t="shared" si="89"/>
        <v>50</v>
      </c>
      <c r="AB221" s="42">
        <f t="shared" si="90"/>
        <v>1</v>
      </c>
      <c r="AC221" s="61">
        <f t="shared" si="84"/>
        <v>7.4350002408027631</v>
      </c>
      <c r="AD221" s="37">
        <f t="shared" si="91"/>
        <v>1</v>
      </c>
      <c r="AE221" s="76">
        <f t="shared" si="94"/>
        <v>1</v>
      </c>
      <c r="AF221" s="89">
        <f t="shared" si="98"/>
        <v>1</v>
      </c>
      <c r="AG221" s="168">
        <f t="shared" si="92"/>
        <v>1.5652727005640042E-2</v>
      </c>
      <c r="AH221" s="165">
        <f t="shared" si="104"/>
        <v>0</v>
      </c>
      <c r="AI221" s="212">
        <f t="shared" si="95"/>
        <v>1</v>
      </c>
      <c r="AJ221" s="102">
        <f t="shared" si="100"/>
        <v>0</v>
      </c>
      <c r="AK221" s="6" t="str">
        <f t="shared" si="85"/>
        <v/>
      </c>
      <c r="AL221" s="119">
        <f t="shared" si="102"/>
        <v>1</v>
      </c>
    </row>
    <row r="222" spans="1:38" ht="15.6">
      <c r="A222" s="206">
        <v>34918</v>
      </c>
      <c r="B222">
        <v>3.3399999141693102</v>
      </c>
      <c r="C222">
        <v>7.9299998283386204</v>
      </c>
      <c r="D222">
        <v>3.2000000476837198</v>
      </c>
      <c r="E222">
        <v>18.763960886548599</v>
      </c>
      <c r="F222" s="36">
        <f t="shared" si="80"/>
        <v>0.88441798351255863</v>
      </c>
      <c r="G222" s="41">
        <f t="shared" si="86"/>
        <v>50</v>
      </c>
      <c r="H222" s="42">
        <f t="shared" si="87"/>
        <v>1</v>
      </c>
      <c r="I222" s="61">
        <f t="shared" si="81"/>
        <v>6.7824998497962934</v>
      </c>
      <c r="J222" s="35">
        <f t="shared" si="82"/>
        <v>1</v>
      </c>
      <c r="K222" s="89">
        <f t="shared" si="93"/>
        <v>1</v>
      </c>
      <c r="L222" s="89">
        <f t="shared" si="97"/>
        <v>1</v>
      </c>
      <c r="M222" s="168">
        <f t="shared" si="88"/>
        <v>1.1260592020231676E-2</v>
      </c>
      <c r="N222" s="165">
        <f t="shared" si="103"/>
        <v>0</v>
      </c>
      <c r="O222" s="212">
        <f t="shared" si="96"/>
        <v>1</v>
      </c>
      <c r="P222" s="102">
        <f t="shared" si="99"/>
        <v>0</v>
      </c>
      <c r="Q222" s="6" t="str">
        <f t="shared" si="79"/>
        <v/>
      </c>
      <c r="R222" s="119">
        <f t="shared" si="101"/>
        <v>1</v>
      </c>
      <c r="S222">
        <v>219</v>
      </c>
      <c r="T222">
        <v>148.6</v>
      </c>
      <c r="U222" s="206">
        <v>39666</v>
      </c>
      <c r="V222">
        <v>4.8800001144409197</v>
      </c>
      <c r="W222">
        <v>11.050000190734901</v>
      </c>
      <c r="X222">
        <v>5.4000000953674299</v>
      </c>
      <c r="Y222">
        <v>18.840537232397999</v>
      </c>
      <c r="Z222" s="36">
        <f t="shared" si="83"/>
        <v>1.1319513666127314</v>
      </c>
      <c r="AA222" s="41">
        <f t="shared" si="89"/>
        <v>50</v>
      </c>
      <c r="AB222" s="42">
        <f t="shared" si="90"/>
        <v>1</v>
      </c>
      <c r="AC222" s="61">
        <f t="shared" si="84"/>
        <v>9.5075001716614054</v>
      </c>
      <c r="AD222" s="37">
        <f t="shared" si="91"/>
        <v>1</v>
      </c>
      <c r="AE222" s="76">
        <f t="shared" si="94"/>
        <v>1</v>
      </c>
      <c r="AF222" s="89">
        <f t="shared" si="98"/>
        <v>1</v>
      </c>
      <c r="AG222" s="168">
        <f t="shared" si="92"/>
        <v>3.2515216987842023E-2</v>
      </c>
      <c r="AH222" s="165">
        <f t="shared" si="104"/>
        <v>0</v>
      </c>
      <c r="AI222" s="212">
        <f t="shared" si="95"/>
        <v>1</v>
      </c>
      <c r="AJ222" s="102">
        <f t="shared" si="100"/>
        <v>0</v>
      </c>
      <c r="AK222" s="6" t="str">
        <f t="shared" si="85"/>
        <v/>
      </c>
      <c r="AL222" s="119">
        <f t="shared" si="102"/>
        <v>1</v>
      </c>
    </row>
    <row r="223" spans="1:38" ht="15.6">
      <c r="A223" s="206">
        <v>34919</v>
      </c>
      <c r="B223">
        <v>2.2599999904632599</v>
      </c>
      <c r="C223">
        <v>7.7300000190734899</v>
      </c>
      <c r="D223">
        <v>13.6000003814697</v>
      </c>
      <c r="E223">
        <v>18.957255226700799</v>
      </c>
      <c r="F223" s="36">
        <f t="shared" si="80"/>
        <v>0.94879081059837655</v>
      </c>
      <c r="G223" s="41">
        <f t="shared" si="86"/>
        <v>50</v>
      </c>
      <c r="H223" s="42">
        <f t="shared" si="87"/>
        <v>1</v>
      </c>
      <c r="I223" s="61">
        <f t="shared" si="81"/>
        <v>6.3625000119209325</v>
      </c>
      <c r="J223" s="35">
        <f t="shared" si="82"/>
        <v>1</v>
      </c>
      <c r="K223" s="89">
        <f t="shared" si="93"/>
        <v>1</v>
      </c>
      <c r="L223" s="89">
        <f t="shared" si="97"/>
        <v>1</v>
      </c>
      <c r="M223" s="168">
        <f t="shared" si="88"/>
        <v>8.6945035020864203E-3</v>
      </c>
      <c r="N223" s="165">
        <f t="shared" si="103"/>
        <v>0</v>
      </c>
      <c r="O223" s="212">
        <f t="shared" si="96"/>
        <v>1</v>
      </c>
      <c r="P223" s="102">
        <f t="shared" si="99"/>
        <v>0</v>
      </c>
      <c r="Q223" s="6" t="str">
        <f t="shared" si="79"/>
        <v/>
      </c>
      <c r="R223" s="119">
        <f t="shared" si="101"/>
        <v>1</v>
      </c>
      <c r="S223">
        <v>220</v>
      </c>
      <c r="T223">
        <v>-37.450000000000003</v>
      </c>
      <c r="U223" s="206">
        <v>39667</v>
      </c>
      <c r="V223">
        <v>1.83000004291534</v>
      </c>
      <c r="W223">
        <v>11.7799997329712</v>
      </c>
      <c r="X223">
        <v>0.40000000596046398</v>
      </c>
      <c r="Y223">
        <v>19.033581500259</v>
      </c>
      <c r="Z223" s="36">
        <f t="shared" si="83"/>
        <v>1.3868106517644199</v>
      </c>
      <c r="AA223" s="41">
        <f t="shared" si="89"/>
        <v>49.290551484548928</v>
      </c>
      <c r="AB223" s="42">
        <f t="shared" si="90"/>
        <v>0.98581102969097856</v>
      </c>
      <c r="AC223" s="61">
        <f t="shared" si="84"/>
        <v>9.2924998104572349</v>
      </c>
      <c r="AD223" s="37">
        <f t="shared" si="91"/>
        <v>1</v>
      </c>
      <c r="AE223" s="76">
        <f t="shared" si="94"/>
        <v>1</v>
      </c>
      <c r="AF223" s="89">
        <f t="shared" si="98"/>
        <v>1</v>
      </c>
      <c r="AG223" s="168">
        <f t="shared" si="92"/>
        <v>3.0582182412798073E-2</v>
      </c>
      <c r="AH223" s="165">
        <f t="shared" si="104"/>
        <v>0</v>
      </c>
      <c r="AI223" s="212">
        <f t="shared" si="95"/>
        <v>1</v>
      </c>
      <c r="AJ223" s="102">
        <f t="shared" si="100"/>
        <v>0</v>
      </c>
      <c r="AK223" s="6" t="str">
        <f t="shared" si="85"/>
        <v/>
      </c>
      <c r="AL223" s="119">
        <f t="shared" si="102"/>
        <v>1</v>
      </c>
    </row>
    <row r="224" spans="1:38" ht="15.6">
      <c r="A224" s="206">
        <v>34920</v>
      </c>
      <c r="B224">
        <v>2.8199999332428001</v>
      </c>
      <c r="C224">
        <v>9.6000003814697301</v>
      </c>
      <c r="D224">
        <v>3.5</v>
      </c>
      <c r="E224">
        <v>19.153927095908301</v>
      </c>
      <c r="F224" s="36">
        <f t="shared" si="80"/>
        <v>1.1241560598308484</v>
      </c>
      <c r="G224" s="41">
        <f t="shared" si="86"/>
        <v>50</v>
      </c>
      <c r="H224" s="42">
        <f t="shared" si="87"/>
        <v>1</v>
      </c>
      <c r="I224" s="61">
        <f t="shared" si="81"/>
        <v>7.9050002694129979</v>
      </c>
      <c r="J224" s="35">
        <f t="shared" si="82"/>
        <v>1</v>
      </c>
      <c r="K224" s="89">
        <f t="shared" si="93"/>
        <v>1</v>
      </c>
      <c r="L224" s="89">
        <f t="shared" si="97"/>
        <v>1</v>
      </c>
      <c r="M224" s="168">
        <f t="shared" si="88"/>
        <v>1.9106371693934431E-2</v>
      </c>
      <c r="N224" s="165">
        <f t="shared" si="103"/>
        <v>0</v>
      </c>
      <c r="O224" s="212">
        <f t="shared" si="96"/>
        <v>1</v>
      </c>
      <c r="P224" s="102">
        <f t="shared" si="99"/>
        <v>0</v>
      </c>
      <c r="Q224" s="6" t="str">
        <f t="shared" si="79"/>
        <v/>
      </c>
      <c r="R224" s="119">
        <f t="shared" si="101"/>
        <v>1</v>
      </c>
      <c r="S224">
        <v>221</v>
      </c>
      <c r="T224">
        <v>148.6</v>
      </c>
      <c r="U224" s="206">
        <v>39668</v>
      </c>
      <c r="V224">
        <v>3.5099999904632599</v>
      </c>
      <c r="W224">
        <v>11.1499996185303</v>
      </c>
      <c r="X224">
        <v>12</v>
      </c>
      <c r="Y224">
        <v>19.230000441530599</v>
      </c>
      <c r="Z224" s="36">
        <f t="shared" si="83"/>
        <v>1.2539499422855693</v>
      </c>
      <c r="AA224" s="41">
        <f t="shared" si="89"/>
        <v>50</v>
      </c>
      <c r="AB224" s="42">
        <f t="shared" si="90"/>
        <v>1</v>
      </c>
      <c r="AC224" s="61">
        <f t="shared" si="84"/>
        <v>9.2399997115135406</v>
      </c>
      <c r="AD224" s="37">
        <f t="shared" si="91"/>
        <v>1</v>
      </c>
      <c r="AE224" s="76">
        <f t="shared" si="94"/>
        <v>1</v>
      </c>
      <c r="AF224" s="89">
        <f t="shared" si="98"/>
        <v>1</v>
      </c>
      <c r="AG224" s="168">
        <f t="shared" si="92"/>
        <v>3.0116017491118172E-2</v>
      </c>
      <c r="AH224" s="165">
        <f t="shared" si="104"/>
        <v>0</v>
      </c>
      <c r="AI224" s="212">
        <f t="shared" si="95"/>
        <v>1</v>
      </c>
      <c r="AJ224" s="102">
        <f t="shared" si="100"/>
        <v>0</v>
      </c>
      <c r="AK224" s="6" t="str">
        <f t="shared" si="85"/>
        <v/>
      </c>
      <c r="AL224" s="119">
        <f t="shared" si="102"/>
        <v>1</v>
      </c>
    </row>
    <row r="225" spans="1:38" ht="15.6">
      <c r="A225" s="206">
        <v>34921</v>
      </c>
      <c r="B225">
        <v>3.5099999904632599</v>
      </c>
      <c r="C225">
        <v>11.3800001144409</v>
      </c>
      <c r="D225">
        <v>0.10000000149011599</v>
      </c>
      <c r="E225">
        <v>19.353944099286799</v>
      </c>
      <c r="F225" s="36">
        <f t="shared" si="80"/>
        <v>1.2867494151096723</v>
      </c>
      <c r="G225" s="41">
        <f t="shared" si="86"/>
        <v>49.070600469402379</v>
      </c>
      <c r="H225" s="42">
        <f t="shared" si="87"/>
        <v>0.98141200938804762</v>
      </c>
      <c r="I225" s="61">
        <f t="shared" si="81"/>
        <v>9.4125000834464903</v>
      </c>
      <c r="J225" s="35">
        <f t="shared" si="82"/>
        <v>1</v>
      </c>
      <c r="K225" s="89">
        <f t="shared" si="93"/>
        <v>1</v>
      </c>
      <c r="L225" s="89">
        <f t="shared" si="97"/>
        <v>1</v>
      </c>
      <c r="M225" s="168">
        <f t="shared" si="88"/>
        <v>3.1656383191021313E-2</v>
      </c>
      <c r="N225" s="165">
        <f t="shared" si="103"/>
        <v>0</v>
      </c>
      <c r="O225" s="212">
        <f t="shared" si="96"/>
        <v>1</v>
      </c>
      <c r="P225" s="102">
        <f t="shared" si="99"/>
        <v>0</v>
      </c>
      <c r="Q225" s="6" t="str">
        <f t="shared" si="79"/>
        <v/>
      </c>
      <c r="R225" s="119">
        <f t="shared" si="101"/>
        <v>1</v>
      </c>
      <c r="S225">
        <v>222</v>
      </c>
      <c r="T225">
        <v>-37.450000000000003</v>
      </c>
      <c r="U225" s="206">
        <v>39669</v>
      </c>
      <c r="V225">
        <v>2.0199999809265101</v>
      </c>
      <c r="W225">
        <v>10.7200002670288</v>
      </c>
      <c r="X225">
        <v>0.80000001192092896</v>
      </c>
      <c r="Y225">
        <v>19.429761338765399</v>
      </c>
      <c r="Z225" s="36">
        <f t="shared" si="83"/>
        <v>1.3003656949244042</v>
      </c>
      <c r="AA225" s="41">
        <f t="shared" si="89"/>
        <v>49.759707455981406</v>
      </c>
      <c r="AB225" s="42">
        <f t="shared" si="90"/>
        <v>0.99519414911962811</v>
      </c>
      <c r="AC225" s="61">
        <f t="shared" si="84"/>
        <v>8.5450001955032278</v>
      </c>
      <c r="AD225" s="37">
        <f t="shared" si="91"/>
        <v>1</v>
      </c>
      <c r="AE225" s="76">
        <f t="shared" si="94"/>
        <v>1</v>
      </c>
      <c r="AF225" s="89">
        <f t="shared" si="98"/>
        <v>1</v>
      </c>
      <c r="AG225" s="168">
        <f t="shared" si="92"/>
        <v>2.4173869762263652E-2</v>
      </c>
      <c r="AH225" s="165">
        <f t="shared" si="104"/>
        <v>0</v>
      </c>
      <c r="AI225" s="212">
        <f t="shared" si="95"/>
        <v>1</v>
      </c>
      <c r="AJ225" s="102">
        <f t="shared" si="100"/>
        <v>0</v>
      </c>
      <c r="AK225" s="6" t="str">
        <f t="shared" si="85"/>
        <v/>
      </c>
      <c r="AL225" s="119">
        <f t="shared" si="102"/>
        <v>1</v>
      </c>
    </row>
    <row r="226" spans="1:38" ht="15.6">
      <c r="A226" s="206">
        <v>34922</v>
      </c>
      <c r="B226">
        <v>0.52999997138977095</v>
      </c>
      <c r="C226">
        <v>12.7799997329712</v>
      </c>
      <c r="D226">
        <v>0</v>
      </c>
      <c r="E226">
        <v>19.557273841951599</v>
      </c>
      <c r="F226" s="36">
        <f t="shared" si="80"/>
        <v>1.5714688368533876</v>
      </c>
      <c r="G226" s="41">
        <f t="shared" si="86"/>
        <v>47.813425399919666</v>
      </c>
      <c r="H226" s="42">
        <f t="shared" si="87"/>
        <v>0.95626850799839336</v>
      </c>
      <c r="I226" s="61">
        <f t="shared" si="81"/>
        <v>9.7174997925758433</v>
      </c>
      <c r="J226" s="35">
        <f t="shared" si="82"/>
        <v>1</v>
      </c>
      <c r="K226" s="89">
        <f t="shared" si="93"/>
        <v>1</v>
      </c>
      <c r="L226" s="89">
        <f t="shared" si="97"/>
        <v>1</v>
      </c>
      <c r="M226" s="168">
        <f t="shared" si="88"/>
        <v>3.4439403871926018E-2</v>
      </c>
      <c r="N226" s="165">
        <f t="shared" si="103"/>
        <v>0</v>
      </c>
      <c r="O226" s="212">
        <f t="shared" si="96"/>
        <v>1</v>
      </c>
      <c r="P226" s="102">
        <f t="shared" si="99"/>
        <v>0</v>
      </c>
      <c r="Q226" s="6" t="str">
        <f t="shared" si="79"/>
        <v/>
      </c>
      <c r="R226" s="119">
        <f t="shared" si="101"/>
        <v>1</v>
      </c>
      <c r="S226">
        <v>223</v>
      </c>
      <c r="T226">
        <v>148.6</v>
      </c>
      <c r="U226" s="206">
        <v>39670</v>
      </c>
      <c r="V226">
        <v>0.54000002145767201</v>
      </c>
      <c r="W226">
        <v>8.8000001907348597</v>
      </c>
      <c r="X226">
        <v>0.80000001192092896</v>
      </c>
      <c r="Y226">
        <v>19.632831474516198</v>
      </c>
      <c r="Z226" s="36">
        <f t="shared" si="83"/>
        <v>1.1902489113134651</v>
      </c>
      <c r="AA226" s="41">
        <f t="shared" si="89"/>
        <v>49.607508338851559</v>
      </c>
      <c r="AB226" s="42">
        <f t="shared" si="90"/>
        <v>0.99215016677703116</v>
      </c>
      <c r="AC226" s="61">
        <f t="shared" si="84"/>
        <v>6.7350001484155628</v>
      </c>
      <c r="AD226" s="37">
        <f t="shared" si="91"/>
        <v>1</v>
      </c>
      <c r="AE226" s="76">
        <f t="shared" si="94"/>
        <v>1</v>
      </c>
      <c r="AF226" s="89">
        <f t="shared" si="98"/>
        <v>1</v>
      </c>
      <c r="AG226" s="168">
        <f t="shared" si="92"/>
        <v>1.0959895756559852E-2</v>
      </c>
      <c r="AH226" s="165">
        <f t="shared" si="104"/>
        <v>0</v>
      </c>
      <c r="AI226" s="212">
        <f t="shared" si="95"/>
        <v>1</v>
      </c>
      <c r="AJ226" s="102">
        <f t="shared" si="100"/>
        <v>0</v>
      </c>
      <c r="AK226" s="6" t="str">
        <f t="shared" si="85"/>
        <v/>
      </c>
      <c r="AL226" s="119">
        <f t="shared" si="102"/>
        <v>1</v>
      </c>
    </row>
    <row r="227" spans="1:38" ht="15.6">
      <c r="A227" s="206">
        <v>34923</v>
      </c>
      <c r="B227">
        <v>1</v>
      </c>
      <c r="C227">
        <v>12.7200002670288</v>
      </c>
      <c r="D227">
        <v>0</v>
      </c>
      <c r="E227">
        <v>19.763883929018199</v>
      </c>
      <c r="F227" s="36">
        <f t="shared" si="80"/>
        <v>1.5663576472102816</v>
      </c>
      <c r="G227" s="41">
        <f t="shared" si="86"/>
        <v>46.560339282151439</v>
      </c>
      <c r="H227" s="42">
        <f t="shared" si="87"/>
        <v>0.93120678564302883</v>
      </c>
      <c r="I227" s="61">
        <f t="shared" si="81"/>
        <v>9.7900002002715993</v>
      </c>
      <c r="J227" s="35">
        <f t="shared" si="82"/>
        <v>1</v>
      </c>
      <c r="K227" s="89">
        <f t="shared" si="93"/>
        <v>1</v>
      </c>
      <c r="L227" s="89">
        <f t="shared" si="97"/>
        <v>1</v>
      </c>
      <c r="M227" s="168">
        <f t="shared" si="88"/>
        <v>3.5111731258772254E-2</v>
      </c>
      <c r="N227" s="165">
        <f t="shared" si="103"/>
        <v>0</v>
      </c>
      <c r="O227" s="212">
        <f t="shared" si="96"/>
        <v>1</v>
      </c>
      <c r="P227" s="102">
        <f t="shared" si="99"/>
        <v>0</v>
      </c>
      <c r="Q227" s="6" t="str">
        <f t="shared" si="79"/>
        <v/>
      </c>
      <c r="R227" s="119">
        <f t="shared" si="101"/>
        <v>1</v>
      </c>
      <c r="S227">
        <v>224</v>
      </c>
      <c r="T227">
        <v>-37.450000000000003</v>
      </c>
      <c r="U227" s="206">
        <v>39671</v>
      </c>
      <c r="V227">
        <v>1.4400000572204601</v>
      </c>
      <c r="W227">
        <v>9.6300001144409197</v>
      </c>
      <c r="X227">
        <v>4.5999999046325701</v>
      </c>
      <c r="Y227">
        <v>19.8391781313358</v>
      </c>
      <c r="Z227" s="36">
        <f t="shared" si="83"/>
        <v>1.2437559968524323</v>
      </c>
      <c r="AA227" s="41">
        <f t="shared" si="89"/>
        <v>50</v>
      </c>
      <c r="AB227" s="42">
        <f t="shared" si="90"/>
        <v>1</v>
      </c>
      <c r="AC227" s="61">
        <f t="shared" si="84"/>
        <v>7.582500100135805</v>
      </c>
      <c r="AD227" s="37">
        <f t="shared" si="91"/>
        <v>1</v>
      </c>
      <c r="AE227" s="76">
        <f t="shared" si="94"/>
        <v>1</v>
      </c>
      <c r="AF227" s="89">
        <f t="shared" si="98"/>
        <v>1</v>
      </c>
      <c r="AG227" s="168">
        <f t="shared" si="92"/>
        <v>1.6711200002673596E-2</v>
      </c>
      <c r="AH227" s="165">
        <f t="shared" si="104"/>
        <v>0</v>
      </c>
      <c r="AI227" s="212">
        <f t="shared" si="95"/>
        <v>1</v>
      </c>
      <c r="AJ227" s="102">
        <f t="shared" si="100"/>
        <v>0</v>
      </c>
      <c r="AK227" s="6" t="str">
        <f t="shared" si="85"/>
        <v/>
      </c>
      <c r="AL227" s="119">
        <f t="shared" si="102"/>
        <v>1</v>
      </c>
    </row>
    <row r="228" spans="1:38" ht="15.6">
      <c r="A228" s="206">
        <v>34924</v>
      </c>
      <c r="B228">
        <v>1.79999995231628</v>
      </c>
      <c r="C228">
        <v>15.1599998474121</v>
      </c>
      <c r="D228">
        <v>0</v>
      </c>
      <c r="E228">
        <v>19.973741965602201</v>
      </c>
      <c r="F228" s="36">
        <f t="shared" si="80"/>
        <v>1.8011495474894808</v>
      </c>
      <c r="G228" s="41">
        <f t="shared" si="86"/>
        <v>45.119419644159855</v>
      </c>
      <c r="H228" s="42">
        <f t="shared" si="87"/>
        <v>0.90238839288319705</v>
      </c>
      <c r="I228" s="61">
        <f t="shared" si="81"/>
        <v>11.819999873638146</v>
      </c>
      <c r="J228" s="35">
        <f t="shared" si="82"/>
        <v>1</v>
      </c>
      <c r="K228" s="89" t="str">
        <f t="shared" si="93"/>
        <v/>
      </c>
      <c r="L228" s="89">
        <f t="shared" si="97"/>
        <v>1</v>
      </c>
      <c r="M228" s="168">
        <f t="shared" si="88"/>
        <v>5.5322517008169272E-2</v>
      </c>
      <c r="N228" s="165">
        <f t="shared" si="103"/>
        <v>0</v>
      </c>
      <c r="O228" s="212">
        <f t="shared" si="96"/>
        <v>1</v>
      </c>
      <c r="P228" s="102">
        <f t="shared" si="99"/>
        <v>0</v>
      </c>
      <c r="Q228" s="6" t="str">
        <f t="shared" si="79"/>
        <v/>
      </c>
      <c r="R228" s="119">
        <f t="shared" si="101"/>
        <v>1</v>
      </c>
      <c r="S228">
        <v>225</v>
      </c>
      <c r="T228">
        <v>148.6</v>
      </c>
      <c r="U228" s="206">
        <v>39672</v>
      </c>
      <c r="V228">
        <v>2.03999996185303</v>
      </c>
      <c r="W228">
        <v>12.1599998474121</v>
      </c>
      <c r="X228">
        <v>1.8999999761581401</v>
      </c>
      <c r="Y228">
        <v>20.048768591776899</v>
      </c>
      <c r="Z228" s="36">
        <f t="shared" si="83"/>
        <v>1.4908675223760326</v>
      </c>
      <c r="AA228" s="41">
        <f t="shared" si="89"/>
        <v>50</v>
      </c>
      <c r="AB228" s="42">
        <f t="shared" si="90"/>
        <v>1</v>
      </c>
      <c r="AC228" s="61">
        <f t="shared" si="84"/>
        <v>9.6299998760223318</v>
      </c>
      <c r="AD228" s="37">
        <f t="shared" si="91"/>
        <v>1</v>
      </c>
      <c r="AE228" s="76">
        <f t="shared" si="94"/>
        <v>1</v>
      </c>
      <c r="AF228" s="89">
        <f t="shared" si="98"/>
        <v>1</v>
      </c>
      <c r="AG228" s="168">
        <f t="shared" si="92"/>
        <v>3.3633415983519502E-2</v>
      </c>
      <c r="AH228" s="165">
        <f t="shared" si="104"/>
        <v>0</v>
      </c>
      <c r="AI228" s="212">
        <f t="shared" si="95"/>
        <v>1</v>
      </c>
      <c r="AJ228" s="102">
        <f t="shared" si="100"/>
        <v>0</v>
      </c>
      <c r="AK228" s="6" t="str">
        <f t="shared" si="85"/>
        <v/>
      </c>
      <c r="AL228" s="119">
        <f t="shared" si="102"/>
        <v>1</v>
      </c>
    </row>
    <row r="229" spans="1:38" ht="15.6">
      <c r="A229" s="206">
        <v>34925</v>
      </c>
      <c r="B229">
        <v>2.9400000572204599</v>
      </c>
      <c r="C229">
        <v>16.420000076293899</v>
      </c>
      <c r="D229">
        <v>0</v>
      </c>
      <c r="E229">
        <v>20.186815556819099</v>
      </c>
      <c r="F229" s="36">
        <f t="shared" si="80"/>
        <v>1.9120147685401749</v>
      </c>
      <c r="G229" s="41">
        <f t="shared" si="86"/>
        <v>43.589807829327718</v>
      </c>
      <c r="H229" s="42">
        <f t="shared" si="87"/>
        <v>0.8717961565865544</v>
      </c>
      <c r="I229" s="61">
        <f t="shared" si="81"/>
        <v>13.050000071525538</v>
      </c>
      <c r="J229" s="35">
        <f t="shared" si="82"/>
        <v>1</v>
      </c>
      <c r="K229" s="89" t="str">
        <f t="shared" si="93"/>
        <v/>
      </c>
      <c r="L229" s="89">
        <f t="shared" si="97"/>
        <v>1</v>
      </c>
      <c r="M229" s="168">
        <f t="shared" si="88"/>
        <v>6.8421159698193054E-2</v>
      </c>
      <c r="N229" s="165">
        <f t="shared" si="103"/>
        <v>0</v>
      </c>
      <c r="O229" s="212">
        <f t="shared" si="96"/>
        <v>1</v>
      </c>
      <c r="P229" s="102">
        <f t="shared" si="99"/>
        <v>0</v>
      </c>
      <c r="Q229" s="6" t="str">
        <f t="shared" si="79"/>
        <v/>
      </c>
      <c r="R229" s="119">
        <f t="shared" si="101"/>
        <v>1</v>
      </c>
      <c r="S229">
        <v>226</v>
      </c>
      <c r="T229">
        <v>-37.450000000000003</v>
      </c>
      <c r="U229" s="206">
        <v>39673</v>
      </c>
      <c r="V229">
        <v>2.9500000476837198</v>
      </c>
      <c r="W229">
        <v>10.4899997711182</v>
      </c>
      <c r="X229">
        <v>2.5999999046325701</v>
      </c>
      <c r="Y229">
        <v>20.261570138392099</v>
      </c>
      <c r="Z229" s="36">
        <f t="shared" si="83"/>
        <v>1.2806810345541413</v>
      </c>
      <c r="AA229" s="41">
        <f t="shared" si="89"/>
        <v>50</v>
      </c>
      <c r="AB229" s="42">
        <f t="shared" si="90"/>
        <v>1</v>
      </c>
      <c r="AC229" s="61">
        <f t="shared" si="84"/>
        <v>8.6049998402595804</v>
      </c>
      <c r="AD229" s="37">
        <f t="shared" si="91"/>
        <v>1</v>
      </c>
      <c r="AE229" s="76">
        <f t="shared" si="94"/>
        <v>1</v>
      </c>
      <c r="AF229" s="89">
        <f t="shared" si="98"/>
        <v>1</v>
      </c>
      <c r="AG229" s="168">
        <f t="shared" si="92"/>
        <v>2.4669437066247555E-2</v>
      </c>
      <c r="AH229" s="165">
        <f t="shared" si="104"/>
        <v>0</v>
      </c>
      <c r="AI229" s="212">
        <f t="shared" si="95"/>
        <v>1</v>
      </c>
      <c r="AJ229" s="102">
        <f t="shared" si="100"/>
        <v>0</v>
      </c>
      <c r="AK229" s="6" t="str">
        <f t="shared" si="85"/>
        <v/>
      </c>
      <c r="AL229" s="119">
        <f t="shared" si="102"/>
        <v>1</v>
      </c>
    </row>
    <row r="230" spans="1:38" ht="15.6">
      <c r="A230" s="206">
        <v>34926</v>
      </c>
      <c r="B230">
        <v>0.36000001430511502</v>
      </c>
      <c r="C230">
        <v>16.9899997711182</v>
      </c>
      <c r="D230">
        <v>0</v>
      </c>
      <c r="E230">
        <v>20.4030723077842</v>
      </c>
      <c r="F230" s="36">
        <f t="shared" si="80"/>
        <v>2.0679470232941801</v>
      </c>
      <c r="G230" s="41">
        <f t="shared" si="86"/>
        <v>41.935450210692373</v>
      </c>
      <c r="H230" s="42">
        <f t="shared" si="87"/>
        <v>0.83870900421384742</v>
      </c>
      <c r="I230" s="61">
        <f t="shared" si="81"/>
        <v>12.832499831914928</v>
      </c>
      <c r="J230" s="35">
        <f t="shared" si="82"/>
        <v>1</v>
      </c>
      <c r="K230" s="89" t="str">
        <f t="shared" si="93"/>
        <v/>
      </c>
      <c r="L230" s="89">
        <f t="shared" si="97"/>
        <v>1</v>
      </c>
      <c r="M230" s="168">
        <f t="shared" si="88"/>
        <v>6.6084015831306075E-2</v>
      </c>
      <c r="N230" s="165">
        <f t="shared" si="103"/>
        <v>0</v>
      </c>
      <c r="O230" s="212">
        <f t="shared" si="96"/>
        <v>1</v>
      </c>
      <c r="P230" s="102">
        <f t="shared" si="99"/>
        <v>0</v>
      </c>
      <c r="Q230" s="6" t="str">
        <f t="shared" si="79"/>
        <v/>
      </c>
      <c r="R230" s="119">
        <f t="shared" si="101"/>
        <v>1</v>
      </c>
      <c r="S230">
        <v>227</v>
      </c>
      <c r="T230">
        <v>148.6</v>
      </c>
      <c r="U230" s="206">
        <v>39674</v>
      </c>
      <c r="V230">
        <v>4.7399997711181596</v>
      </c>
      <c r="W230">
        <v>12.039999961853001</v>
      </c>
      <c r="X230">
        <v>0</v>
      </c>
      <c r="Y230">
        <v>20.477550053734198</v>
      </c>
      <c r="Z230" s="36">
        <f t="shared" si="83"/>
        <v>1.3603062071106637</v>
      </c>
      <c r="AA230" s="41">
        <f t="shared" si="89"/>
        <v>48.911755034311469</v>
      </c>
      <c r="AB230" s="42">
        <f t="shared" si="90"/>
        <v>0.97823510068622932</v>
      </c>
      <c r="AC230" s="61">
        <f t="shared" si="84"/>
        <v>10.21499991416929</v>
      </c>
      <c r="AD230" s="37">
        <f t="shared" si="91"/>
        <v>1</v>
      </c>
      <c r="AE230" s="76">
        <f t="shared" si="94"/>
        <v>1</v>
      </c>
      <c r="AF230" s="89">
        <f t="shared" si="98"/>
        <v>1</v>
      </c>
      <c r="AG230" s="168">
        <f t="shared" si="92"/>
        <v>3.9131667205966565E-2</v>
      </c>
      <c r="AH230" s="165">
        <f t="shared" si="104"/>
        <v>0</v>
      </c>
      <c r="AI230" s="212">
        <f t="shared" si="95"/>
        <v>1</v>
      </c>
      <c r="AJ230" s="102">
        <f t="shared" si="100"/>
        <v>0</v>
      </c>
      <c r="AK230" s="6" t="str">
        <f t="shared" si="85"/>
        <v/>
      </c>
      <c r="AL230" s="119">
        <f t="shared" si="102"/>
        <v>1</v>
      </c>
    </row>
    <row r="231" spans="1:38" ht="15.6">
      <c r="A231" s="206">
        <v>34927</v>
      </c>
      <c r="B231">
        <v>3.5999999046325701</v>
      </c>
      <c r="C231">
        <v>18.129999160766602</v>
      </c>
      <c r="D231">
        <v>0</v>
      </c>
      <c r="E231">
        <v>20.6224684481159</v>
      </c>
      <c r="F231" s="36">
        <f t="shared" si="80"/>
        <v>2.1153738654818603</v>
      </c>
      <c r="G231" s="41">
        <f t="shared" si="86"/>
        <v>40.243151118306884</v>
      </c>
      <c r="H231" s="42">
        <f t="shared" si="87"/>
        <v>0.80486302236613771</v>
      </c>
      <c r="I231" s="61">
        <f t="shared" si="81"/>
        <v>14.497499346733093</v>
      </c>
      <c r="J231" s="35">
        <f t="shared" si="82"/>
        <v>1</v>
      </c>
      <c r="K231" s="89" t="str">
        <f t="shared" si="93"/>
        <v/>
      </c>
      <c r="L231" s="89">
        <f t="shared" si="97"/>
        <v>1</v>
      </c>
      <c r="M231" s="168">
        <f t="shared" si="88"/>
        <v>8.3886002112980848E-2</v>
      </c>
      <c r="N231" s="165">
        <f t="shared" si="103"/>
        <v>0</v>
      </c>
      <c r="O231" s="212">
        <f t="shared" si="96"/>
        <v>1</v>
      </c>
      <c r="P231" s="102">
        <f t="shared" si="99"/>
        <v>0</v>
      </c>
      <c r="Q231" s="6" t="str">
        <f t="shared" si="79"/>
        <v/>
      </c>
      <c r="R231" s="119">
        <f t="shared" si="101"/>
        <v>1</v>
      </c>
      <c r="S231">
        <v>228</v>
      </c>
      <c r="T231">
        <v>-37.450000000000003</v>
      </c>
      <c r="U231" s="206">
        <v>39675</v>
      </c>
      <c r="V231">
        <v>6.46000003814697</v>
      </c>
      <c r="W231">
        <v>10.789999961853001</v>
      </c>
      <c r="X231">
        <v>0.89999997615814198</v>
      </c>
      <c r="Y231">
        <v>20.696664244779701</v>
      </c>
      <c r="Z231" s="36">
        <f t="shared" si="83"/>
        <v>1.0683684300869523</v>
      </c>
      <c r="AA231" s="41">
        <f t="shared" si="89"/>
        <v>48.957060266400049</v>
      </c>
      <c r="AB231" s="42">
        <f t="shared" si="90"/>
        <v>0.97914120532800097</v>
      </c>
      <c r="AC231" s="61">
        <f t="shared" si="84"/>
        <v>9.7074999809264924</v>
      </c>
      <c r="AD231" s="37">
        <f t="shared" si="91"/>
        <v>1</v>
      </c>
      <c r="AE231" s="76">
        <f t="shared" si="94"/>
        <v>1</v>
      </c>
      <c r="AF231" s="89">
        <f t="shared" si="98"/>
        <v>1</v>
      </c>
      <c r="AG231" s="168">
        <f t="shared" si="92"/>
        <v>3.434698996951796E-2</v>
      </c>
      <c r="AH231" s="165">
        <f t="shared" si="104"/>
        <v>0</v>
      </c>
      <c r="AI231" s="212">
        <f t="shared" si="95"/>
        <v>1</v>
      </c>
      <c r="AJ231" s="102">
        <f t="shared" si="100"/>
        <v>0</v>
      </c>
      <c r="AK231" s="6" t="str">
        <f t="shared" si="85"/>
        <v/>
      </c>
      <c r="AL231" s="119">
        <f t="shared" si="102"/>
        <v>1</v>
      </c>
    </row>
    <row r="232" spans="1:38" ht="15.6">
      <c r="A232" s="206">
        <v>34928</v>
      </c>
      <c r="B232">
        <v>10.1199998855591</v>
      </c>
      <c r="C232">
        <v>21.180000305175799</v>
      </c>
      <c r="D232">
        <v>0</v>
      </c>
      <c r="E232">
        <v>20.8449147054429</v>
      </c>
      <c r="F232" s="36">
        <f t="shared" si="80"/>
        <v>2.1768854124048027</v>
      </c>
      <c r="G232" s="41">
        <f t="shared" si="86"/>
        <v>38.501642788383045</v>
      </c>
      <c r="H232" s="42">
        <f t="shared" si="87"/>
        <v>0.7700328557676609</v>
      </c>
      <c r="I232" s="61">
        <f t="shared" si="81"/>
        <v>18.415000200271624</v>
      </c>
      <c r="J232" s="35">
        <f t="shared" si="82"/>
        <v>1</v>
      </c>
      <c r="K232" s="89" t="str">
        <f t="shared" si="93"/>
        <v/>
      </c>
      <c r="L232" s="89">
        <f t="shared" si="97"/>
        <v>1</v>
      </c>
      <c r="M232" s="168">
        <f t="shared" si="88"/>
        <v>0.11524500416787271</v>
      </c>
      <c r="N232" s="165">
        <f t="shared" si="103"/>
        <v>0</v>
      </c>
      <c r="O232" s="212">
        <f t="shared" si="96"/>
        <v>1</v>
      </c>
      <c r="P232" s="102">
        <f t="shared" si="99"/>
        <v>0</v>
      </c>
      <c r="Q232" s="6" t="str">
        <f t="shared" si="79"/>
        <v/>
      </c>
      <c r="R232" s="119">
        <f t="shared" si="101"/>
        <v>1</v>
      </c>
      <c r="S232">
        <v>229</v>
      </c>
      <c r="T232">
        <v>148.6</v>
      </c>
      <c r="U232" s="206">
        <v>39676</v>
      </c>
      <c r="V232">
        <v>3.9000000953674299</v>
      </c>
      <c r="W232">
        <v>8.3100004196166992</v>
      </c>
      <c r="X232">
        <v>8.5</v>
      </c>
      <c r="Y232">
        <v>20.918823116200599</v>
      </c>
      <c r="Z232" s="36">
        <f t="shared" si="83"/>
        <v>0.98584142385859219</v>
      </c>
      <c r="AA232" s="41">
        <f t="shared" si="89"/>
        <v>50</v>
      </c>
      <c r="AB232" s="42">
        <f t="shared" si="90"/>
        <v>1</v>
      </c>
      <c r="AC232" s="61">
        <f t="shared" si="84"/>
        <v>7.2075003385543823</v>
      </c>
      <c r="AD232" s="37">
        <f t="shared" si="91"/>
        <v>1</v>
      </c>
      <c r="AE232" s="76">
        <f t="shared" si="94"/>
        <v>1</v>
      </c>
      <c r="AF232" s="89">
        <f t="shared" si="98"/>
        <v>1</v>
      </c>
      <c r="AG232" s="168">
        <f t="shared" si="92"/>
        <v>1.4066894031387981E-2</v>
      </c>
      <c r="AH232" s="165">
        <f t="shared" si="104"/>
        <v>0</v>
      </c>
      <c r="AI232" s="212">
        <f t="shared" si="95"/>
        <v>1</v>
      </c>
      <c r="AJ232" s="102">
        <f t="shared" si="100"/>
        <v>0</v>
      </c>
      <c r="AK232" s="6" t="str">
        <f t="shared" si="85"/>
        <v/>
      </c>
      <c r="AL232" s="119">
        <f t="shared" si="102"/>
        <v>1</v>
      </c>
    </row>
    <row r="233" spans="1:38" ht="15.6">
      <c r="A233" s="206">
        <v>34929</v>
      </c>
      <c r="B233">
        <v>10.060000419616699</v>
      </c>
      <c r="C233">
        <v>20.120000839233398</v>
      </c>
      <c r="D233">
        <v>0</v>
      </c>
      <c r="E233">
        <v>21.070310431896601</v>
      </c>
      <c r="F233" s="36">
        <f t="shared" si="80"/>
        <v>2.0634576837920298</v>
      </c>
      <c r="G233" s="41">
        <f t="shared" si="86"/>
        <v>36.850876641349423</v>
      </c>
      <c r="H233" s="42">
        <f t="shared" si="87"/>
        <v>0.73701753282698845</v>
      </c>
      <c r="I233" s="61">
        <f t="shared" si="81"/>
        <v>17.605000734329224</v>
      </c>
      <c r="J233" s="35">
        <f t="shared" si="82"/>
        <v>1</v>
      </c>
      <c r="K233" s="89" t="str">
        <f t="shared" si="93"/>
        <v/>
      </c>
      <c r="L233" s="89">
        <f t="shared" si="97"/>
        <v>1</v>
      </c>
      <c r="M233" s="168">
        <f t="shared" si="88"/>
        <v>0.11147944441273203</v>
      </c>
      <c r="N233" s="165">
        <f t="shared" si="103"/>
        <v>0</v>
      </c>
      <c r="O233" s="212">
        <f t="shared" si="96"/>
        <v>1</v>
      </c>
      <c r="P233" s="102">
        <f t="shared" si="99"/>
        <v>0</v>
      </c>
      <c r="Q233" s="6" t="str">
        <f t="shared" si="79"/>
        <v/>
      </c>
      <c r="R233" s="119">
        <f t="shared" si="101"/>
        <v>1</v>
      </c>
      <c r="S233">
        <v>230</v>
      </c>
      <c r="T233">
        <v>-37.450000000000003</v>
      </c>
      <c r="U233" s="206">
        <v>39677</v>
      </c>
      <c r="V233">
        <v>2.5799999237060498</v>
      </c>
      <c r="W233">
        <v>9.8100004196166992</v>
      </c>
      <c r="X233">
        <v>5.0999999046325701</v>
      </c>
      <c r="Y233">
        <v>21.143925697092801</v>
      </c>
      <c r="Z233" s="36">
        <f t="shared" si="83"/>
        <v>1.2806701779035639</v>
      </c>
      <c r="AA233" s="41">
        <f t="shared" si="89"/>
        <v>50</v>
      </c>
      <c r="AB233" s="42">
        <f t="shared" si="90"/>
        <v>1</v>
      </c>
      <c r="AC233" s="61">
        <f t="shared" si="84"/>
        <v>8.0025002956390363</v>
      </c>
      <c r="AD233" s="37">
        <f t="shared" si="91"/>
        <v>1</v>
      </c>
      <c r="AE233" s="76">
        <f t="shared" si="94"/>
        <v>1</v>
      </c>
      <c r="AF233" s="89">
        <f t="shared" si="98"/>
        <v>1</v>
      </c>
      <c r="AG233" s="168">
        <f t="shared" si="92"/>
        <v>1.9851862286427335E-2</v>
      </c>
      <c r="AH233" s="165">
        <f t="shared" si="104"/>
        <v>0</v>
      </c>
      <c r="AI233" s="212">
        <f t="shared" si="95"/>
        <v>1</v>
      </c>
      <c r="AJ233" s="102">
        <f t="shared" si="100"/>
        <v>0</v>
      </c>
      <c r="AK233" s="6" t="str">
        <f t="shared" si="85"/>
        <v/>
      </c>
      <c r="AL233" s="119">
        <f t="shared" si="102"/>
        <v>1</v>
      </c>
    </row>
    <row r="234" spans="1:38" ht="15.6">
      <c r="A234" s="206">
        <v>34930</v>
      </c>
      <c r="B234">
        <v>5.1599998474121103</v>
      </c>
      <c r="C234">
        <v>18.329999923706101</v>
      </c>
      <c r="D234">
        <v>0</v>
      </c>
      <c r="E234">
        <v>21.2985549796085</v>
      </c>
      <c r="F234" s="36">
        <f t="shared" si="80"/>
        <v>2.143822241826991</v>
      </c>
      <c r="G234" s="41">
        <f t="shared" si="86"/>
        <v>35.135818847887833</v>
      </c>
      <c r="H234" s="42">
        <f t="shared" si="87"/>
        <v>0.70271637695775668</v>
      </c>
      <c r="I234" s="61">
        <f t="shared" si="81"/>
        <v>15.037499904632604</v>
      </c>
      <c r="J234" s="35">
        <f t="shared" si="82"/>
        <v>1</v>
      </c>
      <c r="K234" s="89" t="str">
        <f t="shared" si="93"/>
        <v/>
      </c>
      <c r="L234" s="89">
        <f t="shared" si="97"/>
        <v>1</v>
      </c>
      <c r="M234" s="168">
        <f t="shared" si="88"/>
        <v>8.9473486449148015E-2</v>
      </c>
      <c r="N234" s="165">
        <f t="shared" si="103"/>
        <v>0</v>
      </c>
      <c r="O234" s="212">
        <f t="shared" si="96"/>
        <v>1</v>
      </c>
      <c r="P234" s="102">
        <f t="shared" si="99"/>
        <v>0</v>
      </c>
      <c r="Q234" s="6" t="str">
        <f t="shared" si="79"/>
        <v/>
      </c>
      <c r="R234" s="119">
        <f t="shared" si="101"/>
        <v>1</v>
      </c>
      <c r="S234">
        <v>231</v>
      </c>
      <c r="T234">
        <v>148.6</v>
      </c>
      <c r="U234" s="206">
        <v>39678</v>
      </c>
      <c r="V234">
        <v>1.4299999475479099</v>
      </c>
      <c r="W234">
        <v>9.5399999618530291</v>
      </c>
      <c r="X234">
        <v>0.40000000596046398</v>
      </c>
      <c r="Y234">
        <v>21.3718710165519</v>
      </c>
      <c r="Z234" s="36">
        <f t="shared" si="83"/>
        <v>1.3304267397803131</v>
      </c>
      <c r="AA234" s="41">
        <f t="shared" si="89"/>
        <v>49.335658614136214</v>
      </c>
      <c r="AB234" s="42">
        <f t="shared" si="90"/>
        <v>0.98671317228272426</v>
      </c>
      <c r="AC234" s="61">
        <f t="shared" si="84"/>
        <v>7.5124999582767495</v>
      </c>
      <c r="AD234" s="37">
        <f t="shared" si="91"/>
        <v>1</v>
      </c>
      <c r="AE234" s="76">
        <f t="shared" si="94"/>
        <v>1</v>
      </c>
      <c r="AF234" s="89">
        <f t="shared" si="98"/>
        <v>1</v>
      </c>
      <c r="AG234" s="168">
        <f t="shared" si="92"/>
        <v>1.6205934071535786E-2</v>
      </c>
      <c r="AH234" s="165">
        <f t="shared" si="104"/>
        <v>0</v>
      </c>
      <c r="AI234" s="212">
        <f t="shared" si="95"/>
        <v>1</v>
      </c>
      <c r="AJ234" s="102">
        <f t="shared" si="100"/>
        <v>0</v>
      </c>
      <c r="AK234" s="6" t="str">
        <f t="shared" si="85"/>
        <v/>
      </c>
      <c r="AL234" s="119">
        <f t="shared" si="102"/>
        <v>1</v>
      </c>
    </row>
    <row r="235" spans="1:38" ht="15.6">
      <c r="A235" s="206">
        <v>34931</v>
      </c>
      <c r="B235">
        <v>6.3000001907348597</v>
      </c>
      <c r="C235">
        <v>23.649999618530298</v>
      </c>
      <c r="D235">
        <v>0</v>
      </c>
      <c r="E235">
        <v>21.529547700710101</v>
      </c>
      <c r="F235" s="36">
        <f t="shared" si="80"/>
        <v>2.7592375350183058</v>
      </c>
      <c r="G235" s="41">
        <f t="shared" si="86"/>
        <v>32.92842881987319</v>
      </c>
      <c r="H235" s="42">
        <f t="shared" si="87"/>
        <v>0.6585685763974638</v>
      </c>
      <c r="I235" s="61">
        <f t="shared" si="81"/>
        <v>19.312499761581439</v>
      </c>
      <c r="J235" s="35">
        <f t="shared" si="82"/>
        <v>1</v>
      </c>
      <c r="K235" s="89" t="str">
        <f t="shared" si="93"/>
        <v/>
      </c>
      <c r="L235" s="89">
        <f t="shared" si="97"/>
        <v>1</v>
      </c>
      <c r="M235" s="168">
        <f t="shared" si="88"/>
        <v>0.11574264049491235</v>
      </c>
      <c r="N235" s="165">
        <f t="shared" si="103"/>
        <v>0</v>
      </c>
      <c r="O235" s="212">
        <f t="shared" si="96"/>
        <v>1</v>
      </c>
      <c r="P235" s="102">
        <f t="shared" si="99"/>
        <v>0.24999980926515092</v>
      </c>
      <c r="Q235" s="6" t="str">
        <f t="shared" si="79"/>
        <v/>
      </c>
      <c r="R235" s="119">
        <f t="shared" si="101"/>
        <v>1</v>
      </c>
      <c r="S235">
        <v>232</v>
      </c>
      <c r="T235">
        <v>-37.450000000000003</v>
      </c>
      <c r="U235" s="206">
        <v>39679</v>
      </c>
      <c r="V235">
        <v>2.53999996185303</v>
      </c>
      <c r="W235">
        <v>15.539999961853001</v>
      </c>
      <c r="X235">
        <v>1.20000004768372</v>
      </c>
      <c r="Y235">
        <v>21.6025581036738</v>
      </c>
      <c r="Z235" s="36">
        <f t="shared" si="83"/>
        <v>1.9625517646390442</v>
      </c>
      <c r="AA235" s="41">
        <f t="shared" si="89"/>
        <v>48.9656172501087</v>
      </c>
      <c r="AB235" s="42">
        <f t="shared" si="90"/>
        <v>0.97931234500217401</v>
      </c>
      <c r="AC235" s="61">
        <f t="shared" si="84"/>
        <v>12.289999961853008</v>
      </c>
      <c r="AD235" s="37">
        <f t="shared" si="91"/>
        <v>1</v>
      </c>
      <c r="AE235" s="76">
        <f t="shared" si="94"/>
        <v>1</v>
      </c>
      <c r="AF235" s="89">
        <f t="shared" si="98"/>
        <v>1</v>
      </c>
      <c r="AG235" s="168">
        <f t="shared" si="92"/>
        <v>6.0285341921665105E-2</v>
      </c>
      <c r="AH235" s="165">
        <f t="shared" si="104"/>
        <v>0</v>
      </c>
      <c r="AI235" s="212">
        <f t="shared" si="95"/>
        <v>1</v>
      </c>
      <c r="AJ235" s="102">
        <f t="shared" si="100"/>
        <v>0</v>
      </c>
      <c r="AK235" s="6" t="str">
        <f t="shared" si="85"/>
        <v/>
      </c>
      <c r="AL235" s="119">
        <f t="shared" si="102"/>
        <v>1</v>
      </c>
    </row>
    <row r="236" spans="1:38" ht="15.6">
      <c r="A236" s="206">
        <v>34932</v>
      </c>
      <c r="B236">
        <v>9.5500001907348597</v>
      </c>
      <c r="C236">
        <v>16.5100002288818</v>
      </c>
      <c r="D236">
        <v>7.6999998092651403</v>
      </c>
      <c r="E236">
        <v>21.763187947332899</v>
      </c>
      <c r="F236" s="36">
        <f t="shared" si="80"/>
        <v>1.6617374708897583</v>
      </c>
      <c r="G236" s="41">
        <f t="shared" si="86"/>
        <v>39.299038652426518</v>
      </c>
      <c r="H236" s="42">
        <f t="shared" si="87"/>
        <v>0.78598077304853031</v>
      </c>
      <c r="I236" s="61">
        <f t="shared" si="81"/>
        <v>14.770000219345064</v>
      </c>
      <c r="J236" s="35">
        <f t="shared" si="82"/>
        <v>1</v>
      </c>
      <c r="K236" s="89">
        <f t="shared" si="93"/>
        <v>1</v>
      </c>
      <c r="L236" s="89">
        <f t="shared" si="97"/>
        <v>1</v>
      </c>
      <c r="M236" s="168">
        <f t="shared" si="88"/>
        <v>8.6726523194618335E-2</v>
      </c>
      <c r="N236" s="165">
        <f t="shared" si="103"/>
        <v>0</v>
      </c>
      <c r="O236" s="212">
        <f t="shared" si="96"/>
        <v>1</v>
      </c>
      <c r="P236" s="102">
        <f t="shared" si="99"/>
        <v>0.24999980926515092</v>
      </c>
      <c r="Q236" s="6" t="str">
        <f t="shared" si="79"/>
        <v/>
      </c>
      <c r="R236" s="119">
        <f t="shared" si="101"/>
        <v>1</v>
      </c>
      <c r="S236">
        <v>233</v>
      </c>
      <c r="T236">
        <v>148.6</v>
      </c>
      <c r="U236" s="206">
        <v>39680</v>
      </c>
      <c r="V236">
        <v>5.0900001525878897</v>
      </c>
      <c r="W236">
        <v>14.680000305175801</v>
      </c>
      <c r="X236">
        <v>0</v>
      </c>
      <c r="Y236">
        <v>21.8358859875542</v>
      </c>
      <c r="Z236" s="36">
        <f t="shared" si="83"/>
        <v>1.7574638806506748</v>
      </c>
      <c r="AA236" s="41">
        <f t="shared" si="89"/>
        <v>47.559646145588161</v>
      </c>
      <c r="AB236" s="42">
        <f t="shared" si="90"/>
        <v>0.95119292291176327</v>
      </c>
      <c r="AC236" s="61">
        <f t="shared" si="84"/>
        <v>12.282500267028823</v>
      </c>
      <c r="AD236" s="37">
        <f t="shared" si="91"/>
        <v>1</v>
      </c>
      <c r="AE236" s="76">
        <f t="shared" si="94"/>
        <v>1</v>
      </c>
      <c r="AF236" s="89">
        <f t="shared" si="98"/>
        <v>1</v>
      </c>
      <c r="AG236" s="168">
        <f t="shared" si="92"/>
        <v>6.0205627553922794E-2</v>
      </c>
      <c r="AH236" s="165">
        <f t="shared" si="104"/>
        <v>0</v>
      </c>
      <c r="AI236" s="212">
        <f t="shared" si="95"/>
        <v>1</v>
      </c>
      <c r="AJ236" s="102">
        <f t="shared" si="100"/>
        <v>0</v>
      </c>
      <c r="AK236" s="6" t="str">
        <f t="shared" si="85"/>
        <v/>
      </c>
      <c r="AL236" s="119">
        <f t="shared" si="102"/>
        <v>1</v>
      </c>
    </row>
    <row r="237" spans="1:38" ht="15.6">
      <c r="A237" s="206">
        <v>34933</v>
      </c>
      <c r="B237">
        <v>6.6900000572204599</v>
      </c>
      <c r="C237">
        <v>17.200000762939499</v>
      </c>
      <c r="D237">
        <v>0.30000001192092901</v>
      </c>
      <c r="E237">
        <v>21.999375071608199</v>
      </c>
      <c r="F237" s="36">
        <f t="shared" si="80"/>
        <v>1.9915327272259871</v>
      </c>
      <c r="G237" s="41">
        <f t="shared" si="86"/>
        <v>38.005812482566654</v>
      </c>
      <c r="H237" s="42">
        <f t="shared" si="87"/>
        <v>0.76011624965133306</v>
      </c>
      <c r="I237" s="61">
        <f t="shared" si="81"/>
        <v>14.57250058650974</v>
      </c>
      <c r="J237" s="35">
        <f t="shared" si="82"/>
        <v>1</v>
      </c>
      <c r="K237" s="89">
        <f t="shared" si="93"/>
        <v>1</v>
      </c>
      <c r="L237" s="89">
        <f t="shared" si="97"/>
        <v>1</v>
      </c>
      <c r="M237" s="168">
        <f t="shared" si="88"/>
        <v>8.4671533450769637E-2</v>
      </c>
      <c r="N237" s="165">
        <f t="shared" si="103"/>
        <v>0</v>
      </c>
      <c r="O237" s="212">
        <f t="shared" si="96"/>
        <v>1</v>
      </c>
      <c r="P237" s="102">
        <f t="shared" si="99"/>
        <v>0.24999980926515092</v>
      </c>
      <c r="Q237" s="6" t="str">
        <f t="shared" si="79"/>
        <v/>
      </c>
      <c r="R237" s="119">
        <f t="shared" si="101"/>
        <v>0</v>
      </c>
      <c r="S237">
        <v>234</v>
      </c>
      <c r="T237">
        <v>-37.450000000000003</v>
      </c>
      <c r="U237" s="206">
        <v>39681</v>
      </c>
      <c r="V237">
        <v>4.71000003814697</v>
      </c>
      <c r="W237">
        <v>14.5200004577637</v>
      </c>
      <c r="X237">
        <v>0</v>
      </c>
      <c r="Y237">
        <v>22.071753697289001</v>
      </c>
      <c r="Z237" s="36">
        <f t="shared" si="83"/>
        <v>1.7791860301217146</v>
      </c>
      <c r="AA237" s="41">
        <f t="shared" si="89"/>
        <v>46.136297321490787</v>
      </c>
      <c r="AB237" s="42">
        <f t="shared" si="90"/>
        <v>0.92272594642981576</v>
      </c>
      <c r="AC237" s="61">
        <f t="shared" si="84"/>
        <v>12.067500352859518</v>
      </c>
      <c r="AD237" s="37">
        <f t="shared" si="91"/>
        <v>1</v>
      </c>
      <c r="AE237" s="76">
        <f t="shared" si="94"/>
        <v>1</v>
      </c>
      <c r="AF237" s="89">
        <f t="shared" si="98"/>
        <v>1</v>
      </c>
      <c r="AG237" s="168">
        <f t="shared" si="92"/>
        <v>5.7927136221510259E-2</v>
      </c>
      <c r="AH237" s="165">
        <f t="shared" si="104"/>
        <v>0</v>
      </c>
      <c r="AI237" s="212">
        <f t="shared" si="95"/>
        <v>1</v>
      </c>
      <c r="AJ237" s="102">
        <f t="shared" si="100"/>
        <v>0</v>
      </c>
      <c r="AK237" s="6" t="str">
        <f t="shared" si="85"/>
        <v/>
      </c>
      <c r="AL237" s="119">
        <f t="shared" si="102"/>
        <v>1</v>
      </c>
    </row>
    <row r="238" spans="1:38" ht="15.6">
      <c r="A238" s="206">
        <v>34934</v>
      </c>
      <c r="B238">
        <v>5.9000000953674299</v>
      </c>
      <c r="C238">
        <v>20.170000076293899</v>
      </c>
      <c r="D238">
        <v>0</v>
      </c>
      <c r="E238">
        <v>22.238008425667601</v>
      </c>
      <c r="F238" s="36">
        <f t="shared" si="80"/>
        <v>2.431720087467979</v>
      </c>
      <c r="G238" s="41">
        <f t="shared" si="86"/>
        <v>36.060436412592267</v>
      </c>
      <c r="H238" s="42">
        <f t="shared" si="87"/>
        <v>0.72120872825184534</v>
      </c>
      <c r="I238" s="61">
        <f t="shared" si="81"/>
        <v>16.602500081062281</v>
      </c>
      <c r="J238" s="35">
        <f t="shared" si="82"/>
        <v>1</v>
      </c>
      <c r="K238" s="89">
        <f t="shared" si="93"/>
        <v>1</v>
      </c>
      <c r="L238" s="89">
        <f t="shared" si="97"/>
        <v>1</v>
      </c>
      <c r="M238" s="168">
        <f t="shared" si="88"/>
        <v>0.1041778840245263</v>
      </c>
      <c r="N238" s="165">
        <f t="shared" si="103"/>
        <v>1</v>
      </c>
      <c r="O238" s="212">
        <f t="shared" si="96"/>
        <v>1</v>
      </c>
      <c r="P238" s="102">
        <f t="shared" si="99"/>
        <v>0.24999980926515092</v>
      </c>
      <c r="Q238" s="6" t="str">
        <f t="shared" si="79"/>
        <v/>
      </c>
      <c r="R238" s="119">
        <f t="shared" si="101"/>
        <v>0</v>
      </c>
      <c r="S238">
        <v>235</v>
      </c>
      <c r="T238">
        <v>148.6</v>
      </c>
      <c r="U238" s="206">
        <v>39682</v>
      </c>
      <c r="V238">
        <v>2.4000000953674299</v>
      </c>
      <c r="W238">
        <v>6.78999996185303</v>
      </c>
      <c r="X238">
        <v>7.8000001907348597</v>
      </c>
      <c r="Y238">
        <v>22.310060261974002</v>
      </c>
      <c r="Z238" s="36">
        <f t="shared" si="83"/>
        <v>0.98275625317006954</v>
      </c>
      <c r="AA238" s="41">
        <f t="shared" si="89"/>
        <v>50</v>
      </c>
      <c r="AB238" s="42">
        <f t="shared" si="90"/>
        <v>1</v>
      </c>
      <c r="AC238" s="61">
        <f t="shared" si="84"/>
        <v>5.6924999952316302</v>
      </c>
      <c r="AD238" s="37">
        <f t="shared" si="91"/>
        <v>1</v>
      </c>
      <c r="AE238" s="76">
        <f t="shared" si="94"/>
        <v>1</v>
      </c>
      <c r="AF238" s="89">
        <f t="shared" si="98"/>
        <v>1</v>
      </c>
      <c r="AG238" s="168">
        <f t="shared" si="92"/>
        <v>5.0474209573195686E-3</v>
      </c>
      <c r="AH238" s="165">
        <f t="shared" si="104"/>
        <v>0</v>
      </c>
      <c r="AI238" s="212">
        <f t="shared" si="95"/>
        <v>1</v>
      </c>
      <c r="AJ238" s="102">
        <f t="shared" si="100"/>
        <v>0</v>
      </c>
      <c r="AK238" s="6" t="str">
        <f t="shared" si="85"/>
        <v/>
      </c>
      <c r="AL238" s="119">
        <f t="shared" si="102"/>
        <v>1</v>
      </c>
    </row>
    <row r="239" spans="1:38" ht="15.6">
      <c r="A239" s="206">
        <v>34935</v>
      </c>
      <c r="B239">
        <v>3.28999996185303</v>
      </c>
      <c r="C239">
        <v>17.590000152587901</v>
      </c>
      <c r="D239">
        <v>0</v>
      </c>
      <c r="E239">
        <v>22.478987361642499</v>
      </c>
      <c r="F239" s="36">
        <f t="shared" si="80"/>
        <v>2.2535708151453391</v>
      </c>
      <c r="G239" s="41">
        <f t="shared" si="86"/>
        <v>34.257579760475998</v>
      </c>
      <c r="H239" s="42">
        <f t="shared" si="87"/>
        <v>0.68515159520951996</v>
      </c>
      <c r="I239" s="61">
        <f t="shared" si="81"/>
        <v>14.015000104904184</v>
      </c>
      <c r="J239" s="35">
        <f t="shared" si="82"/>
        <v>1</v>
      </c>
      <c r="K239" s="89">
        <f t="shared" si="93"/>
        <v>1</v>
      </c>
      <c r="L239" s="89">
        <f t="shared" si="97"/>
        <v>1</v>
      </c>
      <c r="M239" s="168">
        <f t="shared" si="88"/>
        <v>7.8779118075688423E-2</v>
      </c>
      <c r="N239" s="165">
        <f t="shared" si="103"/>
        <v>0</v>
      </c>
      <c r="O239" s="212">
        <f t="shared" si="96"/>
        <v>1</v>
      </c>
      <c r="P239" s="102">
        <f t="shared" si="99"/>
        <v>0.24999980926515092</v>
      </c>
      <c r="Q239" s="6" t="str">
        <f t="shared" si="79"/>
        <v/>
      </c>
      <c r="R239" s="119">
        <f t="shared" si="101"/>
        <v>0</v>
      </c>
      <c r="S239">
        <v>236</v>
      </c>
      <c r="T239">
        <v>-37.450000000000003</v>
      </c>
      <c r="U239" s="206">
        <v>39683</v>
      </c>
      <c r="V239">
        <v>0.56999999284744296</v>
      </c>
      <c r="W239">
        <v>10.039999961853001</v>
      </c>
      <c r="X239">
        <v>25.200000762939499</v>
      </c>
      <c r="Y239">
        <v>22.550704710704899</v>
      </c>
      <c r="Z239" s="36">
        <f t="shared" si="83"/>
        <v>1.5052298807037681</v>
      </c>
      <c r="AA239" s="41">
        <f t="shared" si="89"/>
        <v>50</v>
      </c>
      <c r="AB239" s="42">
        <f t="shared" si="90"/>
        <v>1</v>
      </c>
      <c r="AC239" s="61">
        <f t="shared" si="84"/>
        <v>7.6724999696016116</v>
      </c>
      <c r="AD239" s="37">
        <f t="shared" si="91"/>
        <v>1</v>
      </c>
      <c r="AE239" s="76">
        <f t="shared" si="94"/>
        <v>1</v>
      </c>
      <c r="AF239" s="89">
        <f t="shared" si="98"/>
        <v>1</v>
      </c>
      <c r="AG239" s="168">
        <f t="shared" si="92"/>
        <v>1.7368555218000594E-2</v>
      </c>
      <c r="AH239" s="165">
        <f t="shared" si="104"/>
        <v>0</v>
      </c>
      <c r="AI239" s="212">
        <f t="shared" si="95"/>
        <v>1</v>
      </c>
      <c r="AJ239" s="102">
        <f t="shared" si="100"/>
        <v>0</v>
      </c>
      <c r="AK239" s="6" t="str">
        <f t="shared" si="85"/>
        <v/>
      </c>
      <c r="AL239" s="119">
        <f t="shared" si="102"/>
        <v>1</v>
      </c>
    </row>
    <row r="240" spans="1:38" ht="15.6">
      <c r="A240" s="206">
        <v>34936</v>
      </c>
      <c r="B240">
        <v>7.28999996185303</v>
      </c>
      <c r="C240">
        <v>24.100000381469702</v>
      </c>
      <c r="D240">
        <v>0</v>
      </c>
      <c r="E240">
        <v>22.722211231664499</v>
      </c>
      <c r="F240" s="36">
        <f t="shared" si="80"/>
        <v>2.9293832298932734</v>
      </c>
      <c r="G240" s="41">
        <f t="shared" si="86"/>
        <v>31.914073176561381</v>
      </c>
      <c r="H240" s="42">
        <f t="shared" si="87"/>
        <v>0.63828146353122761</v>
      </c>
      <c r="I240" s="61">
        <f t="shared" si="81"/>
        <v>19.897500276565534</v>
      </c>
      <c r="J240" s="35">
        <f t="shared" si="82"/>
        <v>1</v>
      </c>
      <c r="K240" s="89">
        <f t="shared" si="93"/>
        <v>1</v>
      </c>
      <c r="L240" s="89">
        <f t="shared" si="97"/>
        <v>1</v>
      </c>
      <c r="M240" s="168">
        <f t="shared" si="88"/>
        <v>0.11263947507074583</v>
      </c>
      <c r="N240" s="165">
        <f t="shared" si="103"/>
        <v>0</v>
      </c>
      <c r="O240" s="212">
        <f t="shared" si="96"/>
        <v>1</v>
      </c>
      <c r="P240" s="102">
        <f t="shared" si="99"/>
        <v>0.9680000305175781</v>
      </c>
      <c r="Q240" s="6" t="str">
        <f t="shared" si="79"/>
        <v/>
      </c>
      <c r="R240" s="119">
        <f t="shared" si="101"/>
        <v>0</v>
      </c>
      <c r="S240">
        <v>237</v>
      </c>
      <c r="T240">
        <v>148.6</v>
      </c>
      <c r="U240" s="206">
        <v>39684</v>
      </c>
      <c r="V240">
        <v>2.9200000762939502</v>
      </c>
      <c r="W240">
        <v>11.2700004577637</v>
      </c>
      <c r="X240">
        <v>0.20000000298023199</v>
      </c>
      <c r="Y240">
        <v>22.793586072577501</v>
      </c>
      <c r="Z240" s="36">
        <f t="shared" si="83"/>
        <v>1.5393231183584608</v>
      </c>
      <c r="AA240" s="41">
        <f t="shared" si="89"/>
        <v>48.968541508293463</v>
      </c>
      <c r="AB240" s="42">
        <f t="shared" si="90"/>
        <v>0.97937083016586923</v>
      </c>
      <c r="AC240" s="61">
        <f t="shared" si="84"/>
        <v>9.1825003623962633</v>
      </c>
      <c r="AD240" s="37">
        <f t="shared" si="91"/>
        <v>1</v>
      </c>
      <c r="AE240" s="76">
        <f t="shared" si="94"/>
        <v>1</v>
      </c>
      <c r="AF240" s="89">
        <f t="shared" si="98"/>
        <v>1</v>
      </c>
      <c r="AG240" s="168">
        <f t="shared" si="92"/>
        <v>2.9608151636942654E-2</v>
      </c>
      <c r="AH240" s="165">
        <f t="shared" si="104"/>
        <v>0</v>
      </c>
      <c r="AI240" s="212">
        <f t="shared" si="95"/>
        <v>1</v>
      </c>
      <c r="AJ240" s="102">
        <f t="shared" si="100"/>
        <v>0</v>
      </c>
      <c r="AK240" s="6" t="str">
        <f t="shared" si="85"/>
        <v/>
      </c>
      <c r="AL240" s="119">
        <f t="shared" si="102"/>
        <v>1</v>
      </c>
    </row>
    <row r="241" spans="1:38" ht="15.6">
      <c r="A241" s="206">
        <v>34937</v>
      </c>
      <c r="B241">
        <v>5</v>
      </c>
      <c r="C241">
        <v>18.659999847412099</v>
      </c>
      <c r="D241">
        <v>0.10000000149011599</v>
      </c>
      <c r="E241">
        <v>22.967579387864799</v>
      </c>
      <c r="F241" s="36">
        <f t="shared" si="80"/>
        <v>2.3612065291913971</v>
      </c>
      <c r="G241" s="41">
        <f t="shared" si="86"/>
        <v>30.125107954698379</v>
      </c>
      <c r="H241" s="42">
        <f t="shared" si="87"/>
        <v>0.60250215909396754</v>
      </c>
      <c r="I241" s="61">
        <f t="shared" si="81"/>
        <v>15.244999885559075</v>
      </c>
      <c r="J241" s="35">
        <f t="shared" si="82"/>
        <v>1</v>
      </c>
      <c r="K241" s="89" t="str">
        <f t="shared" si="93"/>
        <v/>
      </c>
      <c r="L241" s="89">
        <f t="shared" si="97"/>
        <v>1</v>
      </c>
      <c r="M241" s="168">
        <f t="shared" si="88"/>
        <v>9.1570162054974938E-2</v>
      </c>
      <c r="N241" s="165">
        <f t="shared" si="103"/>
        <v>0</v>
      </c>
      <c r="O241" s="212">
        <f t="shared" si="96"/>
        <v>1</v>
      </c>
      <c r="P241" s="102">
        <f t="shared" si="99"/>
        <v>0.9680000305175781</v>
      </c>
      <c r="Q241" s="6" t="str">
        <f t="shared" si="79"/>
        <v/>
      </c>
      <c r="R241" s="119">
        <f t="shared" si="101"/>
        <v>0</v>
      </c>
      <c r="S241">
        <v>238</v>
      </c>
      <c r="T241">
        <v>-37.450000000000003</v>
      </c>
      <c r="U241" s="206">
        <v>39685</v>
      </c>
      <c r="V241">
        <v>0.15999999642372101</v>
      </c>
      <c r="W241">
        <v>14.6099996566772</v>
      </c>
      <c r="X241">
        <v>0</v>
      </c>
      <c r="Y241">
        <v>23.0386033766877</v>
      </c>
      <c r="Z241" s="36">
        <f t="shared" si="83"/>
        <v>2.0705883705894639</v>
      </c>
      <c r="AA241" s="41">
        <f t="shared" si="89"/>
        <v>47.31207081182189</v>
      </c>
      <c r="AB241" s="42">
        <f t="shared" si="90"/>
        <v>0.94624141623643776</v>
      </c>
      <c r="AC241" s="61">
        <f t="shared" si="84"/>
        <v>10.997499741613829</v>
      </c>
      <c r="AD241" s="37">
        <f t="shared" si="91"/>
        <v>1</v>
      </c>
      <c r="AE241" s="76">
        <f t="shared" si="94"/>
        <v>1</v>
      </c>
      <c r="AF241" s="89">
        <f t="shared" si="98"/>
        <v>1</v>
      </c>
      <c r="AG241" s="168">
        <f t="shared" si="92"/>
        <v>4.6850179514375409E-2</v>
      </c>
      <c r="AH241" s="165">
        <f t="shared" si="104"/>
        <v>0</v>
      </c>
      <c r="AI241" s="212">
        <f t="shared" si="95"/>
        <v>1</v>
      </c>
      <c r="AJ241" s="102">
        <f t="shared" si="100"/>
        <v>0</v>
      </c>
      <c r="AK241" s="6" t="str">
        <f t="shared" si="85"/>
        <v/>
      </c>
      <c r="AL241" s="119">
        <f t="shared" si="102"/>
        <v>1</v>
      </c>
    </row>
    <row r="242" spans="1:38" ht="15.6">
      <c r="A242" s="206">
        <v>34938</v>
      </c>
      <c r="B242">
        <v>5.3600001335143999</v>
      </c>
      <c r="C242">
        <v>12.1599998474121</v>
      </c>
      <c r="D242">
        <v>0.89999997615814198</v>
      </c>
      <c r="E242">
        <v>23.214991182375101</v>
      </c>
      <c r="F242" s="36">
        <f t="shared" si="80"/>
        <v>1.5094293573280608</v>
      </c>
      <c r="G242" s="41">
        <f t="shared" si="86"/>
        <v>29.817564444994073</v>
      </c>
      <c r="H242" s="42">
        <f t="shared" si="87"/>
        <v>0.59635128889988143</v>
      </c>
      <c r="I242" s="61">
        <f t="shared" si="81"/>
        <v>10.459999918937676</v>
      </c>
      <c r="J242" s="35">
        <f t="shared" si="82"/>
        <v>1</v>
      </c>
      <c r="K242" s="89" t="str">
        <f t="shared" si="93"/>
        <v/>
      </c>
      <c r="L242" s="89">
        <f t="shared" si="97"/>
        <v>1</v>
      </c>
      <c r="M242" s="168">
        <f t="shared" si="88"/>
        <v>4.1506739274961069E-2</v>
      </c>
      <c r="N242" s="165">
        <f t="shared" si="103"/>
        <v>0</v>
      </c>
      <c r="O242" s="212">
        <f t="shared" si="96"/>
        <v>1</v>
      </c>
      <c r="P242" s="102">
        <f t="shared" si="99"/>
        <v>0.9680000305175781</v>
      </c>
      <c r="Q242" s="6" t="str">
        <f t="shared" si="79"/>
        <v/>
      </c>
      <c r="R242" s="119">
        <f t="shared" si="101"/>
        <v>0</v>
      </c>
      <c r="S242">
        <v>239</v>
      </c>
      <c r="T242">
        <v>148.6</v>
      </c>
      <c r="U242" s="206">
        <v>39686</v>
      </c>
      <c r="V242">
        <v>1.2400000095367401</v>
      </c>
      <c r="W242">
        <v>15.5</v>
      </c>
      <c r="X242">
        <v>0</v>
      </c>
      <c r="Y242">
        <v>23.285655652131201</v>
      </c>
      <c r="Z242" s="36">
        <f t="shared" si="83"/>
        <v>2.1602982200866379</v>
      </c>
      <c r="AA242" s="41">
        <f t="shared" si="89"/>
        <v>45.583832235752581</v>
      </c>
      <c r="AB242" s="42">
        <f t="shared" si="90"/>
        <v>0.91167664471505161</v>
      </c>
      <c r="AC242" s="61">
        <f t="shared" si="84"/>
        <v>11.935000002384186</v>
      </c>
      <c r="AD242" s="37">
        <f t="shared" si="91"/>
        <v>1</v>
      </c>
      <c r="AE242" s="76">
        <f t="shared" si="94"/>
        <v>1</v>
      </c>
      <c r="AF242" s="89">
        <f t="shared" si="98"/>
        <v>1</v>
      </c>
      <c r="AG242" s="168">
        <f t="shared" si="92"/>
        <v>5.6530098118407125E-2</v>
      </c>
      <c r="AH242" s="165">
        <f t="shared" si="104"/>
        <v>0</v>
      </c>
      <c r="AI242" s="212">
        <f t="shared" si="95"/>
        <v>1</v>
      </c>
      <c r="AJ242" s="102">
        <f t="shared" si="100"/>
        <v>0</v>
      </c>
      <c r="AK242" s="6" t="str">
        <f t="shared" si="85"/>
        <v/>
      </c>
      <c r="AL242" s="119">
        <f t="shared" si="102"/>
        <v>1</v>
      </c>
    </row>
    <row r="243" spans="1:38" ht="15.6">
      <c r="A243" s="206">
        <v>34939</v>
      </c>
      <c r="B243">
        <v>1.2200000286102299</v>
      </c>
      <c r="C243">
        <v>12.7399997711182</v>
      </c>
      <c r="D243">
        <v>0</v>
      </c>
      <c r="E243">
        <v>23.4643459673267</v>
      </c>
      <c r="F243" s="36">
        <f t="shared" si="80"/>
        <v>1.8526685962755147</v>
      </c>
      <c r="G243" s="41">
        <f t="shared" si="86"/>
        <v>28.335429567973662</v>
      </c>
      <c r="H243" s="42">
        <f t="shared" si="87"/>
        <v>0.56670859135947327</v>
      </c>
      <c r="I243" s="61">
        <f t="shared" si="81"/>
        <v>9.8599998354912071</v>
      </c>
      <c r="J243" s="35">
        <f t="shared" si="82"/>
        <v>1</v>
      </c>
      <c r="K243" s="89" t="str">
        <f t="shared" si="93"/>
        <v/>
      </c>
      <c r="L243" s="89">
        <f t="shared" si="97"/>
        <v>1</v>
      </c>
      <c r="M243" s="168">
        <f t="shared" si="88"/>
        <v>3.5764679566311408E-2</v>
      </c>
      <c r="N243" s="165">
        <f t="shared" si="103"/>
        <v>0</v>
      </c>
      <c r="O243" s="212">
        <f t="shared" si="96"/>
        <v>1</v>
      </c>
      <c r="P243" s="102">
        <f t="shared" si="99"/>
        <v>0.9680000305175781</v>
      </c>
      <c r="Q243" s="6" t="str">
        <f t="shared" si="79"/>
        <v/>
      </c>
      <c r="R243" s="119">
        <f t="shared" si="101"/>
        <v>0</v>
      </c>
      <c r="S243">
        <v>240</v>
      </c>
      <c r="T243">
        <v>-37.450000000000003</v>
      </c>
      <c r="U243" s="206">
        <v>39687</v>
      </c>
      <c r="V243">
        <v>4.3099999427795401</v>
      </c>
      <c r="W243">
        <v>11.319999694824199</v>
      </c>
      <c r="X243">
        <v>0</v>
      </c>
      <c r="Y243">
        <v>23.534641928003801</v>
      </c>
      <c r="Z243" s="36">
        <f t="shared" si="83"/>
        <v>1.4983825447818964</v>
      </c>
      <c r="AA243" s="41">
        <f t="shared" si="89"/>
        <v>44.385126199927065</v>
      </c>
      <c r="AB243" s="42">
        <f t="shared" si="90"/>
        <v>0.88770252399854133</v>
      </c>
      <c r="AC243" s="61">
        <f t="shared" si="84"/>
        <v>9.5674997568130351</v>
      </c>
      <c r="AD243" s="37">
        <f t="shared" si="91"/>
        <v>1</v>
      </c>
      <c r="AE243" s="76">
        <f t="shared" si="94"/>
        <v>1</v>
      </c>
      <c r="AF243" s="89">
        <f t="shared" si="98"/>
        <v>1</v>
      </c>
      <c r="AG243" s="168">
        <f t="shared" si="92"/>
        <v>3.3061404684860241E-2</v>
      </c>
      <c r="AH243" s="165">
        <f t="shared" si="104"/>
        <v>0</v>
      </c>
      <c r="AI243" s="212">
        <f t="shared" si="95"/>
        <v>1</v>
      </c>
      <c r="AJ243" s="102">
        <f t="shared" si="100"/>
        <v>0</v>
      </c>
      <c r="AK243" s="6" t="str">
        <f t="shared" si="85"/>
        <v/>
      </c>
      <c r="AL243" s="119">
        <f t="shared" si="102"/>
        <v>1</v>
      </c>
    </row>
    <row r="244" spans="1:38" ht="15.6">
      <c r="A244" s="206">
        <v>34940</v>
      </c>
      <c r="B244">
        <v>1.3400000333786</v>
      </c>
      <c r="C244">
        <v>18.059999465942401</v>
      </c>
      <c r="D244">
        <v>0</v>
      </c>
      <c r="E244">
        <v>23.715543094851199</v>
      </c>
      <c r="F244" s="36">
        <f t="shared" si="80"/>
        <v>2.5034887568189625</v>
      </c>
      <c r="G244" s="41">
        <f t="shared" si="86"/>
        <v>26.332638562518493</v>
      </c>
      <c r="H244" s="42">
        <f t="shared" si="87"/>
        <v>0.52665277125036991</v>
      </c>
      <c r="I244" s="61">
        <f t="shared" si="81"/>
        <v>13.879999607801452</v>
      </c>
      <c r="J244" s="35">
        <f t="shared" si="82"/>
        <v>1</v>
      </c>
      <c r="K244" s="89" t="str">
        <f t="shared" si="93"/>
        <v/>
      </c>
      <c r="L244" s="89">
        <f t="shared" si="97"/>
        <v>1</v>
      </c>
      <c r="M244" s="168">
        <f t="shared" si="88"/>
        <v>7.7337505754335123E-2</v>
      </c>
      <c r="N244" s="165">
        <f t="shared" si="103"/>
        <v>0</v>
      </c>
      <c r="O244" s="212">
        <f t="shared" si="96"/>
        <v>1</v>
      </c>
      <c r="P244" s="102">
        <f t="shared" si="99"/>
        <v>0.9680000305175781</v>
      </c>
      <c r="Q244" s="6" t="str">
        <f t="shared" si="79"/>
        <v/>
      </c>
      <c r="R244" s="119">
        <f t="shared" si="101"/>
        <v>0</v>
      </c>
      <c r="S244">
        <v>241</v>
      </c>
      <c r="T244">
        <v>148.6</v>
      </c>
      <c r="U244" s="206">
        <v>39688</v>
      </c>
      <c r="V244">
        <v>2.6400001049041699</v>
      </c>
      <c r="W244">
        <v>12.1099996566772</v>
      </c>
      <c r="X244">
        <v>0.5</v>
      </c>
      <c r="Y244">
        <v>23.7854612334013</v>
      </c>
      <c r="Z244" s="36">
        <f t="shared" si="83"/>
        <v>1.7298872010377988</v>
      </c>
      <c r="AA244" s="41">
        <f t="shared" si="89"/>
        <v>43.501216439096822</v>
      </c>
      <c r="AB244" s="42">
        <f t="shared" si="90"/>
        <v>0.87002432878193647</v>
      </c>
      <c r="AC244" s="61">
        <f t="shared" si="84"/>
        <v>9.7424997687339427</v>
      </c>
      <c r="AD244" s="37">
        <f t="shared" si="91"/>
        <v>1</v>
      </c>
      <c r="AE244" s="76" t="str">
        <f t="shared" si="94"/>
        <v/>
      </c>
      <c r="AF244" s="89">
        <f t="shared" si="98"/>
        <v>1</v>
      </c>
      <c r="AG244" s="168">
        <f t="shared" si="92"/>
        <v>3.4670781832228083E-2</v>
      </c>
      <c r="AH244" s="165">
        <f t="shared" si="104"/>
        <v>0</v>
      </c>
      <c r="AI244" s="212">
        <f t="shared" si="95"/>
        <v>1</v>
      </c>
      <c r="AJ244" s="102">
        <f t="shared" si="100"/>
        <v>0</v>
      </c>
      <c r="AK244" s="6" t="str">
        <f t="shared" si="85"/>
        <v/>
      </c>
      <c r="AL244" s="119">
        <f t="shared" si="102"/>
        <v>1</v>
      </c>
    </row>
    <row r="245" spans="1:38" ht="15.6">
      <c r="A245" s="206">
        <v>34941</v>
      </c>
      <c r="B245">
        <v>7.1599998474121103</v>
      </c>
      <c r="C245">
        <v>21.360000610351602</v>
      </c>
      <c r="D245">
        <v>0</v>
      </c>
      <c r="E245">
        <v>23.968481917079998</v>
      </c>
      <c r="F245" s="36">
        <f t="shared" si="80"/>
        <v>2.71837886389415</v>
      </c>
      <c r="G245" s="41">
        <f t="shared" si="86"/>
        <v>24.157935471403174</v>
      </c>
      <c r="H245" s="42">
        <f t="shared" si="87"/>
        <v>0.48315870942806349</v>
      </c>
      <c r="I245" s="61">
        <f t="shared" si="81"/>
        <v>17.810000419616728</v>
      </c>
      <c r="J245" s="35">
        <f t="shared" si="82"/>
        <v>1</v>
      </c>
      <c r="K245" s="89" t="str">
        <f t="shared" si="93"/>
        <v/>
      </c>
      <c r="L245" s="89">
        <f t="shared" si="97"/>
        <v>1</v>
      </c>
      <c r="M245" s="168">
        <f t="shared" si="88"/>
        <v>0.11265196064388848</v>
      </c>
      <c r="N245" s="165">
        <f t="shared" si="103"/>
        <v>0</v>
      </c>
      <c r="O245" s="212">
        <f t="shared" si="96"/>
        <v>1</v>
      </c>
      <c r="P245" s="102">
        <f t="shared" si="99"/>
        <v>0.71800022125242724</v>
      </c>
      <c r="Q245" s="6">
        <f t="shared" si="79"/>
        <v>34941</v>
      </c>
      <c r="R245" s="119">
        <f t="shared" si="101"/>
        <v>1</v>
      </c>
      <c r="S245">
        <v>242</v>
      </c>
      <c r="T245">
        <v>-37.450000000000003</v>
      </c>
      <c r="U245" s="206">
        <v>39689</v>
      </c>
      <c r="V245">
        <v>1.16999995708466</v>
      </c>
      <c r="W245">
        <v>15.939999580383301</v>
      </c>
      <c r="X245">
        <v>0</v>
      </c>
      <c r="Y245">
        <v>24.038012597419499</v>
      </c>
      <c r="Z245" s="36">
        <f t="shared" si="83"/>
        <v>2.2856702149541719</v>
      </c>
      <c r="AA245" s="41">
        <f t="shared" si="89"/>
        <v>41.672680267133487</v>
      </c>
      <c r="AB245" s="42">
        <f t="shared" si="90"/>
        <v>0.83345360534266977</v>
      </c>
      <c r="AC245" s="61">
        <f t="shared" si="84"/>
        <v>12.24749967455864</v>
      </c>
      <c r="AD245" s="37">
        <f t="shared" si="91"/>
        <v>1</v>
      </c>
      <c r="AE245" s="76" t="str">
        <f t="shared" si="94"/>
        <v/>
      </c>
      <c r="AF245" s="89">
        <f t="shared" si="98"/>
        <v>1</v>
      </c>
      <c r="AG245" s="168">
        <f t="shared" si="92"/>
        <v>5.9833804531975281E-2</v>
      </c>
      <c r="AH245" s="165">
        <f t="shared" si="104"/>
        <v>0</v>
      </c>
      <c r="AI245" s="212">
        <f t="shared" si="95"/>
        <v>1</v>
      </c>
      <c r="AJ245" s="102">
        <f t="shared" si="100"/>
        <v>0</v>
      </c>
      <c r="AK245" s="6" t="str">
        <f t="shared" si="85"/>
        <v/>
      </c>
      <c r="AL245" s="119">
        <f t="shared" si="102"/>
        <v>1</v>
      </c>
    </row>
    <row r="246" spans="1:38" ht="15.6">
      <c r="A246" s="206">
        <v>34942</v>
      </c>
      <c r="B246">
        <v>6.1300001144409197</v>
      </c>
      <c r="C246">
        <v>12.0900001525879</v>
      </c>
      <c r="D246">
        <v>2.9000000953674299</v>
      </c>
      <c r="E246">
        <v>24.223061786144498</v>
      </c>
      <c r="F246" s="36">
        <f t="shared" si="80"/>
        <v>1.4939209573492562</v>
      </c>
      <c r="G246" s="41">
        <f t="shared" si="86"/>
        <v>25.862798800891198</v>
      </c>
      <c r="H246" s="42">
        <f t="shared" si="87"/>
        <v>0.51725597601782392</v>
      </c>
      <c r="I246" s="61">
        <f t="shared" si="81"/>
        <v>10.600000143051155</v>
      </c>
      <c r="J246" s="35">
        <f t="shared" si="82"/>
        <v>1</v>
      </c>
      <c r="K246" s="89" t="str">
        <f t="shared" si="93"/>
        <v/>
      </c>
      <c r="L246" s="89">
        <f t="shared" si="97"/>
        <v>1</v>
      </c>
      <c r="M246" s="168">
        <f t="shared" si="88"/>
        <v>4.2881600628369529E-2</v>
      </c>
      <c r="N246" s="165">
        <f t="shared" si="103"/>
        <v>0</v>
      </c>
      <c r="O246" s="212">
        <f t="shared" si="96"/>
        <v>1</v>
      </c>
      <c r="P246" s="102">
        <f t="shared" si="99"/>
        <v>0.71800022125242724</v>
      </c>
      <c r="Q246" s="6" t="str">
        <f t="shared" si="79"/>
        <v/>
      </c>
      <c r="R246" s="119">
        <f t="shared" si="101"/>
        <v>1</v>
      </c>
      <c r="S246">
        <v>243</v>
      </c>
      <c r="T246">
        <v>148.6</v>
      </c>
      <c r="U246" s="206">
        <v>39690</v>
      </c>
      <c r="V246">
        <v>2.9500000476837198</v>
      </c>
      <c r="W246">
        <v>17.659999847412099</v>
      </c>
      <c r="X246">
        <v>0</v>
      </c>
      <c r="Y246">
        <v>24.292195049154198</v>
      </c>
      <c r="Z246" s="36">
        <f t="shared" si="83"/>
        <v>2.4582069002885594</v>
      </c>
      <c r="AA246" s="41">
        <f t="shared" si="89"/>
        <v>39.706114746902642</v>
      </c>
      <c r="AB246" s="42">
        <f t="shared" si="90"/>
        <v>0.79412229493805286</v>
      </c>
      <c r="AC246" s="61">
        <f t="shared" si="84"/>
        <v>13.982499897480004</v>
      </c>
      <c r="AD246" s="37">
        <f t="shared" si="91"/>
        <v>1</v>
      </c>
      <c r="AE246" s="76" t="str">
        <f t="shared" si="94"/>
        <v/>
      </c>
      <c r="AF246" s="89">
        <f t="shared" si="98"/>
        <v>1</v>
      </c>
      <c r="AG246" s="168">
        <f t="shared" si="92"/>
        <v>7.8432462544525516E-2</v>
      </c>
      <c r="AH246" s="165">
        <f t="shared" si="104"/>
        <v>0</v>
      </c>
      <c r="AI246" s="212">
        <f t="shared" si="95"/>
        <v>1</v>
      </c>
      <c r="AJ246" s="102">
        <f t="shared" si="100"/>
        <v>0</v>
      </c>
      <c r="AK246" s="6" t="str">
        <f t="shared" si="85"/>
        <v/>
      </c>
      <c r="AL246" s="119">
        <f t="shared" si="102"/>
        <v>1</v>
      </c>
    </row>
    <row r="247" spans="1:38" ht="15.6">
      <c r="A247" s="206">
        <v>34943</v>
      </c>
      <c r="B247">
        <v>2.9800000190734899</v>
      </c>
      <c r="C247">
        <v>12.920000076293899</v>
      </c>
      <c r="D247">
        <v>10.199999809265099</v>
      </c>
      <c r="E247">
        <v>24.479182054176299</v>
      </c>
      <c r="F247" s="36">
        <f t="shared" si="80"/>
        <v>1.8656453134793856</v>
      </c>
      <c r="G247" s="41">
        <f t="shared" si="86"/>
        <v>34.57028235937279</v>
      </c>
      <c r="H247" s="42">
        <f t="shared" si="87"/>
        <v>0.69140564718745579</v>
      </c>
      <c r="I247" s="61">
        <f t="shared" si="81"/>
        <v>10.435000061988797</v>
      </c>
      <c r="J247" s="35">
        <f t="shared" si="82"/>
        <v>1</v>
      </c>
      <c r="K247" s="89">
        <f t="shared" si="93"/>
        <v>1</v>
      </c>
      <c r="L247" s="89">
        <f t="shared" si="97"/>
        <v>1</v>
      </c>
      <c r="M247" s="168">
        <f t="shared" si="88"/>
        <v>4.1262555743558089E-2</v>
      </c>
      <c r="N247" s="165">
        <f t="shared" si="103"/>
        <v>0</v>
      </c>
      <c r="O247" s="212">
        <f t="shared" si="96"/>
        <v>1</v>
      </c>
      <c r="P247" s="102">
        <f t="shared" si="99"/>
        <v>0.71800022125242724</v>
      </c>
      <c r="Q247" s="6" t="str">
        <f t="shared" si="79"/>
        <v/>
      </c>
      <c r="R247" s="119">
        <f t="shared" si="101"/>
        <v>1</v>
      </c>
      <c r="S247">
        <v>244</v>
      </c>
      <c r="T247">
        <v>-37.450000000000003</v>
      </c>
      <c r="U247" s="206">
        <v>39691</v>
      </c>
      <c r="V247">
        <v>8.0399999618530291</v>
      </c>
      <c r="W247">
        <v>18.4899997711182</v>
      </c>
      <c r="X247">
        <v>0.20000000298023199</v>
      </c>
      <c r="Y247">
        <v>24.547907617701199</v>
      </c>
      <c r="Z247" s="36">
        <f t="shared" si="83"/>
        <v>2.3142257905606649</v>
      </c>
      <c r="AA247" s="41">
        <f t="shared" si="89"/>
        <v>38.054734117434343</v>
      </c>
      <c r="AB247" s="42">
        <f t="shared" si="90"/>
        <v>0.76109468234868682</v>
      </c>
      <c r="AC247" s="61">
        <f t="shared" si="84"/>
        <v>15.877499818801907</v>
      </c>
      <c r="AD247" s="37">
        <f t="shared" si="91"/>
        <v>1</v>
      </c>
      <c r="AE247" s="76" t="str">
        <f t="shared" si="94"/>
        <v/>
      </c>
      <c r="AF247" s="89">
        <f t="shared" si="98"/>
        <v>1</v>
      </c>
      <c r="AG247" s="168">
        <f t="shared" si="92"/>
        <v>9.7724533381619058E-2</v>
      </c>
      <c r="AH247" s="165">
        <f t="shared" si="104"/>
        <v>0</v>
      </c>
      <c r="AI247" s="212">
        <f t="shared" si="95"/>
        <v>1</v>
      </c>
      <c r="AJ247" s="102">
        <f t="shared" si="100"/>
        <v>0</v>
      </c>
      <c r="AK247" s="6" t="str">
        <f t="shared" si="85"/>
        <v/>
      </c>
      <c r="AL247" s="119">
        <f t="shared" si="102"/>
        <v>1</v>
      </c>
    </row>
    <row r="248" spans="1:38" ht="15.6">
      <c r="A248" s="206">
        <v>34944</v>
      </c>
      <c r="B248">
        <v>-0.54000002145767201</v>
      </c>
      <c r="C248">
        <v>15.2600002288818</v>
      </c>
      <c r="D248">
        <v>0</v>
      </c>
      <c r="E248">
        <v>24.736742073306701</v>
      </c>
      <c r="F248" s="36">
        <f t="shared" si="80"/>
        <v>2.3224343049937359</v>
      </c>
      <c r="G248" s="41">
        <f t="shared" si="86"/>
        <v>32.712334915377802</v>
      </c>
      <c r="H248" s="42">
        <f t="shared" si="87"/>
        <v>0.654246698307556</v>
      </c>
      <c r="I248" s="61">
        <f t="shared" si="81"/>
        <v>11.310000166296932</v>
      </c>
      <c r="J248" s="35">
        <f t="shared" si="82"/>
        <v>1</v>
      </c>
      <c r="K248" s="89">
        <f t="shared" si="93"/>
        <v>1</v>
      </c>
      <c r="L248" s="89">
        <f t="shared" si="97"/>
        <v>1</v>
      </c>
      <c r="M248" s="168">
        <f t="shared" si="88"/>
        <v>5.0031588608166998E-2</v>
      </c>
      <c r="N248" s="165">
        <f t="shared" si="103"/>
        <v>0</v>
      </c>
      <c r="O248" s="212">
        <f t="shared" si="96"/>
        <v>1</v>
      </c>
      <c r="P248" s="102">
        <f t="shared" si="99"/>
        <v>0.71800022125242724</v>
      </c>
      <c r="Q248" s="6" t="str">
        <f t="shared" si="79"/>
        <v/>
      </c>
      <c r="R248" s="119">
        <f t="shared" si="101"/>
        <v>1</v>
      </c>
      <c r="S248">
        <v>245</v>
      </c>
      <c r="T248">
        <v>148.6</v>
      </c>
      <c r="U248" s="206">
        <v>39692</v>
      </c>
      <c r="V248">
        <v>2.9000000953674299</v>
      </c>
      <c r="W248">
        <v>15.930000305175801</v>
      </c>
      <c r="X248">
        <v>4.6999998092651403</v>
      </c>
      <c r="Y248">
        <v>24.805049332156301</v>
      </c>
      <c r="Z248" s="36">
        <f t="shared" si="83"/>
        <v>2.2876121786465959</v>
      </c>
      <c r="AA248" s="41">
        <f t="shared" si="89"/>
        <v>40.924644183782213</v>
      </c>
      <c r="AB248" s="42">
        <f t="shared" si="90"/>
        <v>0.81849288367564421</v>
      </c>
      <c r="AC248" s="61">
        <f t="shared" si="84"/>
        <v>12.672500252723708</v>
      </c>
      <c r="AD248" s="37">
        <f t="shared" si="91"/>
        <v>1</v>
      </c>
      <c r="AE248" s="76">
        <f t="shared" si="94"/>
        <v>1</v>
      </c>
      <c r="AF248" s="89">
        <f t="shared" si="98"/>
        <v>1</v>
      </c>
      <c r="AG248" s="168">
        <f t="shared" si="92"/>
        <v>6.4368199325492537E-2</v>
      </c>
      <c r="AH248" s="165">
        <f t="shared" si="104"/>
        <v>0</v>
      </c>
      <c r="AI248" s="212">
        <f t="shared" si="95"/>
        <v>1</v>
      </c>
      <c r="AJ248" s="102">
        <f t="shared" si="100"/>
        <v>0</v>
      </c>
      <c r="AK248" s="6" t="str">
        <f t="shared" si="85"/>
        <v/>
      </c>
      <c r="AL248" s="119">
        <f t="shared" si="102"/>
        <v>1</v>
      </c>
    </row>
    <row r="249" spans="1:38" ht="15.6">
      <c r="A249" s="206">
        <v>34945</v>
      </c>
      <c r="B249">
        <v>4.1100001335143999</v>
      </c>
      <c r="C249">
        <v>14.8999996185303</v>
      </c>
      <c r="D249">
        <v>0</v>
      </c>
      <c r="E249">
        <v>24.9956411956673</v>
      </c>
      <c r="F249" s="36">
        <f t="shared" si="80"/>
        <v>2.1046453512517953</v>
      </c>
      <c r="G249" s="41">
        <f t="shared" si="86"/>
        <v>31.028618634376365</v>
      </c>
      <c r="H249" s="42">
        <f t="shared" si="87"/>
        <v>0.6205723726875273</v>
      </c>
      <c r="I249" s="61">
        <f t="shared" si="81"/>
        <v>12.202499747276324</v>
      </c>
      <c r="J249" s="35">
        <f t="shared" si="82"/>
        <v>1</v>
      </c>
      <c r="K249" s="89">
        <f t="shared" si="93"/>
        <v>1</v>
      </c>
      <c r="L249" s="89">
        <f t="shared" si="97"/>
        <v>1</v>
      </c>
      <c r="M249" s="168">
        <f t="shared" si="88"/>
        <v>5.9356249333180386E-2</v>
      </c>
      <c r="N249" s="165">
        <f t="shared" si="103"/>
        <v>0</v>
      </c>
      <c r="O249" s="212">
        <f t="shared" si="96"/>
        <v>1</v>
      </c>
      <c r="P249" s="102">
        <f t="shared" si="99"/>
        <v>0.71800022125242724</v>
      </c>
      <c r="Q249" s="6" t="str">
        <f t="shared" si="79"/>
        <v/>
      </c>
      <c r="R249" s="119">
        <f t="shared" si="101"/>
        <v>1</v>
      </c>
      <c r="S249">
        <v>246</v>
      </c>
      <c r="T249">
        <v>-37.450000000000003</v>
      </c>
      <c r="U249" s="206">
        <v>39693</v>
      </c>
      <c r="V249">
        <v>5.1100001335143999</v>
      </c>
      <c r="W249">
        <v>16.180000305175799</v>
      </c>
      <c r="X249">
        <v>0</v>
      </c>
      <c r="Y249">
        <v>25.063519221615199</v>
      </c>
      <c r="Z249" s="36">
        <f t="shared" si="83"/>
        <v>2.2268120259397288</v>
      </c>
      <c r="AA249" s="41">
        <f t="shared" si="89"/>
        <v>39.143194563030427</v>
      </c>
      <c r="AB249" s="42">
        <f t="shared" si="90"/>
        <v>0.78286389126060851</v>
      </c>
      <c r="AC249" s="61">
        <f t="shared" si="84"/>
        <v>13.412500262260449</v>
      </c>
      <c r="AD249" s="37">
        <f t="shared" si="91"/>
        <v>1</v>
      </c>
      <c r="AE249" s="76" t="str">
        <f t="shared" si="94"/>
        <v/>
      </c>
      <c r="AF249" s="89">
        <f t="shared" si="98"/>
        <v>1</v>
      </c>
      <c r="AG249" s="168">
        <f t="shared" si="92"/>
        <v>7.2320911263768273E-2</v>
      </c>
      <c r="AH249" s="165">
        <f t="shared" si="104"/>
        <v>0</v>
      </c>
      <c r="AI249" s="212">
        <f t="shared" si="95"/>
        <v>1</v>
      </c>
      <c r="AJ249" s="102">
        <f t="shared" si="100"/>
        <v>0</v>
      </c>
      <c r="AK249" s="6" t="str">
        <f t="shared" si="85"/>
        <v/>
      </c>
      <c r="AL249" s="119">
        <f t="shared" si="102"/>
        <v>1</v>
      </c>
    </row>
    <row r="250" spans="1:38" ht="15.6">
      <c r="A250" s="206">
        <v>34946</v>
      </c>
      <c r="B250">
        <v>5.1999998092651403</v>
      </c>
      <c r="C250">
        <v>14.7299995422363</v>
      </c>
      <c r="D250">
        <v>0</v>
      </c>
      <c r="E250">
        <v>25.255778773389501</v>
      </c>
      <c r="F250" s="36">
        <f t="shared" si="80"/>
        <v>2.0322008718422335</v>
      </c>
      <c r="G250" s="41">
        <f t="shared" si="86"/>
        <v>29.402857936902578</v>
      </c>
      <c r="H250" s="42">
        <f t="shared" si="87"/>
        <v>0.58805715873805153</v>
      </c>
      <c r="I250" s="61">
        <f t="shared" si="81"/>
        <v>12.347499608993509</v>
      </c>
      <c r="J250" s="35">
        <f t="shared" si="82"/>
        <v>1</v>
      </c>
      <c r="K250" s="89">
        <f t="shared" si="93"/>
        <v>1</v>
      </c>
      <c r="L250" s="89">
        <f t="shared" si="97"/>
        <v>1</v>
      </c>
      <c r="M250" s="168">
        <f t="shared" si="88"/>
        <v>6.0896990465539723E-2</v>
      </c>
      <c r="N250" s="165">
        <f t="shared" si="103"/>
        <v>0</v>
      </c>
      <c r="O250" s="212">
        <f t="shared" si="96"/>
        <v>1</v>
      </c>
      <c r="P250" s="102">
        <f t="shared" si="99"/>
        <v>0</v>
      </c>
      <c r="Q250" s="6" t="str">
        <f t="shared" si="79"/>
        <v/>
      </c>
      <c r="R250" s="119">
        <f t="shared" si="101"/>
        <v>0</v>
      </c>
      <c r="S250">
        <v>247</v>
      </c>
      <c r="T250">
        <v>148.6</v>
      </c>
      <c r="U250" s="206">
        <v>39694</v>
      </c>
      <c r="V250">
        <v>4.8499999046325701</v>
      </c>
      <c r="W250">
        <v>10.6099996566772</v>
      </c>
      <c r="X250">
        <v>4.0999999046325701</v>
      </c>
      <c r="Y250">
        <v>25.323216315173799</v>
      </c>
      <c r="Z250" s="36">
        <f t="shared" si="83"/>
        <v>1.4566078961928808</v>
      </c>
      <c r="AA250" s="41">
        <f t="shared" si="89"/>
        <v>42.077908150708694</v>
      </c>
      <c r="AB250" s="42">
        <f t="shared" si="90"/>
        <v>0.84155816301417385</v>
      </c>
      <c r="AC250" s="61">
        <f t="shared" si="84"/>
        <v>9.1699997186660429</v>
      </c>
      <c r="AD250" s="37">
        <f t="shared" si="91"/>
        <v>1</v>
      </c>
      <c r="AE250" s="76">
        <f t="shared" si="94"/>
        <v>1</v>
      </c>
      <c r="AF250" s="89">
        <f t="shared" si="98"/>
        <v>1</v>
      </c>
      <c r="AG250" s="168">
        <f t="shared" si="92"/>
        <v>2.9498113778560851E-2</v>
      </c>
      <c r="AH250" s="165">
        <f t="shared" si="104"/>
        <v>0</v>
      </c>
      <c r="AI250" s="212">
        <f t="shared" si="95"/>
        <v>1</v>
      </c>
      <c r="AJ250" s="102">
        <f t="shared" si="100"/>
        <v>0</v>
      </c>
      <c r="AK250" s="6" t="str">
        <f t="shared" si="85"/>
        <v/>
      </c>
      <c r="AL250" s="119">
        <f t="shared" si="102"/>
        <v>0</v>
      </c>
    </row>
    <row r="251" spans="1:38" ht="15.6">
      <c r="A251" s="206">
        <v>34947</v>
      </c>
      <c r="B251">
        <v>0.36000001430511502</v>
      </c>
      <c r="C251">
        <v>7.28999996185303</v>
      </c>
      <c r="D251">
        <v>1.8999999761581401</v>
      </c>
      <c r="E251">
        <v>25.5170541586048</v>
      </c>
      <c r="F251" s="36">
        <f t="shared" si="80"/>
        <v>1.3636879991587345</v>
      </c>
      <c r="G251" s="41">
        <f t="shared" si="86"/>
        <v>30.211907513733728</v>
      </c>
      <c r="H251" s="42">
        <f t="shared" si="87"/>
        <v>0.60423815027467453</v>
      </c>
      <c r="I251" s="61">
        <f t="shared" si="81"/>
        <v>5.557499974966051</v>
      </c>
      <c r="J251" s="35">
        <f t="shared" si="82"/>
        <v>1</v>
      </c>
      <c r="K251" s="89">
        <f t="shared" si="93"/>
        <v>1</v>
      </c>
      <c r="L251" s="89">
        <f t="shared" si="97"/>
        <v>1</v>
      </c>
      <c r="M251" s="168">
        <f t="shared" si="88"/>
        <v>4.381313372576634E-3</v>
      </c>
      <c r="N251" s="165">
        <f t="shared" si="103"/>
        <v>0</v>
      </c>
      <c r="O251" s="212">
        <f t="shared" si="96"/>
        <v>1</v>
      </c>
      <c r="P251" s="102">
        <f t="shared" si="99"/>
        <v>0</v>
      </c>
      <c r="Q251" s="6" t="str">
        <f t="shared" si="79"/>
        <v/>
      </c>
      <c r="R251" s="119">
        <f t="shared" si="101"/>
        <v>0</v>
      </c>
      <c r="S251">
        <v>248</v>
      </c>
      <c r="T251">
        <v>-37.450000000000003</v>
      </c>
      <c r="U251" s="206">
        <v>39695</v>
      </c>
      <c r="V251">
        <v>2.46000003814697</v>
      </c>
      <c r="W251">
        <v>14.319999694824199</v>
      </c>
      <c r="X251">
        <v>0.10000000149011599</v>
      </c>
      <c r="Y251">
        <v>25.584039641927799</v>
      </c>
      <c r="Z251" s="36">
        <f t="shared" si="83"/>
        <v>2.1662506469567173</v>
      </c>
      <c r="AA251" s="41">
        <f t="shared" si="89"/>
        <v>40.444907634633438</v>
      </c>
      <c r="AB251" s="42">
        <f t="shared" si="90"/>
        <v>0.80889815269266874</v>
      </c>
      <c r="AC251" s="61">
        <f t="shared" si="84"/>
        <v>11.354999780654893</v>
      </c>
      <c r="AD251" s="37">
        <f t="shared" si="91"/>
        <v>1</v>
      </c>
      <c r="AE251" s="76">
        <f t="shared" si="94"/>
        <v>1</v>
      </c>
      <c r="AF251" s="89">
        <f t="shared" si="98"/>
        <v>1</v>
      </c>
      <c r="AG251" s="168">
        <f t="shared" si="92"/>
        <v>5.0493760301165591E-2</v>
      </c>
      <c r="AH251" s="165">
        <f t="shared" si="104"/>
        <v>0</v>
      </c>
      <c r="AI251" s="212">
        <f t="shared" si="95"/>
        <v>1</v>
      </c>
      <c r="AJ251" s="102">
        <f t="shared" si="100"/>
        <v>0</v>
      </c>
      <c r="AK251" s="6" t="str">
        <f t="shared" si="85"/>
        <v/>
      </c>
      <c r="AL251" s="119">
        <f t="shared" si="102"/>
        <v>0</v>
      </c>
    </row>
    <row r="252" spans="1:38" ht="15.6">
      <c r="A252" s="206">
        <v>34948</v>
      </c>
      <c r="B252">
        <v>-0.40999999642372098</v>
      </c>
      <c r="C252">
        <v>8.5799999237060494</v>
      </c>
      <c r="D252">
        <v>13.3999996185303</v>
      </c>
      <c r="E252">
        <v>25.779366703444602</v>
      </c>
      <c r="F252" s="36">
        <f t="shared" si="80"/>
        <v>1.5880361705113748</v>
      </c>
      <c r="G252" s="41">
        <f t="shared" si="86"/>
        <v>42.341478195854933</v>
      </c>
      <c r="H252" s="42">
        <f t="shared" si="87"/>
        <v>0.84682956391709863</v>
      </c>
      <c r="I252" s="61">
        <f t="shared" si="81"/>
        <v>6.3324999436736071</v>
      </c>
      <c r="J252" s="35">
        <f t="shared" si="82"/>
        <v>1</v>
      </c>
      <c r="K252" s="89">
        <f t="shared" si="93"/>
        <v>1</v>
      </c>
      <c r="L252" s="89">
        <f t="shared" si="97"/>
        <v>1</v>
      </c>
      <c r="M252" s="168">
        <f t="shared" si="88"/>
        <v>8.5193103608825257E-3</v>
      </c>
      <c r="N252" s="165">
        <f t="shared" si="103"/>
        <v>0</v>
      </c>
      <c r="O252" s="212">
        <f t="shared" si="96"/>
        <v>1</v>
      </c>
      <c r="P252" s="102">
        <f t="shared" si="99"/>
        <v>0</v>
      </c>
      <c r="Q252" s="6" t="str">
        <f t="shared" si="79"/>
        <v/>
      </c>
      <c r="R252" s="119">
        <f t="shared" si="101"/>
        <v>0</v>
      </c>
      <c r="S252">
        <v>249</v>
      </c>
      <c r="T252">
        <v>148.6</v>
      </c>
      <c r="U252" s="206">
        <v>39696</v>
      </c>
      <c r="V252">
        <v>4.3499999046325701</v>
      </c>
      <c r="W252">
        <v>15.689999580383301</v>
      </c>
      <c r="X252">
        <v>0</v>
      </c>
      <c r="Y252">
        <v>25.845888230973099</v>
      </c>
      <c r="Z252" s="36">
        <f t="shared" si="83"/>
        <v>2.2730911770631561</v>
      </c>
      <c r="AA252" s="41">
        <f t="shared" si="89"/>
        <v>38.626434692982912</v>
      </c>
      <c r="AB252" s="42">
        <f t="shared" si="90"/>
        <v>0.77252869385965828</v>
      </c>
      <c r="AC252" s="61">
        <f t="shared" si="84"/>
        <v>12.854999661445618</v>
      </c>
      <c r="AD252" s="37">
        <f t="shared" si="91"/>
        <v>1</v>
      </c>
      <c r="AE252" s="76">
        <f t="shared" si="94"/>
        <v>1</v>
      </c>
      <c r="AF252" s="89">
        <f t="shared" si="98"/>
        <v>1</v>
      </c>
      <c r="AG252" s="168">
        <f t="shared" si="92"/>
        <v>6.6325573708899244E-2</v>
      </c>
      <c r="AH252" s="165">
        <f t="shared" si="104"/>
        <v>0</v>
      </c>
      <c r="AI252" s="212">
        <f t="shared" si="95"/>
        <v>1</v>
      </c>
      <c r="AJ252" s="102">
        <f t="shared" si="100"/>
        <v>0</v>
      </c>
      <c r="AK252" s="6" t="str">
        <f t="shared" si="85"/>
        <v/>
      </c>
      <c r="AL252" s="119">
        <f t="shared" si="102"/>
        <v>0</v>
      </c>
    </row>
    <row r="253" spans="1:38" ht="15.6">
      <c r="A253" s="206">
        <v>34949</v>
      </c>
      <c r="B253">
        <v>1.79999995231628</v>
      </c>
      <c r="C253">
        <v>10.6000003814697</v>
      </c>
      <c r="D253">
        <v>7.4000000953674299</v>
      </c>
      <c r="E253">
        <v>26.042615760040299</v>
      </c>
      <c r="F253" s="36">
        <f t="shared" si="80"/>
        <v>1.7405998683420054</v>
      </c>
      <c r="G253" s="41">
        <f t="shared" si="86"/>
        <v>48.348998396548758</v>
      </c>
      <c r="H253" s="42">
        <f t="shared" si="87"/>
        <v>0.96697996793097518</v>
      </c>
      <c r="I253" s="61">
        <f t="shared" si="81"/>
        <v>8.4000002741813447</v>
      </c>
      <c r="J253" s="35">
        <f t="shared" si="82"/>
        <v>1</v>
      </c>
      <c r="K253" s="89">
        <f t="shared" si="93"/>
        <v>1</v>
      </c>
      <c r="L253" s="89">
        <f t="shared" si="97"/>
        <v>1</v>
      </c>
      <c r="M253" s="168">
        <f t="shared" si="88"/>
        <v>2.2990416454317084E-2</v>
      </c>
      <c r="N253" s="165">
        <f t="shared" si="103"/>
        <v>0</v>
      </c>
      <c r="O253" s="212">
        <f t="shared" si="96"/>
        <v>1</v>
      </c>
      <c r="P253" s="102">
        <f t="shared" si="99"/>
        <v>0</v>
      </c>
      <c r="Q253" s="6" t="str">
        <f t="shared" si="79"/>
        <v/>
      </c>
      <c r="R253" s="119">
        <f t="shared" si="101"/>
        <v>0</v>
      </c>
      <c r="S253">
        <v>250</v>
      </c>
      <c r="T253">
        <v>-37.450000000000003</v>
      </c>
      <c r="U253" s="206">
        <v>39697</v>
      </c>
      <c r="V253">
        <v>2.8399999141693102</v>
      </c>
      <c r="W253">
        <v>14.7600002288818</v>
      </c>
      <c r="X253">
        <v>0</v>
      </c>
      <c r="Y253">
        <v>26.1086611114054</v>
      </c>
      <c r="Z253" s="36">
        <f t="shared" si="83"/>
        <v>2.2509514297912907</v>
      </c>
      <c r="AA253" s="41">
        <f t="shared" si="89"/>
        <v>36.825673549149876</v>
      </c>
      <c r="AB253" s="42">
        <f t="shared" si="90"/>
        <v>0.73651347098299746</v>
      </c>
      <c r="AC253" s="61">
        <f t="shared" si="84"/>
        <v>11.780000150203678</v>
      </c>
      <c r="AD253" s="37">
        <f t="shared" si="91"/>
        <v>1</v>
      </c>
      <c r="AE253" s="76" t="str">
        <f t="shared" si="94"/>
        <v/>
      </c>
      <c r="AF253" s="89">
        <f t="shared" si="98"/>
        <v>1</v>
      </c>
      <c r="AG253" s="168">
        <f t="shared" si="92"/>
        <v>5.4903636993547687E-2</v>
      </c>
      <c r="AH253" s="165">
        <f t="shared" si="104"/>
        <v>0</v>
      </c>
      <c r="AI253" s="212">
        <f t="shared" si="95"/>
        <v>1</v>
      </c>
      <c r="AJ253" s="102">
        <f t="shared" si="100"/>
        <v>0</v>
      </c>
      <c r="AK253" s="6" t="str">
        <f t="shared" si="85"/>
        <v/>
      </c>
      <c r="AL253" s="119">
        <f t="shared" si="102"/>
        <v>0</v>
      </c>
    </row>
    <row r="254" spans="1:38" ht="15.6">
      <c r="A254" s="206">
        <v>34950</v>
      </c>
      <c r="B254">
        <v>-0.69999998807907104</v>
      </c>
      <c r="C254">
        <v>12.449999809265099</v>
      </c>
      <c r="D254">
        <v>1.1000000238418599</v>
      </c>
      <c r="E254">
        <v>26.306700680523601</v>
      </c>
      <c r="F254" s="36">
        <f t="shared" si="80"/>
        <v>2.1202203283668251</v>
      </c>
      <c r="G254" s="41">
        <f t="shared" si="86"/>
        <v>47.752822157697153</v>
      </c>
      <c r="H254" s="42">
        <f t="shared" si="87"/>
        <v>0.95505644315394311</v>
      </c>
      <c r="I254" s="61">
        <f t="shared" si="81"/>
        <v>9.1624998599290564</v>
      </c>
      <c r="J254" s="35">
        <f t="shared" si="82"/>
        <v>1</v>
      </c>
      <c r="K254" s="89">
        <f t="shared" si="93"/>
        <v>1</v>
      </c>
      <c r="L254" s="89">
        <f t="shared" si="97"/>
        <v>1</v>
      </c>
      <c r="M254" s="168">
        <f t="shared" si="88"/>
        <v>2.9432160227080995E-2</v>
      </c>
      <c r="N254" s="165">
        <f t="shared" si="103"/>
        <v>0</v>
      </c>
      <c r="O254" s="212">
        <f t="shared" si="96"/>
        <v>1</v>
      </c>
      <c r="P254" s="102">
        <f t="shared" si="99"/>
        <v>0</v>
      </c>
      <c r="Q254" s="6" t="str">
        <f t="shared" si="79"/>
        <v/>
      </c>
      <c r="R254" s="119">
        <f t="shared" si="101"/>
        <v>0</v>
      </c>
      <c r="S254">
        <v>251</v>
      </c>
      <c r="T254">
        <v>148.6</v>
      </c>
      <c r="U254" s="206">
        <v>39698</v>
      </c>
      <c r="V254">
        <v>2.5799999237060498</v>
      </c>
      <c r="W254">
        <v>13.829999923706101</v>
      </c>
      <c r="X254">
        <v>0</v>
      </c>
      <c r="Y254">
        <v>26.372257312320599</v>
      </c>
      <c r="Z254" s="36">
        <f t="shared" si="83"/>
        <v>2.159445133902099</v>
      </c>
      <c r="AA254" s="41">
        <f t="shared" si="89"/>
        <v>35.098117442028197</v>
      </c>
      <c r="AB254" s="42">
        <f t="shared" si="90"/>
        <v>0.70196234884056397</v>
      </c>
      <c r="AC254" s="61">
        <f t="shared" si="84"/>
        <v>11.017499923706088</v>
      </c>
      <c r="AD254" s="37">
        <f t="shared" si="91"/>
        <v>1</v>
      </c>
      <c r="AE254" s="76" t="str">
        <f t="shared" si="94"/>
        <v/>
      </c>
      <c r="AF254" s="89">
        <f t="shared" si="98"/>
        <v>1</v>
      </c>
      <c r="AG254" s="168">
        <f t="shared" si="92"/>
        <v>4.7052250771669038E-2</v>
      </c>
      <c r="AH254" s="165">
        <f t="shared" si="104"/>
        <v>0</v>
      </c>
      <c r="AI254" s="212">
        <f t="shared" si="95"/>
        <v>1</v>
      </c>
      <c r="AJ254" s="102">
        <f t="shared" si="100"/>
        <v>0</v>
      </c>
      <c r="AK254" s="6">
        <f t="shared" si="85"/>
        <v>39698</v>
      </c>
      <c r="AL254" s="119">
        <f t="shared" si="102"/>
        <v>1</v>
      </c>
    </row>
    <row r="255" spans="1:38" ht="15.6">
      <c r="A255" s="206">
        <v>34951</v>
      </c>
      <c r="B255">
        <v>3.1199998855590798</v>
      </c>
      <c r="C255">
        <v>11.689999580383301</v>
      </c>
      <c r="D255">
        <v>2</v>
      </c>
      <c r="E255">
        <v>26.571520817025799</v>
      </c>
      <c r="F255" s="36">
        <f t="shared" si="80"/>
        <v>1.8405823959863801</v>
      </c>
      <c r="G255" s="41">
        <f t="shared" si="86"/>
        <v>48.280356240908048</v>
      </c>
      <c r="H255" s="42">
        <f t="shared" si="87"/>
        <v>0.96560712481816102</v>
      </c>
      <c r="I255" s="61">
        <f t="shared" si="81"/>
        <v>9.5474996566772461</v>
      </c>
      <c r="J255" s="35">
        <f t="shared" si="82"/>
        <v>1</v>
      </c>
      <c r="K255" s="89">
        <f t="shared" si="93"/>
        <v>1</v>
      </c>
      <c r="L255" s="89">
        <f t="shared" si="97"/>
        <v>1</v>
      </c>
      <c r="M255" s="168">
        <f t="shared" si="88"/>
        <v>3.2879018403443455E-2</v>
      </c>
      <c r="N255" s="165">
        <f t="shared" si="103"/>
        <v>0</v>
      </c>
      <c r="O255" s="212">
        <f t="shared" si="96"/>
        <v>1</v>
      </c>
      <c r="P255" s="102">
        <f t="shared" si="99"/>
        <v>0</v>
      </c>
      <c r="Q255" s="6" t="str">
        <f t="shared" si="79"/>
        <v/>
      </c>
      <c r="R255" s="119">
        <f t="shared" si="101"/>
        <v>0</v>
      </c>
      <c r="S255">
        <v>252</v>
      </c>
      <c r="T255">
        <v>-37.450000000000003</v>
      </c>
      <c r="U255" s="206">
        <v>39699</v>
      </c>
      <c r="V255">
        <v>3.78999996185303</v>
      </c>
      <c r="W255">
        <v>10.0100002288818</v>
      </c>
      <c r="X255">
        <v>2.0999999046325701</v>
      </c>
      <c r="Y255">
        <v>26.6365758628144</v>
      </c>
      <c r="Z255" s="36">
        <f t="shared" si="83"/>
        <v>1.5403957215548665</v>
      </c>
      <c r="AA255" s="41">
        <f t="shared" si="89"/>
        <v>35.965800769416873</v>
      </c>
      <c r="AB255" s="42">
        <f t="shared" si="90"/>
        <v>0.71931601538833745</v>
      </c>
      <c r="AC255" s="61">
        <f t="shared" si="84"/>
        <v>8.4550001621246071</v>
      </c>
      <c r="AD255" s="37">
        <f t="shared" si="91"/>
        <v>1</v>
      </c>
      <c r="AE255" s="76" t="str">
        <f t="shared" si="94"/>
        <v/>
      </c>
      <c r="AF255" s="89">
        <f t="shared" si="98"/>
        <v>1</v>
      </c>
      <c r="AG255" s="168">
        <f t="shared" si="92"/>
        <v>2.3436934611577726E-2</v>
      </c>
      <c r="AH255" s="165">
        <f t="shared" si="104"/>
        <v>0</v>
      </c>
      <c r="AI255" s="212">
        <f t="shared" si="95"/>
        <v>1</v>
      </c>
      <c r="AJ255" s="102">
        <f t="shared" si="100"/>
        <v>0</v>
      </c>
      <c r="AK255" s="6" t="str">
        <f t="shared" si="85"/>
        <v/>
      </c>
      <c r="AL255" s="119">
        <f t="shared" si="102"/>
        <v>0</v>
      </c>
    </row>
    <row r="256" spans="1:38" ht="15.6">
      <c r="A256" s="206">
        <v>34952</v>
      </c>
      <c r="B256">
        <v>2.8599998950958301</v>
      </c>
      <c r="C256">
        <v>15.6300001144409</v>
      </c>
      <c r="D256">
        <v>0</v>
      </c>
      <c r="E256">
        <v>26.836975521678301</v>
      </c>
      <c r="F256" s="36">
        <f t="shared" si="80"/>
        <v>2.4348811073181609</v>
      </c>
      <c r="G256" s="41">
        <f t="shared" si="86"/>
        <v>46.332451355053522</v>
      </c>
      <c r="H256" s="42">
        <f t="shared" si="87"/>
        <v>0.92664902710107044</v>
      </c>
      <c r="I256" s="61">
        <f t="shared" si="81"/>
        <v>12.437500059604632</v>
      </c>
      <c r="J256" s="35">
        <f t="shared" si="82"/>
        <v>1</v>
      </c>
      <c r="K256" s="89">
        <f t="shared" si="93"/>
        <v>1</v>
      </c>
      <c r="L256" s="89">
        <f t="shared" si="97"/>
        <v>1</v>
      </c>
      <c r="M256" s="168">
        <f t="shared" si="88"/>
        <v>6.1855996628937315E-2</v>
      </c>
      <c r="N256" s="165">
        <f t="shared" si="103"/>
        <v>0</v>
      </c>
      <c r="O256" s="212">
        <f t="shared" si="96"/>
        <v>1</v>
      </c>
      <c r="P256" s="102">
        <f t="shared" si="99"/>
        <v>0</v>
      </c>
      <c r="Q256" s="6">
        <f t="shared" si="79"/>
        <v>34952</v>
      </c>
      <c r="R256" s="119">
        <f t="shared" si="101"/>
        <v>1</v>
      </c>
      <c r="S256">
        <v>253</v>
      </c>
      <c r="T256">
        <v>148.6</v>
      </c>
      <c r="U256" s="206">
        <v>39700</v>
      </c>
      <c r="V256">
        <v>-9.00000035762787E-2</v>
      </c>
      <c r="W256">
        <v>10.079999923706101</v>
      </c>
      <c r="X256">
        <v>0.30000001192092901</v>
      </c>
      <c r="Y256">
        <v>26.901515791982501</v>
      </c>
      <c r="Z256" s="36">
        <f t="shared" si="83"/>
        <v>1.835855833266951</v>
      </c>
      <c r="AA256" s="41">
        <f t="shared" si="89"/>
        <v>34.79711611472424</v>
      </c>
      <c r="AB256" s="42">
        <f t="shared" si="90"/>
        <v>0.69594232229448483</v>
      </c>
      <c r="AC256" s="61">
        <f t="shared" si="84"/>
        <v>7.537499941885506</v>
      </c>
      <c r="AD256" s="37">
        <f t="shared" si="91"/>
        <v>1</v>
      </c>
      <c r="AE256" s="76" t="str">
        <f t="shared" si="94"/>
        <v/>
      </c>
      <c r="AF256" s="89">
        <f t="shared" si="98"/>
        <v>1</v>
      </c>
      <c r="AG256" s="168">
        <f t="shared" si="92"/>
        <v>1.6385778716956241E-2</v>
      </c>
      <c r="AH256" s="165">
        <f t="shared" si="104"/>
        <v>0</v>
      </c>
      <c r="AI256" s="212">
        <f t="shared" si="95"/>
        <v>1</v>
      </c>
      <c r="AJ256" s="102">
        <f t="shared" si="100"/>
        <v>0</v>
      </c>
      <c r="AK256" s="6">
        <f t="shared" si="85"/>
        <v>39700</v>
      </c>
      <c r="AL256" s="119">
        <f t="shared" si="102"/>
        <v>1</v>
      </c>
    </row>
    <row r="257" spans="1:38" ht="15.6">
      <c r="A257" s="206">
        <v>34953</v>
      </c>
      <c r="B257">
        <v>3.4100000858306898</v>
      </c>
      <c r="C257">
        <v>13.329999923706101</v>
      </c>
      <c r="D257">
        <v>0</v>
      </c>
      <c r="E257">
        <v>27.102964146612699</v>
      </c>
      <c r="F257" s="36">
        <f t="shared" si="80"/>
        <v>2.0971915417771667</v>
      </c>
      <c r="G257" s="41">
        <f t="shared" si="86"/>
        <v>44.654698121631789</v>
      </c>
      <c r="H257" s="42">
        <f t="shared" si="87"/>
        <v>0.89309396243263572</v>
      </c>
      <c r="I257" s="61">
        <f t="shared" si="81"/>
        <v>10.849999964237249</v>
      </c>
      <c r="J257" s="35">
        <f t="shared" si="82"/>
        <v>1</v>
      </c>
      <c r="K257" s="89">
        <f t="shared" si="93"/>
        <v>1</v>
      </c>
      <c r="L257" s="89">
        <f t="shared" si="97"/>
        <v>1</v>
      </c>
      <c r="M257" s="168">
        <f t="shared" si="88"/>
        <v>4.5366800498833189E-2</v>
      </c>
      <c r="N257" s="165">
        <f t="shared" si="103"/>
        <v>0</v>
      </c>
      <c r="O257" s="212">
        <f t="shared" si="96"/>
        <v>1</v>
      </c>
      <c r="P257" s="102">
        <f t="shared" si="99"/>
        <v>0</v>
      </c>
      <c r="Q257" s="6" t="str">
        <f t="shared" si="79"/>
        <v/>
      </c>
      <c r="R257" s="119">
        <f t="shared" si="101"/>
        <v>1</v>
      </c>
      <c r="S257">
        <v>254</v>
      </c>
      <c r="T257">
        <v>-37.450000000000003</v>
      </c>
      <c r="U257" s="206">
        <v>39701</v>
      </c>
      <c r="V257">
        <v>4.3000001907348597</v>
      </c>
      <c r="W257">
        <v>13.7200002670288</v>
      </c>
      <c r="X257">
        <v>0</v>
      </c>
      <c r="Y257">
        <v>27.166976128920901</v>
      </c>
      <c r="Z257" s="36">
        <f t="shared" si="83"/>
        <v>2.0985790047575748</v>
      </c>
      <c r="AA257" s="41">
        <f t="shared" si="89"/>
        <v>33.11825291091818</v>
      </c>
      <c r="AB257" s="42">
        <f t="shared" si="90"/>
        <v>0.66236505821836356</v>
      </c>
      <c r="AC257" s="61">
        <f t="shared" si="84"/>
        <v>11.365000247955315</v>
      </c>
      <c r="AD257" s="37">
        <f t="shared" si="91"/>
        <v>1</v>
      </c>
      <c r="AE257" s="76" t="str">
        <f t="shared" si="94"/>
        <v/>
      </c>
      <c r="AF257" s="89">
        <f t="shared" si="98"/>
        <v>1</v>
      </c>
      <c r="AG257" s="168">
        <f t="shared" si="92"/>
        <v>5.0596602469264833E-2</v>
      </c>
      <c r="AH257" s="165">
        <f t="shared" si="104"/>
        <v>0</v>
      </c>
      <c r="AI257" s="212">
        <f t="shared" si="95"/>
        <v>1</v>
      </c>
      <c r="AJ257" s="102">
        <f t="shared" si="100"/>
        <v>0</v>
      </c>
      <c r="AK257" s="6" t="str">
        <f t="shared" si="85"/>
        <v/>
      </c>
      <c r="AL257" s="119">
        <f t="shared" si="102"/>
        <v>1</v>
      </c>
    </row>
    <row r="258" spans="1:38" ht="15.6">
      <c r="A258" s="206">
        <v>34954</v>
      </c>
      <c r="B258">
        <v>4.1700000762939498</v>
      </c>
      <c r="C258">
        <v>15.4099998474121</v>
      </c>
      <c r="D258">
        <v>0</v>
      </c>
      <c r="E258">
        <v>27.3693860439604</v>
      </c>
      <c r="F258" s="36">
        <f t="shared" si="80"/>
        <v>2.3766304551507726</v>
      </c>
      <c r="G258" s="41">
        <f t="shared" si="86"/>
        <v>42.753393757511169</v>
      </c>
      <c r="H258" s="42">
        <f t="shared" si="87"/>
        <v>0.85506787515022342</v>
      </c>
      <c r="I258" s="61">
        <f t="shared" si="81"/>
        <v>12.599999904632563</v>
      </c>
      <c r="J258" s="35">
        <f t="shared" si="82"/>
        <v>1</v>
      </c>
      <c r="K258" s="89" t="str">
        <f t="shared" si="93"/>
        <v/>
      </c>
      <c r="L258" s="89">
        <f t="shared" si="97"/>
        <v>1</v>
      </c>
      <c r="M258" s="168">
        <f t="shared" si="88"/>
        <v>6.3592028564945891E-2</v>
      </c>
      <c r="N258" s="165">
        <f t="shared" si="103"/>
        <v>0</v>
      </c>
      <c r="O258" s="212">
        <f t="shared" si="96"/>
        <v>1</v>
      </c>
      <c r="P258" s="102">
        <f t="shared" si="99"/>
        <v>0</v>
      </c>
      <c r="Q258" s="6" t="str">
        <f t="shared" si="79"/>
        <v/>
      </c>
      <c r="R258" s="119">
        <f t="shared" si="101"/>
        <v>1</v>
      </c>
      <c r="S258">
        <v>255</v>
      </c>
      <c r="T258">
        <v>148.6</v>
      </c>
      <c r="U258" s="206">
        <v>39702</v>
      </c>
      <c r="V258">
        <v>1.8400000333786</v>
      </c>
      <c r="W258">
        <v>17.889999389648398</v>
      </c>
      <c r="X258">
        <v>0</v>
      </c>
      <c r="Y258">
        <v>27.432855902725301</v>
      </c>
      <c r="Z258" s="36">
        <f t="shared" si="83"/>
        <v>2.8543087811410732</v>
      </c>
      <c r="AA258" s="41">
        <f t="shared" si="89"/>
        <v>30.83480588600532</v>
      </c>
      <c r="AB258" s="42">
        <f t="shared" si="90"/>
        <v>0.61669611772010635</v>
      </c>
      <c r="AC258" s="61">
        <f t="shared" si="84"/>
        <v>13.87749955058095</v>
      </c>
      <c r="AD258" s="37">
        <f t="shared" si="91"/>
        <v>1</v>
      </c>
      <c r="AE258" s="76" t="str">
        <f t="shared" si="94"/>
        <v/>
      </c>
      <c r="AF258" s="89">
        <f t="shared" si="98"/>
        <v>1</v>
      </c>
      <c r="AG258" s="168">
        <f t="shared" si="92"/>
        <v>7.7310769610680022E-2</v>
      </c>
      <c r="AH258" s="165">
        <f t="shared" si="104"/>
        <v>0</v>
      </c>
      <c r="AI258" s="212">
        <f t="shared" si="95"/>
        <v>1</v>
      </c>
      <c r="AJ258" s="102">
        <f t="shared" si="100"/>
        <v>0</v>
      </c>
      <c r="AK258" s="6" t="str">
        <f t="shared" si="85"/>
        <v/>
      </c>
      <c r="AL258" s="119">
        <f t="shared" si="102"/>
        <v>1</v>
      </c>
    </row>
    <row r="259" spans="1:38" ht="15.6">
      <c r="A259" s="206">
        <v>34955</v>
      </c>
      <c r="B259">
        <v>3.3900001049041699</v>
      </c>
      <c r="C259">
        <v>20.579999923706101</v>
      </c>
      <c r="D259">
        <v>0</v>
      </c>
      <c r="E259">
        <v>27.636140565852799</v>
      </c>
      <c r="F259" s="36">
        <f t="shared" si="80"/>
        <v>3.2038685205439505</v>
      </c>
      <c r="G259" s="41">
        <f t="shared" si="86"/>
        <v>40.190298941076009</v>
      </c>
      <c r="H259" s="42">
        <f t="shared" si="87"/>
        <v>0.80380597882152016</v>
      </c>
      <c r="I259" s="61">
        <f t="shared" si="81"/>
        <v>16.28249996900562</v>
      </c>
      <c r="J259" s="35">
        <f t="shared" si="82"/>
        <v>1</v>
      </c>
      <c r="K259" s="89" t="str">
        <f t="shared" si="93"/>
        <v/>
      </c>
      <c r="L259" s="89">
        <f t="shared" si="97"/>
        <v>1</v>
      </c>
      <c r="M259" s="168">
        <f t="shared" si="88"/>
        <v>0.10142460695682055</v>
      </c>
      <c r="N259" s="165">
        <f t="shared" si="103"/>
        <v>0</v>
      </c>
      <c r="O259" s="212">
        <f t="shared" si="96"/>
        <v>1</v>
      </c>
      <c r="P259" s="102">
        <f t="shared" si="99"/>
        <v>0</v>
      </c>
      <c r="Q259" s="6" t="str">
        <f t="shared" ref="Q259:Q322" si="105">IF(R259&gt;R258,A259,"")</f>
        <v/>
      </c>
      <c r="R259" s="119">
        <f t="shared" si="101"/>
        <v>1</v>
      </c>
      <c r="S259">
        <v>256</v>
      </c>
      <c r="T259">
        <v>-37.450000000000003</v>
      </c>
      <c r="U259" s="206">
        <v>39703</v>
      </c>
      <c r="V259">
        <v>5.7800002098083496</v>
      </c>
      <c r="W259">
        <v>22.129999160766602</v>
      </c>
      <c r="X259">
        <v>0</v>
      </c>
      <c r="Y259">
        <v>27.699054142491502</v>
      </c>
      <c r="Z259" s="36">
        <f t="shared" si="83"/>
        <v>3.3388558401168997</v>
      </c>
      <c r="AA259" s="41">
        <f t="shared" si="89"/>
        <v>28.163721213911799</v>
      </c>
      <c r="AB259" s="42">
        <f t="shared" si="90"/>
        <v>0.56327442427823593</v>
      </c>
      <c r="AC259" s="61">
        <f t="shared" si="84"/>
        <v>18.042499423027039</v>
      </c>
      <c r="AD259" s="37">
        <f t="shared" si="91"/>
        <v>1</v>
      </c>
      <c r="AE259" s="76" t="str">
        <f t="shared" si="94"/>
        <v/>
      </c>
      <c r="AF259" s="89">
        <f t="shared" si="98"/>
        <v>1</v>
      </c>
      <c r="AG259" s="168">
        <f t="shared" si="92"/>
        <v>0.113813990138139</v>
      </c>
      <c r="AH259" s="165">
        <f t="shared" si="104"/>
        <v>0</v>
      </c>
      <c r="AI259" s="212">
        <f t="shared" si="95"/>
        <v>1</v>
      </c>
      <c r="AJ259" s="102">
        <f t="shared" si="100"/>
        <v>0</v>
      </c>
      <c r="AK259" s="6" t="str">
        <f t="shared" si="85"/>
        <v/>
      </c>
      <c r="AL259" s="119">
        <f t="shared" si="102"/>
        <v>0</v>
      </c>
    </row>
    <row r="260" spans="1:38" ht="15.6">
      <c r="A260" s="206">
        <v>34956</v>
      </c>
      <c r="B260">
        <v>8.6099996566772496</v>
      </c>
      <c r="C260">
        <v>20.350000381469702</v>
      </c>
      <c r="D260">
        <v>0</v>
      </c>
      <c r="E260">
        <v>27.903127064421501</v>
      </c>
      <c r="F260" s="36">
        <f t="shared" ref="F260:F323" si="106">0.0023*(AVERAGE(B260:C260)+17.8)*(C260-B260)^0.5*E260/2.45</f>
        <v>2.8972249502930683</v>
      </c>
      <c r="G260" s="41">
        <f t="shared" si="86"/>
        <v>37.872518980841555</v>
      </c>
      <c r="H260" s="42">
        <f t="shared" si="87"/>
        <v>0.75745037961683115</v>
      </c>
      <c r="I260" s="61">
        <f t="shared" ref="I260:I323" si="107">(C260-(C260-B260)/4)</f>
        <v>17.415000200271589</v>
      </c>
      <c r="J260" s="35">
        <f t="shared" ref="J260:J323" si="108">IF(H260&gt;$AQ$3,1," ")</f>
        <v>1</v>
      </c>
      <c r="K260" s="89" t="str">
        <f t="shared" si="93"/>
        <v/>
      </c>
      <c r="L260" s="89">
        <f t="shared" si="97"/>
        <v>1</v>
      </c>
      <c r="M260" s="168">
        <f t="shared" si="88"/>
        <v>0.11028186707604887</v>
      </c>
      <c r="N260" s="165">
        <f t="shared" si="103"/>
        <v>0</v>
      </c>
      <c r="O260" s="212">
        <f t="shared" si="96"/>
        <v>1</v>
      </c>
      <c r="P260" s="102">
        <f t="shared" si="99"/>
        <v>0</v>
      </c>
      <c r="Q260" s="6" t="str">
        <f t="shared" si="105"/>
        <v/>
      </c>
      <c r="R260" s="119">
        <f t="shared" si="101"/>
        <v>1</v>
      </c>
      <c r="S260">
        <v>257</v>
      </c>
      <c r="T260">
        <v>148.6</v>
      </c>
      <c r="U260" s="206">
        <v>39704</v>
      </c>
      <c r="V260">
        <v>10.2299995422363</v>
      </c>
      <c r="W260">
        <v>25.5200004577637</v>
      </c>
      <c r="X260">
        <v>0</v>
      </c>
      <c r="Y260">
        <v>27.9654698773153</v>
      </c>
      <c r="Z260" s="36">
        <f t="shared" ref="Z260:Z323" si="109">0.0023*(AVERAGE(V260:W260)+17.8)*(W260-V260)^0.5*Y260/2.45</f>
        <v>3.6622805451555132</v>
      </c>
      <c r="AA260" s="41">
        <f t="shared" si="89"/>
        <v>25.23389677778739</v>
      </c>
      <c r="AB260" s="42">
        <f t="shared" si="90"/>
        <v>0.5046779355557478</v>
      </c>
      <c r="AC260" s="61">
        <f t="shared" ref="AC260:AC323" si="110">(W260-(W260-V260)/4)</f>
        <v>21.69750022888185</v>
      </c>
      <c r="AD260" s="37">
        <f t="shared" si="91"/>
        <v>1</v>
      </c>
      <c r="AE260" s="76" t="str">
        <f t="shared" si="94"/>
        <v/>
      </c>
      <c r="AF260" s="89">
        <f t="shared" si="98"/>
        <v>1</v>
      </c>
      <c r="AG260" s="168">
        <f t="shared" si="92"/>
        <v>0</v>
      </c>
      <c r="AH260" s="165">
        <f t="shared" si="104"/>
        <v>0</v>
      </c>
      <c r="AI260" s="212">
        <f t="shared" si="95"/>
        <v>1</v>
      </c>
      <c r="AJ260" s="102">
        <f t="shared" si="100"/>
        <v>2.15800018310548</v>
      </c>
      <c r="AK260" s="6" t="str">
        <f t="shared" ref="AK260:AK323" si="111">IF(AL260&gt;AL259,U260,"")</f>
        <v/>
      </c>
      <c r="AL260" s="119">
        <f t="shared" si="102"/>
        <v>0</v>
      </c>
    </row>
    <row r="261" spans="1:38" ht="15.6">
      <c r="A261" s="206">
        <v>34957</v>
      </c>
      <c r="B261">
        <v>6.1100001335143999</v>
      </c>
      <c r="C261">
        <v>12.1099996566772</v>
      </c>
      <c r="D261">
        <v>4.5</v>
      </c>
      <c r="E261">
        <v>28.1702448917979</v>
      </c>
      <c r="F261" s="36">
        <f t="shared" si="106"/>
        <v>1.74317776679579</v>
      </c>
      <c r="G261" s="41">
        <f t="shared" ref="G261:G324" si="112">IF((D261+G260-($AQ$2*F261))&gt;0,IF((D261+G260-($AQ$2*F261))&gt;$AQ$1,$AQ$1,(D261+G260-($AQ$2*F261))),0)</f>
        <v>40.977976767404925</v>
      </c>
      <c r="H261" s="42">
        <f t="shared" ref="H261:H324" si="113">IF(G261/$AQ$1&gt;1,1,G261/$AQ$1)</f>
        <v>0.81955953534809856</v>
      </c>
      <c r="I261" s="61">
        <f t="shared" si="107"/>
        <v>10.6099997758865</v>
      </c>
      <c r="J261" s="35">
        <f t="shared" si="108"/>
        <v>1</v>
      </c>
      <c r="K261" s="89" t="str">
        <f t="shared" si="93"/>
        <v/>
      </c>
      <c r="L261" s="89">
        <f t="shared" si="97"/>
        <v>1</v>
      </c>
      <c r="M261" s="168">
        <f t="shared" ref="M261:M324" si="114">IF(AND(I261&lt;21.5,I261&gt;4.5),0.000318*I261*(I261-4.5)*((21.5-I261)^(1/3.25)),0)</f>
        <v>4.2980275330014812E-2</v>
      </c>
      <c r="N261" s="165">
        <f t="shared" si="103"/>
        <v>0</v>
      </c>
      <c r="O261" s="212">
        <f t="shared" si="96"/>
        <v>1</v>
      </c>
      <c r="P261" s="102">
        <f t="shared" si="99"/>
        <v>0</v>
      </c>
      <c r="Q261" s="6" t="str">
        <f t="shared" si="105"/>
        <v/>
      </c>
      <c r="R261" s="119">
        <f t="shared" si="101"/>
        <v>1</v>
      </c>
      <c r="S261">
        <v>258</v>
      </c>
      <c r="T261">
        <v>-37.450000000000003</v>
      </c>
      <c r="U261" s="206">
        <v>39705</v>
      </c>
      <c r="V261">
        <v>12.789999961853001</v>
      </c>
      <c r="W261">
        <v>21.610000610351602</v>
      </c>
      <c r="X261">
        <v>6.5999999046325701</v>
      </c>
      <c r="Y261">
        <v>28.232002136292401</v>
      </c>
      <c r="Z261" s="36">
        <f t="shared" si="109"/>
        <v>2.7548996654700484</v>
      </c>
      <c r="AA261" s="41">
        <f t="shared" ref="AA261:AA324" si="115">IF((X261+AA260-($AP$2*Z261))&gt;0,IF((X261+AA260-($AP$2*Z261))&gt;$AP$1,$AP$1,(X261+AA260-($AP$2*Z261))),0)</f>
        <v>29.629976950043922</v>
      </c>
      <c r="AB261" s="42">
        <f t="shared" ref="AB261:AB324" si="116">IF(AA261/$AP$1&gt;1,1,AA261/$AP$1)</f>
        <v>0.59259953900087847</v>
      </c>
      <c r="AC261" s="61">
        <f t="shared" si="110"/>
        <v>19.40500044822695</v>
      </c>
      <c r="AD261" s="37">
        <f t="shared" ref="AD261:AD324" si="117">IF(AB261&gt;$AP$3,1," ")</f>
        <v>1</v>
      </c>
      <c r="AE261" s="76">
        <f t="shared" si="94"/>
        <v>1</v>
      </c>
      <c r="AF261" s="89">
        <f t="shared" si="98"/>
        <v>1</v>
      </c>
      <c r="AG261" s="168">
        <f t="shared" ref="AG261:AG324" si="118">IF(AND(AC261&lt;21.5,AC261&gt;4.5),0.000318*AC261*(AC261-4.5)*((21.5-AC261)^(1/3.25)),0)</f>
        <v>0.11547782527729272</v>
      </c>
      <c r="AH261" s="165">
        <f t="shared" si="104"/>
        <v>0</v>
      </c>
      <c r="AI261" s="212">
        <f t="shared" si="95"/>
        <v>1</v>
      </c>
      <c r="AJ261" s="102">
        <f t="shared" si="100"/>
        <v>2.4820005416870403</v>
      </c>
      <c r="AK261" s="6" t="str">
        <f t="shared" si="111"/>
        <v/>
      </c>
      <c r="AL261" s="119">
        <f t="shared" si="102"/>
        <v>0</v>
      </c>
    </row>
    <row r="262" spans="1:38" ht="15.6">
      <c r="A262" s="206">
        <v>34958</v>
      </c>
      <c r="B262">
        <v>7.21000003814697</v>
      </c>
      <c r="C262">
        <v>14.2700004577637</v>
      </c>
      <c r="D262">
        <v>0.10000000149011599</v>
      </c>
      <c r="E262">
        <v>28.4373991712907</v>
      </c>
      <c r="F262" s="36">
        <f t="shared" si="106"/>
        <v>2.0244542269639001</v>
      </c>
      <c r="G262" s="41">
        <f t="shared" si="112"/>
        <v>39.458413387323922</v>
      </c>
      <c r="H262" s="42">
        <f t="shared" si="113"/>
        <v>0.78916826774647841</v>
      </c>
      <c r="I262" s="61">
        <f t="shared" si="107"/>
        <v>12.505000352859518</v>
      </c>
      <c r="J262" s="35">
        <f t="shared" si="108"/>
        <v>1</v>
      </c>
      <c r="K262" s="89" t="str">
        <f t="shared" ref="K262:K325" si="119">IF((SUM(D258:D262))&gt;$AQ$6,1,"")</f>
        <v/>
      </c>
      <c r="L262" s="89">
        <f t="shared" si="97"/>
        <v>1</v>
      </c>
      <c r="M262" s="168">
        <f t="shared" si="114"/>
        <v>6.2576461176628739E-2</v>
      </c>
      <c r="N262" s="165">
        <f t="shared" si="103"/>
        <v>0</v>
      </c>
      <c r="O262" s="212">
        <f t="shared" si="96"/>
        <v>1</v>
      </c>
      <c r="P262" s="102">
        <f t="shared" si="99"/>
        <v>0</v>
      </c>
      <c r="Q262" s="6" t="str">
        <f t="shared" si="105"/>
        <v/>
      </c>
      <c r="R262" s="119">
        <f t="shared" si="101"/>
        <v>1</v>
      </c>
      <c r="S262">
        <v>259</v>
      </c>
      <c r="T262">
        <v>148.6</v>
      </c>
      <c r="U262" s="206">
        <v>39706</v>
      </c>
      <c r="V262">
        <v>4.7600002288818404</v>
      </c>
      <c r="W262">
        <v>20.5200004577637</v>
      </c>
      <c r="X262">
        <v>0.40000000596046398</v>
      </c>
      <c r="Y262">
        <v>28.498555824926299</v>
      </c>
      <c r="Z262" s="36">
        <f t="shared" si="109"/>
        <v>3.2330123745983252</v>
      </c>
      <c r="AA262" s="41">
        <f t="shared" si="115"/>
        <v>27.443567056325726</v>
      </c>
      <c r="AB262" s="42">
        <f t="shared" si="116"/>
        <v>0.54887134112651448</v>
      </c>
      <c r="AC262" s="61">
        <f t="shared" si="110"/>
        <v>16.580000400543234</v>
      </c>
      <c r="AD262" s="37">
        <f t="shared" si="117"/>
        <v>1</v>
      </c>
      <c r="AE262" s="76">
        <f t="shared" ref="AE262:AE325" si="120">IF((SUM(X258:X262))&gt;$AP$6,1,"")</f>
        <v>1</v>
      </c>
      <c r="AF262" s="89">
        <f t="shared" si="98"/>
        <v>1</v>
      </c>
      <c r="AG262" s="168">
        <f t="shared" si="118"/>
        <v>0.10398984570209824</v>
      </c>
      <c r="AH262" s="165">
        <f t="shared" si="104"/>
        <v>0</v>
      </c>
      <c r="AI262" s="212">
        <f t="shared" si="95"/>
        <v>1</v>
      </c>
      <c r="AJ262" s="102">
        <f t="shared" si="100"/>
        <v>2.4820005416870403</v>
      </c>
      <c r="AK262" s="6" t="str">
        <f t="shared" si="111"/>
        <v/>
      </c>
      <c r="AL262" s="119">
        <f t="shared" si="102"/>
        <v>0</v>
      </c>
    </row>
    <row r="263" spans="1:38" ht="15.6">
      <c r="A263" s="206">
        <v>34959</v>
      </c>
      <c r="B263">
        <v>4.1500000953674299</v>
      </c>
      <c r="C263">
        <v>14.3999996185303</v>
      </c>
      <c r="D263">
        <v>0</v>
      </c>
      <c r="E263">
        <v>28.704518110917501</v>
      </c>
      <c r="F263" s="36">
        <f t="shared" si="106"/>
        <v>2.3358362694450494</v>
      </c>
      <c r="G263" s="41">
        <f t="shared" si="112"/>
        <v>37.589744371767885</v>
      </c>
      <c r="H263" s="42">
        <f t="shared" si="113"/>
        <v>0.75179488743535772</v>
      </c>
      <c r="I263" s="61">
        <f t="shared" si="107"/>
        <v>11.837499737739583</v>
      </c>
      <c r="J263" s="35">
        <f t="shared" si="108"/>
        <v>1</v>
      </c>
      <c r="K263" s="89" t="str">
        <f t="shared" si="119"/>
        <v/>
      </c>
      <c r="L263" s="89">
        <f t="shared" si="97"/>
        <v>1</v>
      </c>
      <c r="M263" s="168">
        <f t="shared" si="114"/>
        <v>5.5505966394835127E-2</v>
      </c>
      <c r="N263" s="165">
        <f t="shared" si="103"/>
        <v>0</v>
      </c>
      <c r="O263" s="212">
        <f t="shared" si="96"/>
        <v>1</v>
      </c>
      <c r="P263" s="102">
        <f t="shared" si="99"/>
        <v>0</v>
      </c>
      <c r="Q263" s="6" t="str">
        <f t="shared" si="105"/>
        <v/>
      </c>
      <c r="R263" s="119">
        <f t="shared" si="101"/>
        <v>1</v>
      </c>
      <c r="S263">
        <v>260</v>
      </c>
      <c r="T263">
        <v>-37.450000000000003</v>
      </c>
      <c r="U263" s="206">
        <v>39707</v>
      </c>
      <c r="V263">
        <v>4.8499999046325701</v>
      </c>
      <c r="W263">
        <v>11.2399997711182</v>
      </c>
      <c r="X263">
        <v>3.5</v>
      </c>
      <c r="Y263">
        <v>28.765059354350299</v>
      </c>
      <c r="Z263" s="36">
        <f t="shared" si="109"/>
        <v>1.7642250507807395</v>
      </c>
      <c r="AA263" s="41">
        <f t="shared" si="115"/>
        <v>29.532187015701133</v>
      </c>
      <c r="AB263" s="42">
        <f t="shared" si="116"/>
        <v>0.59064374031402267</v>
      </c>
      <c r="AC263" s="61">
        <f t="shared" si="110"/>
        <v>9.6424998044967918</v>
      </c>
      <c r="AD263" s="37">
        <f t="shared" si="117"/>
        <v>1</v>
      </c>
      <c r="AE263" s="76">
        <f t="shared" si="120"/>
        <v>1</v>
      </c>
      <c r="AF263" s="89">
        <f t="shared" si="98"/>
        <v>1</v>
      </c>
      <c r="AG263" s="168">
        <f t="shared" si="118"/>
        <v>3.3748188828500093E-2</v>
      </c>
      <c r="AH263" s="165">
        <f t="shared" si="104"/>
        <v>0</v>
      </c>
      <c r="AI263" s="212">
        <f t="shared" si="95"/>
        <v>1</v>
      </c>
      <c r="AJ263" s="102">
        <f t="shared" si="100"/>
        <v>2.4820005416870403</v>
      </c>
      <c r="AK263" s="6" t="str">
        <f t="shared" si="111"/>
        <v/>
      </c>
      <c r="AL263" s="119">
        <f t="shared" si="102"/>
        <v>0</v>
      </c>
    </row>
    <row r="264" spans="1:38" ht="15.6">
      <c r="A264" s="206">
        <v>34960</v>
      </c>
      <c r="B264">
        <v>4.1599998474121103</v>
      </c>
      <c r="C264">
        <v>19.670000076293899</v>
      </c>
      <c r="D264">
        <v>0</v>
      </c>
      <c r="E264">
        <v>28.971535689873299</v>
      </c>
      <c r="F264" s="36">
        <f t="shared" si="106"/>
        <v>3.1828407096084566</v>
      </c>
      <c r="G264" s="41">
        <f t="shared" si="112"/>
        <v>35.043471804081122</v>
      </c>
      <c r="H264" s="42">
        <f t="shared" si="113"/>
        <v>0.70086943608162244</v>
      </c>
      <c r="I264" s="61">
        <f t="shared" si="107"/>
        <v>15.792500019073451</v>
      </c>
      <c r="J264" s="35">
        <f t="shared" si="108"/>
        <v>1</v>
      </c>
      <c r="K264" s="89" t="str">
        <f t="shared" si="119"/>
        <v/>
      </c>
      <c r="L264" s="89">
        <f t="shared" si="97"/>
        <v>1</v>
      </c>
      <c r="M264" s="168">
        <f t="shared" si="114"/>
        <v>9.6921627109674391E-2</v>
      </c>
      <c r="N264" s="165">
        <f t="shared" si="103"/>
        <v>0</v>
      </c>
      <c r="O264" s="212">
        <f t="shared" si="96"/>
        <v>1</v>
      </c>
      <c r="P264" s="102">
        <f t="shared" si="99"/>
        <v>0</v>
      </c>
      <c r="Q264" s="6" t="str">
        <f t="shared" si="105"/>
        <v/>
      </c>
      <c r="R264" s="119">
        <f t="shared" si="101"/>
        <v>1</v>
      </c>
      <c r="S264">
        <v>261</v>
      </c>
      <c r="T264">
        <v>148.6</v>
      </c>
      <c r="U264" s="206">
        <v>39708</v>
      </c>
      <c r="V264">
        <v>2.96000003814697</v>
      </c>
      <c r="W264">
        <v>14.4799995422363</v>
      </c>
      <c r="X264">
        <v>0.10000000149011599</v>
      </c>
      <c r="Y264">
        <v>29.031447012105499</v>
      </c>
      <c r="Z264" s="36">
        <f t="shared" si="109"/>
        <v>2.4531843249415335</v>
      </c>
      <c r="AA264" s="41">
        <f t="shared" si="115"/>
        <v>27.669639557238021</v>
      </c>
      <c r="AB264" s="42">
        <f t="shared" si="116"/>
        <v>0.55339279114476048</v>
      </c>
      <c r="AC264" s="61">
        <f t="shared" si="110"/>
        <v>11.599999666213968</v>
      </c>
      <c r="AD264" s="37">
        <f t="shared" si="117"/>
        <v>1</v>
      </c>
      <c r="AE264" s="76">
        <f t="shared" si="120"/>
        <v>1</v>
      </c>
      <c r="AF264" s="89">
        <f t="shared" si="98"/>
        <v>1</v>
      </c>
      <c r="AG264" s="168">
        <f t="shared" si="118"/>
        <v>5.3026470402766569E-2</v>
      </c>
      <c r="AH264" s="165">
        <f t="shared" si="104"/>
        <v>0</v>
      </c>
      <c r="AI264" s="212">
        <f t="shared" ref="AI264:AI327" si="121">IF((AVERAGE(W258:W264))&lt;$AP$4,1,"")</f>
        <v>1</v>
      </c>
      <c r="AJ264" s="102">
        <f t="shared" si="100"/>
        <v>2.4820005416870403</v>
      </c>
      <c r="AK264" s="6" t="str">
        <f t="shared" si="111"/>
        <v/>
      </c>
      <c r="AL264" s="119">
        <f t="shared" si="102"/>
        <v>0</v>
      </c>
    </row>
    <row r="265" spans="1:38" ht="15.6">
      <c r="A265" s="206">
        <v>34961</v>
      </c>
      <c r="B265">
        <v>10.449999809265099</v>
      </c>
      <c r="C265">
        <v>22.590000152587901</v>
      </c>
      <c r="D265">
        <v>4.8000001907348597</v>
      </c>
      <c r="E265">
        <v>29.2383858873531</v>
      </c>
      <c r="F265" s="36">
        <f t="shared" si="106"/>
        <v>3.2822508820426175</v>
      </c>
      <c r="G265" s="41">
        <f t="shared" si="112"/>
        <v>37.217671289181894</v>
      </c>
      <c r="H265" s="42">
        <f t="shared" si="113"/>
        <v>0.74435342578363783</v>
      </c>
      <c r="I265" s="61">
        <f t="shared" si="107"/>
        <v>19.555000066757202</v>
      </c>
      <c r="J265" s="35">
        <f t="shared" si="108"/>
        <v>1</v>
      </c>
      <c r="K265" s="89">
        <f t="shared" si="119"/>
        <v>1</v>
      </c>
      <c r="L265" s="89">
        <f t="shared" si="97"/>
        <v>1</v>
      </c>
      <c r="M265" s="168">
        <f t="shared" si="114"/>
        <v>0.11488518796827783</v>
      </c>
      <c r="N265" s="165">
        <f t="shared" si="103"/>
        <v>0</v>
      </c>
      <c r="O265" s="212">
        <f t="shared" ref="O265:O328" si="122">IF((AVERAGE(C259:C265))&lt;$AP$4,1,"")</f>
        <v>1</v>
      </c>
      <c r="P265" s="102">
        <f t="shared" si="99"/>
        <v>0.44400005340576171</v>
      </c>
      <c r="Q265" s="6" t="str">
        <f t="shared" si="105"/>
        <v/>
      </c>
      <c r="R265" s="119">
        <f t="shared" si="101"/>
        <v>1</v>
      </c>
      <c r="S265">
        <v>262</v>
      </c>
      <c r="T265">
        <v>-37.450000000000003</v>
      </c>
      <c r="U265" s="206">
        <v>39709</v>
      </c>
      <c r="V265">
        <v>1.1799999475479099</v>
      </c>
      <c r="W265">
        <v>19.530000686645501</v>
      </c>
      <c r="X265">
        <v>0</v>
      </c>
      <c r="Y265">
        <v>29.297653085733</v>
      </c>
      <c r="Z265" s="36">
        <f t="shared" si="109"/>
        <v>3.3171733182475092</v>
      </c>
      <c r="AA265" s="41">
        <f t="shared" si="115"/>
        <v>25.015900902640013</v>
      </c>
      <c r="AB265" s="42">
        <f t="shared" si="116"/>
        <v>0.5003180180528003</v>
      </c>
      <c r="AC265" s="61">
        <f t="shared" si="110"/>
        <v>14.942500501871102</v>
      </c>
      <c r="AD265" s="37">
        <f t="shared" si="117"/>
        <v>1</v>
      </c>
      <c r="AE265" s="76">
        <f t="shared" si="120"/>
        <v>1</v>
      </c>
      <c r="AF265" s="89">
        <f t="shared" si="98"/>
        <v>1</v>
      </c>
      <c r="AG265" s="168">
        <f t="shared" si="118"/>
        <v>8.8503202450042034E-2</v>
      </c>
      <c r="AH265" s="165">
        <f t="shared" si="104"/>
        <v>0</v>
      </c>
      <c r="AI265" s="212">
        <f t="shared" si="121"/>
        <v>1</v>
      </c>
      <c r="AJ265" s="102">
        <f t="shared" si="100"/>
        <v>2.4820005416870403</v>
      </c>
      <c r="AK265" s="6" t="str">
        <f t="shared" si="111"/>
        <v/>
      </c>
      <c r="AL265" s="119">
        <f t="shared" si="102"/>
        <v>0</v>
      </c>
    </row>
    <row r="266" spans="1:38" ht="15.6">
      <c r="A266" s="206">
        <v>34962</v>
      </c>
      <c r="B266">
        <v>6.9499998092651403</v>
      </c>
      <c r="C266">
        <v>17.409999847412099</v>
      </c>
      <c r="D266">
        <v>0.20000000298023199</v>
      </c>
      <c r="E266">
        <v>29.505002682551599</v>
      </c>
      <c r="F266" s="36">
        <f t="shared" si="106"/>
        <v>2.6856837980182617</v>
      </c>
      <c r="G266" s="41">
        <f t="shared" si="112"/>
        <v>35.269124253747513</v>
      </c>
      <c r="H266" s="42">
        <f t="shared" si="113"/>
        <v>0.70538248507495027</v>
      </c>
      <c r="I266" s="61">
        <f t="shared" si="107"/>
        <v>14.794999837875359</v>
      </c>
      <c r="J266" s="35">
        <f t="shared" si="108"/>
        <v>1</v>
      </c>
      <c r="K266" s="89">
        <f t="shared" si="119"/>
        <v>1</v>
      </c>
      <c r="L266" s="89">
        <f t="shared" si="97"/>
        <v>1</v>
      </c>
      <c r="M266" s="168">
        <f t="shared" si="114"/>
        <v>8.6985122703874068E-2</v>
      </c>
      <c r="N266" s="165">
        <f t="shared" si="103"/>
        <v>0</v>
      </c>
      <c r="O266" s="212">
        <f t="shared" si="122"/>
        <v>1</v>
      </c>
      <c r="P266" s="102">
        <f t="shared" si="99"/>
        <v>0.44400005340576171</v>
      </c>
      <c r="Q266" s="6" t="str">
        <f t="shared" si="105"/>
        <v/>
      </c>
      <c r="R266" s="119">
        <f t="shared" si="101"/>
        <v>1</v>
      </c>
      <c r="S266">
        <v>263</v>
      </c>
      <c r="T266">
        <v>148.6</v>
      </c>
      <c r="U266" s="206">
        <v>39710</v>
      </c>
      <c r="V266">
        <v>8.0100002288818395</v>
      </c>
      <c r="W266">
        <v>25.2600002288818</v>
      </c>
      <c r="X266">
        <v>0</v>
      </c>
      <c r="Y266">
        <v>29.563611862773602</v>
      </c>
      <c r="Z266" s="36">
        <f t="shared" si="109"/>
        <v>3.9692996275569778</v>
      </c>
      <c r="AA266" s="41">
        <f t="shared" si="115"/>
        <v>21.840461200594429</v>
      </c>
      <c r="AB266" s="42">
        <f t="shared" si="116"/>
        <v>0.4368092240118886</v>
      </c>
      <c r="AC266" s="61">
        <f t="shared" si="110"/>
        <v>20.947500228881811</v>
      </c>
      <c r="AD266" s="37">
        <f t="shared" si="117"/>
        <v>1</v>
      </c>
      <c r="AE266" s="76" t="str">
        <f t="shared" si="120"/>
        <v/>
      </c>
      <c r="AF266" s="89">
        <f t="shared" si="98"/>
        <v>1</v>
      </c>
      <c r="AG266" s="168">
        <f t="shared" si="118"/>
        <v>9.1280244546359982E-2</v>
      </c>
      <c r="AH266" s="165">
        <f t="shared" si="104"/>
        <v>0</v>
      </c>
      <c r="AI266" s="212">
        <f t="shared" si="121"/>
        <v>1</v>
      </c>
      <c r="AJ266" s="102">
        <f t="shared" si="100"/>
        <v>4.0400007247924892</v>
      </c>
      <c r="AK266" s="6" t="str">
        <f t="shared" si="111"/>
        <v/>
      </c>
      <c r="AL266" s="119">
        <f t="shared" si="102"/>
        <v>0</v>
      </c>
    </row>
    <row r="267" spans="1:38" ht="15.6">
      <c r="A267" s="206">
        <v>34963</v>
      </c>
      <c r="B267">
        <v>5.4299998283386204</v>
      </c>
      <c r="C267">
        <v>16.930000305175799</v>
      </c>
      <c r="D267">
        <v>3</v>
      </c>
      <c r="E267">
        <v>29.771320054663899</v>
      </c>
      <c r="F267" s="36">
        <f t="shared" si="106"/>
        <v>2.7466742408196647</v>
      </c>
      <c r="G267" s="41">
        <f t="shared" si="112"/>
        <v>36.071784861091778</v>
      </c>
      <c r="H267" s="42">
        <f t="shared" si="113"/>
        <v>0.72143569722183554</v>
      </c>
      <c r="I267" s="61">
        <f t="shared" si="107"/>
        <v>14.055000185966504</v>
      </c>
      <c r="J267" s="35">
        <f t="shared" si="108"/>
        <v>1</v>
      </c>
      <c r="K267" s="89">
        <f t="shared" si="119"/>
        <v>1</v>
      </c>
      <c r="L267" s="89">
        <f t="shared" ref="L267:L330" si="123">IF((AVERAGE(I258:I267))&lt;$AQ$5,1,"")</f>
        <v>1</v>
      </c>
      <c r="M267" s="168">
        <f t="shared" si="114"/>
        <v>7.9205389566824255E-2</v>
      </c>
      <c r="N267" s="165">
        <f t="shared" si="103"/>
        <v>0</v>
      </c>
      <c r="O267" s="212">
        <f t="shared" si="122"/>
        <v>1</v>
      </c>
      <c r="P267" s="102">
        <f t="shared" si="99"/>
        <v>0.44400005340576171</v>
      </c>
      <c r="Q267" s="6" t="str">
        <f t="shared" si="105"/>
        <v/>
      </c>
      <c r="R267" s="119">
        <f t="shared" si="101"/>
        <v>0</v>
      </c>
      <c r="S267">
        <v>264</v>
      </c>
      <c r="T267">
        <v>-37.450000000000003</v>
      </c>
      <c r="U267" s="206">
        <v>39711</v>
      </c>
      <c r="V267">
        <v>7.5199999809265101</v>
      </c>
      <c r="W267">
        <v>20.870000839233398</v>
      </c>
      <c r="X267">
        <v>1.20000004768372</v>
      </c>
      <c r="Y267">
        <v>29.829257630768499</v>
      </c>
      <c r="Z267" s="36">
        <f t="shared" si="109"/>
        <v>3.2736101879518298</v>
      </c>
      <c r="AA267" s="41">
        <f t="shared" si="115"/>
        <v>20.421573097916685</v>
      </c>
      <c r="AB267" s="42">
        <f t="shared" si="116"/>
        <v>0.40843146195833369</v>
      </c>
      <c r="AC267" s="61">
        <f t="shared" si="110"/>
        <v>17.532500624656677</v>
      </c>
      <c r="AD267" s="37">
        <f t="shared" si="117"/>
        <v>1</v>
      </c>
      <c r="AE267" s="76" t="str">
        <f t="shared" si="120"/>
        <v/>
      </c>
      <c r="AF267" s="89">
        <f t="shared" ref="AF267:AF330" si="124">IF((AVERAGE(AC258:AC267))&lt;$AP$5,1,"")</f>
        <v>1</v>
      </c>
      <c r="AG267" s="168">
        <f t="shared" si="118"/>
        <v>0.11103445710560911</v>
      </c>
      <c r="AH267" s="165">
        <f t="shared" si="104"/>
        <v>0</v>
      </c>
      <c r="AI267" s="212">
        <f t="shared" si="121"/>
        <v>1</v>
      </c>
      <c r="AJ267" s="102">
        <f t="shared" si="100"/>
        <v>4.0400007247924892</v>
      </c>
      <c r="AK267" s="6">
        <f t="shared" si="111"/>
        <v>39711</v>
      </c>
      <c r="AL267" s="119">
        <f t="shared" si="102"/>
        <v>1</v>
      </c>
    </row>
    <row r="268" spans="1:38" ht="15.6">
      <c r="A268" s="206">
        <v>34964</v>
      </c>
      <c r="B268">
        <v>6.3899998664856001</v>
      </c>
      <c r="C268">
        <v>18.5200004577637</v>
      </c>
      <c r="D268">
        <v>0</v>
      </c>
      <c r="E268">
        <v>30.037271982884899</v>
      </c>
      <c r="F268" s="36">
        <f t="shared" si="106"/>
        <v>2.9713226210292767</v>
      </c>
      <c r="G268" s="41">
        <f t="shared" si="112"/>
        <v>33.69472676426836</v>
      </c>
      <c r="H268" s="42">
        <f t="shared" si="113"/>
        <v>0.67389453528536725</v>
      </c>
      <c r="I268" s="61">
        <f t="shared" si="107"/>
        <v>15.487500309944174</v>
      </c>
      <c r="J268" s="35">
        <f t="shared" si="108"/>
        <v>1</v>
      </c>
      <c r="K268" s="89">
        <f t="shared" si="119"/>
        <v>1</v>
      </c>
      <c r="L268" s="89">
        <f t="shared" si="123"/>
        <v>1</v>
      </c>
      <c r="M268" s="168">
        <f t="shared" si="114"/>
        <v>9.3975922972705475E-2</v>
      </c>
      <c r="N268" s="165">
        <f t="shared" si="103"/>
        <v>0</v>
      </c>
      <c r="O268" s="212">
        <f t="shared" si="122"/>
        <v>1</v>
      </c>
      <c r="P268" s="102">
        <f t="shared" ref="P268:P331" si="125">IF(L268=1,(AVERAGE(IF(I268&gt;$AQ$7,I268-$AQ$7,0),IF(I267&gt;$AQ$7,I267-$AQ$7,0),IF(I266&gt;$AQ$7,I266-$AQ$7,0),IF(I265&gt;$AQ$7,I265-$AQ$7,0),IF(I264&gt;$AQ$7,I264-$AQ$7,0),IF(I263&gt;$AQ$7,I263-$AQ$7,0),IF(I262&gt;$AQ$7,I262-$AQ$7,0),IF(I261&gt;$AQ$7,I261-$AQ$7,0),IF(I260&gt;$AQ$7,I260-$AQ$7,0),IF(I259&gt;$AQ$7,I259-$AQ$7,0)))*$AQ$8,"")</f>
        <v>0.44400005340576171</v>
      </c>
      <c r="Q268" s="6" t="str">
        <f t="shared" si="105"/>
        <v/>
      </c>
      <c r="R268" s="119">
        <f t="shared" si="101"/>
        <v>0</v>
      </c>
      <c r="S268">
        <v>265</v>
      </c>
      <c r="T268">
        <v>148.6</v>
      </c>
      <c r="U268" s="206">
        <v>39712</v>
      </c>
      <c r="V268">
        <v>3.4100000858306898</v>
      </c>
      <c r="W268">
        <v>19.209999084472699</v>
      </c>
      <c r="X268">
        <v>0</v>
      </c>
      <c r="Y268">
        <v>30.094524677258601</v>
      </c>
      <c r="Z268" s="36">
        <f t="shared" si="109"/>
        <v>3.2690380000145729</v>
      </c>
      <c r="AA268" s="41">
        <f t="shared" si="115"/>
        <v>17.806342697905027</v>
      </c>
      <c r="AB268" s="42">
        <f t="shared" si="116"/>
        <v>0.35612685395810056</v>
      </c>
      <c r="AC268" s="61">
        <f t="shared" si="110"/>
        <v>15.259999334812196</v>
      </c>
      <c r="AD268" s="37">
        <f t="shared" si="117"/>
        <v>1</v>
      </c>
      <c r="AE268" s="76" t="str">
        <f t="shared" si="120"/>
        <v/>
      </c>
      <c r="AF268" s="89">
        <f t="shared" si="124"/>
        <v>1</v>
      </c>
      <c r="AG268" s="168">
        <f t="shared" si="118"/>
        <v>9.1720428465802958E-2</v>
      </c>
      <c r="AH268" s="165">
        <f t="shared" si="104"/>
        <v>0</v>
      </c>
      <c r="AI268" s="212">
        <f t="shared" si="121"/>
        <v>1</v>
      </c>
      <c r="AJ268" s="102">
        <f t="shared" ref="AJ268:AJ331" si="126">IF(AF268=1,(AVERAGE(IF(AC268&gt;$AP$7,AC268-$AP$7,0),IF(AC267&gt;$AP$7,AC267-$AP$7,0),IF(AC266&gt;$AP$7,AC266-$AP$7,0),IF(AC265&gt;$AP$7,AC265-$AP$7,0),IF(AC264&gt;$AP$7,AC264-$AP$7,0),IF(AC263&gt;$AP$7,AC263-$AP$7,0),IF(AC262&gt;$AP$7,AC262-$AP$7,0),IF(AC261&gt;$AP$7,AC261-$AP$7,0),IF(AC260&gt;$AP$7,AC260-$AP$7,0),IF(AC259&gt;$AP$7,AC259-$AP$7,0)))*$AP$8,"")</f>
        <v>4.0400007247924892</v>
      </c>
      <c r="AK268" s="6" t="str">
        <f t="shared" si="111"/>
        <v/>
      </c>
      <c r="AL268" s="119">
        <f t="shared" si="102"/>
        <v>1</v>
      </c>
    </row>
    <row r="269" spans="1:38" ht="15.6">
      <c r="A269" s="206">
        <v>34965</v>
      </c>
      <c r="B269">
        <v>3.8499999046325701</v>
      </c>
      <c r="C269">
        <v>17.870000839233398</v>
      </c>
      <c r="D269">
        <v>0</v>
      </c>
      <c r="E269">
        <v>30.302792446409399</v>
      </c>
      <c r="F269" s="36">
        <f t="shared" si="106"/>
        <v>3.0527737303187958</v>
      </c>
      <c r="G269" s="41">
        <f t="shared" si="112"/>
        <v>31.252507780013325</v>
      </c>
      <c r="H269" s="42">
        <f t="shared" si="113"/>
        <v>0.62505015560026644</v>
      </c>
      <c r="I269" s="61">
        <f t="shared" si="107"/>
        <v>14.365000605583191</v>
      </c>
      <c r="J269" s="35">
        <f t="shared" si="108"/>
        <v>1</v>
      </c>
      <c r="K269" s="89">
        <f t="shared" si="119"/>
        <v>1</v>
      </c>
      <c r="L269" s="89">
        <f t="shared" si="123"/>
        <v>1</v>
      </c>
      <c r="M269" s="168">
        <f t="shared" si="114"/>
        <v>8.2492152471961788E-2</v>
      </c>
      <c r="N269" s="165">
        <f t="shared" si="103"/>
        <v>0</v>
      </c>
      <c r="O269" s="212">
        <f t="shared" si="122"/>
        <v>1</v>
      </c>
      <c r="P269" s="102">
        <f t="shared" si="125"/>
        <v>0.44400005340576171</v>
      </c>
      <c r="Q269" s="6" t="str">
        <f t="shared" si="105"/>
        <v/>
      </c>
      <c r="R269" s="119">
        <f t="shared" si="101"/>
        <v>0</v>
      </c>
      <c r="S269">
        <v>266</v>
      </c>
      <c r="T269">
        <v>-37.450000000000003</v>
      </c>
      <c r="U269" s="206">
        <v>39713</v>
      </c>
      <c r="V269">
        <v>6.7199997901916504</v>
      </c>
      <c r="W269">
        <v>25.299999237060501</v>
      </c>
      <c r="X269">
        <v>0</v>
      </c>
      <c r="Y269">
        <v>30.3593472897849</v>
      </c>
      <c r="Z269" s="36">
        <f t="shared" si="109"/>
        <v>4.1535763192647268</v>
      </c>
      <c r="AA269" s="41">
        <f t="shared" si="115"/>
        <v>14.483481642493246</v>
      </c>
      <c r="AB269" s="42">
        <f t="shared" si="116"/>
        <v>0.28966963284986491</v>
      </c>
      <c r="AC269" s="61">
        <f t="shared" si="110"/>
        <v>20.654999375343287</v>
      </c>
      <c r="AD269" s="37">
        <f t="shared" si="117"/>
        <v>1</v>
      </c>
      <c r="AE269" s="76" t="str">
        <f t="shared" si="120"/>
        <v/>
      </c>
      <c r="AF269" s="89">
        <f t="shared" si="124"/>
        <v>1</v>
      </c>
      <c r="AG269" s="168">
        <f t="shared" si="118"/>
        <v>0.10075201079548171</v>
      </c>
      <c r="AH269" s="165">
        <f t="shared" si="104"/>
        <v>0</v>
      </c>
      <c r="AI269" s="212">
        <f t="shared" si="121"/>
        <v>1</v>
      </c>
      <c r="AJ269" s="102">
        <f t="shared" si="126"/>
        <v>5.3640002250671186</v>
      </c>
      <c r="AK269" s="6" t="str">
        <f t="shared" si="111"/>
        <v/>
      </c>
      <c r="AL269" s="119">
        <f t="shared" si="102"/>
        <v>1</v>
      </c>
    </row>
    <row r="270" spans="1:38" ht="15.6">
      <c r="A270" s="206">
        <v>34966</v>
      </c>
      <c r="B270">
        <v>7.46000003814697</v>
      </c>
      <c r="C270">
        <v>10.079999923706101</v>
      </c>
      <c r="D270">
        <v>21.200000762939499</v>
      </c>
      <c r="E270">
        <v>30.5678154244324</v>
      </c>
      <c r="F270" s="36">
        <f t="shared" si="106"/>
        <v>1.2341511272927035</v>
      </c>
      <c r="G270" s="41">
        <f t="shared" si="112"/>
        <v>50</v>
      </c>
      <c r="H270" s="42">
        <f t="shared" si="113"/>
        <v>1</v>
      </c>
      <c r="I270" s="61">
        <f t="shared" si="107"/>
        <v>9.4249999523163179</v>
      </c>
      <c r="J270" s="35">
        <f t="shared" si="108"/>
        <v>1</v>
      </c>
      <c r="K270" s="89">
        <f t="shared" si="119"/>
        <v>1</v>
      </c>
      <c r="L270" s="89">
        <f t="shared" si="123"/>
        <v>1</v>
      </c>
      <c r="M270" s="168">
        <f t="shared" si="114"/>
        <v>3.1768964430926132E-2</v>
      </c>
      <c r="N270" s="165">
        <f t="shared" si="103"/>
        <v>0</v>
      </c>
      <c r="O270" s="212">
        <f t="shared" si="122"/>
        <v>1</v>
      </c>
      <c r="P270" s="102">
        <f t="shared" si="125"/>
        <v>0.44400005340576171</v>
      </c>
      <c r="Q270" s="6" t="str">
        <f t="shared" si="105"/>
        <v/>
      </c>
      <c r="R270" s="119">
        <f t="shared" si="101"/>
        <v>0</v>
      </c>
      <c r="S270">
        <v>267</v>
      </c>
      <c r="T270">
        <v>148.6</v>
      </c>
      <c r="U270" s="206">
        <v>39714</v>
      </c>
      <c r="V270">
        <v>3.5799999237060498</v>
      </c>
      <c r="W270">
        <v>14.6599998474121</v>
      </c>
      <c r="X270">
        <v>21.200000762939499</v>
      </c>
      <c r="Y270">
        <v>30.6236597558886</v>
      </c>
      <c r="Z270" s="36">
        <f t="shared" si="109"/>
        <v>2.5761062718019052</v>
      </c>
      <c r="AA270" s="41">
        <f t="shared" si="115"/>
        <v>33.62259738799122</v>
      </c>
      <c r="AB270" s="42">
        <f t="shared" si="116"/>
        <v>0.67245194775982442</v>
      </c>
      <c r="AC270" s="61">
        <f t="shared" si="110"/>
        <v>11.889999866485589</v>
      </c>
      <c r="AD270" s="37">
        <f t="shared" si="117"/>
        <v>1</v>
      </c>
      <c r="AE270" s="76">
        <f t="shared" si="120"/>
        <v>1</v>
      </c>
      <c r="AF270" s="89">
        <f t="shared" si="124"/>
        <v>1</v>
      </c>
      <c r="AG270" s="168">
        <f t="shared" si="118"/>
        <v>5.6056997054332702E-2</v>
      </c>
      <c r="AH270" s="165">
        <f t="shared" si="104"/>
        <v>0</v>
      </c>
      <c r="AI270" s="212">
        <f t="shared" si="121"/>
        <v>1</v>
      </c>
      <c r="AJ270" s="102">
        <f t="shared" si="126"/>
        <v>3.2060000419616386</v>
      </c>
      <c r="AK270" s="6" t="str">
        <f t="shared" si="111"/>
        <v/>
      </c>
      <c r="AL270" s="119">
        <f t="shared" si="102"/>
        <v>1</v>
      </c>
    </row>
    <row r="271" spans="1:38" ht="15.6">
      <c r="A271" s="206">
        <v>34967</v>
      </c>
      <c r="B271">
        <v>5.5500001907348597</v>
      </c>
      <c r="C271">
        <v>10.550000190734901</v>
      </c>
      <c r="D271">
        <v>21.700000762939499</v>
      </c>
      <c r="E271">
        <v>30.8322748961488</v>
      </c>
      <c r="F271" s="36">
        <f t="shared" si="106"/>
        <v>1.6730652307223002</v>
      </c>
      <c r="G271" s="41">
        <f t="shared" si="112"/>
        <v>50</v>
      </c>
      <c r="H271" s="42">
        <f t="shared" si="113"/>
        <v>1</v>
      </c>
      <c r="I271" s="61">
        <f t="shared" si="107"/>
        <v>9.3000001907348899</v>
      </c>
      <c r="J271" s="35">
        <f t="shared" si="108"/>
        <v>1</v>
      </c>
      <c r="K271" s="89">
        <f t="shared" si="119"/>
        <v>1</v>
      </c>
      <c r="L271" s="89">
        <f t="shared" si="123"/>
        <v>1</v>
      </c>
      <c r="M271" s="168">
        <f t="shared" si="114"/>
        <v>3.0648970651107086E-2</v>
      </c>
      <c r="N271" s="165">
        <f t="shared" si="103"/>
        <v>0</v>
      </c>
      <c r="O271" s="212">
        <f t="shared" si="122"/>
        <v>1</v>
      </c>
      <c r="P271" s="102">
        <f t="shared" si="125"/>
        <v>0.44400005340576171</v>
      </c>
      <c r="Q271" s="6" t="str">
        <f t="shared" si="105"/>
        <v/>
      </c>
      <c r="R271" s="119">
        <f t="shared" si="101"/>
        <v>0</v>
      </c>
      <c r="S271">
        <v>268</v>
      </c>
      <c r="T271">
        <v>-37.450000000000003</v>
      </c>
      <c r="U271" s="206">
        <v>39715</v>
      </c>
      <c r="V271">
        <v>2.2599999904632599</v>
      </c>
      <c r="W271">
        <v>16.219999313354499</v>
      </c>
      <c r="X271">
        <v>0</v>
      </c>
      <c r="Y271">
        <v>30.887396363110501</v>
      </c>
      <c r="Z271" s="36">
        <f t="shared" si="109"/>
        <v>2.9294927879246639</v>
      </c>
      <c r="AA271" s="41">
        <f t="shared" si="115"/>
        <v>31.279003157651488</v>
      </c>
      <c r="AB271" s="42">
        <f t="shared" si="116"/>
        <v>0.62558006315302972</v>
      </c>
      <c r="AC271" s="61">
        <f t="shared" si="110"/>
        <v>12.72999948263169</v>
      </c>
      <c r="AD271" s="37">
        <f t="shared" si="117"/>
        <v>1</v>
      </c>
      <c r="AE271" s="76">
        <f t="shared" si="120"/>
        <v>1</v>
      </c>
      <c r="AF271" s="89">
        <f t="shared" si="124"/>
        <v>1</v>
      </c>
      <c r="AG271" s="168">
        <f t="shared" si="118"/>
        <v>6.4984389429975281E-2</v>
      </c>
      <c r="AH271" s="165">
        <f t="shared" si="104"/>
        <v>0</v>
      </c>
      <c r="AI271" s="212">
        <f t="shared" si="121"/>
        <v>1</v>
      </c>
      <c r="AJ271" s="102">
        <f t="shared" si="126"/>
        <v>2.8819996833800787</v>
      </c>
      <c r="AK271" s="6" t="str">
        <f t="shared" si="111"/>
        <v/>
      </c>
      <c r="AL271" s="119">
        <f t="shared" si="102"/>
        <v>1</v>
      </c>
    </row>
    <row r="272" spans="1:38" ht="15.6">
      <c r="A272" s="206">
        <v>34968</v>
      </c>
      <c r="B272">
        <v>3.2699999809265101</v>
      </c>
      <c r="C272">
        <v>11.3800001144409</v>
      </c>
      <c r="D272">
        <v>5.4000000953674299</v>
      </c>
      <c r="E272">
        <v>31.0961048407536</v>
      </c>
      <c r="F272" s="36">
        <f t="shared" si="106"/>
        <v>2.0887393350875629</v>
      </c>
      <c r="G272" s="41">
        <f t="shared" si="112"/>
        <v>50</v>
      </c>
      <c r="H272" s="42">
        <f t="shared" si="113"/>
        <v>1</v>
      </c>
      <c r="I272" s="61">
        <f t="shared" si="107"/>
        <v>9.3525000810623027</v>
      </c>
      <c r="J272" s="35">
        <f t="shared" si="108"/>
        <v>1</v>
      </c>
      <c r="K272" s="89">
        <f t="shared" si="119"/>
        <v>1</v>
      </c>
      <c r="L272" s="89">
        <f t="shared" si="123"/>
        <v>1</v>
      </c>
      <c r="M272" s="168">
        <f t="shared" si="114"/>
        <v>3.111778460680454E-2</v>
      </c>
      <c r="N272" s="165">
        <f t="shared" si="103"/>
        <v>0</v>
      </c>
      <c r="O272" s="212">
        <f t="shared" si="122"/>
        <v>1</v>
      </c>
      <c r="P272" s="102">
        <f t="shared" si="125"/>
        <v>0.44400005340576171</v>
      </c>
      <c r="Q272" s="6" t="str">
        <f t="shared" si="105"/>
        <v/>
      </c>
      <c r="R272" s="119">
        <f t="shared" si="101"/>
        <v>0</v>
      </c>
      <c r="S272">
        <v>269</v>
      </c>
      <c r="T272">
        <v>148.6</v>
      </c>
      <c r="U272" s="206">
        <v>39716</v>
      </c>
      <c r="V272">
        <v>3.1900000572204599</v>
      </c>
      <c r="W272">
        <v>21.100000381469702</v>
      </c>
      <c r="X272">
        <v>0</v>
      </c>
      <c r="Y272">
        <v>31.150491398991601</v>
      </c>
      <c r="Z272" s="36">
        <f t="shared" si="109"/>
        <v>3.705943306121906</v>
      </c>
      <c r="AA272" s="41">
        <f t="shared" si="115"/>
        <v>28.314248512753963</v>
      </c>
      <c r="AB272" s="42">
        <f t="shared" si="116"/>
        <v>0.56628497025507929</v>
      </c>
      <c r="AC272" s="61">
        <f t="shared" si="110"/>
        <v>16.622500300407392</v>
      </c>
      <c r="AD272" s="37">
        <f t="shared" si="117"/>
        <v>1</v>
      </c>
      <c r="AE272" s="76">
        <f t="shared" si="120"/>
        <v>1</v>
      </c>
      <c r="AF272" s="89">
        <f t="shared" si="124"/>
        <v>1</v>
      </c>
      <c r="AG272" s="168">
        <f t="shared" si="118"/>
        <v>0.10434428642528712</v>
      </c>
      <c r="AH272" s="165">
        <f t="shared" si="104"/>
        <v>1</v>
      </c>
      <c r="AI272" s="212">
        <f t="shared" si="121"/>
        <v>1</v>
      </c>
      <c r="AJ272" s="102">
        <f t="shared" si="126"/>
        <v>2.8819996833800787</v>
      </c>
      <c r="AK272" s="6" t="str">
        <f t="shared" si="111"/>
        <v/>
      </c>
      <c r="AL272" s="119">
        <f t="shared" si="102"/>
        <v>0</v>
      </c>
    </row>
    <row r="273" spans="1:38" ht="15.6">
      <c r="A273" s="206">
        <v>34969</v>
      </c>
      <c r="B273">
        <v>0.81000000238418601</v>
      </c>
      <c r="C273">
        <v>13.5</v>
      </c>
      <c r="D273">
        <v>0.80000001192092896</v>
      </c>
      <c r="E273">
        <v>31.359239237441599</v>
      </c>
      <c r="F273" s="36">
        <f t="shared" si="106"/>
        <v>2.6170719050639675</v>
      </c>
      <c r="G273" s="41">
        <f t="shared" si="112"/>
        <v>48.706342487869755</v>
      </c>
      <c r="H273" s="42">
        <f t="shared" si="113"/>
        <v>0.97412684975739505</v>
      </c>
      <c r="I273" s="61">
        <f t="shared" si="107"/>
        <v>10.327500000596046</v>
      </c>
      <c r="J273" s="35">
        <f t="shared" si="108"/>
        <v>1</v>
      </c>
      <c r="K273" s="89">
        <f t="shared" si="119"/>
        <v>1</v>
      </c>
      <c r="L273" s="89">
        <f t="shared" si="123"/>
        <v>1</v>
      </c>
      <c r="M273" s="168">
        <f t="shared" si="114"/>
        <v>4.0217253627384299E-2</v>
      </c>
      <c r="N273" s="165">
        <f t="shared" si="103"/>
        <v>0</v>
      </c>
      <c r="O273" s="212">
        <f t="shared" si="122"/>
        <v>1</v>
      </c>
      <c r="P273" s="102">
        <f t="shared" si="125"/>
        <v>0.44400005340576171</v>
      </c>
      <c r="Q273" s="6" t="str">
        <f t="shared" si="105"/>
        <v/>
      </c>
      <c r="R273" s="119">
        <f t="shared" ref="R273:R336" si="127">IF(AND(AND(AND(SUM(D260:D264)&gt;$AP$6)),(L273=1)),1,0)</f>
        <v>0</v>
      </c>
      <c r="S273">
        <v>270</v>
      </c>
      <c r="T273">
        <v>-37.450000000000003</v>
      </c>
      <c r="U273" s="206">
        <v>39717</v>
      </c>
      <c r="V273">
        <v>8.3900003433227504</v>
      </c>
      <c r="W273">
        <v>23.569999694824201</v>
      </c>
      <c r="X273">
        <v>0</v>
      </c>
      <c r="Y273">
        <v>31.412879151073099</v>
      </c>
      <c r="Z273" s="36">
        <f t="shared" si="109"/>
        <v>3.8811910137201924</v>
      </c>
      <c r="AA273" s="41">
        <f t="shared" si="115"/>
        <v>25.209295701777808</v>
      </c>
      <c r="AB273" s="42">
        <f t="shared" si="116"/>
        <v>0.50418591403555613</v>
      </c>
      <c r="AC273" s="61">
        <f t="shared" si="110"/>
        <v>19.774999856948838</v>
      </c>
      <c r="AD273" s="37">
        <f t="shared" si="117"/>
        <v>1</v>
      </c>
      <c r="AE273" s="76">
        <f t="shared" si="120"/>
        <v>1</v>
      </c>
      <c r="AF273" s="89">
        <f t="shared" si="124"/>
        <v>1</v>
      </c>
      <c r="AG273" s="168">
        <f t="shared" si="118"/>
        <v>0.11360122626400286</v>
      </c>
      <c r="AH273" s="165">
        <f t="shared" si="104"/>
        <v>1</v>
      </c>
      <c r="AI273" s="212">
        <f t="shared" si="121"/>
        <v>1</v>
      </c>
      <c r="AJ273" s="102">
        <f t="shared" si="126"/>
        <v>3.5019995689391492</v>
      </c>
      <c r="AK273" s="6" t="str">
        <f t="shared" si="111"/>
        <v/>
      </c>
      <c r="AL273" s="119">
        <f t="shared" ref="AL273:AL336" si="128">IF(AND(AND(AND(SUM(X263:X267)&gt;$AP$6)),(AF273=1)),1,0)</f>
        <v>0</v>
      </c>
    </row>
    <row r="274" spans="1:38" ht="15.6">
      <c r="A274" s="206">
        <v>34970</v>
      </c>
      <c r="B274">
        <v>3.6800000667571999</v>
      </c>
      <c r="C274">
        <v>11.6300001144409</v>
      </c>
      <c r="D274">
        <v>0</v>
      </c>
      <c r="E274">
        <v>31.6216120654077</v>
      </c>
      <c r="F274" s="36">
        <f t="shared" si="106"/>
        <v>2.1306024723271464</v>
      </c>
      <c r="G274" s="41">
        <f t="shared" si="112"/>
        <v>47.001860510008036</v>
      </c>
      <c r="H274" s="42">
        <f t="shared" si="113"/>
        <v>0.94003721020016073</v>
      </c>
      <c r="I274" s="61">
        <f t="shared" si="107"/>
        <v>9.6425001025199748</v>
      </c>
      <c r="J274" s="35">
        <f t="shared" si="108"/>
        <v>1</v>
      </c>
      <c r="K274" s="89">
        <f t="shared" si="119"/>
        <v>1</v>
      </c>
      <c r="L274" s="89">
        <f t="shared" si="123"/>
        <v>1</v>
      </c>
      <c r="M274" s="168">
        <f t="shared" si="114"/>
        <v>3.3748191566381938E-2</v>
      </c>
      <c r="N274" s="165">
        <f t="shared" si="103"/>
        <v>0</v>
      </c>
      <c r="O274" s="212">
        <f t="shared" si="122"/>
        <v>1</v>
      </c>
      <c r="P274" s="102">
        <f t="shared" si="125"/>
        <v>0.44400005340576171</v>
      </c>
      <c r="Q274" s="6">
        <f t="shared" si="105"/>
        <v>34970</v>
      </c>
      <c r="R274" s="119">
        <f t="shared" si="127"/>
        <v>1</v>
      </c>
      <c r="S274">
        <v>271</v>
      </c>
      <c r="T274">
        <v>148.6</v>
      </c>
      <c r="U274" s="206">
        <v>39718</v>
      </c>
      <c r="V274">
        <v>6.8800001144409197</v>
      </c>
      <c r="W274">
        <v>23.579999923706101</v>
      </c>
      <c r="X274">
        <v>0</v>
      </c>
      <c r="Y274">
        <v>31.674493906895901</v>
      </c>
      <c r="Z274" s="36">
        <f t="shared" si="109"/>
        <v>4.0136384006469852</v>
      </c>
      <c r="AA274" s="41">
        <f t="shared" si="115"/>
        <v>21.998384981260219</v>
      </c>
      <c r="AB274" s="42">
        <f t="shared" si="116"/>
        <v>0.43996769962520438</v>
      </c>
      <c r="AC274" s="61">
        <f t="shared" si="110"/>
        <v>19.404999971389806</v>
      </c>
      <c r="AD274" s="37">
        <f t="shared" si="117"/>
        <v>1</v>
      </c>
      <c r="AE274" s="76">
        <f t="shared" si="120"/>
        <v>1</v>
      </c>
      <c r="AF274" s="89">
        <f t="shared" si="124"/>
        <v>1</v>
      </c>
      <c r="AG274" s="168">
        <f t="shared" si="118"/>
        <v>0.11547782683258767</v>
      </c>
      <c r="AH274" s="165">
        <f t="shared" si="104"/>
        <v>1</v>
      </c>
      <c r="AI274" s="212">
        <f t="shared" si="121"/>
        <v>1</v>
      </c>
      <c r="AJ274" s="102">
        <f t="shared" si="126"/>
        <v>3.8259995460509941</v>
      </c>
      <c r="AK274" s="6" t="str">
        <f t="shared" si="111"/>
        <v/>
      </c>
      <c r="AL274" s="119">
        <f t="shared" si="128"/>
        <v>0</v>
      </c>
    </row>
    <row r="275" spans="1:38" ht="15.6">
      <c r="A275" s="206">
        <v>34971</v>
      </c>
      <c r="B275">
        <v>0.87999999523162797</v>
      </c>
      <c r="C275">
        <v>13.069999694824199</v>
      </c>
      <c r="D275">
        <v>1.6000000238418599</v>
      </c>
      <c r="E275">
        <v>31.883157303847</v>
      </c>
      <c r="F275" s="36">
        <f t="shared" si="106"/>
        <v>2.5890389341023123</v>
      </c>
      <c r="G275" s="41">
        <f t="shared" si="112"/>
        <v>46.530629386568044</v>
      </c>
      <c r="H275" s="42">
        <f t="shared" si="113"/>
        <v>0.93061258773136091</v>
      </c>
      <c r="I275" s="61">
        <f t="shared" si="107"/>
        <v>10.022499769926057</v>
      </c>
      <c r="J275" s="35">
        <f t="shared" si="108"/>
        <v>1</v>
      </c>
      <c r="K275" s="89">
        <f t="shared" si="119"/>
        <v>1</v>
      </c>
      <c r="L275" s="89">
        <f t="shared" si="123"/>
        <v>1</v>
      </c>
      <c r="M275" s="168">
        <f t="shared" si="114"/>
        <v>3.7294582183058159E-2</v>
      </c>
      <c r="N275" s="165">
        <f t="shared" si="103"/>
        <v>0</v>
      </c>
      <c r="O275" s="212">
        <f t="shared" si="122"/>
        <v>1</v>
      </c>
      <c r="P275" s="102">
        <f t="shared" si="125"/>
        <v>0</v>
      </c>
      <c r="Q275" s="6" t="str">
        <f t="shared" si="105"/>
        <v/>
      </c>
      <c r="R275" s="119">
        <f t="shared" si="127"/>
        <v>1</v>
      </c>
      <c r="S275">
        <v>272</v>
      </c>
      <c r="T275">
        <v>-37.450000000000003</v>
      </c>
      <c r="U275" s="206">
        <v>39719</v>
      </c>
      <c r="V275">
        <v>9.3599996566772496</v>
      </c>
      <c r="W275">
        <v>17.4899997711182</v>
      </c>
      <c r="X275">
        <v>0</v>
      </c>
      <c r="Y275">
        <v>31.935269954001001</v>
      </c>
      <c r="Z275" s="36">
        <f t="shared" si="109"/>
        <v>2.6691935224656049</v>
      </c>
      <c r="AA275" s="41">
        <f t="shared" si="115"/>
        <v>19.863030163287736</v>
      </c>
      <c r="AB275" s="42">
        <f t="shared" si="116"/>
        <v>0.39726060326575469</v>
      </c>
      <c r="AC275" s="61">
        <f t="shared" si="110"/>
        <v>15.457499742507963</v>
      </c>
      <c r="AD275" s="37">
        <f t="shared" si="117"/>
        <v>1</v>
      </c>
      <c r="AE275" s="76" t="str">
        <f t="shared" si="120"/>
        <v/>
      </c>
      <c r="AF275" s="89">
        <f t="shared" si="124"/>
        <v>1</v>
      </c>
      <c r="AG275" s="168">
        <f t="shared" si="118"/>
        <v>9.3681146983880553E-2</v>
      </c>
      <c r="AH275" s="165">
        <f t="shared" si="104"/>
        <v>1</v>
      </c>
      <c r="AI275" s="212">
        <f t="shared" si="121"/>
        <v>1</v>
      </c>
      <c r="AJ275" s="102">
        <f t="shared" si="126"/>
        <v>3.8259995460509941</v>
      </c>
      <c r="AK275" s="6" t="str">
        <f t="shared" si="111"/>
        <v/>
      </c>
      <c r="AL275" s="119">
        <f t="shared" si="128"/>
        <v>0</v>
      </c>
    </row>
    <row r="276" spans="1:38" ht="15.6">
      <c r="A276" s="206">
        <v>34972</v>
      </c>
      <c r="B276">
        <v>2.8800001144409202</v>
      </c>
      <c r="C276">
        <v>18.569999694824201</v>
      </c>
      <c r="D276">
        <v>0</v>
      </c>
      <c r="E276">
        <v>32.143808931954197</v>
      </c>
      <c r="F276" s="36">
        <f t="shared" si="106"/>
        <v>3.4095432762058611</v>
      </c>
      <c r="G276" s="41">
        <f t="shared" si="112"/>
        <v>43.802994765603358</v>
      </c>
      <c r="H276" s="42">
        <f t="shared" si="113"/>
        <v>0.87605989531206718</v>
      </c>
      <c r="I276" s="61">
        <f t="shared" si="107"/>
        <v>14.647499799728381</v>
      </c>
      <c r="J276" s="35">
        <f t="shared" si="108"/>
        <v>1</v>
      </c>
      <c r="K276" s="89">
        <f t="shared" si="119"/>
        <v>1</v>
      </c>
      <c r="L276" s="89">
        <f t="shared" si="123"/>
        <v>1</v>
      </c>
      <c r="M276" s="168">
        <f t="shared" si="114"/>
        <v>8.5454315022533561E-2</v>
      </c>
      <c r="N276" s="165">
        <f t="shared" si="103"/>
        <v>0</v>
      </c>
      <c r="O276" s="212">
        <f t="shared" si="122"/>
        <v>1</v>
      </c>
      <c r="P276" s="102">
        <f t="shared" si="125"/>
        <v>0</v>
      </c>
      <c r="Q276" s="6" t="str">
        <f t="shared" si="105"/>
        <v/>
      </c>
      <c r="R276" s="119">
        <f t="shared" si="127"/>
        <v>1</v>
      </c>
      <c r="S276">
        <v>273</v>
      </c>
      <c r="T276">
        <v>148.6</v>
      </c>
      <c r="U276" s="206">
        <v>39720</v>
      </c>
      <c r="V276">
        <v>5.0700001716613796</v>
      </c>
      <c r="W276">
        <v>12.050000190734901</v>
      </c>
      <c r="X276">
        <v>2.7999999523162802</v>
      </c>
      <c r="Y276">
        <v>32.195141579929398</v>
      </c>
      <c r="Z276" s="36">
        <f t="shared" si="109"/>
        <v>2.1048696773362137</v>
      </c>
      <c r="AA276" s="41">
        <f t="shared" si="115"/>
        <v>20.979134373735047</v>
      </c>
      <c r="AB276" s="42">
        <f t="shared" si="116"/>
        <v>0.41958268747470095</v>
      </c>
      <c r="AC276" s="61">
        <f t="shared" si="110"/>
        <v>10.30500018596652</v>
      </c>
      <c r="AD276" s="37">
        <f t="shared" si="117"/>
        <v>1</v>
      </c>
      <c r="AE276" s="76" t="str">
        <f t="shared" si="120"/>
        <v/>
      </c>
      <c r="AF276" s="89">
        <f t="shared" si="124"/>
        <v>1</v>
      </c>
      <c r="AG276" s="168">
        <f t="shared" si="118"/>
        <v>3.9999448662609433E-2</v>
      </c>
      <c r="AH276" s="165">
        <f t="shared" si="104"/>
        <v>1</v>
      </c>
      <c r="AI276" s="212">
        <f t="shared" si="121"/>
        <v>1</v>
      </c>
      <c r="AJ276" s="102">
        <f t="shared" si="126"/>
        <v>2.2679993629455453</v>
      </c>
      <c r="AK276" s="6">
        <f t="shared" si="111"/>
        <v>39720</v>
      </c>
      <c r="AL276" s="119">
        <f t="shared" si="128"/>
        <v>1</v>
      </c>
    </row>
    <row r="277" spans="1:38" ht="15.6">
      <c r="A277" s="206">
        <v>34973</v>
      </c>
      <c r="B277">
        <v>10.050000190734901</v>
      </c>
      <c r="C277">
        <v>22.340000152587901</v>
      </c>
      <c r="D277">
        <v>0</v>
      </c>
      <c r="E277">
        <v>32.403500928924302</v>
      </c>
      <c r="F277" s="36">
        <f t="shared" si="106"/>
        <v>3.6253060414991816</v>
      </c>
      <c r="G277" s="41">
        <f t="shared" si="112"/>
        <v>40.902749932404014</v>
      </c>
      <c r="H277" s="42">
        <f t="shared" si="113"/>
        <v>0.81805499864808029</v>
      </c>
      <c r="I277" s="61">
        <f t="shared" si="107"/>
        <v>19.267500162124652</v>
      </c>
      <c r="J277" s="35">
        <f t="shared" si="108"/>
        <v>1</v>
      </c>
      <c r="K277" s="89" t="str">
        <f t="shared" si="119"/>
        <v/>
      </c>
      <c r="L277" s="89">
        <f t="shared" si="123"/>
        <v>1</v>
      </c>
      <c r="M277" s="168">
        <f t="shared" si="114"/>
        <v>0.11584569981653917</v>
      </c>
      <c r="N277" s="165">
        <f t="shared" si="103"/>
        <v>0</v>
      </c>
      <c r="O277" s="212">
        <f t="shared" si="122"/>
        <v>1</v>
      </c>
      <c r="P277" s="102">
        <f t="shared" si="125"/>
        <v>0.21400012969972124</v>
      </c>
      <c r="Q277" s="6" t="str">
        <f t="shared" si="105"/>
        <v/>
      </c>
      <c r="R277" s="119">
        <f t="shared" si="127"/>
        <v>1</v>
      </c>
      <c r="S277">
        <v>274</v>
      </c>
      <c r="T277">
        <v>-37.450000000000003</v>
      </c>
      <c r="U277" s="206">
        <v>39721</v>
      </c>
      <c r="V277">
        <v>3.75</v>
      </c>
      <c r="W277">
        <v>14.7700004577637</v>
      </c>
      <c r="X277">
        <v>0.20000000298023199</v>
      </c>
      <c r="Y277">
        <v>32.454043072222198</v>
      </c>
      <c r="Z277" s="36">
        <f t="shared" si="109"/>
        <v>2.7368384464044726</v>
      </c>
      <c r="AA277" s="41">
        <f t="shared" si="115"/>
        <v>18.989663619591703</v>
      </c>
      <c r="AB277" s="42">
        <f t="shared" si="116"/>
        <v>0.37979327239183402</v>
      </c>
      <c r="AC277" s="61">
        <f t="shared" si="110"/>
        <v>12.015000343322775</v>
      </c>
      <c r="AD277" s="37">
        <f t="shared" si="117"/>
        <v>1</v>
      </c>
      <c r="AE277" s="76" t="str">
        <f t="shared" si="120"/>
        <v/>
      </c>
      <c r="AF277" s="89">
        <f t="shared" si="124"/>
        <v>1</v>
      </c>
      <c r="AG277" s="168">
        <f t="shared" si="118"/>
        <v>5.7372897005031162E-2</v>
      </c>
      <c r="AH277" s="165">
        <f t="shared" si="104"/>
        <v>0</v>
      </c>
      <c r="AI277" s="212">
        <f t="shared" si="121"/>
        <v>1</v>
      </c>
      <c r="AJ277" s="102">
        <f t="shared" si="126"/>
        <v>2.2679993629455453</v>
      </c>
      <c r="AK277" s="6" t="str">
        <f t="shared" si="111"/>
        <v/>
      </c>
      <c r="AL277" s="119">
        <f t="shared" si="128"/>
        <v>1</v>
      </c>
    </row>
    <row r="278" spans="1:38" ht="15.6">
      <c r="A278" s="206">
        <v>34974</v>
      </c>
      <c r="B278">
        <v>9.0399999618530291</v>
      </c>
      <c r="C278">
        <v>15.0299997329712</v>
      </c>
      <c r="D278">
        <v>2.0999999046325701</v>
      </c>
      <c r="E278">
        <v>32.662167273952299</v>
      </c>
      <c r="F278" s="36">
        <f t="shared" si="106"/>
        <v>2.2389592698302829</v>
      </c>
      <c r="G278" s="41">
        <f t="shared" si="112"/>
        <v>41.211582421172352</v>
      </c>
      <c r="H278" s="42">
        <f t="shared" si="113"/>
        <v>0.82423164842344709</v>
      </c>
      <c r="I278" s="61">
        <f t="shared" si="107"/>
        <v>13.532499790191657</v>
      </c>
      <c r="J278" s="35">
        <f t="shared" si="108"/>
        <v>1</v>
      </c>
      <c r="K278" s="89" t="str">
        <f t="shared" si="119"/>
        <v/>
      </c>
      <c r="L278" s="89">
        <f t="shared" si="123"/>
        <v>1</v>
      </c>
      <c r="M278" s="168">
        <f t="shared" si="114"/>
        <v>7.3611044646445564E-2</v>
      </c>
      <c r="N278" s="165">
        <f t="shared" si="103"/>
        <v>0</v>
      </c>
      <c r="O278" s="212">
        <f t="shared" si="122"/>
        <v>1</v>
      </c>
      <c r="P278" s="102">
        <f t="shared" si="125"/>
        <v>0.21400012969972124</v>
      </c>
      <c r="Q278" s="6" t="str">
        <f t="shared" si="105"/>
        <v/>
      </c>
      <c r="R278" s="119">
        <f t="shared" si="127"/>
        <v>1</v>
      </c>
      <c r="S278">
        <v>275</v>
      </c>
      <c r="T278">
        <v>148.6</v>
      </c>
      <c r="U278" s="206">
        <v>39722</v>
      </c>
      <c r="V278">
        <v>2.4000000953674299</v>
      </c>
      <c r="W278">
        <v>21.360000610351602</v>
      </c>
      <c r="X278">
        <v>0</v>
      </c>
      <c r="Y278">
        <v>32.711908718420403</v>
      </c>
      <c r="Z278" s="36">
        <f t="shared" si="109"/>
        <v>3.9687223002716969</v>
      </c>
      <c r="AA278" s="41">
        <f t="shared" si="115"/>
        <v>15.814685779374345</v>
      </c>
      <c r="AB278" s="42">
        <f t="shared" si="116"/>
        <v>0.31629371558748692</v>
      </c>
      <c r="AC278" s="61">
        <f t="shared" si="110"/>
        <v>16.620000481605558</v>
      </c>
      <c r="AD278" s="37">
        <f t="shared" si="117"/>
        <v>1</v>
      </c>
      <c r="AE278" s="76" t="str">
        <f t="shared" si="120"/>
        <v/>
      </c>
      <c r="AF278" s="89">
        <f t="shared" si="124"/>
        <v>1</v>
      </c>
      <c r="AG278" s="168">
        <f t="shared" si="118"/>
        <v>0.10432352657255908</v>
      </c>
      <c r="AH278" s="165">
        <f t="shared" si="104"/>
        <v>0</v>
      </c>
      <c r="AI278" s="212">
        <f t="shared" si="121"/>
        <v>1</v>
      </c>
      <c r="AJ278" s="102">
        <f t="shared" si="126"/>
        <v>2.2679993629455453</v>
      </c>
      <c r="AK278" s="6" t="str">
        <f t="shared" si="111"/>
        <v/>
      </c>
      <c r="AL278" s="119">
        <f t="shared" si="128"/>
        <v>1</v>
      </c>
    </row>
    <row r="279" spans="1:38" ht="15.6">
      <c r="A279" s="206">
        <v>34975</v>
      </c>
      <c r="B279">
        <v>7.4299998283386204</v>
      </c>
      <c r="C279">
        <v>11.289999961853001</v>
      </c>
      <c r="D279">
        <v>8</v>
      </c>
      <c r="E279">
        <v>32.919741946233003</v>
      </c>
      <c r="F279" s="36">
        <f t="shared" si="106"/>
        <v>1.6490795177586932</v>
      </c>
      <c r="G279" s="41">
        <f t="shared" si="112"/>
        <v>47.892318806965399</v>
      </c>
      <c r="H279" s="42">
        <f t="shared" si="113"/>
        <v>0.95784637613930801</v>
      </c>
      <c r="I279" s="61">
        <f t="shared" si="107"/>
        <v>10.324999928474405</v>
      </c>
      <c r="J279" s="35">
        <f t="shared" si="108"/>
        <v>1</v>
      </c>
      <c r="K279" s="89">
        <f t="shared" si="119"/>
        <v>1</v>
      </c>
      <c r="L279" s="89">
        <f t="shared" si="123"/>
        <v>1</v>
      </c>
      <c r="M279" s="168">
        <f t="shared" si="114"/>
        <v>4.0193035310347638E-2</v>
      </c>
      <c r="N279" s="165">
        <f t="shared" ref="N279:N342" si="129">IF(AND(SUM(M268:M279)&gt;1,SUM(D264:D268)&gt;$AP$6),1,0)</f>
        <v>0</v>
      </c>
      <c r="O279" s="212">
        <f t="shared" si="122"/>
        <v>1</v>
      </c>
      <c r="P279" s="102">
        <f t="shared" si="125"/>
        <v>0.21400012969972124</v>
      </c>
      <c r="Q279" s="6" t="str">
        <f t="shared" si="105"/>
        <v/>
      </c>
      <c r="R279" s="119">
        <f t="shared" si="127"/>
        <v>1</v>
      </c>
      <c r="S279">
        <v>276</v>
      </c>
      <c r="T279">
        <v>-37.450000000000003</v>
      </c>
      <c r="U279" s="206">
        <v>39723</v>
      </c>
      <c r="V279">
        <v>9.8500003814697301</v>
      </c>
      <c r="W279">
        <v>22.370000839233398</v>
      </c>
      <c r="X279">
        <v>0</v>
      </c>
      <c r="Y279">
        <v>32.968672806064902</v>
      </c>
      <c r="Z279" s="36">
        <f t="shared" si="109"/>
        <v>3.7135834366105911</v>
      </c>
      <c r="AA279" s="41">
        <f t="shared" si="115"/>
        <v>12.843819030085871</v>
      </c>
      <c r="AB279" s="42">
        <f t="shared" si="116"/>
        <v>0.25687638060171741</v>
      </c>
      <c r="AC279" s="61">
        <f t="shared" si="110"/>
        <v>19.24000072479248</v>
      </c>
      <c r="AD279" s="37">
        <f t="shared" si="117"/>
        <v>1</v>
      </c>
      <c r="AE279" s="76" t="str">
        <f t="shared" si="120"/>
        <v/>
      </c>
      <c r="AF279" s="89">
        <f t="shared" si="124"/>
        <v>1</v>
      </c>
      <c r="AG279" s="168">
        <f t="shared" si="118"/>
        <v>0.11590071332336883</v>
      </c>
      <c r="AH279" s="165">
        <f t="shared" ref="AH279:AH342" si="130">IF(AND(SUM(AG268:AG279)&gt;1,SUM(X264:X268)&gt;$AP$6),1,0)</f>
        <v>0</v>
      </c>
      <c r="AI279" s="212">
        <f t="shared" si="121"/>
        <v>1</v>
      </c>
      <c r="AJ279" s="102">
        <f t="shared" si="126"/>
        <v>1.1360004425049</v>
      </c>
      <c r="AK279" s="6" t="str">
        <f t="shared" si="111"/>
        <v/>
      </c>
      <c r="AL279" s="119">
        <f t="shared" si="128"/>
        <v>1</v>
      </c>
    </row>
    <row r="280" spans="1:38" ht="15.6">
      <c r="A280" s="206">
        <v>34976</v>
      </c>
      <c r="B280">
        <v>4.9499998092651403</v>
      </c>
      <c r="C280">
        <v>13.319999694824199</v>
      </c>
      <c r="D280">
        <v>8.6999998092651403</v>
      </c>
      <c r="E280">
        <v>33.176158924961399</v>
      </c>
      <c r="F280" s="36">
        <f t="shared" si="106"/>
        <v>2.4269875938992373</v>
      </c>
      <c r="G280" s="41">
        <f t="shared" si="112"/>
        <v>50</v>
      </c>
      <c r="H280" s="42">
        <f t="shared" si="113"/>
        <v>1</v>
      </c>
      <c r="I280" s="61">
        <f t="shared" si="107"/>
        <v>11.227499723434434</v>
      </c>
      <c r="J280" s="35">
        <f t="shared" si="108"/>
        <v>1</v>
      </c>
      <c r="K280" s="89">
        <f t="shared" si="119"/>
        <v>1</v>
      </c>
      <c r="L280" s="89">
        <f t="shared" si="123"/>
        <v>1</v>
      </c>
      <c r="M280" s="168">
        <f t="shared" si="114"/>
        <v>4.91868300480654E-2</v>
      </c>
      <c r="N280" s="165">
        <f t="shared" si="129"/>
        <v>0</v>
      </c>
      <c r="O280" s="212">
        <f t="shared" si="122"/>
        <v>1</v>
      </c>
      <c r="P280" s="102">
        <f t="shared" si="125"/>
        <v>0.21400012969972124</v>
      </c>
      <c r="Q280" s="6" t="str">
        <f t="shared" si="105"/>
        <v/>
      </c>
      <c r="R280" s="119">
        <f t="shared" si="127"/>
        <v>1</v>
      </c>
      <c r="S280">
        <v>277</v>
      </c>
      <c r="T280">
        <v>148.6</v>
      </c>
      <c r="U280" s="206">
        <v>39724</v>
      </c>
      <c r="V280">
        <v>7.5599999427795401</v>
      </c>
      <c r="W280">
        <v>25.659999847412099</v>
      </c>
      <c r="X280">
        <v>0</v>
      </c>
      <c r="Y280">
        <v>33.224269622696802</v>
      </c>
      <c r="Z280" s="36">
        <f t="shared" si="109"/>
        <v>4.5660551400132992</v>
      </c>
      <c r="AA280" s="41">
        <f t="shared" si="115"/>
        <v>9.1909749180752325</v>
      </c>
      <c r="AB280" s="42">
        <f t="shared" si="116"/>
        <v>0.18381949836150466</v>
      </c>
      <c r="AC280" s="61">
        <f t="shared" si="110"/>
        <v>21.13499987125396</v>
      </c>
      <c r="AD280" s="37" t="str">
        <f t="shared" si="117"/>
        <v xml:space="preserve"> </v>
      </c>
      <c r="AE280" s="76" t="str">
        <f t="shared" si="120"/>
        <v/>
      </c>
      <c r="AF280" s="89">
        <f t="shared" si="124"/>
        <v>1</v>
      </c>
      <c r="AG280" s="168">
        <f t="shared" si="118"/>
        <v>8.1992305795198533E-2</v>
      </c>
      <c r="AH280" s="165">
        <f t="shared" si="130"/>
        <v>0</v>
      </c>
      <c r="AI280" s="212">
        <f t="shared" si="121"/>
        <v>1</v>
      </c>
      <c r="AJ280" s="102">
        <f t="shared" si="126"/>
        <v>2.8440003395080682</v>
      </c>
      <c r="AK280" s="6" t="str">
        <f t="shared" si="111"/>
        <v/>
      </c>
      <c r="AL280" s="119">
        <f t="shared" si="128"/>
        <v>1</v>
      </c>
    </row>
    <row r="281" spans="1:38" ht="15.6">
      <c r="A281" s="206">
        <v>34977</v>
      </c>
      <c r="B281">
        <v>1.3099999427795399</v>
      </c>
      <c r="C281">
        <v>18.430000305175799</v>
      </c>
      <c r="D281">
        <v>0.40000000596046398</v>
      </c>
      <c r="E281">
        <v>33.431352189332401</v>
      </c>
      <c r="F281" s="36">
        <f t="shared" si="106"/>
        <v>3.5931615214798862</v>
      </c>
      <c r="G281" s="41">
        <f t="shared" si="112"/>
        <v>47.525470788776559</v>
      </c>
      <c r="H281" s="42">
        <f t="shared" si="113"/>
        <v>0.95050941577553116</v>
      </c>
      <c r="I281" s="61">
        <f t="shared" si="107"/>
        <v>14.150000214576735</v>
      </c>
      <c r="J281" s="35">
        <f t="shared" si="108"/>
        <v>1</v>
      </c>
      <c r="K281" s="89">
        <f t="shared" si="119"/>
        <v>1</v>
      </c>
      <c r="L281" s="89">
        <f t="shared" si="123"/>
        <v>1</v>
      </c>
      <c r="M281" s="168">
        <f t="shared" si="114"/>
        <v>8.021596935467086E-2</v>
      </c>
      <c r="N281" s="165">
        <f t="shared" si="129"/>
        <v>0</v>
      </c>
      <c r="O281" s="212">
        <f t="shared" si="122"/>
        <v>1</v>
      </c>
      <c r="P281" s="102">
        <f t="shared" si="125"/>
        <v>0.21400012969972124</v>
      </c>
      <c r="Q281" s="6" t="str">
        <f t="shared" si="105"/>
        <v/>
      </c>
      <c r="R281" s="119">
        <f t="shared" si="127"/>
        <v>1</v>
      </c>
      <c r="S281">
        <v>278</v>
      </c>
      <c r="T281">
        <v>-37.450000000000003</v>
      </c>
      <c r="U281" s="206">
        <v>39725</v>
      </c>
      <c r="V281">
        <v>7.4299998283386204</v>
      </c>
      <c r="W281">
        <v>11.4099998474121</v>
      </c>
      <c r="X281">
        <v>5.4000000953674299</v>
      </c>
      <c r="Y281">
        <v>33.4786334558571</v>
      </c>
      <c r="Z281" s="36">
        <f t="shared" si="109"/>
        <v>1.7067076278104523</v>
      </c>
      <c r="AA281" s="41">
        <f t="shared" si="115"/>
        <v>13.2256089111943</v>
      </c>
      <c r="AB281" s="42">
        <f t="shared" si="116"/>
        <v>0.26451217822388601</v>
      </c>
      <c r="AC281" s="61">
        <f t="shared" si="110"/>
        <v>10.414999842643731</v>
      </c>
      <c r="AD281" s="37">
        <f t="shared" si="117"/>
        <v>1</v>
      </c>
      <c r="AE281" s="76">
        <f t="shared" si="120"/>
        <v>1</v>
      </c>
      <c r="AF281" s="89">
        <f t="shared" si="124"/>
        <v>1</v>
      </c>
      <c r="AG281" s="168">
        <f t="shared" si="118"/>
        <v>4.1067499893888457E-2</v>
      </c>
      <c r="AH281" s="165">
        <f t="shared" si="130"/>
        <v>0</v>
      </c>
      <c r="AI281" s="212">
        <f t="shared" si="121"/>
        <v>1</v>
      </c>
      <c r="AJ281" s="102">
        <f t="shared" si="126"/>
        <v>2.8440003395080682</v>
      </c>
      <c r="AK281" s="6" t="str">
        <f t="shared" si="111"/>
        <v/>
      </c>
      <c r="AL281" s="119">
        <f t="shared" si="128"/>
        <v>0</v>
      </c>
    </row>
    <row r="282" spans="1:38" ht="15.6">
      <c r="A282" s="206">
        <v>34978</v>
      </c>
      <c r="B282">
        <v>9.25</v>
      </c>
      <c r="C282">
        <v>16.889999389648398</v>
      </c>
      <c r="D282">
        <v>0.10000000149011599</v>
      </c>
      <c r="E282">
        <v>33.685255718540802</v>
      </c>
      <c r="F282" s="36">
        <f t="shared" si="106"/>
        <v>2.6982667853151314</v>
      </c>
      <c r="G282" s="41">
        <f t="shared" si="112"/>
        <v>45.466857362014572</v>
      </c>
      <c r="H282" s="42">
        <f t="shared" si="113"/>
        <v>0.90933714724029147</v>
      </c>
      <c r="I282" s="61">
        <f t="shared" si="107"/>
        <v>14.9799995422363</v>
      </c>
      <c r="J282" s="35">
        <f t="shared" si="108"/>
        <v>1</v>
      </c>
      <c r="K282" s="89">
        <f t="shared" si="119"/>
        <v>1</v>
      </c>
      <c r="L282" s="89">
        <f t="shared" si="123"/>
        <v>1</v>
      </c>
      <c r="M282" s="168">
        <f t="shared" si="114"/>
        <v>8.8886931681882067E-2</v>
      </c>
      <c r="N282" s="165">
        <f t="shared" si="129"/>
        <v>0</v>
      </c>
      <c r="O282" s="212">
        <f t="shared" si="122"/>
        <v>1</v>
      </c>
      <c r="P282" s="102">
        <f t="shared" si="125"/>
        <v>0.21400012969972124</v>
      </c>
      <c r="Q282" s="6" t="str">
        <f t="shared" si="105"/>
        <v/>
      </c>
      <c r="R282" s="119">
        <f t="shared" si="127"/>
        <v>1</v>
      </c>
      <c r="S282">
        <v>279</v>
      </c>
      <c r="T282">
        <v>148.6</v>
      </c>
      <c r="U282" s="206">
        <v>39726</v>
      </c>
      <c r="V282">
        <v>4.8499999046325701</v>
      </c>
      <c r="W282">
        <v>18.7399997711182</v>
      </c>
      <c r="X282">
        <v>0.60000002384185802</v>
      </c>
      <c r="Y282">
        <v>33.731698593086698</v>
      </c>
      <c r="Z282" s="36">
        <f t="shared" si="109"/>
        <v>3.4927654743879115</v>
      </c>
      <c r="AA282" s="41">
        <f t="shared" si="115"/>
        <v>11.031396555525829</v>
      </c>
      <c r="AB282" s="42">
        <f t="shared" si="116"/>
        <v>0.22062793111051657</v>
      </c>
      <c r="AC282" s="61">
        <f t="shared" si="110"/>
        <v>15.267499804496792</v>
      </c>
      <c r="AD282" s="37">
        <f t="shared" si="117"/>
        <v>1</v>
      </c>
      <c r="AE282" s="76">
        <f t="shared" si="120"/>
        <v>1</v>
      </c>
      <c r="AF282" s="89">
        <f t="shared" si="124"/>
        <v>1</v>
      </c>
      <c r="AG282" s="168">
        <f t="shared" si="118"/>
        <v>9.1795500227221077E-2</v>
      </c>
      <c r="AH282" s="165">
        <f t="shared" si="130"/>
        <v>1</v>
      </c>
      <c r="AI282" s="212">
        <f t="shared" si="121"/>
        <v>1</v>
      </c>
      <c r="AJ282" s="102">
        <f t="shared" si="126"/>
        <v>2.8440003395080682</v>
      </c>
      <c r="AK282" s="6" t="str">
        <f t="shared" si="111"/>
        <v/>
      </c>
      <c r="AL282" s="119">
        <f t="shared" si="128"/>
        <v>0</v>
      </c>
    </row>
    <row r="283" spans="1:38" ht="15.6">
      <c r="A283" s="206">
        <v>34979</v>
      </c>
      <c r="B283">
        <v>5.6999998092651403</v>
      </c>
      <c r="C283">
        <v>19.5200004577637</v>
      </c>
      <c r="D283">
        <v>3.5999999046325701</v>
      </c>
      <c r="E283">
        <v>33.9378034917817</v>
      </c>
      <c r="F283" s="36">
        <f t="shared" si="106"/>
        <v>3.6017696655023954</v>
      </c>
      <c r="G283" s="41">
        <f t="shared" si="112"/>
        <v>46.185441534245221</v>
      </c>
      <c r="H283" s="42">
        <f t="shared" si="113"/>
        <v>0.92370883068490439</v>
      </c>
      <c r="I283" s="61">
        <f t="shared" si="107"/>
        <v>16.065000295639059</v>
      </c>
      <c r="J283" s="35">
        <f t="shared" si="108"/>
        <v>1</v>
      </c>
      <c r="K283" s="89">
        <f t="shared" si="119"/>
        <v>1</v>
      </c>
      <c r="L283" s="89">
        <f t="shared" si="123"/>
        <v>1</v>
      </c>
      <c r="M283" s="168">
        <f t="shared" si="114"/>
        <v>9.9464646728127451E-2</v>
      </c>
      <c r="N283" s="165">
        <f t="shared" si="129"/>
        <v>0</v>
      </c>
      <c r="O283" s="212">
        <f t="shared" si="122"/>
        <v>1</v>
      </c>
      <c r="P283" s="102">
        <f t="shared" si="125"/>
        <v>0.21400012969972124</v>
      </c>
      <c r="Q283" s="6" t="str">
        <f t="shared" si="105"/>
        <v/>
      </c>
      <c r="R283" s="119">
        <f t="shared" si="127"/>
        <v>1</v>
      </c>
      <c r="S283">
        <v>280</v>
      </c>
      <c r="T283">
        <v>-37.450000000000003</v>
      </c>
      <c r="U283" s="206">
        <v>39727</v>
      </c>
      <c r="V283">
        <v>6.6700000762939498</v>
      </c>
      <c r="W283">
        <v>14.7799997329712</v>
      </c>
      <c r="X283">
        <v>0</v>
      </c>
      <c r="Y283">
        <v>33.983399321926797</v>
      </c>
      <c r="Z283" s="36">
        <f t="shared" si="109"/>
        <v>2.5915801205549864</v>
      </c>
      <c r="AA283" s="41">
        <f t="shared" si="115"/>
        <v>8.9581324590818401</v>
      </c>
      <c r="AB283" s="42">
        <f t="shared" si="116"/>
        <v>0.1791626491816368</v>
      </c>
      <c r="AC283" s="61">
        <f t="shared" si="110"/>
        <v>12.752499818801887</v>
      </c>
      <c r="AD283" s="37" t="str">
        <f t="shared" si="117"/>
        <v xml:space="preserve"> </v>
      </c>
      <c r="AE283" s="76">
        <f t="shared" si="120"/>
        <v>1</v>
      </c>
      <c r="AF283" s="89">
        <f t="shared" si="124"/>
        <v>1</v>
      </c>
      <c r="AG283" s="168">
        <f t="shared" si="118"/>
        <v>6.5225650457566745E-2</v>
      </c>
      <c r="AH283" s="165">
        <f t="shared" si="130"/>
        <v>1</v>
      </c>
      <c r="AI283" s="212">
        <f t="shared" si="121"/>
        <v>1</v>
      </c>
      <c r="AJ283" s="102">
        <f t="shared" si="126"/>
        <v>2.2240004539489973</v>
      </c>
      <c r="AK283" s="6" t="str">
        <f t="shared" si="111"/>
        <v/>
      </c>
      <c r="AL283" s="119">
        <f t="shared" si="128"/>
        <v>0</v>
      </c>
    </row>
    <row r="284" spans="1:38" ht="15.6">
      <c r="A284" s="206">
        <v>34980</v>
      </c>
      <c r="B284">
        <v>4.3099999427795401</v>
      </c>
      <c r="C284">
        <v>13.0200004577637</v>
      </c>
      <c r="D284">
        <v>8.6000003814697301</v>
      </c>
      <c r="E284">
        <v>34.188929488249897</v>
      </c>
      <c r="F284" s="36">
        <f t="shared" si="106"/>
        <v>2.5068494105001764</v>
      </c>
      <c r="G284" s="41">
        <f t="shared" si="112"/>
        <v>50</v>
      </c>
      <c r="H284" s="42">
        <f t="shared" si="113"/>
        <v>1</v>
      </c>
      <c r="I284" s="61">
        <f t="shared" si="107"/>
        <v>10.84250032901766</v>
      </c>
      <c r="J284" s="35">
        <f t="shared" si="108"/>
        <v>1</v>
      </c>
      <c r="K284" s="89">
        <f t="shared" si="119"/>
        <v>1</v>
      </c>
      <c r="L284" s="89">
        <f t="shared" si="123"/>
        <v>1</v>
      </c>
      <c r="M284" s="168">
        <f t="shared" si="114"/>
        <v>4.5291708318189773E-2</v>
      </c>
      <c r="N284" s="165">
        <f t="shared" si="129"/>
        <v>0</v>
      </c>
      <c r="O284" s="212">
        <f t="shared" si="122"/>
        <v>1</v>
      </c>
      <c r="P284" s="102">
        <f t="shared" si="125"/>
        <v>0.21400012969972124</v>
      </c>
      <c r="Q284" s="6" t="str">
        <f t="shared" si="105"/>
        <v/>
      </c>
      <c r="R284" s="119">
        <f t="shared" si="127"/>
        <v>1</v>
      </c>
      <c r="S284">
        <v>281</v>
      </c>
      <c r="T284">
        <v>148.6</v>
      </c>
      <c r="U284" s="206">
        <v>39728</v>
      </c>
      <c r="V284">
        <v>3.7400000095367401</v>
      </c>
      <c r="W284">
        <v>15.5200004577637</v>
      </c>
      <c r="X284">
        <v>10</v>
      </c>
      <c r="Y284">
        <v>34.233669929918399</v>
      </c>
      <c r="Z284" s="36">
        <f t="shared" si="109"/>
        <v>3.0256150757512374</v>
      </c>
      <c r="AA284" s="41">
        <f t="shared" si="115"/>
        <v>16.537640398480846</v>
      </c>
      <c r="AB284" s="42">
        <f t="shared" si="116"/>
        <v>0.33075280796961692</v>
      </c>
      <c r="AC284" s="61">
        <f t="shared" si="110"/>
        <v>12.575000345706961</v>
      </c>
      <c r="AD284" s="37">
        <f t="shared" si="117"/>
        <v>1</v>
      </c>
      <c r="AE284" s="76">
        <f t="shared" si="120"/>
        <v>1</v>
      </c>
      <c r="AF284" s="89">
        <f t="shared" si="124"/>
        <v>1</v>
      </c>
      <c r="AG284" s="168">
        <f t="shared" si="118"/>
        <v>6.3324607769739166E-2</v>
      </c>
      <c r="AH284" s="165">
        <f t="shared" si="130"/>
        <v>0</v>
      </c>
      <c r="AI284" s="212">
        <f t="shared" si="121"/>
        <v>1</v>
      </c>
      <c r="AJ284" s="102">
        <f t="shared" si="126"/>
        <v>1.9000004768371526</v>
      </c>
      <c r="AK284" s="6" t="str">
        <f t="shared" si="111"/>
        <v/>
      </c>
      <c r="AL284" s="119">
        <f t="shared" si="128"/>
        <v>0</v>
      </c>
    </row>
    <row r="285" spans="1:38" ht="15.6">
      <c r="A285" s="206">
        <v>34981</v>
      </c>
      <c r="B285">
        <v>2.7200000286102299</v>
      </c>
      <c r="C285">
        <v>17.610000610351602</v>
      </c>
      <c r="D285">
        <v>0</v>
      </c>
      <c r="E285">
        <v>34.438567687140299</v>
      </c>
      <c r="F285" s="36">
        <f t="shared" si="106"/>
        <v>3.4887433230979341</v>
      </c>
      <c r="G285" s="41">
        <f t="shared" si="112"/>
        <v>47.209005341521653</v>
      </c>
      <c r="H285" s="42">
        <f t="shared" si="113"/>
        <v>0.94418010683043307</v>
      </c>
      <c r="I285" s="61">
        <f t="shared" si="107"/>
        <v>13.887500464916258</v>
      </c>
      <c r="J285" s="35">
        <f t="shared" si="108"/>
        <v>1</v>
      </c>
      <c r="K285" s="89">
        <f t="shared" si="119"/>
        <v>1</v>
      </c>
      <c r="L285" s="89">
        <f t="shared" si="123"/>
        <v>1</v>
      </c>
      <c r="M285" s="168">
        <f t="shared" si="114"/>
        <v>7.7417713559380402E-2</v>
      </c>
      <c r="N285" s="165">
        <f t="shared" si="129"/>
        <v>0</v>
      </c>
      <c r="O285" s="212">
        <f t="shared" si="122"/>
        <v>1</v>
      </c>
      <c r="P285" s="102">
        <f t="shared" si="125"/>
        <v>0.21400012969972124</v>
      </c>
      <c r="Q285" s="6" t="str">
        <f t="shared" si="105"/>
        <v/>
      </c>
      <c r="R285" s="119">
        <f t="shared" si="127"/>
        <v>1</v>
      </c>
      <c r="S285">
        <v>282</v>
      </c>
      <c r="T285">
        <v>-37.450000000000003</v>
      </c>
      <c r="U285" s="206">
        <v>39729</v>
      </c>
      <c r="V285">
        <v>5.4499998092651403</v>
      </c>
      <c r="W285">
        <v>15.8800001144409</v>
      </c>
      <c r="X285">
        <v>0</v>
      </c>
      <c r="Y285">
        <v>34.482444704602301</v>
      </c>
      <c r="Z285" s="36">
        <f t="shared" si="109"/>
        <v>2.9758644701302943</v>
      </c>
      <c r="AA285" s="41">
        <f t="shared" si="115"/>
        <v>14.156948822376611</v>
      </c>
      <c r="AB285" s="42">
        <f t="shared" si="116"/>
        <v>0.28313897644753222</v>
      </c>
      <c r="AC285" s="61">
        <f t="shared" si="110"/>
        <v>13.27250003814696</v>
      </c>
      <c r="AD285" s="37">
        <f t="shared" si="117"/>
        <v>1</v>
      </c>
      <c r="AE285" s="76">
        <f t="shared" si="120"/>
        <v>1</v>
      </c>
      <c r="AF285" s="89">
        <f t="shared" si="124"/>
        <v>1</v>
      </c>
      <c r="AG285" s="168">
        <f t="shared" si="118"/>
        <v>7.0814814676096863E-2</v>
      </c>
      <c r="AH285" s="165">
        <f t="shared" si="130"/>
        <v>0</v>
      </c>
      <c r="AI285" s="212">
        <f t="shared" si="121"/>
        <v>1</v>
      </c>
      <c r="AJ285" s="102">
        <f t="shared" si="126"/>
        <v>1.9000004768371526</v>
      </c>
      <c r="AK285" s="6" t="str">
        <f t="shared" si="111"/>
        <v/>
      </c>
      <c r="AL285" s="119">
        <f t="shared" si="128"/>
        <v>0</v>
      </c>
    </row>
    <row r="286" spans="1:38" ht="15.6">
      <c r="A286" s="206">
        <v>34982</v>
      </c>
      <c r="B286">
        <v>4.21000003814697</v>
      </c>
      <c r="C286">
        <v>22.959999084472699</v>
      </c>
      <c r="D286">
        <v>0</v>
      </c>
      <c r="E286">
        <v>34.686652067647998</v>
      </c>
      <c r="F286" s="36">
        <f t="shared" si="106"/>
        <v>4.4253424897408795</v>
      </c>
      <c r="G286" s="41">
        <f t="shared" si="112"/>
        <v>43.668731349728951</v>
      </c>
      <c r="H286" s="42">
        <f t="shared" si="113"/>
        <v>0.87337462699457902</v>
      </c>
      <c r="I286" s="61">
        <f t="shared" si="107"/>
        <v>18.272499322891267</v>
      </c>
      <c r="J286" s="35">
        <f t="shared" si="108"/>
        <v>1</v>
      </c>
      <c r="K286" s="89">
        <f t="shared" si="119"/>
        <v>1</v>
      </c>
      <c r="L286" s="89">
        <f t="shared" si="123"/>
        <v>1</v>
      </c>
      <c r="M286" s="168">
        <f t="shared" si="114"/>
        <v>0.11476569558086705</v>
      </c>
      <c r="N286" s="165">
        <f t="shared" si="129"/>
        <v>0</v>
      </c>
      <c r="O286" s="212">
        <f t="shared" si="122"/>
        <v>1</v>
      </c>
      <c r="P286" s="102">
        <f t="shared" si="125"/>
        <v>0.21400012969972124</v>
      </c>
      <c r="Q286" s="6" t="str">
        <f t="shared" si="105"/>
        <v/>
      </c>
      <c r="R286" s="119">
        <f t="shared" si="127"/>
        <v>0</v>
      </c>
      <c r="S286">
        <v>283</v>
      </c>
      <c r="T286">
        <v>148.6</v>
      </c>
      <c r="U286" s="206">
        <v>39730</v>
      </c>
      <c r="V286">
        <v>4.0199999809265101</v>
      </c>
      <c r="W286">
        <v>17.889999389648398</v>
      </c>
      <c r="X286">
        <v>0</v>
      </c>
      <c r="Y286">
        <v>34.729657933519697</v>
      </c>
      <c r="Z286" s="36">
        <f t="shared" si="109"/>
        <v>3.4915144672729794</v>
      </c>
      <c r="AA286" s="41">
        <f t="shared" si="115"/>
        <v>11.363737248558227</v>
      </c>
      <c r="AB286" s="42">
        <f t="shared" si="116"/>
        <v>0.22727474497116454</v>
      </c>
      <c r="AC286" s="61">
        <f t="shared" si="110"/>
        <v>14.422499537467926</v>
      </c>
      <c r="AD286" s="37">
        <f t="shared" si="117"/>
        <v>1</v>
      </c>
      <c r="AE286" s="76">
        <f t="shared" si="120"/>
        <v>1</v>
      </c>
      <c r="AF286" s="89">
        <f t="shared" si="124"/>
        <v>1</v>
      </c>
      <c r="AG286" s="168">
        <f t="shared" si="118"/>
        <v>8.3097938649609029E-2</v>
      </c>
      <c r="AH286" s="165">
        <f t="shared" si="130"/>
        <v>0</v>
      </c>
      <c r="AI286" s="212">
        <f t="shared" si="121"/>
        <v>1</v>
      </c>
      <c r="AJ286" s="102">
        <f t="shared" si="126"/>
        <v>1.9000004768371526</v>
      </c>
      <c r="AK286" s="6" t="str">
        <f t="shared" si="111"/>
        <v/>
      </c>
      <c r="AL286" s="119">
        <f t="shared" si="128"/>
        <v>0</v>
      </c>
    </row>
    <row r="287" spans="1:38" ht="15.6">
      <c r="A287" s="206">
        <v>34983</v>
      </c>
      <c r="B287">
        <v>10.6199998855591</v>
      </c>
      <c r="C287">
        <v>17.389999389648398</v>
      </c>
      <c r="D287">
        <v>0</v>
      </c>
      <c r="E287">
        <v>34.933116608967701</v>
      </c>
      <c r="F287" s="36">
        <f t="shared" si="106"/>
        <v>2.713868490384634</v>
      </c>
      <c r="G287" s="41">
        <f t="shared" si="112"/>
        <v>41.497636557421245</v>
      </c>
      <c r="H287" s="42">
        <f t="shared" si="113"/>
        <v>0.82995273114842494</v>
      </c>
      <c r="I287" s="61">
        <f t="shared" si="107"/>
        <v>15.697499513626074</v>
      </c>
      <c r="J287" s="35">
        <f t="shared" si="108"/>
        <v>1</v>
      </c>
      <c r="K287" s="89">
        <f t="shared" si="119"/>
        <v>1</v>
      </c>
      <c r="L287" s="89">
        <f t="shared" si="123"/>
        <v>1</v>
      </c>
      <c r="M287" s="168">
        <f t="shared" si="114"/>
        <v>9.601457615991596E-2</v>
      </c>
      <c r="N287" s="165">
        <f t="shared" si="129"/>
        <v>0</v>
      </c>
      <c r="O287" s="212">
        <f t="shared" si="122"/>
        <v>1</v>
      </c>
      <c r="P287" s="102">
        <f t="shared" si="125"/>
        <v>0</v>
      </c>
      <c r="Q287" s="6" t="str">
        <f t="shared" si="105"/>
        <v/>
      </c>
      <c r="R287" s="119">
        <f t="shared" si="127"/>
        <v>0</v>
      </c>
      <c r="S287">
        <v>284</v>
      </c>
      <c r="T287">
        <v>-37.450000000000003</v>
      </c>
      <c r="U287" s="206">
        <v>39731</v>
      </c>
      <c r="V287">
        <v>3.9400000572204599</v>
      </c>
      <c r="W287">
        <v>21.319999694824201</v>
      </c>
      <c r="X287">
        <v>0</v>
      </c>
      <c r="Y287">
        <v>34.975243904211602</v>
      </c>
      <c r="Z287" s="36">
        <f t="shared" si="109"/>
        <v>4.1653292450395796</v>
      </c>
      <c r="AA287" s="41">
        <f t="shared" si="115"/>
        <v>8.0314738525265632</v>
      </c>
      <c r="AB287" s="42">
        <f t="shared" si="116"/>
        <v>0.16062947705053127</v>
      </c>
      <c r="AC287" s="61">
        <f t="shared" si="110"/>
        <v>16.974999785423265</v>
      </c>
      <c r="AD287" s="37" t="str">
        <f t="shared" si="117"/>
        <v xml:space="preserve"> </v>
      </c>
      <c r="AE287" s="76">
        <f t="shared" si="120"/>
        <v>1</v>
      </c>
      <c r="AF287" s="89">
        <f t="shared" si="124"/>
        <v>1</v>
      </c>
      <c r="AG287" s="168">
        <f t="shared" si="118"/>
        <v>0.1071534714759063</v>
      </c>
      <c r="AH287" s="165">
        <f t="shared" si="130"/>
        <v>0</v>
      </c>
      <c r="AI287" s="212">
        <f t="shared" si="121"/>
        <v>1</v>
      </c>
      <c r="AJ287" s="102">
        <f t="shared" si="126"/>
        <v>1.9000004768371526</v>
      </c>
      <c r="AK287" s="6">
        <f t="shared" si="111"/>
        <v>39731</v>
      </c>
      <c r="AL287" s="119">
        <f t="shared" si="128"/>
        <v>1</v>
      </c>
    </row>
    <row r="288" spans="1:38" ht="15.6">
      <c r="A288" s="206">
        <v>34984</v>
      </c>
      <c r="B288">
        <v>7.1700000762939498</v>
      </c>
      <c r="C288">
        <v>18.680000305175799</v>
      </c>
      <c r="D288">
        <v>7.5</v>
      </c>
      <c r="E288">
        <v>35.177895290294401</v>
      </c>
      <c r="F288" s="36">
        <f t="shared" si="106"/>
        <v>3.4423986590526581</v>
      </c>
      <c r="G288" s="41">
        <f t="shared" si="112"/>
        <v>46.24371763017912</v>
      </c>
      <c r="H288" s="42">
        <f t="shared" si="113"/>
        <v>0.92487435260358242</v>
      </c>
      <c r="I288" s="61">
        <f t="shared" si="107"/>
        <v>15.802500247955336</v>
      </c>
      <c r="J288" s="35">
        <f t="shared" si="108"/>
        <v>1</v>
      </c>
      <c r="K288" s="89">
        <f t="shared" si="119"/>
        <v>1</v>
      </c>
      <c r="L288" s="89">
        <f t="shared" si="123"/>
        <v>1</v>
      </c>
      <c r="M288" s="168">
        <f t="shared" si="114"/>
        <v>9.7016522108501063E-2</v>
      </c>
      <c r="N288" s="165">
        <f t="shared" si="129"/>
        <v>0</v>
      </c>
      <c r="O288" s="212">
        <f t="shared" si="122"/>
        <v>1</v>
      </c>
      <c r="P288" s="102">
        <f t="shared" si="125"/>
        <v>0</v>
      </c>
      <c r="Q288" s="6">
        <f t="shared" si="105"/>
        <v>34984</v>
      </c>
      <c r="R288" s="119">
        <f t="shared" si="127"/>
        <v>1</v>
      </c>
      <c r="S288">
        <v>285</v>
      </c>
      <c r="T288">
        <v>148.6</v>
      </c>
      <c r="U288" s="206">
        <v>39732</v>
      </c>
      <c r="V288">
        <v>5.3899998664856001</v>
      </c>
      <c r="W288">
        <v>22.329999923706101</v>
      </c>
      <c r="X288">
        <v>0</v>
      </c>
      <c r="Y288">
        <v>35.219136904218999</v>
      </c>
      <c r="Z288" s="36">
        <f t="shared" si="109"/>
        <v>4.3083211926191067</v>
      </c>
      <c r="AA288" s="41">
        <f t="shared" si="115"/>
        <v>4.5848168984312778</v>
      </c>
      <c r="AB288" s="42">
        <f t="shared" si="116"/>
        <v>9.1696337968625558E-2</v>
      </c>
      <c r="AC288" s="61">
        <f t="shared" si="110"/>
        <v>18.094999909400975</v>
      </c>
      <c r="AD288" s="37" t="str">
        <f t="shared" si="117"/>
        <v xml:space="preserve"> </v>
      </c>
      <c r="AE288" s="76">
        <f t="shared" si="120"/>
        <v>1</v>
      </c>
      <c r="AF288" s="89">
        <f t="shared" si="124"/>
        <v>1</v>
      </c>
      <c r="AG288" s="168">
        <f t="shared" si="118"/>
        <v>0.11404946734646373</v>
      </c>
      <c r="AH288" s="165">
        <f t="shared" si="130"/>
        <v>0</v>
      </c>
      <c r="AI288" s="212">
        <f t="shared" si="121"/>
        <v>1</v>
      </c>
      <c r="AJ288" s="102">
        <f t="shared" si="126"/>
        <v>1.9000004768371526</v>
      </c>
      <c r="AK288" s="6" t="str">
        <f t="shared" si="111"/>
        <v/>
      </c>
      <c r="AL288" s="119">
        <f t="shared" si="128"/>
        <v>1</v>
      </c>
    </row>
    <row r="289" spans="1:38" ht="15.6">
      <c r="A289" s="206">
        <v>34985</v>
      </c>
      <c r="B289">
        <v>6.9200000762939498</v>
      </c>
      <c r="C289">
        <v>17.469999313354499</v>
      </c>
      <c r="D289">
        <v>5.0999999046325701</v>
      </c>
      <c r="E289">
        <v>35.420922090822998</v>
      </c>
      <c r="F289" s="36">
        <f t="shared" si="106"/>
        <v>3.2396395356992294</v>
      </c>
      <c r="G289" s="41">
        <f t="shared" si="112"/>
        <v>48.752005906252307</v>
      </c>
      <c r="H289" s="42">
        <f t="shared" si="113"/>
        <v>0.9750401181250461</v>
      </c>
      <c r="I289" s="61">
        <f t="shared" si="107"/>
        <v>14.832499504089363</v>
      </c>
      <c r="J289" s="35">
        <f t="shared" si="108"/>
        <v>1</v>
      </c>
      <c r="K289" s="89">
        <f t="shared" si="119"/>
        <v>1</v>
      </c>
      <c r="L289" s="89">
        <f t="shared" si="123"/>
        <v>1</v>
      </c>
      <c r="M289" s="168">
        <f t="shared" si="114"/>
        <v>8.7372336545488233E-2</v>
      </c>
      <c r="N289" s="165">
        <f t="shared" si="129"/>
        <v>0</v>
      </c>
      <c r="O289" s="212">
        <f t="shared" si="122"/>
        <v>1</v>
      </c>
      <c r="P289" s="102">
        <f t="shared" si="125"/>
        <v>0</v>
      </c>
      <c r="Q289" s="6" t="str">
        <f t="shared" si="105"/>
        <v/>
      </c>
      <c r="R289" s="119">
        <f t="shared" si="127"/>
        <v>1</v>
      </c>
      <c r="S289">
        <v>286</v>
      </c>
      <c r="T289">
        <v>-37.450000000000003</v>
      </c>
      <c r="U289" s="206">
        <v>39733</v>
      </c>
      <c r="V289">
        <v>8.9700002670288104</v>
      </c>
      <c r="W289">
        <v>26.7299995422363</v>
      </c>
      <c r="X289">
        <v>0</v>
      </c>
      <c r="Y289">
        <v>35.461271221082797</v>
      </c>
      <c r="Z289" s="36">
        <f t="shared" si="109"/>
        <v>5.0014629588133825</v>
      </c>
      <c r="AA289" s="41">
        <f t="shared" si="115"/>
        <v>0.58364653138057143</v>
      </c>
      <c r="AB289" s="42">
        <f t="shared" si="116"/>
        <v>1.1672930627611428E-2</v>
      </c>
      <c r="AC289" s="61">
        <f t="shared" si="110"/>
        <v>22.289999723434427</v>
      </c>
      <c r="AD289" s="37" t="str">
        <f t="shared" si="117"/>
        <v xml:space="preserve"> </v>
      </c>
      <c r="AE289" s="76" t="str">
        <f t="shared" si="120"/>
        <v/>
      </c>
      <c r="AF289" s="89">
        <f t="shared" si="124"/>
        <v>1</v>
      </c>
      <c r="AG289" s="168">
        <f t="shared" si="118"/>
        <v>0</v>
      </c>
      <c r="AH289" s="165">
        <f t="shared" si="130"/>
        <v>0</v>
      </c>
      <c r="AI289" s="212">
        <f t="shared" si="121"/>
        <v>1</v>
      </c>
      <c r="AJ289" s="102">
        <f t="shared" si="126"/>
        <v>4.3399996757507093</v>
      </c>
      <c r="AK289" s="6" t="str">
        <f t="shared" si="111"/>
        <v/>
      </c>
      <c r="AL289" s="119">
        <f t="shared" si="128"/>
        <v>1</v>
      </c>
    </row>
    <row r="290" spans="1:38" ht="15.6">
      <c r="A290" s="206">
        <v>34986</v>
      </c>
      <c r="B290">
        <v>6.3800001144409197</v>
      </c>
      <c r="C290">
        <v>11.550000190734901</v>
      </c>
      <c r="D290">
        <v>8.3000001907348597</v>
      </c>
      <c r="E290">
        <v>35.662130989748398</v>
      </c>
      <c r="F290" s="36">
        <f t="shared" si="106"/>
        <v>2.0374247028159824</v>
      </c>
      <c r="G290" s="41">
        <f t="shared" si="112"/>
        <v>50</v>
      </c>
      <c r="H290" s="42">
        <f t="shared" si="113"/>
        <v>1</v>
      </c>
      <c r="I290" s="61">
        <f t="shared" si="107"/>
        <v>10.257500171661405</v>
      </c>
      <c r="J290" s="35">
        <f t="shared" si="108"/>
        <v>1</v>
      </c>
      <c r="K290" s="89">
        <f t="shared" si="119"/>
        <v>1</v>
      </c>
      <c r="L290" s="89">
        <f t="shared" si="123"/>
        <v>1</v>
      </c>
      <c r="M290" s="168">
        <f t="shared" si="114"/>
        <v>3.9540762509071202E-2</v>
      </c>
      <c r="N290" s="165">
        <f t="shared" si="129"/>
        <v>0</v>
      </c>
      <c r="O290" s="212">
        <f t="shared" si="122"/>
        <v>1</v>
      </c>
      <c r="P290" s="102">
        <f t="shared" si="125"/>
        <v>0</v>
      </c>
      <c r="Q290" s="6" t="str">
        <f t="shared" si="105"/>
        <v/>
      </c>
      <c r="R290" s="119">
        <f t="shared" si="127"/>
        <v>1</v>
      </c>
      <c r="S290">
        <v>287</v>
      </c>
      <c r="T290">
        <v>148.6</v>
      </c>
      <c r="U290" s="206">
        <v>39734</v>
      </c>
      <c r="V290">
        <v>12.939999580383301</v>
      </c>
      <c r="W290">
        <v>25.2299995422363</v>
      </c>
      <c r="X290">
        <v>0</v>
      </c>
      <c r="Y290">
        <v>35.701581142344097</v>
      </c>
      <c r="Z290" s="36">
        <f t="shared" si="109"/>
        <v>4.3338604754796872</v>
      </c>
      <c r="AA290" s="41">
        <f t="shared" si="115"/>
        <v>0</v>
      </c>
      <c r="AB290" s="42">
        <f t="shared" si="116"/>
        <v>0</v>
      </c>
      <c r="AC290" s="61">
        <f t="shared" si="110"/>
        <v>22.15749955177305</v>
      </c>
      <c r="AD290" s="37" t="str">
        <f t="shared" si="117"/>
        <v xml:space="preserve"> </v>
      </c>
      <c r="AE290" s="76" t="str">
        <f t="shared" si="120"/>
        <v/>
      </c>
      <c r="AF290" s="89">
        <f t="shared" si="124"/>
        <v>1</v>
      </c>
      <c r="AG290" s="168">
        <f t="shared" si="118"/>
        <v>0</v>
      </c>
      <c r="AH290" s="165">
        <f t="shared" si="130"/>
        <v>0</v>
      </c>
      <c r="AI290" s="212">
        <f t="shared" si="121"/>
        <v>1</v>
      </c>
      <c r="AJ290" s="102">
        <f t="shared" si="126"/>
        <v>5.1579994201659813</v>
      </c>
      <c r="AK290" s="6" t="str">
        <f t="shared" si="111"/>
        <v/>
      </c>
      <c r="AL290" s="119">
        <f t="shared" si="128"/>
        <v>1</v>
      </c>
    </row>
    <row r="291" spans="1:38" ht="15.6">
      <c r="A291" s="206">
        <v>34987</v>
      </c>
      <c r="B291">
        <v>3.7000000476837198</v>
      </c>
      <c r="C291">
        <v>14.930000305175801</v>
      </c>
      <c r="D291">
        <v>1.29999995231628</v>
      </c>
      <c r="E291">
        <v>35.901455966265701</v>
      </c>
      <c r="F291" s="36">
        <f t="shared" si="106"/>
        <v>3.0624803296260552</v>
      </c>
      <c r="G291" s="41">
        <f t="shared" si="112"/>
        <v>48.850015688615436</v>
      </c>
      <c r="H291" s="42">
        <f t="shared" si="113"/>
        <v>0.97700031377230867</v>
      </c>
      <c r="I291" s="61">
        <f t="shared" si="107"/>
        <v>12.122500240802781</v>
      </c>
      <c r="J291" s="35">
        <f t="shared" si="108"/>
        <v>1</v>
      </c>
      <c r="K291" s="89">
        <f t="shared" si="119"/>
        <v>1</v>
      </c>
      <c r="L291" s="89">
        <f t="shared" si="123"/>
        <v>1</v>
      </c>
      <c r="M291" s="168">
        <f t="shared" si="114"/>
        <v>5.8508704146030661E-2</v>
      </c>
      <c r="N291" s="165">
        <f t="shared" si="129"/>
        <v>0</v>
      </c>
      <c r="O291" s="212">
        <f t="shared" si="122"/>
        <v>1</v>
      </c>
      <c r="P291" s="102">
        <f t="shared" si="125"/>
        <v>0</v>
      </c>
      <c r="Q291" s="6" t="str">
        <f t="shared" si="105"/>
        <v/>
      </c>
      <c r="R291" s="119">
        <f t="shared" si="127"/>
        <v>1</v>
      </c>
      <c r="S291">
        <v>288</v>
      </c>
      <c r="T291">
        <v>-37.450000000000003</v>
      </c>
      <c r="U291" s="206">
        <v>39735</v>
      </c>
      <c r="V291">
        <v>6.96000003814697</v>
      </c>
      <c r="W291">
        <v>12.4899997711182</v>
      </c>
      <c r="X291">
        <v>2.5999999046325701</v>
      </c>
      <c r="Y291">
        <v>35.940000955544001</v>
      </c>
      <c r="Z291" s="36">
        <f t="shared" si="109"/>
        <v>2.1838847582172112</v>
      </c>
      <c r="AA291" s="41">
        <f t="shared" si="115"/>
        <v>0.85289209805880106</v>
      </c>
      <c r="AB291" s="42">
        <f t="shared" si="116"/>
        <v>1.7057841961176021E-2</v>
      </c>
      <c r="AC291" s="61">
        <f t="shared" si="110"/>
        <v>11.107499837875393</v>
      </c>
      <c r="AD291" s="37" t="str">
        <f t="shared" si="117"/>
        <v xml:space="preserve"> </v>
      </c>
      <c r="AE291" s="76" t="str">
        <f t="shared" si="120"/>
        <v/>
      </c>
      <c r="AF291" s="89">
        <f t="shared" si="124"/>
        <v>1</v>
      </c>
      <c r="AG291" s="168">
        <f t="shared" si="118"/>
        <v>4.7964236098294366E-2</v>
      </c>
      <c r="AH291" s="165">
        <f t="shared" si="130"/>
        <v>0</v>
      </c>
      <c r="AI291" s="212">
        <f t="shared" si="121"/>
        <v>1</v>
      </c>
      <c r="AJ291" s="102">
        <f t="shared" si="126"/>
        <v>5.1579994201659813</v>
      </c>
      <c r="AK291" s="6" t="str">
        <f t="shared" si="111"/>
        <v/>
      </c>
      <c r="AL291" s="119">
        <f t="shared" si="128"/>
        <v>1</v>
      </c>
    </row>
    <row r="292" spans="1:38" ht="15.6">
      <c r="A292" s="206">
        <v>34988</v>
      </c>
      <c r="B292">
        <v>6.4800000190734899</v>
      </c>
      <c r="C292">
        <v>19.709999084472699</v>
      </c>
      <c r="D292">
        <v>0</v>
      </c>
      <c r="E292">
        <v>36.138827493111798</v>
      </c>
      <c r="F292" s="36">
        <f t="shared" si="106"/>
        <v>3.8124478315589885</v>
      </c>
      <c r="G292" s="41">
        <f t="shared" si="112"/>
        <v>45.800057423368244</v>
      </c>
      <c r="H292" s="42">
        <f t="shared" si="113"/>
        <v>0.91600114846736491</v>
      </c>
      <c r="I292" s="61">
        <f t="shared" si="107"/>
        <v>16.402499318122896</v>
      </c>
      <c r="J292" s="35">
        <f t="shared" si="108"/>
        <v>1</v>
      </c>
      <c r="K292" s="89">
        <f t="shared" si="119"/>
        <v>1</v>
      </c>
      <c r="L292" s="89">
        <f t="shared" si="123"/>
        <v>1</v>
      </c>
      <c r="M292" s="168">
        <f t="shared" si="114"/>
        <v>0.10247636486775229</v>
      </c>
      <c r="N292" s="165">
        <f t="shared" si="129"/>
        <v>0</v>
      </c>
      <c r="O292" s="212">
        <f t="shared" si="122"/>
        <v>1</v>
      </c>
      <c r="P292" s="102">
        <f t="shared" si="125"/>
        <v>0</v>
      </c>
      <c r="Q292" s="6" t="str">
        <f t="shared" si="105"/>
        <v/>
      </c>
      <c r="R292" s="119">
        <f t="shared" si="127"/>
        <v>1</v>
      </c>
      <c r="S292">
        <v>289</v>
      </c>
      <c r="T292">
        <v>148.6</v>
      </c>
      <c r="U292" s="206">
        <v>39736</v>
      </c>
      <c r="V292">
        <v>4.0500001907348597</v>
      </c>
      <c r="W292">
        <v>17.2700004577637</v>
      </c>
      <c r="X292">
        <v>0.20000000298023199</v>
      </c>
      <c r="Y292">
        <v>36.1764614228643</v>
      </c>
      <c r="Z292" s="36">
        <f t="shared" si="109"/>
        <v>3.5142970558807742</v>
      </c>
      <c r="AA292" s="41">
        <f t="shared" si="115"/>
        <v>0</v>
      </c>
      <c r="AB292" s="42">
        <f t="shared" si="116"/>
        <v>0</v>
      </c>
      <c r="AC292" s="61">
        <f t="shared" si="110"/>
        <v>13.965000391006491</v>
      </c>
      <c r="AD292" s="37" t="str">
        <f t="shared" si="117"/>
        <v xml:space="preserve"> </v>
      </c>
      <c r="AE292" s="76" t="str">
        <f t="shared" si="120"/>
        <v/>
      </c>
      <c r="AF292" s="89">
        <f t="shared" si="124"/>
        <v>1</v>
      </c>
      <c r="AG292" s="168">
        <f t="shared" si="118"/>
        <v>7.8245698664223109E-2</v>
      </c>
      <c r="AH292" s="165">
        <f t="shared" si="130"/>
        <v>0</v>
      </c>
      <c r="AI292" s="212">
        <f t="shared" si="121"/>
        <v>1</v>
      </c>
      <c r="AJ292" s="102">
        <f t="shared" si="126"/>
        <v>5.1579994201659813</v>
      </c>
      <c r="AK292" s="6" t="str">
        <f t="shared" si="111"/>
        <v/>
      </c>
      <c r="AL292" s="119">
        <f t="shared" si="128"/>
        <v>1</v>
      </c>
    </row>
    <row r="293" spans="1:38" ht="15.6">
      <c r="A293" s="206">
        <v>34989</v>
      </c>
      <c r="B293">
        <v>8.4099998474121094</v>
      </c>
      <c r="C293">
        <v>24.690000534057599</v>
      </c>
      <c r="D293">
        <v>0</v>
      </c>
      <c r="E293">
        <v>36.374162017192901</v>
      </c>
      <c r="F293" s="36">
        <f t="shared" si="106"/>
        <v>4.7326970123498979</v>
      </c>
      <c r="G293" s="41">
        <f t="shared" si="112"/>
        <v>42.013899813488322</v>
      </c>
      <c r="H293" s="42">
        <f t="shared" si="113"/>
        <v>0.8402779962697664</v>
      </c>
      <c r="I293" s="61">
        <f t="shared" si="107"/>
        <v>20.620000362396226</v>
      </c>
      <c r="J293" s="35">
        <f t="shared" si="108"/>
        <v>1</v>
      </c>
      <c r="K293" s="89">
        <f t="shared" si="119"/>
        <v>1</v>
      </c>
      <c r="L293" s="89">
        <f t="shared" si="123"/>
        <v>1</v>
      </c>
      <c r="M293" s="168">
        <f t="shared" si="114"/>
        <v>0.1016245243820425</v>
      </c>
      <c r="N293" s="165">
        <f t="shared" si="129"/>
        <v>1</v>
      </c>
      <c r="O293" s="212">
        <f t="shared" si="122"/>
        <v>1</v>
      </c>
      <c r="P293" s="102">
        <f t="shared" si="125"/>
        <v>1.2960002899169809</v>
      </c>
      <c r="Q293" s="6" t="str">
        <f t="shared" si="105"/>
        <v/>
      </c>
      <c r="R293" s="119">
        <f t="shared" si="127"/>
        <v>1</v>
      </c>
      <c r="S293">
        <v>290</v>
      </c>
      <c r="T293">
        <v>-37.450000000000003</v>
      </c>
      <c r="U293" s="206">
        <v>39737</v>
      </c>
      <c r="V293">
        <v>5.5100002288818404</v>
      </c>
      <c r="W293">
        <v>18.459999084472699</v>
      </c>
      <c r="X293">
        <v>0</v>
      </c>
      <c r="Y293">
        <v>36.410879205051302</v>
      </c>
      <c r="Z293" s="36">
        <f t="shared" si="109"/>
        <v>3.6637462081718275</v>
      </c>
      <c r="AA293" s="41">
        <f t="shared" si="115"/>
        <v>0</v>
      </c>
      <c r="AB293" s="42">
        <f t="shared" si="116"/>
        <v>0</v>
      </c>
      <c r="AC293" s="61">
        <f t="shared" si="110"/>
        <v>15.222499370574983</v>
      </c>
      <c r="AD293" s="37" t="str">
        <f t="shared" si="117"/>
        <v xml:space="preserve"> </v>
      </c>
      <c r="AE293" s="76" t="str">
        <f t="shared" si="120"/>
        <v/>
      </c>
      <c r="AF293" s="89">
        <f t="shared" si="124"/>
        <v>1</v>
      </c>
      <c r="AG293" s="168">
        <f t="shared" si="118"/>
        <v>9.1344407879506997E-2</v>
      </c>
      <c r="AH293" s="165">
        <f t="shared" si="130"/>
        <v>0</v>
      </c>
      <c r="AI293" s="212">
        <f t="shared" si="121"/>
        <v>1</v>
      </c>
      <c r="AJ293" s="102">
        <f t="shared" si="126"/>
        <v>5.1579994201659813</v>
      </c>
      <c r="AK293" s="6" t="str">
        <f t="shared" si="111"/>
        <v/>
      </c>
      <c r="AL293" s="119">
        <f t="shared" si="128"/>
        <v>1</v>
      </c>
    </row>
    <row r="294" spans="1:38" ht="15.6">
      <c r="A294" s="206">
        <v>34990</v>
      </c>
      <c r="B294">
        <v>8.2600002288818395</v>
      </c>
      <c r="C294">
        <v>19.459999084472699</v>
      </c>
      <c r="D294">
        <v>0</v>
      </c>
      <c r="E294">
        <v>36.607372478957203</v>
      </c>
      <c r="F294" s="36">
        <f t="shared" si="106"/>
        <v>3.6412475448807351</v>
      </c>
      <c r="G294" s="41">
        <f t="shared" si="112"/>
        <v>39.100901777583736</v>
      </c>
      <c r="H294" s="42">
        <f t="shared" si="113"/>
        <v>0.78201803555167471</v>
      </c>
      <c r="I294" s="61">
        <f t="shared" si="107"/>
        <v>16.659999370574983</v>
      </c>
      <c r="J294" s="35">
        <f t="shared" si="108"/>
        <v>1</v>
      </c>
      <c r="K294" s="89">
        <f t="shared" si="119"/>
        <v>1</v>
      </c>
      <c r="L294" s="89">
        <f t="shared" si="123"/>
        <v>1</v>
      </c>
      <c r="M294" s="168">
        <f t="shared" si="114"/>
        <v>0.10465435856541583</v>
      </c>
      <c r="N294" s="165">
        <f t="shared" si="129"/>
        <v>1</v>
      </c>
      <c r="O294" s="212">
        <f t="shared" si="122"/>
        <v>1</v>
      </c>
      <c r="P294" s="102">
        <f t="shared" si="125"/>
        <v>1.2960002899169809</v>
      </c>
      <c r="Q294" s="6" t="str">
        <f t="shared" si="105"/>
        <v/>
      </c>
      <c r="R294" s="119">
        <f t="shared" si="127"/>
        <v>1</v>
      </c>
      <c r="S294">
        <v>291</v>
      </c>
      <c r="T294">
        <v>148.6</v>
      </c>
      <c r="U294" s="206">
        <v>39738</v>
      </c>
      <c r="V294">
        <v>5.03999996185303</v>
      </c>
      <c r="W294">
        <v>20.170000076293899</v>
      </c>
      <c r="X294">
        <v>0</v>
      </c>
      <c r="Y294">
        <v>36.643167437491996</v>
      </c>
      <c r="Z294" s="36">
        <f t="shared" si="109"/>
        <v>4.068358657567936</v>
      </c>
      <c r="AA294" s="41">
        <f t="shared" si="115"/>
        <v>0</v>
      </c>
      <c r="AB294" s="42">
        <f t="shared" si="116"/>
        <v>0</v>
      </c>
      <c r="AC294" s="61">
        <f t="shared" si="110"/>
        <v>16.38750004768368</v>
      </c>
      <c r="AD294" s="37" t="str">
        <f t="shared" si="117"/>
        <v xml:space="preserve"> </v>
      </c>
      <c r="AE294" s="76" t="str">
        <f t="shared" si="120"/>
        <v/>
      </c>
      <c r="AF294" s="89">
        <f t="shared" si="124"/>
        <v>1</v>
      </c>
      <c r="AG294" s="168">
        <f t="shared" si="118"/>
        <v>0.10234611888772335</v>
      </c>
      <c r="AH294" s="165">
        <f t="shared" si="130"/>
        <v>0</v>
      </c>
      <c r="AI294" s="212">
        <f t="shared" si="121"/>
        <v>1</v>
      </c>
      <c r="AJ294" s="102">
        <f t="shared" si="126"/>
        <v>5.1579994201659813</v>
      </c>
      <c r="AK294" s="6" t="str">
        <f t="shared" si="111"/>
        <v/>
      </c>
      <c r="AL294" s="119">
        <f t="shared" si="128"/>
        <v>1</v>
      </c>
    </row>
    <row r="295" spans="1:38" ht="15.6">
      <c r="A295" s="206">
        <v>34991</v>
      </c>
      <c r="B295">
        <v>8.9300003051757795</v>
      </c>
      <c r="C295">
        <v>28.889999389648398</v>
      </c>
      <c r="D295">
        <v>0.10000000149011599</v>
      </c>
      <c r="E295">
        <v>36.838371818853197</v>
      </c>
      <c r="F295" s="36">
        <f t="shared" si="106"/>
        <v>5.6718772049282302</v>
      </c>
      <c r="G295" s="41">
        <f t="shared" si="112"/>
        <v>34.663400015131266</v>
      </c>
      <c r="H295" s="42">
        <f t="shared" si="113"/>
        <v>0.69326800030262536</v>
      </c>
      <c r="I295" s="61">
        <f t="shared" si="107"/>
        <v>23.899999618530245</v>
      </c>
      <c r="J295" s="35">
        <f t="shared" si="108"/>
        <v>1</v>
      </c>
      <c r="K295" s="89" t="str">
        <f t="shared" si="119"/>
        <v/>
      </c>
      <c r="L295" s="89">
        <f t="shared" si="123"/>
        <v>1</v>
      </c>
      <c r="M295" s="168">
        <f t="shared" si="114"/>
        <v>0</v>
      </c>
      <c r="N295" s="165">
        <f t="shared" si="129"/>
        <v>0</v>
      </c>
      <c r="O295" s="212">
        <f t="shared" si="122"/>
        <v>1</v>
      </c>
      <c r="P295" s="102">
        <f t="shared" si="125"/>
        <v>5.2159999847411767</v>
      </c>
      <c r="Q295" s="6" t="str">
        <f t="shared" si="105"/>
        <v/>
      </c>
      <c r="R295" s="119">
        <f t="shared" si="127"/>
        <v>1</v>
      </c>
      <c r="S295">
        <v>292</v>
      </c>
      <c r="T295">
        <v>-37.450000000000003</v>
      </c>
      <c r="U295" s="206">
        <v>39739</v>
      </c>
      <c r="V295">
        <v>6.1100001335143999</v>
      </c>
      <c r="W295">
        <v>27.290000915527301</v>
      </c>
      <c r="X295">
        <v>0</v>
      </c>
      <c r="Y295">
        <v>36.873239255573502</v>
      </c>
      <c r="Z295" s="36">
        <f t="shared" si="109"/>
        <v>5.4961063859112835</v>
      </c>
      <c r="AA295" s="41">
        <f t="shared" si="115"/>
        <v>0</v>
      </c>
      <c r="AB295" s="42">
        <f t="shared" si="116"/>
        <v>0</v>
      </c>
      <c r="AC295" s="61">
        <f t="shared" si="110"/>
        <v>21.995000720024077</v>
      </c>
      <c r="AD295" s="37" t="str">
        <f t="shared" si="117"/>
        <v xml:space="preserve"> </v>
      </c>
      <c r="AE295" s="76" t="str">
        <f t="shared" si="120"/>
        <v/>
      </c>
      <c r="AF295" s="89">
        <f t="shared" si="124"/>
        <v>1</v>
      </c>
      <c r="AG295" s="168">
        <f t="shared" si="118"/>
        <v>0</v>
      </c>
      <c r="AH295" s="165">
        <f t="shared" si="130"/>
        <v>0</v>
      </c>
      <c r="AI295" s="212">
        <f t="shared" si="121"/>
        <v>1</v>
      </c>
      <c r="AJ295" s="102">
        <f t="shared" si="126"/>
        <v>7.5539999961852429</v>
      </c>
      <c r="AK295" s="6" t="str">
        <f t="shared" si="111"/>
        <v/>
      </c>
      <c r="AL295" s="119">
        <f t="shared" si="128"/>
        <v>0</v>
      </c>
    </row>
    <row r="296" spans="1:38" ht="15.6">
      <c r="A296" s="206">
        <v>34992</v>
      </c>
      <c r="B296">
        <v>5.6399998664856001</v>
      </c>
      <c r="C296">
        <v>9.9399995803833008</v>
      </c>
      <c r="D296">
        <v>4</v>
      </c>
      <c r="E296">
        <v>37.067072977328998</v>
      </c>
      <c r="F296" s="36">
        <f t="shared" si="106"/>
        <v>1.8465222250489086</v>
      </c>
      <c r="G296" s="41">
        <f t="shared" si="112"/>
        <v>37.18618223509214</v>
      </c>
      <c r="H296" s="42">
        <f t="shared" si="113"/>
        <v>0.74372364470184282</v>
      </c>
      <c r="I296" s="61">
        <f t="shared" si="107"/>
        <v>8.8649996519088763</v>
      </c>
      <c r="J296" s="35">
        <f t="shared" si="108"/>
        <v>1</v>
      </c>
      <c r="K296" s="89" t="str">
        <f t="shared" si="119"/>
        <v/>
      </c>
      <c r="L296" s="89">
        <f t="shared" si="123"/>
        <v>1</v>
      </c>
      <c r="M296" s="168">
        <f t="shared" si="114"/>
        <v>2.6855688419738129E-2</v>
      </c>
      <c r="N296" s="165">
        <f t="shared" si="129"/>
        <v>0</v>
      </c>
      <c r="O296" s="212">
        <f t="shared" si="122"/>
        <v>1</v>
      </c>
      <c r="P296" s="102">
        <f t="shared" si="125"/>
        <v>5.2159999847411767</v>
      </c>
      <c r="Q296" s="6" t="str">
        <f t="shared" si="105"/>
        <v/>
      </c>
      <c r="R296" s="119">
        <f t="shared" si="127"/>
        <v>1</v>
      </c>
      <c r="S296">
        <v>293</v>
      </c>
      <c r="T296">
        <v>148.6</v>
      </c>
      <c r="U296" s="206">
        <v>39740</v>
      </c>
      <c r="V296">
        <v>12.060000419616699</v>
      </c>
      <c r="W296">
        <v>28.040000915527301</v>
      </c>
      <c r="X296">
        <v>0</v>
      </c>
      <c r="Y296">
        <v>37.101007794682801</v>
      </c>
      <c r="Z296" s="36">
        <f t="shared" si="109"/>
        <v>5.2698923538191194</v>
      </c>
      <c r="AA296" s="41">
        <f t="shared" si="115"/>
        <v>0</v>
      </c>
      <c r="AB296" s="42">
        <f t="shared" si="116"/>
        <v>0</v>
      </c>
      <c r="AC296" s="61">
        <f t="shared" si="110"/>
        <v>24.045000791549651</v>
      </c>
      <c r="AD296" s="37" t="str">
        <f t="shared" si="117"/>
        <v xml:space="preserve"> </v>
      </c>
      <c r="AE296" s="76" t="str">
        <f t="shared" si="120"/>
        <v/>
      </c>
      <c r="AF296" s="89">
        <f t="shared" si="124"/>
        <v>1</v>
      </c>
      <c r="AG296" s="168">
        <f t="shared" si="118"/>
        <v>0</v>
      </c>
      <c r="AH296" s="165">
        <f t="shared" si="130"/>
        <v>0</v>
      </c>
      <c r="AI296" s="212">
        <f t="shared" si="121"/>
        <v>1</v>
      </c>
      <c r="AJ296" s="102">
        <f t="shared" si="126"/>
        <v>11.590000629424964</v>
      </c>
      <c r="AK296" s="6" t="str">
        <f t="shared" si="111"/>
        <v/>
      </c>
      <c r="AL296" s="119">
        <f t="shared" si="128"/>
        <v>0</v>
      </c>
    </row>
    <row r="297" spans="1:38" ht="15.6">
      <c r="A297" s="206">
        <v>34993</v>
      </c>
      <c r="B297">
        <v>2.9800000190734899</v>
      </c>
      <c r="C297">
        <v>8.9300003051757795</v>
      </c>
      <c r="D297">
        <v>21.899999618530298</v>
      </c>
      <c r="E297">
        <v>37.293388894833001</v>
      </c>
      <c r="F297" s="36">
        <f t="shared" si="106"/>
        <v>2.0286500344873191</v>
      </c>
      <c r="G297" s="41">
        <f t="shared" si="112"/>
        <v>50</v>
      </c>
      <c r="H297" s="42">
        <f t="shared" si="113"/>
        <v>1</v>
      </c>
      <c r="I297" s="61">
        <f t="shared" si="107"/>
        <v>7.4425002336502075</v>
      </c>
      <c r="J297" s="35">
        <f t="shared" si="108"/>
        <v>1</v>
      </c>
      <c r="K297" s="89">
        <f t="shared" si="119"/>
        <v>1</v>
      </c>
      <c r="L297" s="89">
        <f t="shared" si="123"/>
        <v>1</v>
      </c>
      <c r="M297" s="168">
        <f t="shared" si="114"/>
        <v>1.5705977487779372E-2</v>
      </c>
      <c r="N297" s="165">
        <f t="shared" si="129"/>
        <v>0</v>
      </c>
      <c r="O297" s="212">
        <f t="shared" si="122"/>
        <v>1</v>
      </c>
      <c r="P297" s="102">
        <f t="shared" si="125"/>
        <v>5.2159999847411767</v>
      </c>
      <c r="Q297" s="6" t="str">
        <f t="shared" si="105"/>
        <v/>
      </c>
      <c r="R297" s="119">
        <f t="shared" si="127"/>
        <v>1</v>
      </c>
      <c r="S297">
        <v>294</v>
      </c>
      <c r="T297">
        <v>-37.450000000000003</v>
      </c>
      <c r="U297" s="206">
        <v>39741</v>
      </c>
      <c r="V297">
        <v>7.3000001907348597</v>
      </c>
      <c r="W297">
        <v>15.079999923706101</v>
      </c>
      <c r="X297">
        <v>0.20000000298023199</v>
      </c>
      <c r="Y297">
        <v>37.326386190207202</v>
      </c>
      <c r="Z297" s="36">
        <f t="shared" si="109"/>
        <v>2.833450982943492</v>
      </c>
      <c r="AA297" s="41">
        <f t="shared" si="115"/>
        <v>0</v>
      </c>
      <c r="AB297" s="42">
        <f t="shared" si="116"/>
        <v>0</v>
      </c>
      <c r="AC297" s="61">
        <f t="shared" si="110"/>
        <v>13.134999990463291</v>
      </c>
      <c r="AD297" s="37" t="str">
        <f t="shared" si="117"/>
        <v xml:space="preserve"> </v>
      </c>
      <c r="AE297" s="76" t="str">
        <f t="shared" si="120"/>
        <v/>
      </c>
      <c r="AF297" s="89">
        <f t="shared" si="124"/>
        <v>1</v>
      </c>
      <c r="AG297" s="168">
        <f t="shared" si="118"/>
        <v>6.9335430090541009E-2</v>
      </c>
      <c r="AH297" s="165">
        <f t="shared" si="130"/>
        <v>0</v>
      </c>
      <c r="AI297" s="212">
        <f t="shared" si="121"/>
        <v>1</v>
      </c>
      <c r="AJ297" s="102">
        <f t="shared" si="126"/>
        <v>11.590000629424964</v>
      </c>
      <c r="AK297" s="6" t="str">
        <f t="shared" si="111"/>
        <v/>
      </c>
      <c r="AL297" s="119">
        <f t="shared" si="128"/>
        <v>0</v>
      </c>
    </row>
    <row r="298" spans="1:38" ht="15.6">
      <c r="A298" s="206">
        <v>34994</v>
      </c>
      <c r="B298">
        <v>6.0199999809265101</v>
      </c>
      <c r="C298">
        <v>13.1400003433228</v>
      </c>
      <c r="D298">
        <v>18.799999237060501</v>
      </c>
      <c r="E298">
        <v>37.517232511813397</v>
      </c>
      <c r="F298" s="36">
        <f t="shared" si="106"/>
        <v>2.5731553138257501</v>
      </c>
      <c r="G298" s="41">
        <f t="shared" si="112"/>
        <v>50</v>
      </c>
      <c r="H298" s="42">
        <f t="shared" si="113"/>
        <v>1</v>
      </c>
      <c r="I298" s="61">
        <f t="shared" si="107"/>
        <v>11.360000252723728</v>
      </c>
      <c r="J298" s="35">
        <f t="shared" si="108"/>
        <v>1</v>
      </c>
      <c r="K298" s="89">
        <f t="shared" si="119"/>
        <v>1</v>
      </c>
      <c r="L298" s="89">
        <f t="shared" si="123"/>
        <v>1</v>
      </c>
      <c r="M298" s="168">
        <f t="shared" si="114"/>
        <v>5.0545177895330161E-2</v>
      </c>
      <c r="N298" s="165">
        <f t="shared" si="129"/>
        <v>0</v>
      </c>
      <c r="O298" s="212">
        <f t="shared" si="122"/>
        <v>1</v>
      </c>
      <c r="P298" s="102">
        <f t="shared" si="125"/>
        <v>5.2159999847411767</v>
      </c>
      <c r="Q298" s="6" t="str">
        <f t="shared" si="105"/>
        <v/>
      </c>
      <c r="R298" s="119">
        <f t="shared" si="127"/>
        <v>1</v>
      </c>
      <c r="S298">
        <v>295</v>
      </c>
      <c r="T298">
        <v>148.6</v>
      </c>
      <c r="U298" s="206">
        <v>39742</v>
      </c>
      <c r="V298">
        <v>5.0199999809265101</v>
      </c>
      <c r="W298">
        <v>14.3900003433228</v>
      </c>
      <c r="X298">
        <v>0</v>
      </c>
      <c r="Y298">
        <v>37.549287577533597</v>
      </c>
      <c r="Z298" s="36">
        <f t="shared" si="109"/>
        <v>2.9678702394156966</v>
      </c>
      <c r="AA298" s="41">
        <f t="shared" si="115"/>
        <v>0</v>
      </c>
      <c r="AB298" s="42">
        <f t="shared" si="116"/>
        <v>0</v>
      </c>
      <c r="AC298" s="61">
        <f t="shared" si="110"/>
        <v>12.047500252723728</v>
      </c>
      <c r="AD298" s="37" t="str">
        <f t="shared" si="117"/>
        <v xml:space="preserve"> </v>
      </c>
      <c r="AE298" s="76" t="str">
        <f t="shared" si="120"/>
        <v/>
      </c>
      <c r="AF298" s="89">
        <f t="shared" si="124"/>
        <v>1</v>
      </c>
      <c r="AG298" s="168">
        <f t="shared" si="118"/>
        <v>5.7715891434593852E-2</v>
      </c>
      <c r="AH298" s="165">
        <f t="shared" si="130"/>
        <v>0</v>
      </c>
      <c r="AI298" s="212">
        <f t="shared" si="121"/>
        <v>1</v>
      </c>
      <c r="AJ298" s="102">
        <f t="shared" si="126"/>
        <v>11.590000629424964</v>
      </c>
      <c r="AK298" s="6" t="str">
        <f t="shared" si="111"/>
        <v/>
      </c>
      <c r="AL298" s="119">
        <f t="shared" si="128"/>
        <v>0</v>
      </c>
    </row>
    <row r="299" spans="1:38" ht="15.6">
      <c r="A299" s="206">
        <v>34995</v>
      </c>
      <c r="B299">
        <v>8.6199998855590803</v>
      </c>
      <c r="C299">
        <v>11.8599996566772</v>
      </c>
      <c r="D299">
        <v>49.599998474121101</v>
      </c>
      <c r="E299">
        <v>37.738516768718704</v>
      </c>
      <c r="F299" s="36">
        <f t="shared" si="106"/>
        <v>1.7881217027379273</v>
      </c>
      <c r="G299" s="41">
        <f t="shared" si="112"/>
        <v>50</v>
      </c>
      <c r="H299" s="42">
        <f t="shared" si="113"/>
        <v>1</v>
      </c>
      <c r="I299" s="61">
        <f t="shared" si="107"/>
        <v>11.04999971389767</v>
      </c>
      <c r="J299" s="35">
        <f t="shared" si="108"/>
        <v>1</v>
      </c>
      <c r="K299" s="89">
        <f t="shared" si="119"/>
        <v>1</v>
      </c>
      <c r="L299" s="89">
        <f t="shared" si="123"/>
        <v>1</v>
      </c>
      <c r="M299" s="168">
        <f t="shared" si="114"/>
        <v>4.7381075514686788E-2</v>
      </c>
      <c r="N299" s="165">
        <f t="shared" si="129"/>
        <v>0</v>
      </c>
      <c r="O299" s="212">
        <f t="shared" si="122"/>
        <v>1</v>
      </c>
      <c r="P299" s="102">
        <f t="shared" si="125"/>
        <v>5.2159999847411767</v>
      </c>
      <c r="Q299" s="6" t="str">
        <f t="shared" si="105"/>
        <v/>
      </c>
      <c r="R299" s="119">
        <f t="shared" si="127"/>
        <v>1</v>
      </c>
      <c r="S299">
        <v>296</v>
      </c>
      <c r="T299">
        <v>-37.450000000000003</v>
      </c>
      <c r="U299" s="206">
        <v>39743</v>
      </c>
      <c r="V299">
        <v>2.5699999332428001</v>
      </c>
      <c r="W299">
        <v>11</v>
      </c>
      <c r="X299">
        <v>10.1000003814697</v>
      </c>
      <c r="Y299">
        <v>37.769625092049203</v>
      </c>
      <c r="Z299" s="36">
        <f t="shared" si="109"/>
        <v>2.5309783294264179</v>
      </c>
      <c r="AA299" s="41">
        <f t="shared" si="115"/>
        <v>8.0752177179285649</v>
      </c>
      <c r="AB299" s="42">
        <f t="shared" si="116"/>
        <v>0.1615043543585713</v>
      </c>
      <c r="AC299" s="61">
        <f t="shared" si="110"/>
        <v>8.8924999833106995</v>
      </c>
      <c r="AD299" s="37" t="str">
        <f t="shared" si="117"/>
        <v xml:space="preserve"> </v>
      </c>
      <c r="AE299" s="76">
        <f t="shared" si="120"/>
        <v>1</v>
      </c>
      <c r="AF299" s="89">
        <f t="shared" si="124"/>
        <v>1</v>
      </c>
      <c r="AG299" s="168">
        <f t="shared" si="118"/>
        <v>2.70905505753498E-2</v>
      </c>
      <c r="AH299" s="165">
        <f t="shared" si="130"/>
        <v>0</v>
      </c>
      <c r="AI299" s="212">
        <f t="shared" si="121"/>
        <v>1</v>
      </c>
      <c r="AJ299" s="102">
        <f t="shared" si="126"/>
        <v>8.958000850677422</v>
      </c>
      <c r="AK299" s="6" t="str">
        <f t="shared" si="111"/>
        <v/>
      </c>
      <c r="AL299" s="119">
        <f t="shared" si="128"/>
        <v>0</v>
      </c>
    </row>
    <row r="300" spans="1:38" ht="15.6">
      <c r="A300" s="206">
        <v>34996</v>
      </c>
      <c r="B300">
        <v>7.0700001716613796</v>
      </c>
      <c r="C300">
        <v>14.930000305175801</v>
      </c>
      <c r="D300">
        <v>60.5</v>
      </c>
      <c r="E300">
        <v>37.957154605996998</v>
      </c>
      <c r="F300" s="36">
        <f t="shared" si="106"/>
        <v>2.877127900456053</v>
      </c>
      <c r="G300" s="41">
        <f t="shared" si="112"/>
        <v>50</v>
      </c>
      <c r="H300" s="42">
        <f t="shared" si="113"/>
        <v>1</v>
      </c>
      <c r="I300" s="61">
        <f t="shared" si="107"/>
        <v>12.965000271797196</v>
      </c>
      <c r="J300" s="35">
        <f t="shared" si="108"/>
        <v>1</v>
      </c>
      <c r="K300" s="89">
        <f t="shared" si="119"/>
        <v>1</v>
      </c>
      <c r="L300" s="89">
        <f t="shared" si="123"/>
        <v>1</v>
      </c>
      <c r="M300" s="168">
        <f t="shared" si="114"/>
        <v>6.750730708347101E-2</v>
      </c>
      <c r="N300" s="165">
        <f t="shared" si="129"/>
        <v>0</v>
      </c>
      <c r="O300" s="212">
        <f t="shared" si="122"/>
        <v>1</v>
      </c>
      <c r="P300" s="102">
        <f t="shared" si="125"/>
        <v>5.2159999847411767</v>
      </c>
      <c r="Q300" s="6" t="str">
        <f t="shared" si="105"/>
        <v/>
      </c>
      <c r="R300" s="119">
        <f t="shared" si="127"/>
        <v>1</v>
      </c>
      <c r="S300">
        <v>297</v>
      </c>
      <c r="T300">
        <v>148.6</v>
      </c>
      <c r="U300" s="206">
        <v>39744</v>
      </c>
      <c r="V300">
        <v>3.8499999046325701</v>
      </c>
      <c r="W300">
        <v>14.3599996566772</v>
      </c>
      <c r="X300">
        <v>9.3999996185302699</v>
      </c>
      <c r="Y300">
        <v>37.987311869141003</v>
      </c>
      <c r="Z300" s="36">
        <f t="shared" si="109"/>
        <v>3.1105319003627208</v>
      </c>
      <c r="AA300" s="41">
        <f t="shared" si="115"/>
        <v>14.986791816168656</v>
      </c>
      <c r="AB300" s="42">
        <f t="shared" si="116"/>
        <v>0.29973583632337314</v>
      </c>
      <c r="AC300" s="61">
        <f t="shared" si="110"/>
        <v>11.732499718666043</v>
      </c>
      <c r="AD300" s="37">
        <f t="shared" si="117"/>
        <v>1</v>
      </c>
      <c r="AE300" s="76">
        <f t="shared" si="120"/>
        <v>1</v>
      </c>
      <c r="AF300" s="89">
        <f t="shared" si="124"/>
        <v>1</v>
      </c>
      <c r="AG300" s="168">
        <f t="shared" si="118"/>
        <v>5.4407008359715646E-2</v>
      </c>
      <c r="AH300" s="165">
        <f t="shared" si="130"/>
        <v>0</v>
      </c>
      <c r="AI300" s="212">
        <f t="shared" si="121"/>
        <v>1</v>
      </c>
      <c r="AJ300" s="102">
        <f t="shared" si="126"/>
        <v>6.4320012092589822</v>
      </c>
      <c r="AK300" s="6" t="str">
        <f t="shared" si="111"/>
        <v/>
      </c>
      <c r="AL300" s="119">
        <f t="shared" si="128"/>
        <v>0</v>
      </c>
    </row>
    <row r="301" spans="1:38" ht="15.6">
      <c r="A301" s="206">
        <v>34997</v>
      </c>
      <c r="B301">
        <v>8.4499998092651403</v>
      </c>
      <c r="C301">
        <v>14.819999694824199</v>
      </c>
      <c r="D301">
        <v>0.40000000596046398</v>
      </c>
      <c r="E301">
        <v>38.173058964096803</v>
      </c>
      <c r="F301" s="36">
        <f t="shared" si="106"/>
        <v>2.662272239002343</v>
      </c>
      <c r="G301" s="41">
        <f t="shared" si="112"/>
        <v>48.270182214758591</v>
      </c>
      <c r="H301" s="42">
        <f t="shared" si="113"/>
        <v>0.96540364429517178</v>
      </c>
      <c r="I301" s="61">
        <f t="shared" si="107"/>
        <v>13.227499723434434</v>
      </c>
      <c r="J301" s="35">
        <f t="shared" si="108"/>
        <v>1</v>
      </c>
      <c r="K301" s="89">
        <f t="shared" si="119"/>
        <v>1</v>
      </c>
      <c r="L301" s="89">
        <f t="shared" si="123"/>
        <v>1</v>
      </c>
      <c r="M301" s="168">
        <f t="shared" si="114"/>
        <v>7.0330629801173161E-2</v>
      </c>
      <c r="N301" s="165">
        <f t="shared" si="129"/>
        <v>0</v>
      </c>
      <c r="O301" s="212">
        <f t="shared" si="122"/>
        <v>1</v>
      </c>
      <c r="P301" s="102">
        <f t="shared" si="125"/>
        <v>5.2159999847411767</v>
      </c>
      <c r="Q301" s="6" t="str">
        <f t="shared" si="105"/>
        <v/>
      </c>
      <c r="R301" s="119">
        <f t="shared" si="127"/>
        <v>1</v>
      </c>
      <c r="S301">
        <v>298</v>
      </c>
      <c r="T301">
        <v>-37.450000000000003</v>
      </c>
      <c r="U301" s="206">
        <v>39745</v>
      </c>
      <c r="V301">
        <v>2.4900000095367401</v>
      </c>
      <c r="W301">
        <v>17.909999847412099</v>
      </c>
      <c r="X301">
        <v>0.10000000149011599</v>
      </c>
      <c r="Y301">
        <v>38.202261044196099</v>
      </c>
      <c r="Z301" s="36">
        <f t="shared" si="109"/>
        <v>3.9432202401749303</v>
      </c>
      <c r="AA301" s="41">
        <f t="shared" si="115"/>
        <v>11.932215625518829</v>
      </c>
      <c r="AB301" s="42">
        <f t="shared" si="116"/>
        <v>0.23864431251037657</v>
      </c>
      <c r="AC301" s="61">
        <f t="shared" si="110"/>
        <v>14.054999887943259</v>
      </c>
      <c r="AD301" s="37">
        <f t="shared" si="117"/>
        <v>1</v>
      </c>
      <c r="AE301" s="76">
        <f t="shared" si="120"/>
        <v>1</v>
      </c>
      <c r="AF301" s="89">
        <f t="shared" si="124"/>
        <v>1</v>
      </c>
      <c r="AG301" s="168">
        <f t="shared" si="118"/>
        <v>7.9205386392474555E-2</v>
      </c>
      <c r="AH301" s="165">
        <f t="shared" si="130"/>
        <v>0</v>
      </c>
      <c r="AI301" s="212">
        <f t="shared" si="121"/>
        <v>1</v>
      </c>
      <c r="AJ301" s="102">
        <f t="shared" si="126"/>
        <v>6.4320012092589822</v>
      </c>
      <c r="AK301" s="6" t="str">
        <f t="shared" si="111"/>
        <v/>
      </c>
      <c r="AL301" s="119">
        <f t="shared" si="128"/>
        <v>0</v>
      </c>
    </row>
    <row r="302" spans="1:38" ht="15.6">
      <c r="A302" s="206">
        <v>34998</v>
      </c>
      <c r="B302">
        <v>7.4299998283386204</v>
      </c>
      <c r="C302">
        <v>11.829999923706101</v>
      </c>
      <c r="D302">
        <v>0.20000000298023199</v>
      </c>
      <c r="E302">
        <v>38.386142783466198</v>
      </c>
      <c r="F302" s="36">
        <f t="shared" si="106"/>
        <v>2.0734252099413784</v>
      </c>
      <c r="G302" s="41">
        <f t="shared" si="112"/>
        <v>46.811442049785718</v>
      </c>
      <c r="H302" s="42">
        <f t="shared" si="113"/>
        <v>0.93622884099571435</v>
      </c>
      <c r="I302" s="61">
        <f t="shared" si="107"/>
        <v>10.729999899864231</v>
      </c>
      <c r="J302" s="35">
        <f t="shared" si="108"/>
        <v>1</v>
      </c>
      <c r="K302" s="89">
        <f t="shared" si="119"/>
        <v>1</v>
      </c>
      <c r="L302" s="89">
        <f t="shared" si="123"/>
        <v>1</v>
      </c>
      <c r="M302" s="168">
        <f t="shared" si="114"/>
        <v>4.4169218030765983E-2</v>
      </c>
      <c r="N302" s="165">
        <f t="shared" si="129"/>
        <v>0</v>
      </c>
      <c r="O302" s="212">
        <f t="shared" si="122"/>
        <v>1</v>
      </c>
      <c r="P302" s="102">
        <f t="shared" si="125"/>
        <v>5.2159999847411767</v>
      </c>
      <c r="Q302" s="6" t="str">
        <f t="shared" si="105"/>
        <v/>
      </c>
      <c r="R302" s="119">
        <f t="shared" si="127"/>
        <v>1</v>
      </c>
      <c r="S302">
        <v>299</v>
      </c>
      <c r="T302">
        <v>148.6</v>
      </c>
      <c r="U302" s="206">
        <v>39746</v>
      </c>
      <c r="V302">
        <v>7.9499998092651403</v>
      </c>
      <c r="W302">
        <v>26.4899997711182</v>
      </c>
      <c r="X302">
        <v>0</v>
      </c>
      <c r="Y302">
        <v>38.414385752601703</v>
      </c>
      <c r="Z302" s="36">
        <f t="shared" si="109"/>
        <v>5.4378427978737713</v>
      </c>
      <c r="AA302" s="41">
        <f t="shared" si="115"/>
        <v>7.5819413872198114</v>
      </c>
      <c r="AB302" s="42">
        <f t="shared" si="116"/>
        <v>0.15163882774439622</v>
      </c>
      <c r="AC302" s="61">
        <f t="shared" si="110"/>
        <v>21.854999780654936</v>
      </c>
      <c r="AD302" s="37" t="str">
        <f t="shared" si="117"/>
        <v xml:space="preserve"> </v>
      </c>
      <c r="AE302" s="76">
        <f t="shared" si="120"/>
        <v>1</v>
      </c>
      <c r="AF302" s="89">
        <f t="shared" si="124"/>
        <v>1</v>
      </c>
      <c r="AG302" s="168">
        <f t="shared" si="118"/>
        <v>0</v>
      </c>
      <c r="AH302" s="165">
        <f t="shared" si="130"/>
        <v>0</v>
      </c>
      <c r="AI302" s="212">
        <f t="shared" si="121"/>
        <v>1</v>
      </c>
      <c r="AJ302" s="102">
        <f t="shared" si="126"/>
        <v>8.7160010337829306</v>
      </c>
      <c r="AK302" s="6" t="str">
        <f t="shared" si="111"/>
        <v/>
      </c>
      <c r="AL302" s="119">
        <f t="shared" si="128"/>
        <v>0</v>
      </c>
    </row>
    <row r="303" spans="1:38" ht="15.6">
      <c r="A303" s="206">
        <v>34999</v>
      </c>
      <c r="B303">
        <v>7.0100002288818404</v>
      </c>
      <c r="C303">
        <v>15.1400003433228</v>
      </c>
      <c r="D303">
        <v>0.40000000596046398</v>
      </c>
      <c r="E303">
        <v>38.5963190045536</v>
      </c>
      <c r="F303" s="36">
        <f t="shared" si="106"/>
        <v>2.9831487682438742</v>
      </c>
      <c r="G303" s="41">
        <f t="shared" si="112"/>
        <v>44.824923041151081</v>
      </c>
      <c r="H303" s="42">
        <f t="shared" si="113"/>
        <v>0.89649846082302165</v>
      </c>
      <c r="I303" s="61">
        <f t="shared" si="107"/>
        <v>13.10750031471256</v>
      </c>
      <c r="J303" s="35">
        <f t="shared" si="108"/>
        <v>1</v>
      </c>
      <c r="K303" s="89">
        <f t="shared" si="119"/>
        <v>1</v>
      </c>
      <c r="L303" s="89">
        <f t="shared" si="123"/>
        <v>1</v>
      </c>
      <c r="M303" s="168">
        <f t="shared" si="114"/>
        <v>6.903960541240696E-2</v>
      </c>
      <c r="N303" s="165">
        <f t="shared" si="129"/>
        <v>0</v>
      </c>
      <c r="O303" s="212">
        <f t="shared" si="122"/>
        <v>1</v>
      </c>
      <c r="P303" s="102">
        <f t="shared" si="125"/>
        <v>3.9199996948241962</v>
      </c>
      <c r="Q303" s="6" t="str">
        <f t="shared" si="105"/>
        <v/>
      </c>
      <c r="R303" s="119">
        <f t="shared" si="127"/>
        <v>1</v>
      </c>
      <c r="S303">
        <v>300</v>
      </c>
      <c r="T303">
        <v>-37.450000000000003</v>
      </c>
      <c r="U303" s="206">
        <v>39747</v>
      </c>
      <c r="V303">
        <v>13.6099996566772</v>
      </c>
      <c r="W303">
        <v>30.670000076293899</v>
      </c>
      <c r="X303">
        <v>0.10000000149011599</v>
      </c>
      <c r="Y303">
        <v>38.623599129744797</v>
      </c>
      <c r="Z303" s="36">
        <f t="shared" si="109"/>
        <v>5.9815270413277224</v>
      </c>
      <c r="AA303" s="41">
        <f t="shared" si="115"/>
        <v>2.8967197556477497</v>
      </c>
      <c r="AB303" s="42">
        <f t="shared" si="116"/>
        <v>5.7934395112954992E-2</v>
      </c>
      <c r="AC303" s="61">
        <f t="shared" si="110"/>
        <v>26.404999971389724</v>
      </c>
      <c r="AD303" s="37" t="str">
        <f t="shared" si="117"/>
        <v xml:space="preserve"> </v>
      </c>
      <c r="AE303" s="76">
        <f t="shared" si="120"/>
        <v>1</v>
      </c>
      <c r="AF303" s="89">
        <f t="shared" si="124"/>
        <v>1</v>
      </c>
      <c r="AG303" s="168">
        <f t="shared" si="118"/>
        <v>0</v>
      </c>
      <c r="AH303" s="165">
        <f t="shared" si="130"/>
        <v>0</v>
      </c>
      <c r="AI303" s="212">
        <f t="shared" si="121"/>
        <v>1</v>
      </c>
      <c r="AJ303" s="102">
        <f t="shared" si="126"/>
        <v>14.640001010894711</v>
      </c>
      <c r="AK303" s="6" t="str">
        <f t="shared" si="111"/>
        <v/>
      </c>
      <c r="AL303" s="119">
        <f t="shared" si="128"/>
        <v>0</v>
      </c>
    </row>
    <row r="304" spans="1:38" ht="15.6">
      <c r="A304" s="206">
        <v>35000</v>
      </c>
      <c r="B304">
        <v>7.6700000762939498</v>
      </c>
      <c r="C304">
        <v>11.439999580383301</v>
      </c>
      <c r="D304">
        <v>5.0999999046325701</v>
      </c>
      <c r="E304">
        <v>38.803500567807198</v>
      </c>
      <c r="F304" s="36">
        <f t="shared" si="106"/>
        <v>1.9348175622762731</v>
      </c>
      <c r="G304" s="41">
        <f t="shared" si="112"/>
        <v>48.37706889596263</v>
      </c>
      <c r="H304" s="42">
        <f t="shared" si="113"/>
        <v>0.96754137791925254</v>
      </c>
      <c r="I304" s="61">
        <f t="shared" si="107"/>
        <v>10.497499704360964</v>
      </c>
      <c r="J304" s="35">
        <f t="shared" si="108"/>
        <v>1</v>
      </c>
      <c r="K304" s="89">
        <f t="shared" si="119"/>
        <v>1</v>
      </c>
      <c r="L304" s="89">
        <f t="shared" si="123"/>
        <v>1</v>
      </c>
      <c r="M304" s="168">
        <f t="shared" si="114"/>
        <v>4.1873775006178192E-2</v>
      </c>
      <c r="N304" s="165">
        <f t="shared" si="129"/>
        <v>0</v>
      </c>
      <c r="O304" s="212">
        <f t="shared" si="122"/>
        <v>1</v>
      </c>
      <c r="P304" s="102">
        <f t="shared" si="125"/>
        <v>3.9199996948241962</v>
      </c>
      <c r="Q304" s="6" t="str">
        <f t="shared" si="105"/>
        <v/>
      </c>
      <c r="R304" s="119">
        <f t="shared" si="127"/>
        <v>0</v>
      </c>
      <c r="S304">
        <v>301</v>
      </c>
      <c r="T304">
        <v>148.6</v>
      </c>
      <c r="U304" s="206">
        <v>39748</v>
      </c>
      <c r="V304">
        <v>15.5100002288818</v>
      </c>
      <c r="W304">
        <v>29.5100002288818</v>
      </c>
      <c r="X304">
        <v>0</v>
      </c>
      <c r="Y304">
        <v>38.829814311012598</v>
      </c>
      <c r="Z304" s="36">
        <f t="shared" si="109"/>
        <v>5.4979892178773815</v>
      </c>
      <c r="AA304" s="41">
        <f t="shared" si="115"/>
        <v>0</v>
      </c>
      <c r="AB304" s="42">
        <f t="shared" si="116"/>
        <v>0</v>
      </c>
      <c r="AC304" s="61">
        <f t="shared" si="110"/>
        <v>26.0100002288818</v>
      </c>
      <c r="AD304" s="37" t="str">
        <f t="shared" si="117"/>
        <v xml:space="preserve"> </v>
      </c>
      <c r="AE304" s="76">
        <f t="shared" si="120"/>
        <v>1</v>
      </c>
      <c r="AF304" s="89">
        <f t="shared" si="124"/>
        <v>1</v>
      </c>
      <c r="AG304" s="168">
        <f t="shared" si="118"/>
        <v>0</v>
      </c>
      <c r="AH304" s="165">
        <f t="shared" si="130"/>
        <v>0</v>
      </c>
      <c r="AI304" s="212">
        <f t="shared" si="121"/>
        <v>1</v>
      </c>
      <c r="AJ304" s="102">
        <f t="shared" si="126"/>
        <v>20.24800119400015</v>
      </c>
      <c r="AK304" s="6" t="str">
        <f t="shared" si="111"/>
        <v/>
      </c>
      <c r="AL304" s="119">
        <f t="shared" si="128"/>
        <v>0</v>
      </c>
    </row>
    <row r="305" spans="1:38" ht="15.6">
      <c r="A305" s="206">
        <v>35001</v>
      </c>
      <c r="B305">
        <v>6.71000003814697</v>
      </c>
      <c r="C305">
        <v>15.2700004577637</v>
      </c>
      <c r="D305">
        <v>1.8999999761581401</v>
      </c>
      <c r="E305">
        <v>39.007600413675497</v>
      </c>
      <c r="F305" s="36">
        <f t="shared" si="106"/>
        <v>3.0845339053096392</v>
      </c>
      <c r="G305" s="41">
        <f t="shared" si="112"/>
        <v>47.809441747873059</v>
      </c>
      <c r="H305" s="42">
        <f t="shared" si="113"/>
        <v>0.95618883495746121</v>
      </c>
      <c r="I305" s="61">
        <f t="shared" si="107"/>
        <v>13.130000352859518</v>
      </c>
      <c r="J305" s="35">
        <f t="shared" si="108"/>
        <v>1</v>
      </c>
      <c r="K305" s="89">
        <f t="shared" si="119"/>
        <v>1</v>
      </c>
      <c r="L305" s="89">
        <f t="shared" si="123"/>
        <v>1</v>
      </c>
      <c r="M305" s="168">
        <f t="shared" si="114"/>
        <v>6.9281645039447351E-2</v>
      </c>
      <c r="N305" s="165">
        <f t="shared" si="129"/>
        <v>0</v>
      </c>
      <c r="O305" s="212">
        <f t="shared" si="122"/>
        <v>1</v>
      </c>
      <c r="P305" s="102">
        <f t="shared" si="125"/>
        <v>0</v>
      </c>
      <c r="Q305" s="6" t="str">
        <f t="shared" si="105"/>
        <v/>
      </c>
      <c r="R305" s="119">
        <f t="shared" si="127"/>
        <v>0</v>
      </c>
      <c r="S305">
        <v>302</v>
      </c>
      <c r="T305">
        <v>-37.450000000000003</v>
      </c>
      <c r="U305" s="206">
        <v>39749</v>
      </c>
      <c r="V305">
        <v>8.5</v>
      </c>
      <c r="W305">
        <v>17.079999923706101</v>
      </c>
      <c r="X305">
        <v>0.89999997615814198</v>
      </c>
      <c r="Y305">
        <v>39.032944431791996</v>
      </c>
      <c r="Z305" s="36">
        <f t="shared" si="109"/>
        <v>3.2833424632036992</v>
      </c>
      <c r="AA305" s="41">
        <f t="shared" si="115"/>
        <v>0</v>
      </c>
      <c r="AB305" s="42">
        <f t="shared" si="116"/>
        <v>0</v>
      </c>
      <c r="AC305" s="61">
        <f t="shared" si="110"/>
        <v>14.934999942779577</v>
      </c>
      <c r="AD305" s="37" t="str">
        <f t="shared" si="117"/>
        <v xml:space="preserve"> </v>
      </c>
      <c r="AE305" s="76" t="str">
        <f t="shared" si="120"/>
        <v/>
      </c>
      <c r="AF305" s="89">
        <f t="shared" si="124"/>
        <v>1</v>
      </c>
      <c r="AG305" s="168">
        <f t="shared" si="118"/>
        <v>8.8426337516727946E-2</v>
      </c>
      <c r="AH305" s="165">
        <f t="shared" si="130"/>
        <v>0</v>
      </c>
      <c r="AI305" s="212">
        <f t="shared" si="121"/>
        <v>1</v>
      </c>
      <c r="AJ305" s="102">
        <f t="shared" si="126"/>
        <v>17.852000617980888</v>
      </c>
      <c r="AK305" s="6">
        <f t="shared" si="111"/>
        <v>39749</v>
      </c>
      <c r="AL305" s="119">
        <f t="shared" si="128"/>
        <v>1</v>
      </c>
    </row>
    <row r="306" spans="1:38" ht="15.6">
      <c r="A306" s="206">
        <v>35002</v>
      </c>
      <c r="B306">
        <v>6.6799998283386204</v>
      </c>
      <c r="C306">
        <v>12.6599998474121</v>
      </c>
      <c r="D306">
        <v>1.6000000238418599</v>
      </c>
      <c r="E306">
        <v>39.208531482606702</v>
      </c>
      <c r="F306" s="36">
        <f t="shared" si="106"/>
        <v>2.4725869782488412</v>
      </c>
      <c r="G306" s="41">
        <f t="shared" si="112"/>
        <v>47.431372189115841</v>
      </c>
      <c r="H306" s="42">
        <f t="shared" si="113"/>
        <v>0.94862744378231678</v>
      </c>
      <c r="I306" s="61">
        <f t="shared" si="107"/>
        <v>11.164999842643731</v>
      </c>
      <c r="J306" s="35">
        <f t="shared" si="108"/>
        <v>1</v>
      </c>
      <c r="K306" s="89">
        <f t="shared" si="119"/>
        <v>1</v>
      </c>
      <c r="L306" s="89">
        <f t="shared" si="123"/>
        <v>1</v>
      </c>
      <c r="M306" s="168">
        <f t="shared" si="114"/>
        <v>4.8549137562035605E-2</v>
      </c>
      <c r="N306" s="165">
        <f t="shared" si="129"/>
        <v>0</v>
      </c>
      <c r="O306" s="212">
        <f t="shared" si="122"/>
        <v>1</v>
      </c>
      <c r="P306" s="102">
        <f t="shared" si="125"/>
        <v>0</v>
      </c>
      <c r="Q306" s="6">
        <f t="shared" si="105"/>
        <v>35002</v>
      </c>
      <c r="R306" s="119">
        <f t="shared" si="127"/>
        <v>1</v>
      </c>
      <c r="S306">
        <v>303</v>
      </c>
      <c r="T306">
        <v>148.6</v>
      </c>
      <c r="U306" s="206">
        <v>39750</v>
      </c>
      <c r="V306">
        <v>7.9800000190734899</v>
      </c>
      <c r="W306">
        <v>21.079999923706101</v>
      </c>
      <c r="X306">
        <v>0</v>
      </c>
      <c r="Y306">
        <v>39.232902627470303</v>
      </c>
      <c r="Z306" s="36">
        <f t="shared" si="109"/>
        <v>4.3097645299063201</v>
      </c>
      <c r="AA306" s="41">
        <f t="shared" si="115"/>
        <v>0</v>
      </c>
      <c r="AB306" s="42">
        <f t="shared" si="116"/>
        <v>0</v>
      </c>
      <c r="AC306" s="61">
        <f t="shared" si="110"/>
        <v>17.804999947547948</v>
      </c>
      <c r="AD306" s="37" t="str">
        <f t="shared" si="117"/>
        <v xml:space="preserve"> </v>
      </c>
      <c r="AE306" s="76" t="str">
        <f t="shared" si="120"/>
        <v/>
      </c>
      <c r="AF306" s="89">
        <f t="shared" si="124"/>
        <v>1</v>
      </c>
      <c r="AG306" s="168">
        <f t="shared" si="118"/>
        <v>0.11262494024129346</v>
      </c>
      <c r="AH306" s="165">
        <f t="shared" si="130"/>
        <v>0</v>
      </c>
      <c r="AI306" s="212" t="str">
        <f t="shared" si="121"/>
        <v/>
      </c>
      <c r="AJ306" s="102">
        <f t="shared" si="126"/>
        <v>13.815999984741168</v>
      </c>
      <c r="AK306" s="6" t="str">
        <f t="shared" si="111"/>
        <v/>
      </c>
      <c r="AL306" s="119">
        <f t="shared" si="128"/>
        <v>1</v>
      </c>
    </row>
    <row r="307" spans="1:38" ht="15.6">
      <c r="A307" s="206">
        <v>35003</v>
      </c>
      <c r="B307">
        <v>2.4100000858306898</v>
      </c>
      <c r="C307">
        <v>14.1499996185303</v>
      </c>
      <c r="D307">
        <v>0.69999998807907104</v>
      </c>
      <c r="E307">
        <v>39.406206715049102</v>
      </c>
      <c r="F307" s="36">
        <f t="shared" si="106"/>
        <v>3.3057347815719167</v>
      </c>
      <c r="G307" s="41">
        <f t="shared" si="112"/>
        <v>45.486784351937381</v>
      </c>
      <c r="H307" s="42">
        <f t="shared" si="113"/>
        <v>0.90973568703874763</v>
      </c>
      <c r="I307" s="61">
        <f t="shared" si="107"/>
        <v>11.214999735355399</v>
      </c>
      <c r="J307" s="35">
        <f t="shared" si="108"/>
        <v>1</v>
      </c>
      <c r="K307" s="89">
        <f t="shared" si="119"/>
        <v>1</v>
      </c>
      <c r="L307" s="89">
        <f t="shared" si="123"/>
        <v>1</v>
      </c>
      <c r="M307" s="168">
        <f t="shared" si="114"/>
        <v>4.9059132755672905E-2</v>
      </c>
      <c r="N307" s="165">
        <f t="shared" si="129"/>
        <v>0</v>
      </c>
      <c r="O307" s="212">
        <f t="shared" si="122"/>
        <v>1</v>
      </c>
      <c r="P307" s="102">
        <f t="shared" si="125"/>
        <v>0</v>
      </c>
      <c r="Q307" s="6" t="str">
        <f t="shared" si="105"/>
        <v/>
      </c>
      <c r="R307" s="119">
        <f t="shared" si="127"/>
        <v>1</v>
      </c>
      <c r="S307">
        <v>304</v>
      </c>
      <c r="T307">
        <v>-37.450000000000003</v>
      </c>
      <c r="U307" s="206">
        <v>39751</v>
      </c>
      <c r="V307">
        <v>10.920000076293899</v>
      </c>
      <c r="W307">
        <v>27.299999237060501</v>
      </c>
      <c r="X307">
        <v>0.10000000149011599</v>
      </c>
      <c r="Y307">
        <v>39.429602033434399</v>
      </c>
      <c r="Z307" s="36">
        <f t="shared" si="109"/>
        <v>5.5294906001208686</v>
      </c>
      <c r="AA307" s="41">
        <f t="shared" si="115"/>
        <v>0</v>
      </c>
      <c r="AB307" s="42">
        <f t="shared" si="116"/>
        <v>0</v>
      </c>
      <c r="AC307" s="61">
        <f t="shared" si="110"/>
        <v>23.20499944686885</v>
      </c>
      <c r="AD307" s="37" t="str">
        <f t="shared" si="117"/>
        <v xml:space="preserve"> </v>
      </c>
      <c r="AE307" s="76" t="str">
        <f t="shared" si="120"/>
        <v/>
      </c>
      <c r="AF307" s="89">
        <f t="shared" si="124"/>
        <v>1</v>
      </c>
      <c r="AG307" s="168">
        <f t="shared" si="118"/>
        <v>0</v>
      </c>
      <c r="AH307" s="165">
        <f t="shared" si="130"/>
        <v>0</v>
      </c>
      <c r="AI307" s="212" t="str">
        <f t="shared" si="121"/>
        <v/>
      </c>
      <c r="AJ307" s="102">
        <f t="shared" si="126"/>
        <v>17.179999542236249</v>
      </c>
      <c r="AK307" s="6" t="str">
        <f t="shared" si="111"/>
        <v/>
      </c>
      <c r="AL307" s="119">
        <f t="shared" si="128"/>
        <v>1</v>
      </c>
    </row>
    <row r="308" spans="1:38" ht="15.6">
      <c r="A308" s="206">
        <v>35004</v>
      </c>
      <c r="B308">
        <v>4.6999998092651403</v>
      </c>
      <c r="C308">
        <v>21.2600002288818</v>
      </c>
      <c r="D308">
        <v>0</v>
      </c>
      <c r="E308">
        <v>39.600539051450902</v>
      </c>
      <c r="F308" s="36">
        <f t="shared" si="106"/>
        <v>4.6565217606830842</v>
      </c>
      <c r="G308" s="41">
        <f t="shared" si="112"/>
        <v>41.76156694339091</v>
      </c>
      <c r="H308" s="42">
        <f t="shared" si="113"/>
        <v>0.8352313388678182</v>
      </c>
      <c r="I308" s="61">
        <f t="shared" si="107"/>
        <v>17.120000123977636</v>
      </c>
      <c r="J308" s="35">
        <f t="shared" si="108"/>
        <v>1</v>
      </c>
      <c r="K308" s="89">
        <f t="shared" si="119"/>
        <v>1</v>
      </c>
      <c r="L308" s="89">
        <f t="shared" si="123"/>
        <v>1</v>
      </c>
      <c r="M308" s="168">
        <f t="shared" si="114"/>
        <v>0.10823479234162672</v>
      </c>
      <c r="N308" s="165">
        <f t="shared" si="129"/>
        <v>0</v>
      </c>
      <c r="O308" s="212">
        <f t="shared" si="122"/>
        <v>1</v>
      </c>
      <c r="P308" s="102">
        <f t="shared" si="125"/>
        <v>0</v>
      </c>
      <c r="Q308" s="6" t="str">
        <f t="shared" si="105"/>
        <v/>
      </c>
      <c r="R308" s="119">
        <f t="shared" si="127"/>
        <v>1</v>
      </c>
      <c r="S308">
        <v>305</v>
      </c>
      <c r="T308">
        <v>148.6</v>
      </c>
      <c r="U308" s="206">
        <v>39752</v>
      </c>
      <c r="V308">
        <v>14.6400003433228</v>
      </c>
      <c r="W308">
        <v>22.620000839233398</v>
      </c>
      <c r="X308">
        <v>0.20000000298023199</v>
      </c>
      <c r="Y308">
        <v>39.622955785071497</v>
      </c>
      <c r="Z308" s="36">
        <f t="shared" si="109"/>
        <v>3.8279764644028473</v>
      </c>
      <c r="AA308" s="41">
        <f t="shared" si="115"/>
        <v>0</v>
      </c>
      <c r="AB308" s="42">
        <f t="shared" si="116"/>
        <v>0</v>
      </c>
      <c r="AC308" s="61">
        <f t="shared" si="110"/>
        <v>20.625000715255748</v>
      </c>
      <c r="AD308" s="37" t="str">
        <f t="shared" si="117"/>
        <v xml:space="preserve"> </v>
      </c>
      <c r="AE308" s="76" t="str">
        <f t="shared" si="120"/>
        <v/>
      </c>
      <c r="AF308" s="89">
        <f t="shared" si="124"/>
        <v>1</v>
      </c>
      <c r="AG308" s="168">
        <f t="shared" si="118"/>
        <v>0.10150257258970423</v>
      </c>
      <c r="AH308" s="165">
        <f t="shared" si="130"/>
        <v>0</v>
      </c>
      <c r="AI308" s="212" t="str">
        <f t="shared" si="121"/>
        <v/>
      </c>
      <c r="AJ308" s="102">
        <f t="shared" si="126"/>
        <v>18.480000114440848</v>
      </c>
      <c r="AK308" s="6" t="str">
        <f t="shared" si="111"/>
        <v/>
      </c>
      <c r="AL308" s="119">
        <f t="shared" si="128"/>
        <v>1</v>
      </c>
    </row>
    <row r="309" spans="1:38" ht="15.6">
      <c r="A309" s="206">
        <v>35005</v>
      </c>
      <c r="B309">
        <v>10.930000305175801</v>
      </c>
      <c r="C309">
        <v>23.590000152587901</v>
      </c>
      <c r="D309">
        <v>2.0999999046325701</v>
      </c>
      <c r="E309">
        <v>39.791441432260598</v>
      </c>
      <c r="F309" s="36">
        <f t="shared" si="106"/>
        <v>4.6599385321509716</v>
      </c>
      <c r="G309" s="41">
        <f t="shared" si="112"/>
        <v>40.133616022302704</v>
      </c>
      <c r="H309" s="42">
        <f t="shared" si="113"/>
        <v>0.80267232044605408</v>
      </c>
      <c r="I309" s="61">
        <f t="shared" si="107"/>
        <v>20.425000190734877</v>
      </c>
      <c r="J309" s="35">
        <f t="shared" si="108"/>
        <v>1</v>
      </c>
      <c r="K309" s="89">
        <f t="shared" si="119"/>
        <v>1</v>
      </c>
      <c r="L309" s="89">
        <f t="shared" si="123"/>
        <v>1</v>
      </c>
      <c r="M309" s="168">
        <f t="shared" si="114"/>
        <v>0.10576275485929042</v>
      </c>
      <c r="N309" s="165">
        <f t="shared" si="129"/>
        <v>0</v>
      </c>
      <c r="O309" s="212">
        <f t="shared" si="122"/>
        <v>1</v>
      </c>
      <c r="P309" s="102">
        <f t="shared" si="125"/>
        <v>1.140000152587902</v>
      </c>
      <c r="Q309" s="6" t="str">
        <f t="shared" si="105"/>
        <v/>
      </c>
      <c r="R309" s="119">
        <f t="shared" si="127"/>
        <v>1</v>
      </c>
      <c r="S309">
        <v>306</v>
      </c>
      <c r="T309">
        <v>-37.450000000000003</v>
      </c>
      <c r="U309" s="206">
        <v>39753</v>
      </c>
      <c r="V309">
        <v>9.0399999618530291</v>
      </c>
      <c r="W309">
        <v>19.0200004577637</v>
      </c>
      <c r="X309">
        <v>0.10000000149011599</v>
      </c>
      <c r="Y309">
        <v>39.812877017768699</v>
      </c>
      <c r="Z309" s="36">
        <f t="shared" si="109"/>
        <v>3.7582635931810282</v>
      </c>
      <c r="AA309" s="41">
        <f t="shared" si="115"/>
        <v>0</v>
      </c>
      <c r="AB309" s="42">
        <f t="shared" si="116"/>
        <v>0</v>
      </c>
      <c r="AC309" s="61">
        <f t="shared" si="110"/>
        <v>16.525000333786032</v>
      </c>
      <c r="AD309" s="37" t="str">
        <f t="shared" si="117"/>
        <v xml:space="preserve"> </v>
      </c>
      <c r="AE309" s="76" t="str">
        <f t="shared" si="120"/>
        <v/>
      </c>
      <c r="AF309" s="89">
        <f t="shared" si="124"/>
        <v>1</v>
      </c>
      <c r="AG309" s="168">
        <f t="shared" si="118"/>
        <v>0.10352650611458825</v>
      </c>
      <c r="AH309" s="165">
        <f t="shared" si="130"/>
        <v>0</v>
      </c>
      <c r="AI309" s="212" t="str">
        <f t="shared" si="121"/>
        <v/>
      </c>
      <c r="AJ309" s="102">
        <f t="shared" si="126"/>
        <v>18.480000114440848</v>
      </c>
      <c r="AK309" s="6" t="str">
        <f t="shared" si="111"/>
        <v/>
      </c>
      <c r="AL309" s="119">
        <f t="shared" si="128"/>
        <v>1</v>
      </c>
    </row>
    <row r="310" spans="1:38" ht="15.6">
      <c r="A310" s="206">
        <v>35006</v>
      </c>
      <c r="B310">
        <v>10.1000003814697</v>
      </c>
      <c r="C310">
        <v>17.030000686645501</v>
      </c>
      <c r="D310">
        <v>1.79999995231628</v>
      </c>
      <c r="E310">
        <v>39.978826797926303</v>
      </c>
      <c r="F310" s="36">
        <f t="shared" si="106"/>
        <v>3.0988726080074609</v>
      </c>
      <c r="G310" s="41">
        <f t="shared" si="112"/>
        <v>39.454517888213012</v>
      </c>
      <c r="H310" s="42">
        <f t="shared" si="113"/>
        <v>0.78909035776426029</v>
      </c>
      <c r="I310" s="61">
        <f t="shared" si="107"/>
        <v>15.29750061035155</v>
      </c>
      <c r="J310" s="35">
        <f t="shared" si="108"/>
        <v>1</v>
      </c>
      <c r="K310" s="89">
        <f t="shared" si="119"/>
        <v>1</v>
      </c>
      <c r="L310" s="89">
        <f t="shared" si="123"/>
        <v>1</v>
      </c>
      <c r="M310" s="168">
        <f t="shared" si="114"/>
        <v>9.209531181790874E-2</v>
      </c>
      <c r="N310" s="165">
        <f t="shared" si="129"/>
        <v>0</v>
      </c>
      <c r="O310" s="212">
        <f t="shared" si="122"/>
        <v>1</v>
      </c>
      <c r="P310" s="102">
        <f t="shared" si="125"/>
        <v>1.140000152587902</v>
      </c>
      <c r="Q310" s="6" t="str">
        <f t="shared" si="105"/>
        <v/>
      </c>
      <c r="R310" s="119">
        <f t="shared" si="127"/>
        <v>1</v>
      </c>
      <c r="S310">
        <v>307</v>
      </c>
      <c r="T310">
        <v>148.6</v>
      </c>
      <c r="U310" s="206">
        <v>39754</v>
      </c>
      <c r="V310">
        <v>7.6100001335143999</v>
      </c>
      <c r="W310">
        <v>27.649999618530298</v>
      </c>
      <c r="X310">
        <v>0</v>
      </c>
      <c r="Y310">
        <v>39.999278866913002</v>
      </c>
      <c r="Z310" s="36">
        <f t="shared" si="109"/>
        <v>5.9557151363140344</v>
      </c>
      <c r="AA310" s="41">
        <f t="shared" si="115"/>
        <v>0</v>
      </c>
      <c r="AB310" s="42">
        <f t="shared" si="116"/>
        <v>0</v>
      </c>
      <c r="AC310" s="61">
        <f t="shared" si="110"/>
        <v>22.639999747276324</v>
      </c>
      <c r="AD310" s="37" t="str">
        <f t="shared" si="117"/>
        <v xml:space="preserve"> </v>
      </c>
      <c r="AE310" s="76" t="str">
        <f t="shared" si="120"/>
        <v/>
      </c>
      <c r="AF310" s="89">
        <f t="shared" si="124"/>
        <v>1</v>
      </c>
      <c r="AG310" s="168">
        <f t="shared" si="118"/>
        <v>0</v>
      </c>
      <c r="AH310" s="165">
        <f t="shared" si="130"/>
        <v>0</v>
      </c>
      <c r="AI310" s="212" t="str">
        <f t="shared" si="121"/>
        <v/>
      </c>
      <c r="AJ310" s="102">
        <f t="shared" si="126"/>
        <v>21.391999912261905</v>
      </c>
      <c r="AK310" s="6" t="str">
        <f t="shared" si="111"/>
        <v/>
      </c>
      <c r="AL310" s="119">
        <f t="shared" si="128"/>
        <v>1</v>
      </c>
    </row>
    <row r="311" spans="1:38" ht="15.6">
      <c r="A311" s="206">
        <v>35007</v>
      </c>
      <c r="B311">
        <v>8.5399999618530291</v>
      </c>
      <c r="C311">
        <v>20.170000076293899</v>
      </c>
      <c r="D311">
        <v>1.6000000238418599</v>
      </c>
      <c r="E311">
        <v>40.162608088896498</v>
      </c>
      <c r="F311" s="36">
        <f t="shared" si="106"/>
        <v>4.1344908268322795</v>
      </c>
      <c r="G311" s="41">
        <f t="shared" si="112"/>
        <v>37.746925250589044</v>
      </c>
      <c r="H311" s="42">
        <f t="shared" si="113"/>
        <v>0.75493850501178084</v>
      </c>
      <c r="I311" s="61">
        <f t="shared" si="107"/>
        <v>17.26250004768368</v>
      </c>
      <c r="J311" s="35">
        <f t="shared" si="108"/>
        <v>1</v>
      </c>
      <c r="K311" s="89">
        <f t="shared" si="119"/>
        <v>1</v>
      </c>
      <c r="L311" s="89">
        <f t="shared" si="123"/>
        <v>1</v>
      </c>
      <c r="M311" s="168">
        <f t="shared" si="114"/>
        <v>0.10925049218854974</v>
      </c>
      <c r="N311" s="165">
        <f t="shared" si="129"/>
        <v>0</v>
      </c>
      <c r="O311" s="212">
        <f t="shared" si="122"/>
        <v>1</v>
      </c>
      <c r="P311" s="102">
        <f t="shared" si="125"/>
        <v>1.140000152587902</v>
      </c>
      <c r="Q311" s="6" t="str">
        <f t="shared" si="105"/>
        <v/>
      </c>
      <c r="R311" s="119">
        <f t="shared" si="127"/>
        <v>1</v>
      </c>
      <c r="S311">
        <v>308</v>
      </c>
      <c r="T311">
        <v>-37.450000000000003</v>
      </c>
      <c r="U311" s="206">
        <v>39755</v>
      </c>
      <c r="V311">
        <v>13.439999580383301</v>
      </c>
      <c r="W311">
        <v>19.170000076293899</v>
      </c>
      <c r="X311">
        <v>2.9000000953674299</v>
      </c>
      <c r="Y311">
        <v>40.182074467891603</v>
      </c>
      <c r="Z311" s="36">
        <f t="shared" si="109"/>
        <v>3.0795657953918614</v>
      </c>
      <c r="AA311" s="41">
        <f t="shared" si="115"/>
        <v>0.43634745905394068</v>
      </c>
      <c r="AB311" s="42">
        <f t="shared" si="116"/>
        <v>8.7269491810788129E-3</v>
      </c>
      <c r="AC311" s="61">
        <f t="shared" si="110"/>
        <v>17.737499952316249</v>
      </c>
      <c r="AD311" s="37" t="str">
        <f t="shared" si="117"/>
        <v xml:space="preserve"> </v>
      </c>
      <c r="AE311" s="76" t="str">
        <f t="shared" si="120"/>
        <v/>
      </c>
      <c r="AF311" s="89">
        <f t="shared" si="124"/>
        <v>1</v>
      </c>
      <c r="AG311" s="168">
        <f t="shared" si="118"/>
        <v>0.11225228635614531</v>
      </c>
      <c r="AH311" s="165">
        <f t="shared" si="130"/>
        <v>0</v>
      </c>
      <c r="AI311" s="212" t="str">
        <f t="shared" si="121"/>
        <v/>
      </c>
      <c r="AJ311" s="102">
        <f t="shared" si="126"/>
        <v>21.391999912261905</v>
      </c>
      <c r="AK311" s="6" t="str">
        <f t="shared" si="111"/>
        <v/>
      </c>
      <c r="AL311" s="119">
        <f t="shared" si="128"/>
        <v>0</v>
      </c>
    </row>
    <row r="312" spans="1:38" ht="15.6">
      <c r="A312" s="206">
        <v>35008</v>
      </c>
      <c r="B312">
        <v>10.6099996566772</v>
      </c>
      <c r="C312">
        <v>15.2399997711182</v>
      </c>
      <c r="D312">
        <v>25</v>
      </c>
      <c r="E312">
        <v>40.342698245619403</v>
      </c>
      <c r="F312" s="36">
        <f t="shared" si="106"/>
        <v>2.5038544632151747</v>
      </c>
      <c r="G312" s="41">
        <f t="shared" si="112"/>
        <v>50</v>
      </c>
      <c r="H312" s="42">
        <f t="shared" si="113"/>
        <v>1</v>
      </c>
      <c r="I312" s="61">
        <f t="shared" si="107"/>
        <v>14.082499742507949</v>
      </c>
      <c r="J312" s="35">
        <f t="shared" si="108"/>
        <v>1</v>
      </c>
      <c r="K312" s="89">
        <f t="shared" si="119"/>
        <v>1</v>
      </c>
      <c r="L312" s="89">
        <f t="shared" si="123"/>
        <v>1</v>
      </c>
      <c r="M312" s="168">
        <f t="shared" si="114"/>
        <v>7.9498191353540734E-2</v>
      </c>
      <c r="N312" s="165">
        <f t="shared" si="129"/>
        <v>0</v>
      </c>
      <c r="O312" s="212">
        <f t="shared" si="122"/>
        <v>1</v>
      </c>
      <c r="P312" s="102">
        <f t="shared" si="125"/>
        <v>1.140000152587902</v>
      </c>
      <c r="Q312" s="6" t="str">
        <f t="shared" si="105"/>
        <v/>
      </c>
      <c r="R312" s="119">
        <f t="shared" si="127"/>
        <v>1</v>
      </c>
      <c r="S312">
        <v>309</v>
      </c>
      <c r="T312">
        <v>148.6</v>
      </c>
      <c r="U312" s="206">
        <v>39756</v>
      </c>
      <c r="V312">
        <v>6.1399998664856001</v>
      </c>
      <c r="W312">
        <v>13.8900003433228</v>
      </c>
      <c r="X312">
        <v>11.699999809265099</v>
      </c>
      <c r="Y312">
        <v>40.361176956091498</v>
      </c>
      <c r="Z312" s="36">
        <f t="shared" si="109"/>
        <v>2.9339688878238075</v>
      </c>
      <c r="AA312" s="41">
        <f t="shared" si="115"/>
        <v>9.7891721580599942</v>
      </c>
      <c r="AB312" s="42">
        <f t="shared" si="116"/>
        <v>0.19578344316119989</v>
      </c>
      <c r="AC312" s="61">
        <f t="shared" si="110"/>
        <v>11.9525002241135</v>
      </c>
      <c r="AD312" s="37" t="str">
        <f t="shared" si="117"/>
        <v xml:space="preserve"> </v>
      </c>
      <c r="AE312" s="76">
        <f t="shared" si="120"/>
        <v>1</v>
      </c>
      <c r="AF312" s="89">
        <f t="shared" si="124"/>
        <v>1</v>
      </c>
      <c r="AG312" s="168">
        <f t="shared" si="118"/>
        <v>5.6714275438428996E-2</v>
      </c>
      <c r="AH312" s="165">
        <f t="shared" si="130"/>
        <v>0</v>
      </c>
      <c r="AI312" s="212" t="str">
        <f t="shared" si="121"/>
        <v/>
      </c>
      <c r="AJ312" s="102">
        <f t="shared" si="126"/>
        <v>19.108000087737956</v>
      </c>
      <c r="AK312" s="6" t="str">
        <f t="shared" si="111"/>
        <v/>
      </c>
      <c r="AL312" s="119">
        <f t="shared" si="128"/>
        <v>0</v>
      </c>
    </row>
    <row r="313" spans="1:38" ht="15.6">
      <c r="A313" s="206">
        <v>35009</v>
      </c>
      <c r="B313">
        <v>9.5</v>
      </c>
      <c r="C313">
        <v>17.870000839233398</v>
      </c>
      <c r="D313">
        <v>33.200000762939503</v>
      </c>
      <c r="E313">
        <v>40.5190102085432</v>
      </c>
      <c r="F313" s="36">
        <f t="shared" si="106"/>
        <v>3.4648707102910077</v>
      </c>
      <c r="G313" s="41">
        <f t="shared" si="112"/>
        <v>50</v>
      </c>
      <c r="H313" s="42">
        <f t="shared" si="113"/>
        <v>1</v>
      </c>
      <c r="I313" s="61">
        <f t="shared" si="107"/>
        <v>15.777500629425049</v>
      </c>
      <c r="J313" s="35">
        <f t="shared" si="108"/>
        <v>1</v>
      </c>
      <c r="K313" s="89">
        <f t="shared" si="119"/>
        <v>1</v>
      </c>
      <c r="L313" s="89">
        <f t="shared" si="123"/>
        <v>1</v>
      </c>
      <c r="M313" s="168">
        <f t="shared" si="114"/>
        <v>9.6779081259307426E-2</v>
      </c>
      <c r="N313" s="165">
        <f t="shared" si="129"/>
        <v>0</v>
      </c>
      <c r="O313" s="212">
        <f t="shared" si="122"/>
        <v>1</v>
      </c>
      <c r="P313" s="102">
        <f t="shared" si="125"/>
        <v>1.140000152587902</v>
      </c>
      <c r="Q313" s="6" t="str">
        <f t="shared" si="105"/>
        <v/>
      </c>
      <c r="R313" s="119">
        <f t="shared" si="127"/>
        <v>1</v>
      </c>
      <c r="S313">
        <v>310</v>
      </c>
      <c r="T313">
        <v>-37.450000000000003</v>
      </c>
      <c r="U313" s="206">
        <v>39757</v>
      </c>
      <c r="V313">
        <v>2.3900001049041699</v>
      </c>
      <c r="W313">
        <v>20.170000076293899</v>
      </c>
      <c r="X313">
        <v>0.30000001192092901</v>
      </c>
      <c r="Y313">
        <v>40.536499466899897</v>
      </c>
      <c r="Z313" s="36">
        <f t="shared" si="109"/>
        <v>4.6662529296129573</v>
      </c>
      <c r="AA313" s="41">
        <f t="shared" si="115"/>
        <v>6.3561698262905573</v>
      </c>
      <c r="AB313" s="42">
        <f t="shared" si="116"/>
        <v>0.12712339652581114</v>
      </c>
      <c r="AC313" s="61">
        <f t="shared" si="110"/>
        <v>15.725000083446467</v>
      </c>
      <c r="AD313" s="37" t="str">
        <f t="shared" si="117"/>
        <v xml:space="preserve"> </v>
      </c>
      <c r="AE313" s="76">
        <f t="shared" si="120"/>
        <v>1</v>
      </c>
      <c r="AF313" s="89">
        <f t="shared" si="124"/>
        <v>1</v>
      </c>
      <c r="AG313" s="168">
        <f t="shared" si="118"/>
        <v>9.6278167629323674E-2</v>
      </c>
      <c r="AH313" s="165">
        <f t="shared" si="130"/>
        <v>0</v>
      </c>
      <c r="AI313" s="212">
        <f t="shared" si="121"/>
        <v>1</v>
      </c>
      <c r="AJ313" s="102">
        <f t="shared" si="126"/>
        <v>13.184000110626178</v>
      </c>
      <c r="AK313" s="6" t="str">
        <f t="shared" si="111"/>
        <v/>
      </c>
      <c r="AL313" s="119">
        <f t="shared" si="128"/>
        <v>0</v>
      </c>
    </row>
    <row r="314" spans="1:38" ht="15.6">
      <c r="A314" s="206">
        <v>35010</v>
      </c>
      <c r="B314">
        <v>8.1300001144409197</v>
      </c>
      <c r="C314">
        <v>16.2399997711182</v>
      </c>
      <c r="D314">
        <v>6.5999999046325701</v>
      </c>
      <c r="E314">
        <v>40.691456918116401</v>
      </c>
      <c r="F314" s="36">
        <f t="shared" si="106"/>
        <v>3.2619662368130879</v>
      </c>
      <c r="G314" s="41">
        <f t="shared" si="112"/>
        <v>50</v>
      </c>
      <c r="H314" s="42">
        <f t="shared" si="113"/>
        <v>1</v>
      </c>
      <c r="I314" s="61">
        <f t="shared" si="107"/>
        <v>14.212499856948879</v>
      </c>
      <c r="J314" s="35">
        <f t="shared" si="108"/>
        <v>1</v>
      </c>
      <c r="K314" s="89">
        <f t="shared" si="119"/>
        <v>1</v>
      </c>
      <c r="L314" s="89">
        <f t="shared" si="123"/>
        <v>1</v>
      </c>
      <c r="M314" s="168">
        <f t="shared" si="114"/>
        <v>8.0879305138254351E-2</v>
      </c>
      <c r="N314" s="165">
        <f t="shared" si="129"/>
        <v>0</v>
      </c>
      <c r="O314" s="212">
        <f t="shared" si="122"/>
        <v>1</v>
      </c>
      <c r="P314" s="102">
        <f t="shared" si="125"/>
        <v>1.140000152587902</v>
      </c>
      <c r="Q314" s="6" t="str">
        <f t="shared" si="105"/>
        <v/>
      </c>
      <c r="R314" s="119">
        <f t="shared" si="127"/>
        <v>1</v>
      </c>
      <c r="S314">
        <v>311</v>
      </c>
      <c r="T314">
        <v>148.6</v>
      </c>
      <c r="U314" s="206">
        <v>39758</v>
      </c>
      <c r="V314">
        <v>6.9000000953674299</v>
      </c>
      <c r="W314">
        <v>19.950000762939499</v>
      </c>
      <c r="X314">
        <v>0</v>
      </c>
      <c r="Y314">
        <v>40.707955135703799</v>
      </c>
      <c r="Z314" s="36">
        <f t="shared" si="109"/>
        <v>4.3107095220080662</v>
      </c>
      <c r="AA314" s="41">
        <f t="shared" si="115"/>
        <v>2.907602208684104</v>
      </c>
      <c r="AB314" s="42">
        <f t="shared" si="116"/>
        <v>5.8152044173682083E-2</v>
      </c>
      <c r="AC314" s="61">
        <f t="shared" si="110"/>
        <v>16.687500596046483</v>
      </c>
      <c r="AD314" s="37" t="str">
        <f t="shared" si="117"/>
        <v xml:space="preserve"> </v>
      </c>
      <c r="AE314" s="76">
        <f t="shared" si="120"/>
        <v>1</v>
      </c>
      <c r="AF314" s="89">
        <f t="shared" si="124"/>
        <v>1</v>
      </c>
      <c r="AG314" s="168">
        <f t="shared" si="118"/>
        <v>0.10488014426585043</v>
      </c>
      <c r="AH314" s="165">
        <f t="shared" si="130"/>
        <v>0</v>
      </c>
      <c r="AI314" s="212">
        <f t="shared" si="121"/>
        <v>1</v>
      </c>
      <c r="AJ314" s="102">
        <f t="shared" si="126"/>
        <v>7.5759999275207379</v>
      </c>
      <c r="AK314" s="6" t="str">
        <f t="shared" si="111"/>
        <v/>
      </c>
      <c r="AL314" s="119">
        <f t="shared" si="128"/>
        <v>0</v>
      </c>
    </row>
    <row r="315" spans="1:38" ht="15.6">
      <c r="A315" s="206">
        <v>35011</v>
      </c>
      <c r="B315">
        <v>6.9800000190734899</v>
      </c>
      <c r="C315">
        <v>17.549999237060501</v>
      </c>
      <c r="D315">
        <v>11.3999996185303</v>
      </c>
      <c r="E315">
        <v>40.859951314787203</v>
      </c>
      <c r="F315" s="36">
        <f t="shared" si="106"/>
        <v>3.7493697993078703</v>
      </c>
      <c r="G315" s="41">
        <f t="shared" si="112"/>
        <v>50</v>
      </c>
      <c r="H315" s="42">
        <f t="shared" si="113"/>
        <v>1</v>
      </c>
      <c r="I315" s="61">
        <f t="shared" si="107"/>
        <v>14.907499432563748</v>
      </c>
      <c r="J315" s="35">
        <f t="shared" si="108"/>
        <v>1</v>
      </c>
      <c r="K315" s="89">
        <f t="shared" si="119"/>
        <v>1</v>
      </c>
      <c r="L315" s="89">
        <f t="shared" si="123"/>
        <v>1</v>
      </c>
      <c r="M315" s="168">
        <f t="shared" si="114"/>
        <v>8.814420317125117E-2</v>
      </c>
      <c r="N315" s="165">
        <f t="shared" si="129"/>
        <v>0</v>
      </c>
      <c r="O315" s="212">
        <f t="shared" si="122"/>
        <v>1</v>
      </c>
      <c r="P315" s="102">
        <f t="shared" si="125"/>
        <v>1.140000152587902</v>
      </c>
      <c r="Q315" s="6" t="str">
        <f t="shared" si="105"/>
        <v/>
      </c>
      <c r="R315" s="119">
        <f t="shared" si="127"/>
        <v>1</v>
      </c>
      <c r="S315">
        <v>312</v>
      </c>
      <c r="T315">
        <v>-37.450000000000003</v>
      </c>
      <c r="U315" s="206">
        <v>39759</v>
      </c>
      <c r="V315">
        <v>6.5199999809265101</v>
      </c>
      <c r="W315">
        <v>21.620000839233398</v>
      </c>
      <c r="X315">
        <v>0</v>
      </c>
      <c r="Y315">
        <v>40.875457097890298</v>
      </c>
      <c r="Z315" s="36">
        <f t="shared" si="109"/>
        <v>4.7522023964645577</v>
      </c>
      <c r="AA315" s="41">
        <f t="shared" si="115"/>
        <v>0</v>
      </c>
      <c r="AB315" s="42">
        <f t="shared" si="116"/>
        <v>0</v>
      </c>
      <c r="AC315" s="61">
        <f t="shared" si="110"/>
        <v>17.845000624656677</v>
      </c>
      <c r="AD315" s="37" t="str">
        <f t="shared" si="117"/>
        <v xml:space="preserve"> </v>
      </c>
      <c r="AE315" s="76">
        <f t="shared" si="120"/>
        <v>1</v>
      </c>
      <c r="AF315" s="89">
        <f t="shared" si="124"/>
        <v>1</v>
      </c>
      <c r="AG315" s="168">
        <f t="shared" si="118"/>
        <v>0.11283877959662511</v>
      </c>
      <c r="AH315" s="165">
        <f t="shared" si="130"/>
        <v>0</v>
      </c>
      <c r="AI315" s="212">
        <f t="shared" si="121"/>
        <v>1</v>
      </c>
      <c r="AJ315" s="102">
        <f t="shared" si="126"/>
        <v>7.5759999275207379</v>
      </c>
      <c r="AK315" s="6" t="str">
        <f t="shared" si="111"/>
        <v/>
      </c>
      <c r="AL315" s="119">
        <f t="shared" si="128"/>
        <v>0</v>
      </c>
    </row>
    <row r="316" spans="1:38" ht="15.6">
      <c r="A316" s="206">
        <v>35012</v>
      </c>
      <c r="B316">
        <v>6.7300000190734899</v>
      </c>
      <c r="C316">
        <v>26.139999389648398</v>
      </c>
      <c r="D316">
        <v>0.30000001192092901</v>
      </c>
      <c r="E316">
        <v>41.024406339003903</v>
      </c>
      <c r="F316" s="36">
        <f t="shared" si="106"/>
        <v>5.8088096587933471</v>
      </c>
      <c r="G316" s="41">
        <f t="shared" si="112"/>
        <v>45.652952284886254</v>
      </c>
      <c r="H316" s="42">
        <f t="shared" si="113"/>
        <v>0.91305904569772511</v>
      </c>
      <c r="I316" s="61">
        <f t="shared" si="107"/>
        <v>21.287499547004671</v>
      </c>
      <c r="J316" s="35">
        <f t="shared" si="108"/>
        <v>1</v>
      </c>
      <c r="K316" s="89">
        <f t="shared" si="119"/>
        <v>1</v>
      </c>
      <c r="L316" s="89">
        <f t="shared" si="123"/>
        <v>1</v>
      </c>
      <c r="M316" s="168">
        <f t="shared" si="114"/>
        <v>7.0562114857366368E-2</v>
      </c>
      <c r="N316" s="165">
        <f t="shared" si="129"/>
        <v>0</v>
      </c>
      <c r="O316" s="212">
        <f t="shared" si="122"/>
        <v>1</v>
      </c>
      <c r="P316" s="102">
        <f t="shared" si="125"/>
        <v>2.9699997901916388</v>
      </c>
      <c r="Q316" s="6" t="str">
        <f t="shared" si="105"/>
        <v/>
      </c>
      <c r="R316" s="119">
        <f t="shared" si="127"/>
        <v>1</v>
      </c>
      <c r="S316">
        <v>313</v>
      </c>
      <c r="T316">
        <v>148.6</v>
      </c>
      <c r="U316" s="206">
        <v>39760</v>
      </c>
      <c r="V316">
        <v>12.079999923706101</v>
      </c>
      <c r="W316">
        <v>21.040000915527301</v>
      </c>
      <c r="X316">
        <v>3.5</v>
      </c>
      <c r="Y316">
        <v>41.038918488846598</v>
      </c>
      <c r="Z316" s="36">
        <f t="shared" si="109"/>
        <v>3.9624596075359158</v>
      </c>
      <c r="AA316" s="41">
        <f t="shared" si="115"/>
        <v>0.33003231397126731</v>
      </c>
      <c r="AB316" s="42">
        <f t="shared" si="116"/>
        <v>6.6006462794253465E-3</v>
      </c>
      <c r="AC316" s="61">
        <f t="shared" si="110"/>
        <v>18.800000667572</v>
      </c>
      <c r="AD316" s="37" t="str">
        <f t="shared" si="117"/>
        <v xml:space="preserve"> </v>
      </c>
      <c r="AE316" s="76">
        <f t="shared" si="120"/>
        <v>1</v>
      </c>
      <c r="AF316" s="89">
        <f t="shared" si="124"/>
        <v>1</v>
      </c>
      <c r="AG316" s="168">
        <f t="shared" si="118"/>
        <v>0.11605084884529179</v>
      </c>
      <c r="AH316" s="165">
        <f t="shared" si="130"/>
        <v>0</v>
      </c>
      <c r="AI316" s="212">
        <f t="shared" si="121"/>
        <v>1</v>
      </c>
      <c r="AJ316" s="102">
        <f t="shared" si="126"/>
        <v>7.5759999275207379</v>
      </c>
      <c r="AK316" s="6" t="str">
        <f t="shared" si="111"/>
        <v/>
      </c>
      <c r="AL316" s="119">
        <f t="shared" si="128"/>
        <v>0</v>
      </c>
    </row>
    <row r="317" spans="1:38" ht="15.6">
      <c r="A317" s="206">
        <v>35013</v>
      </c>
      <c r="B317">
        <v>10.9099998474121</v>
      </c>
      <c r="C317">
        <v>21.209999084472699</v>
      </c>
      <c r="D317">
        <v>3</v>
      </c>
      <c r="E317">
        <v>41.184734931214798</v>
      </c>
      <c r="F317" s="36">
        <f t="shared" si="106"/>
        <v>4.2014922812022997</v>
      </c>
      <c r="G317" s="41">
        <f t="shared" si="112"/>
        <v>45.291758459924417</v>
      </c>
      <c r="H317" s="42">
        <f t="shared" si="113"/>
        <v>0.90583516919848828</v>
      </c>
      <c r="I317" s="61">
        <f t="shared" si="107"/>
        <v>18.634999275207548</v>
      </c>
      <c r="J317" s="35">
        <f t="shared" si="108"/>
        <v>1</v>
      </c>
      <c r="K317" s="89">
        <f t="shared" si="119"/>
        <v>1</v>
      </c>
      <c r="L317" s="89">
        <f t="shared" si="123"/>
        <v>1</v>
      </c>
      <c r="M317" s="168">
        <f t="shared" si="114"/>
        <v>0.11579933242332095</v>
      </c>
      <c r="N317" s="165">
        <f t="shared" si="129"/>
        <v>1</v>
      </c>
      <c r="O317" s="212">
        <f t="shared" si="122"/>
        <v>1</v>
      </c>
      <c r="P317" s="102">
        <f t="shared" si="125"/>
        <v>2.9699997901916388</v>
      </c>
      <c r="Q317" s="6" t="str">
        <f t="shared" si="105"/>
        <v/>
      </c>
      <c r="R317" s="119">
        <f t="shared" si="127"/>
        <v>1</v>
      </c>
      <c r="S317">
        <v>314</v>
      </c>
      <c r="T317">
        <v>-37.450000000000003</v>
      </c>
      <c r="U317" s="206">
        <v>39761</v>
      </c>
      <c r="V317">
        <v>7.53999996185303</v>
      </c>
      <c r="W317">
        <v>21.950000762939499</v>
      </c>
      <c r="X317">
        <v>0</v>
      </c>
      <c r="Y317">
        <v>41.198252443959603</v>
      </c>
      <c r="Z317" s="36">
        <f t="shared" si="109"/>
        <v>4.7781175426412315</v>
      </c>
      <c r="AA317" s="41">
        <f t="shared" si="115"/>
        <v>0</v>
      </c>
      <c r="AB317" s="42">
        <f t="shared" si="116"/>
        <v>0</v>
      </c>
      <c r="AC317" s="61">
        <f t="shared" si="110"/>
        <v>18.347500562667882</v>
      </c>
      <c r="AD317" s="37" t="str">
        <f t="shared" si="117"/>
        <v xml:space="preserve"> </v>
      </c>
      <c r="AE317" s="76" t="str">
        <f t="shared" si="120"/>
        <v/>
      </c>
      <c r="AF317" s="89">
        <f t="shared" si="124"/>
        <v>1</v>
      </c>
      <c r="AG317" s="168">
        <f t="shared" si="118"/>
        <v>0.1150291032975843</v>
      </c>
      <c r="AH317" s="165">
        <f t="shared" si="130"/>
        <v>0</v>
      </c>
      <c r="AI317" s="212">
        <f t="shared" si="121"/>
        <v>1</v>
      </c>
      <c r="AJ317" s="102">
        <f t="shared" si="126"/>
        <v>4.2120003700256579</v>
      </c>
      <c r="AK317" s="6" t="str">
        <f t="shared" si="111"/>
        <v/>
      </c>
      <c r="AL317" s="119">
        <f t="shared" si="128"/>
        <v>0</v>
      </c>
    </row>
    <row r="318" spans="1:38" ht="15.6">
      <c r="A318" s="206">
        <v>35014</v>
      </c>
      <c r="B318">
        <v>8.4700002670288104</v>
      </c>
      <c r="C318">
        <v>15.829999923706101</v>
      </c>
      <c r="D318">
        <v>0.10000000149011599</v>
      </c>
      <c r="E318">
        <v>41.3408500318682</v>
      </c>
      <c r="F318" s="36">
        <f t="shared" si="106"/>
        <v>3.1533841396378191</v>
      </c>
      <c r="G318" s="41">
        <f t="shared" si="112"/>
        <v>42.869051149704276</v>
      </c>
      <c r="H318" s="42">
        <f t="shared" si="113"/>
        <v>0.85738102299408547</v>
      </c>
      <c r="I318" s="61">
        <f t="shared" si="107"/>
        <v>13.990000009536779</v>
      </c>
      <c r="J318" s="35">
        <f t="shared" si="108"/>
        <v>1</v>
      </c>
      <c r="K318" s="89">
        <f t="shared" si="119"/>
        <v>1</v>
      </c>
      <c r="L318" s="89">
        <f t="shared" si="123"/>
        <v>1</v>
      </c>
      <c r="M318" s="168">
        <f t="shared" si="114"/>
        <v>7.851248444890159E-2</v>
      </c>
      <c r="N318" s="165">
        <f t="shared" si="129"/>
        <v>1</v>
      </c>
      <c r="O318" s="212">
        <f t="shared" si="122"/>
        <v>1</v>
      </c>
      <c r="P318" s="102">
        <f t="shared" si="125"/>
        <v>2.9699997901916388</v>
      </c>
      <c r="Q318" s="6" t="str">
        <f t="shared" si="105"/>
        <v/>
      </c>
      <c r="R318" s="119">
        <f t="shared" si="127"/>
        <v>1</v>
      </c>
      <c r="S318">
        <v>315</v>
      </c>
      <c r="T318">
        <v>148.6</v>
      </c>
      <c r="U318" s="206">
        <v>39762</v>
      </c>
      <c r="V318">
        <v>6.9099998474121103</v>
      </c>
      <c r="W318">
        <v>23.530000686645501</v>
      </c>
      <c r="X318">
        <v>0</v>
      </c>
      <c r="Y318">
        <v>41.353372098616497</v>
      </c>
      <c r="Z318" s="36">
        <f t="shared" si="109"/>
        <v>5.2259502859815354</v>
      </c>
      <c r="AA318" s="41">
        <f t="shared" si="115"/>
        <v>0</v>
      </c>
      <c r="AB318" s="42">
        <f t="shared" si="116"/>
        <v>0</v>
      </c>
      <c r="AC318" s="61">
        <f t="shared" si="110"/>
        <v>19.375000476837151</v>
      </c>
      <c r="AD318" s="37" t="str">
        <f t="shared" si="117"/>
        <v xml:space="preserve"> </v>
      </c>
      <c r="AE318" s="76" t="str">
        <f t="shared" si="120"/>
        <v/>
      </c>
      <c r="AF318" s="89">
        <f t="shared" si="124"/>
        <v>1</v>
      </c>
      <c r="AG318" s="168">
        <f t="shared" si="118"/>
        <v>0.1155717331528722</v>
      </c>
      <c r="AH318" s="165">
        <f t="shared" si="130"/>
        <v>0</v>
      </c>
      <c r="AI318" s="212">
        <f t="shared" si="121"/>
        <v>1</v>
      </c>
      <c r="AJ318" s="102">
        <f t="shared" si="126"/>
        <v>3.2120001792907802</v>
      </c>
      <c r="AK318" s="6">
        <f t="shared" si="111"/>
        <v>39762</v>
      </c>
      <c r="AL318" s="119">
        <f t="shared" si="128"/>
        <v>1</v>
      </c>
    </row>
    <row r="319" spans="1:38" ht="15.6">
      <c r="A319" s="206">
        <v>35015</v>
      </c>
      <c r="B319">
        <v>6.78999996185303</v>
      </c>
      <c r="C319">
        <v>17.149999618530298</v>
      </c>
      <c r="D319">
        <v>1.1000000238418599</v>
      </c>
      <c r="E319">
        <v>41.492664581412399</v>
      </c>
      <c r="F319" s="36">
        <f t="shared" si="106"/>
        <v>3.7324309244937153</v>
      </c>
      <c r="G319" s="41">
        <f t="shared" si="112"/>
        <v>40.983106433951164</v>
      </c>
      <c r="H319" s="42">
        <f t="shared" si="113"/>
        <v>0.81966212867902333</v>
      </c>
      <c r="I319" s="61">
        <f t="shared" si="107"/>
        <v>14.559999704360981</v>
      </c>
      <c r="J319" s="35">
        <f t="shared" si="108"/>
        <v>1</v>
      </c>
      <c r="K319" s="89">
        <f t="shared" si="119"/>
        <v>1</v>
      </c>
      <c r="L319" s="89">
        <f t="shared" si="123"/>
        <v>1</v>
      </c>
      <c r="M319" s="168">
        <f t="shared" si="114"/>
        <v>8.4540789033476255E-2</v>
      </c>
      <c r="N319" s="165">
        <f t="shared" si="129"/>
        <v>1</v>
      </c>
      <c r="O319" s="212">
        <f t="shared" si="122"/>
        <v>1</v>
      </c>
      <c r="P319" s="102">
        <f t="shared" si="125"/>
        <v>1.8299996376037371</v>
      </c>
      <c r="Q319" s="6" t="str">
        <f t="shared" si="105"/>
        <v/>
      </c>
      <c r="R319" s="119">
        <f t="shared" si="127"/>
        <v>1</v>
      </c>
      <c r="S319">
        <v>316</v>
      </c>
      <c r="T319">
        <v>-37.450000000000003</v>
      </c>
      <c r="U319" s="206">
        <v>39763</v>
      </c>
      <c r="V319">
        <v>10.6300001144409</v>
      </c>
      <c r="W319">
        <v>27.0200004577637</v>
      </c>
      <c r="X319">
        <v>0</v>
      </c>
      <c r="Y319">
        <v>41.504190588204501</v>
      </c>
      <c r="Z319" s="36">
        <f t="shared" si="109"/>
        <v>5.7772454397025577</v>
      </c>
      <c r="AA319" s="41">
        <f t="shared" si="115"/>
        <v>0</v>
      </c>
      <c r="AB319" s="42">
        <f t="shared" si="116"/>
        <v>0</v>
      </c>
      <c r="AC319" s="61">
        <f t="shared" si="110"/>
        <v>22.922500371933001</v>
      </c>
      <c r="AD319" s="37" t="str">
        <f t="shared" si="117"/>
        <v xml:space="preserve"> </v>
      </c>
      <c r="AE319" s="76" t="str">
        <f t="shared" si="120"/>
        <v/>
      </c>
      <c r="AF319" s="89">
        <f t="shared" si="124"/>
        <v>1</v>
      </c>
      <c r="AG319" s="168">
        <f t="shared" si="118"/>
        <v>0</v>
      </c>
      <c r="AH319" s="165">
        <f t="shared" si="130"/>
        <v>0</v>
      </c>
      <c r="AI319" s="212" t="str">
        <f t="shared" si="121"/>
        <v/>
      </c>
      <c r="AJ319" s="102">
        <f t="shared" si="126"/>
        <v>6.3500004768371809</v>
      </c>
      <c r="AK319" s="6" t="str">
        <f t="shared" si="111"/>
        <v/>
      </c>
      <c r="AL319" s="119">
        <f t="shared" si="128"/>
        <v>1</v>
      </c>
    </row>
    <row r="320" spans="1:38" ht="15.6">
      <c r="A320" s="206">
        <v>35016</v>
      </c>
      <c r="B320">
        <v>5.8499999046325701</v>
      </c>
      <c r="C320">
        <v>22.809999465942401</v>
      </c>
      <c r="D320">
        <v>0.10000000149011599</v>
      </c>
      <c r="E320">
        <v>41.640091520295798</v>
      </c>
      <c r="F320" s="36">
        <f t="shared" si="106"/>
        <v>5.1724591166101694</v>
      </c>
      <c r="G320" s="41">
        <f t="shared" si="112"/>
        <v>36.945139142153145</v>
      </c>
      <c r="H320" s="42">
        <f t="shared" si="113"/>
        <v>0.73890278284306288</v>
      </c>
      <c r="I320" s="61">
        <f t="shared" si="107"/>
        <v>18.569999575614943</v>
      </c>
      <c r="J320" s="35">
        <f t="shared" si="108"/>
        <v>1</v>
      </c>
      <c r="K320" s="89" t="str">
        <f t="shared" si="119"/>
        <v/>
      </c>
      <c r="L320" s="89">
        <f t="shared" si="123"/>
        <v>1</v>
      </c>
      <c r="M320" s="168">
        <f t="shared" si="114"/>
        <v>0.11566040081190905</v>
      </c>
      <c r="N320" s="165">
        <f t="shared" si="129"/>
        <v>1</v>
      </c>
      <c r="O320" s="212">
        <f t="shared" si="122"/>
        <v>1</v>
      </c>
      <c r="P320" s="102">
        <f t="shared" si="125"/>
        <v>1.8299996376037371</v>
      </c>
      <c r="Q320" s="6" t="str">
        <f t="shared" si="105"/>
        <v/>
      </c>
      <c r="R320" s="119">
        <f t="shared" si="127"/>
        <v>1</v>
      </c>
      <c r="S320">
        <v>317</v>
      </c>
      <c r="T320">
        <v>148.6</v>
      </c>
      <c r="U320" s="206">
        <v>39764</v>
      </c>
      <c r="V320">
        <v>12.5299997329712</v>
      </c>
      <c r="W320">
        <v>29.75</v>
      </c>
      <c r="X320">
        <v>0</v>
      </c>
      <c r="Y320">
        <v>41.650621048110501</v>
      </c>
      <c r="Z320" s="36">
        <f t="shared" si="109"/>
        <v>6.3182347206237619</v>
      </c>
      <c r="AA320" s="41">
        <f t="shared" si="115"/>
        <v>0</v>
      </c>
      <c r="AB320" s="42">
        <f t="shared" si="116"/>
        <v>0</v>
      </c>
      <c r="AC320" s="61">
        <f t="shared" si="110"/>
        <v>25.444999933242798</v>
      </c>
      <c r="AD320" s="37" t="str">
        <f t="shared" si="117"/>
        <v xml:space="preserve"> </v>
      </c>
      <c r="AE320" s="76" t="str">
        <f t="shared" si="120"/>
        <v/>
      </c>
      <c r="AF320" s="89">
        <f t="shared" si="124"/>
        <v>1</v>
      </c>
      <c r="AG320" s="168">
        <f t="shared" si="118"/>
        <v>0</v>
      </c>
      <c r="AH320" s="165">
        <f t="shared" si="130"/>
        <v>0</v>
      </c>
      <c r="AI320" s="212" t="str">
        <f t="shared" si="121"/>
        <v/>
      </c>
      <c r="AJ320" s="102">
        <f t="shared" si="126"/>
        <v>8.5940006256103594</v>
      </c>
      <c r="AK320" s="6" t="str">
        <f t="shared" si="111"/>
        <v/>
      </c>
      <c r="AL320" s="119">
        <f t="shared" si="128"/>
        <v>1</v>
      </c>
    </row>
    <row r="321" spans="1:38" ht="15.6">
      <c r="A321" s="206">
        <v>35017</v>
      </c>
      <c r="B321">
        <v>10.569999694824199</v>
      </c>
      <c r="C321">
        <v>20.440000534057599</v>
      </c>
      <c r="D321">
        <v>0.10000000149011599</v>
      </c>
      <c r="E321">
        <v>41.783043788966602</v>
      </c>
      <c r="F321" s="36">
        <f t="shared" si="106"/>
        <v>4.1042127007151787</v>
      </c>
      <c r="G321" s="41">
        <f t="shared" si="112"/>
        <v>33.761768983071121</v>
      </c>
      <c r="H321" s="42">
        <f t="shared" si="113"/>
        <v>0.67523537966142244</v>
      </c>
      <c r="I321" s="61">
        <f t="shared" si="107"/>
        <v>17.97250032424925</v>
      </c>
      <c r="J321" s="35">
        <f t="shared" si="108"/>
        <v>1</v>
      </c>
      <c r="K321" s="89" t="str">
        <f t="shared" si="119"/>
        <v/>
      </c>
      <c r="L321" s="89">
        <f t="shared" si="123"/>
        <v>1</v>
      </c>
      <c r="M321" s="168">
        <f t="shared" si="114"/>
        <v>0.11348414815370532</v>
      </c>
      <c r="N321" s="165">
        <f t="shared" si="129"/>
        <v>1</v>
      </c>
      <c r="O321" s="212">
        <f t="shared" si="122"/>
        <v>1</v>
      </c>
      <c r="P321" s="102">
        <f t="shared" si="125"/>
        <v>1.8299996376037371</v>
      </c>
      <c r="Q321" s="6" t="str">
        <f t="shared" si="105"/>
        <v/>
      </c>
      <c r="R321" s="119">
        <f t="shared" si="127"/>
        <v>1</v>
      </c>
      <c r="S321">
        <v>318</v>
      </c>
      <c r="T321">
        <v>-37.450000000000003</v>
      </c>
      <c r="U321" s="206">
        <v>39765</v>
      </c>
      <c r="V321">
        <v>14.1099996566772</v>
      </c>
      <c r="W321">
        <v>33.840000152587898</v>
      </c>
      <c r="X321">
        <v>0</v>
      </c>
      <c r="Y321">
        <v>41.7925766137216</v>
      </c>
      <c r="Z321" s="36">
        <f t="shared" si="109"/>
        <v>7.2801596722222994</v>
      </c>
      <c r="AA321" s="41">
        <f t="shared" si="115"/>
        <v>0</v>
      </c>
      <c r="AB321" s="42">
        <f t="shared" si="116"/>
        <v>0</v>
      </c>
      <c r="AC321" s="61">
        <f t="shared" si="110"/>
        <v>28.907500028610222</v>
      </c>
      <c r="AD321" s="37" t="str">
        <f t="shared" si="117"/>
        <v xml:space="preserve"> </v>
      </c>
      <c r="AE321" s="76" t="str">
        <f t="shared" si="120"/>
        <v/>
      </c>
      <c r="AF321" s="89">
        <f t="shared" si="124"/>
        <v>1</v>
      </c>
      <c r="AG321" s="168">
        <f t="shared" si="118"/>
        <v>0</v>
      </c>
      <c r="AH321" s="165">
        <f t="shared" si="130"/>
        <v>0</v>
      </c>
      <c r="AI321" s="212" t="str">
        <f t="shared" si="121"/>
        <v/>
      </c>
      <c r="AJ321" s="102">
        <f t="shared" si="126"/>
        <v>16.520000648498538</v>
      </c>
      <c r="AK321" s="6" t="str">
        <f t="shared" si="111"/>
        <v/>
      </c>
      <c r="AL321" s="119">
        <f t="shared" si="128"/>
        <v>1</v>
      </c>
    </row>
    <row r="322" spans="1:38" ht="15.6">
      <c r="A322" s="206">
        <v>35018</v>
      </c>
      <c r="B322">
        <v>9.7600002288818395</v>
      </c>
      <c r="C322">
        <v>18.600000381469702</v>
      </c>
      <c r="D322">
        <v>8.3999996185302699</v>
      </c>
      <c r="E322">
        <v>41.921434327873001</v>
      </c>
      <c r="F322" s="36">
        <f t="shared" si="106"/>
        <v>3.7419888141023825</v>
      </c>
      <c r="G322" s="41">
        <f t="shared" si="112"/>
        <v>39.168177550319491</v>
      </c>
      <c r="H322" s="42">
        <f t="shared" si="113"/>
        <v>0.78336355100638988</v>
      </c>
      <c r="I322" s="61">
        <f t="shared" si="107"/>
        <v>16.390000343322736</v>
      </c>
      <c r="J322" s="35">
        <f t="shared" si="108"/>
        <v>1</v>
      </c>
      <c r="K322" s="89">
        <f t="shared" si="119"/>
        <v>1</v>
      </c>
      <c r="L322" s="89">
        <f t="shared" si="123"/>
        <v>1</v>
      </c>
      <c r="M322" s="168">
        <f t="shared" si="114"/>
        <v>0.10236785480420087</v>
      </c>
      <c r="N322" s="165">
        <f t="shared" si="129"/>
        <v>1</v>
      </c>
      <c r="O322" s="212">
        <f t="shared" si="122"/>
        <v>1</v>
      </c>
      <c r="P322" s="102">
        <f t="shared" si="125"/>
        <v>1.8299996376037371</v>
      </c>
      <c r="Q322" s="6" t="str">
        <f t="shared" si="105"/>
        <v/>
      </c>
      <c r="R322" s="119">
        <f t="shared" si="127"/>
        <v>1</v>
      </c>
      <c r="S322">
        <v>319</v>
      </c>
      <c r="T322">
        <v>148.6</v>
      </c>
      <c r="U322" s="206">
        <v>39766</v>
      </c>
      <c r="V322">
        <v>17.290000915527301</v>
      </c>
      <c r="W322">
        <v>24.5</v>
      </c>
      <c r="X322">
        <v>0</v>
      </c>
      <c r="Y322">
        <v>41.929970420425001</v>
      </c>
      <c r="Z322" s="36">
        <f t="shared" si="109"/>
        <v>4.0898630763864476</v>
      </c>
      <c r="AA322" s="41">
        <f t="shared" si="115"/>
        <v>0</v>
      </c>
      <c r="AB322" s="42">
        <f t="shared" si="116"/>
        <v>0</v>
      </c>
      <c r="AC322" s="61">
        <f t="shared" si="110"/>
        <v>22.697500228881825</v>
      </c>
      <c r="AD322" s="37" t="str">
        <f t="shared" si="117"/>
        <v xml:space="preserve"> </v>
      </c>
      <c r="AE322" s="76" t="str">
        <f t="shared" si="120"/>
        <v/>
      </c>
      <c r="AF322" s="89">
        <f t="shared" si="124"/>
        <v>1</v>
      </c>
      <c r="AG322" s="168">
        <f t="shared" si="118"/>
        <v>0</v>
      </c>
      <c r="AH322" s="165">
        <f t="shared" si="130"/>
        <v>0</v>
      </c>
      <c r="AI322" s="212" t="str">
        <f t="shared" si="121"/>
        <v/>
      </c>
      <c r="AJ322" s="102">
        <f t="shared" si="126"/>
        <v>19.478000831604</v>
      </c>
      <c r="AK322" s="6" t="str">
        <f t="shared" si="111"/>
        <v/>
      </c>
      <c r="AL322" s="119">
        <f t="shared" si="128"/>
        <v>1</v>
      </c>
    </row>
    <row r="323" spans="1:38" ht="15.6">
      <c r="A323" s="206">
        <v>35019</v>
      </c>
      <c r="B323">
        <v>9.2700004577636701</v>
      </c>
      <c r="C323">
        <v>18.450000762939499</v>
      </c>
      <c r="D323">
        <v>0.10000000149011599</v>
      </c>
      <c r="E323">
        <v>42.055171640627201</v>
      </c>
      <c r="F323" s="36">
        <f t="shared" si="106"/>
        <v>3.7871580343866165</v>
      </c>
      <c r="G323" s="41">
        <f t="shared" si="112"/>
        <v>36.238451124300312</v>
      </c>
      <c r="H323" s="42">
        <f t="shared" si="113"/>
        <v>0.72476902248600628</v>
      </c>
      <c r="I323" s="61">
        <f t="shared" si="107"/>
        <v>16.155000686645543</v>
      </c>
      <c r="J323" s="35">
        <f t="shared" si="108"/>
        <v>1</v>
      </c>
      <c r="K323" s="89">
        <f t="shared" si="119"/>
        <v>1</v>
      </c>
      <c r="L323" s="89">
        <f t="shared" si="123"/>
        <v>1</v>
      </c>
      <c r="M323" s="168">
        <f t="shared" si="114"/>
        <v>0.10028368815036777</v>
      </c>
      <c r="N323" s="165">
        <f t="shared" si="129"/>
        <v>1</v>
      </c>
      <c r="O323" s="212">
        <f t="shared" si="122"/>
        <v>1</v>
      </c>
      <c r="P323" s="102">
        <f t="shared" si="125"/>
        <v>1.8299996376037371</v>
      </c>
      <c r="Q323" s="6" t="str">
        <f t="shared" ref="Q323:Q368" si="131">IF(R323&gt;R322,A323,"")</f>
        <v/>
      </c>
      <c r="R323" s="119">
        <f t="shared" si="127"/>
        <v>1</v>
      </c>
      <c r="S323">
        <v>320</v>
      </c>
      <c r="T323">
        <v>-37.450000000000003</v>
      </c>
      <c r="U323" s="206">
        <v>39767</v>
      </c>
      <c r="V323">
        <v>9.9600000381469709</v>
      </c>
      <c r="W323">
        <v>17.200000762939499</v>
      </c>
      <c r="X323">
        <v>1</v>
      </c>
      <c r="Y323">
        <v>42.062711919644599</v>
      </c>
      <c r="Z323" s="36">
        <f t="shared" si="109"/>
        <v>3.3341203395383712</v>
      </c>
      <c r="AA323" s="41">
        <f t="shared" si="115"/>
        <v>0</v>
      </c>
      <c r="AB323" s="42">
        <f t="shared" si="116"/>
        <v>0</v>
      </c>
      <c r="AC323" s="61">
        <f t="shared" si="110"/>
        <v>15.390000581741367</v>
      </c>
      <c r="AD323" s="37" t="str">
        <f t="shared" si="117"/>
        <v xml:space="preserve"> </v>
      </c>
      <c r="AE323" s="76" t="str">
        <f t="shared" si="120"/>
        <v/>
      </c>
      <c r="AF323" s="89">
        <f t="shared" si="124"/>
        <v>1</v>
      </c>
      <c r="AG323" s="168">
        <f t="shared" si="118"/>
        <v>9.3014890767210673E-2</v>
      </c>
      <c r="AH323" s="165">
        <f t="shared" si="130"/>
        <v>0</v>
      </c>
      <c r="AI323" s="212" t="str">
        <f t="shared" si="121"/>
        <v/>
      </c>
      <c r="AJ323" s="102">
        <f t="shared" si="126"/>
        <v>19.478000831604</v>
      </c>
      <c r="AK323" s="6" t="str">
        <f t="shared" si="111"/>
        <v/>
      </c>
      <c r="AL323" s="119">
        <f t="shared" si="128"/>
        <v>0</v>
      </c>
    </row>
    <row r="324" spans="1:38" ht="15.6">
      <c r="A324" s="206">
        <v>35020</v>
      </c>
      <c r="B324">
        <v>9.3900003433227504</v>
      </c>
      <c r="C324">
        <v>25.899999618530298</v>
      </c>
      <c r="D324">
        <v>0</v>
      </c>
      <c r="E324">
        <v>42.184146483495297</v>
      </c>
      <c r="F324" s="36">
        <f t="shared" ref="F324:F368" si="132">0.0023*(AVERAGE(B324:C324)+17.8)*(C324-B324)^0.5*E324/2.45</f>
        <v>5.7034747814994669</v>
      </c>
      <c r="G324" s="41">
        <f t="shared" si="112"/>
        <v>31.675671299100738</v>
      </c>
      <c r="H324" s="42">
        <f t="shared" si="113"/>
        <v>0.63351342598201477</v>
      </c>
      <c r="I324" s="61">
        <f t="shared" ref="I324:I368" si="133">(C324-(C324-B324)/4)</f>
        <v>21.772499799728411</v>
      </c>
      <c r="J324" s="35">
        <f t="shared" ref="J324:J368" si="134">IF(H324&gt;$AQ$3,1," ")</f>
        <v>1</v>
      </c>
      <c r="K324" s="89">
        <f t="shared" si="119"/>
        <v>1</v>
      </c>
      <c r="L324" s="89">
        <f t="shared" si="123"/>
        <v>1</v>
      </c>
      <c r="M324" s="168">
        <f t="shared" si="114"/>
        <v>0</v>
      </c>
      <c r="N324" s="165">
        <f t="shared" si="129"/>
        <v>1</v>
      </c>
      <c r="O324" s="212">
        <f t="shared" si="122"/>
        <v>1</v>
      </c>
      <c r="P324" s="102">
        <f t="shared" si="125"/>
        <v>4.0479994773864663</v>
      </c>
      <c r="Q324" s="6" t="str">
        <f t="shared" si="131"/>
        <v/>
      </c>
      <c r="R324" s="119">
        <f t="shared" si="127"/>
        <v>1</v>
      </c>
      <c r="S324">
        <v>321</v>
      </c>
      <c r="T324">
        <v>148.6</v>
      </c>
      <c r="U324" s="206">
        <v>39768</v>
      </c>
      <c r="V324">
        <v>7.0999999046325701</v>
      </c>
      <c r="W324">
        <v>16.200000762939499</v>
      </c>
      <c r="X324">
        <v>0.20000000298023199</v>
      </c>
      <c r="Y324">
        <v>42.190695826951497</v>
      </c>
      <c r="Z324" s="36">
        <f t="shared" ref="Z324:Z368" si="135">0.0023*(AVERAGE(V324:W324)+17.8)*(W324-V324)^0.5*Y324/2.45</f>
        <v>3.5187179814277063</v>
      </c>
      <c r="AA324" s="41">
        <f t="shared" si="115"/>
        <v>0</v>
      </c>
      <c r="AB324" s="42">
        <f t="shared" si="116"/>
        <v>0</v>
      </c>
      <c r="AC324" s="61">
        <f t="shared" ref="AC324:AC368" si="136">(W324-(W324-V324)/4)</f>
        <v>13.925000548362767</v>
      </c>
      <c r="AD324" s="37" t="str">
        <f t="shared" si="117"/>
        <v xml:space="preserve"> </v>
      </c>
      <c r="AE324" s="76" t="str">
        <f t="shared" si="120"/>
        <v/>
      </c>
      <c r="AF324" s="89">
        <f t="shared" si="124"/>
        <v>1</v>
      </c>
      <c r="AG324" s="168">
        <f t="shared" si="118"/>
        <v>7.781852385464455E-2</v>
      </c>
      <c r="AH324" s="165">
        <f t="shared" si="130"/>
        <v>0</v>
      </c>
      <c r="AI324" s="212" t="str">
        <f t="shared" si="121"/>
        <v/>
      </c>
      <c r="AJ324" s="102">
        <f t="shared" si="126"/>
        <v>19.478000831604</v>
      </c>
      <c r="AK324" s="6" t="str">
        <f t="shared" ref="AK324:AK368" si="137">IF(AL324&gt;AL323,U324,"")</f>
        <v/>
      </c>
      <c r="AL324" s="119">
        <f t="shared" si="128"/>
        <v>0</v>
      </c>
    </row>
    <row r="325" spans="1:38" ht="15.6">
      <c r="A325" s="206">
        <v>35021</v>
      </c>
      <c r="B325">
        <v>13.0100002288818</v>
      </c>
      <c r="C325">
        <v>22.459999084472699</v>
      </c>
      <c r="D325">
        <v>0</v>
      </c>
      <c r="E325">
        <v>42.308245175907402</v>
      </c>
      <c r="F325" s="36">
        <f t="shared" si="132"/>
        <v>4.3386933644776073</v>
      </c>
      <c r="G325" s="41">
        <f t="shared" ref="G325:G368" si="138">IF((D325+G324-($AQ$2*F325))&gt;0,IF((D325+G324-($AQ$2*F325))&gt;$AQ$1,$AQ$1,(D325+G324-($AQ$2*F325))),0)</f>
        <v>28.204716607518652</v>
      </c>
      <c r="H325" s="42">
        <f t="shared" ref="H325:H368" si="139">IF(G325/$AQ$1&gt;1,1,G325/$AQ$1)</f>
        <v>0.56409433215037308</v>
      </c>
      <c r="I325" s="61">
        <f t="shared" si="133"/>
        <v>20.097499370574972</v>
      </c>
      <c r="J325" s="35">
        <f t="shared" si="134"/>
        <v>1</v>
      </c>
      <c r="K325" s="89">
        <f t="shared" si="119"/>
        <v>1</v>
      </c>
      <c r="L325" s="89">
        <f t="shared" si="123"/>
        <v>1</v>
      </c>
      <c r="M325" s="168">
        <f t="shared" ref="M325:M368" si="140">IF(AND(I325&lt;21.5,I325&gt;4.5),0.000318*I325*(I325-4.5)*((21.5-I325)^(1/3.25)),0)</f>
        <v>0.11061781188970723</v>
      </c>
      <c r="N325" s="165">
        <f t="shared" si="129"/>
        <v>1</v>
      </c>
      <c r="O325" s="212">
        <f t="shared" si="122"/>
        <v>1</v>
      </c>
      <c r="P325" s="102">
        <f t="shared" si="125"/>
        <v>4.9259989738464443</v>
      </c>
      <c r="Q325" s="6" t="str">
        <f t="shared" si="131"/>
        <v/>
      </c>
      <c r="R325" s="119">
        <f t="shared" si="127"/>
        <v>1</v>
      </c>
      <c r="S325">
        <v>322</v>
      </c>
      <c r="T325">
        <v>-37.450000000000003</v>
      </c>
      <c r="U325" s="206">
        <v>39769</v>
      </c>
      <c r="V325">
        <v>4.8000001907348597</v>
      </c>
      <c r="W325">
        <v>18.799999237060501</v>
      </c>
      <c r="X325">
        <v>0.10000000149011599</v>
      </c>
      <c r="Y325">
        <v>42.313813173953598</v>
      </c>
      <c r="Z325" s="36">
        <f t="shared" si="135"/>
        <v>4.3994625561308043</v>
      </c>
      <c r="AA325" s="41">
        <f t="shared" ref="AA325:AA368" si="141">IF((X325+AA324-($AP$2*Z325))&gt;0,IF((X325+AA324-($AP$2*Z325))&gt;$AP$1,$AP$1,(X325+AA324-($AP$2*Z325))),0)</f>
        <v>0</v>
      </c>
      <c r="AB325" s="42">
        <f t="shared" ref="AB325:AB368" si="142">IF(AA325/$AP$1&gt;1,1,AA325/$AP$1)</f>
        <v>0</v>
      </c>
      <c r="AC325" s="61">
        <f t="shared" si="136"/>
        <v>15.29999947547909</v>
      </c>
      <c r="AD325" s="37" t="str">
        <f t="shared" ref="AD325:AD368" si="143">IF(AB325&gt;$AP$3,1," ")</f>
        <v xml:space="preserve"> </v>
      </c>
      <c r="AE325" s="76" t="str">
        <f t="shared" si="120"/>
        <v/>
      </c>
      <c r="AF325" s="89">
        <f t="shared" si="124"/>
        <v>1</v>
      </c>
      <c r="AG325" s="168">
        <f t="shared" ref="AG325:AG368" si="144">IF(AND(AC325&lt;21.5,AC325&gt;4.5),0.000318*AC325*(AC325-4.5)*((21.5-AC325)^(1/3.25)),0)</f>
        <v>9.212025026507642E-2</v>
      </c>
      <c r="AH325" s="165">
        <f t="shared" si="130"/>
        <v>0</v>
      </c>
      <c r="AI325" s="212" t="str">
        <f t="shared" si="121"/>
        <v/>
      </c>
      <c r="AJ325" s="102">
        <f t="shared" si="126"/>
        <v>19.478000831604</v>
      </c>
      <c r="AK325" s="6" t="str">
        <f t="shared" si="137"/>
        <v/>
      </c>
      <c r="AL325" s="119">
        <f t="shared" si="128"/>
        <v>0</v>
      </c>
    </row>
    <row r="326" spans="1:38" ht="15.6">
      <c r="A326" s="206">
        <v>35022</v>
      </c>
      <c r="B326">
        <v>8.6300001144409197</v>
      </c>
      <c r="C326">
        <v>13.6499996185303</v>
      </c>
      <c r="D326">
        <v>12.5</v>
      </c>
      <c r="E326">
        <v>42.427354037293398</v>
      </c>
      <c r="F326" s="36">
        <f t="shared" si="132"/>
        <v>2.5826054405783259</v>
      </c>
      <c r="G326" s="41">
        <f t="shared" si="138"/>
        <v>38.638632255055988</v>
      </c>
      <c r="H326" s="42">
        <f t="shared" si="139"/>
        <v>0.77277264510111976</v>
      </c>
      <c r="I326" s="61">
        <f t="shared" si="133"/>
        <v>12.394999742507956</v>
      </c>
      <c r="J326" s="35">
        <f t="shared" si="134"/>
        <v>1</v>
      </c>
      <c r="K326" s="89">
        <f t="shared" ref="K326:K368" si="145">IF((SUM(D322:D326))&gt;$AQ$6,1,"")</f>
        <v>1</v>
      </c>
      <c r="L326" s="89">
        <f t="shared" si="123"/>
        <v>1</v>
      </c>
      <c r="M326" s="168">
        <f t="shared" si="140"/>
        <v>6.1402892176755902E-2</v>
      </c>
      <c r="N326" s="165">
        <f t="shared" si="129"/>
        <v>1</v>
      </c>
      <c r="O326" s="212">
        <f t="shared" si="122"/>
        <v>1</v>
      </c>
      <c r="P326" s="102">
        <f t="shared" si="125"/>
        <v>3.095999336242707</v>
      </c>
      <c r="Q326" s="6" t="str">
        <f t="shared" si="131"/>
        <v/>
      </c>
      <c r="R326" s="119">
        <f t="shared" si="127"/>
        <v>1</v>
      </c>
      <c r="S326">
        <v>323</v>
      </c>
      <c r="T326">
        <v>148.6</v>
      </c>
      <c r="U326" s="206">
        <v>39770</v>
      </c>
      <c r="V326">
        <v>6.4899997711181596</v>
      </c>
      <c r="W326">
        <v>23.430000305175799</v>
      </c>
      <c r="X326">
        <v>0</v>
      </c>
      <c r="Y326">
        <v>42.431954992259001</v>
      </c>
      <c r="Z326" s="36">
        <f t="shared" si="135"/>
        <v>5.3710030231085995</v>
      </c>
      <c r="AA326" s="41">
        <f t="shared" si="141"/>
        <v>0</v>
      </c>
      <c r="AB326" s="42">
        <f t="shared" si="142"/>
        <v>0</v>
      </c>
      <c r="AC326" s="61">
        <f t="shared" si="136"/>
        <v>19.195000171661391</v>
      </c>
      <c r="AD326" s="37" t="str">
        <f t="shared" si="143"/>
        <v xml:space="preserve"> </v>
      </c>
      <c r="AE326" s="76" t="str">
        <f t="shared" ref="AE326:AE368" si="146">IF((SUM(X322:X326))&gt;$AP$6,1,"")</f>
        <v/>
      </c>
      <c r="AF326" s="89">
        <f t="shared" si="124"/>
        <v>1</v>
      </c>
      <c r="AG326" s="168">
        <f t="shared" si="144"/>
        <v>0.11597807101683032</v>
      </c>
      <c r="AH326" s="165">
        <f t="shared" si="130"/>
        <v>0</v>
      </c>
      <c r="AI326" s="212" t="str">
        <f t="shared" si="121"/>
        <v/>
      </c>
      <c r="AJ326" s="102">
        <f t="shared" si="126"/>
        <v>19.634000968933112</v>
      </c>
      <c r="AK326" s="6" t="str">
        <f t="shared" si="137"/>
        <v/>
      </c>
      <c r="AL326" s="119">
        <f t="shared" si="128"/>
        <v>0</v>
      </c>
    </row>
    <row r="327" spans="1:38" ht="15.6">
      <c r="A327" s="206">
        <v>35023</v>
      </c>
      <c r="B327">
        <v>8.2299995422363299</v>
      </c>
      <c r="C327">
        <v>13.8599996566772</v>
      </c>
      <c r="D327">
        <v>4.5999999046325701</v>
      </c>
      <c r="E327">
        <v>42.541359387083297</v>
      </c>
      <c r="F327" s="36">
        <f t="shared" si="132"/>
        <v>2.7333664167629337</v>
      </c>
      <c r="G327" s="41">
        <f t="shared" si="138"/>
        <v>41.051939026278212</v>
      </c>
      <c r="H327" s="42">
        <f t="shared" si="139"/>
        <v>0.82103878052556423</v>
      </c>
      <c r="I327" s="61">
        <f t="shared" si="133"/>
        <v>12.452499628066983</v>
      </c>
      <c r="J327" s="35">
        <f t="shared" si="134"/>
        <v>1</v>
      </c>
      <c r="K327" s="89">
        <f t="shared" si="145"/>
        <v>1</v>
      </c>
      <c r="L327" s="89">
        <f t="shared" si="123"/>
        <v>1</v>
      </c>
      <c r="M327" s="168">
        <f t="shared" si="140"/>
        <v>6.2016008442488509E-2</v>
      </c>
      <c r="N327" s="165">
        <f t="shared" si="129"/>
        <v>1</v>
      </c>
      <c r="O327" s="212">
        <f t="shared" si="122"/>
        <v>1</v>
      </c>
      <c r="P327" s="102">
        <f t="shared" si="125"/>
        <v>3.095999336242707</v>
      </c>
      <c r="Q327" s="6" t="str">
        <f t="shared" si="131"/>
        <v/>
      </c>
      <c r="R327" s="119">
        <f t="shared" si="127"/>
        <v>1</v>
      </c>
      <c r="S327">
        <v>324</v>
      </c>
      <c r="T327">
        <v>-37.450000000000003</v>
      </c>
      <c r="U327" s="206">
        <v>39771</v>
      </c>
      <c r="V327">
        <v>11.800000190734901</v>
      </c>
      <c r="W327">
        <v>21.2299995422363</v>
      </c>
      <c r="X327">
        <v>0.10000000149011599</v>
      </c>
      <c r="Y327">
        <v>42.545012313475503</v>
      </c>
      <c r="Z327" s="36">
        <f t="shared" si="135"/>
        <v>4.2087219825901991</v>
      </c>
      <c r="AA327" s="41">
        <f t="shared" si="141"/>
        <v>0</v>
      </c>
      <c r="AB327" s="42">
        <f t="shared" si="142"/>
        <v>0</v>
      </c>
      <c r="AC327" s="61">
        <f t="shared" si="136"/>
        <v>18.872499704360951</v>
      </c>
      <c r="AD327" s="37" t="str">
        <f t="shared" si="143"/>
        <v xml:space="preserve"> </v>
      </c>
      <c r="AE327" s="76" t="str">
        <f t="shared" si="146"/>
        <v/>
      </c>
      <c r="AF327" s="89">
        <f t="shared" si="124"/>
        <v>1</v>
      </c>
      <c r="AG327" s="168">
        <f t="shared" si="144"/>
        <v>0.11611249034747388</v>
      </c>
      <c r="AH327" s="165">
        <f t="shared" si="130"/>
        <v>0</v>
      </c>
      <c r="AI327" s="212" t="str">
        <f t="shared" si="121"/>
        <v/>
      </c>
      <c r="AJ327" s="102">
        <f t="shared" si="126"/>
        <v>19.634000968933112</v>
      </c>
      <c r="AK327" s="6" t="str">
        <f t="shared" si="137"/>
        <v/>
      </c>
      <c r="AL327" s="119">
        <f t="shared" si="128"/>
        <v>0</v>
      </c>
    </row>
    <row r="328" spans="1:38" ht="15.6">
      <c r="A328" s="206">
        <v>35024</v>
      </c>
      <c r="B328">
        <v>6.71000003814697</v>
      </c>
      <c r="C328">
        <v>19.440000534057599</v>
      </c>
      <c r="D328">
        <v>0</v>
      </c>
      <c r="E328">
        <v>42.650147544707202</v>
      </c>
      <c r="F328" s="36">
        <f t="shared" si="132"/>
        <v>4.4106588735659624</v>
      </c>
      <c r="G328" s="41">
        <f t="shared" si="138"/>
        <v>37.523411927425443</v>
      </c>
      <c r="H328" s="42">
        <f t="shared" si="139"/>
        <v>0.75046823854850886</v>
      </c>
      <c r="I328" s="61">
        <f t="shared" si="133"/>
        <v>16.257500410079942</v>
      </c>
      <c r="J328" s="35">
        <f t="shared" si="134"/>
        <v>1</v>
      </c>
      <c r="K328" s="89">
        <f t="shared" si="145"/>
        <v>1</v>
      </c>
      <c r="L328" s="89">
        <f t="shared" si="123"/>
        <v>1</v>
      </c>
      <c r="M328" s="168">
        <f t="shared" si="140"/>
        <v>0.1012027534300218</v>
      </c>
      <c r="N328" s="165">
        <f t="shared" si="129"/>
        <v>1</v>
      </c>
      <c r="O328" s="212">
        <f t="shared" si="122"/>
        <v>1</v>
      </c>
      <c r="P328" s="102">
        <f t="shared" si="125"/>
        <v>3.095999336242707</v>
      </c>
      <c r="Q328" s="6" t="str">
        <f t="shared" si="131"/>
        <v/>
      </c>
      <c r="R328" s="119">
        <f t="shared" si="127"/>
        <v>1</v>
      </c>
      <c r="S328">
        <v>325</v>
      </c>
      <c r="T328">
        <v>148.6</v>
      </c>
      <c r="U328" s="206">
        <v>39772</v>
      </c>
      <c r="V328">
        <v>14.1099996566772</v>
      </c>
      <c r="W328">
        <v>19.5200004577637</v>
      </c>
      <c r="X328">
        <v>1.1000000238418599</v>
      </c>
      <c r="Y328">
        <v>42.652876169211098</v>
      </c>
      <c r="Z328" s="36">
        <f t="shared" si="135"/>
        <v>3.2238369961789695</v>
      </c>
      <c r="AA328" s="41">
        <f t="shared" si="141"/>
        <v>0</v>
      </c>
      <c r="AB328" s="42">
        <f t="shared" si="142"/>
        <v>0</v>
      </c>
      <c r="AC328" s="61">
        <f t="shared" si="136"/>
        <v>18.167500257492076</v>
      </c>
      <c r="AD328" s="37" t="str">
        <f t="shared" si="143"/>
        <v xml:space="preserve"> </v>
      </c>
      <c r="AE328" s="76" t="str">
        <f t="shared" si="146"/>
        <v/>
      </c>
      <c r="AF328" s="89">
        <f t="shared" si="124"/>
        <v>1</v>
      </c>
      <c r="AG328" s="168">
        <f t="shared" si="144"/>
        <v>0.11435725753668022</v>
      </c>
      <c r="AH328" s="165">
        <f t="shared" si="130"/>
        <v>0</v>
      </c>
      <c r="AI328" s="212">
        <f t="shared" ref="AI328:AI368" si="147">IF((AVERAGE(W322:W328))&lt;$AP$4,1,"")</f>
        <v>1</v>
      </c>
      <c r="AJ328" s="102">
        <f t="shared" si="126"/>
        <v>19.33400058746339</v>
      </c>
      <c r="AK328" s="6" t="str">
        <f t="shared" si="137"/>
        <v/>
      </c>
      <c r="AL328" s="119">
        <f t="shared" si="128"/>
        <v>0</v>
      </c>
    </row>
    <row r="329" spans="1:38" ht="15.6">
      <c r="A329" s="206">
        <v>35025</v>
      </c>
      <c r="B329">
        <v>10.960000038146999</v>
      </c>
      <c r="C329">
        <v>17.7700004577637</v>
      </c>
      <c r="D329">
        <v>0</v>
      </c>
      <c r="E329">
        <v>42.753604829594899</v>
      </c>
      <c r="F329" s="36">
        <f t="shared" si="132"/>
        <v>3.3689271419864277</v>
      </c>
      <c r="G329" s="41">
        <f t="shared" si="138"/>
        <v>34.828270213836298</v>
      </c>
      <c r="H329" s="42">
        <f t="shared" si="139"/>
        <v>0.69656540427672597</v>
      </c>
      <c r="I329" s="61">
        <f t="shared" si="133"/>
        <v>16.067500352859525</v>
      </c>
      <c r="J329" s="35">
        <f t="shared" si="134"/>
        <v>1</v>
      </c>
      <c r="K329" s="89">
        <f t="shared" si="145"/>
        <v>1</v>
      </c>
      <c r="L329" s="89">
        <f t="shared" si="123"/>
        <v>1</v>
      </c>
      <c r="M329" s="168">
        <f t="shared" si="140"/>
        <v>9.9487545299731459E-2</v>
      </c>
      <c r="N329" s="165">
        <f t="shared" si="129"/>
        <v>1</v>
      </c>
      <c r="O329" s="212">
        <f t="shared" ref="O329:O368" si="148">IF((AVERAGE(C323:C329))&lt;$AP$4,1,"")</f>
        <v>1</v>
      </c>
      <c r="P329" s="102">
        <f t="shared" si="125"/>
        <v>3.095999336242707</v>
      </c>
      <c r="Q329" s="6" t="str">
        <f t="shared" si="131"/>
        <v/>
      </c>
      <c r="R329" s="119">
        <f t="shared" si="127"/>
        <v>0</v>
      </c>
      <c r="S329">
        <v>326</v>
      </c>
      <c r="T329">
        <v>-37.450000000000003</v>
      </c>
      <c r="U329" s="206">
        <v>39773</v>
      </c>
      <c r="V329">
        <v>7.7699999809265101</v>
      </c>
      <c r="W329">
        <v>19.190000534057599</v>
      </c>
      <c r="X329">
        <v>8.1000003814697301</v>
      </c>
      <c r="Y329">
        <v>42.7554375910738</v>
      </c>
      <c r="Z329" s="36">
        <f t="shared" si="135"/>
        <v>4.2428034935003902</v>
      </c>
      <c r="AA329" s="41">
        <f t="shared" si="141"/>
        <v>4.7057575866694172</v>
      </c>
      <c r="AB329" s="42">
        <f t="shared" si="142"/>
        <v>9.4115151733388344E-2</v>
      </c>
      <c r="AC329" s="61">
        <f t="shared" si="136"/>
        <v>16.335000395774827</v>
      </c>
      <c r="AD329" s="37" t="str">
        <f t="shared" si="143"/>
        <v xml:space="preserve"> </v>
      </c>
      <c r="AE329" s="76">
        <f t="shared" si="146"/>
        <v>1</v>
      </c>
      <c r="AF329" s="89">
        <f t="shared" si="124"/>
        <v>1</v>
      </c>
      <c r="AG329" s="168">
        <f t="shared" si="144"/>
        <v>0.10188747274620202</v>
      </c>
      <c r="AH329" s="165">
        <f t="shared" si="130"/>
        <v>0</v>
      </c>
      <c r="AI329" s="212">
        <f t="shared" si="147"/>
        <v>1</v>
      </c>
      <c r="AJ329" s="102">
        <f t="shared" si="126"/>
        <v>16.196000289916988</v>
      </c>
      <c r="AK329" s="6" t="str">
        <f t="shared" si="137"/>
        <v/>
      </c>
      <c r="AL329" s="119">
        <f t="shared" si="128"/>
        <v>0</v>
      </c>
    </row>
    <row r="330" spans="1:38" ht="15.6">
      <c r="A330" s="206">
        <v>35026</v>
      </c>
      <c r="B330">
        <v>7.8499999046325701</v>
      </c>
      <c r="C330">
        <v>16.329999923706101</v>
      </c>
      <c r="D330">
        <v>8.3999996185302699</v>
      </c>
      <c r="E330">
        <v>42.851617561176397</v>
      </c>
      <c r="F330" s="36">
        <f t="shared" si="132"/>
        <v>3.5014893710402388</v>
      </c>
      <c r="G330" s="41">
        <f t="shared" si="138"/>
        <v>40.427078335534375</v>
      </c>
      <c r="H330" s="42">
        <f t="shared" si="139"/>
        <v>0.80854156671068755</v>
      </c>
      <c r="I330" s="61">
        <f t="shared" si="133"/>
        <v>14.209999918937719</v>
      </c>
      <c r="J330" s="35">
        <f t="shared" si="134"/>
        <v>1</v>
      </c>
      <c r="K330" s="89">
        <f t="shared" si="145"/>
        <v>1</v>
      </c>
      <c r="L330" s="89">
        <f t="shared" si="123"/>
        <v>1</v>
      </c>
      <c r="M330" s="168">
        <f t="shared" si="140"/>
        <v>8.0852796801037893E-2</v>
      </c>
      <c r="N330" s="165">
        <f t="shared" si="129"/>
        <v>1</v>
      </c>
      <c r="O330" s="212">
        <f t="shared" si="148"/>
        <v>1</v>
      </c>
      <c r="P330" s="102">
        <f t="shared" si="125"/>
        <v>3.095999336242707</v>
      </c>
      <c r="Q330" s="6" t="str">
        <f t="shared" si="131"/>
        <v/>
      </c>
      <c r="R330" s="119">
        <f t="shared" si="127"/>
        <v>0</v>
      </c>
      <c r="S330">
        <v>327</v>
      </c>
      <c r="T330">
        <v>148.6</v>
      </c>
      <c r="U330" s="206">
        <v>39774</v>
      </c>
      <c r="V330">
        <v>4.96000003814697</v>
      </c>
      <c r="W330">
        <v>12.2200002670288</v>
      </c>
      <c r="X330">
        <v>2.4000000953674299</v>
      </c>
      <c r="Y330">
        <v>42.852587610671499</v>
      </c>
      <c r="Z330" s="36">
        <f t="shared" si="135"/>
        <v>2.8605300411750476</v>
      </c>
      <c r="AA330" s="41">
        <f t="shared" si="141"/>
        <v>4.8173336490968088</v>
      </c>
      <c r="AB330" s="42">
        <f t="shared" si="142"/>
        <v>9.6346672981936179E-2</v>
      </c>
      <c r="AC330" s="61">
        <f t="shared" si="136"/>
        <v>10.405000209808343</v>
      </c>
      <c r="AD330" s="37" t="str">
        <f t="shared" si="143"/>
        <v xml:space="preserve"> </v>
      </c>
      <c r="AE330" s="76">
        <f t="shared" si="146"/>
        <v>1</v>
      </c>
      <c r="AF330" s="89">
        <f t="shared" si="124"/>
        <v>1</v>
      </c>
      <c r="AG330" s="168">
        <f t="shared" si="144"/>
        <v>4.0970075184665777E-2</v>
      </c>
      <c r="AH330" s="165">
        <f t="shared" si="130"/>
        <v>0</v>
      </c>
      <c r="AI330" s="212">
        <f t="shared" si="147"/>
        <v>1</v>
      </c>
      <c r="AJ330" s="102">
        <f t="shared" si="126"/>
        <v>11.040000343322751</v>
      </c>
      <c r="AK330" s="6" t="str">
        <f t="shared" si="137"/>
        <v/>
      </c>
      <c r="AL330" s="119">
        <f t="shared" si="128"/>
        <v>0</v>
      </c>
    </row>
    <row r="331" spans="1:38" ht="15.6">
      <c r="A331" s="206">
        <v>35027</v>
      </c>
      <c r="B331">
        <v>8.3199996948242205</v>
      </c>
      <c r="C331">
        <v>16.409999847412099</v>
      </c>
      <c r="D331">
        <v>0</v>
      </c>
      <c r="E331">
        <v>42.944072058881801</v>
      </c>
      <c r="F331" s="36">
        <f t="shared" si="132"/>
        <v>3.4589363135932572</v>
      </c>
      <c r="G331" s="41">
        <f t="shared" si="138"/>
        <v>37.659929284659768</v>
      </c>
      <c r="H331" s="42">
        <f t="shared" si="139"/>
        <v>0.75319858569319531</v>
      </c>
      <c r="I331" s="61">
        <f t="shared" si="133"/>
        <v>14.38749980926513</v>
      </c>
      <c r="J331" s="35">
        <f t="shared" si="134"/>
        <v>1</v>
      </c>
      <c r="K331" s="89">
        <f t="shared" si="145"/>
        <v>1</v>
      </c>
      <c r="L331" s="89">
        <f t="shared" ref="L331:L368" si="149">IF((AVERAGE(I322:I331))&lt;$AQ$5,1,"")</f>
        <v>1</v>
      </c>
      <c r="M331" s="168">
        <f t="shared" si="140"/>
        <v>8.272935606114297E-2</v>
      </c>
      <c r="N331" s="165">
        <f t="shared" si="129"/>
        <v>0</v>
      </c>
      <c r="O331" s="212">
        <f t="shared" si="148"/>
        <v>1</v>
      </c>
      <c r="P331" s="102">
        <f t="shared" si="125"/>
        <v>3.095999336242707</v>
      </c>
      <c r="Q331" s="6">
        <f t="shared" si="131"/>
        <v>35027</v>
      </c>
      <c r="R331" s="119">
        <f t="shared" si="127"/>
        <v>1</v>
      </c>
      <c r="S331">
        <v>328</v>
      </c>
      <c r="T331">
        <v>-37.450000000000003</v>
      </c>
      <c r="U331" s="206">
        <v>39775</v>
      </c>
      <c r="V331">
        <v>5.4899997711181596</v>
      </c>
      <c r="W331">
        <v>12.189999580383301</v>
      </c>
      <c r="X331">
        <v>80.900001525878906</v>
      </c>
      <c r="Y331">
        <v>42.944217259612202</v>
      </c>
      <c r="Z331" s="36">
        <f t="shared" si="135"/>
        <v>2.7799568398152097</v>
      </c>
      <c r="AA331" s="41">
        <f t="shared" si="141"/>
        <v>50</v>
      </c>
      <c r="AB331" s="42">
        <f t="shared" si="142"/>
        <v>1</v>
      </c>
      <c r="AC331" s="61">
        <f t="shared" si="136"/>
        <v>10.514999628067015</v>
      </c>
      <c r="AD331" s="37">
        <f t="shared" si="143"/>
        <v>1</v>
      </c>
      <c r="AE331" s="76">
        <f t="shared" si="146"/>
        <v>1</v>
      </c>
      <c r="AF331" s="89">
        <f t="shared" ref="AF331:AF368" si="150">IF((AVERAGE(AC322:AC331))&lt;$AP$5,1,"")</f>
        <v>1</v>
      </c>
      <c r="AG331" s="168">
        <f t="shared" si="144"/>
        <v>4.2045368552984165E-2</v>
      </c>
      <c r="AH331" s="165">
        <f t="shared" si="130"/>
        <v>0</v>
      </c>
      <c r="AI331" s="212">
        <f t="shared" si="147"/>
        <v>1</v>
      </c>
      <c r="AJ331" s="102">
        <f t="shared" si="126"/>
        <v>3.114000320434573</v>
      </c>
      <c r="AK331" s="6" t="str">
        <f t="shared" si="137"/>
        <v/>
      </c>
      <c r="AL331" s="119">
        <f t="shared" si="128"/>
        <v>0</v>
      </c>
    </row>
    <row r="332" spans="1:38" ht="15.6">
      <c r="A332" s="206">
        <v>35028</v>
      </c>
      <c r="B332">
        <v>5.6100001335143999</v>
      </c>
      <c r="C332">
        <v>16.159999847412099</v>
      </c>
      <c r="D332">
        <v>0.60000002384185802</v>
      </c>
      <c r="E332">
        <v>43.030854642141001</v>
      </c>
      <c r="F332" s="36">
        <f t="shared" si="132"/>
        <v>3.7637676177808284</v>
      </c>
      <c r="G332" s="41">
        <f t="shared" si="138"/>
        <v>35.248915214276963</v>
      </c>
      <c r="H332" s="42">
        <f t="shared" si="139"/>
        <v>0.7049783042855392</v>
      </c>
      <c r="I332" s="61">
        <f t="shared" si="133"/>
        <v>13.522499918937674</v>
      </c>
      <c r="J332" s="35">
        <f t="shared" si="134"/>
        <v>1</v>
      </c>
      <c r="K332" s="89">
        <f t="shared" si="145"/>
        <v>1</v>
      </c>
      <c r="L332" s="89">
        <f t="shared" si="149"/>
        <v>1</v>
      </c>
      <c r="M332" s="168">
        <f t="shared" si="140"/>
        <v>7.3503577394282149E-2</v>
      </c>
      <c r="N332" s="165">
        <f t="shared" si="129"/>
        <v>0</v>
      </c>
      <c r="O332" s="212">
        <f t="shared" si="148"/>
        <v>1</v>
      </c>
      <c r="P332" s="102">
        <f t="shared" ref="P332:P368" si="151">IF(L332=1,(AVERAGE(IF(I332&gt;$AQ$7,I332-$AQ$7,0),IF(I331&gt;$AQ$7,I331-$AQ$7,0),IF(I330&gt;$AQ$7,I330-$AQ$7,0),IF(I329&gt;$AQ$7,I329-$AQ$7,0),IF(I328&gt;$AQ$7,I328-$AQ$7,0),IF(I327&gt;$AQ$7,I327-$AQ$7,0),IF(I326&gt;$AQ$7,I326-$AQ$7,0),IF(I325&gt;$AQ$7,I325-$AQ$7,0),IF(I324&gt;$AQ$7,I324-$AQ$7,0),IF(I323&gt;$AQ$7,I323-$AQ$7,0)))*$AQ$8,"")</f>
        <v>3.095999336242707</v>
      </c>
      <c r="Q332" s="6" t="str">
        <f t="shared" si="131"/>
        <v/>
      </c>
      <c r="R332" s="119">
        <f t="shared" si="127"/>
        <v>1</v>
      </c>
      <c r="S332">
        <v>329</v>
      </c>
      <c r="T332">
        <v>148.6</v>
      </c>
      <c r="U332" s="206">
        <v>39776</v>
      </c>
      <c r="V332">
        <v>7.9200000762939498</v>
      </c>
      <c r="W332">
        <v>14.689999580383301</v>
      </c>
      <c r="X332">
        <v>43</v>
      </c>
      <c r="Y332">
        <v>43.030217569503797</v>
      </c>
      <c r="Z332" s="36">
        <f t="shared" si="135"/>
        <v>3.0591249289166851</v>
      </c>
      <c r="AA332" s="41">
        <f t="shared" si="141"/>
        <v>50</v>
      </c>
      <c r="AB332" s="42">
        <f t="shared" si="142"/>
        <v>1</v>
      </c>
      <c r="AC332" s="61">
        <f t="shared" si="136"/>
        <v>12.997499704360964</v>
      </c>
      <c r="AD332" s="37">
        <f t="shared" si="143"/>
        <v>1</v>
      </c>
      <c r="AE332" s="76">
        <f t="shared" si="146"/>
        <v>1</v>
      </c>
      <c r="AF332" s="89">
        <f t="shared" si="150"/>
        <v>1</v>
      </c>
      <c r="AG332" s="168">
        <f t="shared" si="144"/>
        <v>6.7856655423137638E-2</v>
      </c>
      <c r="AH332" s="165">
        <f t="shared" si="130"/>
        <v>0</v>
      </c>
      <c r="AI332" s="212">
        <f t="shared" si="147"/>
        <v>1</v>
      </c>
      <c r="AJ332" s="102">
        <f t="shared" ref="AJ332:AJ368" si="152">IF(AF332=1,(AVERAGE(IF(AC332&gt;$AP$7,AC332-$AP$7,0),IF(AC331&gt;$AP$7,AC331-$AP$7,0),IF(AC330&gt;$AP$7,AC330-$AP$7,0),IF(AC329&gt;$AP$7,AC329-$AP$7,0),IF(AC328&gt;$AP$7,AC328-$AP$7,0),IF(AC327&gt;$AP$7,AC327-$AP$7,0),IF(AC326&gt;$AP$7,AC326-$AP$7,0),IF(AC325&gt;$AP$7,AC325-$AP$7,0),IF(AC324&gt;$AP$7,AC324-$AP$7,0),IF(AC323&gt;$AP$7,AC323-$AP$7,0)))*$AP$8,"")</f>
        <v>0.15600013732911294</v>
      </c>
      <c r="AK332" s="6" t="str">
        <f t="shared" si="137"/>
        <v/>
      </c>
      <c r="AL332" s="119">
        <f t="shared" si="128"/>
        <v>0</v>
      </c>
    </row>
    <row r="333" spans="1:38" ht="15.6">
      <c r="A333" s="206">
        <v>35029</v>
      </c>
      <c r="B333">
        <v>4.5999999046325701</v>
      </c>
      <c r="C333">
        <v>23.5100002288818</v>
      </c>
      <c r="D333">
        <v>0</v>
      </c>
      <c r="E333">
        <v>43.111851630383903</v>
      </c>
      <c r="F333" s="36">
        <f t="shared" si="132"/>
        <v>5.6063706437453895</v>
      </c>
      <c r="G333" s="41">
        <f t="shared" si="138"/>
        <v>30.763818699280652</v>
      </c>
      <c r="H333" s="42">
        <f t="shared" si="139"/>
        <v>0.61527637398561308</v>
      </c>
      <c r="I333" s="61">
        <f t="shared" si="133"/>
        <v>18.782500147819491</v>
      </c>
      <c r="J333" s="35">
        <f t="shared" si="134"/>
        <v>1</v>
      </c>
      <c r="K333" s="89">
        <f t="shared" si="145"/>
        <v>1</v>
      </c>
      <c r="L333" s="89">
        <f t="shared" si="149"/>
        <v>1</v>
      </c>
      <c r="M333" s="168">
        <f t="shared" si="140"/>
        <v>0.11603135996381968</v>
      </c>
      <c r="N333" s="165">
        <f t="shared" si="129"/>
        <v>0</v>
      </c>
      <c r="O333" s="212">
        <f t="shared" si="148"/>
        <v>1</v>
      </c>
      <c r="P333" s="102">
        <f t="shared" si="151"/>
        <v>3.095999336242707</v>
      </c>
      <c r="Q333" s="6" t="str">
        <f t="shared" si="131"/>
        <v/>
      </c>
      <c r="R333" s="119">
        <f t="shared" si="127"/>
        <v>1</v>
      </c>
      <c r="S333">
        <v>330</v>
      </c>
      <c r="T333">
        <v>-37.450000000000003</v>
      </c>
      <c r="U333" s="206">
        <v>39777</v>
      </c>
      <c r="V333">
        <v>8.0200004577636701</v>
      </c>
      <c r="W333">
        <v>17.059999465942401</v>
      </c>
      <c r="X333">
        <v>1.20000004768372</v>
      </c>
      <c r="Y333">
        <v>43.110479571954301</v>
      </c>
      <c r="Z333" s="36">
        <f t="shared" si="135"/>
        <v>3.6918527690735758</v>
      </c>
      <c r="AA333" s="41">
        <f t="shared" si="141"/>
        <v>48.246517832424864</v>
      </c>
      <c r="AB333" s="42">
        <f t="shared" si="142"/>
        <v>0.96493035664849724</v>
      </c>
      <c r="AC333" s="61">
        <f t="shared" si="136"/>
        <v>14.799999713897718</v>
      </c>
      <c r="AD333" s="37">
        <f t="shared" si="143"/>
        <v>1</v>
      </c>
      <c r="AE333" s="76">
        <f t="shared" si="146"/>
        <v>1</v>
      </c>
      <c r="AF333" s="89">
        <f t="shared" si="150"/>
        <v>1</v>
      </c>
      <c r="AG333" s="168">
        <f t="shared" si="144"/>
        <v>8.7036798466814724E-2</v>
      </c>
      <c r="AH333" s="165">
        <f t="shared" si="130"/>
        <v>0</v>
      </c>
      <c r="AI333" s="212">
        <f t="shared" si="147"/>
        <v>1</v>
      </c>
      <c r="AJ333" s="102">
        <f t="shared" si="152"/>
        <v>0.15600013732911294</v>
      </c>
      <c r="AK333" s="6" t="str">
        <f t="shared" si="137"/>
        <v/>
      </c>
      <c r="AL333" s="119">
        <f t="shared" si="128"/>
        <v>0</v>
      </c>
    </row>
    <row r="334" spans="1:38" ht="15.6">
      <c r="A334" s="206">
        <v>35030</v>
      </c>
      <c r="B334">
        <v>11.300000190734901</v>
      </c>
      <c r="C334">
        <v>25.190000534057599</v>
      </c>
      <c r="D334">
        <v>0</v>
      </c>
      <c r="E334">
        <v>43.186949343040602</v>
      </c>
      <c r="F334" s="36">
        <f t="shared" si="132"/>
        <v>5.4464113784136767</v>
      </c>
      <c r="G334" s="41">
        <f t="shared" si="138"/>
        <v>26.406689596549711</v>
      </c>
      <c r="H334" s="42">
        <f t="shared" si="139"/>
        <v>0.52813379193099419</v>
      </c>
      <c r="I334" s="61">
        <f t="shared" si="133"/>
        <v>21.717500448226925</v>
      </c>
      <c r="J334" s="35">
        <f t="shared" si="134"/>
        <v>1</v>
      </c>
      <c r="K334" s="89">
        <f t="shared" si="145"/>
        <v>1</v>
      </c>
      <c r="L334" s="89">
        <f t="shared" si="149"/>
        <v>1</v>
      </c>
      <c r="M334" s="168">
        <f t="shared" si="140"/>
        <v>0</v>
      </c>
      <c r="N334" s="165">
        <f t="shared" si="129"/>
        <v>0</v>
      </c>
      <c r="O334" s="212">
        <f t="shared" si="148"/>
        <v>1</v>
      </c>
      <c r="P334" s="102">
        <f t="shared" si="151"/>
        <v>3.0519998550415179</v>
      </c>
      <c r="Q334" s="6" t="str">
        <f t="shared" si="131"/>
        <v/>
      </c>
      <c r="R334" s="119">
        <f t="shared" si="127"/>
        <v>1</v>
      </c>
      <c r="S334">
        <v>331</v>
      </c>
      <c r="T334">
        <v>148.6</v>
      </c>
      <c r="U334" s="206">
        <v>39778</v>
      </c>
      <c r="V334">
        <v>5.3400001525878897</v>
      </c>
      <c r="W334">
        <v>23.049999237060501</v>
      </c>
      <c r="X334">
        <v>0</v>
      </c>
      <c r="Y334">
        <v>43.184894298571599</v>
      </c>
      <c r="Z334" s="36">
        <f t="shared" si="135"/>
        <v>5.4586467747501288</v>
      </c>
      <c r="AA334" s="41">
        <f t="shared" si="141"/>
        <v>43.879600412624761</v>
      </c>
      <c r="AB334" s="42">
        <f t="shared" si="142"/>
        <v>0.87759200825249517</v>
      </c>
      <c r="AC334" s="61">
        <f t="shared" si="136"/>
        <v>18.622499465942347</v>
      </c>
      <c r="AD334" s="37">
        <f t="shared" si="143"/>
        <v>1</v>
      </c>
      <c r="AE334" s="76">
        <f t="shared" si="146"/>
        <v>1</v>
      </c>
      <c r="AF334" s="89">
        <f t="shared" si="150"/>
        <v>1</v>
      </c>
      <c r="AG334" s="168">
        <f t="shared" si="144"/>
        <v>0.11577430141344981</v>
      </c>
      <c r="AH334" s="165">
        <f t="shared" si="130"/>
        <v>0</v>
      </c>
      <c r="AI334" s="212">
        <f t="shared" si="147"/>
        <v>1</v>
      </c>
      <c r="AJ334" s="102">
        <f t="shared" si="152"/>
        <v>0.15600013732911294</v>
      </c>
      <c r="AK334" s="6" t="str">
        <f t="shared" si="137"/>
        <v/>
      </c>
      <c r="AL334" s="119">
        <f t="shared" si="128"/>
        <v>0</v>
      </c>
    </row>
    <row r="335" spans="1:38" ht="15.6">
      <c r="A335" s="206">
        <v>35031</v>
      </c>
      <c r="B335">
        <v>10.960000038146999</v>
      </c>
      <c r="C335">
        <v>32.9799995422363</v>
      </c>
      <c r="D335">
        <v>0.10000000149011599</v>
      </c>
      <c r="E335">
        <v>43.256034099540997</v>
      </c>
      <c r="F335" s="36">
        <f t="shared" si="132"/>
        <v>7.5783156721773155</v>
      </c>
      <c r="G335" s="41">
        <f t="shared" si="138"/>
        <v>20.444037060297973</v>
      </c>
      <c r="H335" s="42">
        <f t="shared" si="139"/>
        <v>0.40888074120595946</v>
      </c>
      <c r="I335" s="61">
        <f t="shared" si="133"/>
        <v>27.474999666213975</v>
      </c>
      <c r="J335" s="35">
        <f t="shared" si="134"/>
        <v>1</v>
      </c>
      <c r="K335" s="89" t="str">
        <f t="shared" si="145"/>
        <v/>
      </c>
      <c r="L335" s="89">
        <f t="shared" si="149"/>
        <v>1</v>
      </c>
      <c r="M335" s="168">
        <f t="shared" si="140"/>
        <v>0</v>
      </c>
      <c r="N335" s="165">
        <f t="shared" si="129"/>
        <v>0</v>
      </c>
      <c r="O335" s="212">
        <f t="shared" si="148"/>
        <v>1</v>
      </c>
      <c r="P335" s="102">
        <f t="shared" si="151"/>
        <v>8.9540000915527198</v>
      </c>
      <c r="Q335" s="6" t="str">
        <f t="shared" si="131"/>
        <v/>
      </c>
      <c r="R335" s="119">
        <f t="shared" si="127"/>
        <v>1</v>
      </c>
      <c r="S335">
        <v>332</v>
      </c>
      <c r="T335">
        <v>-37.450000000000003</v>
      </c>
      <c r="U335" s="206">
        <v>39779</v>
      </c>
      <c r="V335">
        <v>10.819999694824199</v>
      </c>
      <c r="W335">
        <v>28.5</v>
      </c>
      <c r="X335">
        <v>8.3999996185302699</v>
      </c>
      <c r="Y335">
        <v>43.253352780963802</v>
      </c>
      <c r="Z335" s="36">
        <f t="shared" si="135"/>
        <v>6.3957346093891747</v>
      </c>
      <c r="AA335" s="41">
        <f t="shared" si="141"/>
        <v>47.163012343643686</v>
      </c>
      <c r="AB335" s="42">
        <f t="shared" si="142"/>
        <v>0.94326024687287369</v>
      </c>
      <c r="AC335" s="61">
        <f t="shared" si="136"/>
        <v>24.079999923706048</v>
      </c>
      <c r="AD335" s="37">
        <f t="shared" si="143"/>
        <v>1</v>
      </c>
      <c r="AE335" s="76">
        <f t="shared" si="146"/>
        <v>1</v>
      </c>
      <c r="AF335" s="89">
        <f t="shared" si="150"/>
        <v>1</v>
      </c>
      <c r="AG335" s="168">
        <f t="shared" si="144"/>
        <v>0</v>
      </c>
      <c r="AH335" s="165">
        <f t="shared" si="130"/>
        <v>0</v>
      </c>
      <c r="AI335" s="212">
        <f t="shared" si="147"/>
        <v>1</v>
      </c>
      <c r="AJ335" s="102">
        <f t="shared" si="152"/>
        <v>4.2200000762939514</v>
      </c>
      <c r="AK335" s="6">
        <f t="shared" si="137"/>
        <v>39779</v>
      </c>
      <c r="AL335" s="119">
        <f t="shared" si="128"/>
        <v>1</v>
      </c>
    </row>
    <row r="336" spans="1:38" ht="15.6">
      <c r="A336" s="206">
        <v>35032</v>
      </c>
      <c r="B336">
        <v>10.670000076293899</v>
      </c>
      <c r="C336">
        <v>22.219999313354499</v>
      </c>
      <c r="D336">
        <v>1.1000000238418599</v>
      </c>
      <c r="E336">
        <v>43.318992219315</v>
      </c>
      <c r="F336" s="36">
        <f t="shared" si="132"/>
        <v>4.7329099408290762</v>
      </c>
      <c r="G336" s="41">
        <f t="shared" si="138"/>
        <v>17.757709131476574</v>
      </c>
      <c r="H336" s="42">
        <f t="shared" si="139"/>
        <v>0.35515418262953147</v>
      </c>
      <c r="I336" s="61">
        <f t="shared" si="133"/>
        <v>19.332499504089348</v>
      </c>
      <c r="J336" s="35">
        <f t="shared" si="134"/>
        <v>1</v>
      </c>
      <c r="K336" s="89" t="str">
        <f t="shared" si="145"/>
        <v/>
      </c>
      <c r="L336" s="89">
        <f t="shared" si="149"/>
        <v>1</v>
      </c>
      <c r="M336" s="168">
        <f t="shared" si="140"/>
        <v>0.11569152169897808</v>
      </c>
      <c r="N336" s="165">
        <f t="shared" si="129"/>
        <v>0</v>
      </c>
      <c r="O336" s="212" t="str">
        <f t="shared" si="148"/>
        <v/>
      </c>
      <c r="P336" s="102">
        <f t="shared" si="151"/>
        <v>9.2199996948241996</v>
      </c>
      <c r="Q336" s="6" t="str">
        <f t="shared" si="131"/>
        <v/>
      </c>
      <c r="R336" s="119">
        <f t="shared" si="127"/>
        <v>1</v>
      </c>
      <c r="S336">
        <v>333</v>
      </c>
      <c r="T336">
        <v>148.6</v>
      </c>
      <c r="U336" s="206">
        <v>39780</v>
      </c>
      <c r="V336">
        <v>14.1099996566772</v>
      </c>
      <c r="W336">
        <v>20</v>
      </c>
      <c r="X336">
        <v>7.1999998092651403</v>
      </c>
      <c r="Y336">
        <v>43.315746050738603</v>
      </c>
      <c r="Z336" s="36">
        <f t="shared" si="135"/>
        <v>3.4397770575117783</v>
      </c>
      <c r="AA336" s="41">
        <f t="shared" si="141"/>
        <v>50</v>
      </c>
      <c r="AB336" s="42">
        <f t="shared" si="142"/>
        <v>1</v>
      </c>
      <c r="AC336" s="61">
        <f t="shared" si="136"/>
        <v>18.527499914169301</v>
      </c>
      <c r="AD336" s="37">
        <f t="shared" si="143"/>
        <v>1</v>
      </c>
      <c r="AE336" s="76">
        <f t="shared" si="146"/>
        <v>1</v>
      </c>
      <c r="AF336" s="89">
        <f t="shared" si="150"/>
        <v>1</v>
      </c>
      <c r="AG336" s="168">
        <f t="shared" si="144"/>
        <v>0.11555804248339144</v>
      </c>
      <c r="AH336" s="165">
        <f t="shared" si="130"/>
        <v>0</v>
      </c>
      <c r="AI336" s="212">
        <f t="shared" si="147"/>
        <v>1</v>
      </c>
      <c r="AJ336" s="102">
        <f t="shared" si="152"/>
        <v>4.0639999389648382</v>
      </c>
      <c r="AK336" s="6" t="str">
        <f t="shared" si="137"/>
        <v/>
      </c>
      <c r="AL336" s="119">
        <f t="shared" si="128"/>
        <v>1</v>
      </c>
    </row>
    <row r="337" spans="1:38" ht="15.6">
      <c r="A337" s="206">
        <v>35033</v>
      </c>
      <c r="B337">
        <v>9.0399999618530291</v>
      </c>
      <c r="C337">
        <v>24.110000610351602</v>
      </c>
      <c r="D337">
        <v>5</v>
      </c>
      <c r="E337">
        <v>43.375710021792798</v>
      </c>
      <c r="F337" s="36">
        <f t="shared" si="132"/>
        <v>5.433850610790981</v>
      </c>
      <c r="G337" s="41">
        <f t="shared" si="138"/>
        <v>18.41062864284379</v>
      </c>
      <c r="H337" s="42">
        <f t="shared" si="139"/>
        <v>0.36821257285687581</v>
      </c>
      <c r="I337" s="61">
        <f t="shared" si="133"/>
        <v>20.342500448226957</v>
      </c>
      <c r="J337" s="35">
        <f t="shared" si="134"/>
        <v>1</v>
      </c>
      <c r="K337" s="89">
        <f t="shared" si="145"/>
        <v>1</v>
      </c>
      <c r="L337" s="89">
        <f t="shared" si="149"/>
        <v>1</v>
      </c>
      <c r="M337" s="168">
        <f t="shared" si="140"/>
        <v>0.10720130039141439</v>
      </c>
      <c r="N337" s="165">
        <f t="shared" si="129"/>
        <v>0</v>
      </c>
      <c r="O337" s="212" t="str">
        <f t="shared" si="148"/>
        <v/>
      </c>
      <c r="P337" s="102">
        <f t="shared" si="151"/>
        <v>10.294000053405764</v>
      </c>
      <c r="Q337" s="6" t="str">
        <f t="shared" si="131"/>
        <v/>
      </c>
      <c r="R337" s="119">
        <f t="shared" ref="R337:R368" si="153">IF(AND(AND(AND(SUM(D324:D328)&gt;$AP$6)),(L337=1)),1,0)</f>
        <v>1</v>
      </c>
      <c r="S337">
        <v>334</v>
      </c>
      <c r="T337">
        <v>-37.450000000000003</v>
      </c>
      <c r="U337" s="206">
        <v>39781</v>
      </c>
      <c r="V337">
        <v>10.3500003814697</v>
      </c>
      <c r="W337">
        <v>16.2600002288818</v>
      </c>
      <c r="X337">
        <v>20.5</v>
      </c>
      <c r="Y337">
        <v>43.371965139504198</v>
      </c>
      <c r="Z337" s="36">
        <f t="shared" si="135"/>
        <v>3.078894419469115</v>
      </c>
      <c r="AA337" s="41">
        <f t="shared" si="141"/>
        <v>50</v>
      </c>
      <c r="AB337" s="42">
        <f t="shared" si="142"/>
        <v>1</v>
      </c>
      <c r="AC337" s="61">
        <f t="shared" si="136"/>
        <v>14.782500267028775</v>
      </c>
      <c r="AD337" s="37">
        <f t="shared" si="143"/>
        <v>1</v>
      </c>
      <c r="AE337" s="76">
        <f t="shared" si="146"/>
        <v>1</v>
      </c>
      <c r="AF337" s="89">
        <f t="shared" si="150"/>
        <v>1</v>
      </c>
      <c r="AG337" s="168">
        <f t="shared" si="144"/>
        <v>8.685587066886967E-2</v>
      </c>
      <c r="AH337" s="165">
        <f t="shared" si="130"/>
        <v>0</v>
      </c>
      <c r="AI337" s="212">
        <f t="shared" si="147"/>
        <v>1</v>
      </c>
      <c r="AJ337" s="102">
        <f t="shared" si="152"/>
        <v>4.0639999389648382</v>
      </c>
      <c r="AK337" s="6" t="str">
        <f t="shared" si="137"/>
        <v/>
      </c>
      <c r="AL337" s="119">
        <f t="shared" ref="AL337:AL368" si="154">IF(AND(AND(AND(SUM(X327:X331)&gt;$AP$6)),(AF337=1)),1,0)</f>
        <v>1</v>
      </c>
    </row>
    <row r="338" spans="1:38" ht="15.6">
      <c r="A338" s="206">
        <v>35034</v>
      </c>
      <c r="B338">
        <v>10.689999580383301</v>
      </c>
      <c r="C338">
        <v>17.290000915527301</v>
      </c>
      <c r="D338">
        <v>0.80000001192092896</v>
      </c>
      <c r="E338">
        <v>43.426073826404199</v>
      </c>
      <c r="F338" s="36">
        <f t="shared" si="132"/>
        <v>3.3294681213042878</v>
      </c>
      <c r="G338" s="41">
        <f t="shared" si="138"/>
        <v>16.547054157721288</v>
      </c>
      <c r="H338" s="42">
        <f t="shared" si="139"/>
        <v>0.33094108315442577</v>
      </c>
      <c r="I338" s="61">
        <f t="shared" si="133"/>
        <v>15.640000581741301</v>
      </c>
      <c r="J338" s="35">
        <f t="shared" si="134"/>
        <v>1</v>
      </c>
      <c r="K338" s="89">
        <f t="shared" si="145"/>
        <v>1</v>
      </c>
      <c r="L338" s="89">
        <f t="shared" si="149"/>
        <v>1</v>
      </c>
      <c r="M338" s="168">
        <f t="shared" si="140"/>
        <v>9.5460845071138306E-2</v>
      </c>
      <c r="N338" s="165">
        <f t="shared" si="129"/>
        <v>0</v>
      </c>
      <c r="O338" s="212" t="str">
        <f t="shared" si="148"/>
        <v/>
      </c>
      <c r="P338" s="102">
        <f t="shared" si="151"/>
        <v>10.294000053405764</v>
      </c>
      <c r="Q338" s="6" t="str">
        <f t="shared" si="131"/>
        <v/>
      </c>
      <c r="R338" s="119">
        <f t="shared" si="153"/>
        <v>1</v>
      </c>
      <c r="S338">
        <v>335</v>
      </c>
      <c r="T338">
        <v>148.6</v>
      </c>
      <c r="U338" s="206">
        <v>39782</v>
      </c>
      <c r="V338">
        <v>8.7799997329711896</v>
      </c>
      <c r="W338">
        <v>19.389999389648398</v>
      </c>
      <c r="X338">
        <v>14.3999996185303</v>
      </c>
      <c r="Y338">
        <v>43.421901078868402</v>
      </c>
      <c r="Z338" s="36">
        <f t="shared" si="135"/>
        <v>4.2336474063223637</v>
      </c>
      <c r="AA338" s="41">
        <f t="shared" si="141"/>
        <v>50</v>
      </c>
      <c r="AB338" s="42">
        <f t="shared" si="142"/>
        <v>1</v>
      </c>
      <c r="AC338" s="61">
        <f t="shared" si="136"/>
        <v>16.737499475479098</v>
      </c>
      <c r="AD338" s="37">
        <f t="shared" si="143"/>
        <v>1</v>
      </c>
      <c r="AE338" s="76">
        <f t="shared" si="146"/>
        <v>1</v>
      </c>
      <c r="AF338" s="89">
        <f t="shared" si="150"/>
        <v>1</v>
      </c>
      <c r="AG338" s="168">
        <f t="shared" si="144"/>
        <v>0.10528706253257783</v>
      </c>
      <c r="AH338" s="165">
        <f t="shared" si="130"/>
        <v>0</v>
      </c>
      <c r="AI338" s="212">
        <f t="shared" si="147"/>
        <v>1</v>
      </c>
      <c r="AJ338" s="102">
        <f t="shared" si="152"/>
        <v>4.0639999389648382</v>
      </c>
      <c r="AK338" s="6" t="str">
        <f t="shared" si="137"/>
        <v/>
      </c>
      <c r="AL338" s="119">
        <f t="shared" si="154"/>
        <v>1</v>
      </c>
    </row>
    <row r="339" spans="1:38" ht="15.6">
      <c r="A339" s="206">
        <v>35035</v>
      </c>
      <c r="B339">
        <v>10.069999694824199</v>
      </c>
      <c r="C339">
        <v>20.7700004577637</v>
      </c>
      <c r="D339">
        <v>0.10000000149011599</v>
      </c>
      <c r="E339">
        <v>43.469969952579198</v>
      </c>
      <c r="F339" s="36">
        <f t="shared" si="132"/>
        <v>4.4344792297707816</v>
      </c>
      <c r="G339" s="41">
        <f t="shared" si="138"/>
        <v>13.099470775394778</v>
      </c>
      <c r="H339" s="42">
        <f t="shared" si="139"/>
        <v>0.26198941550789556</v>
      </c>
      <c r="I339" s="61">
        <f t="shared" si="133"/>
        <v>18.095000267028826</v>
      </c>
      <c r="J339" s="35">
        <f t="shared" si="134"/>
        <v>1</v>
      </c>
      <c r="K339" s="89">
        <f t="shared" si="145"/>
        <v>1</v>
      </c>
      <c r="L339" s="89">
        <f t="shared" si="149"/>
        <v>1</v>
      </c>
      <c r="M339" s="168">
        <f t="shared" si="140"/>
        <v>0.11404946891495797</v>
      </c>
      <c r="N339" s="165">
        <f t="shared" si="129"/>
        <v>0</v>
      </c>
      <c r="O339" s="212" t="str">
        <f t="shared" si="148"/>
        <v/>
      </c>
      <c r="P339" s="102">
        <f t="shared" si="151"/>
        <v>10.294000053405764</v>
      </c>
      <c r="Q339" s="6" t="str">
        <f t="shared" si="131"/>
        <v/>
      </c>
      <c r="R339" s="119">
        <f t="shared" si="153"/>
        <v>1</v>
      </c>
      <c r="S339">
        <v>336</v>
      </c>
      <c r="T339">
        <v>-37.450000000000003</v>
      </c>
      <c r="U339" s="206">
        <v>39783</v>
      </c>
      <c r="V339">
        <v>9.6400003433227504</v>
      </c>
      <c r="W339">
        <v>18.200000762939499</v>
      </c>
      <c r="X339">
        <v>2</v>
      </c>
      <c r="Y339">
        <v>43.465444900439202</v>
      </c>
      <c r="Z339" s="36">
        <f t="shared" si="135"/>
        <v>3.7868313178218118</v>
      </c>
      <c r="AA339" s="41">
        <f t="shared" si="141"/>
        <v>48.97053494574255</v>
      </c>
      <c r="AB339" s="42">
        <f t="shared" si="142"/>
        <v>0.979410698914851</v>
      </c>
      <c r="AC339" s="61">
        <f t="shared" si="136"/>
        <v>16.060000658035314</v>
      </c>
      <c r="AD339" s="37">
        <f t="shared" si="143"/>
        <v>1</v>
      </c>
      <c r="AE339" s="76">
        <f t="shared" si="146"/>
        <v>1</v>
      </c>
      <c r="AF339" s="89">
        <f t="shared" si="150"/>
        <v>1</v>
      </c>
      <c r="AG339" s="168">
        <f t="shared" si="144"/>
        <v>9.9418829190398614E-2</v>
      </c>
      <c r="AH339" s="165">
        <f t="shared" si="130"/>
        <v>0</v>
      </c>
      <c r="AI339" s="212">
        <f t="shared" si="147"/>
        <v>1</v>
      </c>
      <c r="AJ339" s="102">
        <f t="shared" si="152"/>
        <v>4.0639999389648382</v>
      </c>
      <c r="AK339" s="6" t="str">
        <f t="shared" si="137"/>
        <v/>
      </c>
      <c r="AL339" s="119">
        <f t="shared" si="154"/>
        <v>1</v>
      </c>
    </row>
    <row r="340" spans="1:38" ht="15.6">
      <c r="A340" s="206">
        <v>35036</v>
      </c>
      <c r="B340">
        <v>10.1400003433228</v>
      </c>
      <c r="C340">
        <v>27.819999694824201</v>
      </c>
      <c r="D340">
        <v>0</v>
      </c>
      <c r="E340">
        <v>43.507284719747801</v>
      </c>
      <c r="F340" s="36">
        <f t="shared" si="132"/>
        <v>6.3165011430576268</v>
      </c>
      <c r="G340" s="41">
        <f t="shared" si="138"/>
        <v>8.0462698609486765</v>
      </c>
      <c r="H340" s="42">
        <f t="shared" si="139"/>
        <v>0.16092539721897353</v>
      </c>
      <c r="I340" s="61">
        <f t="shared" si="133"/>
        <v>23.399999856948853</v>
      </c>
      <c r="J340" s="35" t="str">
        <f t="shared" si="134"/>
        <v xml:space="preserve"> </v>
      </c>
      <c r="K340" s="89">
        <f t="shared" si="145"/>
        <v>1</v>
      </c>
      <c r="L340" s="89">
        <f t="shared" si="149"/>
        <v>1</v>
      </c>
      <c r="M340" s="168">
        <f t="shared" si="140"/>
        <v>0</v>
      </c>
      <c r="N340" s="165">
        <f t="shared" si="129"/>
        <v>0</v>
      </c>
      <c r="O340" s="212" t="str">
        <f t="shared" si="148"/>
        <v/>
      </c>
      <c r="P340" s="102">
        <f t="shared" si="151"/>
        <v>13.813999938964846</v>
      </c>
      <c r="Q340" s="6" t="str">
        <f t="shared" si="131"/>
        <v/>
      </c>
      <c r="R340" s="119">
        <f t="shared" si="153"/>
        <v>1</v>
      </c>
      <c r="S340">
        <v>337</v>
      </c>
      <c r="T340">
        <v>148.6</v>
      </c>
      <c r="U340" s="206">
        <v>39784</v>
      </c>
      <c r="V340">
        <v>7.0999999046325701</v>
      </c>
      <c r="W340">
        <v>20.670000076293899</v>
      </c>
      <c r="X340">
        <v>0.5</v>
      </c>
      <c r="Y340">
        <v>43.5024876358246</v>
      </c>
      <c r="Z340" s="36">
        <f t="shared" si="135"/>
        <v>4.7667182423336758</v>
      </c>
      <c r="AA340" s="41">
        <f t="shared" si="141"/>
        <v>45.657160351875611</v>
      </c>
      <c r="AB340" s="42">
        <f t="shared" si="142"/>
        <v>0.91314320703751217</v>
      </c>
      <c r="AC340" s="61">
        <f t="shared" si="136"/>
        <v>17.277500033378566</v>
      </c>
      <c r="AD340" s="37">
        <f t="shared" si="143"/>
        <v>1</v>
      </c>
      <c r="AE340" s="76">
        <f t="shared" si="146"/>
        <v>1</v>
      </c>
      <c r="AF340" s="89">
        <f t="shared" si="150"/>
        <v>1</v>
      </c>
      <c r="AG340" s="168">
        <f t="shared" si="144"/>
        <v>0.10935455658663172</v>
      </c>
      <c r="AH340" s="165">
        <f t="shared" si="130"/>
        <v>0</v>
      </c>
      <c r="AI340" s="212">
        <f t="shared" si="147"/>
        <v>1</v>
      </c>
      <c r="AJ340" s="102">
        <f t="shared" si="152"/>
        <v>4.0639999389648382</v>
      </c>
      <c r="AK340" s="6" t="str">
        <f t="shared" si="137"/>
        <v/>
      </c>
      <c r="AL340" s="119">
        <f t="shared" si="154"/>
        <v>1</v>
      </c>
    </row>
    <row r="341" spans="1:38" ht="15.6">
      <c r="A341" s="206">
        <v>35037</v>
      </c>
      <c r="B341">
        <v>11.5900001525879</v>
      </c>
      <c r="C341">
        <v>22.7700004577637</v>
      </c>
      <c r="D341">
        <v>0</v>
      </c>
      <c r="E341">
        <v>43.537904447339898</v>
      </c>
      <c r="F341" s="36">
        <f t="shared" si="132"/>
        <v>4.7804633191737294</v>
      </c>
      <c r="G341" s="41">
        <f t="shared" si="138"/>
        <v>4.2218992056096933</v>
      </c>
      <c r="H341" s="42">
        <f t="shared" si="139"/>
        <v>8.4437984112193873E-2</v>
      </c>
      <c r="I341" s="61">
        <f t="shared" si="133"/>
        <v>19.975000381469751</v>
      </c>
      <c r="J341" s="35" t="str">
        <f t="shared" si="134"/>
        <v xml:space="preserve"> </v>
      </c>
      <c r="K341" s="89">
        <f t="shared" si="145"/>
        <v>1</v>
      </c>
      <c r="L341" s="89">
        <f t="shared" si="149"/>
        <v>1</v>
      </c>
      <c r="M341" s="168">
        <f t="shared" si="140"/>
        <v>0.11192710538938785</v>
      </c>
      <c r="N341" s="165">
        <f t="shared" si="129"/>
        <v>0</v>
      </c>
      <c r="O341" s="212" t="str">
        <f t="shared" si="148"/>
        <v/>
      </c>
      <c r="P341" s="102">
        <f t="shared" si="151"/>
        <v>14.594000244140648</v>
      </c>
      <c r="Q341" s="6" t="str">
        <f t="shared" si="131"/>
        <v/>
      </c>
      <c r="R341" s="119">
        <f t="shared" si="153"/>
        <v>1</v>
      </c>
      <c r="S341">
        <v>338</v>
      </c>
      <c r="T341">
        <v>-37.450000000000003</v>
      </c>
      <c r="U341" s="206">
        <v>39785</v>
      </c>
      <c r="V341">
        <v>9.8400001525878906</v>
      </c>
      <c r="W341">
        <v>17.200000762939499</v>
      </c>
      <c r="X341">
        <v>0</v>
      </c>
      <c r="Y341">
        <v>43.532920316632399</v>
      </c>
      <c r="Z341" s="36">
        <f t="shared" si="135"/>
        <v>3.472483880988237</v>
      </c>
      <c r="AA341" s="41">
        <f t="shared" si="141"/>
        <v>42.879173247085021</v>
      </c>
      <c r="AB341" s="42">
        <f t="shared" si="142"/>
        <v>0.85758346494170046</v>
      </c>
      <c r="AC341" s="61">
        <f t="shared" si="136"/>
        <v>15.360000610351598</v>
      </c>
      <c r="AD341" s="37">
        <f t="shared" si="143"/>
        <v>1</v>
      </c>
      <c r="AE341" s="76">
        <f t="shared" si="146"/>
        <v>1</v>
      </c>
      <c r="AF341" s="89">
        <f t="shared" si="150"/>
        <v>1</v>
      </c>
      <c r="AG341" s="168">
        <f t="shared" si="144"/>
        <v>9.2717461854013097E-2</v>
      </c>
      <c r="AH341" s="165">
        <f t="shared" si="130"/>
        <v>0</v>
      </c>
      <c r="AI341" s="212">
        <f t="shared" si="147"/>
        <v>1</v>
      </c>
      <c r="AJ341" s="102">
        <f t="shared" si="152"/>
        <v>4.0639999389648382</v>
      </c>
      <c r="AK341" s="6" t="str">
        <f t="shared" si="137"/>
        <v/>
      </c>
      <c r="AL341" s="119">
        <f t="shared" si="154"/>
        <v>1</v>
      </c>
    </row>
    <row r="342" spans="1:38" ht="15.6">
      <c r="A342" s="206">
        <v>35038</v>
      </c>
      <c r="B342">
        <v>7.1500000953674299</v>
      </c>
      <c r="C342">
        <v>12.8800001144409</v>
      </c>
      <c r="D342">
        <v>9.1999998092651403</v>
      </c>
      <c r="E342">
        <v>43.561715454785599</v>
      </c>
      <c r="F342" s="36">
        <f t="shared" si="132"/>
        <v>2.7228461514248083</v>
      </c>
      <c r="G342" s="41">
        <f t="shared" si="138"/>
        <v>11.243622093734986</v>
      </c>
      <c r="H342" s="42">
        <f t="shared" si="139"/>
        <v>0.22487244187469974</v>
      </c>
      <c r="I342" s="61">
        <f t="shared" si="133"/>
        <v>11.447500109672532</v>
      </c>
      <c r="J342" s="35">
        <f t="shared" si="134"/>
        <v>1</v>
      </c>
      <c r="K342" s="89">
        <f t="shared" si="145"/>
        <v>1</v>
      </c>
      <c r="L342" s="89">
        <f t="shared" si="149"/>
        <v>1</v>
      </c>
      <c r="M342" s="168">
        <f t="shared" si="140"/>
        <v>5.1446799479749894E-2</v>
      </c>
      <c r="N342" s="165">
        <f t="shared" si="129"/>
        <v>0</v>
      </c>
      <c r="O342" s="212">
        <f t="shared" si="148"/>
        <v>1</v>
      </c>
      <c r="P342" s="102">
        <f t="shared" si="151"/>
        <v>14.594000244140648</v>
      </c>
      <c r="Q342" s="6" t="str">
        <f t="shared" si="131"/>
        <v/>
      </c>
      <c r="R342" s="119">
        <f t="shared" si="153"/>
        <v>1</v>
      </c>
      <c r="S342">
        <v>339</v>
      </c>
      <c r="T342">
        <v>148.6</v>
      </c>
      <c r="U342" s="206">
        <v>39786</v>
      </c>
      <c r="V342">
        <v>7.1599998474121103</v>
      </c>
      <c r="W342">
        <v>21.219999313354499</v>
      </c>
      <c r="X342">
        <v>0</v>
      </c>
      <c r="Y342">
        <v>43.556633974470799</v>
      </c>
      <c r="Z342" s="36">
        <f t="shared" si="135"/>
        <v>4.9048185830429594</v>
      </c>
      <c r="AA342" s="41">
        <f t="shared" si="141"/>
        <v>38.955318380650652</v>
      </c>
      <c r="AB342" s="42">
        <f t="shared" si="142"/>
        <v>0.779106367613013</v>
      </c>
      <c r="AC342" s="61">
        <f t="shared" si="136"/>
        <v>17.704999446868904</v>
      </c>
      <c r="AD342" s="37">
        <f t="shared" si="143"/>
        <v>1</v>
      </c>
      <c r="AE342" s="76">
        <f t="shared" si="146"/>
        <v>1</v>
      </c>
      <c r="AF342" s="89">
        <f t="shared" si="150"/>
        <v>1</v>
      </c>
      <c r="AG342" s="168">
        <f t="shared" si="144"/>
        <v>0.11206769865177177</v>
      </c>
      <c r="AH342" s="165">
        <f t="shared" si="130"/>
        <v>1</v>
      </c>
      <c r="AI342" s="212">
        <f t="shared" si="147"/>
        <v>1</v>
      </c>
      <c r="AJ342" s="102">
        <f t="shared" si="152"/>
        <v>4.0639999389648382</v>
      </c>
      <c r="AK342" s="6" t="str">
        <f t="shared" si="137"/>
        <v/>
      </c>
      <c r="AL342" s="119">
        <f t="shared" si="154"/>
        <v>1</v>
      </c>
    </row>
    <row r="343" spans="1:38" ht="15.6">
      <c r="A343" s="206">
        <v>35039</v>
      </c>
      <c r="B343">
        <v>8.7200002670288104</v>
      </c>
      <c r="C343">
        <v>13.539999961853001</v>
      </c>
      <c r="D343">
        <v>77.800003051757798</v>
      </c>
      <c r="E343">
        <v>43.578604061514802</v>
      </c>
      <c r="F343" s="36">
        <f t="shared" si="132"/>
        <v>2.5984059791883913</v>
      </c>
      <c r="G343" s="41">
        <f t="shared" si="138"/>
        <v>50</v>
      </c>
      <c r="H343" s="42">
        <f t="shared" si="139"/>
        <v>1</v>
      </c>
      <c r="I343" s="61">
        <f t="shared" si="133"/>
        <v>12.335000038146953</v>
      </c>
      <c r="J343" s="35">
        <f t="shared" si="134"/>
        <v>1</v>
      </c>
      <c r="K343" s="89">
        <f t="shared" si="145"/>
        <v>1</v>
      </c>
      <c r="L343" s="89">
        <f t="shared" si="149"/>
        <v>1</v>
      </c>
      <c r="M343" s="168">
        <f t="shared" si="140"/>
        <v>6.0763955540215187E-2</v>
      </c>
      <c r="N343" s="165">
        <f t="shared" ref="N343:N368" si="155">IF(AND(SUM(M332:M343)&gt;1,SUM(D328:D332)&gt;$AP$6),1,0)</f>
        <v>0</v>
      </c>
      <c r="O343" s="212">
        <f t="shared" si="148"/>
        <v>1</v>
      </c>
      <c r="P343" s="102">
        <f t="shared" si="151"/>
        <v>14.594000244140648</v>
      </c>
      <c r="Q343" s="6" t="str">
        <f t="shared" si="131"/>
        <v/>
      </c>
      <c r="R343" s="119">
        <f t="shared" si="153"/>
        <v>1</v>
      </c>
      <c r="S343">
        <v>340</v>
      </c>
      <c r="T343">
        <v>-37.450000000000003</v>
      </c>
      <c r="U343" s="206">
        <v>39787</v>
      </c>
      <c r="V343">
        <v>12.1099996566772</v>
      </c>
      <c r="W343">
        <v>28.600000381469702</v>
      </c>
      <c r="X343">
        <v>1.79999995231628</v>
      </c>
      <c r="Y343">
        <v>43.573519640947502</v>
      </c>
      <c r="Z343" s="36">
        <f t="shared" si="135"/>
        <v>6.3379117616571206</v>
      </c>
      <c r="AA343" s="41">
        <f t="shared" si="141"/>
        <v>35.684988923641235</v>
      </c>
      <c r="AB343" s="42">
        <f t="shared" si="142"/>
        <v>0.71369977847282473</v>
      </c>
      <c r="AC343" s="61">
        <f t="shared" si="136"/>
        <v>24.477500200271578</v>
      </c>
      <c r="AD343" s="37">
        <f t="shared" si="143"/>
        <v>1</v>
      </c>
      <c r="AE343" s="76" t="str">
        <f t="shared" si="146"/>
        <v/>
      </c>
      <c r="AF343" s="89">
        <f t="shared" si="150"/>
        <v>1</v>
      </c>
      <c r="AG343" s="168">
        <f t="shared" si="144"/>
        <v>0</v>
      </c>
      <c r="AH343" s="165">
        <f t="shared" ref="AH343:AH368" si="156">IF(AND(SUM(AG332:AG343)&gt;1,SUM(X328:X332)&gt;$AP$6),1,0)</f>
        <v>0</v>
      </c>
      <c r="AI343" s="212">
        <f t="shared" si="147"/>
        <v>1</v>
      </c>
      <c r="AJ343" s="102">
        <f t="shared" si="152"/>
        <v>8.4460000991821005</v>
      </c>
      <c r="AK343" s="6" t="str">
        <f t="shared" si="137"/>
        <v/>
      </c>
      <c r="AL343" s="119">
        <f t="shared" si="154"/>
        <v>1</v>
      </c>
    </row>
    <row r="344" spans="1:38" ht="15.6">
      <c r="A344" s="206">
        <v>35040</v>
      </c>
      <c r="B344">
        <v>6.0700001716613796</v>
      </c>
      <c r="C344">
        <v>18.680000305175799</v>
      </c>
      <c r="D344">
        <v>52.400001525878899</v>
      </c>
      <c r="E344">
        <v>43.588456586957498</v>
      </c>
      <c r="F344" s="36">
        <f t="shared" si="132"/>
        <v>4.3846816906353263</v>
      </c>
      <c r="G344" s="41">
        <f t="shared" si="138"/>
        <v>50</v>
      </c>
      <c r="H344" s="42">
        <f t="shared" si="139"/>
        <v>1</v>
      </c>
      <c r="I344" s="61">
        <f t="shared" si="133"/>
        <v>15.527500271797194</v>
      </c>
      <c r="J344" s="35">
        <f t="shared" si="134"/>
        <v>1</v>
      </c>
      <c r="K344" s="89">
        <f t="shared" si="145"/>
        <v>1</v>
      </c>
      <c r="L344" s="89">
        <f t="shared" si="149"/>
        <v>1</v>
      </c>
      <c r="M344" s="168">
        <f t="shared" si="140"/>
        <v>9.4367623049829596E-2</v>
      </c>
      <c r="N344" s="165">
        <f t="shared" si="155"/>
        <v>0</v>
      </c>
      <c r="O344" s="212">
        <f t="shared" si="148"/>
        <v>1</v>
      </c>
      <c r="P344" s="102">
        <f t="shared" si="151"/>
        <v>12.419999885559108</v>
      </c>
      <c r="Q344" s="6" t="str">
        <f t="shared" si="131"/>
        <v/>
      </c>
      <c r="R344" s="119">
        <f t="shared" si="153"/>
        <v>0</v>
      </c>
      <c r="S344">
        <v>341</v>
      </c>
      <c r="T344">
        <v>148.6</v>
      </c>
      <c r="U344" s="206">
        <v>39788</v>
      </c>
      <c r="V344">
        <v>13.3599996566772</v>
      </c>
      <c r="W344">
        <v>21.430000305175799</v>
      </c>
      <c r="X344">
        <v>0</v>
      </c>
      <c r="Y344">
        <v>43.583468347670603</v>
      </c>
      <c r="Z344" s="36">
        <f t="shared" si="135"/>
        <v>4.0907345043647485</v>
      </c>
      <c r="AA344" s="41">
        <f t="shared" si="141"/>
        <v>32.412401320149435</v>
      </c>
      <c r="AB344" s="42">
        <f t="shared" si="142"/>
        <v>0.64824802640298873</v>
      </c>
      <c r="AC344" s="61">
        <f t="shared" si="136"/>
        <v>19.412500143051147</v>
      </c>
      <c r="AD344" s="37">
        <f t="shared" si="143"/>
        <v>1</v>
      </c>
      <c r="AE344" s="76" t="str">
        <f t="shared" si="146"/>
        <v/>
      </c>
      <c r="AF344" s="89">
        <f t="shared" si="150"/>
        <v>1</v>
      </c>
      <c r="AG344" s="168">
        <f t="shared" si="144"/>
        <v>0.11545311477659648</v>
      </c>
      <c r="AH344" s="165">
        <f t="shared" si="156"/>
        <v>1</v>
      </c>
      <c r="AI344" s="212">
        <f t="shared" si="147"/>
        <v>1</v>
      </c>
      <c r="AJ344" s="102">
        <f t="shared" si="152"/>
        <v>8.7760002136230177</v>
      </c>
      <c r="AK344" s="6" t="str">
        <f t="shared" si="137"/>
        <v/>
      </c>
      <c r="AL344" s="119">
        <f t="shared" si="154"/>
        <v>1</v>
      </c>
    </row>
    <row r="345" spans="1:38" ht="15.6">
      <c r="A345" s="206">
        <v>35041</v>
      </c>
      <c r="B345">
        <v>7.9800000190734899</v>
      </c>
      <c r="C345">
        <v>22.549999237060501</v>
      </c>
      <c r="D345">
        <v>0</v>
      </c>
      <c r="E345">
        <v>43.591159350543698</v>
      </c>
      <c r="F345" s="36">
        <f t="shared" si="132"/>
        <v>5.1648588557812181</v>
      </c>
      <c r="G345" s="41">
        <f t="shared" si="138"/>
        <v>45.868112915375022</v>
      </c>
      <c r="H345" s="42">
        <f t="shared" si="139"/>
        <v>0.9173622583075004</v>
      </c>
      <c r="I345" s="61">
        <f t="shared" si="133"/>
        <v>18.907499432563746</v>
      </c>
      <c r="J345" s="35">
        <f t="shared" si="134"/>
        <v>1</v>
      </c>
      <c r="K345" s="89">
        <f t="shared" si="145"/>
        <v>1</v>
      </c>
      <c r="L345" s="89">
        <f t="shared" si="149"/>
        <v>1</v>
      </c>
      <c r="M345" s="168">
        <f t="shared" si="140"/>
        <v>0.11613093909230578</v>
      </c>
      <c r="N345" s="165">
        <f t="shared" si="155"/>
        <v>0</v>
      </c>
      <c r="O345" s="212">
        <f t="shared" si="148"/>
        <v>1</v>
      </c>
      <c r="P345" s="102">
        <f t="shared" si="151"/>
        <v>5.6400001525879278</v>
      </c>
      <c r="Q345" s="6" t="str">
        <f t="shared" si="131"/>
        <v/>
      </c>
      <c r="R345" s="119">
        <f t="shared" si="153"/>
        <v>0</v>
      </c>
      <c r="S345">
        <v>342</v>
      </c>
      <c r="T345">
        <v>-37.450000000000003</v>
      </c>
      <c r="U345" s="206">
        <v>39789</v>
      </c>
      <c r="V345">
        <v>10.289999961853001</v>
      </c>
      <c r="W345">
        <v>15.5</v>
      </c>
      <c r="X345">
        <v>2.9000000953674299</v>
      </c>
      <c r="Y345">
        <v>43.586371126248103</v>
      </c>
      <c r="Z345" s="36">
        <f t="shared" si="135"/>
        <v>2.8668103569120702</v>
      </c>
      <c r="AA345" s="41">
        <f t="shared" si="141"/>
        <v>33.01895312998721</v>
      </c>
      <c r="AB345" s="42">
        <f t="shared" si="142"/>
        <v>0.66037906259974422</v>
      </c>
      <c r="AC345" s="61">
        <f t="shared" si="136"/>
        <v>14.19749999046325</v>
      </c>
      <c r="AD345" s="37">
        <f t="shared" si="143"/>
        <v>1</v>
      </c>
      <c r="AE345" s="76" t="str">
        <f t="shared" si="146"/>
        <v/>
      </c>
      <c r="AF345" s="89">
        <f t="shared" si="150"/>
        <v>1</v>
      </c>
      <c r="AG345" s="168">
        <f t="shared" si="144"/>
        <v>8.0720221272013698E-2</v>
      </c>
      <c r="AH345" s="165">
        <f t="shared" si="156"/>
        <v>1</v>
      </c>
      <c r="AI345" s="212">
        <f t="shared" si="147"/>
        <v>1</v>
      </c>
      <c r="AJ345" s="102">
        <f t="shared" si="152"/>
        <v>4.7120002746581804</v>
      </c>
      <c r="AK345" s="6" t="str">
        <f t="shared" si="137"/>
        <v/>
      </c>
      <c r="AL345" s="119">
        <f t="shared" si="154"/>
        <v>1</v>
      </c>
    </row>
    <row r="346" spans="1:38" ht="15.6">
      <c r="A346" s="206">
        <v>35042</v>
      </c>
      <c r="B346">
        <v>12.560000419616699</v>
      </c>
      <c r="C346">
        <v>29.340000152587901</v>
      </c>
      <c r="D346">
        <v>0</v>
      </c>
      <c r="E346">
        <v>43.5865986717033</v>
      </c>
      <c r="F346" s="36">
        <f t="shared" si="132"/>
        <v>6.4950487660154277</v>
      </c>
      <c r="G346" s="41">
        <f t="shared" si="138"/>
        <v>40.67207390256268</v>
      </c>
      <c r="H346" s="42">
        <f t="shared" si="139"/>
        <v>0.81344147805125355</v>
      </c>
      <c r="I346" s="61">
        <f t="shared" si="133"/>
        <v>25.1450002193451</v>
      </c>
      <c r="J346" s="35">
        <f t="shared" si="134"/>
        <v>1</v>
      </c>
      <c r="K346" s="89">
        <f t="shared" si="145"/>
        <v>1</v>
      </c>
      <c r="L346" s="89">
        <f t="shared" si="149"/>
        <v>1</v>
      </c>
      <c r="M346" s="168">
        <f t="shared" si="140"/>
        <v>0</v>
      </c>
      <c r="N346" s="165">
        <f t="shared" si="155"/>
        <v>0</v>
      </c>
      <c r="O346" s="212">
        <f t="shared" si="148"/>
        <v>1</v>
      </c>
      <c r="P346" s="102">
        <f t="shared" si="151"/>
        <v>10.290000724792529</v>
      </c>
      <c r="Q346" s="6">
        <f t="shared" si="131"/>
        <v>35042</v>
      </c>
      <c r="R346" s="119">
        <f t="shared" si="153"/>
        <v>1</v>
      </c>
      <c r="S346">
        <v>343</v>
      </c>
      <c r="T346">
        <v>148.6</v>
      </c>
      <c r="U346" s="206">
        <v>39790</v>
      </c>
      <c r="V346">
        <v>9.3199996948242205</v>
      </c>
      <c r="W346">
        <v>19.540000915527301</v>
      </c>
      <c r="X346">
        <v>0.10000000149011599</v>
      </c>
      <c r="Y346">
        <v>43.582119008287798</v>
      </c>
      <c r="Z346" s="36">
        <f t="shared" si="135"/>
        <v>4.2155658473285209</v>
      </c>
      <c r="AA346" s="41">
        <f t="shared" si="141"/>
        <v>29.746500453614509</v>
      </c>
      <c r="AB346" s="42">
        <f t="shared" si="142"/>
        <v>0.59493000907229021</v>
      </c>
      <c r="AC346" s="61">
        <f t="shared" si="136"/>
        <v>16.985000610351531</v>
      </c>
      <c r="AD346" s="37">
        <f t="shared" si="143"/>
        <v>1</v>
      </c>
      <c r="AE346" s="76" t="str">
        <f t="shared" si="146"/>
        <v/>
      </c>
      <c r="AF346" s="89">
        <f t="shared" si="150"/>
        <v>1</v>
      </c>
      <c r="AG346" s="168">
        <f t="shared" si="144"/>
        <v>0.10722952740755583</v>
      </c>
      <c r="AH346" s="165">
        <f t="shared" si="156"/>
        <v>1</v>
      </c>
      <c r="AI346" s="212">
        <f t="shared" si="147"/>
        <v>1</v>
      </c>
      <c r="AJ346" s="102">
        <f t="shared" si="152"/>
        <v>4.7120002746581804</v>
      </c>
      <c r="AK346" s="6" t="str">
        <f t="shared" si="137"/>
        <v/>
      </c>
      <c r="AL346" s="119">
        <f t="shared" si="154"/>
        <v>1</v>
      </c>
    </row>
    <row r="347" spans="1:38" ht="15.6">
      <c r="A347" s="206">
        <v>35043</v>
      </c>
      <c r="B347">
        <v>11.3500003814697</v>
      </c>
      <c r="C347">
        <v>18.409999847412099</v>
      </c>
      <c r="D347">
        <v>1.79999995231628</v>
      </c>
      <c r="E347">
        <v>43.5746608698663</v>
      </c>
      <c r="F347" s="36">
        <f t="shared" si="132"/>
        <v>3.5520588371972082</v>
      </c>
      <c r="G347" s="41">
        <f t="shared" si="138"/>
        <v>39.630426785121188</v>
      </c>
      <c r="H347" s="42">
        <f t="shared" si="139"/>
        <v>0.79260853570242373</v>
      </c>
      <c r="I347" s="61">
        <f t="shared" si="133"/>
        <v>16.644999980926499</v>
      </c>
      <c r="J347" s="35">
        <f t="shared" si="134"/>
        <v>1</v>
      </c>
      <c r="K347" s="89">
        <f t="shared" si="145"/>
        <v>1</v>
      </c>
      <c r="L347" s="89">
        <f t="shared" si="149"/>
        <v>1</v>
      </c>
      <c r="M347" s="168">
        <f t="shared" si="140"/>
        <v>0.10453063459490311</v>
      </c>
      <c r="N347" s="165">
        <f t="shared" si="155"/>
        <v>0</v>
      </c>
      <c r="O347" s="212">
        <f t="shared" si="148"/>
        <v>1</v>
      </c>
      <c r="P347" s="102">
        <f t="shared" si="151"/>
        <v>9.2160003662109631</v>
      </c>
      <c r="Q347" s="6" t="str">
        <f t="shared" si="131"/>
        <v/>
      </c>
      <c r="R347" s="119">
        <f t="shared" si="153"/>
        <v>1</v>
      </c>
      <c r="S347">
        <v>344</v>
      </c>
      <c r="T347">
        <v>-37.450000000000003</v>
      </c>
      <c r="U347" s="206">
        <v>39791</v>
      </c>
      <c r="V347">
        <v>7.9499998092651403</v>
      </c>
      <c r="W347">
        <v>26.649999618530298</v>
      </c>
      <c r="X347">
        <v>0</v>
      </c>
      <c r="Y347">
        <v>43.570603025397702</v>
      </c>
      <c r="Z347" s="36">
        <f t="shared" si="135"/>
        <v>6.2084506928305165</v>
      </c>
      <c r="AA347" s="41">
        <f t="shared" si="141"/>
        <v>24.779739899350094</v>
      </c>
      <c r="AB347" s="42">
        <f t="shared" si="142"/>
        <v>0.4955947979870019</v>
      </c>
      <c r="AC347" s="61">
        <f t="shared" si="136"/>
        <v>21.974999666214011</v>
      </c>
      <c r="AD347" s="37">
        <f t="shared" si="143"/>
        <v>1</v>
      </c>
      <c r="AE347" s="76" t="str">
        <f t="shared" si="146"/>
        <v/>
      </c>
      <c r="AF347" s="89">
        <f t="shared" si="150"/>
        <v>1</v>
      </c>
      <c r="AG347" s="168">
        <f t="shared" si="144"/>
        <v>0</v>
      </c>
      <c r="AH347" s="165">
        <f t="shared" si="156"/>
        <v>1</v>
      </c>
      <c r="AI347" s="212">
        <f t="shared" si="147"/>
        <v>1</v>
      </c>
      <c r="AJ347" s="102">
        <f t="shared" si="152"/>
        <v>7.0920000076293892</v>
      </c>
      <c r="AK347" s="6" t="str">
        <f t="shared" si="137"/>
        <v/>
      </c>
      <c r="AL347" s="119">
        <f t="shared" si="154"/>
        <v>1</v>
      </c>
    </row>
    <row r="348" spans="1:38" ht="15.6">
      <c r="A348" s="206">
        <v>35044</v>
      </c>
      <c r="B348">
        <v>6.4699997901916504</v>
      </c>
      <c r="C348">
        <v>14.9700002670288</v>
      </c>
      <c r="D348">
        <v>4.6999998092651403</v>
      </c>
      <c r="E348">
        <v>43.555232264462703</v>
      </c>
      <c r="F348" s="36">
        <f t="shared" si="132"/>
        <v>3.3998603786299544</v>
      </c>
      <c r="G348" s="41">
        <f t="shared" si="138"/>
        <v>41.610538291482364</v>
      </c>
      <c r="H348" s="42">
        <f t="shared" si="139"/>
        <v>0.83221076582964726</v>
      </c>
      <c r="I348" s="61">
        <f t="shared" si="133"/>
        <v>12.845000147819512</v>
      </c>
      <c r="J348" s="35">
        <f t="shared" si="134"/>
        <v>1</v>
      </c>
      <c r="K348" s="89">
        <f t="shared" si="145"/>
        <v>1</v>
      </c>
      <c r="L348" s="89">
        <f t="shared" si="149"/>
        <v>1</v>
      </c>
      <c r="M348" s="168">
        <f t="shared" si="140"/>
        <v>6.6218211766723697E-2</v>
      </c>
      <c r="N348" s="165">
        <f t="shared" si="155"/>
        <v>0</v>
      </c>
      <c r="O348" s="212">
        <f t="shared" si="148"/>
        <v>1</v>
      </c>
      <c r="P348" s="102">
        <f t="shared" si="151"/>
        <v>9.2160003662109631</v>
      </c>
      <c r="Q348" s="6" t="str">
        <f t="shared" si="131"/>
        <v/>
      </c>
      <c r="R348" s="119">
        <f t="shared" si="153"/>
        <v>1</v>
      </c>
      <c r="S348">
        <v>345</v>
      </c>
      <c r="T348">
        <v>148.6</v>
      </c>
      <c r="U348" s="206">
        <v>39792</v>
      </c>
      <c r="V348">
        <v>10.0100002288818</v>
      </c>
      <c r="W348">
        <v>15.430000305175801</v>
      </c>
      <c r="X348">
        <v>4.1999998092651403</v>
      </c>
      <c r="Y348">
        <v>43.551714209185803</v>
      </c>
      <c r="Z348" s="36">
        <f t="shared" si="135"/>
        <v>2.9050337662024024</v>
      </c>
      <c r="AA348" s="41">
        <f t="shared" si="141"/>
        <v>26.655712695653314</v>
      </c>
      <c r="AB348" s="42">
        <f t="shared" si="142"/>
        <v>0.53311425391306633</v>
      </c>
      <c r="AC348" s="61">
        <f t="shared" si="136"/>
        <v>14.0750002861023</v>
      </c>
      <c r="AD348" s="37">
        <f t="shared" si="143"/>
        <v>1</v>
      </c>
      <c r="AE348" s="76">
        <f t="shared" si="146"/>
        <v>1</v>
      </c>
      <c r="AF348" s="89">
        <f t="shared" si="150"/>
        <v>1</v>
      </c>
      <c r="AG348" s="168">
        <f t="shared" si="144"/>
        <v>7.9418361953456487E-2</v>
      </c>
      <c r="AH348" s="165">
        <f t="shared" si="156"/>
        <v>0</v>
      </c>
      <c r="AI348" s="212">
        <f t="shared" si="147"/>
        <v>1</v>
      </c>
      <c r="AJ348" s="102">
        <f t="shared" si="152"/>
        <v>7.0920000076293892</v>
      </c>
      <c r="AK348" s="6" t="str">
        <f t="shared" si="137"/>
        <v/>
      </c>
      <c r="AL348" s="119">
        <f t="shared" si="154"/>
        <v>1</v>
      </c>
    </row>
    <row r="349" spans="1:38" ht="15.6">
      <c r="A349" s="206">
        <v>35045</v>
      </c>
      <c r="B349">
        <v>4.5700001716613796</v>
      </c>
      <c r="C349">
        <v>13.8800001144409</v>
      </c>
      <c r="D349">
        <v>5.4000000953674299</v>
      </c>
      <c r="E349">
        <v>43.528199174922499</v>
      </c>
      <c r="F349" s="36">
        <f t="shared" si="132"/>
        <v>3.369558462490776</v>
      </c>
      <c r="G349" s="41">
        <f t="shared" si="138"/>
        <v>44.314891616857174</v>
      </c>
      <c r="H349" s="42">
        <f t="shared" si="139"/>
        <v>0.88629783233714354</v>
      </c>
      <c r="I349" s="61">
        <f t="shared" si="133"/>
        <v>11.55250012874602</v>
      </c>
      <c r="J349" s="35">
        <f t="shared" si="134"/>
        <v>1</v>
      </c>
      <c r="K349" s="89">
        <f t="shared" si="145"/>
        <v>1</v>
      </c>
      <c r="L349" s="89">
        <f t="shared" si="149"/>
        <v>1</v>
      </c>
      <c r="M349" s="168">
        <f t="shared" si="140"/>
        <v>5.2533351674686007E-2</v>
      </c>
      <c r="N349" s="165">
        <f t="shared" si="155"/>
        <v>0</v>
      </c>
      <c r="O349" s="212">
        <f t="shared" si="148"/>
        <v>1</v>
      </c>
      <c r="P349" s="102">
        <f t="shared" si="151"/>
        <v>9.2160003662109631</v>
      </c>
      <c r="Q349" s="6" t="str">
        <f t="shared" si="131"/>
        <v/>
      </c>
      <c r="R349" s="119">
        <f t="shared" si="153"/>
        <v>1</v>
      </c>
      <c r="S349">
        <v>346</v>
      </c>
      <c r="T349">
        <v>-37.450000000000003</v>
      </c>
      <c r="U349" s="206">
        <v>39793</v>
      </c>
      <c r="V349">
        <v>9.2700004577636701</v>
      </c>
      <c r="W349">
        <v>20.049999237060501</v>
      </c>
      <c r="X349">
        <v>0.40000000596046398</v>
      </c>
      <c r="Y349">
        <v>43.525343591260103</v>
      </c>
      <c r="Z349" s="36">
        <f t="shared" si="135"/>
        <v>4.3547359745224306</v>
      </c>
      <c r="AA349" s="41">
        <f t="shared" si="141"/>
        <v>23.571923921995833</v>
      </c>
      <c r="AB349" s="42">
        <f t="shared" si="142"/>
        <v>0.47143847843991665</v>
      </c>
      <c r="AC349" s="61">
        <f t="shared" si="136"/>
        <v>17.354999542236293</v>
      </c>
      <c r="AD349" s="37">
        <f t="shared" si="143"/>
        <v>1</v>
      </c>
      <c r="AE349" s="76">
        <f t="shared" si="146"/>
        <v>1</v>
      </c>
      <c r="AF349" s="89">
        <f t="shared" si="150"/>
        <v>1</v>
      </c>
      <c r="AG349" s="168">
        <f t="shared" si="144"/>
        <v>0.10988321457890989</v>
      </c>
      <c r="AH349" s="165">
        <f t="shared" si="156"/>
        <v>1</v>
      </c>
      <c r="AI349" s="212">
        <f t="shared" si="147"/>
        <v>1</v>
      </c>
      <c r="AJ349" s="102">
        <f t="shared" si="152"/>
        <v>7.0920000076293892</v>
      </c>
      <c r="AK349" s="6" t="str">
        <f t="shared" si="137"/>
        <v/>
      </c>
      <c r="AL349" s="119">
        <f t="shared" si="154"/>
        <v>0</v>
      </c>
    </row>
    <row r="350" spans="1:38" ht="15.6">
      <c r="A350" s="206">
        <v>35046</v>
      </c>
      <c r="B350">
        <v>4.5</v>
      </c>
      <c r="C350">
        <v>19.909999847412099</v>
      </c>
      <c r="D350">
        <v>1.29999995231628</v>
      </c>
      <c r="E350">
        <v>43.4934479206756</v>
      </c>
      <c r="F350" s="36">
        <f t="shared" si="132"/>
        <v>4.8092852444424103</v>
      </c>
      <c r="G350" s="41">
        <f t="shared" si="138"/>
        <v>41.76746337361952</v>
      </c>
      <c r="H350" s="42">
        <f t="shared" si="139"/>
        <v>0.83534926747239036</v>
      </c>
      <c r="I350" s="61">
        <f t="shared" si="133"/>
        <v>16.057499885559075</v>
      </c>
      <c r="J350" s="35">
        <f t="shared" si="134"/>
        <v>1</v>
      </c>
      <c r="K350" s="89">
        <f t="shared" si="145"/>
        <v>1</v>
      </c>
      <c r="L350" s="89">
        <f t="shared" si="149"/>
        <v>1</v>
      </c>
      <c r="M350" s="168">
        <f t="shared" si="140"/>
        <v>9.9395899317654482E-2</v>
      </c>
      <c r="N350" s="165">
        <f t="shared" si="155"/>
        <v>0</v>
      </c>
      <c r="O350" s="212">
        <f t="shared" si="148"/>
        <v>1</v>
      </c>
      <c r="P350" s="102">
        <f t="shared" si="151"/>
        <v>5.6960004806518807</v>
      </c>
      <c r="Q350" s="6" t="str">
        <f t="shared" si="131"/>
        <v/>
      </c>
      <c r="R350" s="119">
        <f t="shared" si="153"/>
        <v>1</v>
      </c>
      <c r="S350">
        <v>347</v>
      </c>
      <c r="T350">
        <v>148.6</v>
      </c>
      <c r="U350" s="206">
        <v>39794</v>
      </c>
      <c r="V350">
        <v>11.170000076293899</v>
      </c>
      <c r="W350">
        <v>22.850000381469702</v>
      </c>
      <c r="X350">
        <v>0</v>
      </c>
      <c r="Y350">
        <v>43.491382203228397</v>
      </c>
      <c r="Z350" s="36">
        <f t="shared" si="135"/>
        <v>4.8572495318360955</v>
      </c>
      <c r="AA350" s="41">
        <f t="shared" si="141"/>
        <v>19.686124296526955</v>
      </c>
      <c r="AB350" s="42">
        <f t="shared" si="142"/>
        <v>0.3937224859305391</v>
      </c>
      <c r="AC350" s="61">
        <f t="shared" si="136"/>
        <v>19.930000305175753</v>
      </c>
      <c r="AD350" s="37">
        <f t="shared" si="143"/>
        <v>1</v>
      </c>
      <c r="AE350" s="76" t="str">
        <f t="shared" si="146"/>
        <v/>
      </c>
      <c r="AF350" s="89">
        <f t="shared" si="150"/>
        <v>1</v>
      </c>
      <c r="AG350" s="168">
        <f t="shared" si="144"/>
        <v>0.11235105377070627</v>
      </c>
      <c r="AH350" s="165">
        <f t="shared" si="156"/>
        <v>1</v>
      </c>
      <c r="AI350" s="212">
        <f t="shared" si="147"/>
        <v>1</v>
      </c>
      <c r="AJ350" s="102">
        <f t="shared" si="152"/>
        <v>7.8360002517699909</v>
      </c>
      <c r="AK350" s="6" t="str">
        <f t="shared" si="137"/>
        <v/>
      </c>
      <c r="AL350" s="119">
        <f t="shared" si="154"/>
        <v>0</v>
      </c>
    </row>
    <row r="351" spans="1:38" ht="15.6">
      <c r="A351" s="206">
        <v>35047</v>
      </c>
      <c r="B351">
        <v>8.8400001525878906</v>
      </c>
      <c r="C351">
        <v>20.889999389648398</v>
      </c>
      <c r="D351">
        <v>0</v>
      </c>
      <c r="E351">
        <v>43.450864821152003</v>
      </c>
      <c r="F351" s="36">
        <f t="shared" si="132"/>
        <v>4.6252620754932119</v>
      </c>
      <c r="G351" s="41">
        <f t="shared" si="138"/>
        <v>38.06725371322495</v>
      </c>
      <c r="H351" s="42">
        <f t="shared" si="139"/>
        <v>0.76134507426449904</v>
      </c>
      <c r="I351" s="61">
        <f t="shared" si="133"/>
        <v>17.877499580383272</v>
      </c>
      <c r="J351" s="35">
        <f t="shared" si="134"/>
        <v>1</v>
      </c>
      <c r="K351" s="89">
        <f t="shared" si="145"/>
        <v>1</v>
      </c>
      <c r="L351" s="89">
        <f t="shared" si="149"/>
        <v>1</v>
      </c>
      <c r="M351" s="168">
        <f t="shared" si="140"/>
        <v>0.11300858597290196</v>
      </c>
      <c r="N351" s="165">
        <f t="shared" si="155"/>
        <v>0</v>
      </c>
      <c r="O351" s="212">
        <f t="shared" si="148"/>
        <v>1</v>
      </c>
      <c r="P351" s="102">
        <f t="shared" si="151"/>
        <v>4.9160001754760803</v>
      </c>
      <c r="Q351" s="6" t="str">
        <f t="shared" si="131"/>
        <v/>
      </c>
      <c r="R351" s="119">
        <f t="shared" si="153"/>
        <v>1</v>
      </c>
      <c r="S351">
        <v>348</v>
      </c>
      <c r="T351">
        <v>-37.450000000000003</v>
      </c>
      <c r="U351" s="206">
        <v>39795</v>
      </c>
      <c r="V351">
        <v>13.8800001144409</v>
      </c>
      <c r="W351">
        <v>25.870000839233398</v>
      </c>
      <c r="X351">
        <v>4.8000001907348597</v>
      </c>
      <c r="Y351">
        <v>43.4497210766988</v>
      </c>
      <c r="Z351" s="36">
        <f t="shared" si="135"/>
        <v>5.3212249126646851</v>
      </c>
      <c r="AA351" s="41">
        <f t="shared" si="141"/>
        <v>20.229144557130066</v>
      </c>
      <c r="AB351" s="42">
        <f t="shared" si="142"/>
        <v>0.40458289114260132</v>
      </c>
      <c r="AC351" s="61">
        <f t="shared" si="136"/>
        <v>22.872500658035275</v>
      </c>
      <c r="AD351" s="37">
        <f t="shared" si="143"/>
        <v>1</v>
      </c>
      <c r="AE351" s="76">
        <f t="shared" si="146"/>
        <v>1</v>
      </c>
      <c r="AF351" s="89">
        <f t="shared" si="150"/>
        <v>1</v>
      </c>
      <c r="AG351" s="168">
        <f t="shared" si="144"/>
        <v>0</v>
      </c>
      <c r="AH351" s="165">
        <f t="shared" si="156"/>
        <v>0</v>
      </c>
      <c r="AI351" s="212">
        <f t="shared" si="147"/>
        <v>1</v>
      </c>
      <c r="AJ351" s="102">
        <f t="shared" si="152"/>
        <v>10.934000778198211</v>
      </c>
      <c r="AK351" s="6" t="str">
        <f t="shared" si="137"/>
        <v/>
      </c>
      <c r="AL351" s="119">
        <f t="shared" si="154"/>
        <v>0</v>
      </c>
    </row>
    <row r="352" spans="1:38" ht="15.6">
      <c r="A352" s="206">
        <v>35048</v>
      </c>
      <c r="B352">
        <v>11.0100002288818</v>
      </c>
      <c r="C352">
        <v>23.930000305175799</v>
      </c>
      <c r="D352">
        <v>0</v>
      </c>
      <c r="E352">
        <v>43.400336195781698</v>
      </c>
      <c r="F352" s="36">
        <f t="shared" si="132"/>
        <v>5.1652526175284041</v>
      </c>
      <c r="G352" s="41">
        <f t="shared" si="138"/>
        <v>33.935051619202227</v>
      </c>
      <c r="H352" s="42">
        <f t="shared" si="139"/>
        <v>0.67870103238404456</v>
      </c>
      <c r="I352" s="61">
        <f t="shared" si="133"/>
        <v>20.700000286102298</v>
      </c>
      <c r="J352" s="35">
        <f t="shared" si="134"/>
        <v>1</v>
      </c>
      <c r="K352" s="89">
        <f t="shared" si="145"/>
        <v>1</v>
      </c>
      <c r="L352" s="89">
        <f t="shared" si="149"/>
        <v>1</v>
      </c>
      <c r="M352" s="168">
        <f t="shared" si="140"/>
        <v>9.9562084410021484E-2</v>
      </c>
      <c r="N352" s="165">
        <f t="shared" si="155"/>
        <v>0</v>
      </c>
      <c r="O352" s="212">
        <f t="shared" si="148"/>
        <v>1</v>
      </c>
      <c r="P352" s="102">
        <f t="shared" si="151"/>
        <v>6.2760004043579185</v>
      </c>
      <c r="Q352" s="6" t="str">
        <f t="shared" si="131"/>
        <v/>
      </c>
      <c r="R352" s="119">
        <f t="shared" si="153"/>
        <v>1</v>
      </c>
      <c r="S352">
        <v>349</v>
      </c>
      <c r="T352">
        <v>148.6</v>
      </c>
      <c r="U352" s="206">
        <v>39796</v>
      </c>
      <c r="V352">
        <v>9.8100004196166992</v>
      </c>
      <c r="W352">
        <v>11.7200002670288</v>
      </c>
      <c r="X352">
        <v>22.799999237060501</v>
      </c>
      <c r="Y352">
        <v>43.400251243279101</v>
      </c>
      <c r="Z352" s="36">
        <f t="shared" si="135"/>
        <v>1.6084401119708998</v>
      </c>
      <c r="AA352" s="41">
        <f t="shared" si="141"/>
        <v>41.742391704613844</v>
      </c>
      <c r="AB352" s="42">
        <f t="shared" si="142"/>
        <v>0.83484783409227692</v>
      </c>
      <c r="AC352" s="61">
        <f t="shared" si="136"/>
        <v>11.242500305175774</v>
      </c>
      <c r="AD352" s="37">
        <f t="shared" si="143"/>
        <v>1</v>
      </c>
      <c r="AE352" s="76">
        <f t="shared" si="146"/>
        <v>1</v>
      </c>
      <c r="AF352" s="89">
        <f t="shared" si="150"/>
        <v>1</v>
      </c>
      <c r="AG352" s="168">
        <f t="shared" si="144"/>
        <v>4.9340176533903143E-2</v>
      </c>
      <c r="AH352" s="165">
        <f t="shared" si="156"/>
        <v>0</v>
      </c>
      <c r="AI352" s="212">
        <f t="shared" si="147"/>
        <v>1</v>
      </c>
      <c r="AJ352" s="102">
        <f t="shared" si="152"/>
        <v>10.934000778198211</v>
      </c>
      <c r="AK352" s="6" t="str">
        <f t="shared" si="137"/>
        <v/>
      </c>
      <c r="AL352" s="119">
        <f t="shared" si="154"/>
        <v>0</v>
      </c>
    </row>
    <row r="353" spans="1:38" ht="15.6">
      <c r="A353" s="206">
        <v>35049</v>
      </c>
      <c r="B353">
        <v>12.829999923706101</v>
      </c>
      <c r="C353">
        <v>19.950000762939499</v>
      </c>
      <c r="D353">
        <v>1.8999999761581401</v>
      </c>
      <c r="E353">
        <v>43.341797457088397</v>
      </c>
      <c r="F353" s="36">
        <f t="shared" si="132"/>
        <v>3.7119985465990739</v>
      </c>
      <c r="G353" s="41">
        <f t="shared" si="138"/>
        <v>32.865452758081112</v>
      </c>
      <c r="H353" s="42">
        <f t="shared" si="139"/>
        <v>0.65730905516162219</v>
      </c>
      <c r="I353" s="61">
        <f t="shared" si="133"/>
        <v>18.17000055313115</v>
      </c>
      <c r="J353" s="35">
        <f t="shared" si="134"/>
        <v>1</v>
      </c>
      <c r="K353" s="89">
        <f t="shared" si="145"/>
        <v>1</v>
      </c>
      <c r="L353" s="89">
        <f t="shared" si="149"/>
        <v>1</v>
      </c>
      <c r="M353" s="168">
        <f t="shared" si="140"/>
        <v>0.11436750381620847</v>
      </c>
      <c r="N353" s="165">
        <f t="shared" si="155"/>
        <v>0</v>
      </c>
      <c r="O353" s="212">
        <f t="shared" si="148"/>
        <v>1</v>
      </c>
      <c r="P353" s="102">
        <f t="shared" si="151"/>
        <v>6.2760004043579185</v>
      </c>
      <c r="Q353" s="6" t="str">
        <f t="shared" si="131"/>
        <v/>
      </c>
      <c r="R353" s="119">
        <f t="shared" si="153"/>
        <v>1</v>
      </c>
      <c r="S353">
        <v>350</v>
      </c>
      <c r="T353">
        <v>-37.450000000000003</v>
      </c>
      <c r="U353" s="206">
        <v>39797</v>
      </c>
      <c r="V353">
        <v>8.8000001907348597</v>
      </c>
      <c r="W353">
        <v>17.420000076293899</v>
      </c>
      <c r="X353">
        <v>33.599998474121101</v>
      </c>
      <c r="Y353">
        <v>43.342910479780898</v>
      </c>
      <c r="Z353" s="36">
        <f t="shared" si="135"/>
        <v>3.6926016506663877</v>
      </c>
      <c r="AA353" s="41">
        <f t="shared" si="141"/>
        <v>50</v>
      </c>
      <c r="AB353" s="42">
        <f t="shared" si="142"/>
        <v>1</v>
      </c>
      <c r="AC353" s="61">
        <f t="shared" si="136"/>
        <v>15.265000104904139</v>
      </c>
      <c r="AD353" s="37">
        <f t="shared" si="143"/>
        <v>1</v>
      </c>
      <c r="AE353" s="76">
        <f t="shared" si="146"/>
        <v>1</v>
      </c>
      <c r="AF353" s="89">
        <f t="shared" si="150"/>
        <v>1</v>
      </c>
      <c r="AG353" s="168">
        <f t="shared" si="144"/>
        <v>9.1770486007189012E-2</v>
      </c>
      <c r="AH353" s="165">
        <f t="shared" si="156"/>
        <v>0</v>
      </c>
      <c r="AI353" s="212">
        <f t="shared" si="147"/>
        <v>1</v>
      </c>
      <c r="AJ353" s="102">
        <f t="shared" si="152"/>
        <v>6.5520006179809487</v>
      </c>
      <c r="AK353" s="6" t="str">
        <f t="shared" si="137"/>
        <v/>
      </c>
      <c r="AL353" s="119">
        <f t="shared" si="154"/>
        <v>0</v>
      </c>
    </row>
    <row r="354" spans="1:38" ht="15.6">
      <c r="A354" s="206">
        <v>35050</v>
      </c>
      <c r="B354">
        <v>9.3299999237060494</v>
      </c>
      <c r="C354">
        <v>23.790000915527301</v>
      </c>
      <c r="D354">
        <v>0</v>
      </c>
      <c r="E354">
        <v>43.275380389970799</v>
      </c>
      <c r="F354" s="36">
        <f t="shared" si="132"/>
        <v>5.3081106517316483</v>
      </c>
      <c r="G354" s="41">
        <f t="shared" si="138"/>
        <v>28.618964236695792</v>
      </c>
      <c r="H354" s="42">
        <f t="shared" si="139"/>
        <v>0.57237928473391586</v>
      </c>
      <c r="I354" s="61">
        <f t="shared" si="133"/>
        <v>20.17500066757199</v>
      </c>
      <c r="J354" s="35">
        <f t="shared" si="134"/>
        <v>1</v>
      </c>
      <c r="K354" s="89" t="str">
        <f t="shared" si="145"/>
        <v/>
      </c>
      <c r="L354" s="89">
        <f t="shared" si="149"/>
        <v>1</v>
      </c>
      <c r="M354" s="168">
        <f t="shared" si="140"/>
        <v>0.10966121769425581</v>
      </c>
      <c r="N354" s="165">
        <f t="shared" si="155"/>
        <v>1</v>
      </c>
      <c r="O354" s="212">
        <f t="shared" si="148"/>
        <v>1</v>
      </c>
      <c r="P354" s="102">
        <f t="shared" si="151"/>
        <v>7.2160009384155099</v>
      </c>
      <c r="Q354" s="6" t="str">
        <f t="shared" si="131"/>
        <v/>
      </c>
      <c r="R354" s="119">
        <f t="shared" si="153"/>
        <v>1</v>
      </c>
      <c r="S354">
        <v>351</v>
      </c>
      <c r="T354">
        <v>148.6</v>
      </c>
      <c r="U354" s="206">
        <v>39798</v>
      </c>
      <c r="V354">
        <v>8.0699996948242205</v>
      </c>
      <c r="W354">
        <v>20.930000305175799</v>
      </c>
      <c r="X354">
        <v>0.10000000149011599</v>
      </c>
      <c r="Y354">
        <v>43.277823543829001</v>
      </c>
      <c r="Z354" s="36">
        <f t="shared" si="135"/>
        <v>4.7059811192108567</v>
      </c>
      <c r="AA354" s="41">
        <f t="shared" si="141"/>
        <v>46.335215106121431</v>
      </c>
      <c r="AB354" s="42">
        <f t="shared" si="142"/>
        <v>0.9267043021224286</v>
      </c>
      <c r="AC354" s="61">
        <f t="shared" si="136"/>
        <v>17.715000152587905</v>
      </c>
      <c r="AD354" s="37">
        <f t="shared" si="143"/>
        <v>1</v>
      </c>
      <c r="AE354" s="76">
        <f t="shared" si="146"/>
        <v>1</v>
      </c>
      <c r="AF354" s="89">
        <f t="shared" si="150"/>
        <v>1</v>
      </c>
      <c r="AG354" s="168">
        <f t="shared" si="144"/>
        <v>0.11212484954291814</v>
      </c>
      <c r="AH354" s="165">
        <f t="shared" si="156"/>
        <v>0</v>
      </c>
      <c r="AI354" s="212">
        <f t="shared" si="147"/>
        <v>1</v>
      </c>
      <c r="AJ354" s="102">
        <f t="shared" si="152"/>
        <v>6.2220005035400305</v>
      </c>
      <c r="AK354" s="6">
        <f t="shared" si="137"/>
        <v>39798</v>
      </c>
      <c r="AL354" s="119">
        <f t="shared" si="154"/>
        <v>1</v>
      </c>
    </row>
    <row r="355" spans="1:38" ht="15.6">
      <c r="A355" s="206">
        <v>35051</v>
      </c>
      <c r="B355">
        <v>13.7700004577637</v>
      </c>
      <c r="C355">
        <v>21.340000152587901</v>
      </c>
      <c r="D355">
        <v>0.30000001192092901</v>
      </c>
      <c r="E355">
        <v>43.201265872421303</v>
      </c>
      <c r="F355" s="36">
        <f t="shared" si="132"/>
        <v>3.9450907746158315</v>
      </c>
      <c r="G355" s="41">
        <f t="shared" si="138"/>
        <v>25.762891628924056</v>
      </c>
      <c r="H355" s="42">
        <f t="shared" si="139"/>
        <v>0.51525783257848112</v>
      </c>
      <c r="I355" s="61">
        <f t="shared" si="133"/>
        <v>19.44750022888185</v>
      </c>
      <c r="J355" s="35">
        <f t="shared" si="134"/>
        <v>1</v>
      </c>
      <c r="K355" s="89" t="str">
        <f t="shared" si="145"/>
        <v/>
      </c>
      <c r="L355" s="89">
        <f t="shared" si="149"/>
        <v>1</v>
      </c>
      <c r="M355" s="168">
        <f t="shared" si="140"/>
        <v>0.11533114057496972</v>
      </c>
      <c r="N355" s="165">
        <f t="shared" si="155"/>
        <v>1</v>
      </c>
      <c r="O355" s="212">
        <f t="shared" si="148"/>
        <v>1</v>
      </c>
      <c r="P355" s="102">
        <f t="shared" si="151"/>
        <v>7.5740011215209906</v>
      </c>
      <c r="Q355" s="6" t="str">
        <f t="shared" si="131"/>
        <v/>
      </c>
      <c r="R355" s="119">
        <f t="shared" si="153"/>
        <v>1</v>
      </c>
      <c r="S355">
        <v>352</v>
      </c>
      <c r="T355">
        <v>-37.450000000000003</v>
      </c>
      <c r="U355" s="206">
        <v>39799</v>
      </c>
      <c r="V355">
        <v>11.930000305175801</v>
      </c>
      <c r="W355">
        <v>15.789999961853001</v>
      </c>
      <c r="X355">
        <v>0.69999998807907104</v>
      </c>
      <c r="Y355">
        <v>43.205161938251898</v>
      </c>
      <c r="Z355" s="36">
        <f t="shared" si="135"/>
        <v>2.5229110231729184</v>
      </c>
      <c r="AA355" s="41">
        <f t="shared" si="141"/>
        <v>45.016886275662166</v>
      </c>
      <c r="AB355" s="42">
        <f t="shared" si="142"/>
        <v>0.90033772551324331</v>
      </c>
      <c r="AC355" s="61">
        <f t="shared" si="136"/>
        <v>14.825000047683702</v>
      </c>
      <c r="AD355" s="37">
        <f t="shared" si="143"/>
        <v>1</v>
      </c>
      <c r="AE355" s="76">
        <f t="shared" si="146"/>
        <v>1</v>
      </c>
      <c r="AF355" s="89">
        <f t="shared" si="150"/>
        <v>1</v>
      </c>
      <c r="AG355" s="168">
        <f t="shared" si="144"/>
        <v>8.7294965697238269E-2</v>
      </c>
      <c r="AH355" s="165">
        <f t="shared" si="156"/>
        <v>0</v>
      </c>
      <c r="AI355" s="212">
        <f t="shared" si="147"/>
        <v>1</v>
      </c>
      <c r="AJ355" s="102">
        <f t="shared" si="152"/>
        <v>6.2220005035400305</v>
      </c>
      <c r="AK355" s="6" t="str">
        <f t="shared" si="137"/>
        <v/>
      </c>
      <c r="AL355" s="119">
        <f t="shared" si="154"/>
        <v>1</v>
      </c>
    </row>
    <row r="356" spans="1:38" ht="15.6">
      <c r="A356" s="206">
        <v>35052</v>
      </c>
      <c r="B356">
        <v>8.6400003433227504</v>
      </c>
      <c r="C356">
        <v>15.060000419616699</v>
      </c>
      <c r="D356">
        <v>12.1000003814697</v>
      </c>
      <c r="E356">
        <v>43.119634782432499</v>
      </c>
      <c r="F356" s="36">
        <f t="shared" si="132"/>
        <v>3.0410884048978892</v>
      </c>
      <c r="G356" s="41">
        <f t="shared" si="138"/>
        <v>35.430021286475444</v>
      </c>
      <c r="H356" s="42">
        <f t="shared" si="139"/>
        <v>0.70860042572950888</v>
      </c>
      <c r="I356" s="61">
        <f t="shared" si="133"/>
        <v>13.455000400543213</v>
      </c>
      <c r="J356" s="35">
        <f t="shared" si="134"/>
        <v>1</v>
      </c>
      <c r="K356" s="89">
        <f t="shared" si="145"/>
        <v>1</v>
      </c>
      <c r="L356" s="89">
        <f t="shared" si="149"/>
        <v>1</v>
      </c>
      <c r="M356" s="168">
        <f t="shared" si="140"/>
        <v>7.2777953220417718E-2</v>
      </c>
      <c r="N356" s="165">
        <f t="shared" si="155"/>
        <v>1</v>
      </c>
      <c r="O356" s="212">
        <f t="shared" si="148"/>
        <v>1</v>
      </c>
      <c r="P356" s="102">
        <f t="shared" si="151"/>
        <v>2.6580009460449103</v>
      </c>
      <c r="Q356" s="6" t="str">
        <f t="shared" si="131"/>
        <v/>
      </c>
      <c r="R356" s="119">
        <f t="shared" si="153"/>
        <v>1</v>
      </c>
      <c r="S356">
        <v>353</v>
      </c>
      <c r="T356">
        <v>148.6</v>
      </c>
      <c r="U356" s="206">
        <v>39800</v>
      </c>
      <c r="V356">
        <v>11.170000076293899</v>
      </c>
      <c r="W356">
        <v>20.280000686645501</v>
      </c>
      <c r="X356">
        <v>5.4000000953674299</v>
      </c>
      <c r="Y356">
        <v>43.125097165878103</v>
      </c>
      <c r="Z356" s="36">
        <f t="shared" si="135"/>
        <v>4.0965648356085218</v>
      </c>
      <c r="AA356" s="41">
        <f t="shared" si="141"/>
        <v>47.139634502542783</v>
      </c>
      <c r="AB356" s="42">
        <f t="shared" si="142"/>
        <v>0.94279269005085564</v>
      </c>
      <c r="AC356" s="61">
        <f t="shared" si="136"/>
        <v>18.002500534057599</v>
      </c>
      <c r="AD356" s="37">
        <f t="shared" si="143"/>
        <v>1</v>
      </c>
      <c r="AE356" s="76">
        <f t="shared" si="146"/>
        <v>1</v>
      </c>
      <c r="AF356" s="89">
        <f t="shared" si="150"/>
        <v>1</v>
      </c>
      <c r="AG356" s="168">
        <f t="shared" si="144"/>
        <v>0.11362769682802902</v>
      </c>
      <c r="AH356" s="165">
        <f t="shared" si="156"/>
        <v>0</v>
      </c>
      <c r="AI356" s="212">
        <f t="shared" si="147"/>
        <v>1</v>
      </c>
      <c r="AJ356" s="102">
        <f t="shared" si="152"/>
        <v>6.2220005035400305</v>
      </c>
      <c r="AK356" s="6" t="str">
        <f t="shared" si="137"/>
        <v/>
      </c>
      <c r="AL356" s="119">
        <f t="shared" si="154"/>
        <v>0</v>
      </c>
    </row>
    <row r="357" spans="1:38" ht="15.6">
      <c r="A357" s="206">
        <v>35053</v>
      </c>
      <c r="B357">
        <v>8.1099996566772496</v>
      </c>
      <c r="C357">
        <v>16.069999694824201</v>
      </c>
      <c r="D357">
        <v>30.799999237060501</v>
      </c>
      <c r="E357">
        <v>43.030667997996702</v>
      </c>
      <c r="F357" s="36">
        <f t="shared" si="132"/>
        <v>3.4066089643451547</v>
      </c>
      <c r="G357" s="41">
        <f t="shared" si="138"/>
        <v>50</v>
      </c>
      <c r="H357" s="42">
        <f t="shared" si="139"/>
        <v>1</v>
      </c>
      <c r="I357" s="61">
        <f t="shared" si="133"/>
        <v>14.079999685287463</v>
      </c>
      <c r="J357" s="35">
        <f t="shared" si="134"/>
        <v>1</v>
      </c>
      <c r="K357" s="89">
        <f t="shared" si="145"/>
        <v>1</v>
      </c>
      <c r="L357" s="89">
        <f t="shared" si="149"/>
        <v>1</v>
      </c>
      <c r="M357" s="168">
        <f t="shared" si="140"/>
        <v>7.9471580796283262E-2</v>
      </c>
      <c r="N357" s="165">
        <f t="shared" si="155"/>
        <v>1</v>
      </c>
      <c r="O357" s="212">
        <f t="shared" si="148"/>
        <v>1</v>
      </c>
      <c r="P357" s="102">
        <f t="shared" si="151"/>
        <v>2.6580009460449103</v>
      </c>
      <c r="Q357" s="6" t="str">
        <f t="shared" si="131"/>
        <v/>
      </c>
      <c r="R357" s="119">
        <f t="shared" si="153"/>
        <v>1</v>
      </c>
      <c r="S357">
        <v>354</v>
      </c>
      <c r="T357">
        <v>-37.450000000000003</v>
      </c>
      <c r="U357" s="206">
        <v>39801</v>
      </c>
      <c r="V357">
        <v>7.78999996185303</v>
      </c>
      <c r="W357">
        <v>14.680000305175801</v>
      </c>
      <c r="X357">
        <v>18.100000381469702</v>
      </c>
      <c r="Y357">
        <v>43.037800729535903</v>
      </c>
      <c r="Z357" s="36">
        <f t="shared" si="135"/>
        <v>3.0792381315561297</v>
      </c>
      <c r="AA357" s="41">
        <f t="shared" si="141"/>
        <v>50</v>
      </c>
      <c r="AB357" s="42">
        <f t="shared" si="142"/>
        <v>1</v>
      </c>
      <c r="AC357" s="61">
        <f t="shared" si="136"/>
        <v>12.957500219345109</v>
      </c>
      <c r="AD357" s="37">
        <f t="shared" si="143"/>
        <v>1</v>
      </c>
      <c r="AE357" s="76">
        <f t="shared" si="146"/>
        <v>1</v>
      </c>
      <c r="AF357" s="89">
        <f t="shared" si="150"/>
        <v>1</v>
      </c>
      <c r="AG357" s="168">
        <f t="shared" si="144"/>
        <v>6.7426698262060561E-2</v>
      </c>
      <c r="AH357" s="165">
        <f t="shared" si="156"/>
        <v>0</v>
      </c>
      <c r="AI357" s="212">
        <f t="shared" si="147"/>
        <v>1</v>
      </c>
      <c r="AJ357" s="102">
        <f t="shared" si="152"/>
        <v>3.8420007705688222</v>
      </c>
      <c r="AK357" s="6">
        <f t="shared" si="137"/>
        <v>39801</v>
      </c>
      <c r="AL357" s="119">
        <f t="shared" si="154"/>
        <v>1</v>
      </c>
    </row>
    <row r="358" spans="1:38" ht="15.6">
      <c r="A358" s="206">
        <v>35054</v>
      </c>
      <c r="B358">
        <v>9.4499998092651403</v>
      </c>
      <c r="C358">
        <v>12.2200002670288</v>
      </c>
      <c r="D358">
        <v>23.799999237060501</v>
      </c>
      <c r="E358">
        <v>42.934546397106402</v>
      </c>
      <c r="F358" s="36">
        <f t="shared" si="132"/>
        <v>1.9209043456301245</v>
      </c>
      <c r="G358" s="41">
        <f t="shared" si="138"/>
        <v>50</v>
      </c>
      <c r="H358" s="42">
        <f t="shared" si="139"/>
        <v>1</v>
      </c>
      <c r="I358" s="61">
        <f t="shared" si="133"/>
        <v>11.527500152587885</v>
      </c>
      <c r="J358" s="35">
        <f t="shared" si="134"/>
        <v>1</v>
      </c>
      <c r="K358" s="89">
        <f t="shared" si="145"/>
        <v>1</v>
      </c>
      <c r="L358" s="89">
        <f t="shared" si="149"/>
        <v>1</v>
      </c>
      <c r="M358" s="168">
        <f t="shared" si="140"/>
        <v>5.227420537891956E-2</v>
      </c>
      <c r="N358" s="165">
        <f t="shared" si="155"/>
        <v>1</v>
      </c>
      <c r="O358" s="212">
        <f t="shared" si="148"/>
        <v>1</v>
      </c>
      <c r="P358" s="102">
        <f t="shared" si="151"/>
        <v>2.6580009460449103</v>
      </c>
      <c r="Q358" s="6" t="str">
        <f t="shared" si="131"/>
        <v/>
      </c>
      <c r="R358" s="119">
        <f t="shared" si="153"/>
        <v>1</v>
      </c>
      <c r="S358">
        <v>355</v>
      </c>
      <c r="T358">
        <v>148.6</v>
      </c>
      <c r="U358" s="206">
        <v>39802</v>
      </c>
      <c r="V358">
        <v>6.4099998474121103</v>
      </c>
      <c r="W358">
        <v>19.030000686645501</v>
      </c>
      <c r="X358">
        <v>3.2000000476837198</v>
      </c>
      <c r="Y358">
        <v>42.943444132053898</v>
      </c>
      <c r="Z358" s="36">
        <f t="shared" si="135"/>
        <v>4.3709199141088195</v>
      </c>
      <c r="AA358" s="41">
        <f t="shared" si="141"/>
        <v>49.703264116396667</v>
      </c>
      <c r="AB358" s="42">
        <f t="shared" si="142"/>
        <v>0.99406528232793334</v>
      </c>
      <c r="AC358" s="61">
        <f t="shared" si="136"/>
        <v>15.875000476837153</v>
      </c>
      <c r="AD358" s="37">
        <f t="shared" si="143"/>
        <v>1</v>
      </c>
      <c r="AE358" s="76">
        <f t="shared" si="146"/>
        <v>1</v>
      </c>
      <c r="AF358" s="89">
        <f t="shared" si="150"/>
        <v>1</v>
      </c>
      <c r="AG358" s="168">
        <f t="shared" si="144"/>
        <v>9.7701045361481734E-2</v>
      </c>
      <c r="AH358" s="165">
        <f t="shared" si="156"/>
        <v>0</v>
      </c>
      <c r="AI358" s="212">
        <f t="shared" si="147"/>
        <v>1</v>
      </c>
      <c r="AJ358" s="102">
        <f t="shared" si="152"/>
        <v>3.8420007705688222</v>
      </c>
      <c r="AK358" s="6" t="str">
        <f t="shared" si="137"/>
        <v/>
      </c>
      <c r="AL358" s="119">
        <f t="shared" si="154"/>
        <v>1</v>
      </c>
    </row>
    <row r="359" spans="1:38" ht="15.6">
      <c r="A359" s="206">
        <v>35055</v>
      </c>
      <c r="B359">
        <v>5.78999996185303</v>
      </c>
      <c r="C359">
        <v>15.069999694824199</v>
      </c>
      <c r="D359">
        <v>2.2000000476837198</v>
      </c>
      <c r="E359">
        <v>42.831450857754</v>
      </c>
      <c r="F359" s="36">
        <f t="shared" si="132"/>
        <v>3.45787583646884</v>
      </c>
      <c r="G359" s="41">
        <f t="shared" si="138"/>
        <v>49.433699378508649</v>
      </c>
      <c r="H359" s="42">
        <f t="shared" si="139"/>
        <v>0.988673987570173</v>
      </c>
      <c r="I359" s="61">
        <f t="shared" si="133"/>
        <v>12.749999761581407</v>
      </c>
      <c r="J359" s="35">
        <f t="shared" si="134"/>
        <v>1</v>
      </c>
      <c r="K359" s="89">
        <f t="shared" si="145"/>
        <v>1</v>
      </c>
      <c r="L359" s="89">
        <f t="shared" si="149"/>
        <v>1</v>
      </c>
      <c r="M359" s="168">
        <f t="shared" si="140"/>
        <v>6.5198839853057189E-2</v>
      </c>
      <c r="N359" s="165">
        <f t="shared" si="155"/>
        <v>1</v>
      </c>
      <c r="O359" s="212">
        <f t="shared" si="148"/>
        <v>1</v>
      </c>
      <c r="P359" s="102">
        <f t="shared" si="151"/>
        <v>2.6580009460449103</v>
      </c>
      <c r="Q359" s="6" t="str">
        <f t="shared" si="131"/>
        <v/>
      </c>
      <c r="R359" s="119">
        <f t="shared" si="153"/>
        <v>1</v>
      </c>
      <c r="S359">
        <v>356</v>
      </c>
      <c r="T359">
        <v>-37.450000000000003</v>
      </c>
      <c r="U359" s="206">
        <v>39803</v>
      </c>
      <c r="V359">
        <v>8.4200000762939506</v>
      </c>
      <c r="W359">
        <v>24.969999313354499</v>
      </c>
      <c r="X359">
        <v>0</v>
      </c>
      <c r="Y359">
        <v>42.842198876260497</v>
      </c>
      <c r="Z359" s="36">
        <f t="shared" si="135"/>
        <v>5.6440212346023362</v>
      </c>
      <c r="AA359" s="41">
        <f t="shared" si="141"/>
        <v>45.1880471287148</v>
      </c>
      <c r="AB359" s="42">
        <f t="shared" si="142"/>
        <v>0.90376094257429596</v>
      </c>
      <c r="AC359" s="61">
        <f t="shared" si="136"/>
        <v>20.832499504089363</v>
      </c>
      <c r="AD359" s="37">
        <f t="shared" si="143"/>
        <v>1</v>
      </c>
      <c r="AE359" s="76">
        <f t="shared" si="146"/>
        <v>1</v>
      </c>
      <c r="AF359" s="89">
        <f t="shared" si="150"/>
        <v>1</v>
      </c>
      <c r="AG359" s="168">
        <f t="shared" si="144"/>
        <v>9.554462478952469E-2</v>
      </c>
      <c r="AH359" s="165">
        <f t="shared" si="156"/>
        <v>1</v>
      </c>
      <c r="AI359" s="212">
        <f t="shared" si="147"/>
        <v>1</v>
      </c>
      <c r="AJ359" s="102">
        <f t="shared" si="152"/>
        <v>5.3080003738403123</v>
      </c>
      <c r="AK359" s="6" t="str">
        <f t="shared" si="137"/>
        <v/>
      </c>
      <c r="AL359" s="119">
        <f t="shared" si="154"/>
        <v>1</v>
      </c>
    </row>
    <row r="360" spans="1:38" ht="15.6">
      <c r="A360" s="206">
        <v>35056</v>
      </c>
      <c r="B360">
        <v>6.8200001716613796</v>
      </c>
      <c r="C360">
        <v>14.8599996566772</v>
      </c>
      <c r="D360">
        <v>1.1000000238418599</v>
      </c>
      <c r="E360">
        <v>42.721562257932099</v>
      </c>
      <c r="F360" s="36">
        <f t="shared" si="132"/>
        <v>3.2569410666108278</v>
      </c>
      <c r="G360" s="41">
        <f t="shared" si="138"/>
        <v>47.928146549061843</v>
      </c>
      <c r="H360" s="42">
        <f t="shared" si="139"/>
        <v>0.9585629309812369</v>
      </c>
      <c r="I360" s="61">
        <f t="shared" si="133"/>
        <v>12.849999785423245</v>
      </c>
      <c r="J360" s="35">
        <f t="shared" si="134"/>
        <v>1</v>
      </c>
      <c r="K360" s="89">
        <f t="shared" si="145"/>
        <v>1</v>
      </c>
      <c r="L360" s="89">
        <f t="shared" si="149"/>
        <v>1</v>
      </c>
      <c r="M360" s="168">
        <f t="shared" si="140"/>
        <v>6.6271890019685545E-2</v>
      </c>
      <c r="N360" s="165">
        <f t="shared" si="155"/>
        <v>1</v>
      </c>
      <c r="O360" s="212">
        <f t="shared" si="148"/>
        <v>1</v>
      </c>
      <c r="P360" s="102">
        <f t="shared" si="151"/>
        <v>2.6580009460449103</v>
      </c>
      <c r="Q360" s="6" t="str">
        <f t="shared" si="131"/>
        <v/>
      </c>
      <c r="R360" s="119">
        <f t="shared" si="153"/>
        <v>1</v>
      </c>
      <c r="S360">
        <v>357</v>
      </c>
      <c r="T360">
        <v>148.6</v>
      </c>
      <c r="U360" s="206">
        <v>39804</v>
      </c>
      <c r="V360">
        <v>14.199999809265099</v>
      </c>
      <c r="W360">
        <v>30.2700004577637</v>
      </c>
      <c r="X360">
        <v>0</v>
      </c>
      <c r="Y360">
        <v>42.734236464984001</v>
      </c>
      <c r="Z360" s="36">
        <f t="shared" si="135"/>
        <v>6.4385115912246818</v>
      </c>
      <c r="AA360" s="41">
        <f t="shared" si="141"/>
        <v>40.037237855735057</v>
      </c>
      <c r="AB360" s="42">
        <f t="shared" si="142"/>
        <v>0.80074475711470117</v>
      </c>
      <c r="AC360" s="61">
        <f t="shared" si="136"/>
        <v>26.252500295639052</v>
      </c>
      <c r="AD360" s="37">
        <f t="shared" si="143"/>
        <v>1</v>
      </c>
      <c r="AE360" s="76">
        <f t="shared" si="146"/>
        <v>1</v>
      </c>
      <c r="AF360" s="89">
        <f t="shared" si="150"/>
        <v>1</v>
      </c>
      <c r="AG360" s="168">
        <f t="shared" si="144"/>
        <v>0</v>
      </c>
      <c r="AH360" s="165">
        <f t="shared" si="156"/>
        <v>0</v>
      </c>
      <c r="AI360" s="212">
        <f t="shared" si="147"/>
        <v>1</v>
      </c>
      <c r="AJ360" s="102">
        <f t="shared" si="152"/>
        <v>10.366000366210951</v>
      </c>
      <c r="AK360" s="6" t="str">
        <f t="shared" si="137"/>
        <v/>
      </c>
      <c r="AL360" s="119">
        <f t="shared" si="154"/>
        <v>1</v>
      </c>
    </row>
    <row r="361" spans="1:38" ht="15.6">
      <c r="A361" s="206">
        <v>35057</v>
      </c>
      <c r="B361">
        <v>5.1900000572204599</v>
      </c>
      <c r="C361">
        <v>15.2600002288818</v>
      </c>
      <c r="D361">
        <v>1.70000004768372</v>
      </c>
      <c r="E361">
        <v>42.605061475632901</v>
      </c>
      <c r="F361" s="36">
        <f t="shared" si="132"/>
        <v>3.5569954562227455</v>
      </c>
      <c r="G361" s="41">
        <f t="shared" si="138"/>
        <v>46.782550231767367</v>
      </c>
      <c r="H361" s="42">
        <f t="shared" si="139"/>
        <v>0.93565100463534734</v>
      </c>
      <c r="I361" s="61">
        <f t="shared" si="133"/>
        <v>12.742500185966465</v>
      </c>
      <c r="J361" s="35">
        <f t="shared" si="134"/>
        <v>1</v>
      </c>
      <c r="K361" s="89">
        <f t="shared" si="145"/>
        <v>1</v>
      </c>
      <c r="L361" s="89">
        <f t="shared" si="149"/>
        <v>1</v>
      </c>
      <c r="M361" s="168">
        <f t="shared" si="140"/>
        <v>6.5118419803933639E-2</v>
      </c>
      <c r="N361" s="165">
        <f t="shared" si="155"/>
        <v>1</v>
      </c>
      <c r="O361" s="212">
        <f t="shared" si="148"/>
        <v>1</v>
      </c>
      <c r="P361" s="102">
        <f t="shared" si="151"/>
        <v>2.6580009460449103</v>
      </c>
      <c r="Q361" s="6" t="str">
        <f t="shared" si="131"/>
        <v/>
      </c>
      <c r="R361" s="119">
        <f t="shared" si="153"/>
        <v>1</v>
      </c>
      <c r="S361">
        <v>358</v>
      </c>
      <c r="T361">
        <v>-37.450000000000003</v>
      </c>
      <c r="U361" s="206">
        <v>39805</v>
      </c>
      <c r="V361">
        <v>13.6099996566772</v>
      </c>
      <c r="W361">
        <v>17.159999847412099</v>
      </c>
      <c r="X361">
        <v>0.10000000149011599</v>
      </c>
      <c r="Y361">
        <v>42.619728401053003</v>
      </c>
      <c r="Z361" s="36">
        <f t="shared" si="135"/>
        <v>2.5016608747961224</v>
      </c>
      <c r="AA361" s="41">
        <f t="shared" si="141"/>
        <v>38.135909157388276</v>
      </c>
      <c r="AB361" s="42">
        <f t="shared" si="142"/>
        <v>0.76271818314776552</v>
      </c>
      <c r="AC361" s="61">
        <f t="shared" si="136"/>
        <v>16.272499799728372</v>
      </c>
      <c r="AD361" s="37">
        <f t="shared" si="143"/>
        <v>1</v>
      </c>
      <c r="AE361" s="76">
        <f t="shared" si="146"/>
        <v>1</v>
      </c>
      <c r="AF361" s="89">
        <f t="shared" si="150"/>
        <v>1</v>
      </c>
      <c r="AG361" s="168">
        <f t="shared" si="144"/>
        <v>0.10133597325661299</v>
      </c>
      <c r="AH361" s="165">
        <f t="shared" si="156"/>
        <v>0</v>
      </c>
      <c r="AI361" s="212">
        <f t="shared" si="147"/>
        <v>1</v>
      </c>
      <c r="AJ361" s="102">
        <f t="shared" si="152"/>
        <v>7.2679998397827319</v>
      </c>
      <c r="AK361" s="6" t="str">
        <f t="shared" si="137"/>
        <v/>
      </c>
      <c r="AL361" s="119">
        <f t="shared" si="154"/>
        <v>1</v>
      </c>
    </row>
    <row r="362" spans="1:38" ht="15.6">
      <c r="A362" s="206">
        <v>35058</v>
      </c>
      <c r="B362">
        <v>6.5700001716613796</v>
      </c>
      <c r="C362">
        <v>18.709999084472699</v>
      </c>
      <c r="D362">
        <v>0</v>
      </c>
      <c r="E362">
        <v>42.482129388849103</v>
      </c>
      <c r="F362" s="36">
        <f t="shared" si="132"/>
        <v>4.2298210649928363</v>
      </c>
      <c r="G362" s="41">
        <f t="shared" si="138"/>
        <v>43.3986933797731</v>
      </c>
      <c r="H362" s="42">
        <f t="shared" si="139"/>
        <v>0.86797386759546202</v>
      </c>
      <c r="I362" s="61">
        <f t="shared" si="133"/>
        <v>15.674999356269868</v>
      </c>
      <c r="J362" s="35">
        <f t="shared" si="134"/>
        <v>1</v>
      </c>
      <c r="K362" s="89">
        <f t="shared" si="145"/>
        <v>1</v>
      </c>
      <c r="L362" s="89">
        <f t="shared" si="149"/>
        <v>1</v>
      </c>
      <c r="M362" s="168">
        <f t="shared" si="140"/>
        <v>9.5798309167309137E-2</v>
      </c>
      <c r="N362" s="165">
        <f t="shared" si="155"/>
        <v>1</v>
      </c>
      <c r="O362" s="212">
        <f t="shared" si="148"/>
        <v>1</v>
      </c>
      <c r="P362" s="102">
        <f t="shared" si="151"/>
        <v>1.2980007171630716</v>
      </c>
      <c r="Q362" s="6" t="str">
        <f t="shared" si="131"/>
        <v/>
      </c>
      <c r="R362" s="119">
        <f t="shared" si="153"/>
        <v>1</v>
      </c>
      <c r="S362">
        <v>359</v>
      </c>
      <c r="T362">
        <v>148.6</v>
      </c>
      <c r="U362" s="206">
        <v>39806</v>
      </c>
      <c r="V362">
        <v>9.2399997711181605</v>
      </c>
      <c r="W362">
        <v>23.040000915527301</v>
      </c>
      <c r="X362">
        <v>0.10000000149011599</v>
      </c>
      <c r="Y362">
        <v>42.498846187295797</v>
      </c>
      <c r="Z362" s="36">
        <f t="shared" si="135"/>
        <v>5.03025839662845</v>
      </c>
      <c r="AA362" s="41">
        <f t="shared" si="141"/>
        <v>34.211702441575632</v>
      </c>
      <c r="AB362" s="42">
        <f t="shared" si="142"/>
        <v>0.68423404883151262</v>
      </c>
      <c r="AC362" s="61">
        <f t="shared" si="136"/>
        <v>19.590000629425017</v>
      </c>
      <c r="AD362" s="37">
        <f t="shared" si="143"/>
        <v>1</v>
      </c>
      <c r="AE362" s="76" t="str">
        <f t="shared" si="146"/>
        <v/>
      </c>
      <c r="AF362" s="89">
        <f t="shared" si="150"/>
        <v>1</v>
      </c>
      <c r="AG362" s="168">
        <f t="shared" si="144"/>
        <v>0.11471562856192466</v>
      </c>
      <c r="AH362" s="165">
        <f t="shared" si="156"/>
        <v>0</v>
      </c>
      <c r="AI362" s="212">
        <f t="shared" si="147"/>
        <v>1</v>
      </c>
      <c r="AJ362" s="102">
        <f t="shared" si="152"/>
        <v>7.7400003433227456</v>
      </c>
      <c r="AK362" s="6" t="str">
        <f t="shared" si="137"/>
        <v/>
      </c>
      <c r="AL362" s="119">
        <f t="shared" si="154"/>
        <v>1</v>
      </c>
    </row>
    <row r="363" spans="1:38" ht="15.6">
      <c r="A363" s="206">
        <v>35059</v>
      </c>
      <c r="B363">
        <v>7.7399997711181596</v>
      </c>
      <c r="C363">
        <v>21.040000915527301</v>
      </c>
      <c r="D363">
        <v>0</v>
      </c>
      <c r="E363">
        <v>42.352946875572997</v>
      </c>
      <c r="F363" s="36">
        <f t="shared" si="132"/>
        <v>4.667584678980595</v>
      </c>
      <c r="G363" s="41">
        <f t="shared" si="138"/>
        <v>39.664625636588625</v>
      </c>
      <c r="H363" s="42">
        <f t="shared" si="139"/>
        <v>0.79329251273177248</v>
      </c>
      <c r="I363" s="61">
        <f t="shared" si="133"/>
        <v>17.715000629425017</v>
      </c>
      <c r="J363" s="35">
        <f t="shared" si="134"/>
        <v>1</v>
      </c>
      <c r="K363" s="89">
        <f t="shared" si="145"/>
        <v>1</v>
      </c>
      <c r="L363" s="89">
        <f t="shared" si="149"/>
        <v>1</v>
      </c>
      <c r="M363" s="168">
        <f t="shared" si="140"/>
        <v>0.11212485226047107</v>
      </c>
      <c r="N363" s="165">
        <f t="shared" si="155"/>
        <v>1</v>
      </c>
      <c r="O363" s="212">
        <f t="shared" si="148"/>
        <v>1</v>
      </c>
      <c r="P363" s="102">
        <f t="shared" si="151"/>
        <v>1.2980007171630716</v>
      </c>
      <c r="Q363" s="6" t="str">
        <f t="shared" si="131"/>
        <v/>
      </c>
      <c r="R363" s="119">
        <f t="shared" si="153"/>
        <v>0</v>
      </c>
      <c r="S363">
        <v>360</v>
      </c>
      <c r="T363">
        <v>-37.450000000000003</v>
      </c>
      <c r="U363" s="206">
        <v>39807</v>
      </c>
      <c r="V363">
        <v>11.199999809265099</v>
      </c>
      <c r="W363">
        <v>23.120000839233398</v>
      </c>
      <c r="X363">
        <v>0</v>
      </c>
      <c r="Y363">
        <v>42.371761326540998</v>
      </c>
      <c r="Z363" s="36">
        <f t="shared" si="135"/>
        <v>4.8011783981008325</v>
      </c>
      <c r="AA363" s="41">
        <f t="shared" si="141"/>
        <v>30.370759723094967</v>
      </c>
      <c r="AB363" s="42">
        <f t="shared" si="142"/>
        <v>0.60741519446189929</v>
      </c>
      <c r="AC363" s="61">
        <f t="shared" si="136"/>
        <v>20.140000581741322</v>
      </c>
      <c r="AD363" s="37">
        <f t="shared" si="143"/>
        <v>1</v>
      </c>
      <c r="AE363" s="76" t="str">
        <f t="shared" si="146"/>
        <v/>
      </c>
      <c r="AF363" s="89">
        <f t="shared" si="150"/>
        <v>1</v>
      </c>
      <c r="AG363" s="168">
        <f t="shared" si="144"/>
        <v>0.11010630822670306</v>
      </c>
      <c r="AH363" s="165">
        <f t="shared" si="156"/>
        <v>1</v>
      </c>
      <c r="AI363" s="212" t="str">
        <f t="shared" si="147"/>
        <v/>
      </c>
      <c r="AJ363" s="102">
        <f t="shared" si="152"/>
        <v>8.6520008087158029</v>
      </c>
      <c r="AK363" s="6" t="str">
        <f t="shared" si="137"/>
        <v/>
      </c>
      <c r="AL363" s="119">
        <f t="shared" si="154"/>
        <v>1</v>
      </c>
    </row>
    <row r="364" spans="1:38" ht="15.6">
      <c r="A364" s="206">
        <v>35060</v>
      </c>
      <c r="B364">
        <v>9.2799997329711896</v>
      </c>
      <c r="C364">
        <v>19.680000305175799</v>
      </c>
      <c r="D364">
        <v>0</v>
      </c>
      <c r="E364">
        <v>42.217694813797102</v>
      </c>
      <c r="F364" s="36">
        <f t="shared" si="132"/>
        <v>4.1257838893446976</v>
      </c>
      <c r="G364" s="41">
        <f t="shared" si="138"/>
        <v>36.363998525112869</v>
      </c>
      <c r="H364" s="42">
        <f t="shared" si="139"/>
        <v>0.72727997050225734</v>
      </c>
      <c r="I364" s="61">
        <f t="shared" si="133"/>
        <v>17.080000162124648</v>
      </c>
      <c r="J364" s="35">
        <f t="shared" si="134"/>
        <v>1</v>
      </c>
      <c r="K364" s="89" t="str">
        <f t="shared" si="145"/>
        <v/>
      </c>
      <c r="L364" s="89">
        <f t="shared" si="149"/>
        <v>1</v>
      </c>
      <c r="M364" s="168">
        <f t="shared" si="140"/>
        <v>0.10794116467636802</v>
      </c>
      <c r="N364" s="165">
        <f t="shared" si="155"/>
        <v>1</v>
      </c>
      <c r="O364" s="212">
        <f t="shared" si="148"/>
        <v>1</v>
      </c>
      <c r="P364" s="102">
        <f t="shared" si="151"/>
        <v>0.3580001831054801</v>
      </c>
      <c r="Q364" s="6" t="str">
        <f t="shared" si="131"/>
        <v/>
      </c>
      <c r="R364" s="119">
        <f t="shared" si="153"/>
        <v>0</v>
      </c>
      <c r="S364">
        <v>361</v>
      </c>
      <c r="T364">
        <v>148.6</v>
      </c>
      <c r="U364" s="206">
        <v>39808</v>
      </c>
      <c r="V364">
        <v>11.1099996566772</v>
      </c>
      <c r="W364">
        <v>29.090000152587901</v>
      </c>
      <c r="X364">
        <v>0</v>
      </c>
      <c r="Y364">
        <v>42.238645321616801</v>
      </c>
      <c r="Z364" s="36">
        <f t="shared" si="135"/>
        <v>6.3724405315461565</v>
      </c>
      <c r="AA364" s="41">
        <f t="shared" si="141"/>
        <v>25.272807297858041</v>
      </c>
      <c r="AB364" s="42">
        <f t="shared" si="142"/>
        <v>0.50545614595716082</v>
      </c>
      <c r="AC364" s="61">
        <f t="shared" si="136"/>
        <v>24.595000028610226</v>
      </c>
      <c r="AD364" s="37">
        <f t="shared" si="143"/>
        <v>1</v>
      </c>
      <c r="AE364" s="76" t="str">
        <f t="shared" si="146"/>
        <v/>
      </c>
      <c r="AF364" s="89">
        <f t="shared" si="150"/>
        <v>1</v>
      </c>
      <c r="AG364" s="168">
        <f t="shared" si="144"/>
        <v>0</v>
      </c>
      <c r="AH364" s="165">
        <f t="shared" si="156"/>
        <v>0</v>
      </c>
      <c r="AI364" s="212" t="str">
        <f t="shared" si="147"/>
        <v/>
      </c>
      <c r="AJ364" s="102">
        <f t="shared" si="152"/>
        <v>13.128000831603984</v>
      </c>
      <c r="AK364" s="6" t="str">
        <f t="shared" si="137"/>
        <v/>
      </c>
      <c r="AL364" s="119">
        <f t="shared" si="154"/>
        <v>1</v>
      </c>
    </row>
    <row r="365" spans="1:38" ht="15.6">
      <c r="A365" s="206">
        <v>35061</v>
      </c>
      <c r="B365">
        <v>9.1300001144409197</v>
      </c>
      <c r="C365">
        <v>19.069999694824201</v>
      </c>
      <c r="D365">
        <v>0</v>
      </c>
      <c r="E365">
        <v>42.076554081513699</v>
      </c>
      <c r="F365" s="36">
        <f t="shared" si="132"/>
        <v>3.972700105323054</v>
      </c>
      <c r="G365" s="41">
        <f t="shared" si="138"/>
        <v>33.185838440854425</v>
      </c>
      <c r="H365" s="42">
        <f t="shared" si="139"/>
        <v>0.66371676881708852</v>
      </c>
      <c r="I365" s="61">
        <f t="shared" si="133"/>
        <v>16.584999799728379</v>
      </c>
      <c r="J365" s="35">
        <f t="shared" si="134"/>
        <v>1</v>
      </c>
      <c r="K365" s="89" t="str">
        <f t="shared" si="145"/>
        <v/>
      </c>
      <c r="L365" s="89">
        <f t="shared" si="149"/>
        <v>1</v>
      </c>
      <c r="M365" s="168">
        <f t="shared" si="140"/>
        <v>0.10403170395713261</v>
      </c>
      <c r="N365" s="165">
        <f t="shared" si="155"/>
        <v>0</v>
      </c>
      <c r="O365" s="212">
        <f t="shared" si="148"/>
        <v>1</v>
      </c>
      <c r="P365" s="102">
        <f t="shared" si="151"/>
        <v>0</v>
      </c>
      <c r="Q365" s="6">
        <f t="shared" si="131"/>
        <v>35061</v>
      </c>
      <c r="R365" s="119">
        <f t="shared" si="153"/>
        <v>1</v>
      </c>
      <c r="S365">
        <v>362</v>
      </c>
      <c r="T365">
        <v>-37.450000000000003</v>
      </c>
      <c r="U365" s="206">
        <v>39809</v>
      </c>
      <c r="V365">
        <v>13.789999961853001</v>
      </c>
      <c r="W365">
        <v>30.840000152587901</v>
      </c>
      <c r="X365">
        <v>1.6000000238418599</v>
      </c>
      <c r="Y365">
        <v>42.099669675351898</v>
      </c>
      <c r="Z365" s="36">
        <f t="shared" si="135"/>
        <v>6.5465039034646484</v>
      </c>
      <c r="AA365" s="41">
        <f t="shared" si="141"/>
        <v>21.635604198928185</v>
      </c>
      <c r="AB365" s="42">
        <f t="shared" si="142"/>
        <v>0.4327120839785637</v>
      </c>
      <c r="AC365" s="61">
        <f t="shared" si="136"/>
        <v>26.577500104904175</v>
      </c>
      <c r="AD365" s="37">
        <f t="shared" si="143"/>
        <v>1</v>
      </c>
      <c r="AE365" s="76" t="str">
        <f t="shared" si="146"/>
        <v/>
      </c>
      <c r="AF365" s="89">
        <f t="shared" si="150"/>
        <v>1</v>
      </c>
      <c r="AG365" s="168">
        <f t="shared" si="144"/>
        <v>0</v>
      </c>
      <c r="AH365" s="165">
        <f t="shared" si="156"/>
        <v>0</v>
      </c>
      <c r="AI365" s="212" t="str">
        <f t="shared" si="147"/>
        <v/>
      </c>
      <c r="AJ365" s="102">
        <f t="shared" si="152"/>
        <v>19.190000915527325</v>
      </c>
      <c r="AK365" s="6" t="str">
        <f t="shared" si="137"/>
        <v/>
      </c>
      <c r="AL365" s="119">
        <f t="shared" si="154"/>
        <v>1</v>
      </c>
    </row>
    <row r="366" spans="1:38" ht="15.6">
      <c r="A366" s="206">
        <v>35062</v>
      </c>
      <c r="B366">
        <v>10.7600002288818</v>
      </c>
      <c r="C366">
        <v>21.090000152587901</v>
      </c>
      <c r="D366">
        <v>0</v>
      </c>
      <c r="E366">
        <v>41.929705556715497</v>
      </c>
      <c r="F366" s="36">
        <f t="shared" si="132"/>
        <v>4.2666368925245042</v>
      </c>
      <c r="G366" s="41">
        <f t="shared" si="138"/>
        <v>29.772528926834823</v>
      </c>
      <c r="H366" s="42">
        <f t="shared" si="139"/>
        <v>0.59545057853669647</v>
      </c>
      <c r="I366" s="61">
        <f t="shared" si="133"/>
        <v>18.507500171661377</v>
      </c>
      <c r="J366" s="35">
        <f t="shared" si="134"/>
        <v>1</v>
      </c>
      <c r="K366" s="89" t="str">
        <f t="shared" si="145"/>
        <v/>
      </c>
      <c r="L366" s="89">
        <f t="shared" si="149"/>
        <v>1</v>
      </c>
      <c r="M366" s="168">
        <f t="shared" si="140"/>
        <v>0.11550680199003122</v>
      </c>
      <c r="N366" s="165">
        <f t="shared" si="155"/>
        <v>0</v>
      </c>
      <c r="O366" s="212">
        <f t="shared" si="148"/>
        <v>1</v>
      </c>
      <c r="P366" s="102">
        <f t="shared" si="151"/>
        <v>0</v>
      </c>
      <c r="Q366" s="6" t="str">
        <f t="shared" si="131"/>
        <v/>
      </c>
      <c r="R366" s="119">
        <f t="shared" si="153"/>
        <v>1</v>
      </c>
      <c r="S366">
        <v>363</v>
      </c>
      <c r="T366">
        <v>148.6</v>
      </c>
      <c r="U366" s="206">
        <v>39810</v>
      </c>
      <c r="V366">
        <v>14.8900003433228</v>
      </c>
      <c r="W366">
        <v>26.370000839233398</v>
      </c>
      <c r="X366">
        <v>2.2000000476837198</v>
      </c>
      <c r="Y366">
        <v>41.955005890574498</v>
      </c>
      <c r="Z366" s="36">
        <f t="shared" si="135"/>
        <v>5.1284589381236216</v>
      </c>
      <c r="AA366" s="41">
        <f t="shared" si="141"/>
        <v>19.732837096113006</v>
      </c>
      <c r="AB366" s="42">
        <f t="shared" si="142"/>
        <v>0.39465674192226013</v>
      </c>
      <c r="AC366" s="61">
        <f t="shared" si="136"/>
        <v>23.500000715255748</v>
      </c>
      <c r="AD366" s="37">
        <f t="shared" si="143"/>
        <v>1</v>
      </c>
      <c r="AE366" s="76" t="str">
        <f t="shared" si="146"/>
        <v/>
      </c>
      <c r="AF366" s="89">
        <f t="shared" si="150"/>
        <v>1</v>
      </c>
      <c r="AG366" s="168">
        <f t="shared" si="144"/>
        <v>0</v>
      </c>
      <c r="AH366" s="165">
        <f t="shared" si="156"/>
        <v>0</v>
      </c>
      <c r="AI366" s="212" t="str">
        <f t="shared" si="147"/>
        <v/>
      </c>
      <c r="AJ366" s="102">
        <f t="shared" si="152"/>
        <v>22.790001487731921</v>
      </c>
      <c r="AK366" s="6" t="str">
        <f t="shared" si="137"/>
        <v/>
      </c>
      <c r="AL366" s="119">
        <f t="shared" si="154"/>
        <v>1</v>
      </c>
    </row>
    <row r="367" spans="1:38" ht="15.6">
      <c r="A367" s="206">
        <v>35063</v>
      </c>
      <c r="B367">
        <v>11.5900001525879</v>
      </c>
      <c r="C367">
        <v>23.639999389648398</v>
      </c>
      <c r="D367">
        <v>0</v>
      </c>
      <c r="E367">
        <v>41.777330117394797</v>
      </c>
      <c r="F367" s="36">
        <f t="shared" si="132"/>
        <v>4.8215112736589267</v>
      </c>
      <c r="G367" s="41">
        <f t="shared" si="138"/>
        <v>25.91531990790768</v>
      </c>
      <c r="H367" s="42">
        <f t="shared" si="139"/>
        <v>0.5183063981581536</v>
      </c>
      <c r="I367" s="61">
        <f t="shared" si="133"/>
        <v>20.627499580383272</v>
      </c>
      <c r="J367" s="35">
        <f t="shared" si="134"/>
        <v>1</v>
      </c>
      <c r="K367" s="89" t="str">
        <f t="shared" si="145"/>
        <v/>
      </c>
      <c r="L367" s="89">
        <f t="shared" si="149"/>
        <v>1</v>
      </c>
      <c r="M367" s="168">
        <f t="shared" si="140"/>
        <v>0.10144129637489846</v>
      </c>
      <c r="N367" s="165">
        <f t="shared" si="155"/>
        <v>1</v>
      </c>
      <c r="O367" s="212">
        <f t="shared" si="148"/>
        <v>1</v>
      </c>
      <c r="P367" s="102">
        <f t="shared" si="151"/>
        <v>1.3019996643066178</v>
      </c>
      <c r="Q367" s="6" t="str">
        <f t="shared" si="131"/>
        <v/>
      </c>
      <c r="R367" s="119">
        <f t="shared" si="153"/>
        <v>1</v>
      </c>
      <c r="S367">
        <v>364</v>
      </c>
      <c r="T367">
        <v>-37.450000000000003</v>
      </c>
      <c r="U367" s="206">
        <v>39811</v>
      </c>
      <c r="V367">
        <v>11.6000003814697</v>
      </c>
      <c r="W367">
        <v>16.889999389648398</v>
      </c>
      <c r="X367">
        <v>0.10000000149011599</v>
      </c>
      <c r="Y367">
        <v>41.804825470113201</v>
      </c>
      <c r="Z367" s="36">
        <f t="shared" si="135"/>
        <v>2.8925191039330538</v>
      </c>
      <c r="AA367" s="41">
        <f t="shared" si="141"/>
        <v>17.518821814456679</v>
      </c>
      <c r="AB367" s="42">
        <f t="shared" si="142"/>
        <v>0.35037643628913356</v>
      </c>
      <c r="AC367" s="61">
        <f t="shared" si="136"/>
        <v>15.567499637603724</v>
      </c>
      <c r="AD367" s="37">
        <f t="shared" si="143"/>
        <v>1</v>
      </c>
      <c r="AE367" s="76" t="str">
        <f t="shared" si="146"/>
        <v/>
      </c>
      <c r="AF367" s="89">
        <f t="shared" si="150"/>
        <v>1</v>
      </c>
      <c r="AG367" s="168">
        <f t="shared" si="144"/>
        <v>9.4757766504000474E-2</v>
      </c>
      <c r="AH367" s="165">
        <f t="shared" si="156"/>
        <v>0</v>
      </c>
      <c r="AI367" s="212" t="str">
        <f t="shared" si="147"/>
        <v/>
      </c>
      <c r="AJ367" s="102">
        <f t="shared" si="152"/>
        <v>22.790001487731921</v>
      </c>
      <c r="AK367" s="6" t="str">
        <f t="shared" si="137"/>
        <v/>
      </c>
      <c r="AL367" s="119">
        <f t="shared" si="154"/>
        <v>1</v>
      </c>
    </row>
    <row r="368" spans="1:38" ht="15.6">
      <c r="A368" s="206">
        <v>35064</v>
      </c>
      <c r="B368">
        <v>15.2299995422363</v>
      </c>
      <c r="C368">
        <v>29.680000305175799</v>
      </c>
      <c r="D368">
        <v>0</v>
      </c>
      <c r="E368">
        <v>41.619608641543998</v>
      </c>
      <c r="F368" s="36">
        <f t="shared" si="132"/>
        <v>5.9787928839696391</v>
      </c>
      <c r="G368" s="41">
        <f t="shared" si="138"/>
        <v>21.132285600731969</v>
      </c>
      <c r="H368" s="42">
        <f t="shared" si="139"/>
        <v>0.42264571201463935</v>
      </c>
      <c r="I368" s="61">
        <f t="shared" si="133"/>
        <v>26.067500114440925</v>
      </c>
      <c r="J368" s="35">
        <f t="shared" si="134"/>
        <v>1</v>
      </c>
      <c r="K368" s="89" t="str">
        <f t="shared" si="145"/>
        <v/>
      </c>
      <c r="L368" s="89">
        <f t="shared" si="149"/>
        <v>1</v>
      </c>
      <c r="M368" s="168">
        <f t="shared" si="140"/>
        <v>0</v>
      </c>
      <c r="N368" s="165">
        <f t="shared" si="155"/>
        <v>0</v>
      </c>
      <c r="O368" s="212" t="str">
        <f t="shared" si="148"/>
        <v/>
      </c>
      <c r="P368" s="102">
        <f t="shared" si="151"/>
        <v>6.9559997558593576</v>
      </c>
      <c r="Q368" s="6" t="str">
        <f t="shared" si="131"/>
        <v/>
      </c>
      <c r="R368" s="119">
        <f t="shared" si="153"/>
        <v>1</v>
      </c>
      <c r="S368">
        <v>365</v>
      </c>
      <c r="T368">
        <v>148.6</v>
      </c>
      <c r="U368" s="206">
        <v>39812</v>
      </c>
      <c r="V368">
        <v>10.789999961853001</v>
      </c>
      <c r="W368">
        <v>21.200000762939499</v>
      </c>
      <c r="X368">
        <v>1</v>
      </c>
      <c r="Y368">
        <v>41.649299916796402</v>
      </c>
      <c r="Z368" s="36">
        <f t="shared" si="135"/>
        <v>4.2633137446014437</v>
      </c>
      <c r="AA368" s="41">
        <f t="shared" si="141"/>
        <v>15.108170818775523</v>
      </c>
      <c r="AB368" s="42">
        <f t="shared" si="142"/>
        <v>0.30216341637551047</v>
      </c>
      <c r="AC368" s="61">
        <f t="shared" si="136"/>
        <v>18.597500562667875</v>
      </c>
      <c r="AD368" s="37">
        <f t="shared" si="143"/>
        <v>1</v>
      </c>
      <c r="AE368" s="76" t="str">
        <f t="shared" si="146"/>
        <v/>
      </c>
      <c r="AF368" s="89">
        <f t="shared" si="150"/>
        <v>1</v>
      </c>
      <c r="AG368" s="168">
        <f t="shared" si="144"/>
        <v>0.115721818600896</v>
      </c>
      <c r="AH368" s="165">
        <f t="shared" si="156"/>
        <v>0</v>
      </c>
      <c r="AI368" s="212" t="str">
        <f t="shared" si="147"/>
        <v/>
      </c>
      <c r="AJ368" s="102">
        <f t="shared" si="152"/>
        <v>22.790001487731921</v>
      </c>
      <c r="AK368" s="6" t="str">
        <f t="shared" si="137"/>
        <v/>
      </c>
      <c r="AL368" s="119">
        <f t="shared" si="154"/>
        <v>0</v>
      </c>
    </row>
    <row r="369" spans="6:28" ht="15.6">
      <c r="F369" s="34"/>
      <c r="G369" s="38"/>
      <c r="H369" s="40"/>
      <c r="J369" s="35"/>
      <c r="K369" s="93"/>
      <c r="O369" s="71"/>
      <c r="R369" s="60"/>
      <c r="S369">
        <v>366</v>
      </c>
      <c r="T369">
        <v>-37.450000000000003</v>
      </c>
      <c r="U369" s="206">
        <v>39813</v>
      </c>
      <c r="V369">
        <v>8.9300003051757795</v>
      </c>
      <c r="W369">
        <v>20.9799995422363</v>
      </c>
      <c r="X369">
        <v>1.20000004768372</v>
      </c>
      <c r="Y369">
        <v>43.421901078868402</v>
      </c>
      <c r="Z369">
        <v>4.63491418617836</v>
      </c>
      <c r="AA369">
        <v>12.6002395175166</v>
      </c>
      <c r="AB369">
        <v>0.25200479035033102</v>
      </c>
    </row>
  </sheetData>
  <mergeCells count="1">
    <mergeCell ref="AW1:AX1"/>
  </mergeCells>
  <conditionalFormatting sqref="AL13:AL15">
    <cfRule type="cellIs" dxfId="8" priority="5" operator="greaterThan">
      <formula>0</formula>
    </cfRule>
  </conditionalFormatting>
  <conditionalFormatting sqref="AL16:AL368">
    <cfRule type="cellIs" dxfId="7" priority="4" operator="greaterThan">
      <formula>0</formula>
    </cfRule>
  </conditionalFormatting>
  <conditionalFormatting sqref="R4:R15">
    <cfRule type="cellIs" dxfId="6" priority="3" operator="greaterThan">
      <formula>0</formula>
    </cfRule>
  </conditionalFormatting>
  <conditionalFormatting sqref="R16:R368">
    <cfRule type="cellIs" dxfId="5" priority="1" operator="greaterThan">
      <formula>0</formula>
    </cfRule>
  </conditionalFormatting>
  <pageMargins left="0.7" right="0.7" top="0.75" bottom="0.75" header="0.3" footer="0.3"/>
  <pageSetup paperSize="9" orientation="portrait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S369"/>
  <sheetViews>
    <sheetView workbookViewId="0">
      <pane ySplit="2940" topLeftCell="A75" activePane="bottomLeft"/>
      <selection activeCell="AJ1" sqref="AJ1"/>
      <selection pane="bottomLeft" activeCell="N84" sqref="N84"/>
    </sheetView>
  </sheetViews>
  <sheetFormatPr defaultColWidth="8.77734375" defaultRowHeight="14.4"/>
  <cols>
    <col min="1" max="1" width="9.44140625" customWidth="1"/>
    <col min="9" max="9" width="8.77734375" style="6"/>
    <col min="11" max="11" width="8.77734375" style="90"/>
    <col min="12" max="12" width="8.77734375" style="91"/>
    <col min="13" max="14" width="8.109375" style="210" customWidth="1"/>
    <col min="15" max="15" width="8.77734375" style="15"/>
    <col min="17" max="17" width="12.33203125" style="6" bestFit="1" customWidth="1"/>
    <col min="18" max="18" width="8.109375" style="31" customWidth="1"/>
    <col min="19" max="19" width="11.33203125" bestFit="1" customWidth="1"/>
    <col min="26" max="26" width="9.109375" customWidth="1"/>
    <col min="27" max="27" width="8.77734375" style="6"/>
    <col min="29" max="29" width="8.77734375" style="74"/>
    <col min="30" max="30" width="8.77734375" style="39"/>
    <col min="31" max="32" width="8.109375" style="210" customWidth="1"/>
    <col min="33" max="34" width="8.77734375" style="15"/>
    <col min="35" max="35" width="8.77734375" style="6"/>
    <col min="36" max="36" width="8.109375" style="31" customWidth="1"/>
    <col min="37" max="38" width="8.109375" style="11" customWidth="1"/>
    <col min="39" max="39" width="14" style="11" customWidth="1"/>
    <col min="40" max="40" width="11.33203125" style="11" customWidth="1"/>
    <col min="41" max="44" width="8.109375" style="11" customWidth="1"/>
    <col min="45" max="46" width="9.44140625" style="11" customWidth="1"/>
    <col min="47" max="47" width="11" style="11" customWidth="1"/>
    <col min="48" max="48" width="8.6640625" customWidth="1"/>
    <col min="49" max="49" width="10.33203125" customWidth="1"/>
    <col min="50" max="50" width="11" customWidth="1"/>
    <col min="52" max="52" width="8.6640625" customWidth="1"/>
    <col min="57" max="57" width="14" customWidth="1"/>
    <col min="58" max="58" width="15.77734375" customWidth="1"/>
    <col min="59" max="60" width="8.44140625" customWidth="1"/>
    <col min="61" max="61" width="8.77734375" customWidth="1"/>
    <col min="62" max="63" width="8.44140625" customWidth="1"/>
    <col min="64" max="64" width="6.109375" customWidth="1"/>
    <col min="65" max="65" width="9.44140625" customWidth="1"/>
    <col min="70" max="71" width="16.6640625" customWidth="1"/>
  </cols>
  <sheetData>
    <row r="1" spans="1:96" ht="61.5" customHeight="1">
      <c r="A1" s="1" t="s">
        <v>31</v>
      </c>
      <c r="B1" s="1"/>
      <c r="C1" s="1"/>
      <c r="D1" s="1"/>
      <c r="F1" s="1" t="s">
        <v>0</v>
      </c>
      <c r="G1" s="2" t="s">
        <v>18</v>
      </c>
      <c r="H1" t="s">
        <v>2</v>
      </c>
      <c r="I1" s="3" t="s">
        <v>26</v>
      </c>
      <c r="J1" s="62" t="s">
        <v>34</v>
      </c>
      <c r="K1" s="87" t="s">
        <v>62</v>
      </c>
      <c r="L1" s="88" t="s">
        <v>221</v>
      </c>
      <c r="M1" s="166" t="s">
        <v>154</v>
      </c>
      <c r="N1" s="73" t="s">
        <v>160</v>
      </c>
      <c r="O1" s="201" t="s">
        <v>222</v>
      </c>
      <c r="P1" s="3" t="s">
        <v>72</v>
      </c>
      <c r="Q1" s="3" t="s">
        <v>3</v>
      </c>
      <c r="R1" s="4" t="s">
        <v>4</v>
      </c>
      <c r="S1" s="67" t="s">
        <v>32</v>
      </c>
      <c r="T1" s="3"/>
      <c r="U1" s="3"/>
      <c r="V1" s="3"/>
      <c r="W1" s="5"/>
      <c r="X1" s="1" t="s">
        <v>0</v>
      </c>
      <c r="Y1" s="2" t="s">
        <v>18</v>
      </c>
      <c r="Z1" t="s">
        <v>2</v>
      </c>
      <c r="AA1" s="3" t="s">
        <v>26</v>
      </c>
      <c r="AB1" s="62" t="s">
        <v>34</v>
      </c>
      <c r="AC1" s="72" t="s">
        <v>37</v>
      </c>
      <c r="AD1" s="88" t="s">
        <v>221</v>
      </c>
      <c r="AE1" s="166" t="s">
        <v>154</v>
      </c>
      <c r="AF1" s="73" t="s">
        <v>160</v>
      </c>
      <c r="AG1" s="201" t="s">
        <v>222</v>
      </c>
      <c r="AH1" s="3" t="s">
        <v>72</v>
      </c>
      <c r="AI1" s="3" t="s">
        <v>3</v>
      </c>
      <c r="AJ1" s="4" t="s">
        <v>4</v>
      </c>
      <c r="AK1" s="8"/>
      <c r="AL1" s="8"/>
      <c r="AM1" s="1" t="s">
        <v>5</v>
      </c>
      <c r="AN1" s="68">
        <f>Thresholds!B1</f>
        <v>50</v>
      </c>
      <c r="AO1" s="9" t="str">
        <f>"Smax="&amp;$AN$1</f>
        <v>Smax=50</v>
      </c>
      <c r="AP1"/>
      <c r="AQ1"/>
      <c r="AR1" s="10"/>
      <c r="AV1" s="1" t="s">
        <v>40</v>
      </c>
      <c r="AW1" s="1" t="s">
        <v>41</v>
      </c>
      <c r="AX1" s="84">
        <v>1994</v>
      </c>
      <c r="AY1" s="1" t="s">
        <v>40</v>
      </c>
      <c r="AZ1" s="1" t="s">
        <v>41</v>
      </c>
      <c r="BA1" s="84">
        <v>1995</v>
      </c>
      <c r="BE1" s="1"/>
      <c r="BF1" s="12" t="s">
        <v>6</v>
      </c>
      <c r="BI1" s="13"/>
      <c r="BJ1" s="13" t="s">
        <v>7</v>
      </c>
      <c r="BK1" s="14" t="s">
        <v>8</v>
      </c>
      <c r="BL1" s="15"/>
      <c r="BR1" s="16"/>
      <c r="CO1" s="321" t="s">
        <v>9</v>
      </c>
      <c r="CP1" s="321"/>
      <c r="CQ1" s="321"/>
      <c r="CR1" s="321"/>
    </row>
    <row r="2" spans="1:96">
      <c r="A2" s="17"/>
      <c r="B2" s="315">
        <v>1994</v>
      </c>
      <c r="C2" s="315"/>
      <c r="D2" s="315"/>
      <c r="G2" s="18" t="s">
        <v>10</v>
      </c>
      <c r="M2" s="39"/>
      <c r="N2" s="39"/>
      <c r="R2" s="19" t="s">
        <v>36</v>
      </c>
      <c r="S2" s="317">
        <v>1995</v>
      </c>
      <c r="T2" s="315"/>
      <c r="U2" s="315"/>
      <c r="V2" s="315"/>
      <c r="Y2" t="s">
        <v>10</v>
      </c>
      <c r="AE2" s="39"/>
      <c r="AF2" s="39"/>
      <c r="AJ2" s="19"/>
      <c r="AK2" s="22"/>
      <c r="AM2" t="s">
        <v>12</v>
      </c>
      <c r="AN2" s="68">
        <f>Thresholds!B2</f>
        <v>0.8</v>
      </c>
      <c r="AO2"/>
      <c r="AP2"/>
      <c r="AQ2"/>
      <c r="AR2"/>
      <c r="AV2" s="23">
        <v>34351</v>
      </c>
      <c r="AW2" s="23">
        <v>34352</v>
      </c>
      <c r="AX2" s="23">
        <f t="array" aca="1" ref="AX2:AX10" ca="1">IFERROR(INDEX(Q$2:Q$370,SMALL(IF(LEN(Q$2:Q$370),ROW(INDIRECT("1:"&amp;ROWS(Q$2:Q$370)))),ROW(Q$1:Q$370)),1),"")</f>
        <v>34403</v>
      </c>
      <c r="AY2" s="23">
        <v>34794</v>
      </c>
      <c r="AZ2" s="23">
        <v>34805</v>
      </c>
      <c r="BA2" s="23">
        <f t="array" aca="1" ref="BA2:BA10" ca="1">IFERROR(INDEX(AI$2:AI$370,SMALL(IF(LEN(AI$2:AI$370),ROW(INDIRECT("1:"&amp;ROWS(AI$2:AI$370)))),ROW(AI$1:AI$370)),1),"")</f>
        <v>34803</v>
      </c>
      <c r="BB2" s="23" t="str">
        <f t="array" aca="1" ref="BB2:BB10" ca="1">IFERROR(INDEX(#REF!,SMALL(IF(LEN(#REF!),ROW(INDIRECT("1:"&amp;ROWS(#REF!)))),ROW(#REF!)),1),"")</f>
        <v/>
      </c>
      <c r="BC2" s="23" t="str">
        <f t="array" aca="1" ref="BC2:BC10" ca="1">IFERROR(INDEX(#REF!,SMALL(IF(LEN(#REF!),ROW(INDIRECT("1:"&amp;ROWS(#REF!)))),ROW(#REF!)),1),"")</f>
        <v/>
      </c>
      <c r="BD2" s="24"/>
      <c r="BE2" s="66" t="s">
        <v>57</v>
      </c>
      <c r="BF2" s="26" t="s">
        <v>43</v>
      </c>
      <c r="BG2" s="27" t="s">
        <v>38</v>
      </c>
      <c r="BH2" s="24"/>
      <c r="BI2" s="28"/>
      <c r="BJ2" s="29"/>
      <c r="BK2" s="13"/>
      <c r="BL2" s="15"/>
      <c r="CO2">
        <v>2005</v>
      </c>
      <c r="CP2">
        <v>2005</v>
      </c>
      <c r="CQ2">
        <v>2005</v>
      </c>
    </row>
    <row r="3" spans="1:96" ht="18">
      <c r="A3" s="30"/>
      <c r="B3" t="s">
        <v>19</v>
      </c>
      <c r="C3" t="s">
        <v>20</v>
      </c>
      <c r="D3" t="s">
        <v>21</v>
      </c>
      <c r="E3" t="s">
        <v>16</v>
      </c>
      <c r="F3" t="s">
        <v>17</v>
      </c>
      <c r="G3" t="s">
        <v>18</v>
      </c>
      <c r="H3" t="s">
        <v>2</v>
      </c>
      <c r="M3" s="39"/>
      <c r="N3" s="39"/>
      <c r="P3" s="96"/>
      <c r="Q3" s="6" t="str">
        <f t="shared" ref="Q3:Q66" si="0">IF(R3&gt;R2,A3,"")</f>
        <v/>
      </c>
      <c r="T3" t="s">
        <v>19</v>
      </c>
      <c r="U3" t="s">
        <v>20</v>
      </c>
      <c r="V3" t="s">
        <v>21</v>
      </c>
      <c r="W3" t="s">
        <v>16</v>
      </c>
      <c r="X3" t="s">
        <v>17</v>
      </c>
      <c r="AE3" s="39"/>
      <c r="AF3" s="39"/>
      <c r="AK3" s="32"/>
      <c r="AL3" s="22"/>
      <c r="AM3" t="s">
        <v>23</v>
      </c>
      <c r="AN3" s="68">
        <f>Thresholds!B3</f>
        <v>0.2</v>
      </c>
      <c r="AO3" s="9" t="e">
        <f>#REF!&amp;", Smax="&amp;$AN$1&amp;""</f>
        <v>#REF!</v>
      </c>
      <c r="AP3"/>
      <c r="AQ3"/>
      <c r="AR3"/>
      <c r="AV3" s="23">
        <v>34407</v>
      </c>
      <c r="AW3" s="23">
        <v>34407</v>
      </c>
      <c r="AX3" s="23">
        <f ca="1"/>
        <v>34412</v>
      </c>
      <c r="AY3" s="23">
        <v>34805</v>
      </c>
      <c r="AZ3" s="80">
        <v>34816</v>
      </c>
      <c r="BA3" s="23">
        <f ca="1"/>
        <v>34814</v>
      </c>
      <c r="BB3" s="23" t="str">
        <f ca="1"/>
        <v/>
      </c>
      <c r="BC3" s="23" t="str">
        <f ca="1"/>
        <v/>
      </c>
      <c r="BD3" s="24"/>
      <c r="BE3" s="66" t="s">
        <v>58</v>
      </c>
      <c r="BF3" s="27" t="s">
        <v>42</v>
      </c>
      <c r="BG3" s="27" t="s">
        <v>39</v>
      </c>
      <c r="BH3" s="24"/>
      <c r="BI3" s="28"/>
      <c r="BJ3" s="29"/>
      <c r="BK3" s="13"/>
      <c r="BL3" s="15"/>
      <c r="CO3" t="s">
        <v>13</v>
      </c>
      <c r="CP3" t="s">
        <v>14</v>
      </c>
      <c r="CQ3" t="s">
        <v>15</v>
      </c>
    </row>
    <row r="4" spans="1:96" ht="18">
      <c r="A4" s="27">
        <v>34335</v>
      </c>
      <c r="B4">
        <v>9.4099998474121094</v>
      </c>
      <c r="C4">
        <v>25.299999237060501</v>
      </c>
      <c r="D4">
        <v>0</v>
      </c>
      <c r="E4">
        <v>43.426907460276603</v>
      </c>
      <c r="F4" s="36">
        <f t="shared" ref="F4:F67" si="1">0.0023*(AVERAGE(B4:C4)+17.8)*(C4-B4)^0.5*E4/2.45</f>
        <v>5.7130719266089871</v>
      </c>
      <c r="G4" s="6">
        <v>0</v>
      </c>
      <c r="H4" s="6"/>
      <c r="I4" s="61">
        <f t="shared" ref="I4:I67" si="2">(C4-(C4-B4)/4)</f>
        <v>21.327499389648402</v>
      </c>
      <c r="J4" s="35" t="str">
        <f t="shared" ref="J4:J67" si="3">IF(H4&gt;$AN$3,1," ")</f>
        <v xml:space="preserve"> </v>
      </c>
      <c r="K4" s="92"/>
      <c r="L4" s="89"/>
      <c r="M4" s="89"/>
      <c r="N4" s="89"/>
      <c r="O4" s="13"/>
      <c r="Q4" s="6" t="str">
        <f t="shared" si="0"/>
        <v/>
      </c>
      <c r="R4" s="78"/>
      <c r="S4" s="27">
        <v>34700</v>
      </c>
      <c r="T4">
        <v>13.050000190734901</v>
      </c>
      <c r="U4">
        <v>31.549999237060501</v>
      </c>
      <c r="V4">
        <v>0</v>
      </c>
      <c r="W4">
        <v>43.426907460276603</v>
      </c>
      <c r="X4" s="36">
        <f t="shared" ref="X4:X67" si="4">0.0023*(AVERAGE(T4:U4)+17.8)*(U4-T4)^0.5*W4/2.45</f>
        <v>7.031546893726091</v>
      </c>
      <c r="Y4" s="6">
        <v>0</v>
      </c>
      <c r="Z4" s="6"/>
      <c r="AA4" s="61">
        <f t="shared" ref="AA4:AA67" si="5">(U4-(U4-T4)/4)</f>
        <v>26.924999475479101</v>
      </c>
      <c r="AB4" s="35" t="str">
        <f t="shared" ref="AB4:AB67" si="6">IF(Z4&gt;AN$3,1," ")</f>
        <v xml:space="preserve"> </v>
      </c>
      <c r="AC4" s="75"/>
      <c r="AD4" s="89"/>
      <c r="AE4" s="89"/>
      <c r="AF4" s="89"/>
      <c r="AG4" s="13"/>
      <c r="AH4" s="13"/>
      <c r="AI4" s="6" t="str">
        <f t="shared" ref="AI4:AI67" si="7">IF(AJ4&gt;AJ3,S4,"")</f>
        <v/>
      </c>
      <c r="AL4" s="6"/>
      <c r="AM4" t="s">
        <v>24</v>
      </c>
      <c r="AN4" s="68">
        <f>Thresholds!B4</f>
        <v>21.5</v>
      </c>
      <c r="AO4" s="9" t="str">
        <f>"Smax="&amp;$AN$1&amp;", SMI = "&amp;$AN$3&amp;", Tmax ="&amp;$AN$4&amp;""</f>
        <v>Smax=50, SMI = 0.2, Tmax =21.5</v>
      </c>
      <c r="AP4"/>
      <c r="AQ4"/>
      <c r="AR4"/>
      <c r="AV4" s="23">
        <v>34465</v>
      </c>
      <c r="AW4" s="23">
        <v>34413</v>
      </c>
      <c r="AX4" s="23">
        <f ca="1"/>
        <v>34441</v>
      </c>
      <c r="AY4" s="80">
        <v>34820</v>
      </c>
      <c r="AZ4" s="80">
        <v>34831</v>
      </c>
      <c r="BA4" s="80">
        <f ca="1"/>
        <v>34829</v>
      </c>
      <c r="BB4" s="23" t="str">
        <f ca="1"/>
        <v/>
      </c>
      <c r="BC4" s="23" t="str">
        <f ca="1"/>
        <v/>
      </c>
      <c r="BD4" s="24"/>
      <c r="BE4" s="25" t="s">
        <v>59</v>
      </c>
      <c r="BF4" s="86" t="s">
        <v>60</v>
      </c>
      <c r="BG4" s="27"/>
      <c r="BH4" s="24"/>
      <c r="BI4" s="28"/>
      <c r="BJ4" s="29"/>
      <c r="BK4" s="13"/>
      <c r="BL4" s="15"/>
      <c r="BX4" s="6"/>
      <c r="BY4" s="6"/>
      <c r="BZ4" s="6"/>
      <c r="CA4" s="6"/>
      <c r="CB4" s="6"/>
      <c r="CC4" s="6"/>
      <c r="CD4" s="6"/>
      <c r="CE4" s="6"/>
      <c r="CF4" s="6"/>
      <c r="CO4" s="39">
        <v>15</v>
      </c>
      <c r="CP4">
        <v>31</v>
      </c>
      <c r="CQ4">
        <v>0</v>
      </c>
    </row>
    <row r="5" spans="1:96" ht="15.6">
      <c r="A5" s="27">
        <v>34336</v>
      </c>
      <c r="B5">
        <v>11.6099996566772</v>
      </c>
      <c r="C5">
        <v>36.009998321533203</v>
      </c>
      <c r="D5">
        <v>0.80000001192092896</v>
      </c>
      <c r="E5">
        <v>43.468988641588901</v>
      </c>
      <c r="F5" s="36">
        <f t="shared" si="1"/>
        <v>8.3875262835729458</v>
      </c>
      <c r="G5" s="41">
        <f t="shared" ref="G5:G68" si="8">IF((D5+G4-($AN$2*F5))&gt;0,IF((D5+G4-($AN$2*F5))&gt;$AN$1,$AN$1,(D5+G4-($AN$2*F5))),0)</f>
        <v>0</v>
      </c>
      <c r="H5" s="42">
        <f t="shared" ref="H5:H68" si="9">IF(G5/$AN$1&gt;1,1,G5/$AN$1)</f>
        <v>0</v>
      </c>
      <c r="I5" s="61">
        <f t="shared" si="2"/>
        <v>29.909998655319203</v>
      </c>
      <c r="J5" s="35" t="str">
        <f t="shared" si="3"/>
        <v xml:space="preserve"> </v>
      </c>
      <c r="K5" s="89" t="str">
        <f>IF((SUM(D2:D5))&gt;$AN$6,1,"")</f>
        <v/>
      </c>
      <c r="L5" s="89"/>
      <c r="M5" s="89"/>
      <c r="N5" s="89"/>
      <c r="O5" s="69" t="str">
        <f>IF((AVERAGE(C4:C5))&lt;$AN$4,1,"")</f>
        <v/>
      </c>
      <c r="Q5" s="6" t="str">
        <f t="shared" si="0"/>
        <v/>
      </c>
      <c r="R5" s="78"/>
      <c r="S5" s="27">
        <v>34701</v>
      </c>
      <c r="T5">
        <v>11.180000305175801</v>
      </c>
      <c r="U5">
        <v>31.590000152587901</v>
      </c>
      <c r="V5">
        <v>0</v>
      </c>
      <c r="W5">
        <v>43.468988641588901</v>
      </c>
      <c r="X5" s="36">
        <f t="shared" si="4"/>
        <v>7.2240815837399968</v>
      </c>
      <c r="Y5" s="41">
        <f t="shared" ref="Y5:Y68" si="10">IF((V5+Y4-($AN$2*X5))&gt;0,IF((V5+Y4-($AN$2*X5))&gt;$AN$1,$AN$1,(V5+Y4-($AN$2*X5))),0)</f>
        <v>0</v>
      </c>
      <c r="Z5" s="42">
        <f t="shared" ref="Z5:Z68" si="11">IF(Y5/$AN$1&gt;1,1,Y5/$AN$1)</f>
        <v>0</v>
      </c>
      <c r="AA5" s="61">
        <f t="shared" si="5"/>
        <v>26.487500190734877</v>
      </c>
      <c r="AB5" s="35" t="str">
        <f t="shared" si="6"/>
        <v xml:space="preserve"> </v>
      </c>
      <c r="AC5" s="76" t="str">
        <f>IF((SUM(V2:V5))&gt;$AN$6,1,"")</f>
        <v/>
      </c>
      <c r="AD5" s="89"/>
      <c r="AE5" s="89"/>
      <c r="AF5" s="89"/>
      <c r="AG5" s="69" t="str">
        <f>IF((AVERAGE(U4:U5))&lt;$AN$4,1,"")</f>
        <v/>
      </c>
      <c r="AH5" s="69"/>
      <c r="AI5" s="6" t="str">
        <f t="shared" si="7"/>
        <v/>
      </c>
      <c r="AM5" s="43" t="s">
        <v>291</v>
      </c>
      <c r="AN5" s="68">
        <f>Thresholds!B5</f>
        <v>21.5</v>
      </c>
      <c r="AO5" s="44"/>
      <c r="AP5" s="44"/>
      <c r="AQ5" s="44"/>
      <c r="AR5" s="44"/>
      <c r="AV5" s="80">
        <v>34472</v>
      </c>
      <c r="AW5" s="23">
        <v>34442</v>
      </c>
      <c r="AX5" s="23">
        <f ca="1"/>
        <v>34475</v>
      </c>
      <c r="AY5" s="80">
        <v>34831</v>
      </c>
      <c r="AZ5" s="23">
        <v>34842</v>
      </c>
      <c r="BA5" s="23">
        <f ca="1"/>
        <v>34840</v>
      </c>
      <c r="BB5" s="23" t="str">
        <f ca="1"/>
        <v/>
      </c>
      <c r="BC5" s="23" t="str">
        <f ca="1"/>
        <v/>
      </c>
      <c r="BD5" s="24"/>
      <c r="BE5" s="25"/>
      <c r="BF5" s="86" t="s">
        <v>61</v>
      </c>
      <c r="BG5" s="45"/>
      <c r="BH5" s="24"/>
      <c r="BI5" s="28"/>
      <c r="BJ5" s="29"/>
      <c r="BK5" s="13"/>
      <c r="BL5" s="15"/>
      <c r="BX5" s="6"/>
      <c r="BY5" s="6"/>
      <c r="BZ5" s="6"/>
      <c r="CA5" s="6"/>
      <c r="CB5" s="6"/>
      <c r="CC5" s="6"/>
      <c r="CD5" s="6"/>
      <c r="CE5" s="6"/>
      <c r="CF5" s="6"/>
      <c r="CO5" s="39">
        <v>10</v>
      </c>
      <c r="CP5">
        <v>32.9</v>
      </c>
      <c r="CQ5">
        <v>0</v>
      </c>
    </row>
    <row r="6" spans="1:96" ht="15.6">
      <c r="A6" s="27">
        <v>34337</v>
      </c>
      <c r="B6">
        <v>9.3800001144409197</v>
      </c>
      <c r="C6">
        <v>24.180000305175799</v>
      </c>
      <c r="D6">
        <v>0.5</v>
      </c>
      <c r="E6">
        <v>43.504744910993601</v>
      </c>
      <c r="F6" s="36">
        <f t="shared" si="1"/>
        <v>5.4331817126459665</v>
      </c>
      <c r="G6" s="41">
        <f t="shared" si="8"/>
        <v>0</v>
      </c>
      <c r="H6" s="42">
        <f t="shared" si="9"/>
        <v>0</v>
      </c>
      <c r="I6" s="61">
        <f t="shared" si="2"/>
        <v>20.48000025749208</v>
      </c>
      <c r="J6" s="35" t="str">
        <f t="shared" si="3"/>
        <v xml:space="preserve"> </v>
      </c>
      <c r="K6" s="89" t="str">
        <f t="shared" ref="K6:K69" si="12">IF((SUM(D2:D6))&gt;$AN$6,1,"")</f>
        <v/>
      </c>
      <c r="L6" s="89"/>
      <c r="M6" s="89"/>
      <c r="N6" s="89"/>
      <c r="O6" s="69" t="str">
        <f>IF((AVERAGE(C4:C6))&lt;$AN$4,1,"")</f>
        <v/>
      </c>
      <c r="Q6" s="6" t="str">
        <f t="shared" si="0"/>
        <v/>
      </c>
      <c r="R6" s="78"/>
      <c r="S6" s="27">
        <v>34702</v>
      </c>
      <c r="T6">
        <v>14.199999809265099</v>
      </c>
      <c r="U6">
        <v>30.9799995422363</v>
      </c>
      <c r="V6">
        <v>0.60000002384185802</v>
      </c>
      <c r="W6">
        <v>43.504744910993601</v>
      </c>
      <c r="X6" s="36">
        <f t="shared" si="4"/>
        <v>6.7572222379797342</v>
      </c>
      <c r="Y6" s="41">
        <f t="shared" si="10"/>
        <v>0</v>
      </c>
      <c r="Z6" s="42">
        <f t="shared" si="11"/>
        <v>0</v>
      </c>
      <c r="AA6" s="61">
        <f t="shared" si="5"/>
        <v>26.784999608993502</v>
      </c>
      <c r="AB6" s="35" t="str">
        <f t="shared" si="6"/>
        <v xml:space="preserve"> </v>
      </c>
      <c r="AC6" s="76" t="str">
        <f t="shared" ref="AC6:AC69" si="13">IF((SUM(V2:V6))&gt;$AN$6,1,"")</f>
        <v/>
      </c>
      <c r="AD6" s="89"/>
      <c r="AE6" s="89"/>
      <c r="AF6" s="89"/>
      <c r="AG6" s="69" t="str">
        <f>IF((AVERAGE(U4:U6))&lt;$AN$4,1,"")</f>
        <v/>
      </c>
      <c r="AH6" s="69"/>
      <c r="AI6" s="6" t="str">
        <f t="shared" si="7"/>
        <v/>
      </c>
      <c r="AJ6" s="46"/>
      <c r="AK6" s="6"/>
      <c r="AM6" s="43" t="s">
        <v>33</v>
      </c>
      <c r="AN6" s="68">
        <v>5</v>
      </c>
      <c r="AO6" s="44"/>
      <c r="AP6" s="44"/>
      <c r="AQ6" s="44"/>
      <c r="AR6" s="44"/>
      <c r="AV6" s="80">
        <v>34492</v>
      </c>
      <c r="AW6" s="80">
        <v>34476</v>
      </c>
      <c r="AX6" s="83">
        <f ca="1"/>
        <v>34482</v>
      </c>
      <c r="AY6" s="23">
        <v>34844</v>
      </c>
      <c r="AZ6" s="23">
        <v>34855</v>
      </c>
      <c r="BA6" s="23">
        <f ca="1"/>
        <v>34853</v>
      </c>
      <c r="BB6" s="23" t="str">
        <f ca="1"/>
        <v/>
      </c>
      <c r="BC6" s="23" t="str">
        <f ca="1"/>
        <v/>
      </c>
      <c r="BD6" s="47" t="s">
        <v>25</v>
      </c>
      <c r="BE6" s="44"/>
      <c r="BH6" s="48"/>
      <c r="BW6" s="6"/>
      <c r="BX6" s="6"/>
      <c r="BY6" s="6"/>
      <c r="BZ6" s="6"/>
      <c r="CA6" s="6"/>
      <c r="CB6" s="6"/>
      <c r="CC6" s="6"/>
      <c r="CD6" s="6"/>
      <c r="CE6" s="6"/>
      <c r="CF6" s="6"/>
      <c r="CO6" s="39">
        <v>10</v>
      </c>
      <c r="CP6">
        <v>31.6</v>
      </c>
      <c r="CQ6">
        <v>0</v>
      </c>
    </row>
    <row r="7" spans="1:96" ht="15.6">
      <c r="A7" s="27">
        <v>34338</v>
      </c>
      <c r="B7">
        <v>8.8999996185302699</v>
      </c>
      <c r="C7">
        <v>23.590000152587901</v>
      </c>
      <c r="D7">
        <v>1.8999999761581401</v>
      </c>
      <c r="E7">
        <v>43.534063033908303</v>
      </c>
      <c r="F7" s="36">
        <f t="shared" si="1"/>
        <v>5.3327987712387461</v>
      </c>
      <c r="G7" s="41">
        <f t="shared" si="8"/>
        <v>0</v>
      </c>
      <c r="H7" s="42">
        <f t="shared" si="9"/>
        <v>0</v>
      </c>
      <c r="I7" s="61">
        <f t="shared" si="2"/>
        <v>19.917500019073493</v>
      </c>
      <c r="J7" s="35" t="str">
        <f t="shared" si="3"/>
        <v xml:space="preserve"> </v>
      </c>
      <c r="K7" s="89" t="str">
        <f t="shared" si="12"/>
        <v/>
      </c>
      <c r="L7" s="89"/>
      <c r="M7" s="89"/>
      <c r="N7" s="89"/>
      <c r="O7" s="69" t="str">
        <f>IF((AVERAGE(C4:C7))&lt;$AN$4,1,"")</f>
        <v/>
      </c>
      <c r="Q7" s="6" t="str">
        <f t="shared" si="0"/>
        <v/>
      </c>
      <c r="R7" s="78"/>
      <c r="S7" s="27">
        <v>34703</v>
      </c>
      <c r="T7">
        <v>18.370000839233398</v>
      </c>
      <c r="U7">
        <v>32.340000152587898</v>
      </c>
      <c r="V7">
        <v>0</v>
      </c>
      <c r="W7">
        <v>43.534063033908303</v>
      </c>
      <c r="X7" s="36">
        <f t="shared" si="4"/>
        <v>6.5920466446701003</v>
      </c>
      <c r="Y7" s="41">
        <f t="shared" si="10"/>
        <v>0</v>
      </c>
      <c r="Z7" s="42">
        <f t="shared" si="11"/>
        <v>0</v>
      </c>
      <c r="AA7" s="61">
        <f t="shared" si="5"/>
        <v>28.847500324249275</v>
      </c>
      <c r="AB7" s="35" t="str">
        <f t="shared" si="6"/>
        <v xml:space="preserve"> </v>
      </c>
      <c r="AC7" s="76" t="str">
        <f t="shared" si="13"/>
        <v/>
      </c>
      <c r="AD7" s="89"/>
      <c r="AE7" s="89"/>
      <c r="AF7" s="89"/>
      <c r="AG7" s="69" t="str">
        <f>IF((AVERAGE(U4:U7))&lt;$AN$4,1,"")</f>
        <v/>
      </c>
      <c r="AH7" s="69"/>
      <c r="AI7" s="6" t="str">
        <f t="shared" si="7"/>
        <v/>
      </c>
      <c r="AJ7" s="46"/>
      <c r="AK7" s="6"/>
      <c r="AM7" s="11" t="s">
        <v>70</v>
      </c>
      <c r="AN7" s="68">
        <f>Thresholds!B7</f>
        <v>19</v>
      </c>
      <c r="AV7" s="23">
        <v>34504</v>
      </c>
      <c r="AW7" s="80">
        <v>34483</v>
      </c>
      <c r="AX7" s="23">
        <f ca="1"/>
        <v>34502</v>
      </c>
      <c r="AY7" s="23">
        <v>34856</v>
      </c>
      <c r="AZ7" s="23">
        <v>34867</v>
      </c>
      <c r="BA7" s="23">
        <f ca="1"/>
        <v>34865</v>
      </c>
      <c r="BB7" s="23" t="str">
        <f ca="1"/>
        <v/>
      </c>
      <c r="BC7" s="23" t="str">
        <f ca="1"/>
        <v/>
      </c>
      <c r="BQ7" s="49"/>
      <c r="BW7" s="50"/>
      <c r="BX7" s="50"/>
      <c r="BY7" s="51"/>
      <c r="BZ7" s="50"/>
      <c r="CA7" s="52"/>
      <c r="CB7" s="53"/>
      <c r="CC7" s="50"/>
      <c r="CD7" s="6"/>
      <c r="CE7" s="6"/>
      <c r="CF7" s="6"/>
      <c r="CO7">
        <v>10</v>
      </c>
      <c r="CP7" s="39">
        <v>31.6</v>
      </c>
      <c r="CQ7">
        <v>0</v>
      </c>
    </row>
    <row r="8" spans="1:96" ht="15.6">
      <c r="A8" s="27">
        <v>34339</v>
      </c>
      <c r="B8">
        <v>12.75</v>
      </c>
      <c r="C8">
        <v>24.649999618530298</v>
      </c>
      <c r="D8">
        <v>0</v>
      </c>
      <c r="E8">
        <v>43.556829775750998</v>
      </c>
      <c r="F8" s="36">
        <f t="shared" si="1"/>
        <v>5.1485430712797111</v>
      </c>
      <c r="G8" s="41">
        <f t="shared" si="8"/>
        <v>0</v>
      </c>
      <c r="H8" s="42">
        <f t="shared" si="9"/>
        <v>0</v>
      </c>
      <c r="I8" s="61">
        <f t="shared" si="2"/>
        <v>21.674999713897723</v>
      </c>
      <c r="J8" s="35" t="str">
        <f t="shared" si="3"/>
        <v xml:space="preserve"> </v>
      </c>
      <c r="K8" s="89" t="str">
        <f t="shared" si="12"/>
        <v/>
      </c>
      <c r="L8" s="89"/>
      <c r="M8" s="89"/>
      <c r="N8" s="89"/>
      <c r="O8" s="69" t="str">
        <f>IF((AVERAGE(C4:C8))&lt;$AN$4,1,"")</f>
        <v/>
      </c>
      <c r="Q8" s="6" t="str">
        <f t="shared" si="0"/>
        <v/>
      </c>
      <c r="R8" s="78"/>
      <c r="S8" s="27">
        <v>34704</v>
      </c>
      <c r="T8">
        <v>20.159999847412099</v>
      </c>
      <c r="U8">
        <v>27.700000762939499</v>
      </c>
      <c r="V8">
        <v>2.2999999523162802</v>
      </c>
      <c r="W8">
        <v>43.556829775750998</v>
      </c>
      <c r="X8" s="36">
        <f t="shared" si="4"/>
        <v>4.6854585641245841</v>
      </c>
      <c r="Y8" s="41">
        <f t="shared" si="10"/>
        <v>0</v>
      </c>
      <c r="Z8" s="42">
        <f t="shared" si="11"/>
        <v>0</v>
      </c>
      <c r="AA8" s="61">
        <f t="shared" si="5"/>
        <v>25.815000534057649</v>
      </c>
      <c r="AB8" s="35" t="str">
        <f t="shared" si="6"/>
        <v xml:space="preserve"> </v>
      </c>
      <c r="AC8" s="76" t="str">
        <f t="shared" si="13"/>
        <v/>
      </c>
      <c r="AD8" s="89"/>
      <c r="AE8" s="89"/>
      <c r="AF8" s="89"/>
      <c r="AG8" s="69" t="str">
        <f>IF((AVERAGE(U4:U8))&lt;$AN$4,1,"")</f>
        <v/>
      </c>
      <c r="AH8" s="69"/>
      <c r="AI8" s="6" t="str">
        <f t="shared" si="7"/>
        <v/>
      </c>
      <c r="AJ8" s="46"/>
      <c r="AK8" s="6"/>
      <c r="AM8" s="11" t="s">
        <v>71</v>
      </c>
      <c r="AN8" s="68">
        <f>Thresholds!B8</f>
        <v>8</v>
      </c>
      <c r="AV8" s="23">
        <v>34526</v>
      </c>
      <c r="AW8" s="23">
        <v>34503</v>
      </c>
      <c r="AX8" s="23">
        <f ca="1"/>
        <v>34514</v>
      </c>
      <c r="AY8" s="23">
        <v>34877</v>
      </c>
      <c r="AZ8" s="23">
        <v>34888</v>
      </c>
      <c r="BA8" s="23">
        <f ca="1"/>
        <v>34886</v>
      </c>
      <c r="BB8" s="23" t="str">
        <f ca="1"/>
        <v/>
      </c>
      <c r="BC8" s="23" t="str">
        <f ca="1"/>
        <v/>
      </c>
      <c r="BQ8" s="49"/>
      <c r="BV8" s="53"/>
      <c r="BW8" s="50"/>
      <c r="BX8" s="50"/>
      <c r="BY8" s="51"/>
      <c r="BZ8" s="50"/>
      <c r="CA8" s="52"/>
      <c r="CB8" s="53"/>
      <c r="CC8" s="50"/>
      <c r="CD8" s="6"/>
      <c r="CE8" s="6"/>
      <c r="CF8" s="6"/>
      <c r="CO8">
        <v>14</v>
      </c>
      <c r="CP8">
        <v>34.700000000000003</v>
      </c>
      <c r="CQ8">
        <v>0</v>
      </c>
    </row>
    <row r="9" spans="1:96" ht="18.75" customHeight="1">
      <c r="A9" s="27">
        <v>34340</v>
      </c>
      <c r="B9">
        <v>13.0100002288818</v>
      </c>
      <c r="C9">
        <v>22.950000762939499</v>
      </c>
      <c r="D9">
        <v>0</v>
      </c>
      <c r="E9">
        <v>43.572931901939498</v>
      </c>
      <c r="F9" s="36">
        <f t="shared" si="1"/>
        <v>4.614366451085834</v>
      </c>
      <c r="G9" s="41">
        <f t="shared" si="8"/>
        <v>0</v>
      </c>
      <c r="H9" s="42">
        <f t="shared" si="9"/>
        <v>0</v>
      </c>
      <c r="I9" s="61">
        <f t="shared" si="2"/>
        <v>20.465000629425074</v>
      </c>
      <c r="J9" s="35" t="str">
        <f t="shared" si="3"/>
        <v xml:space="preserve"> </v>
      </c>
      <c r="K9" s="89" t="str">
        <f t="shared" si="12"/>
        <v/>
      </c>
      <c r="L9" s="89"/>
      <c r="M9" s="89"/>
      <c r="N9" s="89"/>
      <c r="O9" s="69" t="str">
        <f t="shared" ref="O9:O72" si="14">IF((AVERAGE(C3:C9))&lt;$AN$4,1,"")</f>
        <v/>
      </c>
      <c r="Q9" s="6" t="str">
        <f t="shared" si="0"/>
        <v/>
      </c>
      <c r="R9" s="78"/>
      <c r="S9" s="27">
        <v>34705</v>
      </c>
      <c r="T9">
        <v>18.809999465942401</v>
      </c>
      <c r="U9">
        <v>27.389999389648398</v>
      </c>
      <c r="V9">
        <v>14.800000190734901</v>
      </c>
      <c r="W9">
        <v>43.572931901939498</v>
      </c>
      <c r="X9" s="36">
        <f t="shared" si="4"/>
        <v>4.9005573835047764</v>
      </c>
      <c r="Y9" s="41">
        <f t="shared" si="10"/>
        <v>10.879554283931078</v>
      </c>
      <c r="Z9" s="42">
        <f t="shared" si="11"/>
        <v>0.21759108567862157</v>
      </c>
      <c r="AA9" s="61">
        <f t="shared" si="5"/>
        <v>25.244999408721899</v>
      </c>
      <c r="AB9" s="35">
        <f t="shared" si="6"/>
        <v>1</v>
      </c>
      <c r="AC9" s="76">
        <f t="shared" si="13"/>
        <v>1</v>
      </c>
      <c r="AD9" s="89"/>
      <c r="AE9" s="89"/>
      <c r="AF9" s="89"/>
      <c r="AG9" s="70" t="str">
        <f t="shared" ref="AG9:AG72" si="15">IF((AVERAGE(U3:U9))&lt;$AN$4,1,"")</f>
        <v/>
      </c>
      <c r="AH9" s="69"/>
      <c r="AI9" s="6" t="str">
        <f t="shared" si="7"/>
        <v/>
      </c>
      <c r="AJ9" s="46"/>
      <c r="AK9" s="6"/>
      <c r="AL9" s="6"/>
      <c r="AM9" s="6"/>
      <c r="AN9" s="6"/>
      <c r="AO9" s="6"/>
      <c r="AP9" s="6"/>
      <c r="AQ9" s="6"/>
      <c r="AR9" s="6"/>
      <c r="AV9" s="23">
        <v>34546</v>
      </c>
      <c r="AW9" s="23">
        <v>34515</v>
      </c>
      <c r="AX9" s="23">
        <f ca="1"/>
        <v>34536</v>
      </c>
      <c r="AY9" s="23">
        <v>34891</v>
      </c>
      <c r="AZ9" s="23">
        <v>34902</v>
      </c>
      <c r="BA9" s="23">
        <f ca="1"/>
        <v>34900</v>
      </c>
      <c r="BB9" s="23" t="str">
        <f ca="1"/>
        <v/>
      </c>
      <c r="BC9" s="23" t="str">
        <f ca="1"/>
        <v/>
      </c>
      <c r="BO9" s="54"/>
      <c r="BQ9" s="49"/>
      <c r="BV9" s="53"/>
      <c r="BW9" s="50"/>
      <c r="BX9" s="50"/>
      <c r="BY9" s="51"/>
      <c r="BZ9" s="50"/>
      <c r="CA9" s="52"/>
      <c r="CB9" s="53"/>
      <c r="CC9" s="50"/>
      <c r="CD9" s="6"/>
      <c r="CE9" s="6"/>
      <c r="CF9" s="6"/>
      <c r="CO9">
        <v>15</v>
      </c>
      <c r="CP9">
        <v>29.1</v>
      </c>
      <c r="CQ9">
        <v>0</v>
      </c>
    </row>
    <row r="10" spans="1:96" ht="15.6">
      <c r="A10" s="27">
        <v>34341</v>
      </c>
      <c r="B10">
        <v>14.789999961853001</v>
      </c>
      <c r="C10">
        <v>25.0200004577637</v>
      </c>
      <c r="D10">
        <v>4.3000001907348597</v>
      </c>
      <c r="E10">
        <v>43.582256177891502</v>
      </c>
      <c r="F10" s="36">
        <f t="shared" si="1"/>
        <v>4.9341032788385029</v>
      </c>
      <c r="G10" s="41">
        <f t="shared" si="8"/>
        <v>0.35271756766405726</v>
      </c>
      <c r="H10" s="42">
        <f t="shared" si="9"/>
        <v>7.0543513532811452E-3</v>
      </c>
      <c r="I10" s="61">
        <f t="shared" si="2"/>
        <v>22.462500333786025</v>
      </c>
      <c r="J10" s="35" t="str">
        <f t="shared" si="3"/>
        <v xml:space="preserve"> </v>
      </c>
      <c r="K10" s="89">
        <f t="shared" si="12"/>
        <v>1</v>
      </c>
      <c r="L10" s="89"/>
      <c r="M10" s="123"/>
      <c r="N10" s="89"/>
      <c r="O10" s="69" t="str">
        <f t="shared" si="14"/>
        <v/>
      </c>
      <c r="Q10" s="6" t="str">
        <f t="shared" si="0"/>
        <v/>
      </c>
      <c r="R10" s="78"/>
      <c r="S10" s="27">
        <v>34706</v>
      </c>
      <c r="T10">
        <v>10.8900003433228</v>
      </c>
      <c r="U10">
        <v>23.4799995422363</v>
      </c>
      <c r="V10">
        <v>0.69999998807907104</v>
      </c>
      <c r="W10">
        <v>43.582256177891502</v>
      </c>
      <c r="X10" s="36">
        <f t="shared" si="4"/>
        <v>5.0788593922547065</v>
      </c>
      <c r="Y10" s="41">
        <f t="shared" si="10"/>
        <v>7.5164667582063842</v>
      </c>
      <c r="Z10" s="42">
        <f t="shared" si="11"/>
        <v>0.15032933516412769</v>
      </c>
      <c r="AA10" s="61">
        <f t="shared" si="5"/>
        <v>20.332499742507924</v>
      </c>
      <c r="AB10" s="35" t="str">
        <f t="shared" si="6"/>
        <v xml:space="preserve"> </v>
      </c>
      <c r="AC10" s="76">
        <f t="shared" si="13"/>
        <v>1</v>
      </c>
      <c r="AD10" s="89"/>
      <c r="AE10" s="123"/>
      <c r="AF10" s="89"/>
      <c r="AG10" s="70" t="str">
        <f t="shared" si="15"/>
        <v/>
      </c>
      <c r="AH10" s="69"/>
      <c r="AI10" s="6" t="str">
        <f t="shared" si="7"/>
        <v/>
      </c>
      <c r="AJ10" s="46"/>
      <c r="AK10" s="6"/>
      <c r="AL10" s="6"/>
      <c r="AM10" s="6"/>
      <c r="AN10" s="6"/>
      <c r="AO10" s="6"/>
      <c r="AP10" s="6"/>
      <c r="AQ10" s="6"/>
      <c r="AR10" s="6"/>
      <c r="AV10" s="23">
        <v>34561</v>
      </c>
      <c r="AW10" s="23">
        <v>34537</v>
      </c>
      <c r="AX10" s="23">
        <f ca="1"/>
        <v>34556</v>
      </c>
      <c r="AY10" s="23">
        <v>34909</v>
      </c>
      <c r="AZ10" s="23">
        <v>34920</v>
      </c>
      <c r="BA10" s="23">
        <f ca="1"/>
        <v>34918</v>
      </c>
      <c r="BB10" s="23" t="str">
        <f ca="1"/>
        <v/>
      </c>
      <c r="BC10" s="23" t="str">
        <f ca="1"/>
        <v/>
      </c>
      <c r="BQ10" s="49"/>
      <c r="BV10" s="53"/>
      <c r="BW10" s="50"/>
      <c r="BX10" s="50"/>
      <c r="BY10" s="51"/>
      <c r="BZ10" s="50"/>
      <c r="CA10" s="52"/>
      <c r="CB10" s="53"/>
      <c r="CC10" s="50"/>
      <c r="CD10" s="6"/>
      <c r="CE10" s="6"/>
      <c r="CF10" s="6"/>
      <c r="CO10">
        <v>19</v>
      </c>
      <c r="CP10">
        <v>28.1</v>
      </c>
      <c r="CQ10">
        <v>0</v>
      </c>
    </row>
    <row r="11" spans="1:96" ht="15.6">
      <c r="A11" s="27">
        <v>34342</v>
      </c>
      <c r="B11">
        <v>11.079999923706101</v>
      </c>
      <c r="C11">
        <v>19.969999313354499</v>
      </c>
      <c r="D11">
        <v>2.2000000476837198</v>
      </c>
      <c r="E11">
        <v>43.584689369024801</v>
      </c>
      <c r="F11" s="36">
        <f t="shared" si="1"/>
        <v>4.0655258371714842</v>
      </c>
      <c r="G11" s="41">
        <f t="shared" si="8"/>
        <v>0</v>
      </c>
      <c r="H11" s="42">
        <f t="shared" si="9"/>
        <v>0</v>
      </c>
      <c r="I11" s="61">
        <f t="shared" si="2"/>
        <v>17.747499465942401</v>
      </c>
      <c r="J11" s="35" t="str">
        <f t="shared" si="3"/>
        <v xml:space="preserve"> </v>
      </c>
      <c r="K11" s="89">
        <f t="shared" si="12"/>
        <v>1</v>
      </c>
      <c r="L11" s="95" t="str">
        <f>IF((AVERAGE(I2:I11))&lt;$AN$5,1,"")</f>
        <v/>
      </c>
      <c r="M11" s="168"/>
      <c r="N11" s="165"/>
      <c r="O11" s="70" t="str">
        <f t="shared" si="14"/>
        <v/>
      </c>
      <c r="P11" s="103"/>
      <c r="Q11" s="6" t="str">
        <f t="shared" si="0"/>
        <v/>
      </c>
      <c r="R11" s="78"/>
      <c r="S11" s="27">
        <v>34707</v>
      </c>
      <c r="T11">
        <v>9.9700002670288104</v>
      </c>
      <c r="U11">
        <v>28.620000839233398</v>
      </c>
      <c r="V11">
        <v>0</v>
      </c>
      <c r="W11">
        <v>43.584689369024801</v>
      </c>
      <c r="X11" s="36">
        <f t="shared" si="4"/>
        <v>6.554665195809517</v>
      </c>
      <c r="Y11" s="41">
        <f t="shared" si="10"/>
        <v>2.2727346015587706</v>
      </c>
      <c r="Z11" s="42">
        <f t="shared" si="11"/>
        <v>4.5454692031175414E-2</v>
      </c>
      <c r="AA11" s="61">
        <f t="shared" si="5"/>
        <v>23.957500696182251</v>
      </c>
      <c r="AB11" s="35" t="str">
        <f t="shared" si="6"/>
        <v xml:space="preserve"> </v>
      </c>
      <c r="AC11" s="76">
        <f t="shared" si="13"/>
        <v>1</v>
      </c>
      <c r="AD11" s="95" t="str">
        <f t="shared" ref="AD11:AD74" si="16">IF((AVERAGE(AA4:AA11))&lt;$AN$5,1,"")</f>
        <v/>
      </c>
      <c r="AE11" s="168"/>
      <c r="AF11" s="165"/>
      <c r="AG11" s="70" t="str">
        <f t="shared" si="15"/>
        <v/>
      </c>
      <c r="AH11" s="104"/>
      <c r="AI11" s="6" t="str">
        <f t="shared" si="7"/>
        <v/>
      </c>
      <c r="AJ11" s="4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BQ11" s="49"/>
      <c r="BV11" s="53"/>
      <c r="BW11" s="50"/>
      <c r="BX11" s="50"/>
      <c r="BY11" s="51"/>
      <c r="BZ11" s="50"/>
      <c r="CA11" s="52"/>
      <c r="CB11" s="50"/>
      <c r="CC11" s="50"/>
      <c r="CD11" s="6"/>
      <c r="CE11" s="6"/>
      <c r="CF11" s="6"/>
      <c r="CO11" s="39">
        <v>19</v>
      </c>
      <c r="CP11" s="39">
        <v>28.1</v>
      </c>
      <c r="CQ11">
        <v>0</v>
      </c>
    </row>
    <row r="12" spans="1:96" ht="23.4">
      <c r="A12" s="27">
        <v>34343</v>
      </c>
      <c r="B12">
        <v>5.9499998092651403</v>
      </c>
      <c r="C12">
        <v>21.600000381469702</v>
      </c>
      <c r="D12">
        <v>0.20000000298023199</v>
      </c>
      <c r="E12">
        <v>43.5801182407574</v>
      </c>
      <c r="F12" s="36">
        <f t="shared" si="1"/>
        <v>5.110350588243282</v>
      </c>
      <c r="G12" s="41">
        <f t="shared" si="8"/>
        <v>0</v>
      </c>
      <c r="H12" s="42">
        <f t="shared" si="9"/>
        <v>0</v>
      </c>
      <c r="I12" s="61">
        <f t="shared" si="2"/>
        <v>17.687500238418561</v>
      </c>
      <c r="J12" s="35" t="str">
        <f t="shared" si="3"/>
        <v xml:space="preserve"> </v>
      </c>
      <c r="K12" s="89">
        <f t="shared" si="12"/>
        <v>1</v>
      </c>
      <c r="L12" s="89">
        <f>IF((AVERAGE(I3:I12))&lt;$AN$5,1,"")</f>
        <v>1</v>
      </c>
      <c r="M12" s="168"/>
      <c r="N12" s="165"/>
      <c r="O12" s="70" t="str">
        <f t="shared" si="14"/>
        <v/>
      </c>
      <c r="P12" s="102">
        <f>IF(L12=1,(AVERAGE(IF(I12&gt;$AN$7,I12-$AN$7,0),IF(I11&gt;$AN$7,I11-$AN$7,0),IF(I10&gt;$AN$7,I10-$AN$7,0),IF(I9&gt;$AN$7,I9-$AN$7,0),IF(I8&gt;$AN$7,I8-$AN$7,0),IF(I7&gt;$AN$7,I7-$AN$7,0),IF(I6&gt;$AN$7,I6-$AN$7,0),IF(I5&gt;$AN$7,I5-$AN$7,0),IF(I4&gt;$AN$7,I4-$AN$7,0),IF(I3&gt;$AN$7,I3-$AN$7,0)))*$AN$8,"")</f>
        <v>18.589999198913599</v>
      </c>
      <c r="Q12" s="6" t="str">
        <f t="shared" si="0"/>
        <v/>
      </c>
      <c r="R12" s="78"/>
      <c r="S12" s="27">
        <v>34708</v>
      </c>
      <c r="T12">
        <v>14.6300001144409</v>
      </c>
      <c r="U12">
        <v>31.25</v>
      </c>
      <c r="V12">
        <v>0</v>
      </c>
      <c r="W12">
        <v>43.5801182407574</v>
      </c>
      <c r="X12" s="36">
        <f t="shared" si="4"/>
        <v>6.7949566342346639</v>
      </c>
      <c r="Y12" s="41">
        <f t="shared" si="10"/>
        <v>0</v>
      </c>
      <c r="Z12" s="42">
        <f t="shared" si="11"/>
        <v>0</v>
      </c>
      <c r="AA12" s="61">
        <f t="shared" si="5"/>
        <v>27.095000028610226</v>
      </c>
      <c r="AB12" s="35" t="str">
        <f t="shared" si="6"/>
        <v xml:space="preserve"> </v>
      </c>
      <c r="AC12" s="76">
        <f t="shared" si="13"/>
        <v>1</v>
      </c>
      <c r="AD12" s="89" t="str">
        <f t="shared" si="16"/>
        <v/>
      </c>
      <c r="AE12" s="168"/>
      <c r="AF12" s="165"/>
      <c r="AG12" s="70" t="str">
        <f t="shared" si="15"/>
        <v/>
      </c>
      <c r="AH12" s="102" t="str">
        <f t="shared" ref="AH12:AH75" si="17">IF(AD12=1,(AVERAGE(IF(AA12&gt;$AN$7,AA12-$AN$7,0),IF(AA11&gt;$AN$7,AA11-$AN$7,0),IF(AA10&gt;$AN$7,AA10-$AN$7,0),IF(AA9&gt;$AN$7,AA9-$AN$7,0),IF(AA8&gt;$AN$7,AA8-$AN$7,0),IF(AA7&gt;$AN$7,AA7-$AN$7,0),IF(AA6&gt;$AN$7,AA6-$AN$7,0),IF(AA5&gt;$AN$7,AA5-$AN$7,0),IF(AA4&gt;$AN$7,AA4-$AN$7,0),IF(AA3&gt;$AN$7,AA3-$AN$7,0)))*$AN$8,"")</f>
        <v/>
      </c>
      <c r="AI12" s="6" t="str">
        <f t="shared" si="7"/>
        <v/>
      </c>
      <c r="AJ12" s="4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t="s">
        <v>44</v>
      </c>
      <c r="BC12" s="54"/>
      <c r="BD12" s="54"/>
      <c r="BO12" s="54">
        <f>$R$369</f>
        <v>0</v>
      </c>
      <c r="BQ12" s="49"/>
      <c r="BV12" s="53"/>
      <c r="BW12" s="50"/>
      <c r="BX12" s="50"/>
      <c r="BY12" s="51"/>
      <c r="BZ12" s="50"/>
      <c r="CA12" s="52"/>
      <c r="CB12" s="50"/>
      <c r="CC12" s="50"/>
      <c r="CD12" s="6"/>
      <c r="CE12" s="6"/>
      <c r="CF12" s="6"/>
      <c r="CO12" s="39">
        <v>16</v>
      </c>
      <c r="CP12">
        <v>31</v>
      </c>
      <c r="CQ12">
        <v>0</v>
      </c>
    </row>
    <row r="13" spans="1:96" ht="15.6">
      <c r="A13" s="27">
        <v>34344</v>
      </c>
      <c r="B13">
        <v>7.0199999809265101</v>
      </c>
      <c r="C13">
        <v>25.659999847412099</v>
      </c>
      <c r="D13">
        <v>0</v>
      </c>
      <c r="E13">
        <v>43.568429558506899</v>
      </c>
      <c r="F13" s="36">
        <f t="shared" si="1"/>
        <v>6.0286507571819374</v>
      </c>
      <c r="G13" s="41">
        <f t="shared" si="8"/>
        <v>0</v>
      </c>
      <c r="H13" s="42">
        <f t="shared" si="9"/>
        <v>0</v>
      </c>
      <c r="I13" s="61">
        <f t="shared" si="2"/>
        <v>20.999999880790703</v>
      </c>
      <c r="J13" s="35" t="str">
        <f t="shared" si="3"/>
        <v xml:space="preserve"> </v>
      </c>
      <c r="K13" s="89">
        <f t="shared" si="12"/>
        <v>1</v>
      </c>
      <c r="L13" s="89">
        <f t="shared" ref="L13:L75" si="18">IF((AVERAGE(I4:I13))&lt;$AN$5,1,"")</f>
        <v>1</v>
      </c>
      <c r="M13" s="168"/>
      <c r="N13" s="165"/>
      <c r="O13" s="70" t="str">
        <f t="shared" si="14"/>
        <v/>
      </c>
      <c r="P13" s="102">
        <f t="shared" ref="P13:P75" si="19">IF(L13=1,(AVERAGE(IF(I13&gt;$AN$7,I13-$AN$7,0),IF(I12&gt;$AN$7,I12-$AN$7,0),IF(I11&gt;$AN$7,I11-$AN$7,0),IF(I10&gt;$AN$7,I10-$AN$7,0),IF(I9&gt;$AN$7,I9-$AN$7,0),IF(I8&gt;$AN$7,I8-$AN$7,0),IF(I7&gt;$AN$7,I7-$AN$7,0),IF(I6&gt;$AN$7,I6-$AN$7,0),IF(I5&gt;$AN$7,I5-$AN$7,0),IF(I4&gt;$AN$7,I4-$AN$7,0)))*$AN$8,"")</f>
        <v>20.189999103546164</v>
      </c>
      <c r="Q13" s="6" t="str">
        <f t="shared" si="0"/>
        <v/>
      </c>
      <c r="R13" s="78"/>
      <c r="S13" s="27">
        <v>34709</v>
      </c>
      <c r="T13">
        <v>18.219999313354499</v>
      </c>
      <c r="U13">
        <v>27.790000915527301</v>
      </c>
      <c r="V13">
        <v>1.29999995231628</v>
      </c>
      <c r="W13">
        <v>43.568429558506899</v>
      </c>
      <c r="X13" s="36">
        <f t="shared" si="4"/>
        <v>5.1630109509596007</v>
      </c>
      <c r="Y13" s="41">
        <f t="shared" si="10"/>
        <v>0</v>
      </c>
      <c r="Z13" s="42">
        <f t="shared" si="11"/>
        <v>0</v>
      </c>
      <c r="AA13" s="61">
        <f t="shared" si="5"/>
        <v>25.397500514984102</v>
      </c>
      <c r="AB13" s="35" t="str">
        <f t="shared" si="6"/>
        <v xml:space="preserve"> </v>
      </c>
      <c r="AC13" s="76">
        <f t="shared" si="13"/>
        <v>1</v>
      </c>
      <c r="AD13" s="89" t="str">
        <f t="shared" si="16"/>
        <v/>
      </c>
      <c r="AE13" s="168"/>
      <c r="AF13" s="165"/>
      <c r="AG13" s="70" t="str">
        <f t="shared" si="15"/>
        <v/>
      </c>
      <c r="AH13" s="102" t="str">
        <f t="shared" si="17"/>
        <v/>
      </c>
      <c r="AI13" s="6" t="str">
        <f t="shared" si="7"/>
        <v/>
      </c>
      <c r="AJ13" s="4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W13" t="s">
        <v>52</v>
      </c>
      <c r="AX13" t="s">
        <v>46</v>
      </c>
      <c r="AY13" t="s">
        <v>53</v>
      </c>
      <c r="AZ13" t="s">
        <v>54</v>
      </c>
      <c r="BQ13" s="49"/>
      <c r="BV13" s="53"/>
      <c r="BW13" s="50"/>
      <c r="BX13" s="50"/>
      <c r="BY13" s="51"/>
      <c r="BZ13" s="50"/>
      <c r="CA13" s="52"/>
      <c r="CB13" s="50"/>
      <c r="CC13" s="50"/>
      <c r="CD13" s="6"/>
      <c r="CE13" s="6"/>
      <c r="CF13" s="6"/>
      <c r="CO13" s="39">
        <v>13</v>
      </c>
      <c r="CP13" s="39">
        <v>31</v>
      </c>
      <c r="CQ13">
        <v>0</v>
      </c>
    </row>
    <row r="14" spans="1:96" ht="15.6">
      <c r="A14" s="27">
        <v>34345</v>
      </c>
      <c r="B14">
        <v>10.9899997711182</v>
      </c>
      <c r="C14">
        <v>33.919998168945298</v>
      </c>
      <c r="D14">
        <v>0</v>
      </c>
      <c r="E14">
        <v>43.549510087691203</v>
      </c>
      <c r="F14" s="36">
        <f t="shared" si="1"/>
        <v>7.8807374213001573</v>
      </c>
      <c r="G14" s="41">
        <f t="shared" si="8"/>
        <v>0</v>
      </c>
      <c r="H14" s="42">
        <f t="shared" si="9"/>
        <v>0</v>
      </c>
      <c r="I14" s="61">
        <f t="shared" si="2"/>
        <v>28.187498569488525</v>
      </c>
      <c r="J14" s="35" t="str">
        <f t="shared" si="3"/>
        <v xml:space="preserve"> </v>
      </c>
      <c r="K14" s="89">
        <f>IF((SUM(D10:D14))&gt;$AN$6,1,"")</f>
        <v>1</v>
      </c>
      <c r="L14" s="89" t="str">
        <f>IF((AVERAGE(I5:I14))&lt;$AN$5,1,"")</f>
        <v/>
      </c>
      <c r="M14" s="168"/>
      <c r="N14" s="165"/>
      <c r="O14" s="70" t="str">
        <f>IF((AVERAGE(C8:C14))&lt;$AN$4,1,"")</f>
        <v/>
      </c>
      <c r="P14" s="102" t="str">
        <f t="shared" si="19"/>
        <v/>
      </c>
      <c r="Q14" s="6" t="str">
        <f t="shared" si="0"/>
        <v/>
      </c>
      <c r="R14" s="78"/>
      <c r="S14" s="27">
        <v>34710</v>
      </c>
      <c r="T14">
        <v>18.030000686645501</v>
      </c>
      <c r="U14">
        <v>34.119998931884801</v>
      </c>
      <c r="V14">
        <v>2.2999999523162802</v>
      </c>
      <c r="W14">
        <v>43.549510087691203</v>
      </c>
      <c r="X14" s="36">
        <f t="shared" si="4"/>
        <v>7.195154955218114</v>
      </c>
      <c r="Y14" s="41">
        <f t="shared" si="10"/>
        <v>0</v>
      </c>
      <c r="Z14" s="42">
        <f t="shared" si="11"/>
        <v>0</v>
      </c>
      <c r="AA14" s="61">
        <f t="shared" si="5"/>
        <v>30.097499370574976</v>
      </c>
      <c r="AB14" s="35" t="str">
        <f t="shared" si="6"/>
        <v xml:space="preserve"> </v>
      </c>
      <c r="AC14" s="76" t="str">
        <f t="shared" si="13"/>
        <v/>
      </c>
      <c r="AD14" s="89" t="str">
        <f t="shared" si="16"/>
        <v/>
      </c>
      <c r="AE14" s="168"/>
      <c r="AF14" s="165"/>
      <c r="AG14" s="70" t="str">
        <f t="shared" si="15"/>
        <v/>
      </c>
      <c r="AH14" s="102" t="str">
        <f t="shared" si="17"/>
        <v/>
      </c>
      <c r="AI14" s="6" t="str">
        <f t="shared" si="7"/>
        <v/>
      </c>
      <c r="AJ14" s="4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>
        <v>1994</v>
      </c>
      <c r="AW14" s="81" t="s">
        <v>45</v>
      </c>
      <c r="AX14" s="82" t="s">
        <v>47</v>
      </c>
      <c r="AY14" s="82" t="s">
        <v>50</v>
      </c>
      <c r="AZ14" s="81" t="s">
        <v>55</v>
      </c>
      <c r="BQ14" s="49"/>
      <c r="BR14" s="16"/>
      <c r="BV14" s="53"/>
      <c r="BW14" s="50"/>
      <c r="BX14" s="50"/>
      <c r="BY14" s="51"/>
      <c r="BZ14" s="50"/>
      <c r="CA14" s="52"/>
      <c r="CB14" s="50"/>
      <c r="CC14" s="50"/>
      <c r="CD14" s="6"/>
      <c r="CE14" s="6"/>
      <c r="CF14" s="6"/>
      <c r="CO14">
        <v>13</v>
      </c>
      <c r="CP14">
        <v>33</v>
      </c>
      <c r="CQ14">
        <v>0</v>
      </c>
    </row>
    <row r="15" spans="1:96" ht="18">
      <c r="A15" s="27">
        <v>34346</v>
      </c>
      <c r="B15">
        <v>13.3599996566772</v>
      </c>
      <c r="C15">
        <v>37.220001220703097</v>
      </c>
      <c r="D15">
        <v>0</v>
      </c>
      <c r="E15">
        <v>43.523246593727997</v>
      </c>
      <c r="F15" s="36">
        <f t="shared" si="1"/>
        <v>8.5999270625078506</v>
      </c>
      <c r="G15" s="41">
        <f t="shared" si="8"/>
        <v>0</v>
      </c>
      <c r="H15" s="42">
        <f t="shared" si="9"/>
        <v>0</v>
      </c>
      <c r="I15" s="61">
        <f t="shared" si="2"/>
        <v>31.255000829696623</v>
      </c>
      <c r="J15" s="35" t="str">
        <f t="shared" si="3"/>
        <v xml:space="preserve"> </v>
      </c>
      <c r="K15" s="89" t="str">
        <f t="shared" si="12"/>
        <v/>
      </c>
      <c r="L15" s="89" t="str">
        <f t="shared" si="18"/>
        <v/>
      </c>
      <c r="M15" s="168"/>
      <c r="N15" s="165"/>
      <c r="O15" s="70" t="str">
        <f t="shared" si="14"/>
        <v/>
      </c>
      <c r="P15" s="102" t="str">
        <f t="shared" si="19"/>
        <v/>
      </c>
      <c r="Q15" s="6" t="str">
        <f t="shared" si="0"/>
        <v/>
      </c>
      <c r="R15" s="78"/>
      <c r="S15" s="27">
        <v>34711</v>
      </c>
      <c r="T15">
        <v>18.299999237060501</v>
      </c>
      <c r="U15">
        <v>36.310001373291001</v>
      </c>
      <c r="V15">
        <v>0</v>
      </c>
      <c r="W15">
        <v>43.523246593727997</v>
      </c>
      <c r="X15" s="36">
        <f t="shared" si="4"/>
        <v>7.8210418139700337</v>
      </c>
      <c r="Y15" s="41">
        <f t="shared" si="10"/>
        <v>0</v>
      </c>
      <c r="Z15" s="42">
        <f t="shared" si="11"/>
        <v>0</v>
      </c>
      <c r="AA15" s="61">
        <f t="shared" si="5"/>
        <v>31.807500839233377</v>
      </c>
      <c r="AB15" s="35" t="str">
        <f t="shared" si="6"/>
        <v xml:space="preserve"> </v>
      </c>
      <c r="AC15" s="76" t="str">
        <f t="shared" si="13"/>
        <v/>
      </c>
      <c r="AD15" s="89" t="str">
        <f t="shared" si="16"/>
        <v/>
      </c>
      <c r="AE15" s="168"/>
      <c r="AF15" s="165"/>
      <c r="AG15" s="70" t="str">
        <f t="shared" si="15"/>
        <v/>
      </c>
      <c r="AH15" s="102" t="str">
        <f t="shared" si="17"/>
        <v/>
      </c>
      <c r="AI15" s="6" t="str">
        <f t="shared" si="7"/>
        <v/>
      </c>
      <c r="AJ15" s="4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>
        <v>1995</v>
      </c>
      <c r="AW15" s="81" t="s">
        <v>48</v>
      </c>
      <c r="AX15" s="81" t="s">
        <v>49</v>
      </c>
      <c r="AY15" s="82" t="s">
        <v>51</v>
      </c>
      <c r="AZ15" s="81" t="s">
        <v>56</v>
      </c>
      <c r="BO15" s="9"/>
      <c r="BQ15" s="49"/>
      <c r="BR15" s="16"/>
      <c r="BV15" s="53"/>
      <c r="BW15" s="50"/>
      <c r="BX15" s="50"/>
      <c r="BY15" s="51"/>
      <c r="BZ15" s="50"/>
      <c r="CA15" s="52"/>
      <c r="CB15" s="50"/>
      <c r="CC15" s="50"/>
      <c r="CD15" s="6"/>
      <c r="CE15" s="6"/>
      <c r="CF15" s="6"/>
      <c r="CO15">
        <v>14.5</v>
      </c>
      <c r="CP15">
        <v>34.5</v>
      </c>
      <c r="CQ15">
        <v>0</v>
      </c>
    </row>
    <row r="16" spans="1:96" ht="15.6">
      <c r="A16" s="27">
        <v>34347</v>
      </c>
      <c r="B16">
        <v>20.780000686645501</v>
      </c>
      <c r="C16">
        <v>36.819999694824197</v>
      </c>
      <c r="D16">
        <v>0</v>
      </c>
      <c r="E16">
        <v>43.489525842035299</v>
      </c>
      <c r="F16" s="36">
        <f t="shared" si="1"/>
        <v>7.6196410232844629</v>
      </c>
      <c r="G16" s="41">
        <f t="shared" si="8"/>
        <v>0</v>
      </c>
      <c r="H16" s="42">
        <f t="shared" si="9"/>
        <v>0</v>
      </c>
      <c r="I16" s="61">
        <f t="shared" si="2"/>
        <v>32.809999942779527</v>
      </c>
      <c r="J16" s="35" t="str">
        <f t="shared" si="3"/>
        <v xml:space="preserve"> </v>
      </c>
      <c r="K16" s="89" t="str">
        <f t="shared" si="12"/>
        <v/>
      </c>
      <c r="L16" s="89" t="str">
        <f t="shared" si="18"/>
        <v/>
      </c>
      <c r="M16" s="168">
        <f>IF(AND(I16&lt;21.5,I16&gt;4.5),0.000318*I16*(I16-4.5)*((21.5-I16)^(1/3.25)),0)</f>
        <v>0</v>
      </c>
      <c r="N16" s="165"/>
      <c r="O16" s="70" t="str">
        <f t="shared" si="14"/>
        <v/>
      </c>
      <c r="P16" s="102" t="str">
        <f t="shared" si="19"/>
        <v/>
      </c>
      <c r="Q16" s="6" t="str">
        <f t="shared" si="0"/>
        <v/>
      </c>
      <c r="R16" s="85">
        <f>IF(AND(AND(AND(SUM(D6:D10)&gt;$AN$6)),(O16=1)),1,0)</f>
        <v>0</v>
      </c>
      <c r="S16" s="27">
        <v>34712</v>
      </c>
      <c r="T16">
        <v>20.879999160766602</v>
      </c>
      <c r="U16">
        <v>37.490001678466797</v>
      </c>
      <c r="V16">
        <v>0.20000000298023199</v>
      </c>
      <c r="W16">
        <v>43.489525842035299</v>
      </c>
      <c r="X16" s="36">
        <f t="shared" si="4"/>
        <v>7.8179071559643409</v>
      </c>
      <c r="Y16" s="41">
        <f t="shared" si="10"/>
        <v>0</v>
      </c>
      <c r="Z16" s="42">
        <f t="shared" si="11"/>
        <v>0</v>
      </c>
      <c r="AA16" s="61">
        <f t="shared" si="5"/>
        <v>33.337501049041748</v>
      </c>
      <c r="AB16" s="35" t="str">
        <f t="shared" si="6"/>
        <v xml:space="preserve"> </v>
      </c>
      <c r="AC16" s="76" t="str">
        <f t="shared" si="13"/>
        <v/>
      </c>
      <c r="AD16" s="89" t="str">
        <f t="shared" si="16"/>
        <v/>
      </c>
      <c r="AE16" s="168">
        <f>IF(AND(AA16&lt;21.5,AA16&gt;4.5),0.000318*AA16*(AA16-4.5)*((21.5-AA16)^(1/3.25)),0)</f>
        <v>0</v>
      </c>
      <c r="AF16" s="165"/>
      <c r="AG16" s="70" t="str">
        <f t="shared" si="15"/>
        <v/>
      </c>
      <c r="AH16" s="102" t="str">
        <f t="shared" si="17"/>
        <v/>
      </c>
      <c r="AI16" s="6" t="str">
        <f t="shared" si="7"/>
        <v/>
      </c>
      <c r="AJ16" s="85">
        <f>IF(AND(AND(AND(SUM(V3:V7)&gt;$AN$6)),(AD16=1)),1,0)</f>
        <v>0</v>
      </c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BQ16" s="49"/>
      <c r="BR16" s="16"/>
      <c r="BV16" s="53"/>
      <c r="BW16" s="50"/>
      <c r="BX16" s="50"/>
      <c r="BY16" s="51"/>
      <c r="BZ16" s="50"/>
      <c r="CA16" s="52"/>
      <c r="CB16" s="50"/>
      <c r="CC16" s="50"/>
      <c r="CD16" s="6"/>
      <c r="CE16" s="6"/>
      <c r="CF16" s="6"/>
      <c r="CO16">
        <v>17</v>
      </c>
      <c r="CP16" s="39">
        <v>34.5</v>
      </c>
      <c r="CQ16">
        <v>0</v>
      </c>
    </row>
    <row r="17" spans="1:95" ht="15.6">
      <c r="A17" s="27">
        <v>34348</v>
      </c>
      <c r="B17">
        <v>13</v>
      </c>
      <c r="C17">
        <v>25.0100002288818</v>
      </c>
      <c r="D17">
        <v>0</v>
      </c>
      <c r="E17">
        <v>43.448234598030801</v>
      </c>
      <c r="F17" s="36">
        <f t="shared" si="1"/>
        <v>5.2025015427298911</v>
      </c>
      <c r="G17" s="41">
        <f t="shared" si="8"/>
        <v>0</v>
      </c>
      <c r="H17" s="42">
        <f t="shared" si="9"/>
        <v>0</v>
      </c>
      <c r="I17" s="61">
        <f t="shared" si="2"/>
        <v>22.007500171661349</v>
      </c>
      <c r="J17" s="35" t="str">
        <f t="shared" si="3"/>
        <v xml:space="preserve"> </v>
      </c>
      <c r="K17" s="89" t="str">
        <f t="shared" si="12"/>
        <v/>
      </c>
      <c r="L17" s="89" t="str">
        <f t="shared" si="18"/>
        <v/>
      </c>
      <c r="M17" s="168">
        <f t="shared" ref="M17:M80" si="20">IF(AND(I17&lt;21.5,I17&gt;4.5),0.000318*I17*(I17-4.5)*((21.5-I17)^(1/3.25)),0)</f>
        <v>0</v>
      </c>
      <c r="N17" s="165"/>
      <c r="O17" s="70" t="str">
        <f t="shared" si="14"/>
        <v/>
      </c>
      <c r="P17" s="102" t="str">
        <f t="shared" si="19"/>
        <v/>
      </c>
      <c r="Q17" s="6" t="str">
        <f t="shared" si="0"/>
        <v/>
      </c>
      <c r="R17" s="85">
        <f t="shared" ref="R17:R47" si="21">IF(AND(AND(AND(SUM(D3:D7)&gt;$AN$6)),(L17=1)),1,0)</f>
        <v>0</v>
      </c>
      <c r="S17" s="27">
        <v>34713</v>
      </c>
      <c r="T17">
        <v>24.7299995422363</v>
      </c>
      <c r="U17">
        <v>36.2700004577637</v>
      </c>
      <c r="V17">
        <v>0</v>
      </c>
      <c r="W17">
        <v>43.448234598030801</v>
      </c>
      <c r="X17" s="36">
        <f t="shared" si="4"/>
        <v>6.6924315633854281</v>
      </c>
      <c r="Y17" s="41">
        <f t="shared" si="10"/>
        <v>0</v>
      </c>
      <c r="Z17" s="42">
        <f t="shared" si="11"/>
        <v>0</v>
      </c>
      <c r="AA17" s="61">
        <f t="shared" si="5"/>
        <v>33.38500022888185</v>
      </c>
      <c r="AB17" s="35" t="str">
        <f t="shared" si="6"/>
        <v xml:space="preserve"> </v>
      </c>
      <c r="AC17" s="76" t="str">
        <f t="shared" si="13"/>
        <v/>
      </c>
      <c r="AD17" s="89" t="str">
        <f t="shared" si="16"/>
        <v/>
      </c>
      <c r="AE17" s="168">
        <f t="shared" ref="AE17:AE78" si="22">IF(AND(AA17&lt;21.5,AA17&gt;4.5),0.000318*AA17*(AA17-4.5)*((21.5-AA17)^(1/3.25)),0)</f>
        <v>0</v>
      </c>
      <c r="AF17" s="165"/>
      <c r="AG17" s="70" t="str">
        <f t="shared" si="15"/>
        <v/>
      </c>
      <c r="AH17" s="102" t="str">
        <f t="shared" si="17"/>
        <v/>
      </c>
      <c r="AI17" s="6" t="str">
        <f t="shared" si="7"/>
        <v/>
      </c>
      <c r="AJ17" s="85">
        <f t="shared" ref="AJ17:AJ80" si="23">IF(AND(AND(AND(SUM(V4:V8)&gt;$AN$6)),(AD17=1)),1,0)</f>
        <v>0</v>
      </c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BQ17" s="49"/>
      <c r="BR17" s="16"/>
      <c r="BV17" s="53"/>
      <c r="BW17" s="50"/>
      <c r="BX17" s="50"/>
      <c r="BY17" s="51"/>
      <c r="BZ17" s="50"/>
      <c r="CA17" s="52"/>
      <c r="CB17" s="50"/>
      <c r="CC17" s="50"/>
      <c r="CD17" s="6"/>
      <c r="CE17" s="6"/>
      <c r="CF17" s="6"/>
      <c r="CO17">
        <v>12</v>
      </c>
      <c r="CP17" s="39">
        <v>34.5</v>
      </c>
      <c r="CQ17">
        <v>0</v>
      </c>
    </row>
    <row r="18" spans="1:95" ht="15.6">
      <c r="A18" s="27">
        <v>34349</v>
      </c>
      <c r="B18">
        <v>7.3600001335143999</v>
      </c>
      <c r="C18">
        <v>28.790000915527301</v>
      </c>
      <c r="D18">
        <v>0</v>
      </c>
      <c r="E18">
        <v>43.399259627132402</v>
      </c>
      <c r="F18" s="36">
        <f t="shared" si="1"/>
        <v>6.7662350711961361</v>
      </c>
      <c r="G18" s="41">
        <f t="shared" si="8"/>
        <v>0</v>
      </c>
      <c r="H18" s="42">
        <f t="shared" si="9"/>
        <v>0</v>
      </c>
      <c r="I18" s="61">
        <f t="shared" si="2"/>
        <v>23.432500720024077</v>
      </c>
      <c r="J18" s="35" t="str">
        <f t="shared" si="3"/>
        <v xml:space="preserve"> </v>
      </c>
      <c r="K18" s="89" t="str">
        <f t="shared" si="12"/>
        <v/>
      </c>
      <c r="L18" s="89" t="str">
        <f t="shared" si="18"/>
        <v/>
      </c>
      <c r="M18" s="168">
        <f t="shared" si="20"/>
        <v>0</v>
      </c>
      <c r="N18" s="165"/>
      <c r="O18" s="70" t="str">
        <f t="shared" si="14"/>
        <v/>
      </c>
      <c r="P18" s="102" t="str">
        <f t="shared" si="19"/>
        <v/>
      </c>
      <c r="Q18" s="6" t="str">
        <f t="shared" si="0"/>
        <v/>
      </c>
      <c r="R18" s="85">
        <f>IF(AND(AND(AND(SUM(D4:D8)&gt;$AN$6)),(L18=1)),1,0)</f>
        <v>0</v>
      </c>
      <c r="S18" s="27">
        <v>34714</v>
      </c>
      <c r="T18">
        <v>23.2399997711182</v>
      </c>
      <c r="U18">
        <v>28.7700004577637</v>
      </c>
      <c r="V18">
        <v>0.10000000149011599</v>
      </c>
      <c r="W18">
        <v>43.399259627132402</v>
      </c>
      <c r="X18" s="36">
        <f t="shared" si="4"/>
        <v>4.196916712640216</v>
      </c>
      <c r="Y18" s="41">
        <f t="shared" si="10"/>
        <v>0</v>
      </c>
      <c r="Z18" s="42">
        <f t="shared" si="11"/>
        <v>0</v>
      </c>
      <c r="AA18" s="61">
        <f t="shared" si="5"/>
        <v>27.387500286102323</v>
      </c>
      <c r="AB18" s="35" t="str">
        <f t="shared" si="6"/>
        <v xml:space="preserve"> </v>
      </c>
      <c r="AC18" s="76" t="str">
        <f t="shared" si="13"/>
        <v/>
      </c>
      <c r="AD18" s="89" t="str">
        <f t="shared" si="16"/>
        <v/>
      </c>
      <c r="AE18" s="168">
        <f t="shared" si="22"/>
        <v>0</v>
      </c>
      <c r="AF18" s="165"/>
      <c r="AG18" s="70" t="str">
        <f t="shared" si="15"/>
        <v/>
      </c>
      <c r="AH18" s="102" t="str">
        <f t="shared" si="17"/>
        <v/>
      </c>
      <c r="AI18" s="6" t="str">
        <f t="shared" si="7"/>
        <v/>
      </c>
      <c r="AJ18" s="85">
        <f t="shared" si="23"/>
        <v>0</v>
      </c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BQ18" s="49"/>
      <c r="BR18" s="16"/>
      <c r="BV18" s="53"/>
      <c r="BW18" s="50"/>
      <c r="BX18" s="50"/>
      <c r="BY18" s="51"/>
      <c r="BZ18" s="50"/>
      <c r="CA18" s="52"/>
      <c r="CB18" s="50"/>
      <c r="CC18" s="50"/>
      <c r="CD18" s="6"/>
      <c r="CE18" s="6"/>
      <c r="CF18" s="6"/>
      <c r="CO18" s="39">
        <v>12</v>
      </c>
      <c r="CP18">
        <v>36</v>
      </c>
      <c r="CQ18">
        <v>0</v>
      </c>
    </row>
    <row r="19" spans="1:95" ht="15.6">
      <c r="A19" s="27">
        <v>34350</v>
      </c>
      <c r="B19">
        <v>14.3999996185303</v>
      </c>
      <c r="C19">
        <v>27.809999465942401</v>
      </c>
      <c r="D19">
        <v>0</v>
      </c>
      <c r="E19">
        <v>43.342536270343302</v>
      </c>
      <c r="F19" s="36">
        <f t="shared" si="1"/>
        <v>5.7969008721901831</v>
      </c>
      <c r="G19" s="41">
        <f t="shared" si="8"/>
        <v>0</v>
      </c>
      <c r="H19" s="42">
        <f t="shared" si="9"/>
        <v>0</v>
      </c>
      <c r="I19" s="61">
        <f t="shared" si="2"/>
        <v>24.457499504089377</v>
      </c>
      <c r="J19" s="35" t="str">
        <f t="shared" si="3"/>
        <v xml:space="preserve"> </v>
      </c>
      <c r="K19" s="89" t="str">
        <f t="shared" si="12"/>
        <v/>
      </c>
      <c r="L19" s="89" t="str">
        <f t="shared" si="18"/>
        <v/>
      </c>
      <c r="M19" s="168">
        <f t="shared" si="20"/>
        <v>0</v>
      </c>
      <c r="N19" s="165">
        <f t="shared" ref="N19:N50" si="24">IF(AND(SUM(M8:M19)&gt;1,SUM(D4:D8)&gt;$AN$6),1,0)</f>
        <v>0</v>
      </c>
      <c r="O19" s="70" t="str">
        <f>IF((AVERAGE(C13:C19))&lt;$AN$4,1,"")</f>
        <v/>
      </c>
      <c r="P19" s="102" t="str">
        <f t="shared" si="19"/>
        <v/>
      </c>
      <c r="Q19" s="6" t="str">
        <f t="shared" si="0"/>
        <v/>
      </c>
      <c r="R19" s="85">
        <f>IF(AND(AND(AND(SUM(D5:D9)&gt;$AN$6)),(L19=1)),1,0)</f>
        <v>0</v>
      </c>
      <c r="S19" s="27">
        <v>34715</v>
      </c>
      <c r="T19">
        <v>18.569999694824201</v>
      </c>
      <c r="U19">
        <v>34.180000305175803</v>
      </c>
      <c r="V19">
        <v>1.5</v>
      </c>
      <c r="W19">
        <v>43.342536270343302</v>
      </c>
      <c r="X19" s="36">
        <f t="shared" si="4"/>
        <v>7.1015654035907083</v>
      </c>
      <c r="Y19" s="41">
        <f t="shared" si="10"/>
        <v>0</v>
      </c>
      <c r="Z19" s="42">
        <f t="shared" si="11"/>
        <v>0</v>
      </c>
      <c r="AA19" s="61">
        <f t="shared" si="5"/>
        <v>30.277500152587901</v>
      </c>
      <c r="AB19" s="35" t="str">
        <f t="shared" si="6"/>
        <v xml:space="preserve"> </v>
      </c>
      <c r="AC19" s="76" t="str">
        <f t="shared" si="13"/>
        <v/>
      </c>
      <c r="AD19" s="89" t="str">
        <f t="shared" si="16"/>
        <v/>
      </c>
      <c r="AE19" s="168">
        <f t="shared" si="22"/>
        <v>0</v>
      </c>
      <c r="AF19" s="165">
        <f t="shared" ref="AF19:AF50" si="25">IF(AND(SUM(AE8:AE19)&gt;1,SUM(V4:V8)&gt;$AN$6),1,0)</f>
        <v>0</v>
      </c>
      <c r="AG19" s="70" t="str">
        <f t="shared" si="15"/>
        <v/>
      </c>
      <c r="AH19" s="102" t="str">
        <f t="shared" si="17"/>
        <v/>
      </c>
      <c r="AI19" s="6" t="str">
        <f t="shared" si="7"/>
        <v/>
      </c>
      <c r="AJ19" s="85">
        <f t="shared" si="23"/>
        <v>0</v>
      </c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X19" s="23"/>
      <c r="AY19" s="23"/>
      <c r="BQ19" s="6"/>
      <c r="BR19" s="37"/>
      <c r="BV19" s="6"/>
      <c r="BW19" s="50"/>
      <c r="BX19" s="6"/>
      <c r="BY19" s="6"/>
      <c r="BZ19" s="6"/>
      <c r="CA19" s="55"/>
      <c r="CB19" s="6"/>
      <c r="CC19" s="6"/>
      <c r="CD19" s="6"/>
      <c r="CE19" s="6"/>
      <c r="CF19" s="6"/>
      <c r="CO19" s="39">
        <v>12</v>
      </c>
      <c r="CP19">
        <v>31.5</v>
      </c>
      <c r="CQ19">
        <v>0</v>
      </c>
    </row>
    <row r="20" spans="1:95" ht="15.6">
      <c r="A20" s="27">
        <v>34351</v>
      </c>
      <c r="B20">
        <v>12.550000190734901</v>
      </c>
      <c r="C20">
        <v>23.389999389648398</v>
      </c>
      <c r="D20">
        <v>6</v>
      </c>
      <c r="E20">
        <v>43.278194171009197</v>
      </c>
      <c r="F20" s="36">
        <f t="shared" si="1"/>
        <v>4.7848072271914885</v>
      </c>
      <c r="G20" s="41">
        <f t="shared" si="8"/>
        <v>2.172154218246809</v>
      </c>
      <c r="H20" s="42">
        <f t="shared" si="9"/>
        <v>4.3443084364936178E-2</v>
      </c>
      <c r="I20" s="61">
        <f t="shared" si="2"/>
        <v>20.679999589920023</v>
      </c>
      <c r="J20" s="35" t="str">
        <f t="shared" si="3"/>
        <v xml:space="preserve"> </v>
      </c>
      <c r="K20" s="89">
        <f t="shared" si="12"/>
        <v>1</v>
      </c>
      <c r="L20" s="89" t="str">
        <f t="shared" si="18"/>
        <v/>
      </c>
      <c r="M20" s="168">
        <f t="shared" si="20"/>
        <v>0.10010076678387841</v>
      </c>
      <c r="N20" s="165">
        <f t="shared" si="24"/>
        <v>0</v>
      </c>
      <c r="O20" s="70" t="str">
        <f t="shared" si="14"/>
        <v/>
      </c>
      <c r="P20" s="102" t="str">
        <f t="shared" si="19"/>
        <v/>
      </c>
      <c r="Q20" s="6" t="str">
        <f t="shared" si="0"/>
        <v/>
      </c>
      <c r="R20" s="85">
        <f>IF(AND(AND(AND(SUM(D6:D10)&gt;$AN$6)),(L20=1)),1,0)</f>
        <v>0</v>
      </c>
      <c r="S20" s="27">
        <v>34716</v>
      </c>
      <c r="T20">
        <v>19.049999237060501</v>
      </c>
      <c r="U20">
        <v>32.880001068115199</v>
      </c>
      <c r="V20">
        <v>14.800000190734901</v>
      </c>
      <c r="W20">
        <v>43.278194171009197</v>
      </c>
      <c r="X20" s="36">
        <f t="shared" si="4"/>
        <v>6.6125494964526617</v>
      </c>
      <c r="Y20" s="41">
        <f t="shared" si="10"/>
        <v>9.5099605935727709</v>
      </c>
      <c r="Z20" s="42">
        <f t="shared" si="11"/>
        <v>0.19019921187145541</v>
      </c>
      <c r="AA20" s="61">
        <f t="shared" si="5"/>
        <v>29.422500610351523</v>
      </c>
      <c r="AB20" s="35" t="str">
        <f t="shared" si="6"/>
        <v xml:space="preserve"> </v>
      </c>
      <c r="AC20" s="76">
        <f t="shared" si="13"/>
        <v>1</v>
      </c>
      <c r="AD20" s="89" t="str">
        <f t="shared" si="16"/>
        <v/>
      </c>
      <c r="AE20" s="168">
        <f t="shared" si="22"/>
        <v>0</v>
      </c>
      <c r="AF20" s="165">
        <f t="shared" si="25"/>
        <v>0</v>
      </c>
      <c r="AG20" s="70" t="str">
        <f t="shared" si="15"/>
        <v/>
      </c>
      <c r="AH20" s="102" t="str">
        <f t="shared" si="17"/>
        <v/>
      </c>
      <c r="AI20" s="6" t="str">
        <f t="shared" si="7"/>
        <v/>
      </c>
      <c r="AJ20" s="85">
        <f t="shared" si="23"/>
        <v>0</v>
      </c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X20" s="23"/>
      <c r="AY20" s="23"/>
      <c r="BW20" s="33"/>
      <c r="BZ20" s="33"/>
      <c r="CO20">
        <v>11</v>
      </c>
      <c r="CP20" s="39">
        <v>31.5</v>
      </c>
      <c r="CQ20">
        <v>0</v>
      </c>
    </row>
    <row r="21" spans="1:95" ht="15.6">
      <c r="A21" s="27">
        <v>34352</v>
      </c>
      <c r="B21">
        <v>9</v>
      </c>
      <c r="C21">
        <v>26.700000762939499</v>
      </c>
      <c r="D21">
        <v>0</v>
      </c>
      <c r="E21">
        <v>43.206411548061503</v>
      </c>
      <c r="F21" s="36">
        <f t="shared" si="1"/>
        <v>6.0835366821281989</v>
      </c>
      <c r="G21" s="41">
        <f t="shared" si="8"/>
        <v>0</v>
      </c>
      <c r="H21" s="42">
        <f t="shared" si="9"/>
        <v>0</v>
      </c>
      <c r="I21" s="61">
        <f t="shared" si="2"/>
        <v>22.275000572204625</v>
      </c>
      <c r="J21" s="35" t="str">
        <f t="shared" si="3"/>
        <v xml:space="preserve"> </v>
      </c>
      <c r="K21" s="89">
        <f t="shared" si="12"/>
        <v>1</v>
      </c>
      <c r="L21" s="89" t="str">
        <f t="shared" si="18"/>
        <v/>
      </c>
      <c r="M21" s="168">
        <f t="shared" si="20"/>
        <v>0</v>
      </c>
      <c r="N21" s="165">
        <f t="shared" si="24"/>
        <v>0</v>
      </c>
      <c r="O21" s="70" t="str">
        <f t="shared" si="14"/>
        <v/>
      </c>
      <c r="P21" s="102" t="str">
        <f t="shared" si="19"/>
        <v/>
      </c>
      <c r="Q21" s="6" t="str">
        <f t="shared" si="0"/>
        <v/>
      </c>
      <c r="R21" s="85">
        <f t="shared" si="21"/>
        <v>0</v>
      </c>
      <c r="S21" s="27">
        <v>34717</v>
      </c>
      <c r="T21">
        <v>18.090000152587901</v>
      </c>
      <c r="U21">
        <v>32.939998626708999</v>
      </c>
      <c r="V21">
        <v>23.200000762939499</v>
      </c>
      <c r="W21">
        <v>43.206411548061503</v>
      </c>
      <c r="X21" s="36">
        <f t="shared" si="4"/>
        <v>6.7703553982655862</v>
      </c>
      <c r="Y21" s="41">
        <f t="shared" si="10"/>
        <v>27.293677037899798</v>
      </c>
      <c r="Z21" s="42">
        <f t="shared" si="11"/>
        <v>0.54587354075799599</v>
      </c>
      <c r="AA21" s="61">
        <f t="shared" si="5"/>
        <v>29.227499008178725</v>
      </c>
      <c r="AB21" s="35">
        <f t="shared" si="6"/>
        <v>1</v>
      </c>
      <c r="AC21" s="76">
        <f t="shared" si="13"/>
        <v>1</v>
      </c>
      <c r="AD21" s="89" t="str">
        <f t="shared" si="16"/>
        <v/>
      </c>
      <c r="AE21" s="168">
        <f t="shared" si="22"/>
        <v>0</v>
      </c>
      <c r="AF21" s="165">
        <f t="shared" si="25"/>
        <v>0</v>
      </c>
      <c r="AG21" s="70" t="str">
        <f t="shared" si="15"/>
        <v/>
      </c>
      <c r="AH21" s="102" t="str">
        <f t="shared" si="17"/>
        <v/>
      </c>
      <c r="AI21" s="6" t="str">
        <f t="shared" si="7"/>
        <v/>
      </c>
      <c r="AJ21" s="85">
        <f t="shared" si="23"/>
        <v>0</v>
      </c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X21" s="23"/>
      <c r="AY21" s="23"/>
      <c r="CO21">
        <v>24</v>
      </c>
      <c r="CP21" s="39">
        <v>31.5</v>
      </c>
      <c r="CQ21">
        <v>0</v>
      </c>
    </row>
    <row r="22" spans="1:95" ht="15.6">
      <c r="A22" s="27">
        <v>34353</v>
      </c>
      <c r="B22">
        <v>12.6400003433228</v>
      </c>
      <c r="C22">
        <v>27.930000305175799</v>
      </c>
      <c r="D22">
        <v>0</v>
      </c>
      <c r="E22">
        <v>43.127366620431097</v>
      </c>
      <c r="F22" s="36">
        <f t="shared" si="1"/>
        <v>6.0293764200142519</v>
      </c>
      <c r="G22" s="41">
        <f t="shared" si="8"/>
        <v>0</v>
      </c>
      <c r="H22" s="42">
        <f t="shared" si="9"/>
        <v>0</v>
      </c>
      <c r="I22" s="61">
        <f t="shared" si="2"/>
        <v>24.107500314712549</v>
      </c>
      <c r="J22" s="35" t="str">
        <f t="shared" si="3"/>
        <v xml:space="preserve"> </v>
      </c>
      <c r="K22" s="89">
        <f t="shared" si="12"/>
        <v>1</v>
      </c>
      <c r="L22" s="89" t="str">
        <f t="shared" si="18"/>
        <v/>
      </c>
      <c r="M22" s="168">
        <f t="shared" si="20"/>
        <v>0</v>
      </c>
      <c r="N22" s="165">
        <f t="shared" si="24"/>
        <v>0</v>
      </c>
      <c r="O22" s="70" t="str">
        <f t="shared" si="14"/>
        <v/>
      </c>
      <c r="P22" s="102" t="str">
        <f t="shared" si="19"/>
        <v/>
      </c>
      <c r="Q22" s="6" t="str">
        <f t="shared" si="0"/>
        <v/>
      </c>
      <c r="R22" s="85">
        <f t="shared" si="21"/>
        <v>0</v>
      </c>
      <c r="S22" s="27">
        <v>34718</v>
      </c>
      <c r="T22">
        <v>19.389999389648398</v>
      </c>
      <c r="U22">
        <v>33.779998779296903</v>
      </c>
      <c r="V22">
        <v>0</v>
      </c>
      <c r="W22">
        <v>43.127366620431097</v>
      </c>
      <c r="X22" s="36">
        <f t="shared" si="4"/>
        <v>6.8168116635608982</v>
      </c>
      <c r="Y22" s="41">
        <f t="shared" si="10"/>
        <v>21.840227707051078</v>
      </c>
      <c r="Z22" s="42">
        <f t="shared" si="11"/>
        <v>0.43680455414102154</v>
      </c>
      <c r="AA22" s="61">
        <f t="shared" si="5"/>
        <v>30.182498931884776</v>
      </c>
      <c r="AB22" s="35">
        <f t="shared" si="6"/>
        <v>1</v>
      </c>
      <c r="AC22" s="76">
        <f t="shared" si="13"/>
        <v>1</v>
      </c>
      <c r="AD22" s="89" t="str">
        <f t="shared" si="16"/>
        <v/>
      </c>
      <c r="AE22" s="168">
        <f t="shared" si="22"/>
        <v>0</v>
      </c>
      <c r="AF22" s="165">
        <f t="shared" si="25"/>
        <v>0</v>
      </c>
      <c r="AG22" s="70" t="str">
        <f t="shared" si="15"/>
        <v/>
      </c>
      <c r="AH22" s="102" t="str">
        <f t="shared" si="17"/>
        <v/>
      </c>
      <c r="AI22" s="6" t="str">
        <f t="shared" si="7"/>
        <v/>
      </c>
      <c r="AJ22" s="85">
        <f t="shared" si="23"/>
        <v>0</v>
      </c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X22" s="23"/>
      <c r="AY22" s="23"/>
      <c r="CO22" s="39">
        <v>20</v>
      </c>
      <c r="CP22">
        <v>35.5</v>
      </c>
      <c r="CQ22">
        <v>0</v>
      </c>
    </row>
    <row r="23" spans="1:95" ht="15.6">
      <c r="A23" s="27">
        <v>34354</v>
      </c>
      <c r="B23">
        <v>11.180000305175801</v>
      </c>
      <c r="C23">
        <v>27.719999313354499</v>
      </c>
      <c r="D23">
        <v>0</v>
      </c>
      <c r="E23">
        <v>43.041237607049403</v>
      </c>
      <c r="F23" s="36">
        <f t="shared" si="1"/>
        <v>6.1212556323674585</v>
      </c>
      <c r="G23" s="41">
        <f t="shared" si="8"/>
        <v>0</v>
      </c>
      <c r="H23" s="42">
        <f t="shared" si="9"/>
        <v>0</v>
      </c>
      <c r="I23" s="61">
        <f t="shared" si="2"/>
        <v>23.584999561309825</v>
      </c>
      <c r="J23" s="35" t="str">
        <f t="shared" si="3"/>
        <v xml:space="preserve"> </v>
      </c>
      <c r="K23" s="89">
        <f t="shared" si="12"/>
        <v>1</v>
      </c>
      <c r="L23" s="89" t="str">
        <f t="shared" si="18"/>
        <v/>
      </c>
      <c r="M23" s="168">
        <f t="shared" si="20"/>
        <v>0</v>
      </c>
      <c r="N23" s="165">
        <f t="shared" si="24"/>
        <v>0</v>
      </c>
      <c r="O23" s="70" t="str">
        <f t="shared" si="14"/>
        <v/>
      </c>
      <c r="P23" s="102" t="str">
        <f t="shared" si="19"/>
        <v/>
      </c>
      <c r="Q23" s="6" t="str">
        <f t="shared" si="0"/>
        <v/>
      </c>
      <c r="R23" s="85">
        <f t="shared" si="21"/>
        <v>0</v>
      </c>
      <c r="S23" s="27">
        <v>34719</v>
      </c>
      <c r="T23">
        <v>18.75</v>
      </c>
      <c r="U23">
        <v>22.079999923706101</v>
      </c>
      <c r="V23">
        <v>14.300000190734901</v>
      </c>
      <c r="W23">
        <v>43.041237607049403</v>
      </c>
      <c r="X23" s="36">
        <f t="shared" si="4"/>
        <v>2.8177501232604731</v>
      </c>
      <c r="Y23" s="41">
        <f t="shared" si="10"/>
        <v>33.886027799177597</v>
      </c>
      <c r="Z23" s="42">
        <f t="shared" si="11"/>
        <v>0.67772055598355196</v>
      </c>
      <c r="AA23" s="61">
        <f t="shared" si="5"/>
        <v>21.247499942779577</v>
      </c>
      <c r="AB23" s="35">
        <f t="shared" si="6"/>
        <v>1</v>
      </c>
      <c r="AC23" s="76">
        <f t="shared" si="13"/>
        <v>1</v>
      </c>
      <c r="AD23" s="89" t="str">
        <f t="shared" si="16"/>
        <v/>
      </c>
      <c r="AE23" s="168">
        <f t="shared" si="22"/>
        <v>7.4090989917713609E-2</v>
      </c>
      <c r="AF23" s="165">
        <f t="shared" si="25"/>
        <v>0</v>
      </c>
      <c r="AG23" s="70" t="str">
        <f t="shared" si="15"/>
        <v/>
      </c>
      <c r="AH23" s="102" t="str">
        <f t="shared" si="17"/>
        <v/>
      </c>
      <c r="AI23" s="6" t="str">
        <f t="shared" si="7"/>
        <v/>
      </c>
      <c r="AJ23" s="85">
        <f t="shared" si="23"/>
        <v>0</v>
      </c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X23" s="23"/>
      <c r="AY23" s="23"/>
      <c r="CO23" s="39">
        <v>15</v>
      </c>
      <c r="CP23" s="39">
        <v>35.5</v>
      </c>
      <c r="CQ23">
        <v>0</v>
      </c>
    </row>
    <row r="24" spans="1:95" ht="15.6">
      <c r="A24" s="27">
        <v>34355</v>
      </c>
      <c r="B24">
        <v>13.329999923706101</v>
      </c>
      <c r="C24">
        <v>20.25</v>
      </c>
      <c r="D24">
        <v>0.30000001192092901</v>
      </c>
      <c r="E24">
        <v>42.948202726847597</v>
      </c>
      <c r="F24" s="36">
        <f t="shared" si="1"/>
        <v>3.6686844357034554</v>
      </c>
      <c r="G24" s="41">
        <f t="shared" si="8"/>
        <v>0</v>
      </c>
      <c r="H24" s="42">
        <f t="shared" si="9"/>
        <v>0</v>
      </c>
      <c r="I24" s="61">
        <f t="shared" si="2"/>
        <v>18.519999980926524</v>
      </c>
      <c r="J24" s="35" t="str">
        <f t="shared" si="3"/>
        <v xml:space="preserve"> </v>
      </c>
      <c r="K24" s="89">
        <f t="shared" si="12"/>
        <v>1</v>
      </c>
      <c r="L24" s="89" t="str">
        <f t="shared" si="18"/>
        <v/>
      </c>
      <c r="M24" s="168">
        <f t="shared" si="20"/>
        <v>0.11553905534970228</v>
      </c>
      <c r="N24" s="165">
        <f t="shared" si="24"/>
        <v>0</v>
      </c>
      <c r="O24" s="70" t="str">
        <f t="shared" si="14"/>
        <v/>
      </c>
      <c r="P24" s="102" t="str">
        <f t="shared" si="19"/>
        <v/>
      </c>
      <c r="Q24" s="6" t="str">
        <f t="shared" si="0"/>
        <v/>
      </c>
      <c r="R24" s="85">
        <f t="shared" si="21"/>
        <v>0</v>
      </c>
      <c r="S24" s="27">
        <v>34720</v>
      </c>
      <c r="T24">
        <v>11.699999809265099</v>
      </c>
      <c r="U24">
        <v>20.879999160766602</v>
      </c>
      <c r="V24">
        <v>19.700000762939499</v>
      </c>
      <c r="W24">
        <v>42.948202726847597</v>
      </c>
      <c r="X24" s="36">
        <f t="shared" si="4"/>
        <v>4.1644252016210679</v>
      </c>
      <c r="Y24" s="41">
        <f t="shared" si="10"/>
        <v>50</v>
      </c>
      <c r="Z24" s="42">
        <f t="shared" si="11"/>
        <v>1</v>
      </c>
      <c r="AA24" s="61">
        <f t="shared" si="5"/>
        <v>18.584999322891225</v>
      </c>
      <c r="AB24" s="35">
        <f t="shared" si="6"/>
        <v>1</v>
      </c>
      <c r="AC24" s="76">
        <f t="shared" si="13"/>
        <v>1</v>
      </c>
      <c r="AD24" s="89" t="str">
        <f t="shared" si="16"/>
        <v/>
      </c>
      <c r="AE24" s="168">
        <f t="shared" si="22"/>
        <v>0.11569437427371376</v>
      </c>
      <c r="AF24" s="165">
        <f t="shared" si="25"/>
        <v>0</v>
      </c>
      <c r="AG24" s="70" t="str">
        <f t="shared" si="15"/>
        <v/>
      </c>
      <c r="AH24" s="102" t="str">
        <f t="shared" si="17"/>
        <v/>
      </c>
      <c r="AI24" s="6" t="str">
        <f t="shared" si="7"/>
        <v/>
      </c>
      <c r="AJ24" s="85">
        <f t="shared" si="23"/>
        <v>0</v>
      </c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X24" s="23"/>
      <c r="CO24">
        <v>11</v>
      </c>
      <c r="CP24" s="39">
        <v>35.5</v>
      </c>
      <c r="CQ24">
        <v>0</v>
      </c>
    </row>
    <row r="25" spans="1:95" ht="15.6">
      <c r="A25" s="27">
        <v>34356</v>
      </c>
      <c r="B25">
        <v>7.0700001716613796</v>
      </c>
      <c r="C25">
        <v>26.4799995422363</v>
      </c>
      <c r="D25">
        <v>0</v>
      </c>
      <c r="E25">
        <v>42.848440198756897</v>
      </c>
      <c r="F25" s="36">
        <f t="shared" si="1"/>
        <v>6.127336285914895</v>
      </c>
      <c r="G25" s="41">
        <f t="shared" si="8"/>
        <v>0</v>
      </c>
      <c r="H25" s="42">
        <f t="shared" si="9"/>
        <v>0</v>
      </c>
      <c r="I25" s="61">
        <f t="shared" si="2"/>
        <v>21.627499699592569</v>
      </c>
      <c r="J25" s="35" t="str">
        <f t="shared" si="3"/>
        <v xml:space="preserve"> </v>
      </c>
      <c r="K25" s="89" t="str">
        <f t="shared" si="12"/>
        <v/>
      </c>
      <c r="L25" s="89" t="str">
        <f t="shared" si="18"/>
        <v/>
      </c>
      <c r="M25" s="168">
        <f>IF(AND(I25&lt;21.5,I25&gt;4.5),0.000318*I25*(I25-4.5)*((21.5-I25)^(1/3.25)),0)</f>
        <v>0</v>
      </c>
      <c r="N25" s="165">
        <f t="shared" si="24"/>
        <v>0</v>
      </c>
      <c r="O25" s="70" t="str">
        <f t="shared" si="14"/>
        <v/>
      </c>
      <c r="P25" s="102" t="str">
        <f t="shared" si="19"/>
        <v/>
      </c>
      <c r="Q25" s="6" t="str">
        <f t="shared" si="0"/>
        <v/>
      </c>
      <c r="R25" s="85">
        <f t="shared" si="21"/>
        <v>0</v>
      </c>
      <c r="S25" s="27">
        <v>34721</v>
      </c>
      <c r="T25">
        <v>8.3900003433227504</v>
      </c>
      <c r="U25">
        <v>25.579999923706101</v>
      </c>
      <c r="V25">
        <v>0</v>
      </c>
      <c r="W25">
        <v>42.848440198756897</v>
      </c>
      <c r="X25" s="36">
        <f t="shared" si="4"/>
        <v>5.8013185217593124</v>
      </c>
      <c r="Y25" s="41">
        <f t="shared" si="10"/>
        <v>45.358945182592549</v>
      </c>
      <c r="Z25" s="42">
        <f t="shared" si="11"/>
        <v>0.90717890365185094</v>
      </c>
      <c r="AA25" s="61">
        <f t="shared" si="5"/>
        <v>21.282500028610265</v>
      </c>
      <c r="AB25" s="35">
        <f t="shared" si="6"/>
        <v>1</v>
      </c>
      <c r="AC25" s="76">
        <f t="shared" si="13"/>
        <v>1</v>
      </c>
      <c r="AD25" s="89" t="str">
        <f t="shared" si="16"/>
        <v/>
      </c>
      <c r="AE25" s="168">
        <f t="shared" si="22"/>
        <v>7.1030964663864465E-2</v>
      </c>
      <c r="AF25" s="165">
        <f t="shared" si="25"/>
        <v>0</v>
      </c>
      <c r="AG25" s="70" t="str">
        <f t="shared" si="15"/>
        <v/>
      </c>
      <c r="AH25" s="102" t="str">
        <f t="shared" si="17"/>
        <v/>
      </c>
      <c r="AI25" s="6" t="str">
        <f t="shared" si="7"/>
        <v/>
      </c>
      <c r="AJ25" s="85">
        <f t="shared" si="23"/>
        <v>0</v>
      </c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CO25" s="39">
        <v>13</v>
      </c>
      <c r="CP25" s="39">
        <v>35.5</v>
      </c>
      <c r="CQ25">
        <v>0</v>
      </c>
    </row>
    <row r="26" spans="1:95" ht="15.6">
      <c r="A26" s="27">
        <v>34357</v>
      </c>
      <c r="B26">
        <v>9.0299997329711896</v>
      </c>
      <c r="C26">
        <v>30.879999160766602</v>
      </c>
      <c r="D26">
        <v>0</v>
      </c>
      <c r="E26">
        <v>42.7421282417085</v>
      </c>
      <c r="F26" s="36">
        <f t="shared" si="1"/>
        <v>7.0813828994200509</v>
      </c>
      <c r="G26" s="41">
        <f t="shared" si="8"/>
        <v>0</v>
      </c>
      <c r="H26" s="42">
        <f t="shared" si="9"/>
        <v>0</v>
      </c>
      <c r="I26" s="61">
        <f t="shared" si="2"/>
        <v>25.417499303817749</v>
      </c>
      <c r="J26" s="35" t="str">
        <f t="shared" si="3"/>
        <v xml:space="preserve"> </v>
      </c>
      <c r="K26" s="89" t="str">
        <f t="shared" si="12"/>
        <v/>
      </c>
      <c r="L26" s="89" t="str">
        <f t="shared" si="18"/>
        <v/>
      </c>
      <c r="M26" s="168">
        <f t="shared" si="20"/>
        <v>0</v>
      </c>
      <c r="N26" s="165">
        <f t="shared" si="24"/>
        <v>0</v>
      </c>
      <c r="O26" s="70" t="str">
        <f t="shared" si="14"/>
        <v/>
      </c>
      <c r="P26" s="102" t="str">
        <f t="shared" si="19"/>
        <v/>
      </c>
      <c r="Q26" s="6" t="str">
        <f t="shared" si="0"/>
        <v/>
      </c>
      <c r="R26" s="85">
        <f t="shared" si="21"/>
        <v>0</v>
      </c>
      <c r="S26" s="27">
        <v>34722</v>
      </c>
      <c r="T26">
        <v>13.949999809265099</v>
      </c>
      <c r="U26">
        <v>26.180000305175799</v>
      </c>
      <c r="V26">
        <v>0</v>
      </c>
      <c r="W26">
        <v>42.7421282417085</v>
      </c>
      <c r="X26" s="36">
        <f t="shared" si="4"/>
        <v>5.3133581872213869</v>
      </c>
      <c r="Y26" s="41">
        <f t="shared" si="10"/>
        <v>41.108258632815442</v>
      </c>
      <c r="Z26" s="42">
        <f t="shared" si="11"/>
        <v>0.82216517265630884</v>
      </c>
      <c r="AA26" s="61">
        <f t="shared" si="5"/>
        <v>23.122500181198124</v>
      </c>
      <c r="AB26" s="35">
        <f t="shared" si="6"/>
        <v>1</v>
      </c>
      <c r="AC26" s="76">
        <f t="shared" si="13"/>
        <v>1</v>
      </c>
      <c r="AD26" s="89" t="str">
        <f t="shared" si="16"/>
        <v/>
      </c>
      <c r="AE26" s="168">
        <f t="shared" si="22"/>
        <v>0</v>
      </c>
      <c r="AF26" s="165">
        <f t="shared" si="25"/>
        <v>0</v>
      </c>
      <c r="AG26" s="70" t="str">
        <f t="shared" si="15"/>
        <v/>
      </c>
      <c r="AH26" s="102" t="str">
        <f t="shared" si="17"/>
        <v/>
      </c>
      <c r="AI26" s="6" t="str">
        <f t="shared" si="7"/>
        <v/>
      </c>
      <c r="AJ26" s="85">
        <f t="shared" si="23"/>
        <v>0</v>
      </c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CO26">
        <v>16.100000000000001</v>
      </c>
      <c r="CP26" s="39">
        <v>35.5</v>
      </c>
      <c r="CQ26">
        <v>0</v>
      </c>
    </row>
    <row r="27" spans="1:95" ht="18" customHeight="1">
      <c r="A27" s="27">
        <v>34358</v>
      </c>
      <c r="B27">
        <v>13.3500003814697</v>
      </c>
      <c r="C27">
        <v>34.590000152587898</v>
      </c>
      <c r="D27">
        <v>0</v>
      </c>
      <c r="E27">
        <v>42.629445074633502</v>
      </c>
      <c r="F27" s="36">
        <f t="shared" si="1"/>
        <v>7.7039448090785463</v>
      </c>
      <c r="G27" s="41">
        <f t="shared" si="8"/>
        <v>0</v>
      </c>
      <c r="H27" s="42">
        <f t="shared" si="9"/>
        <v>0</v>
      </c>
      <c r="I27" s="61">
        <f t="shared" si="2"/>
        <v>29.28000020980835</v>
      </c>
      <c r="J27" s="35" t="str">
        <f t="shared" si="3"/>
        <v xml:space="preserve"> </v>
      </c>
      <c r="K27" s="89" t="str">
        <f t="shared" si="12"/>
        <v/>
      </c>
      <c r="L27" s="89" t="str">
        <f t="shared" si="18"/>
        <v/>
      </c>
      <c r="M27" s="168">
        <f t="shared" si="20"/>
        <v>0</v>
      </c>
      <c r="N27" s="165">
        <f t="shared" si="24"/>
        <v>0</v>
      </c>
      <c r="O27" s="70" t="str">
        <f t="shared" si="14"/>
        <v/>
      </c>
      <c r="P27" s="102" t="str">
        <f t="shared" si="19"/>
        <v/>
      </c>
      <c r="Q27" s="6" t="str">
        <f t="shared" si="0"/>
        <v/>
      </c>
      <c r="R27" s="85">
        <f t="shared" si="21"/>
        <v>0</v>
      </c>
      <c r="S27" s="27">
        <v>34723</v>
      </c>
      <c r="T27">
        <v>13.039999961853001</v>
      </c>
      <c r="U27">
        <v>31.469999313354499</v>
      </c>
      <c r="V27">
        <v>0</v>
      </c>
      <c r="W27">
        <v>42.629445074633502</v>
      </c>
      <c r="X27" s="36">
        <f t="shared" si="4"/>
        <v>6.8816221495548575</v>
      </c>
      <c r="Y27" s="41">
        <f t="shared" si="10"/>
        <v>35.602960913171557</v>
      </c>
      <c r="Z27" s="42">
        <f t="shared" si="11"/>
        <v>0.7120592182634311</v>
      </c>
      <c r="AA27" s="61">
        <f t="shared" si="5"/>
        <v>26.862499475479126</v>
      </c>
      <c r="AB27" s="35">
        <f t="shared" si="6"/>
        <v>1</v>
      </c>
      <c r="AC27" s="76">
        <f t="shared" si="13"/>
        <v>1</v>
      </c>
      <c r="AD27" s="89" t="str">
        <f t="shared" si="16"/>
        <v/>
      </c>
      <c r="AE27" s="168">
        <f t="shared" si="22"/>
        <v>0</v>
      </c>
      <c r="AF27" s="165">
        <f t="shared" si="25"/>
        <v>0</v>
      </c>
      <c r="AG27" s="70" t="str">
        <f t="shared" si="15"/>
        <v/>
      </c>
      <c r="AH27" s="102" t="str">
        <f t="shared" si="17"/>
        <v/>
      </c>
      <c r="AI27" s="6" t="str">
        <f t="shared" si="7"/>
        <v/>
      </c>
      <c r="AJ27" s="85">
        <f t="shared" si="23"/>
        <v>0</v>
      </c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BC27" s="54"/>
      <c r="BO27" s="54"/>
      <c r="CO27">
        <v>19.5</v>
      </c>
      <c r="CP27" s="39">
        <v>35.5</v>
      </c>
      <c r="CQ27">
        <v>0</v>
      </c>
    </row>
    <row r="28" spans="1:95" ht="15.6">
      <c r="A28" s="27">
        <v>34359</v>
      </c>
      <c r="B28">
        <v>15.2700004577637</v>
      </c>
      <c r="C28">
        <v>37.369998931884801</v>
      </c>
      <c r="D28">
        <v>0</v>
      </c>
      <c r="E28">
        <v>42.510568916463299</v>
      </c>
      <c r="F28" s="36">
        <f t="shared" si="1"/>
        <v>8.2773304087333983</v>
      </c>
      <c r="G28" s="41">
        <f t="shared" si="8"/>
        <v>0</v>
      </c>
      <c r="H28" s="42">
        <f t="shared" si="9"/>
        <v>0</v>
      </c>
      <c r="I28" s="61">
        <f t="shared" si="2"/>
        <v>31.844999313354528</v>
      </c>
      <c r="J28" s="35" t="str">
        <f t="shared" si="3"/>
        <v xml:space="preserve"> </v>
      </c>
      <c r="K28" s="89" t="str">
        <f t="shared" si="12"/>
        <v/>
      </c>
      <c r="L28" s="89" t="str">
        <f t="shared" si="18"/>
        <v/>
      </c>
      <c r="M28" s="168">
        <f t="shared" si="20"/>
        <v>0</v>
      </c>
      <c r="N28" s="165">
        <f t="shared" si="24"/>
        <v>0</v>
      </c>
      <c r="O28" s="70" t="str">
        <f t="shared" si="14"/>
        <v/>
      </c>
      <c r="P28" s="102" t="str">
        <f t="shared" si="19"/>
        <v/>
      </c>
      <c r="Q28" s="6" t="str">
        <f t="shared" si="0"/>
        <v/>
      </c>
      <c r="R28" s="85">
        <f t="shared" si="21"/>
        <v>0</v>
      </c>
      <c r="S28" s="27">
        <v>34724</v>
      </c>
      <c r="T28">
        <v>15.800000190734901</v>
      </c>
      <c r="U28">
        <v>30.950000762939499</v>
      </c>
      <c r="V28">
        <v>0</v>
      </c>
      <c r="W28">
        <v>42.510568916463299</v>
      </c>
      <c r="X28" s="36">
        <f t="shared" si="4"/>
        <v>6.3958549552884474</v>
      </c>
      <c r="Y28" s="41">
        <f t="shared" si="10"/>
        <v>30.486276948940798</v>
      </c>
      <c r="Z28" s="42">
        <f t="shared" si="11"/>
        <v>0.60972553897881598</v>
      </c>
      <c r="AA28" s="61">
        <f t="shared" si="5"/>
        <v>27.162500619888348</v>
      </c>
      <c r="AB28" s="35">
        <f t="shared" si="6"/>
        <v>1</v>
      </c>
      <c r="AC28" s="76">
        <f t="shared" si="13"/>
        <v>1</v>
      </c>
      <c r="AD28" s="89" t="str">
        <f t="shared" si="16"/>
        <v/>
      </c>
      <c r="AE28" s="168">
        <f t="shared" si="22"/>
        <v>0</v>
      </c>
      <c r="AF28" s="165">
        <f t="shared" si="25"/>
        <v>0</v>
      </c>
      <c r="AG28" s="70" t="str">
        <f t="shared" si="15"/>
        <v/>
      </c>
      <c r="AH28" s="102" t="str">
        <f t="shared" si="17"/>
        <v/>
      </c>
      <c r="AI28" s="6" t="str">
        <f t="shared" si="7"/>
        <v/>
      </c>
      <c r="AJ28" s="85">
        <f t="shared" si="23"/>
        <v>0</v>
      </c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CO28">
        <v>14.5</v>
      </c>
      <c r="CP28" s="39">
        <v>35.5</v>
      </c>
      <c r="CQ28">
        <v>0</v>
      </c>
    </row>
    <row r="29" spans="1:95" ht="15.6">
      <c r="A29" s="27">
        <v>34360</v>
      </c>
      <c r="B29">
        <v>20.100000381469702</v>
      </c>
      <c r="C29">
        <v>39.5200004577637</v>
      </c>
      <c r="D29">
        <v>0</v>
      </c>
      <c r="E29">
        <v>42.385677986128897</v>
      </c>
      <c r="F29" s="36">
        <f t="shared" si="1"/>
        <v>8.3484083726736706</v>
      </c>
      <c r="G29" s="41">
        <f t="shared" si="8"/>
        <v>0</v>
      </c>
      <c r="H29" s="42">
        <f t="shared" si="9"/>
        <v>0</v>
      </c>
      <c r="I29" s="61">
        <f t="shared" si="2"/>
        <v>34.6650004386902</v>
      </c>
      <c r="J29" s="35" t="str">
        <f t="shared" si="3"/>
        <v xml:space="preserve"> </v>
      </c>
      <c r="K29" s="89" t="str">
        <f t="shared" si="12"/>
        <v/>
      </c>
      <c r="L29" s="89" t="str">
        <f t="shared" si="18"/>
        <v/>
      </c>
      <c r="M29" s="168">
        <f t="shared" si="20"/>
        <v>0</v>
      </c>
      <c r="N29" s="165">
        <f t="shared" si="24"/>
        <v>0</v>
      </c>
      <c r="O29" s="70" t="str">
        <f t="shared" si="14"/>
        <v/>
      </c>
      <c r="P29" s="102" t="str">
        <f t="shared" si="19"/>
        <v/>
      </c>
      <c r="Q29" s="6" t="str">
        <f t="shared" si="0"/>
        <v/>
      </c>
      <c r="R29" s="85">
        <f t="shared" si="21"/>
        <v>0</v>
      </c>
      <c r="S29" s="27">
        <v>34725</v>
      </c>
      <c r="T29">
        <v>15.1499996185303</v>
      </c>
      <c r="U29">
        <v>29.299999237060501</v>
      </c>
      <c r="V29">
        <v>0</v>
      </c>
      <c r="W29">
        <v>42.385677986128897</v>
      </c>
      <c r="X29" s="36">
        <f t="shared" si="4"/>
        <v>5.9908774330414039</v>
      </c>
      <c r="Y29" s="41">
        <f t="shared" si="10"/>
        <v>25.693575002507675</v>
      </c>
      <c r="Z29" s="42">
        <f t="shared" si="11"/>
        <v>0.51387150005015347</v>
      </c>
      <c r="AA29" s="61">
        <f t="shared" si="5"/>
        <v>25.76249933242795</v>
      </c>
      <c r="AB29" s="35">
        <f t="shared" si="6"/>
        <v>1</v>
      </c>
      <c r="AC29" s="76" t="str">
        <f t="shared" si="13"/>
        <v/>
      </c>
      <c r="AD29" s="89" t="str">
        <f t="shared" si="16"/>
        <v/>
      </c>
      <c r="AE29" s="168">
        <f t="shared" si="22"/>
        <v>0</v>
      </c>
      <c r="AF29" s="165">
        <f t="shared" si="25"/>
        <v>0</v>
      </c>
      <c r="AG29" s="70" t="str">
        <f t="shared" si="15"/>
        <v/>
      </c>
      <c r="AH29" s="102" t="str">
        <f t="shared" si="17"/>
        <v/>
      </c>
      <c r="AI29" s="6" t="str">
        <f t="shared" si="7"/>
        <v/>
      </c>
      <c r="AJ29" s="85">
        <f t="shared" si="23"/>
        <v>0</v>
      </c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W29" s="56"/>
      <c r="CO29" s="39">
        <v>14</v>
      </c>
      <c r="CP29" s="39">
        <v>35.5</v>
      </c>
      <c r="CQ29">
        <v>0</v>
      </c>
    </row>
    <row r="30" spans="1:95" ht="15.6">
      <c r="A30" s="27">
        <v>34361</v>
      </c>
      <c r="B30">
        <v>17.2299995422363</v>
      </c>
      <c r="C30">
        <v>31</v>
      </c>
      <c r="D30">
        <v>0</v>
      </c>
      <c r="E30">
        <v>42.254950502561698</v>
      </c>
      <c r="F30" s="36">
        <f t="shared" si="1"/>
        <v>6.1698668879905822</v>
      </c>
      <c r="G30" s="41">
        <f t="shared" si="8"/>
        <v>0</v>
      </c>
      <c r="H30" s="42">
        <f t="shared" si="9"/>
        <v>0</v>
      </c>
      <c r="I30" s="61">
        <f t="shared" si="2"/>
        <v>27.557499885559075</v>
      </c>
      <c r="J30" s="35" t="str">
        <f t="shared" si="3"/>
        <v xml:space="preserve"> </v>
      </c>
      <c r="K30" s="89" t="str">
        <f t="shared" si="12"/>
        <v/>
      </c>
      <c r="L30" s="89" t="str">
        <f t="shared" si="18"/>
        <v/>
      </c>
      <c r="M30" s="168">
        <f t="shared" si="20"/>
        <v>0</v>
      </c>
      <c r="N30" s="165">
        <f t="shared" si="24"/>
        <v>0</v>
      </c>
      <c r="O30" s="70" t="str">
        <f t="shared" si="14"/>
        <v/>
      </c>
      <c r="P30" s="102" t="str">
        <f t="shared" si="19"/>
        <v/>
      </c>
      <c r="Q30" s="6" t="str">
        <f t="shared" si="0"/>
        <v/>
      </c>
      <c r="R30" s="85">
        <f t="shared" si="21"/>
        <v>0</v>
      </c>
      <c r="S30" s="27">
        <v>34726</v>
      </c>
      <c r="T30">
        <v>18.209999084472699</v>
      </c>
      <c r="U30">
        <v>31.549999237060501</v>
      </c>
      <c r="V30">
        <v>5.6999998092651403</v>
      </c>
      <c r="W30">
        <v>42.254950502561698</v>
      </c>
      <c r="X30" s="36">
        <f t="shared" si="4"/>
        <v>6.1836039858679781</v>
      </c>
      <c r="Y30" s="41">
        <f t="shared" si="10"/>
        <v>26.446691623078433</v>
      </c>
      <c r="Z30" s="42">
        <f t="shared" si="11"/>
        <v>0.52893383246156866</v>
      </c>
      <c r="AA30" s="61">
        <f t="shared" si="5"/>
        <v>28.214999198913549</v>
      </c>
      <c r="AB30" s="35">
        <f t="shared" si="6"/>
        <v>1</v>
      </c>
      <c r="AC30" s="76">
        <f t="shared" si="13"/>
        <v>1</v>
      </c>
      <c r="AD30" s="89" t="str">
        <f t="shared" si="16"/>
        <v/>
      </c>
      <c r="AE30" s="168">
        <f t="shared" si="22"/>
        <v>0</v>
      </c>
      <c r="AF30" s="165">
        <f t="shared" si="25"/>
        <v>0</v>
      </c>
      <c r="AG30" s="70" t="str">
        <f t="shared" si="15"/>
        <v/>
      </c>
      <c r="AH30" s="102" t="str">
        <f t="shared" si="17"/>
        <v/>
      </c>
      <c r="AI30" s="6" t="str">
        <f t="shared" si="7"/>
        <v/>
      </c>
      <c r="AJ30" s="85">
        <f t="shared" si="23"/>
        <v>0</v>
      </c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W30" s="56"/>
      <c r="CO30">
        <v>15.5</v>
      </c>
      <c r="CP30" s="39">
        <v>35.5</v>
      </c>
      <c r="CQ30">
        <v>0</v>
      </c>
    </row>
    <row r="31" spans="1:95" ht="18">
      <c r="A31" s="27">
        <v>34362</v>
      </c>
      <c r="B31">
        <v>13.949999809265099</v>
      </c>
      <c r="C31">
        <v>32.599998474121101</v>
      </c>
      <c r="D31">
        <v>0</v>
      </c>
      <c r="E31">
        <v>42.118564684692799</v>
      </c>
      <c r="F31" s="36">
        <f t="shared" si="1"/>
        <v>7.0137822735936366</v>
      </c>
      <c r="G31" s="41">
        <f t="shared" si="8"/>
        <v>0</v>
      </c>
      <c r="H31" s="42">
        <f t="shared" si="9"/>
        <v>0</v>
      </c>
      <c r="I31" s="61">
        <f t="shared" si="2"/>
        <v>27.937498807907101</v>
      </c>
      <c r="J31" s="35" t="str">
        <f t="shared" si="3"/>
        <v xml:space="preserve"> </v>
      </c>
      <c r="K31" s="89" t="str">
        <f t="shared" si="12"/>
        <v/>
      </c>
      <c r="L31" s="89" t="str">
        <f t="shared" si="18"/>
        <v/>
      </c>
      <c r="M31" s="168">
        <f t="shared" si="20"/>
        <v>0</v>
      </c>
      <c r="N31" s="165">
        <f t="shared" si="24"/>
        <v>0</v>
      </c>
      <c r="O31" s="70" t="str">
        <f t="shared" si="14"/>
        <v/>
      </c>
      <c r="P31" s="102" t="str">
        <f t="shared" si="19"/>
        <v/>
      </c>
      <c r="Q31" s="6" t="str">
        <f t="shared" si="0"/>
        <v/>
      </c>
      <c r="R31" s="85">
        <f t="shared" si="21"/>
        <v>0</v>
      </c>
      <c r="S31" s="27">
        <v>34727</v>
      </c>
      <c r="T31">
        <v>17.819999694824201</v>
      </c>
      <c r="U31">
        <v>26.719999313354499</v>
      </c>
      <c r="V31">
        <v>13.6000003814697</v>
      </c>
      <c r="W31">
        <v>42.118564684692799</v>
      </c>
      <c r="X31" s="36">
        <f t="shared" si="4"/>
        <v>4.7266086521242636</v>
      </c>
      <c r="Y31" s="41">
        <f t="shared" si="10"/>
        <v>36.265405082848723</v>
      </c>
      <c r="Z31" s="42">
        <f t="shared" si="11"/>
        <v>0.72530810165697446</v>
      </c>
      <c r="AA31" s="61">
        <f t="shared" si="5"/>
        <v>24.494999408721924</v>
      </c>
      <c r="AB31" s="35">
        <f t="shared" si="6"/>
        <v>1</v>
      </c>
      <c r="AC31" s="76">
        <f t="shared" si="13"/>
        <v>1</v>
      </c>
      <c r="AD31" s="89" t="str">
        <f t="shared" si="16"/>
        <v/>
      </c>
      <c r="AE31" s="168">
        <f t="shared" si="22"/>
        <v>0</v>
      </c>
      <c r="AF31" s="165">
        <f t="shared" si="25"/>
        <v>0</v>
      </c>
      <c r="AG31" s="70" t="str">
        <f t="shared" si="15"/>
        <v/>
      </c>
      <c r="AH31" s="102" t="str">
        <f t="shared" si="17"/>
        <v/>
      </c>
      <c r="AI31" s="6" t="str">
        <f t="shared" si="7"/>
        <v/>
      </c>
      <c r="AJ31" s="85">
        <f t="shared" si="23"/>
        <v>0</v>
      </c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BO31" s="9"/>
      <c r="CO31">
        <v>14.5</v>
      </c>
      <c r="CP31" s="39">
        <v>35.5</v>
      </c>
      <c r="CQ31">
        <v>0</v>
      </c>
    </row>
    <row r="32" spans="1:95" ht="15.6">
      <c r="A32" s="27">
        <v>34363</v>
      </c>
      <c r="B32">
        <v>16.75</v>
      </c>
      <c r="C32">
        <v>33.619998931884801</v>
      </c>
      <c r="D32">
        <v>0</v>
      </c>
      <c r="E32">
        <v>41.976698751453398</v>
      </c>
      <c r="F32" s="36">
        <f t="shared" si="1"/>
        <v>6.9573601521749238</v>
      </c>
      <c r="G32" s="41">
        <f t="shared" si="8"/>
        <v>0</v>
      </c>
      <c r="H32" s="42">
        <f t="shared" si="9"/>
        <v>0</v>
      </c>
      <c r="I32" s="61">
        <f t="shared" si="2"/>
        <v>29.402499198913603</v>
      </c>
      <c r="J32" s="35" t="str">
        <f t="shared" si="3"/>
        <v xml:space="preserve"> </v>
      </c>
      <c r="K32" s="89" t="str">
        <f t="shared" si="12"/>
        <v/>
      </c>
      <c r="L32" s="89" t="str">
        <f t="shared" si="18"/>
        <v/>
      </c>
      <c r="M32" s="168">
        <f t="shared" si="20"/>
        <v>0</v>
      </c>
      <c r="N32" s="165">
        <f t="shared" si="24"/>
        <v>0</v>
      </c>
      <c r="O32" s="70" t="str">
        <f t="shared" si="14"/>
        <v/>
      </c>
      <c r="P32" s="102" t="str">
        <f t="shared" si="19"/>
        <v/>
      </c>
      <c r="Q32" s="6" t="str">
        <f t="shared" si="0"/>
        <v/>
      </c>
      <c r="R32" s="85">
        <f t="shared" si="21"/>
        <v>0</v>
      </c>
      <c r="S32" s="27">
        <v>34728</v>
      </c>
      <c r="T32">
        <v>16.829999923706101</v>
      </c>
      <c r="U32">
        <v>28.379999160766602</v>
      </c>
      <c r="V32">
        <v>14.3999996185303</v>
      </c>
      <c r="W32">
        <v>41.976698751453398</v>
      </c>
      <c r="X32" s="36">
        <f t="shared" si="4"/>
        <v>5.4112315267383639</v>
      </c>
      <c r="Y32" s="41">
        <f t="shared" si="10"/>
        <v>46.336419479988336</v>
      </c>
      <c r="Z32" s="42">
        <f t="shared" si="11"/>
        <v>0.92672838959976678</v>
      </c>
      <c r="AA32" s="61">
        <f t="shared" si="5"/>
        <v>25.492499351501476</v>
      </c>
      <c r="AB32" s="35">
        <f t="shared" si="6"/>
        <v>1</v>
      </c>
      <c r="AC32" s="76">
        <f t="shared" si="13"/>
        <v>1</v>
      </c>
      <c r="AD32" s="89" t="str">
        <f t="shared" si="16"/>
        <v/>
      </c>
      <c r="AE32" s="168">
        <f t="shared" si="22"/>
        <v>0</v>
      </c>
      <c r="AF32" s="165">
        <f t="shared" si="25"/>
        <v>0</v>
      </c>
      <c r="AG32" s="70" t="str">
        <f t="shared" si="15"/>
        <v/>
      </c>
      <c r="AH32" s="102" t="str">
        <f t="shared" si="17"/>
        <v/>
      </c>
      <c r="AI32" s="6" t="str">
        <f t="shared" si="7"/>
        <v/>
      </c>
      <c r="AJ32" s="85">
        <f t="shared" si="23"/>
        <v>0</v>
      </c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CO32">
        <v>15</v>
      </c>
      <c r="CP32">
        <v>33</v>
      </c>
      <c r="CQ32">
        <v>0</v>
      </c>
    </row>
    <row r="33" spans="1:95" ht="15.6">
      <c r="A33" s="27">
        <v>34364</v>
      </c>
      <c r="B33">
        <v>15.1099996566772</v>
      </c>
      <c r="C33">
        <v>32.4799995422363</v>
      </c>
      <c r="D33">
        <v>0</v>
      </c>
      <c r="E33">
        <v>41.829530921774797</v>
      </c>
      <c r="F33" s="36">
        <f t="shared" si="1"/>
        <v>6.8074706613821441</v>
      </c>
      <c r="G33" s="41">
        <f t="shared" si="8"/>
        <v>0</v>
      </c>
      <c r="H33" s="42">
        <f t="shared" si="9"/>
        <v>0</v>
      </c>
      <c r="I33" s="61">
        <f t="shared" si="2"/>
        <v>28.137499570846526</v>
      </c>
      <c r="J33" s="35" t="str">
        <f t="shared" si="3"/>
        <v xml:space="preserve"> </v>
      </c>
      <c r="K33" s="89" t="str">
        <f t="shared" si="12"/>
        <v/>
      </c>
      <c r="L33" s="89" t="str">
        <f t="shared" si="18"/>
        <v/>
      </c>
      <c r="M33" s="168">
        <f t="shared" si="20"/>
        <v>0</v>
      </c>
      <c r="N33" s="165">
        <f t="shared" si="24"/>
        <v>0</v>
      </c>
      <c r="O33" s="70" t="str">
        <f t="shared" si="14"/>
        <v/>
      </c>
      <c r="P33" s="102" t="str">
        <f t="shared" si="19"/>
        <v/>
      </c>
      <c r="Q33" s="6" t="str">
        <f t="shared" si="0"/>
        <v/>
      </c>
      <c r="R33" s="85">
        <f t="shared" si="21"/>
        <v>0</v>
      </c>
      <c r="S33" s="27">
        <v>34729</v>
      </c>
      <c r="T33">
        <v>16.0100002288818</v>
      </c>
      <c r="U33">
        <v>29.219999313354499</v>
      </c>
      <c r="V33">
        <v>0</v>
      </c>
      <c r="W33">
        <v>41.829530921774797</v>
      </c>
      <c r="X33" s="36">
        <f t="shared" si="4"/>
        <v>5.7681788858899248</v>
      </c>
      <c r="Y33" s="41">
        <f t="shared" si="10"/>
        <v>41.721876371276394</v>
      </c>
      <c r="Z33" s="42">
        <f t="shared" si="11"/>
        <v>0.8344375274255279</v>
      </c>
      <c r="AA33" s="61">
        <f t="shared" si="5"/>
        <v>25.917499542236325</v>
      </c>
      <c r="AB33" s="35">
        <f t="shared" si="6"/>
        <v>1</v>
      </c>
      <c r="AC33" s="76">
        <f t="shared" si="13"/>
        <v>1</v>
      </c>
      <c r="AD33" s="89" t="str">
        <f t="shared" si="16"/>
        <v/>
      </c>
      <c r="AE33" s="168">
        <f t="shared" si="22"/>
        <v>0</v>
      </c>
      <c r="AF33" s="165">
        <f t="shared" si="25"/>
        <v>0</v>
      </c>
      <c r="AG33" s="70" t="str">
        <f t="shared" si="15"/>
        <v/>
      </c>
      <c r="AH33" s="102" t="str">
        <f t="shared" si="17"/>
        <v/>
      </c>
      <c r="AI33" s="6" t="str">
        <f t="shared" si="7"/>
        <v/>
      </c>
      <c r="AJ33" s="85">
        <f t="shared" si="23"/>
        <v>0</v>
      </c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CO33">
        <v>17.2</v>
      </c>
      <c r="CP33">
        <v>30.5</v>
      </c>
      <c r="CQ33">
        <v>0</v>
      </c>
    </row>
    <row r="34" spans="1:95" ht="15.6">
      <c r="A34" s="27">
        <v>34365</v>
      </c>
      <c r="B34">
        <v>16.430000305175799</v>
      </c>
      <c r="C34">
        <v>33.439998626708999</v>
      </c>
      <c r="D34">
        <v>0</v>
      </c>
      <c r="E34">
        <v>41.677239414588101</v>
      </c>
      <c r="F34" s="36">
        <f t="shared" si="1"/>
        <v>6.8959885969110006</v>
      </c>
      <c r="G34" s="41">
        <f t="shared" si="8"/>
        <v>0</v>
      </c>
      <c r="H34" s="42">
        <f t="shared" si="9"/>
        <v>0</v>
      </c>
      <c r="I34" s="61">
        <f t="shared" si="2"/>
        <v>29.187499046325698</v>
      </c>
      <c r="J34" s="35" t="str">
        <f t="shared" si="3"/>
        <v xml:space="preserve"> </v>
      </c>
      <c r="K34" s="89" t="str">
        <f t="shared" si="12"/>
        <v/>
      </c>
      <c r="L34" s="89" t="str">
        <f t="shared" si="18"/>
        <v/>
      </c>
      <c r="M34" s="168">
        <f t="shared" si="20"/>
        <v>0</v>
      </c>
      <c r="N34" s="165">
        <f t="shared" si="24"/>
        <v>0</v>
      </c>
      <c r="O34" s="70" t="str">
        <f t="shared" si="14"/>
        <v/>
      </c>
      <c r="P34" s="102" t="str">
        <f t="shared" si="19"/>
        <v/>
      </c>
      <c r="Q34" s="6" t="str">
        <f t="shared" si="0"/>
        <v/>
      </c>
      <c r="R34" s="85">
        <f t="shared" si="21"/>
        <v>0</v>
      </c>
      <c r="S34" s="27">
        <v>34730</v>
      </c>
      <c r="T34">
        <v>12.4799995422363</v>
      </c>
      <c r="U34">
        <v>24</v>
      </c>
      <c r="V34">
        <v>1.20000004768372</v>
      </c>
      <c r="W34">
        <v>41.677239414588101</v>
      </c>
      <c r="X34" s="36">
        <f t="shared" si="4"/>
        <v>4.7859893090348482</v>
      </c>
      <c r="Y34" s="41">
        <f t="shared" si="10"/>
        <v>39.093084971732239</v>
      </c>
      <c r="Z34" s="42">
        <f t="shared" si="11"/>
        <v>0.78186169943464479</v>
      </c>
      <c r="AA34" s="61">
        <f t="shared" si="5"/>
        <v>21.119999885559075</v>
      </c>
      <c r="AB34" s="35">
        <f t="shared" si="6"/>
        <v>1</v>
      </c>
      <c r="AC34" s="76">
        <f t="shared" si="13"/>
        <v>1</v>
      </c>
      <c r="AD34" s="89" t="str">
        <f t="shared" si="16"/>
        <v/>
      </c>
      <c r="AE34" s="168">
        <f t="shared" si="22"/>
        <v>8.2880952461265353E-2</v>
      </c>
      <c r="AF34" s="165">
        <f t="shared" si="25"/>
        <v>0</v>
      </c>
      <c r="AG34" s="70" t="str">
        <f t="shared" si="15"/>
        <v/>
      </c>
      <c r="AH34" s="102" t="str">
        <f t="shared" si="17"/>
        <v/>
      </c>
      <c r="AI34" s="6" t="str">
        <f t="shared" si="7"/>
        <v/>
      </c>
      <c r="AJ34" s="85">
        <f t="shared" si="23"/>
        <v>0</v>
      </c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CO34">
        <v>16.2</v>
      </c>
      <c r="CP34">
        <v>34</v>
      </c>
      <c r="CQ34">
        <v>0</v>
      </c>
    </row>
    <row r="35" spans="1:95" ht="15.6">
      <c r="A35" s="27">
        <v>34366</v>
      </c>
      <c r="B35">
        <v>18.110000610351602</v>
      </c>
      <c r="C35">
        <v>32.810001373291001</v>
      </c>
      <c r="D35">
        <v>5.0999999046325701</v>
      </c>
      <c r="E35">
        <v>41.520002448824599</v>
      </c>
      <c r="F35" s="36">
        <f t="shared" si="1"/>
        <v>6.4649374275338172</v>
      </c>
      <c r="G35" s="41">
        <f t="shared" si="8"/>
        <v>0</v>
      </c>
      <c r="H35" s="42">
        <f t="shared" si="9"/>
        <v>0</v>
      </c>
      <c r="I35" s="61">
        <f t="shared" si="2"/>
        <v>29.135001182556152</v>
      </c>
      <c r="J35" s="35" t="str">
        <f t="shared" si="3"/>
        <v xml:space="preserve"> </v>
      </c>
      <c r="K35" s="89">
        <f t="shared" si="12"/>
        <v>1</v>
      </c>
      <c r="L35" s="89" t="str">
        <f t="shared" si="18"/>
        <v/>
      </c>
      <c r="M35" s="168">
        <f t="shared" si="20"/>
        <v>0</v>
      </c>
      <c r="N35" s="165">
        <f t="shared" si="24"/>
        <v>0</v>
      </c>
      <c r="O35" s="70" t="str">
        <f t="shared" si="14"/>
        <v/>
      </c>
      <c r="P35" s="102" t="str">
        <f t="shared" si="19"/>
        <v/>
      </c>
      <c r="Q35" s="6" t="str">
        <f t="shared" si="0"/>
        <v/>
      </c>
      <c r="R35" s="85">
        <f t="shared" si="21"/>
        <v>0</v>
      </c>
      <c r="S35" s="27">
        <v>34731</v>
      </c>
      <c r="T35">
        <v>11.0299997329712</v>
      </c>
      <c r="U35">
        <v>29.0100002288818</v>
      </c>
      <c r="V35">
        <v>0</v>
      </c>
      <c r="W35">
        <v>41.520002448824599</v>
      </c>
      <c r="X35" s="36">
        <f t="shared" si="4"/>
        <v>6.2507984542692006</v>
      </c>
      <c r="Y35" s="41">
        <f t="shared" si="10"/>
        <v>34.092446208316879</v>
      </c>
      <c r="Z35" s="42">
        <f t="shared" si="11"/>
        <v>0.68184892416633758</v>
      </c>
      <c r="AA35" s="61">
        <f t="shared" si="5"/>
        <v>24.51500010490415</v>
      </c>
      <c r="AB35" s="35">
        <f t="shared" si="6"/>
        <v>1</v>
      </c>
      <c r="AC35" s="76">
        <f t="shared" si="13"/>
        <v>1</v>
      </c>
      <c r="AD35" s="89" t="str">
        <f t="shared" si="16"/>
        <v/>
      </c>
      <c r="AE35" s="168">
        <f t="shared" si="22"/>
        <v>0</v>
      </c>
      <c r="AF35" s="165">
        <f t="shared" si="25"/>
        <v>0</v>
      </c>
      <c r="AG35" s="70" t="str">
        <f t="shared" si="15"/>
        <v/>
      </c>
      <c r="AH35" s="102" t="str">
        <f t="shared" si="17"/>
        <v/>
      </c>
      <c r="AI35" s="6" t="str">
        <f t="shared" si="7"/>
        <v/>
      </c>
      <c r="AJ35" s="85">
        <f t="shared" si="23"/>
        <v>0</v>
      </c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CO35" s="39">
        <v>14</v>
      </c>
      <c r="CP35">
        <v>39.6</v>
      </c>
      <c r="CQ35">
        <v>0</v>
      </c>
    </row>
    <row r="36" spans="1:95" ht="15.6">
      <c r="A36" s="27">
        <v>34367</v>
      </c>
      <c r="B36">
        <v>18.290000915527301</v>
      </c>
      <c r="C36">
        <v>34.720001220703097</v>
      </c>
      <c r="D36">
        <v>0</v>
      </c>
      <c r="E36">
        <v>41.357998243415402</v>
      </c>
      <c r="F36" s="36">
        <f t="shared" si="1"/>
        <v>6.9725686547452241</v>
      </c>
      <c r="G36" s="41">
        <f t="shared" si="8"/>
        <v>0</v>
      </c>
      <c r="H36" s="42">
        <f t="shared" si="9"/>
        <v>0</v>
      </c>
      <c r="I36" s="61">
        <f t="shared" si="2"/>
        <v>30.612501144409148</v>
      </c>
      <c r="J36" s="35" t="str">
        <f t="shared" si="3"/>
        <v xml:space="preserve"> </v>
      </c>
      <c r="K36" s="89">
        <f t="shared" si="12"/>
        <v>1</v>
      </c>
      <c r="L36" s="89" t="str">
        <f t="shared" si="18"/>
        <v/>
      </c>
      <c r="M36" s="168">
        <f t="shared" si="20"/>
        <v>0</v>
      </c>
      <c r="N36" s="165">
        <f t="shared" si="24"/>
        <v>0</v>
      </c>
      <c r="O36" s="70" t="str">
        <f t="shared" si="14"/>
        <v/>
      </c>
      <c r="P36" s="102" t="str">
        <f t="shared" si="19"/>
        <v/>
      </c>
      <c r="Q36" s="6" t="str">
        <f t="shared" si="0"/>
        <v/>
      </c>
      <c r="R36" s="85">
        <f t="shared" si="21"/>
        <v>0</v>
      </c>
      <c r="S36" s="27">
        <v>34732</v>
      </c>
      <c r="T36">
        <v>14.310000419616699</v>
      </c>
      <c r="U36">
        <v>31.819999694824201</v>
      </c>
      <c r="V36">
        <v>0</v>
      </c>
      <c r="W36">
        <v>41.357998243415402</v>
      </c>
      <c r="X36" s="36">
        <f t="shared" si="4"/>
        <v>6.6392011988657131</v>
      </c>
      <c r="Y36" s="41">
        <f t="shared" si="10"/>
        <v>28.781085249224308</v>
      </c>
      <c r="Z36" s="42">
        <f t="shared" si="11"/>
        <v>0.57562170498448617</v>
      </c>
      <c r="AA36" s="61">
        <f t="shared" si="5"/>
        <v>27.442499876022325</v>
      </c>
      <c r="AB36" s="35">
        <f t="shared" si="6"/>
        <v>1</v>
      </c>
      <c r="AC36" s="76">
        <f t="shared" si="13"/>
        <v>1</v>
      </c>
      <c r="AD36" s="89" t="str">
        <f t="shared" si="16"/>
        <v/>
      </c>
      <c r="AE36" s="168">
        <f t="shared" si="22"/>
        <v>0</v>
      </c>
      <c r="AF36" s="165">
        <f t="shared" si="25"/>
        <v>0</v>
      </c>
      <c r="AG36" s="70" t="str">
        <f t="shared" si="15"/>
        <v/>
      </c>
      <c r="AH36" s="102" t="str">
        <f t="shared" si="17"/>
        <v/>
      </c>
      <c r="AI36" s="6" t="str">
        <f t="shared" si="7"/>
        <v/>
      </c>
      <c r="AJ36" s="85">
        <f t="shared" si="23"/>
        <v>0</v>
      </c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CO36" s="39">
        <v>13</v>
      </c>
      <c r="CP36">
        <v>38</v>
      </c>
      <c r="CQ36">
        <v>0</v>
      </c>
    </row>
    <row r="37" spans="1:95" ht="15.6">
      <c r="A37" s="27">
        <v>34368</v>
      </c>
      <c r="B37">
        <v>20.069999694824201</v>
      </c>
      <c r="C37">
        <v>34.740001678466797</v>
      </c>
      <c r="D37">
        <v>0</v>
      </c>
      <c r="E37">
        <v>41.1914050172918</v>
      </c>
      <c r="F37" s="36">
        <f t="shared" si="1"/>
        <v>6.6952981873809057</v>
      </c>
      <c r="G37" s="41">
        <f t="shared" si="8"/>
        <v>0</v>
      </c>
      <c r="H37" s="42">
        <f t="shared" si="9"/>
        <v>0</v>
      </c>
      <c r="I37" s="61">
        <f t="shared" si="2"/>
        <v>31.072501182556149</v>
      </c>
      <c r="J37" s="35" t="str">
        <f t="shared" si="3"/>
        <v xml:space="preserve"> </v>
      </c>
      <c r="K37" s="89">
        <f t="shared" si="12"/>
        <v>1</v>
      </c>
      <c r="L37" s="89" t="str">
        <f t="shared" si="18"/>
        <v/>
      </c>
      <c r="M37" s="168">
        <f t="shared" si="20"/>
        <v>0</v>
      </c>
      <c r="N37" s="165">
        <f t="shared" si="24"/>
        <v>0</v>
      </c>
      <c r="O37" s="70" t="str">
        <f t="shared" si="14"/>
        <v/>
      </c>
      <c r="P37" s="102" t="str">
        <f t="shared" si="19"/>
        <v/>
      </c>
      <c r="Q37" s="6" t="str">
        <f t="shared" si="0"/>
        <v/>
      </c>
      <c r="R37" s="85">
        <f t="shared" si="21"/>
        <v>0</v>
      </c>
      <c r="S37" s="27">
        <v>34733</v>
      </c>
      <c r="T37">
        <v>19.290000915527301</v>
      </c>
      <c r="U37">
        <v>26.639999389648398</v>
      </c>
      <c r="V37">
        <v>0</v>
      </c>
      <c r="W37">
        <v>41.1914050172918</v>
      </c>
      <c r="X37" s="36">
        <f t="shared" si="4"/>
        <v>4.2736547075533471</v>
      </c>
      <c r="Y37" s="41">
        <f t="shared" si="10"/>
        <v>25.36216148318163</v>
      </c>
      <c r="Z37" s="42">
        <f t="shared" si="11"/>
        <v>0.50724322966363256</v>
      </c>
      <c r="AA37" s="61">
        <f t="shared" si="5"/>
        <v>24.802499771118125</v>
      </c>
      <c r="AB37" s="35">
        <f t="shared" si="6"/>
        <v>1</v>
      </c>
      <c r="AC37" s="76" t="str">
        <f t="shared" si="13"/>
        <v/>
      </c>
      <c r="AD37" s="89" t="str">
        <f t="shared" si="16"/>
        <v/>
      </c>
      <c r="AE37" s="168">
        <f t="shared" si="22"/>
        <v>0</v>
      </c>
      <c r="AF37" s="165">
        <f t="shared" si="25"/>
        <v>0</v>
      </c>
      <c r="AG37" s="70" t="str">
        <f t="shared" si="15"/>
        <v/>
      </c>
      <c r="AH37" s="102" t="str">
        <f t="shared" si="17"/>
        <v/>
      </c>
      <c r="AI37" s="6" t="str">
        <f t="shared" si="7"/>
        <v/>
      </c>
      <c r="AJ37" s="85">
        <f t="shared" si="23"/>
        <v>0</v>
      </c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CO37">
        <v>12</v>
      </c>
      <c r="CP37">
        <v>21.5</v>
      </c>
      <c r="CQ37">
        <v>0</v>
      </c>
    </row>
    <row r="38" spans="1:95" ht="15.6">
      <c r="A38" s="27">
        <v>34369</v>
      </c>
      <c r="B38">
        <v>21.809999465942401</v>
      </c>
      <c r="C38">
        <v>35.650001525878899</v>
      </c>
      <c r="D38">
        <v>0</v>
      </c>
      <c r="E38">
        <v>41.020400989385003</v>
      </c>
      <c r="F38" s="36">
        <f t="shared" si="1"/>
        <v>6.665961294626487</v>
      </c>
      <c r="G38" s="41">
        <f t="shared" si="8"/>
        <v>0</v>
      </c>
      <c r="H38" s="42">
        <f t="shared" si="9"/>
        <v>0</v>
      </c>
      <c r="I38" s="61">
        <f t="shared" si="2"/>
        <v>32.190001010894775</v>
      </c>
      <c r="J38" s="35" t="str">
        <f t="shared" si="3"/>
        <v xml:space="preserve"> </v>
      </c>
      <c r="K38" s="89">
        <f t="shared" si="12"/>
        <v>1</v>
      </c>
      <c r="L38" s="89" t="str">
        <f t="shared" si="18"/>
        <v/>
      </c>
      <c r="M38" s="168">
        <f t="shared" si="20"/>
        <v>0</v>
      </c>
      <c r="N38" s="165">
        <f t="shared" si="24"/>
        <v>0</v>
      </c>
      <c r="O38" s="70" t="str">
        <f t="shared" si="14"/>
        <v/>
      </c>
      <c r="P38" s="102" t="str">
        <f t="shared" si="19"/>
        <v/>
      </c>
      <c r="Q38" s="6" t="str">
        <f t="shared" si="0"/>
        <v/>
      </c>
      <c r="R38" s="85">
        <f t="shared" si="21"/>
        <v>0</v>
      </c>
      <c r="S38" s="27">
        <v>34734</v>
      </c>
      <c r="T38">
        <v>10.6400003433228</v>
      </c>
      <c r="U38">
        <v>27.469999313354499</v>
      </c>
      <c r="V38">
        <v>0</v>
      </c>
      <c r="W38">
        <v>41.020400989385003</v>
      </c>
      <c r="X38" s="36">
        <f t="shared" si="4"/>
        <v>5.8223741664358766</v>
      </c>
      <c r="Y38" s="41">
        <f t="shared" si="10"/>
        <v>20.704262150032928</v>
      </c>
      <c r="Z38" s="42">
        <f t="shared" si="11"/>
        <v>0.41408524300065858</v>
      </c>
      <c r="AA38" s="61">
        <f t="shared" si="5"/>
        <v>23.262499570846575</v>
      </c>
      <c r="AB38" s="35">
        <f t="shared" si="6"/>
        <v>1</v>
      </c>
      <c r="AC38" s="76" t="str">
        <f t="shared" si="13"/>
        <v/>
      </c>
      <c r="AD38" s="89" t="str">
        <f t="shared" si="16"/>
        <v/>
      </c>
      <c r="AE38" s="168">
        <f t="shared" si="22"/>
        <v>0</v>
      </c>
      <c r="AF38" s="165">
        <f t="shared" si="25"/>
        <v>0</v>
      </c>
      <c r="AG38" s="70" t="str">
        <f t="shared" si="15"/>
        <v/>
      </c>
      <c r="AH38" s="102" t="str">
        <f t="shared" si="17"/>
        <v/>
      </c>
      <c r="AI38" s="6" t="str">
        <f t="shared" si="7"/>
        <v/>
      </c>
      <c r="AJ38" s="85">
        <f t="shared" si="23"/>
        <v>0</v>
      </c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CO38" s="39">
        <v>14</v>
      </c>
      <c r="CP38">
        <v>24</v>
      </c>
      <c r="CQ38">
        <v>0</v>
      </c>
    </row>
    <row r="39" spans="1:95" ht="15.6">
      <c r="A39" s="27">
        <v>34370</v>
      </c>
      <c r="B39">
        <v>17.100000381469702</v>
      </c>
      <c r="C39">
        <v>30.840000152587901</v>
      </c>
      <c r="D39">
        <v>5.9000000953674299</v>
      </c>
      <c r="E39">
        <v>40.845164378626201</v>
      </c>
      <c r="F39" s="36">
        <f t="shared" si="1"/>
        <v>5.9369069282369376</v>
      </c>
      <c r="G39" s="41">
        <f t="shared" si="8"/>
        <v>1.1504745527778795</v>
      </c>
      <c r="H39" s="42">
        <f t="shared" si="9"/>
        <v>2.300949105555759E-2</v>
      </c>
      <c r="I39" s="61">
        <f t="shared" si="2"/>
        <v>27.40500020980835</v>
      </c>
      <c r="J39" s="35" t="str">
        <f t="shared" si="3"/>
        <v xml:space="preserve"> </v>
      </c>
      <c r="K39" s="89">
        <f t="shared" si="12"/>
        <v>1</v>
      </c>
      <c r="L39" s="89" t="str">
        <f t="shared" si="18"/>
        <v/>
      </c>
      <c r="M39" s="168">
        <f t="shared" si="20"/>
        <v>0</v>
      </c>
      <c r="N39" s="165">
        <f t="shared" si="24"/>
        <v>0</v>
      </c>
      <c r="O39" s="70" t="str">
        <f t="shared" si="14"/>
        <v/>
      </c>
      <c r="P39" s="102" t="str">
        <f t="shared" si="19"/>
        <v/>
      </c>
      <c r="Q39" s="6" t="str">
        <f t="shared" si="0"/>
        <v/>
      </c>
      <c r="R39" s="85">
        <f t="shared" si="21"/>
        <v>0</v>
      </c>
      <c r="S39" s="27">
        <v>34735</v>
      </c>
      <c r="T39">
        <v>14.460000038146999</v>
      </c>
      <c r="U39">
        <v>21.090000152587901</v>
      </c>
      <c r="V39">
        <v>5.6999998092651403</v>
      </c>
      <c r="W39">
        <v>40.845164378626201</v>
      </c>
      <c r="X39" s="36">
        <f t="shared" si="4"/>
        <v>3.5124008834165128</v>
      </c>
      <c r="Y39" s="41">
        <f t="shared" si="10"/>
        <v>23.59434125256486</v>
      </c>
      <c r="Z39" s="42">
        <f t="shared" si="11"/>
        <v>0.4718868250512972</v>
      </c>
      <c r="AA39" s="61">
        <f t="shared" si="5"/>
        <v>19.432500123977675</v>
      </c>
      <c r="AB39" s="35">
        <f t="shared" si="6"/>
        <v>1</v>
      </c>
      <c r="AC39" s="76">
        <f t="shared" si="13"/>
        <v>1</v>
      </c>
      <c r="AD39" s="89" t="str">
        <f t="shared" si="16"/>
        <v/>
      </c>
      <c r="AE39" s="168">
        <f t="shared" si="22"/>
        <v>0.11538476704963102</v>
      </c>
      <c r="AF39" s="165">
        <f t="shared" si="25"/>
        <v>0</v>
      </c>
      <c r="AG39" s="70" t="str">
        <f t="shared" si="15"/>
        <v/>
      </c>
      <c r="AH39" s="102" t="str">
        <f t="shared" si="17"/>
        <v/>
      </c>
      <c r="AI39" s="6" t="str">
        <f t="shared" si="7"/>
        <v/>
      </c>
      <c r="AJ39" s="85">
        <f t="shared" si="23"/>
        <v>0</v>
      </c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CO39">
        <v>16.100000000000001</v>
      </c>
      <c r="CP39">
        <v>25</v>
      </c>
      <c r="CQ39">
        <v>0</v>
      </c>
    </row>
    <row r="40" spans="1:95" ht="15.6">
      <c r="A40" s="27">
        <v>34371</v>
      </c>
      <c r="B40">
        <v>20.450000762939499</v>
      </c>
      <c r="C40">
        <v>34.610000610351598</v>
      </c>
      <c r="D40">
        <v>0.10000000149011599</v>
      </c>
      <c r="E40">
        <v>40.665873403946499</v>
      </c>
      <c r="F40" s="36">
        <f t="shared" si="1"/>
        <v>6.5119222403851786</v>
      </c>
      <c r="G40" s="41">
        <f t="shared" si="8"/>
        <v>0</v>
      </c>
      <c r="H40" s="42">
        <f t="shared" si="9"/>
        <v>0</v>
      </c>
      <c r="I40" s="61">
        <f t="shared" si="2"/>
        <v>31.070000648498574</v>
      </c>
      <c r="J40" s="35" t="str">
        <f t="shared" si="3"/>
        <v xml:space="preserve"> </v>
      </c>
      <c r="K40" s="89">
        <f t="shared" si="12"/>
        <v>1</v>
      </c>
      <c r="L40" s="89" t="str">
        <f t="shared" si="18"/>
        <v/>
      </c>
      <c r="M40" s="168">
        <f t="shared" si="20"/>
        <v>0</v>
      </c>
      <c r="N40" s="165">
        <f t="shared" si="24"/>
        <v>0</v>
      </c>
      <c r="O40" s="70" t="str">
        <f t="shared" si="14"/>
        <v/>
      </c>
      <c r="P40" s="102" t="str">
        <f t="shared" si="19"/>
        <v/>
      </c>
      <c r="Q40" s="6" t="str">
        <f t="shared" si="0"/>
        <v/>
      </c>
      <c r="R40" s="85">
        <f t="shared" si="21"/>
        <v>0</v>
      </c>
      <c r="S40" s="27">
        <v>34736</v>
      </c>
      <c r="T40">
        <v>10.0200004577637</v>
      </c>
      <c r="U40">
        <v>21.590000152587901</v>
      </c>
      <c r="V40">
        <v>7.8000001907348597</v>
      </c>
      <c r="W40">
        <v>40.665873403946499</v>
      </c>
      <c r="X40" s="36">
        <f t="shared" si="4"/>
        <v>4.3637758391124164</v>
      </c>
      <c r="Y40" s="41">
        <f t="shared" si="10"/>
        <v>27.903320772009785</v>
      </c>
      <c r="Z40" s="42">
        <f t="shared" si="11"/>
        <v>0.55806641544019575</v>
      </c>
      <c r="AA40" s="61">
        <f t="shared" si="5"/>
        <v>18.69750022888185</v>
      </c>
      <c r="AB40" s="35">
        <f t="shared" si="6"/>
        <v>1</v>
      </c>
      <c r="AC40" s="76">
        <f t="shared" si="13"/>
        <v>1</v>
      </c>
      <c r="AD40" s="89" t="str">
        <f t="shared" si="16"/>
        <v/>
      </c>
      <c r="AE40" s="168">
        <f t="shared" si="22"/>
        <v>0.11591212977348705</v>
      </c>
      <c r="AF40" s="165">
        <f t="shared" si="25"/>
        <v>0</v>
      </c>
      <c r="AG40" s="70" t="str">
        <f t="shared" si="15"/>
        <v/>
      </c>
      <c r="AH40" s="102" t="str">
        <f t="shared" si="17"/>
        <v/>
      </c>
      <c r="AI40" s="6" t="str">
        <f t="shared" si="7"/>
        <v/>
      </c>
      <c r="AJ40" s="85">
        <f t="shared" si="23"/>
        <v>0</v>
      </c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CO40" s="39">
        <v>14</v>
      </c>
      <c r="CP40">
        <v>28.3</v>
      </c>
      <c r="CQ40">
        <v>0</v>
      </c>
    </row>
    <row r="41" spans="1:95" ht="23.4">
      <c r="A41" s="27">
        <v>34372</v>
      </c>
      <c r="B41">
        <v>16.379999160766602</v>
      </c>
      <c r="C41">
        <v>34.159999847412102</v>
      </c>
      <c r="D41">
        <v>0</v>
      </c>
      <c r="E41">
        <v>40.482706284277299</v>
      </c>
      <c r="F41" s="36">
        <f t="shared" si="1"/>
        <v>6.9019537168486353</v>
      </c>
      <c r="G41" s="41">
        <f t="shared" si="8"/>
        <v>0</v>
      </c>
      <c r="H41" s="42">
        <f t="shared" si="9"/>
        <v>0</v>
      </c>
      <c r="I41" s="61">
        <f t="shared" si="2"/>
        <v>29.714999675750725</v>
      </c>
      <c r="J41" s="35" t="str">
        <f t="shared" si="3"/>
        <v xml:space="preserve"> </v>
      </c>
      <c r="K41" s="89">
        <f t="shared" si="12"/>
        <v>1</v>
      </c>
      <c r="L41" s="89" t="str">
        <f t="shared" si="18"/>
        <v/>
      </c>
      <c r="M41" s="168">
        <f t="shared" si="20"/>
        <v>0</v>
      </c>
      <c r="N41" s="165">
        <f t="shared" si="24"/>
        <v>0</v>
      </c>
      <c r="O41" s="70" t="str">
        <f t="shared" si="14"/>
        <v/>
      </c>
      <c r="P41" s="102" t="str">
        <f t="shared" si="19"/>
        <v/>
      </c>
      <c r="Q41" s="6" t="str">
        <f t="shared" si="0"/>
        <v/>
      </c>
      <c r="R41" s="85">
        <f t="shared" si="21"/>
        <v>0</v>
      </c>
      <c r="S41" s="27">
        <v>34737</v>
      </c>
      <c r="T41">
        <v>8.8199996948242205</v>
      </c>
      <c r="U41">
        <v>25.549999237060501</v>
      </c>
      <c r="V41">
        <v>0</v>
      </c>
      <c r="W41">
        <v>40.482706284277299</v>
      </c>
      <c r="X41" s="36">
        <f t="shared" si="4"/>
        <v>5.4382745037378157</v>
      </c>
      <c r="Y41" s="41">
        <f t="shared" si="10"/>
        <v>23.552701169019532</v>
      </c>
      <c r="Z41" s="42">
        <f t="shared" si="11"/>
        <v>0.47105402338039065</v>
      </c>
      <c r="AA41" s="61">
        <f t="shared" si="5"/>
        <v>21.367499351501429</v>
      </c>
      <c r="AB41" s="35">
        <f t="shared" si="6"/>
        <v>1</v>
      </c>
      <c r="AC41" s="76">
        <f t="shared" si="13"/>
        <v>1</v>
      </c>
      <c r="AD41" s="89" t="str">
        <f t="shared" si="16"/>
        <v/>
      </c>
      <c r="AE41" s="168">
        <f t="shared" si="22"/>
        <v>6.1538194982302744E-2</v>
      </c>
      <c r="AF41" s="165">
        <f t="shared" si="25"/>
        <v>0</v>
      </c>
      <c r="AG41" s="70" t="str">
        <f t="shared" si="15"/>
        <v/>
      </c>
      <c r="AH41" s="102" t="str">
        <f t="shared" si="17"/>
        <v/>
      </c>
      <c r="AI41" s="6" t="str">
        <f t="shared" si="7"/>
        <v/>
      </c>
      <c r="AJ41" s="85">
        <f t="shared" si="23"/>
        <v>0</v>
      </c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BC41" s="54"/>
      <c r="BO41" s="54"/>
      <c r="CO41" s="39">
        <v>12</v>
      </c>
      <c r="CP41">
        <v>33.1</v>
      </c>
      <c r="CQ41">
        <v>0</v>
      </c>
    </row>
    <row r="42" spans="1:95" ht="15.6">
      <c r="A42" s="27">
        <v>34373</v>
      </c>
      <c r="B42">
        <v>16.5200004577637</v>
      </c>
      <c r="C42">
        <v>36.380001068115199</v>
      </c>
      <c r="D42">
        <v>0</v>
      </c>
      <c r="E42">
        <v>40.295841238549698</v>
      </c>
      <c r="F42" s="36">
        <f t="shared" si="1"/>
        <v>7.4597605908486084</v>
      </c>
      <c r="G42" s="41">
        <f t="shared" si="8"/>
        <v>0</v>
      </c>
      <c r="H42" s="42">
        <f t="shared" si="9"/>
        <v>0</v>
      </c>
      <c r="I42" s="61">
        <f t="shared" si="2"/>
        <v>31.415000915527322</v>
      </c>
      <c r="J42" s="35" t="str">
        <f t="shared" si="3"/>
        <v xml:space="preserve"> </v>
      </c>
      <c r="K42" s="89">
        <f t="shared" si="12"/>
        <v>1</v>
      </c>
      <c r="L42" s="89" t="str">
        <f t="shared" si="18"/>
        <v/>
      </c>
      <c r="M42" s="168">
        <f t="shared" si="20"/>
        <v>0</v>
      </c>
      <c r="N42" s="165">
        <f t="shared" si="24"/>
        <v>0</v>
      </c>
      <c r="O42" s="70" t="str">
        <f t="shared" si="14"/>
        <v/>
      </c>
      <c r="P42" s="102" t="str">
        <f t="shared" si="19"/>
        <v/>
      </c>
      <c r="Q42" s="6" t="str">
        <f t="shared" si="0"/>
        <v/>
      </c>
      <c r="R42" s="85">
        <f t="shared" si="21"/>
        <v>0</v>
      </c>
      <c r="S42" s="27">
        <v>34738</v>
      </c>
      <c r="T42">
        <v>11.6300001144409</v>
      </c>
      <c r="U42">
        <v>27</v>
      </c>
      <c r="V42">
        <v>0</v>
      </c>
      <c r="W42">
        <v>40.295841238549698</v>
      </c>
      <c r="X42" s="36">
        <f t="shared" si="4"/>
        <v>5.5043795936054094</v>
      </c>
      <c r="Y42" s="41">
        <f t="shared" si="10"/>
        <v>19.149197494135205</v>
      </c>
      <c r="Z42" s="42">
        <f t="shared" si="11"/>
        <v>0.38298394988270412</v>
      </c>
      <c r="AA42" s="61">
        <f t="shared" si="5"/>
        <v>23.157500028610226</v>
      </c>
      <c r="AB42" s="35">
        <f t="shared" si="6"/>
        <v>1</v>
      </c>
      <c r="AC42" s="76">
        <f t="shared" si="13"/>
        <v>1</v>
      </c>
      <c r="AD42" s="89" t="str">
        <f t="shared" si="16"/>
        <v/>
      </c>
      <c r="AE42" s="168">
        <f t="shared" si="22"/>
        <v>0</v>
      </c>
      <c r="AF42" s="165">
        <f t="shared" si="25"/>
        <v>0</v>
      </c>
      <c r="AG42" s="70" t="str">
        <f t="shared" si="15"/>
        <v/>
      </c>
      <c r="AH42" s="102" t="str">
        <f t="shared" si="17"/>
        <v/>
      </c>
      <c r="AI42" s="6" t="str">
        <f t="shared" si="7"/>
        <v/>
      </c>
      <c r="AJ42" s="85">
        <f t="shared" si="23"/>
        <v>0</v>
      </c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CO42">
        <v>12.1</v>
      </c>
      <c r="CP42">
        <v>35.6</v>
      </c>
      <c r="CQ42">
        <v>0</v>
      </c>
    </row>
    <row r="43" spans="1:95" ht="15.6">
      <c r="A43" s="27">
        <v>34374</v>
      </c>
      <c r="B43">
        <v>21.090000152587901</v>
      </c>
      <c r="C43">
        <v>36.090000152587898</v>
      </c>
      <c r="D43">
        <v>0.10000000149011599</v>
      </c>
      <c r="E43">
        <v>40.105456485694901</v>
      </c>
      <c r="F43" s="36">
        <f t="shared" si="1"/>
        <v>6.7644924911189159</v>
      </c>
      <c r="G43" s="41">
        <f t="shared" si="8"/>
        <v>0</v>
      </c>
      <c r="H43" s="42">
        <f t="shared" si="9"/>
        <v>0</v>
      </c>
      <c r="I43" s="61">
        <f t="shared" si="2"/>
        <v>32.340000152587898</v>
      </c>
      <c r="J43" s="35" t="str">
        <f t="shared" si="3"/>
        <v xml:space="preserve"> </v>
      </c>
      <c r="K43" s="89">
        <f t="shared" si="12"/>
        <v>1</v>
      </c>
      <c r="L43" s="89" t="str">
        <f t="shared" si="18"/>
        <v/>
      </c>
      <c r="M43" s="168">
        <f t="shared" si="20"/>
        <v>0</v>
      </c>
      <c r="N43" s="165">
        <f t="shared" si="24"/>
        <v>0</v>
      </c>
      <c r="O43" s="70" t="str">
        <f t="shared" si="14"/>
        <v/>
      </c>
      <c r="P43" s="102" t="str">
        <f t="shared" si="19"/>
        <v/>
      </c>
      <c r="Q43" s="6" t="str">
        <f t="shared" si="0"/>
        <v/>
      </c>
      <c r="R43" s="85">
        <f t="shared" si="21"/>
        <v>0</v>
      </c>
      <c r="S43" s="27">
        <v>34739</v>
      </c>
      <c r="T43">
        <v>10.3500003814697</v>
      </c>
      <c r="U43">
        <v>25.049999237060501</v>
      </c>
      <c r="V43">
        <v>0</v>
      </c>
      <c r="W43">
        <v>40.105456485694901</v>
      </c>
      <c r="X43" s="36">
        <f t="shared" si="4"/>
        <v>5.1245084872055058</v>
      </c>
      <c r="Y43" s="41">
        <f t="shared" si="10"/>
        <v>15.0495907043708</v>
      </c>
      <c r="Z43" s="42">
        <f t="shared" si="11"/>
        <v>0.30099181408741599</v>
      </c>
      <c r="AA43" s="61">
        <f t="shared" si="5"/>
        <v>21.374999523162799</v>
      </c>
      <c r="AB43" s="35">
        <f t="shared" si="6"/>
        <v>1</v>
      </c>
      <c r="AC43" s="76">
        <f t="shared" si="13"/>
        <v>1</v>
      </c>
      <c r="AD43" s="89" t="str">
        <f t="shared" si="16"/>
        <v/>
      </c>
      <c r="AE43" s="168">
        <f t="shared" si="22"/>
        <v>6.0492797713621968E-2</v>
      </c>
      <c r="AF43" s="165">
        <f t="shared" si="25"/>
        <v>0</v>
      </c>
      <c r="AG43" s="70" t="str">
        <f t="shared" si="15"/>
        <v/>
      </c>
      <c r="AH43" s="102" t="str">
        <f t="shared" si="17"/>
        <v/>
      </c>
      <c r="AI43" s="6" t="str">
        <f t="shared" si="7"/>
        <v/>
      </c>
      <c r="AJ43" s="85">
        <f t="shared" si="23"/>
        <v>0</v>
      </c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CO43">
        <v>15</v>
      </c>
      <c r="CP43">
        <v>39</v>
      </c>
      <c r="CQ43">
        <v>0</v>
      </c>
    </row>
    <row r="44" spans="1:95" ht="15.6">
      <c r="A44" s="27">
        <v>34375</v>
      </c>
      <c r="B44">
        <v>20.299999237060501</v>
      </c>
      <c r="C44">
        <v>30.090000152587901</v>
      </c>
      <c r="D44">
        <v>0.20000000298023199</v>
      </c>
      <c r="E44">
        <v>39.911730244644097</v>
      </c>
      <c r="F44" s="36">
        <f t="shared" si="1"/>
        <v>5.0404768412825876</v>
      </c>
      <c r="G44" s="41">
        <f t="shared" si="8"/>
        <v>0</v>
      </c>
      <c r="H44" s="42">
        <f t="shared" si="9"/>
        <v>0</v>
      </c>
      <c r="I44" s="61">
        <f t="shared" si="2"/>
        <v>27.642499923706051</v>
      </c>
      <c r="J44" s="35" t="str">
        <f t="shared" si="3"/>
        <v xml:space="preserve"> </v>
      </c>
      <c r="K44" s="89" t="str">
        <f t="shared" si="12"/>
        <v/>
      </c>
      <c r="L44" s="89" t="str">
        <f t="shared" si="18"/>
        <v/>
      </c>
      <c r="M44" s="168">
        <f t="shared" si="20"/>
        <v>0</v>
      </c>
      <c r="N44" s="165">
        <f t="shared" si="24"/>
        <v>0</v>
      </c>
      <c r="O44" s="70" t="str">
        <f t="shared" si="14"/>
        <v/>
      </c>
      <c r="P44" s="102" t="str">
        <f t="shared" si="19"/>
        <v/>
      </c>
      <c r="Q44" s="6" t="str">
        <f t="shared" si="0"/>
        <v/>
      </c>
      <c r="R44" s="85">
        <f t="shared" si="21"/>
        <v>0</v>
      </c>
      <c r="S44" s="27">
        <v>34740</v>
      </c>
      <c r="T44">
        <v>10.5900001525879</v>
      </c>
      <c r="U44">
        <v>27.610000610351602</v>
      </c>
      <c r="V44">
        <v>0</v>
      </c>
      <c r="W44">
        <v>39.911730244644097</v>
      </c>
      <c r="X44" s="36">
        <f t="shared" si="4"/>
        <v>5.70385480351589</v>
      </c>
      <c r="Y44" s="41">
        <f t="shared" si="10"/>
        <v>10.486506861558087</v>
      </c>
      <c r="Z44" s="42">
        <f t="shared" si="11"/>
        <v>0.20973013723116174</v>
      </c>
      <c r="AA44" s="61">
        <f t="shared" si="5"/>
        <v>23.355000495910677</v>
      </c>
      <c r="AB44" s="35">
        <f t="shared" si="6"/>
        <v>1</v>
      </c>
      <c r="AC44" s="76">
        <f t="shared" si="13"/>
        <v>1</v>
      </c>
      <c r="AD44" s="89" t="str">
        <f t="shared" si="16"/>
        <v/>
      </c>
      <c r="AE44" s="168">
        <f t="shared" si="22"/>
        <v>0</v>
      </c>
      <c r="AF44" s="165">
        <f t="shared" si="25"/>
        <v>0</v>
      </c>
      <c r="AG44" s="70" t="str">
        <f t="shared" si="15"/>
        <v/>
      </c>
      <c r="AH44" s="102" t="str">
        <f t="shared" si="17"/>
        <v/>
      </c>
      <c r="AI44" s="6" t="str">
        <f t="shared" si="7"/>
        <v/>
      </c>
      <c r="AJ44" s="85">
        <f t="shared" si="23"/>
        <v>0</v>
      </c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CO44">
        <v>16.899999999999999</v>
      </c>
      <c r="CP44">
        <v>35.299999999999997</v>
      </c>
      <c r="CQ44">
        <v>0</v>
      </c>
    </row>
    <row r="45" spans="1:95" ht="18">
      <c r="A45" s="27">
        <v>34376</v>
      </c>
      <c r="B45">
        <v>15.1400003433228</v>
      </c>
      <c r="C45">
        <v>24.100000381469702</v>
      </c>
      <c r="D45">
        <v>21.100000381469702</v>
      </c>
      <c r="E45">
        <v>39.714840734328497</v>
      </c>
      <c r="F45" s="36">
        <f t="shared" si="1"/>
        <v>4.1761142353372716</v>
      </c>
      <c r="G45" s="41">
        <f t="shared" si="8"/>
        <v>17.759108993199884</v>
      </c>
      <c r="H45" s="42">
        <f t="shared" si="9"/>
        <v>0.35518217986399769</v>
      </c>
      <c r="I45" s="61">
        <f t="shared" si="2"/>
        <v>21.860000371932976</v>
      </c>
      <c r="J45" s="35">
        <f t="shared" si="3"/>
        <v>1</v>
      </c>
      <c r="K45" s="89">
        <f t="shared" si="12"/>
        <v>1</v>
      </c>
      <c r="L45" s="89" t="str">
        <f t="shared" si="18"/>
        <v/>
      </c>
      <c r="M45" s="168">
        <f t="shared" si="20"/>
        <v>0</v>
      </c>
      <c r="N45" s="165">
        <f t="shared" si="24"/>
        <v>0</v>
      </c>
      <c r="O45" s="70" t="str">
        <f t="shared" si="14"/>
        <v/>
      </c>
      <c r="P45" s="102" t="str">
        <f t="shared" si="19"/>
        <v/>
      </c>
      <c r="Q45" s="6" t="str">
        <f t="shared" si="0"/>
        <v/>
      </c>
      <c r="R45" s="85">
        <f t="shared" si="21"/>
        <v>0</v>
      </c>
      <c r="S45" s="27">
        <v>34741</v>
      </c>
      <c r="T45">
        <v>12.789999961853001</v>
      </c>
      <c r="U45">
        <v>31.360000610351602</v>
      </c>
      <c r="V45">
        <v>0</v>
      </c>
      <c r="W45">
        <v>39.714840734328497</v>
      </c>
      <c r="X45" s="36">
        <f t="shared" si="4"/>
        <v>6.4065059754384972</v>
      </c>
      <c r="Y45" s="41">
        <f t="shared" si="10"/>
        <v>5.3613020812072891</v>
      </c>
      <c r="Z45" s="42">
        <f t="shared" si="11"/>
        <v>0.10722604162414578</v>
      </c>
      <c r="AA45" s="61">
        <f t="shared" si="5"/>
        <v>26.71750044822695</v>
      </c>
      <c r="AB45" s="35" t="str">
        <f t="shared" si="6"/>
        <v xml:space="preserve"> </v>
      </c>
      <c r="AC45" s="76" t="str">
        <f t="shared" si="13"/>
        <v/>
      </c>
      <c r="AD45" s="89" t="str">
        <f t="shared" si="16"/>
        <v/>
      </c>
      <c r="AE45" s="168">
        <f t="shared" si="22"/>
        <v>0</v>
      </c>
      <c r="AF45" s="165">
        <f t="shared" si="25"/>
        <v>0</v>
      </c>
      <c r="AG45" s="70" t="str">
        <f t="shared" si="15"/>
        <v/>
      </c>
      <c r="AH45" s="102" t="str">
        <f t="shared" si="17"/>
        <v/>
      </c>
      <c r="AI45" s="6" t="str">
        <f t="shared" si="7"/>
        <v/>
      </c>
      <c r="AJ45" s="85">
        <f t="shared" si="23"/>
        <v>0</v>
      </c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BO45" s="57"/>
      <c r="CO45">
        <v>16.3</v>
      </c>
      <c r="CP45">
        <v>37.5</v>
      </c>
      <c r="CQ45">
        <v>0</v>
      </c>
    </row>
    <row r="46" spans="1:95" ht="15.6">
      <c r="A46" s="27">
        <v>34377</v>
      </c>
      <c r="B46">
        <v>14.5200004577637</v>
      </c>
      <c r="C46">
        <v>27.809999465942401</v>
      </c>
      <c r="D46">
        <v>3.4000000953674299</v>
      </c>
      <c r="E46">
        <v>39.514966173679397</v>
      </c>
      <c r="F46" s="36">
        <f t="shared" si="1"/>
        <v>5.269392155453887</v>
      </c>
      <c r="G46" s="41">
        <f t="shared" si="8"/>
        <v>16.943595364204203</v>
      </c>
      <c r="H46" s="42">
        <f t="shared" si="9"/>
        <v>0.33887190728408406</v>
      </c>
      <c r="I46" s="61">
        <f t="shared" si="2"/>
        <v>24.487499713897726</v>
      </c>
      <c r="J46" s="35">
        <f t="shared" si="3"/>
        <v>1</v>
      </c>
      <c r="K46" s="89">
        <f t="shared" si="12"/>
        <v>1</v>
      </c>
      <c r="L46" s="89" t="str">
        <f t="shared" si="18"/>
        <v/>
      </c>
      <c r="M46" s="168">
        <f t="shared" si="20"/>
        <v>0</v>
      </c>
      <c r="N46" s="165">
        <f t="shared" si="24"/>
        <v>0</v>
      </c>
      <c r="O46" s="70" t="str">
        <f t="shared" si="14"/>
        <v/>
      </c>
      <c r="P46" s="102" t="str">
        <f t="shared" si="19"/>
        <v/>
      </c>
      <c r="Q46" s="6" t="str">
        <f t="shared" si="0"/>
        <v/>
      </c>
      <c r="R46" s="85">
        <f t="shared" si="21"/>
        <v>0</v>
      </c>
      <c r="S46" s="27">
        <v>34742</v>
      </c>
      <c r="T46">
        <v>17.4799995422363</v>
      </c>
      <c r="U46">
        <v>31.290000915527301</v>
      </c>
      <c r="V46">
        <v>0</v>
      </c>
      <c r="W46">
        <v>39.514966173679397</v>
      </c>
      <c r="X46" s="36">
        <f t="shared" si="4"/>
        <v>5.8153824681486279</v>
      </c>
      <c r="Y46" s="41">
        <f t="shared" si="10"/>
        <v>0.70899610668838697</v>
      </c>
      <c r="Z46" s="42">
        <f t="shared" si="11"/>
        <v>1.4179922133767739E-2</v>
      </c>
      <c r="AA46" s="61">
        <f t="shared" si="5"/>
        <v>27.837500572204551</v>
      </c>
      <c r="AB46" s="35" t="str">
        <f t="shared" si="6"/>
        <v xml:space="preserve"> </v>
      </c>
      <c r="AC46" s="76" t="str">
        <f t="shared" si="13"/>
        <v/>
      </c>
      <c r="AD46" s="89" t="str">
        <f t="shared" si="16"/>
        <v/>
      </c>
      <c r="AE46" s="168">
        <f t="shared" si="22"/>
        <v>0</v>
      </c>
      <c r="AF46" s="165">
        <f t="shared" si="25"/>
        <v>0</v>
      </c>
      <c r="AG46" s="70" t="str">
        <f t="shared" si="15"/>
        <v/>
      </c>
      <c r="AH46" s="102" t="str">
        <f t="shared" si="17"/>
        <v/>
      </c>
      <c r="AI46" s="6" t="str">
        <f t="shared" si="7"/>
        <v/>
      </c>
      <c r="AJ46" s="85">
        <f t="shared" si="23"/>
        <v>0</v>
      </c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CO46">
        <v>15</v>
      </c>
      <c r="CP46">
        <v>32.1</v>
      </c>
      <c r="CQ46">
        <v>0</v>
      </c>
    </row>
    <row r="47" spans="1:95" ht="15.6">
      <c r="A47" s="27">
        <v>34378</v>
      </c>
      <c r="B47">
        <v>16.9799995422363</v>
      </c>
      <c r="C47">
        <v>30.629999160766602</v>
      </c>
      <c r="D47">
        <v>0.30000001192092901</v>
      </c>
      <c r="E47">
        <v>39.312284781627902</v>
      </c>
      <c r="F47" s="36">
        <f t="shared" si="1"/>
        <v>5.6728575218526132</v>
      </c>
      <c r="G47" s="41">
        <f t="shared" si="8"/>
        <v>12.705309358643042</v>
      </c>
      <c r="H47" s="42">
        <f t="shared" si="9"/>
        <v>0.25410618717286082</v>
      </c>
      <c r="I47" s="61">
        <f t="shared" si="2"/>
        <v>27.217499256134026</v>
      </c>
      <c r="J47" s="35">
        <f t="shared" si="3"/>
        <v>1</v>
      </c>
      <c r="K47" s="89">
        <f t="shared" si="12"/>
        <v>1</v>
      </c>
      <c r="L47" s="89" t="str">
        <f t="shared" si="18"/>
        <v/>
      </c>
      <c r="M47" s="168">
        <f t="shared" si="20"/>
        <v>0</v>
      </c>
      <c r="N47" s="165">
        <f t="shared" si="24"/>
        <v>0</v>
      </c>
      <c r="O47" s="70" t="str">
        <f t="shared" si="14"/>
        <v/>
      </c>
      <c r="P47" s="102" t="str">
        <f t="shared" si="19"/>
        <v/>
      </c>
      <c r="Q47" s="6" t="str">
        <f t="shared" si="0"/>
        <v/>
      </c>
      <c r="R47" s="85">
        <f t="shared" si="21"/>
        <v>0</v>
      </c>
      <c r="S47" s="27">
        <v>34743</v>
      </c>
      <c r="T47">
        <v>18.409999847412099</v>
      </c>
      <c r="U47">
        <v>31.319999694824201</v>
      </c>
      <c r="V47">
        <v>0</v>
      </c>
      <c r="W47">
        <v>39.312284781627902</v>
      </c>
      <c r="X47" s="36">
        <f t="shared" si="4"/>
        <v>5.6575044349543555</v>
      </c>
      <c r="Y47" s="41">
        <f t="shared" si="10"/>
        <v>0</v>
      </c>
      <c r="Z47" s="42">
        <f t="shared" si="11"/>
        <v>0</v>
      </c>
      <c r="AA47" s="61">
        <f t="shared" si="5"/>
        <v>28.092499732971177</v>
      </c>
      <c r="AB47" s="35" t="str">
        <f t="shared" si="6"/>
        <v xml:space="preserve"> </v>
      </c>
      <c r="AC47" s="76" t="str">
        <f t="shared" si="13"/>
        <v/>
      </c>
      <c r="AD47" s="89" t="str">
        <f t="shared" si="16"/>
        <v/>
      </c>
      <c r="AE47" s="168">
        <f t="shared" si="22"/>
        <v>0</v>
      </c>
      <c r="AF47" s="165">
        <f t="shared" si="25"/>
        <v>0</v>
      </c>
      <c r="AG47" s="70" t="str">
        <f t="shared" si="15"/>
        <v/>
      </c>
      <c r="AH47" s="102" t="str">
        <f t="shared" si="17"/>
        <v/>
      </c>
      <c r="AI47" s="6" t="str">
        <f t="shared" si="7"/>
        <v/>
      </c>
      <c r="AJ47" s="85">
        <f t="shared" si="23"/>
        <v>0</v>
      </c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CO47">
        <v>20</v>
      </c>
      <c r="CP47">
        <v>32</v>
      </c>
      <c r="CQ47">
        <v>0</v>
      </c>
    </row>
    <row r="48" spans="1:95" ht="15.6">
      <c r="A48" s="27">
        <v>34379</v>
      </c>
      <c r="B48">
        <v>20.940000534057599</v>
      </c>
      <c r="C48">
        <v>26.9799995422363</v>
      </c>
      <c r="D48">
        <v>0.60000002384185802</v>
      </c>
      <c r="E48">
        <v>39.1069747771053</v>
      </c>
      <c r="F48" s="36">
        <f t="shared" si="1"/>
        <v>3.7678612089097747</v>
      </c>
      <c r="G48" s="41">
        <f t="shared" si="8"/>
        <v>10.29102041535708</v>
      </c>
      <c r="H48" s="42">
        <f t="shared" si="9"/>
        <v>0.2058204083071416</v>
      </c>
      <c r="I48" s="61">
        <f t="shared" si="2"/>
        <v>25.469999790191626</v>
      </c>
      <c r="J48" s="35">
        <f t="shared" si="3"/>
        <v>1</v>
      </c>
      <c r="K48" s="89">
        <f t="shared" si="12"/>
        <v>1</v>
      </c>
      <c r="L48" s="89" t="str">
        <f t="shared" si="18"/>
        <v/>
      </c>
      <c r="M48" s="168">
        <f t="shared" si="20"/>
        <v>0</v>
      </c>
      <c r="N48" s="165">
        <f t="shared" si="24"/>
        <v>0</v>
      </c>
      <c r="O48" s="70" t="str">
        <f t="shared" si="14"/>
        <v/>
      </c>
      <c r="P48" s="102" t="str">
        <f t="shared" si="19"/>
        <v/>
      </c>
      <c r="Q48" s="6" t="str">
        <f t="shared" si="0"/>
        <v/>
      </c>
      <c r="R48" s="85">
        <f t="shared" ref="R48:R79" si="26">IF(AND(AND(AND(SUM(D34:D38)&gt;$AN$6)),(L48=1)),1,0)</f>
        <v>0</v>
      </c>
      <c r="S48" s="27">
        <v>34744</v>
      </c>
      <c r="T48">
        <v>17.450000762939499</v>
      </c>
      <c r="U48">
        <v>32.169998168945298</v>
      </c>
      <c r="V48">
        <v>0</v>
      </c>
      <c r="W48">
        <v>39.1069747771053</v>
      </c>
      <c r="X48" s="36">
        <f t="shared" si="4"/>
        <v>6.0017979162098909</v>
      </c>
      <c r="Y48" s="41">
        <f t="shared" si="10"/>
        <v>0</v>
      </c>
      <c r="Z48" s="42">
        <f t="shared" si="11"/>
        <v>0</v>
      </c>
      <c r="AA48" s="61">
        <f t="shared" si="5"/>
        <v>28.489998817443848</v>
      </c>
      <c r="AB48" s="35" t="str">
        <f t="shared" si="6"/>
        <v xml:space="preserve"> </v>
      </c>
      <c r="AC48" s="76" t="str">
        <f t="shared" si="13"/>
        <v/>
      </c>
      <c r="AD48" s="89" t="str">
        <f t="shared" si="16"/>
        <v/>
      </c>
      <c r="AE48" s="168">
        <f t="shared" si="22"/>
        <v>0</v>
      </c>
      <c r="AF48" s="165">
        <f t="shared" si="25"/>
        <v>0</v>
      </c>
      <c r="AG48" s="70" t="str">
        <f t="shared" si="15"/>
        <v/>
      </c>
      <c r="AH48" s="102" t="str">
        <f t="shared" si="17"/>
        <v/>
      </c>
      <c r="AI48" s="6" t="str">
        <f t="shared" si="7"/>
        <v/>
      </c>
      <c r="AJ48" s="85">
        <f t="shared" si="23"/>
        <v>0</v>
      </c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CO48">
        <v>21.7</v>
      </c>
      <c r="CP48">
        <v>36</v>
      </c>
      <c r="CQ48">
        <v>1</v>
      </c>
    </row>
    <row r="49" spans="1:95" ht="15.6">
      <c r="A49" s="27">
        <v>34380</v>
      </c>
      <c r="B49">
        <v>18.360000610351602</v>
      </c>
      <c r="C49">
        <v>29.709999084472699</v>
      </c>
      <c r="D49">
        <v>22</v>
      </c>
      <c r="E49">
        <v>38.899214379042803</v>
      </c>
      <c r="F49" s="36">
        <f t="shared" si="1"/>
        <v>5.1468351137569703</v>
      </c>
      <c r="G49" s="41">
        <f t="shared" si="8"/>
        <v>28.173552324351505</v>
      </c>
      <c r="H49" s="42">
        <f t="shared" si="9"/>
        <v>0.56347104648703006</v>
      </c>
      <c r="I49" s="61">
        <f t="shared" si="2"/>
        <v>26.872499465942425</v>
      </c>
      <c r="J49" s="35">
        <f t="shared" si="3"/>
        <v>1</v>
      </c>
      <c r="K49" s="89">
        <f t="shared" si="12"/>
        <v>1</v>
      </c>
      <c r="L49" s="89" t="str">
        <f t="shared" si="18"/>
        <v/>
      </c>
      <c r="M49" s="168">
        <f t="shared" si="20"/>
        <v>0</v>
      </c>
      <c r="N49" s="165">
        <f t="shared" si="24"/>
        <v>0</v>
      </c>
      <c r="O49" s="70" t="str">
        <f t="shared" si="14"/>
        <v/>
      </c>
      <c r="P49" s="102" t="str">
        <f t="shared" si="19"/>
        <v/>
      </c>
      <c r="Q49" s="6" t="str">
        <f t="shared" si="0"/>
        <v/>
      </c>
      <c r="R49" s="85">
        <f t="shared" si="26"/>
        <v>0</v>
      </c>
      <c r="S49" s="27">
        <v>34745</v>
      </c>
      <c r="T49">
        <v>19.549999237060501</v>
      </c>
      <c r="U49">
        <v>31.110000610351602</v>
      </c>
      <c r="V49">
        <v>0</v>
      </c>
      <c r="W49">
        <v>38.899214379042803</v>
      </c>
      <c r="X49" s="36">
        <f t="shared" si="4"/>
        <v>5.3550185814373528</v>
      </c>
      <c r="Y49" s="41">
        <f t="shared" si="10"/>
        <v>0</v>
      </c>
      <c r="Z49" s="42">
        <f t="shared" si="11"/>
        <v>0</v>
      </c>
      <c r="AA49" s="61">
        <f t="shared" si="5"/>
        <v>28.220000267028826</v>
      </c>
      <c r="AB49" s="35" t="str">
        <f t="shared" si="6"/>
        <v xml:space="preserve"> </v>
      </c>
      <c r="AC49" s="76" t="str">
        <f t="shared" si="13"/>
        <v/>
      </c>
      <c r="AD49" s="89" t="str">
        <f t="shared" si="16"/>
        <v/>
      </c>
      <c r="AE49" s="168">
        <f t="shared" si="22"/>
        <v>0</v>
      </c>
      <c r="AF49" s="165">
        <f t="shared" si="25"/>
        <v>0</v>
      </c>
      <c r="AG49" s="70" t="str">
        <f t="shared" si="15"/>
        <v/>
      </c>
      <c r="AH49" s="102" t="str">
        <f t="shared" si="17"/>
        <v/>
      </c>
      <c r="AI49" s="6" t="str">
        <f t="shared" si="7"/>
        <v/>
      </c>
      <c r="AJ49" s="85">
        <f t="shared" si="23"/>
        <v>0</v>
      </c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CO49">
        <v>21</v>
      </c>
      <c r="CP49">
        <v>40</v>
      </c>
      <c r="CQ49">
        <v>0</v>
      </c>
    </row>
    <row r="50" spans="1:95" ht="15.6">
      <c r="A50" s="27">
        <v>34381</v>
      </c>
      <c r="B50">
        <v>12.9899997711182</v>
      </c>
      <c r="C50">
        <v>23.7600002288818</v>
      </c>
      <c r="D50">
        <v>0.40000000596046398</v>
      </c>
      <c r="E50">
        <v>38.689157284758799</v>
      </c>
      <c r="F50" s="36">
        <f t="shared" si="1"/>
        <v>4.3118875117467805</v>
      </c>
      <c r="G50" s="41">
        <f t="shared" si="8"/>
        <v>25.124042320914544</v>
      </c>
      <c r="H50" s="42">
        <f t="shared" si="9"/>
        <v>0.50248084641829083</v>
      </c>
      <c r="I50" s="61">
        <f t="shared" si="2"/>
        <v>21.0675001144409</v>
      </c>
      <c r="J50" s="35">
        <f t="shared" si="3"/>
        <v>1</v>
      </c>
      <c r="K50" s="89">
        <f t="shared" si="12"/>
        <v>1</v>
      </c>
      <c r="L50" s="89" t="str">
        <f t="shared" si="18"/>
        <v/>
      </c>
      <c r="M50" s="168">
        <f t="shared" si="20"/>
        <v>8.5761584946022457E-2</v>
      </c>
      <c r="N50" s="165">
        <f t="shared" si="24"/>
        <v>0</v>
      </c>
      <c r="O50" s="70" t="str">
        <f t="shared" si="14"/>
        <v/>
      </c>
      <c r="P50" s="102" t="str">
        <f t="shared" si="19"/>
        <v/>
      </c>
      <c r="Q50" s="6" t="str">
        <f t="shared" si="0"/>
        <v/>
      </c>
      <c r="R50" s="85">
        <f t="shared" si="26"/>
        <v>0</v>
      </c>
      <c r="S50" s="27">
        <v>34746</v>
      </c>
      <c r="T50">
        <v>19.690000534057599</v>
      </c>
      <c r="U50">
        <v>28.290000915527301</v>
      </c>
      <c r="V50">
        <v>0</v>
      </c>
      <c r="W50">
        <v>38.689157284758799</v>
      </c>
      <c r="X50" s="36">
        <f t="shared" si="4"/>
        <v>4.451154159643691</v>
      </c>
      <c r="Y50" s="41">
        <f t="shared" si="10"/>
        <v>0</v>
      </c>
      <c r="Z50" s="42">
        <f t="shared" si="11"/>
        <v>0</v>
      </c>
      <c r="AA50" s="61">
        <f t="shared" si="5"/>
        <v>26.140000820159877</v>
      </c>
      <c r="AB50" s="35" t="str">
        <f t="shared" si="6"/>
        <v xml:space="preserve"> </v>
      </c>
      <c r="AC50" s="76" t="str">
        <f t="shared" si="13"/>
        <v/>
      </c>
      <c r="AD50" s="89" t="str">
        <f t="shared" si="16"/>
        <v/>
      </c>
      <c r="AE50" s="168">
        <f t="shared" si="22"/>
        <v>0</v>
      </c>
      <c r="AF50" s="165">
        <f t="shared" si="25"/>
        <v>0</v>
      </c>
      <c r="AG50" s="70" t="str">
        <f t="shared" si="15"/>
        <v/>
      </c>
      <c r="AH50" s="102" t="str">
        <f t="shared" si="17"/>
        <v/>
      </c>
      <c r="AI50" s="6" t="str">
        <f t="shared" si="7"/>
        <v/>
      </c>
      <c r="AJ50" s="85">
        <f t="shared" si="23"/>
        <v>0</v>
      </c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CO50">
        <v>21.6</v>
      </c>
      <c r="CP50">
        <v>38.1</v>
      </c>
      <c r="CQ50">
        <v>0</v>
      </c>
    </row>
    <row r="51" spans="1:95" ht="15.6">
      <c r="A51" s="27">
        <v>34382</v>
      </c>
      <c r="B51">
        <v>11.4899997711182</v>
      </c>
      <c r="C51">
        <v>24.159999847412099</v>
      </c>
      <c r="D51">
        <v>0</v>
      </c>
      <c r="E51">
        <v>38.4768591051211</v>
      </c>
      <c r="F51" s="36">
        <f t="shared" si="1"/>
        <v>4.5804120035505704</v>
      </c>
      <c r="G51" s="41">
        <f t="shared" si="8"/>
        <v>21.459712718074087</v>
      </c>
      <c r="H51" s="42">
        <f t="shared" si="9"/>
        <v>0.42919425436148173</v>
      </c>
      <c r="I51" s="61">
        <f t="shared" si="2"/>
        <v>20.992499828338623</v>
      </c>
      <c r="J51" s="35">
        <f t="shared" si="3"/>
        <v>1</v>
      </c>
      <c r="K51" s="89">
        <f t="shared" si="12"/>
        <v>1</v>
      </c>
      <c r="L51" s="89" t="str">
        <f t="shared" si="18"/>
        <v/>
      </c>
      <c r="M51" s="168">
        <f t="shared" si="20"/>
        <v>8.9359915438500234E-2</v>
      </c>
      <c r="N51" s="165">
        <f t="shared" ref="N51:N82" si="27">IF(AND(SUM(M40:M51)&gt;1,SUM(D36:D40)&gt;$AN$6),1,0)</f>
        <v>0</v>
      </c>
      <c r="O51" s="70" t="str">
        <f t="shared" si="14"/>
        <v/>
      </c>
      <c r="P51" s="102" t="str">
        <f t="shared" si="19"/>
        <v/>
      </c>
      <c r="Q51" s="6" t="str">
        <f t="shared" si="0"/>
        <v/>
      </c>
      <c r="R51" s="85">
        <f t="shared" si="26"/>
        <v>0</v>
      </c>
      <c r="S51" s="27">
        <v>34747</v>
      </c>
      <c r="T51">
        <v>14.789999961853001</v>
      </c>
      <c r="U51">
        <v>29.209999084472699</v>
      </c>
      <c r="V51">
        <v>0</v>
      </c>
      <c r="W51">
        <v>38.4768591051211</v>
      </c>
      <c r="X51" s="36">
        <f t="shared" si="4"/>
        <v>5.4591754048066505</v>
      </c>
      <c r="Y51" s="41">
        <f t="shared" si="10"/>
        <v>0</v>
      </c>
      <c r="Z51" s="42">
        <f t="shared" si="11"/>
        <v>0</v>
      </c>
      <c r="AA51" s="61">
        <f t="shared" si="5"/>
        <v>25.604999303817774</v>
      </c>
      <c r="AB51" s="35" t="str">
        <f t="shared" si="6"/>
        <v xml:space="preserve"> </v>
      </c>
      <c r="AC51" s="76" t="str">
        <f t="shared" si="13"/>
        <v/>
      </c>
      <c r="AD51" s="89" t="str">
        <f t="shared" si="16"/>
        <v/>
      </c>
      <c r="AE51" s="168">
        <f t="shared" si="22"/>
        <v>0</v>
      </c>
      <c r="AF51" s="165">
        <f t="shared" ref="AF51:AF82" si="28">IF(AND(SUM(AE40:AE51)&gt;1,SUM(V36:V40)&gt;$AN$6),1,0)</f>
        <v>0</v>
      </c>
      <c r="AG51" s="70" t="str">
        <f t="shared" si="15"/>
        <v/>
      </c>
      <c r="AH51" s="102" t="str">
        <f t="shared" si="17"/>
        <v/>
      </c>
      <c r="AI51" s="6" t="str">
        <f t="shared" si="7"/>
        <v/>
      </c>
      <c r="AJ51" s="85">
        <f t="shared" si="23"/>
        <v>0</v>
      </c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CO51">
        <v>18.5</v>
      </c>
      <c r="CP51">
        <v>35.6</v>
      </c>
      <c r="CQ51">
        <v>0</v>
      </c>
    </row>
    <row r="52" spans="1:95" ht="15.6">
      <c r="A52" s="27">
        <v>34383</v>
      </c>
      <c r="B52">
        <v>9.7700004577636701</v>
      </c>
      <c r="C52">
        <v>23.25</v>
      </c>
      <c r="D52">
        <v>0</v>
      </c>
      <c r="E52">
        <v>38.262350929384702</v>
      </c>
      <c r="F52" s="36">
        <f t="shared" si="1"/>
        <v>4.5247966049827184</v>
      </c>
      <c r="G52" s="41">
        <f t="shared" si="8"/>
        <v>17.839875434087912</v>
      </c>
      <c r="H52" s="42">
        <f t="shared" si="9"/>
        <v>0.35679750868175825</v>
      </c>
      <c r="I52" s="61">
        <f t="shared" si="2"/>
        <v>19.880000114440918</v>
      </c>
      <c r="J52" s="35">
        <f t="shared" si="3"/>
        <v>1</v>
      </c>
      <c r="K52" s="89">
        <f t="shared" si="12"/>
        <v>1</v>
      </c>
      <c r="L52" s="89" t="str">
        <f t="shared" si="18"/>
        <v/>
      </c>
      <c r="M52" s="168">
        <f t="shared" si="20"/>
        <v>0.11278880365020708</v>
      </c>
      <c r="N52" s="165">
        <f t="shared" si="27"/>
        <v>0</v>
      </c>
      <c r="O52" s="70" t="str">
        <f t="shared" si="14"/>
        <v/>
      </c>
      <c r="P52" s="102" t="str">
        <f t="shared" si="19"/>
        <v/>
      </c>
      <c r="Q52" s="6" t="str">
        <f t="shared" si="0"/>
        <v/>
      </c>
      <c r="R52" s="85">
        <f t="shared" si="26"/>
        <v>0</v>
      </c>
      <c r="S52" s="27">
        <v>34748</v>
      </c>
      <c r="T52">
        <v>13.800000190734901</v>
      </c>
      <c r="U52">
        <v>30.2600002288818</v>
      </c>
      <c r="V52">
        <v>0</v>
      </c>
      <c r="W52">
        <v>38.262350929384702</v>
      </c>
      <c r="X52" s="36">
        <f t="shared" si="4"/>
        <v>5.8044172871081576</v>
      </c>
      <c r="Y52" s="41">
        <f t="shared" si="10"/>
        <v>0</v>
      </c>
      <c r="Z52" s="42">
        <f t="shared" si="11"/>
        <v>0</v>
      </c>
      <c r="AA52" s="61">
        <f t="shared" si="5"/>
        <v>26.145000219345075</v>
      </c>
      <c r="AB52" s="35" t="str">
        <f t="shared" si="6"/>
        <v xml:space="preserve"> </v>
      </c>
      <c r="AC52" s="76" t="str">
        <f t="shared" si="13"/>
        <v/>
      </c>
      <c r="AD52" s="89" t="str">
        <f t="shared" si="16"/>
        <v/>
      </c>
      <c r="AE52" s="168">
        <f t="shared" si="22"/>
        <v>0</v>
      </c>
      <c r="AF52" s="165">
        <f t="shared" si="28"/>
        <v>0</v>
      </c>
      <c r="AG52" s="70" t="str">
        <f t="shared" si="15"/>
        <v/>
      </c>
      <c r="AH52" s="102" t="str">
        <f t="shared" si="17"/>
        <v/>
      </c>
      <c r="AI52" s="6" t="str">
        <f t="shared" si="7"/>
        <v/>
      </c>
      <c r="AJ52" s="85">
        <f t="shared" si="23"/>
        <v>0</v>
      </c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CO52">
        <v>12.9</v>
      </c>
      <c r="CP52">
        <v>30</v>
      </c>
      <c r="CQ52">
        <v>0</v>
      </c>
    </row>
    <row r="53" spans="1:95" ht="15.6">
      <c r="A53" s="27">
        <v>34384</v>
      </c>
      <c r="B53">
        <v>10.5299997329712</v>
      </c>
      <c r="C53">
        <v>27.0200004577637</v>
      </c>
      <c r="D53">
        <v>0</v>
      </c>
      <c r="E53">
        <v>38.0456638468047</v>
      </c>
      <c r="F53" s="36">
        <f t="shared" si="1"/>
        <v>5.3047093235245102</v>
      </c>
      <c r="G53" s="41">
        <f t="shared" si="8"/>
        <v>13.596107975268303</v>
      </c>
      <c r="H53" s="42">
        <f t="shared" si="9"/>
        <v>0.27192215950536608</v>
      </c>
      <c r="I53" s="61">
        <f t="shared" si="2"/>
        <v>22.897500276565573</v>
      </c>
      <c r="J53" s="35">
        <f t="shared" si="3"/>
        <v>1</v>
      </c>
      <c r="K53" s="89">
        <f t="shared" si="12"/>
        <v>1</v>
      </c>
      <c r="L53" s="89" t="str">
        <f t="shared" si="18"/>
        <v/>
      </c>
      <c r="M53" s="168">
        <f t="shared" si="20"/>
        <v>0</v>
      </c>
      <c r="N53" s="165">
        <f t="shared" si="27"/>
        <v>0</v>
      </c>
      <c r="O53" s="70" t="str">
        <f t="shared" si="14"/>
        <v/>
      </c>
      <c r="P53" s="102" t="str">
        <f t="shared" si="19"/>
        <v/>
      </c>
      <c r="Q53" s="6" t="str">
        <f t="shared" si="0"/>
        <v/>
      </c>
      <c r="R53" s="85">
        <f t="shared" si="26"/>
        <v>0</v>
      </c>
      <c r="S53" s="27">
        <v>34749</v>
      </c>
      <c r="T53">
        <v>14.2200002670288</v>
      </c>
      <c r="U53">
        <v>29.350000381469702</v>
      </c>
      <c r="V53">
        <v>0</v>
      </c>
      <c r="W53">
        <v>38.0456638468047</v>
      </c>
      <c r="X53" s="36">
        <f t="shared" si="4"/>
        <v>5.4994218710486225</v>
      </c>
      <c r="Y53" s="41">
        <f t="shared" si="10"/>
        <v>0</v>
      </c>
      <c r="Z53" s="42">
        <f t="shared" si="11"/>
        <v>0</v>
      </c>
      <c r="AA53" s="61">
        <f t="shared" si="5"/>
        <v>25.567500352859476</v>
      </c>
      <c r="AB53" s="35" t="str">
        <f t="shared" si="6"/>
        <v xml:space="preserve"> </v>
      </c>
      <c r="AC53" s="76" t="str">
        <f t="shared" si="13"/>
        <v/>
      </c>
      <c r="AD53" s="89" t="str">
        <f t="shared" si="16"/>
        <v/>
      </c>
      <c r="AE53" s="168">
        <f t="shared" si="22"/>
        <v>0</v>
      </c>
      <c r="AF53" s="165">
        <f t="shared" si="28"/>
        <v>0</v>
      </c>
      <c r="AG53" s="70" t="str">
        <f t="shared" si="15"/>
        <v/>
      </c>
      <c r="AH53" s="102" t="str">
        <f t="shared" si="17"/>
        <v/>
      </c>
      <c r="AI53" s="6" t="str">
        <f t="shared" si="7"/>
        <v/>
      </c>
      <c r="AJ53" s="85">
        <f t="shared" si="23"/>
        <v>0</v>
      </c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CO53">
        <v>14.2</v>
      </c>
      <c r="CP53">
        <v>33</v>
      </c>
      <c r="CQ53">
        <v>0</v>
      </c>
    </row>
    <row r="54" spans="1:95" ht="15.6">
      <c r="A54" s="27">
        <v>34385</v>
      </c>
      <c r="B54">
        <v>12.939999580383301</v>
      </c>
      <c r="C54">
        <v>27.639999389648398</v>
      </c>
      <c r="D54">
        <v>0</v>
      </c>
      <c r="E54">
        <v>37.826828946635999</v>
      </c>
      <c r="F54" s="36">
        <f t="shared" si="1"/>
        <v>5.1859857437711492</v>
      </c>
      <c r="G54" s="41">
        <f t="shared" si="8"/>
        <v>9.4473193802513826</v>
      </c>
      <c r="H54" s="42">
        <f t="shared" si="9"/>
        <v>0.18894638760502766</v>
      </c>
      <c r="I54" s="61">
        <f t="shared" si="2"/>
        <v>23.964999437332125</v>
      </c>
      <c r="J54" s="35" t="str">
        <f t="shared" si="3"/>
        <v xml:space="preserve"> </v>
      </c>
      <c r="K54" s="89" t="str">
        <f t="shared" si="12"/>
        <v/>
      </c>
      <c r="L54" s="89" t="str">
        <f t="shared" si="18"/>
        <v/>
      </c>
      <c r="M54" s="168">
        <f t="shared" si="20"/>
        <v>0</v>
      </c>
      <c r="N54" s="165">
        <f t="shared" si="27"/>
        <v>0</v>
      </c>
      <c r="O54" s="70" t="str">
        <f t="shared" si="14"/>
        <v/>
      </c>
      <c r="P54" s="102" t="str">
        <f t="shared" si="19"/>
        <v/>
      </c>
      <c r="Q54" s="6" t="str">
        <f t="shared" si="0"/>
        <v/>
      </c>
      <c r="R54" s="85">
        <f t="shared" si="26"/>
        <v>0</v>
      </c>
      <c r="S54" s="27">
        <v>34750</v>
      </c>
      <c r="T54">
        <v>14.4099998474121</v>
      </c>
      <c r="U54">
        <v>29.860000610351602</v>
      </c>
      <c r="V54">
        <v>0</v>
      </c>
      <c r="W54">
        <v>37.826828946635999</v>
      </c>
      <c r="X54" s="36">
        <f t="shared" si="4"/>
        <v>5.5741625745325116</v>
      </c>
      <c r="Y54" s="41">
        <f t="shared" si="10"/>
        <v>0</v>
      </c>
      <c r="Z54" s="42">
        <f t="shared" si="11"/>
        <v>0</v>
      </c>
      <c r="AA54" s="61">
        <f t="shared" si="5"/>
        <v>25.997500419616728</v>
      </c>
      <c r="AB54" s="35" t="str">
        <f t="shared" si="6"/>
        <v xml:space="preserve"> </v>
      </c>
      <c r="AC54" s="76" t="str">
        <f t="shared" si="13"/>
        <v/>
      </c>
      <c r="AD54" s="89" t="str">
        <f t="shared" si="16"/>
        <v/>
      </c>
      <c r="AE54" s="168">
        <f t="shared" si="22"/>
        <v>0</v>
      </c>
      <c r="AF54" s="165">
        <f t="shared" si="28"/>
        <v>0</v>
      </c>
      <c r="AG54" s="70" t="str">
        <f t="shared" si="15"/>
        <v/>
      </c>
      <c r="AH54" s="102" t="str">
        <f t="shared" si="17"/>
        <v/>
      </c>
      <c r="AI54" s="6" t="str">
        <f t="shared" si="7"/>
        <v/>
      </c>
      <c r="AJ54" s="85">
        <f t="shared" si="23"/>
        <v>0</v>
      </c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CO54" s="39">
        <v>15</v>
      </c>
      <c r="CP54">
        <v>35</v>
      </c>
      <c r="CQ54">
        <v>0</v>
      </c>
    </row>
    <row r="55" spans="1:95" ht="15.6">
      <c r="A55" s="27">
        <v>34386</v>
      </c>
      <c r="B55">
        <v>14.5900001525879</v>
      </c>
      <c r="C55">
        <v>27.629999160766602</v>
      </c>
      <c r="D55">
        <v>0</v>
      </c>
      <c r="E55">
        <v>37.605877318133601</v>
      </c>
      <c r="F55" s="36">
        <f t="shared" si="1"/>
        <v>4.9604089534062838</v>
      </c>
      <c r="G55" s="41">
        <f t="shared" si="8"/>
        <v>5.4789922175263559</v>
      </c>
      <c r="H55" s="42">
        <f t="shared" si="9"/>
        <v>0.10957984435052712</v>
      </c>
      <c r="I55" s="61">
        <f t="shared" si="2"/>
        <v>24.369999408721927</v>
      </c>
      <c r="J55" s="35" t="str">
        <f t="shared" si="3"/>
        <v xml:space="preserve"> </v>
      </c>
      <c r="K55" s="89" t="str">
        <f t="shared" si="12"/>
        <v/>
      </c>
      <c r="L55" s="89" t="str">
        <f t="shared" si="18"/>
        <v/>
      </c>
      <c r="M55" s="168">
        <f t="shared" si="20"/>
        <v>0</v>
      </c>
      <c r="N55" s="165">
        <f t="shared" si="27"/>
        <v>0</v>
      </c>
      <c r="O55" s="70" t="str">
        <f t="shared" si="14"/>
        <v/>
      </c>
      <c r="P55" s="102" t="str">
        <f t="shared" si="19"/>
        <v/>
      </c>
      <c r="Q55" s="6" t="str">
        <f t="shared" si="0"/>
        <v/>
      </c>
      <c r="R55" s="85">
        <f t="shared" si="26"/>
        <v>0</v>
      </c>
      <c r="S55" s="27">
        <v>34751</v>
      </c>
      <c r="T55">
        <v>15.8900003433228</v>
      </c>
      <c r="U55">
        <v>30.2600002288818</v>
      </c>
      <c r="V55">
        <v>0</v>
      </c>
      <c r="W55">
        <v>37.605877318133601</v>
      </c>
      <c r="X55" s="36">
        <f t="shared" si="4"/>
        <v>5.4702053207178221</v>
      </c>
      <c r="Y55" s="41">
        <f t="shared" si="10"/>
        <v>0</v>
      </c>
      <c r="Z55" s="42">
        <f t="shared" si="11"/>
        <v>0</v>
      </c>
      <c r="AA55" s="61">
        <f t="shared" si="5"/>
        <v>26.667500257492051</v>
      </c>
      <c r="AB55" s="35" t="str">
        <f t="shared" si="6"/>
        <v xml:space="preserve"> </v>
      </c>
      <c r="AC55" s="76" t="str">
        <f t="shared" si="13"/>
        <v/>
      </c>
      <c r="AD55" s="89" t="str">
        <f t="shared" si="16"/>
        <v/>
      </c>
      <c r="AE55" s="168">
        <f t="shared" si="22"/>
        <v>0</v>
      </c>
      <c r="AF55" s="165">
        <f t="shared" si="28"/>
        <v>0</v>
      </c>
      <c r="AG55" s="70" t="str">
        <f t="shared" si="15"/>
        <v/>
      </c>
      <c r="AH55" s="102" t="str">
        <f t="shared" si="17"/>
        <v/>
      </c>
      <c r="AI55" s="6" t="str">
        <f t="shared" si="7"/>
        <v/>
      </c>
      <c r="AJ55" s="85">
        <f t="shared" si="23"/>
        <v>0</v>
      </c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CO55">
        <v>15.2</v>
      </c>
      <c r="CP55">
        <v>38.299999999999997</v>
      </c>
      <c r="CQ55">
        <v>0</v>
      </c>
    </row>
    <row r="56" spans="1:95" ht="15.6">
      <c r="A56" s="27">
        <v>34387</v>
      </c>
      <c r="B56">
        <v>14.6400003433228</v>
      </c>
      <c r="C56">
        <v>32.139999389648402</v>
      </c>
      <c r="D56">
        <v>0</v>
      </c>
      <c r="E56">
        <v>37.382840050552701</v>
      </c>
      <c r="F56" s="36">
        <f t="shared" si="1"/>
        <v>6.0470679292372687</v>
      </c>
      <c r="G56" s="41">
        <f t="shared" si="8"/>
        <v>0.64133787413654098</v>
      </c>
      <c r="H56" s="42">
        <f t="shared" si="9"/>
        <v>1.282675748273082E-2</v>
      </c>
      <c r="I56" s="61">
        <f t="shared" si="2"/>
        <v>27.764999628067002</v>
      </c>
      <c r="J56" s="35" t="str">
        <f t="shared" si="3"/>
        <v xml:space="preserve"> </v>
      </c>
      <c r="K56" s="89" t="str">
        <f t="shared" si="12"/>
        <v/>
      </c>
      <c r="L56" s="89" t="str">
        <f t="shared" si="18"/>
        <v/>
      </c>
      <c r="M56" s="168">
        <f t="shared" si="20"/>
        <v>0</v>
      </c>
      <c r="N56" s="165">
        <f t="shared" si="27"/>
        <v>0</v>
      </c>
      <c r="O56" s="70" t="str">
        <f t="shared" si="14"/>
        <v/>
      </c>
      <c r="P56" s="102" t="str">
        <f t="shared" si="19"/>
        <v/>
      </c>
      <c r="Q56" s="6" t="str">
        <f t="shared" si="0"/>
        <v/>
      </c>
      <c r="R56" s="85">
        <f t="shared" si="26"/>
        <v>0</v>
      </c>
      <c r="S56" s="27">
        <v>34752</v>
      </c>
      <c r="T56">
        <v>16.700000762939499</v>
      </c>
      <c r="U56">
        <v>33.2299995422363</v>
      </c>
      <c r="V56">
        <v>0</v>
      </c>
      <c r="W56">
        <v>37.382840050552701</v>
      </c>
      <c r="X56" s="36">
        <f t="shared" si="4"/>
        <v>6.1018135479820153</v>
      </c>
      <c r="Y56" s="41">
        <f t="shared" si="10"/>
        <v>0</v>
      </c>
      <c r="Z56" s="42">
        <f t="shared" si="11"/>
        <v>0</v>
      </c>
      <c r="AA56" s="61">
        <f t="shared" si="5"/>
        <v>29.097499847412099</v>
      </c>
      <c r="AB56" s="35" t="str">
        <f t="shared" si="6"/>
        <v xml:space="preserve"> </v>
      </c>
      <c r="AC56" s="76" t="str">
        <f t="shared" si="13"/>
        <v/>
      </c>
      <c r="AD56" s="89" t="str">
        <f t="shared" si="16"/>
        <v/>
      </c>
      <c r="AE56" s="168">
        <f t="shared" si="22"/>
        <v>0</v>
      </c>
      <c r="AF56" s="165">
        <f t="shared" si="28"/>
        <v>0</v>
      </c>
      <c r="AG56" s="70" t="str">
        <f t="shared" si="15"/>
        <v/>
      </c>
      <c r="AH56" s="102" t="str">
        <f t="shared" si="17"/>
        <v/>
      </c>
      <c r="AI56" s="6" t="str">
        <f t="shared" si="7"/>
        <v/>
      </c>
      <c r="AJ56" s="85">
        <f t="shared" si="23"/>
        <v>0</v>
      </c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CO56">
        <v>14.3</v>
      </c>
      <c r="CP56">
        <v>40.9</v>
      </c>
      <c r="CQ56">
        <v>0</v>
      </c>
    </row>
    <row r="57" spans="1:95" ht="23.4">
      <c r="A57" s="27">
        <v>34388</v>
      </c>
      <c r="B57">
        <v>16.180000305175799</v>
      </c>
      <c r="C57">
        <v>35.150001525878899</v>
      </c>
      <c r="D57">
        <v>0</v>
      </c>
      <c r="E57">
        <v>37.157748233148098</v>
      </c>
      <c r="F57" s="36">
        <f t="shared" si="1"/>
        <v>6.6036570675832138</v>
      </c>
      <c r="G57" s="41">
        <f t="shared" si="8"/>
        <v>0</v>
      </c>
      <c r="H57" s="42">
        <f t="shared" si="9"/>
        <v>0</v>
      </c>
      <c r="I57" s="61">
        <f t="shared" si="2"/>
        <v>30.407501220703125</v>
      </c>
      <c r="J57" s="35" t="str">
        <f t="shared" si="3"/>
        <v xml:space="preserve"> </v>
      </c>
      <c r="K57" s="89" t="str">
        <f t="shared" si="12"/>
        <v/>
      </c>
      <c r="L57" s="89" t="str">
        <f t="shared" si="18"/>
        <v/>
      </c>
      <c r="M57" s="168">
        <f t="shared" si="20"/>
        <v>0</v>
      </c>
      <c r="N57" s="165">
        <f t="shared" si="27"/>
        <v>0</v>
      </c>
      <c r="O57" s="70" t="str">
        <f t="shared" si="14"/>
        <v/>
      </c>
      <c r="P57" s="102" t="str">
        <f t="shared" si="19"/>
        <v/>
      </c>
      <c r="Q57" s="6" t="str">
        <f t="shared" si="0"/>
        <v/>
      </c>
      <c r="R57" s="85">
        <f t="shared" si="26"/>
        <v>0</v>
      </c>
      <c r="S57" s="27">
        <v>34753</v>
      </c>
      <c r="T57">
        <v>14.4799995422363</v>
      </c>
      <c r="U57">
        <v>33.529998779296903</v>
      </c>
      <c r="V57">
        <v>0</v>
      </c>
      <c r="W57">
        <v>37.157748233148098</v>
      </c>
      <c r="X57" s="36">
        <f t="shared" si="4"/>
        <v>6.3648304594128948</v>
      </c>
      <c r="Y57" s="41">
        <f t="shared" si="10"/>
        <v>0</v>
      </c>
      <c r="Z57" s="42">
        <f t="shared" si="11"/>
        <v>0</v>
      </c>
      <c r="AA57" s="61">
        <f t="shared" si="5"/>
        <v>28.767498970031752</v>
      </c>
      <c r="AB57" s="35" t="str">
        <f t="shared" si="6"/>
        <v xml:space="preserve"> </v>
      </c>
      <c r="AC57" s="76" t="str">
        <f t="shared" si="13"/>
        <v/>
      </c>
      <c r="AD57" s="89" t="str">
        <f t="shared" si="16"/>
        <v/>
      </c>
      <c r="AE57" s="168">
        <f t="shared" si="22"/>
        <v>0</v>
      </c>
      <c r="AF57" s="165">
        <f t="shared" si="28"/>
        <v>0</v>
      </c>
      <c r="AG57" s="70" t="str">
        <f t="shared" si="15"/>
        <v/>
      </c>
      <c r="AH57" s="102" t="str">
        <f t="shared" si="17"/>
        <v/>
      </c>
      <c r="AI57" s="6" t="str">
        <f t="shared" si="7"/>
        <v/>
      </c>
      <c r="AJ57" s="85">
        <f t="shared" si="23"/>
        <v>0</v>
      </c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BC57" s="54"/>
      <c r="BO57" s="54"/>
      <c r="CO57">
        <v>10.6</v>
      </c>
      <c r="CP57">
        <v>39.5</v>
      </c>
      <c r="CQ57">
        <v>0</v>
      </c>
    </row>
    <row r="58" spans="1:95" ht="15.6">
      <c r="A58" s="27">
        <v>34389</v>
      </c>
      <c r="B58">
        <v>19.649999618530298</v>
      </c>
      <c r="C58">
        <v>30.469999313354499</v>
      </c>
      <c r="D58">
        <v>0</v>
      </c>
      <c r="E58">
        <v>36.9306329551749</v>
      </c>
      <c r="F58" s="36">
        <f t="shared" si="1"/>
        <v>4.8878096931332164</v>
      </c>
      <c r="G58" s="41">
        <f t="shared" si="8"/>
        <v>0</v>
      </c>
      <c r="H58" s="42">
        <f t="shared" si="9"/>
        <v>0</v>
      </c>
      <c r="I58" s="61">
        <f t="shared" si="2"/>
        <v>27.764999389648448</v>
      </c>
      <c r="J58" s="35" t="str">
        <f t="shared" si="3"/>
        <v xml:space="preserve"> </v>
      </c>
      <c r="K58" s="89" t="str">
        <f t="shared" si="12"/>
        <v/>
      </c>
      <c r="L58" s="89" t="str">
        <f t="shared" si="18"/>
        <v/>
      </c>
      <c r="M58" s="168">
        <f t="shared" si="20"/>
        <v>0</v>
      </c>
      <c r="N58" s="165">
        <f t="shared" si="27"/>
        <v>0</v>
      </c>
      <c r="O58" s="70" t="str">
        <f t="shared" si="14"/>
        <v/>
      </c>
      <c r="P58" s="102" t="str">
        <f t="shared" si="19"/>
        <v/>
      </c>
      <c r="Q58" s="6" t="str">
        <f t="shared" si="0"/>
        <v/>
      </c>
      <c r="R58" s="85">
        <f t="shared" si="26"/>
        <v>0</v>
      </c>
      <c r="S58" s="27">
        <v>34754</v>
      </c>
      <c r="T58">
        <v>16.629999160766602</v>
      </c>
      <c r="U58">
        <v>34.080001831054702</v>
      </c>
      <c r="V58">
        <v>0</v>
      </c>
      <c r="W58">
        <v>36.9306329551749</v>
      </c>
      <c r="X58" s="36">
        <f t="shared" si="4"/>
        <v>6.2499620106638938</v>
      </c>
      <c r="Y58" s="41">
        <f t="shared" si="10"/>
        <v>0</v>
      </c>
      <c r="Z58" s="42">
        <f t="shared" si="11"/>
        <v>0</v>
      </c>
      <c r="AA58" s="61">
        <f t="shared" si="5"/>
        <v>29.717501163482677</v>
      </c>
      <c r="AB58" s="35" t="str">
        <f t="shared" si="6"/>
        <v xml:space="preserve"> </v>
      </c>
      <c r="AC58" s="76" t="str">
        <f t="shared" si="13"/>
        <v/>
      </c>
      <c r="AD58" s="89" t="str">
        <f t="shared" si="16"/>
        <v/>
      </c>
      <c r="AE58" s="168">
        <f t="shared" si="22"/>
        <v>0</v>
      </c>
      <c r="AF58" s="165">
        <f t="shared" si="28"/>
        <v>0</v>
      </c>
      <c r="AG58" s="70" t="str">
        <f t="shared" si="15"/>
        <v/>
      </c>
      <c r="AH58" s="102" t="str">
        <f t="shared" si="17"/>
        <v/>
      </c>
      <c r="AI58" s="6" t="str">
        <f t="shared" si="7"/>
        <v/>
      </c>
      <c r="AJ58" s="85">
        <f t="shared" si="23"/>
        <v>0</v>
      </c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CO58" s="39">
        <v>11</v>
      </c>
      <c r="CP58" s="39">
        <v>39.5</v>
      </c>
      <c r="CQ58">
        <v>0</v>
      </c>
    </row>
    <row r="59" spans="1:95" ht="15.6">
      <c r="A59" s="27">
        <v>34390</v>
      </c>
      <c r="B59">
        <v>15.6300001144409</v>
      </c>
      <c r="C59">
        <v>31.040000915527301</v>
      </c>
      <c r="D59">
        <v>0.30000001192092901</v>
      </c>
      <c r="E59">
        <v>36.701525305888303</v>
      </c>
      <c r="F59" s="36">
        <f t="shared" si="1"/>
        <v>5.5636359304534846</v>
      </c>
      <c r="G59" s="41">
        <f t="shared" si="8"/>
        <v>0</v>
      </c>
      <c r="H59" s="42">
        <f t="shared" si="9"/>
        <v>0</v>
      </c>
      <c r="I59" s="61">
        <f t="shared" si="2"/>
        <v>27.187500715255702</v>
      </c>
      <c r="J59" s="35" t="str">
        <f t="shared" si="3"/>
        <v xml:space="preserve"> </v>
      </c>
      <c r="K59" s="89" t="str">
        <f t="shared" si="12"/>
        <v/>
      </c>
      <c r="L59" s="89" t="str">
        <f t="shared" si="18"/>
        <v/>
      </c>
      <c r="M59" s="168">
        <f t="shared" si="20"/>
        <v>0</v>
      </c>
      <c r="N59" s="165">
        <f t="shared" si="27"/>
        <v>0</v>
      </c>
      <c r="O59" s="70" t="str">
        <f t="shared" si="14"/>
        <v/>
      </c>
      <c r="P59" s="102" t="str">
        <f t="shared" si="19"/>
        <v/>
      </c>
      <c r="Q59" s="6" t="str">
        <f t="shared" si="0"/>
        <v/>
      </c>
      <c r="R59" s="85">
        <f t="shared" si="26"/>
        <v>0</v>
      </c>
      <c r="S59" s="27">
        <v>34755</v>
      </c>
      <c r="T59">
        <v>17.790000915527301</v>
      </c>
      <c r="U59">
        <v>36.330001831054702</v>
      </c>
      <c r="V59">
        <v>0</v>
      </c>
      <c r="W59">
        <v>36.701525305888303</v>
      </c>
      <c r="X59" s="36">
        <f t="shared" si="4"/>
        <v>6.6551833323276268</v>
      </c>
      <c r="Y59" s="41">
        <f t="shared" si="10"/>
        <v>0</v>
      </c>
      <c r="Z59" s="42">
        <f t="shared" si="11"/>
        <v>0</v>
      </c>
      <c r="AA59" s="61">
        <f t="shared" si="5"/>
        <v>31.695001602172852</v>
      </c>
      <c r="AB59" s="35" t="str">
        <f t="shared" si="6"/>
        <v xml:space="preserve"> </v>
      </c>
      <c r="AC59" s="76" t="str">
        <f t="shared" si="13"/>
        <v/>
      </c>
      <c r="AD59" s="89" t="str">
        <f t="shared" si="16"/>
        <v/>
      </c>
      <c r="AE59" s="168">
        <f t="shared" si="22"/>
        <v>0</v>
      </c>
      <c r="AF59" s="165">
        <f t="shared" si="28"/>
        <v>0</v>
      </c>
      <c r="AG59" s="70" t="str">
        <f t="shared" si="15"/>
        <v/>
      </c>
      <c r="AH59" s="102" t="str">
        <f t="shared" si="17"/>
        <v/>
      </c>
      <c r="AI59" s="6" t="str">
        <f t="shared" si="7"/>
        <v/>
      </c>
      <c r="AJ59" s="85">
        <f t="shared" si="23"/>
        <v>0</v>
      </c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CO59" s="39">
        <v>12</v>
      </c>
      <c r="CP59">
        <v>30</v>
      </c>
      <c r="CQ59">
        <v>0</v>
      </c>
    </row>
    <row r="60" spans="1:95" ht="18">
      <c r="A60" s="27">
        <v>34391</v>
      </c>
      <c r="B60">
        <v>16.2299995422363</v>
      </c>
      <c r="C60">
        <v>33.409999847412102</v>
      </c>
      <c r="D60">
        <v>0.20000000298023199</v>
      </c>
      <c r="E60">
        <v>36.470456374542998</v>
      </c>
      <c r="F60" s="36">
        <f t="shared" si="1"/>
        <v>6.0482255076859275</v>
      </c>
      <c r="G60" s="41">
        <f t="shared" si="8"/>
        <v>0</v>
      </c>
      <c r="H60" s="42">
        <f t="shared" si="9"/>
        <v>0</v>
      </c>
      <c r="I60" s="61">
        <f t="shared" si="2"/>
        <v>29.11499977111815</v>
      </c>
      <c r="J60" s="35" t="str">
        <f t="shared" si="3"/>
        <v xml:space="preserve"> </v>
      </c>
      <c r="K60" s="89" t="str">
        <f t="shared" si="12"/>
        <v/>
      </c>
      <c r="L60" s="89" t="str">
        <f t="shared" si="18"/>
        <v/>
      </c>
      <c r="M60" s="168">
        <f t="shared" si="20"/>
        <v>0</v>
      </c>
      <c r="N60" s="165">
        <f t="shared" si="27"/>
        <v>0</v>
      </c>
      <c r="O60" s="70" t="str">
        <f t="shared" si="14"/>
        <v/>
      </c>
      <c r="P60" s="102" t="str">
        <f t="shared" si="19"/>
        <v/>
      </c>
      <c r="Q60" s="6" t="str">
        <f t="shared" si="0"/>
        <v/>
      </c>
      <c r="R60" s="85">
        <f t="shared" si="26"/>
        <v>0</v>
      </c>
      <c r="S60" s="27">
        <v>34756</v>
      </c>
      <c r="T60">
        <v>17.780000686645501</v>
      </c>
      <c r="U60">
        <v>37.049999237060497</v>
      </c>
      <c r="V60">
        <v>0</v>
      </c>
      <c r="W60">
        <v>36.470456374542998</v>
      </c>
      <c r="X60" s="36">
        <f t="shared" si="4"/>
        <v>6.7955768057039601</v>
      </c>
      <c r="Y60" s="41">
        <f t="shared" si="10"/>
        <v>0</v>
      </c>
      <c r="Z60" s="42">
        <f t="shared" si="11"/>
        <v>0</v>
      </c>
      <c r="AA60" s="61">
        <f t="shared" si="5"/>
        <v>32.232499599456744</v>
      </c>
      <c r="AB60" s="35" t="str">
        <f t="shared" si="6"/>
        <v xml:space="preserve"> </v>
      </c>
      <c r="AC60" s="76" t="str">
        <f t="shared" si="13"/>
        <v/>
      </c>
      <c r="AD60" s="89" t="str">
        <f t="shared" si="16"/>
        <v/>
      </c>
      <c r="AE60" s="168">
        <f t="shared" si="22"/>
        <v>0</v>
      </c>
      <c r="AF60" s="165">
        <f t="shared" si="28"/>
        <v>0</v>
      </c>
      <c r="AG60" s="70" t="str">
        <f t="shared" si="15"/>
        <v/>
      </c>
      <c r="AH60" s="102" t="str">
        <f t="shared" si="17"/>
        <v/>
      </c>
      <c r="AI60" s="6" t="str">
        <f t="shared" si="7"/>
        <v/>
      </c>
      <c r="AJ60" s="85">
        <f t="shared" si="23"/>
        <v>0</v>
      </c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BO60" s="9"/>
      <c r="CO60">
        <v>13.1</v>
      </c>
      <c r="CP60">
        <v>27.5</v>
      </c>
      <c r="CQ60">
        <v>0</v>
      </c>
    </row>
    <row r="61" spans="1:95" ht="15.6">
      <c r="A61" s="27">
        <v>34392</v>
      </c>
      <c r="B61">
        <v>18.7299995422363</v>
      </c>
      <c r="C61">
        <v>20.709999084472699</v>
      </c>
      <c r="D61">
        <v>4.0999999046325701</v>
      </c>
      <c r="E61">
        <v>36.2374572503943</v>
      </c>
      <c r="F61" s="36">
        <f t="shared" si="1"/>
        <v>1.796035160008842</v>
      </c>
      <c r="G61" s="41">
        <f t="shared" si="8"/>
        <v>2.6631717766254965</v>
      </c>
      <c r="H61" s="42">
        <f t="shared" si="9"/>
        <v>5.326343553250993E-2</v>
      </c>
      <c r="I61" s="61">
        <f t="shared" si="2"/>
        <v>20.214999198913599</v>
      </c>
      <c r="J61" s="35" t="str">
        <f t="shared" si="3"/>
        <v xml:space="preserve"> </v>
      </c>
      <c r="K61" s="89" t="str">
        <f t="shared" si="12"/>
        <v/>
      </c>
      <c r="L61" s="89" t="str">
        <f t="shared" si="18"/>
        <v/>
      </c>
      <c r="M61" s="168">
        <f t="shared" si="20"/>
        <v>0.10912492283970554</v>
      </c>
      <c r="N61" s="165">
        <f t="shared" si="27"/>
        <v>0</v>
      </c>
      <c r="O61" s="70" t="str">
        <f t="shared" si="14"/>
        <v/>
      </c>
      <c r="P61" s="102" t="str">
        <f t="shared" si="19"/>
        <v/>
      </c>
      <c r="Q61" s="6" t="str">
        <f t="shared" si="0"/>
        <v/>
      </c>
      <c r="R61" s="85">
        <f t="shared" si="26"/>
        <v>0</v>
      </c>
      <c r="S61" s="27">
        <v>34757</v>
      </c>
      <c r="T61">
        <v>18.829999923706101</v>
      </c>
      <c r="U61">
        <v>35.130001068115199</v>
      </c>
      <c r="V61">
        <v>0</v>
      </c>
      <c r="W61">
        <v>36.2374572503943</v>
      </c>
      <c r="X61" s="36">
        <f t="shared" si="4"/>
        <v>6.1503152778350545</v>
      </c>
      <c r="Y61" s="41">
        <f t="shared" si="10"/>
        <v>0</v>
      </c>
      <c r="Z61" s="42">
        <f t="shared" si="11"/>
        <v>0</v>
      </c>
      <c r="AA61" s="61">
        <f t="shared" si="5"/>
        <v>31.055000782012925</v>
      </c>
      <c r="AB61" s="35" t="str">
        <f t="shared" si="6"/>
        <v xml:space="preserve"> </v>
      </c>
      <c r="AC61" s="76" t="str">
        <f t="shared" si="13"/>
        <v/>
      </c>
      <c r="AD61" s="89" t="str">
        <f t="shared" si="16"/>
        <v/>
      </c>
      <c r="AE61" s="168">
        <f t="shared" si="22"/>
        <v>0</v>
      </c>
      <c r="AF61" s="165">
        <f t="shared" si="28"/>
        <v>0</v>
      </c>
      <c r="AG61" s="70" t="str">
        <f t="shared" si="15"/>
        <v/>
      </c>
      <c r="AH61" s="102" t="str">
        <f t="shared" si="17"/>
        <v/>
      </c>
      <c r="AI61" s="6" t="str">
        <f t="shared" si="7"/>
        <v/>
      </c>
      <c r="AJ61" s="85">
        <f t="shared" si="23"/>
        <v>0</v>
      </c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CO61">
        <v>19.100000000000001</v>
      </c>
      <c r="CP61">
        <v>30.1</v>
      </c>
      <c r="CQ61">
        <v>0</v>
      </c>
    </row>
    <row r="62" spans="1:95" ht="15.6">
      <c r="A62" s="27">
        <v>34393</v>
      </c>
      <c r="B62">
        <v>10.689999580383301</v>
      </c>
      <c r="C62">
        <v>22.340000152587901</v>
      </c>
      <c r="D62">
        <v>28.299999237060501</v>
      </c>
      <c r="E62">
        <v>36.002559022697</v>
      </c>
      <c r="F62" s="36">
        <f t="shared" si="1"/>
        <v>3.9586043501837263</v>
      </c>
      <c r="G62" s="41">
        <f t="shared" si="8"/>
        <v>27.796287533539015</v>
      </c>
      <c r="H62" s="42">
        <f t="shared" si="9"/>
        <v>0.55592575067078032</v>
      </c>
      <c r="I62" s="61">
        <f t="shared" si="2"/>
        <v>19.42750000953675</v>
      </c>
      <c r="J62" s="35">
        <f t="shared" si="3"/>
        <v>1</v>
      </c>
      <c r="K62" s="89">
        <f t="shared" si="12"/>
        <v>1</v>
      </c>
      <c r="L62" s="89" t="str">
        <f t="shared" si="18"/>
        <v/>
      </c>
      <c r="M62" s="168">
        <f t="shared" si="20"/>
        <v>0.11540219051541369</v>
      </c>
      <c r="N62" s="165">
        <f t="shared" si="27"/>
        <v>0</v>
      </c>
      <c r="O62" s="70" t="str">
        <f t="shared" si="14"/>
        <v/>
      </c>
      <c r="P62" s="102" t="str">
        <f t="shared" si="19"/>
        <v/>
      </c>
      <c r="Q62" s="6" t="str">
        <f t="shared" si="0"/>
        <v/>
      </c>
      <c r="R62" s="85">
        <f t="shared" si="26"/>
        <v>0</v>
      </c>
      <c r="S62" s="27">
        <v>34758</v>
      </c>
      <c r="T62">
        <v>19.639999389648398</v>
      </c>
      <c r="U62">
        <v>27.920000076293899</v>
      </c>
      <c r="V62">
        <v>0.40000000596046398</v>
      </c>
      <c r="W62">
        <v>36.002559022697</v>
      </c>
      <c r="X62" s="36">
        <f t="shared" si="4"/>
        <v>4.0438477050277459</v>
      </c>
      <c r="Y62" s="41">
        <f t="shared" si="10"/>
        <v>0</v>
      </c>
      <c r="Z62" s="42">
        <f t="shared" si="11"/>
        <v>0</v>
      </c>
      <c r="AA62" s="61">
        <f t="shared" si="5"/>
        <v>25.849999904632526</v>
      </c>
      <c r="AB62" s="35" t="str">
        <f t="shared" si="6"/>
        <v xml:space="preserve"> </v>
      </c>
      <c r="AC62" s="76" t="str">
        <f t="shared" si="13"/>
        <v/>
      </c>
      <c r="AD62" s="89" t="str">
        <f t="shared" si="16"/>
        <v/>
      </c>
      <c r="AE62" s="168">
        <f t="shared" si="22"/>
        <v>0</v>
      </c>
      <c r="AF62" s="165">
        <f t="shared" si="28"/>
        <v>0</v>
      </c>
      <c r="AG62" s="70" t="str">
        <f t="shared" si="15"/>
        <v/>
      </c>
      <c r="AH62" s="102" t="str">
        <f t="shared" si="17"/>
        <v/>
      </c>
      <c r="AI62" s="6" t="str">
        <f t="shared" si="7"/>
        <v/>
      </c>
      <c r="AJ62" s="85">
        <f t="shared" si="23"/>
        <v>0</v>
      </c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CO62">
        <v>15.3</v>
      </c>
      <c r="CP62">
        <v>28.5</v>
      </c>
      <c r="CQ62">
        <v>0</v>
      </c>
    </row>
    <row r="63" spans="1:95" ht="15.6">
      <c r="A63" s="27">
        <v>34394</v>
      </c>
      <c r="B63">
        <v>8.6400003433227504</v>
      </c>
      <c r="C63">
        <v>24.129999160766602</v>
      </c>
      <c r="D63">
        <v>0.40000000596046398</v>
      </c>
      <c r="E63">
        <v>35.765792780706199</v>
      </c>
      <c r="F63" s="36">
        <f t="shared" si="1"/>
        <v>4.5174242727227663</v>
      </c>
      <c r="G63" s="41">
        <f t="shared" si="8"/>
        <v>24.582348121321267</v>
      </c>
      <c r="H63" s="42">
        <f t="shared" si="9"/>
        <v>0.49164696242642536</v>
      </c>
      <c r="I63" s="61">
        <f t="shared" si="2"/>
        <v>20.25749945640564</v>
      </c>
      <c r="J63" s="35">
        <f t="shared" si="3"/>
        <v>1</v>
      </c>
      <c r="K63" s="89">
        <f t="shared" si="12"/>
        <v>1</v>
      </c>
      <c r="L63" s="89" t="str">
        <f t="shared" si="18"/>
        <v/>
      </c>
      <c r="M63" s="168">
        <f t="shared" si="20"/>
        <v>0.10852120096902843</v>
      </c>
      <c r="N63" s="165">
        <f t="shared" si="27"/>
        <v>0</v>
      </c>
      <c r="O63" s="70" t="str">
        <f t="shared" si="14"/>
        <v/>
      </c>
      <c r="P63" s="102" t="str">
        <f t="shared" si="19"/>
        <v/>
      </c>
      <c r="Q63" s="6" t="str">
        <f t="shared" si="0"/>
        <v/>
      </c>
      <c r="R63" s="85">
        <f t="shared" si="26"/>
        <v>0</v>
      </c>
      <c r="S63" s="27">
        <v>34759</v>
      </c>
      <c r="T63">
        <v>15.430000305175801</v>
      </c>
      <c r="U63">
        <v>29.75</v>
      </c>
      <c r="V63">
        <v>0</v>
      </c>
      <c r="W63">
        <v>35.765792780706199</v>
      </c>
      <c r="X63" s="36">
        <f t="shared" si="4"/>
        <v>5.1318619705834072</v>
      </c>
      <c r="Y63" s="41">
        <f t="shared" si="10"/>
        <v>0</v>
      </c>
      <c r="Z63" s="42">
        <f t="shared" si="11"/>
        <v>0</v>
      </c>
      <c r="AA63" s="61">
        <f t="shared" si="5"/>
        <v>26.170000076293949</v>
      </c>
      <c r="AB63" s="35" t="str">
        <f t="shared" si="6"/>
        <v xml:space="preserve"> </v>
      </c>
      <c r="AC63" s="76" t="str">
        <f t="shared" si="13"/>
        <v/>
      </c>
      <c r="AD63" s="89" t="str">
        <f t="shared" si="16"/>
        <v/>
      </c>
      <c r="AE63" s="168">
        <f t="shared" si="22"/>
        <v>0</v>
      </c>
      <c r="AF63" s="165">
        <f t="shared" si="28"/>
        <v>0</v>
      </c>
      <c r="AG63" s="70" t="str">
        <f t="shared" si="15"/>
        <v/>
      </c>
      <c r="AH63" s="102" t="str">
        <f t="shared" si="17"/>
        <v/>
      </c>
      <c r="AI63" s="6" t="str">
        <f t="shared" si="7"/>
        <v/>
      </c>
      <c r="AJ63" s="85">
        <f t="shared" si="23"/>
        <v>0</v>
      </c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CO63">
        <v>14.6</v>
      </c>
      <c r="CP63" s="39">
        <v>28.5</v>
      </c>
      <c r="CQ63">
        <v>0</v>
      </c>
    </row>
    <row r="64" spans="1:95" ht="15.6">
      <c r="A64" s="27">
        <v>34395</v>
      </c>
      <c r="B64">
        <v>10.310000419616699</v>
      </c>
      <c r="C64">
        <v>26.159999847412099</v>
      </c>
      <c r="D64">
        <v>0</v>
      </c>
      <c r="E64">
        <v>35.527189613677002</v>
      </c>
      <c r="F64" s="36">
        <f t="shared" si="1"/>
        <v>4.7847776300472562</v>
      </c>
      <c r="G64" s="41">
        <f t="shared" si="8"/>
        <v>20.75452601728346</v>
      </c>
      <c r="H64" s="42">
        <f t="shared" si="9"/>
        <v>0.41509052034566918</v>
      </c>
      <c r="I64" s="61">
        <f t="shared" si="2"/>
        <v>22.19749999046325</v>
      </c>
      <c r="J64" s="35">
        <f t="shared" si="3"/>
        <v>1</v>
      </c>
      <c r="K64" s="89">
        <f t="shared" si="12"/>
        <v>1</v>
      </c>
      <c r="L64" s="89" t="str">
        <f t="shared" si="18"/>
        <v/>
      </c>
      <c r="M64" s="168">
        <f t="shared" si="20"/>
        <v>0</v>
      </c>
      <c r="N64" s="165">
        <f t="shared" si="27"/>
        <v>0</v>
      </c>
      <c r="O64" s="70" t="str">
        <f t="shared" si="14"/>
        <v/>
      </c>
      <c r="P64" s="102" t="str">
        <f t="shared" si="19"/>
        <v/>
      </c>
      <c r="Q64" s="6" t="str">
        <f t="shared" si="0"/>
        <v/>
      </c>
      <c r="R64" s="85">
        <f t="shared" si="26"/>
        <v>0</v>
      </c>
      <c r="S64" s="27">
        <v>34760</v>
      </c>
      <c r="T64">
        <v>15.789999961853001</v>
      </c>
      <c r="U64">
        <v>29.7399997711182</v>
      </c>
      <c r="V64">
        <v>0</v>
      </c>
      <c r="W64">
        <v>35.527189613677002</v>
      </c>
      <c r="X64" s="36">
        <f t="shared" si="4"/>
        <v>5.0531383069305411</v>
      </c>
      <c r="Y64" s="41">
        <f t="shared" si="10"/>
        <v>0</v>
      </c>
      <c r="Z64" s="42">
        <f t="shared" si="11"/>
        <v>0</v>
      </c>
      <c r="AA64" s="61">
        <f t="shared" si="5"/>
        <v>26.252499818801901</v>
      </c>
      <c r="AB64" s="35" t="str">
        <f t="shared" si="6"/>
        <v xml:space="preserve"> </v>
      </c>
      <c r="AC64" s="76" t="str">
        <f t="shared" si="13"/>
        <v/>
      </c>
      <c r="AD64" s="89" t="str">
        <f t="shared" si="16"/>
        <v/>
      </c>
      <c r="AE64" s="168">
        <f t="shared" si="22"/>
        <v>0</v>
      </c>
      <c r="AF64" s="165">
        <f t="shared" si="28"/>
        <v>0</v>
      </c>
      <c r="AG64" s="70" t="str">
        <f t="shared" si="15"/>
        <v/>
      </c>
      <c r="AH64" s="102" t="str">
        <f t="shared" si="17"/>
        <v/>
      </c>
      <c r="AI64" s="6" t="str">
        <f t="shared" si="7"/>
        <v/>
      </c>
      <c r="AJ64" s="85">
        <f t="shared" si="23"/>
        <v>0</v>
      </c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CO64">
        <v>18.5</v>
      </c>
      <c r="CP64">
        <v>28</v>
      </c>
      <c r="CQ64">
        <v>0</v>
      </c>
    </row>
    <row r="65" spans="1:95" ht="15.6">
      <c r="A65" s="27">
        <v>34396</v>
      </c>
      <c r="B65">
        <v>11.310000419616699</v>
      </c>
      <c r="C65">
        <v>26.25</v>
      </c>
      <c r="D65">
        <v>0</v>
      </c>
      <c r="E65">
        <v>35.286780610864398</v>
      </c>
      <c r="F65" s="36">
        <f t="shared" si="1"/>
        <v>4.6837400687508906</v>
      </c>
      <c r="G65" s="41">
        <f t="shared" si="8"/>
        <v>17.007533962282746</v>
      </c>
      <c r="H65" s="42">
        <f t="shared" si="9"/>
        <v>0.34015067924565495</v>
      </c>
      <c r="I65" s="61">
        <f t="shared" si="2"/>
        <v>22.515000104904175</v>
      </c>
      <c r="J65" s="35">
        <f t="shared" si="3"/>
        <v>1</v>
      </c>
      <c r="K65" s="89">
        <f t="shared" si="12"/>
        <v>1</v>
      </c>
      <c r="L65" s="89" t="str">
        <f t="shared" si="18"/>
        <v/>
      </c>
      <c r="M65" s="168">
        <f t="shared" si="20"/>
        <v>0</v>
      </c>
      <c r="N65" s="165">
        <f t="shared" si="27"/>
        <v>0</v>
      </c>
      <c r="O65" s="70" t="str">
        <f t="shared" si="14"/>
        <v/>
      </c>
      <c r="P65" s="102" t="str">
        <f t="shared" si="19"/>
        <v/>
      </c>
      <c r="Q65" s="6" t="str">
        <f t="shared" si="0"/>
        <v/>
      </c>
      <c r="R65" s="85">
        <f t="shared" si="26"/>
        <v>0</v>
      </c>
      <c r="S65" s="27">
        <v>34761</v>
      </c>
      <c r="T65">
        <v>13.5100002288818</v>
      </c>
      <c r="U65">
        <v>30.079999923706101</v>
      </c>
      <c r="V65">
        <v>0</v>
      </c>
      <c r="W65">
        <v>35.286780610864398</v>
      </c>
      <c r="X65" s="36">
        <f t="shared" si="4"/>
        <v>5.3391901403129571</v>
      </c>
      <c r="Y65" s="41">
        <f t="shared" si="10"/>
        <v>0</v>
      </c>
      <c r="Z65" s="42">
        <f t="shared" si="11"/>
        <v>0</v>
      </c>
      <c r="AA65" s="61">
        <f t="shared" si="5"/>
        <v>25.937500000000025</v>
      </c>
      <c r="AB65" s="35" t="str">
        <f t="shared" si="6"/>
        <v xml:space="preserve"> </v>
      </c>
      <c r="AC65" s="76" t="str">
        <f t="shared" si="13"/>
        <v/>
      </c>
      <c r="AD65" s="89" t="str">
        <f t="shared" si="16"/>
        <v/>
      </c>
      <c r="AE65" s="168">
        <f t="shared" si="22"/>
        <v>0</v>
      </c>
      <c r="AF65" s="165">
        <f t="shared" si="28"/>
        <v>0</v>
      </c>
      <c r="AG65" s="70" t="str">
        <f t="shared" si="15"/>
        <v/>
      </c>
      <c r="AH65" s="102" t="str">
        <f t="shared" si="17"/>
        <v/>
      </c>
      <c r="AI65" s="6" t="str">
        <f t="shared" si="7"/>
        <v/>
      </c>
      <c r="AJ65" s="85">
        <f t="shared" si="23"/>
        <v>0</v>
      </c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CO65">
        <v>17.3</v>
      </c>
      <c r="CP65">
        <v>27.2</v>
      </c>
      <c r="CQ65">
        <v>0.1</v>
      </c>
    </row>
    <row r="66" spans="1:95" ht="15.6">
      <c r="A66" s="27">
        <v>34397</v>
      </c>
      <c r="B66">
        <v>9.5399999618530291</v>
      </c>
      <c r="C66">
        <v>24.4899997711182</v>
      </c>
      <c r="D66">
        <v>0</v>
      </c>
      <c r="E66">
        <v>35.044596861523303</v>
      </c>
      <c r="F66" s="36">
        <f t="shared" si="1"/>
        <v>4.42863421951383</v>
      </c>
      <c r="G66" s="41">
        <f t="shared" si="8"/>
        <v>13.464626586671683</v>
      </c>
      <c r="H66" s="42">
        <f t="shared" si="9"/>
        <v>0.26929253173343365</v>
      </c>
      <c r="I66" s="61">
        <f t="shared" si="2"/>
        <v>20.752499818801908</v>
      </c>
      <c r="J66" s="35">
        <f t="shared" si="3"/>
        <v>1</v>
      </c>
      <c r="K66" s="89">
        <f t="shared" si="12"/>
        <v>1</v>
      </c>
      <c r="L66" s="89" t="str">
        <f t="shared" si="18"/>
        <v/>
      </c>
      <c r="M66" s="168">
        <f t="shared" si="20"/>
        <v>9.8068352295972105E-2</v>
      </c>
      <c r="N66" s="165">
        <f t="shared" si="27"/>
        <v>0</v>
      </c>
      <c r="O66" s="70" t="str">
        <f t="shared" si="14"/>
        <v/>
      </c>
      <c r="P66" s="102" t="str">
        <f t="shared" si="19"/>
        <v/>
      </c>
      <c r="Q66" s="6" t="str">
        <f t="shared" si="0"/>
        <v/>
      </c>
      <c r="R66" s="85">
        <f t="shared" si="26"/>
        <v>0</v>
      </c>
      <c r="S66" s="27">
        <v>34762</v>
      </c>
      <c r="T66">
        <v>11.5900001525879</v>
      </c>
      <c r="U66">
        <v>28.25</v>
      </c>
      <c r="V66">
        <v>0</v>
      </c>
      <c r="W66">
        <v>35.044596861523303</v>
      </c>
      <c r="X66" s="36">
        <f t="shared" si="4"/>
        <v>5.0651463892641511</v>
      </c>
      <c r="Y66" s="41">
        <f t="shared" si="10"/>
        <v>0</v>
      </c>
      <c r="Z66" s="42">
        <f t="shared" si="11"/>
        <v>0</v>
      </c>
      <c r="AA66" s="61">
        <f t="shared" si="5"/>
        <v>24.085000038146973</v>
      </c>
      <c r="AB66" s="35" t="str">
        <f t="shared" si="6"/>
        <v xml:space="preserve"> </v>
      </c>
      <c r="AC66" s="76" t="str">
        <f t="shared" si="13"/>
        <v/>
      </c>
      <c r="AD66" s="89" t="str">
        <f t="shared" si="16"/>
        <v/>
      </c>
      <c r="AE66" s="168">
        <f t="shared" si="22"/>
        <v>0</v>
      </c>
      <c r="AF66" s="165">
        <f t="shared" si="28"/>
        <v>0</v>
      </c>
      <c r="AG66" s="70" t="str">
        <f t="shared" si="15"/>
        <v/>
      </c>
      <c r="AH66" s="102" t="str">
        <f t="shared" si="17"/>
        <v/>
      </c>
      <c r="AI66" s="6" t="str">
        <f t="shared" si="7"/>
        <v/>
      </c>
      <c r="AJ66" s="85">
        <f t="shared" si="23"/>
        <v>0</v>
      </c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CO66">
        <v>17</v>
      </c>
      <c r="CP66">
        <v>31.6</v>
      </c>
      <c r="CQ66">
        <v>0</v>
      </c>
    </row>
    <row r="67" spans="1:95" ht="15.6">
      <c r="A67" s="27">
        <v>34398</v>
      </c>
      <c r="B67">
        <v>10.060000419616699</v>
      </c>
      <c r="C67">
        <v>23.25</v>
      </c>
      <c r="D67">
        <v>0</v>
      </c>
      <c r="E67">
        <v>34.8006694549088</v>
      </c>
      <c r="F67" s="36">
        <f t="shared" si="1"/>
        <v>4.0881234130920356</v>
      </c>
      <c r="G67" s="41">
        <f t="shared" si="8"/>
        <v>10.194127856198055</v>
      </c>
      <c r="H67" s="42">
        <f t="shared" si="9"/>
        <v>0.20388255712396108</v>
      </c>
      <c r="I67" s="61">
        <f t="shared" si="2"/>
        <v>19.952500104904175</v>
      </c>
      <c r="J67" s="35">
        <f t="shared" si="3"/>
        <v>1</v>
      </c>
      <c r="K67" s="89" t="str">
        <f t="shared" si="12"/>
        <v/>
      </c>
      <c r="L67" s="89" t="str">
        <f t="shared" si="18"/>
        <v/>
      </c>
      <c r="M67" s="168">
        <f t="shared" si="20"/>
        <v>0.11214271921435921</v>
      </c>
      <c r="N67" s="165">
        <f t="shared" si="27"/>
        <v>0</v>
      </c>
      <c r="O67" s="70" t="str">
        <f t="shared" si="14"/>
        <v/>
      </c>
      <c r="P67" s="102" t="str">
        <f t="shared" si="19"/>
        <v/>
      </c>
      <c r="Q67" s="6" t="str">
        <f t="shared" ref="Q67:Q130" si="29">IF(R67&gt;R66,A67,"")</f>
        <v/>
      </c>
      <c r="R67" s="85">
        <f t="shared" si="26"/>
        <v>0</v>
      </c>
      <c r="S67" s="27">
        <v>34763</v>
      </c>
      <c r="T67">
        <v>12.3900003433228</v>
      </c>
      <c r="U67">
        <v>31.159999847412099</v>
      </c>
      <c r="V67">
        <v>0</v>
      </c>
      <c r="W67">
        <v>34.8006694549088</v>
      </c>
      <c r="X67" s="36">
        <f t="shared" si="4"/>
        <v>5.6014750422978166</v>
      </c>
      <c r="Y67" s="41">
        <f t="shared" si="10"/>
        <v>0</v>
      </c>
      <c r="Z67" s="42">
        <f t="shared" si="11"/>
        <v>0</v>
      </c>
      <c r="AA67" s="61">
        <f t="shared" si="5"/>
        <v>26.467499971389774</v>
      </c>
      <c r="AB67" s="35" t="str">
        <f t="shared" si="6"/>
        <v xml:space="preserve"> </v>
      </c>
      <c r="AC67" s="76" t="str">
        <f t="shared" si="13"/>
        <v/>
      </c>
      <c r="AD67" s="89" t="str">
        <f t="shared" si="16"/>
        <v/>
      </c>
      <c r="AE67" s="168">
        <f t="shared" si="22"/>
        <v>0</v>
      </c>
      <c r="AF67" s="165">
        <f t="shared" si="28"/>
        <v>0</v>
      </c>
      <c r="AG67" s="70" t="str">
        <f t="shared" si="15"/>
        <v/>
      </c>
      <c r="AH67" s="102" t="str">
        <f t="shared" si="17"/>
        <v/>
      </c>
      <c r="AI67" s="6" t="str">
        <f t="shared" si="7"/>
        <v/>
      </c>
      <c r="AJ67" s="85">
        <f t="shared" si="23"/>
        <v>0</v>
      </c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CO67" s="39">
        <v>15</v>
      </c>
      <c r="CP67">
        <v>35.200000000000003</v>
      </c>
      <c r="CQ67">
        <v>0</v>
      </c>
    </row>
    <row r="68" spans="1:95" ht="15.6">
      <c r="A68" s="27">
        <v>34399</v>
      </c>
      <c r="B68">
        <v>9.2799997329711896</v>
      </c>
      <c r="C68">
        <v>23.780000686645501</v>
      </c>
      <c r="D68">
        <v>0</v>
      </c>
      <c r="E68">
        <v>34.555029480275898</v>
      </c>
      <c r="F68" s="36">
        <f t="shared" ref="F68:F131" si="30">0.0023*(AVERAGE(B68:C68)+17.8)*(C68-B68)^0.5*E68/2.45</f>
        <v>4.2406344872157407</v>
      </c>
      <c r="G68" s="41">
        <f t="shared" si="8"/>
        <v>6.8016202664254619</v>
      </c>
      <c r="H68" s="42">
        <f t="shared" si="9"/>
        <v>0.13603240532850924</v>
      </c>
      <c r="I68" s="61">
        <f t="shared" ref="I68:I131" si="31">(C68-(C68-B68)/4)</f>
        <v>20.155000448226922</v>
      </c>
      <c r="J68" s="35" t="str">
        <f t="shared" ref="J68:J131" si="32">IF(H68&gt;$AN$3,1," ")</f>
        <v xml:space="preserve"> </v>
      </c>
      <c r="K68" s="89" t="str">
        <f t="shared" si="12"/>
        <v/>
      </c>
      <c r="L68" s="89" t="str">
        <f t="shared" si="18"/>
        <v/>
      </c>
      <c r="M68" s="168">
        <f t="shared" si="20"/>
        <v>0.10991825589835498</v>
      </c>
      <c r="N68" s="165">
        <f t="shared" si="27"/>
        <v>0</v>
      </c>
      <c r="O68" s="70" t="str">
        <f t="shared" si="14"/>
        <v/>
      </c>
      <c r="P68" s="102" t="str">
        <f t="shared" si="19"/>
        <v/>
      </c>
      <c r="Q68" s="6" t="str">
        <f t="shared" si="29"/>
        <v/>
      </c>
      <c r="R68" s="85">
        <f t="shared" si="26"/>
        <v>0</v>
      </c>
      <c r="S68" s="27">
        <v>34764</v>
      </c>
      <c r="T68">
        <v>16.069999694824201</v>
      </c>
      <c r="U68">
        <v>34.439998626708999</v>
      </c>
      <c r="V68">
        <v>0</v>
      </c>
      <c r="W68">
        <v>34.555029480275898</v>
      </c>
      <c r="X68" s="36">
        <f t="shared" ref="X68:X131" si="33">0.0023*(AVERAGE(T68:U68)+17.8)*(U68-T68)^0.5*W68/2.45</f>
        <v>5.9861992763395042</v>
      </c>
      <c r="Y68" s="41">
        <f t="shared" si="10"/>
        <v>0</v>
      </c>
      <c r="Z68" s="42">
        <f t="shared" si="11"/>
        <v>0</v>
      </c>
      <c r="AA68" s="61">
        <f t="shared" ref="AA68:AA131" si="34">(U68-(U68-T68)/4)</f>
        <v>29.8474988937378</v>
      </c>
      <c r="AB68" s="35" t="str">
        <f t="shared" ref="AB68:AB131" si="35">IF(Z68&gt;AN$3,1," ")</f>
        <v xml:space="preserve"> </v>
      </c>
      <c r="AC68" s="76" t="str">
        <f t="shared" si="13"/>
        <v/>
      </c>
      <c r="AD68" s="89" t="str">
        <f t="shared" si="16"/>
        <v/>
      </c>
      <c r="AE68" s="168">
        <f t="shared" si="22"/>
        <v>0</v>
      </c>
      <c r="AF68" s="165">
        <f t="shared" si="28"/>
        <v>0</v>
      </c>
      <c r="AG68" s="70" t="str">
        <f t="shared" si="15"/>
        <v/>
      </c>
      <c r="AH68" s="102" t="str">
        <f t="shared" si="17"/>
        <v/>
      </c>
      <c r="AI68" s="6" t="str">
        <f t="shared" ref="AI68:AI131" si="36">IF(AJ68&gt;AJ67,S68,"")</f>
        <v/>
      </c>
      <c r="AJ68" s="85">
        <f t="shared" si="23"/>
        <v>0</v>
      </c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CO68" s="39">
        <v>14</v>
      </c>
      <c r="CP68">
        <v>36.799999999999997</v>
      </c>
      <c r="CQ68">
        <v>0</v>
      </c>
    </row>
    <row r="69" spans="1:95" ht="15.6">
      <c r="A69" s="27">
        <v>34400</v>
      </c>
      <c r="B69">
        <v>9.0100002288818395</v>
      </c>
      <c r="C69">
        <v>27.420000076293899</v>
      </c>
      <c r="D69">
        <v>0</v>
      </c>
      <c r="E69">
        <v>34.307708026879602</v>
      </c>
      <c r="F69" s="36">
        <f t="shared" si="30"/>
        <v>4.9769556467531952</v>
      </c>
      <c r="G69" s="41">
        <f t="shared" ref="G69:G132" si="37">IF((D69+G68-($AN$2*F69))&gt;0,IF((D69+G68-($AN$2*F69))&gt;$AN$1,$AN$1,(D69+G68-($AN$2*F69))),0)</f>
        <v>2.8200557490229055</v>
      </c>
      <c r="H69" s="42">
        <f t="shared" ref="H69:H132" si="38">IF(G69/$AN$1&gt;1,1,G69/$AN$1)</f>
        <v>5.6401114980458106E-2</v>
      </c>
      <c r="I69" s="61">
        <f t="shared" si="31"/>
        <v>22.817500114440882</v>
      </c>
      <c r="J69" s="35" t="str">
        <f t="shared" si="32"/>
        <v xml:space="preserve"> </v>
      </c>
      <c r="K69" s="89" t="str">
        <f t="shared" si="12"/>
        <v/>
      </c>
      <c r="L69" s="89" t="str">
        <f t="shared" si="18"/>
        <v/>
      </c>
      <c r="M69" s="168">
        <f t="shared" si="20"/>
        <v>0</v>
      </c>
      <c r="N69" s="165">
        <f t="shared" si="27"/>
        <v>0</v>
      </c>
      <c r="O69" s="70" t="str">
        <f t="shared" si="14"/>
        <v/>
      </c>
      <c r="P69" s="102" t="str">
        <f t="shared" si="19"/>
        <v/>
      </c>
      <c r="Q69" s="6" t="str">
        <f t="shared" si="29"/>
        <v/>
      </c>
      <c r="R69" s="85">
        <f t="shared" si="26"/>
        <v>0</v>
      </c>
      <c r="S69" s="27">
        <v>34765</v>
      </c>
      <c r="T69">
        <v>19.680000305175799</v>
      </c>
      <c r="U69">
        <v>33.040000915527301</v>
      </c>
      <c r="V69">
        <v>0</v>
      </c>
      <c r="W69">
        <v>34.307708026879602</v>
      </c>
      <c r="X69" s="36">
        <f t="shared" si="33"/>
        <v>5.1985923905821316</v>
      </c>
      <c r="Y69" s="41">
        <f t="shared" ref="Y69:Y132" si="39">IF((V69+Y68-($AN$2*X69))&gt;0,IF((V69+Y68-($AN$2*X69))&gt;$AN$1,$AN$1,(V69+Y68-($AN$2*X69))),0)</f>
        <v>0</v>
      </c>
      <c r="Z69" s="42">
        <f t="shared" ref="Z69:Z132" si="40">IF(Y69/$AN$1&gt;1,1,Y69/$AN$1)</f>
        <v>0</v>
      </c>
      <c r="AA69" s="61">
        <f t="shared" si="34"/>
        <v>29.700000762939425</v>
      </c>
      <c r="AB69" s="35" t="str">
        <f t="shared" si="35"/>
        <v xml:space="preserve"> </v>
      </c>
      <c r="AC69" s="76" t="str">
        <f t="shared" si="13"/>
        <v/>
      </c>
      <c r="AD69" s="89" t="str">
        <f t="shared" si="16"/>
        <v/>
      </c>
      <c r="AE69" s="168">
        <f t="shared" si="22"/>
        <v>0</v>
      </c>
      <c r="AF69" s="165">
        <f t="shared" si="28"/>
        <v>0</v>
      </c>
      <c r="AG69" s="70" t="str">
        <f t="shared" si="15"/>
        <v/>
      </c>
      <c r="AH69" s="102" t="str">
        <f t="shared" si="17"/>
        <v/>
      </c>
      <c r="AI69" s="6" t="str">
        <f t="shared" si="36"/>
        <v/>
      </c>
      <c r="AJ69" s="85">
        <f t="shared" si="23"/>
        <v>0</v>
      </c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CO69">
        <v>13</v>
      </c>
      <c r="CP69">
        <v>36.5</v>
      </c>
      <c r="CQ69">
        <v>0</v>
      </c>
    </row>
    <row r="70" spans="1:95" ht="15.6">
      <c r="A70" s="27">
        <v>34401</v>
      </c>
      <c r="B70">
        <v>13.1599998474121</v>
      </c>
      <c r="C70">
        <v>25.959999084472699</v>
      </c>
      <c r="D70">
        <v>0</v>
      </c>
      <c r="E70">
        <v>34.058736183975</v>
      </c>
      <c r="F70" s="36">
        <f t="shared" si="30"/>
        <v>4.2736811124838825</v>
      </c>
      <c r="G70" s="41">
        <f t="shared" si="37"/>
        <v>0</v>
      </c>
      <c r="H70" s="42">
        <f t="shared" si="38"/>
        <v>0</v>
      </c>
      <c r="I70" s="61">
        <f t="shared" si="31"/>
        <v>22.759999275207548</v>
      </c>
      <c r="J70" s="35" t="str">
        <f t="shared" si="32"/>
        <v xml:space="preserve"> </v>
      </c>
      <c r="K70" s="89" t="str">
        <f t="shared" ref="K70:K133" si="41">IF((SUM(D66:D70))&gt;$AN$6,1,"")</f>
        <v/>
      </c>
      <c r="L70" s="89">
        <f t="shared" si="18"/>
        <v>1</v>
      </c>
      <c r="M70" s="168">
        <f t="shared" si="20"/>
        <v>0</v>
      </c>
      <c r="N70" s="165">
        <f t="shared" si="27"/>
        <v>0</v>
      </c>
      <c r="O70" s="70" t="str">
        <f t="shared" si="14"/>
        <v/>
      </c>
      <c r="P70" s="102">
        <f t="shared" si="19"/>
        <v>16.839998817443877</v>
      </c>
      <c r="Q70" s="6" t="str">
        <f t="shared" si="29"/>
        <v/>
      </c>
      <c r="R70" s="85">
        <f t="shared" si="26"/>
        <v>0</v>
      </c>
      <c r="S70" s="27">
        <v>34766</v>
      </c>
      <c r="T70">
        <v>20.459999084472699</v>
      </c>
      <c r="U70">
        <v>29.440000534057599</v>
      </c>
      <c r="V70">
        <v>0</v>
      </c>
      <c r="W70">
        <v>34.058736183975</v>
      </c>
      <c r="X70" s="36">
        <f t="shared" si="33"/>
        <v>4.0960438823876135</v>
      </c>
      <c r="Y70" s="41">
        <f t="shared" si="39"/>
        <v>0</v>
      </c>
      <c r="Z70" s="42">
        <f t="shared" si="40"/>
        <v>0</v>
      </c>
      <c r="AA70" s="61">
        <f t="shared" si="34"/>
        <v>27.195000171661373</v>
      </c>
      <c r="AB70" s="35" t="str">
        <f t="shared" si="35"/>
        <v xml:space="preserve"> </v>
      </c>
      <c r="AC70" s="76" t="str">
        <f t="shared" ref="AC70:AC133" si="42">IF((SUM(V66:V70))&gt;$AN$6,1,"")</f>
        <v/>
      </c>
      <c r="AD70" s="89" t="str">
        <f t="shared" si="16"/>
        <v/>
      </c>
      <c r="AE70" s="168">
        <f t="shared" si="22"/>
        <v>0</v>
      </c>
      <c r="AF70" s="165">
        <f t="shared" si="28"/>
        <v>0</v>
      </c>
      <c r="AG70" s="70" t="str">
        <f t="shared" si="15"/>
        <v/>
      </c>
      <c r="AH70" s="102" t="str">
        <f t="shared" si="17"/>
        <v/>
      </c>
      <c r="AI70" s="6" t="str">
        <f t="shared" si="36"/>
        <v/>
      </c>
      <c r="AJ70" s="85">
        <f t="shared" si="23"/>
        <v>0</v>
      </c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CO70">
        <v>20.2</v>
      </c>
      <c r="CP70">
        <v>39</v>
      </c>
      <c r="CQ70">
        <v>0</v>
      </c>
    </row>
    <row r="71" spans="1:95" ht="15.6">
      <c r="A71" s="27">
        <v>34402</v>
      </c>
      <c r="B71">
        <v>16.360000610351602</v>
      </c>
      <c r="C71">
        <v>21.079999923706101</v>
      </c>
      <c r="D71">
        <v>33.200000762939503</v>
      </c>
      <c r="E71">
        <v>33.808145040817003</v>
      </c>
      <c r="F71" s="36">
        <f t="shared" si="30"/>
        <v>2.5181687742815697</v>
      </c>
      <c r="G71" s="41">
        <f t="shared" si="37"/>
        <v>31.185465743514246</v>
      </c>
      <c r="H71" s="42">
        <f t="shared" si="38"/>
        <v>0.62370931487028491</v>
      </c>
      <c r="I71" s="61">
        <f t="shared" si="31"/>
        <v>19.900000095367474</v>
      </c>
      <c r="J71" s="35">
        <f t="shared" si="32"/>
        <v>1</v>
      </c>
      <c r="K71" s="89">
        <f t="shared" si="41"/>
        <v>1</v>
      </c>
      <c r="L71" s="89">
        <f t="shared" si="18"/>
        <v>1</v>
      </c>
      <c r="M71" s="168">
        <f t="shared" si="20"/>
        <v>0.11261780607938314</v>
      </c>
      <c r="N71" s="165">
        <f t="shared" si="27"/>
        <v>0</v>
      </c>
      <c r="O71" s="70" t="str">
        <f t="shared" si="14"/>
        <v/>
      </c>
      <c r="P71" s="102">
        <f t="shared" si="19"/>
        <v>16.587999534606979</v>
      </c>
      <c r="Q71" s="6" t="str">
        <f t="shared" si="29"/>
        <v/>
      </c>
      <c r="R71" s="85">
        <f t="shared" si="26"/>
        <v>0</v>
      </c>
      <c r="S71" s="27">
        <v>34767</v>
      </c>
      <c r="T71">
        <v>16.5</v>
      </c>
      <c r="U71">
        <v>24.459999084472699</v>
      </c>
      <c r="V71">
        <v>0</v>
      </c>
      <c r="W71">
        <v>33.808145040817003</v>
      </c>
      <c r="X71" s="36">
        <f t="shared" si="33"/>
        <v>3.4277688464582545</v>
      </c>
      <c r="Y71" s="41">
        <f t="shared" si="39"/>
        <v>0</v>
      </c>
      <c r="Z71" s="42">
        <f t="shared" si="40"/>
        <v>0</v>
      </c>
      <c r="AA71" s="61">
        <f t="shared" si="34"/>
        <v>22.469999313354524</v>
      </c>
      <c r="AB71" s="35" t="str">
        <f t="shared" si="35"/>
        <v xml:space="preserve"> </v>
      </c>
      <c r="AC71" s="76" t="str">
        <f t="shared" si="42"/>
        <v/>
      </c>
      <c r="AD71" s="89" t="str">
        <f t="shared" si="16"/>
        <v/>
      </c>
      <c r="AE71" s="168">
        <f t="shared" si="22"/>
        <v>0</v>
      </c>
      <c r="AF71" s="165">
        <f t="shared" si="28"/>
        <v>0</v>
      </c>
      <c r="AG71" s="70" t="str">
        <f t="shared" si="15"/>
        <v/>
      </c>
      <c r="AH71" s="102" t="str">
        <f t="shared" si="17"/>
        <v/>
      </c>
      <c r="AI71" s="6" t="str">
        <f t="shared" si="36"/>
        <v/>
      </c>
      <c r="AJ71" s="85">
        <f t="shared" si="23"/>
        <v>0</v>
      </c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CO71">
        <v>22.7</v>
      </c>
      <c r="CP71">
        <v>33</v>
      </c>
      <c r="CQ71">
        <v>0</v>
      </c>
    </row>
    <row r="72" spans="1:95" ht="15.6">
      <c r="A72" s="27">
        <v>34403</v>
      </c>
      <c r="B72">
        <v>13.7799997329712</v>
      </c>
      <c r="C72">
        <v>24.780000686645501</v>
      </c>
      <c r="D72">
        <v>5.9000000953674299</v>
      </c>
      <c r="E72">
        <v>33.555965686660798</v>
      </c>
      <c r="F72" s="36">
        <f t="shared" si="30"/>
        <v>3.8740710611608931</v>
      </c>
      <c r="G72" s="41">
        <f t="shared" si="37"/>
        <v>33.986208989952956</v>
      </c>
      <c r="H72" s="42">
        <f t="shared" si="38"/>
        <v>0.67972417979905908</v>
      </c>
      <c r="I72" s="61">
        <f t="shared" si="31"/>
        <v>22.030000448226925</v>
      </c>
      <c r="J72" s="35">
        <f t="shared" si="32"/>
        <v>1</v>
      </c>
      <c r="K72" s="89">
        <f t="shared" si="41"/>
        <v>1</v>
      </c>
      <c r="L72" s="89">
        <f t="shared" si="18"/>
        <v>1</v>
      </c>
      <c r="M72" s="168">
        <f t="shared" si="20"/>
        <v>0</v>
      </c>
      <c r="N72" s="165">
        <f t="shared" si="27"/>
        <v>0</v>
      </c>
      <c r="O72" s="70" t="str">
        <f t="shared" si="14"/>
        <v/>
      </c>
      <c r="P72" s="102">
        <f t="shared" si="19"/>
        <v>18.669999885559118</v>
      </c>
      <c r="Q72" s="6">
        <f t="shared" si="29"/>
        <v>34403</v>
      </c>
      <c r="R72" s="85">
        <f t="shared" si="26"/>
        <v>1</v>
      </c>
      <c r="S72" s="27">
        <v>34768</v>
      </c>
      <c r="T72">
        <v>11.039999961853001</v>
      </c>
      <c r="U72">
        <v>26.7700004577637</v>
      </c>
      <c r="V72">
        <v>0</v>
      </c>
      <c r="W72">
        <v>33.555965686660798</v>
      </c>
      <c r="X72" s="36">
        <f t="shared" si="33"/>
        <v>4.5858631693385181</v>
      </c>
      <c r="Y72" s="41">
        <f t="shared" si="39"/>
        <v>0</v>
      </c>
      <c r="Z72" s="42">
        <f t="shared" si="40"/>
        <v>0</v>
      </c>
      <c r="AA72" s="61">
        <f t="shared" si="34"/>
        <v>22.837500333786025</v>
      </c>
      <c r="AB72" s="35" t="str">
        <f t="shared" si="35"/>
        <v xml:space="preserve"> </v>
      </c>
      <c r="AC72" s="76" t="str">
        <f t="shared" si="42"/>
        <v/>
      </c>
      <c r="AD72" s="89" t="str">
        <f t="shared" si="16"/>
        <v/>
      </c>
      <c r="AE72" s="168">
        <f t="shared" si="22"/>
        <v>0</v>
      </c>
      <c r="AF72" s="165">
        <f t="shared" si="28"/>
        <v>0</v>
      </c>
      <c r="AG72" s="70" t="str">
        <f t="shared" si="15"/>
        <v/>
      </c>
      <c r="AH72" s="102" t="str">
        <f t="shared" si="17"/>
        <v/>
      </c>
      <c r="AI72" s="6" t="str">
        <f t="shared" si="36"/>
        <v/>
      </c>
      <c r="AJ72" s="85">
        <f t="shared" si="23"/>
        <v>0</v>
      </c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CO72">
        <v>20</v>
      </c>
      <c r="CP72" s="39">
        <v>33</v>
      </c>
      <c r="CQ72">
        <v>0.4</v>
      </c>
    </row>
    <row r="73" spans="1:95" ht="15.6">
      <c r="A73" s="27">
        <v>34404</v>
      </c>
      <c r="B73">
        <v>13.8900003433228</v>
      </c>
      <c r="C73">
        <v>20.620000839233398</v>
      </c>
      <c r="D73">
        <v>0.20000000298023199</v>
      </c>
      <c r="E73">
        <v>33.302229210761197</v>
      </c>
      <c r="F73" s="36">
        <f t="shared" si="30"/>
        <v>2.8431029381855719</v>
      </c>
      <c r="G73" s="41">
        <f t="shared" si="37"/>
        <v>31.911726642384732</v>
      </c>
      <c r="H73" s="42">
        <f t="shared" si="38"/>
        <v>0.6382345328476946</v>
      </c>
      <c r="I73" s="61">
        <f t="shared" si="31"/>
        <v>18.937500715255748</v>
      </c>
      <c r="J73" s="35">
        <f t="shared" si="32"/>
        <v>1</v>
      </c>
      <c r="K73" s="89">
        <f t="shared" si="41"/>
        <v>1</v>
      </c>
      <c r="L73" s="89">
        <f t="shared" si="18"/>
        <v>1</v>
      </c>
      <c r="M73" s="168">
        <f t="shared" si="20"/>
        <v>0.11614071468019666</v>
      </c>
      <c r="N73" s="165">
        <f t="shared" si="27"/>
        <v>0</v>
      </c>
      <c r="O73" s="70" t="str">
        <f t="shared" ref="O73:O136" si="43">IF((AVERAGE(C67:C73))&lt;$AN$4,1,"")</f>
        <v/>
      </c>
      <c r="P73" s="102">
        <f t="shared" si="19"/>
        <v>17.664000320434607</v>
      </c>
      <c r="Q73" s="6" t="str">
        <f t="shared" si="29"/>
        <v/>
      </c>
      <c r="R73" s="85">
        <f t="shared" si="26"/>
        <v>1</v>
      </c>
      <c r="S73" s="27">
        <v>34769</v>
      </c>
      <c r="T73">
        <v>11.6599998474121</v>
      </c>
      <c r="U73">
        <v>28.629999160766602</v>
      </c>
      <c r="V73">
        <v>0</v>
      </c>
      <c r="W73">
        <v>33.302229210761197</v>
      </c>
      <c r="X73" s="36">
        <f t="shared" si="33"/>
        <v>4.8868670182255851</v>
      </c>
      <c r="Y73" s="41">
        <f t="shared" si="39"/>
        <v>0</v>
      </c>
      <c r="Z73" s="42">
        <f t="shared" si="40"/>
        <v>0</v>
      </c>
      <c r="AA73" s="61">
        <f t="shared" si="34"/>
        <v>24.387499332427979</v>
      </c>
      <c r="AB73" s="35" t="str">
        <f t="shared" si="35"/>
        <v xml:space="preserve"> </v>
      </c>
      <c r="AC73" s="76" t="str">
        <f t="shared" si="42"/>
        <v/>
      </c>
      <c r="AD73" s="89" t="str">
        <f t="shared" si="16"/>
        <v/>
      </c>
      <c r="AE73" s="168">
        <f t="shared" si="22"/>
        <v>0</v>
      </c>
      <c r="AF73" s="165">
        <f t="shared" si="28"/>
        <v>0</v>
      </c>
      <c r="AG73" s="70" t="str">
        <f t="shared" ref="AG73:AG136" si="44">IF((AVERAGE(U67:U73))&lt;$AN$4,1,"")</f>
        <v/>
      </c>
      <c r="AH73" s="102" t="str">
        <f t="shared" si="17"/>
        <v/>
      </c>
      <c r="AI73" s="6" t="str">
        <f t="shared" si="36"/>
        <v/>
      </c>
      <c r="AJ73" s="85">
        <f t="shared" si="23"/>
        <v>0</v>
      </c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CO73">
        <v>10.6</v>
      </c>
      <c r="CP73" s="39">
        <v>33</v>
      </c>
      <c r="CQ73">
        <v>0</v>
      </c>
    </row>
    <row r="74" spans="1:95" ht="16.5" customHeight="1">
      <c r="A74" s="27">
        <v>34405</v>
      </c>
      <c r="B74">
        <v>9.0500001907348597</v>
      </c>
      <c r="C74">
        <v>19.459999084472699</v>
      </c>
      <c r="D74">
        <v>0.10000000149011599</v>
      </c>
      <c r="E74">
        <v>33.046966702373403</v>
      </c>
      <c r="F74" s="36">
        <f t="shared" si="30"/>
        <v>3.2085918238851603</v>
      </c>
      <c r="G74" s="41">
        <f t="shared" si="37"/>
        <v>29.444853184766714</v>
      </c>
      <c r="H74" s="42">
        <f t="shared" si="38"/>
        <v>0.58889706369533423</v>
      </c>
      <c r="I74" s="61">
        <f t="shared" si="31"/>
        <v>16.85749936103824</v>
      </c>
      <c r="J74" s="35">
        <f t="shared" si="32"/>
        <v>1</v>
      </c>
      <c r="K74" s="89">
        <f t="shared" si="41"/>
        <v>1</v>
      </c>
      <c r="L74" s="89">
        <f t="shared" si="18"/>
        <v>1</v>
      </c>
      <c r="M74" s="168">
        <f t="shared" si="20"/>
        <v>0.10624422221858125</v>
      </c>
      <c r="N74" s="165">
        <f t="shared" si="27"/>
        <v>0</v>
      </c>
      <c r="O74" s="70" t="str">
        <f t="shared" si="43"/>
        <v/>
      </c>
      <c r="P74" s="102">
        <f t="shared" si="19"/>
        <v>15.106000328064008</v>
      </c>
      <c r="Q74" s="6" t="str">
        <f t="shared" si="29"/>
        <v/>
      </c>
      <c r="R74" s="85">
        <f t="shared" si="26"/>
        <v>1</v>
      </c>
      <c r="S74" s="27">
        <v>34770</v>
      </c>
      <c r="T74">
        <v>13.800000190734901</v>
      </c>
      <c r="U74">
        <v>21.719999313354499</v>
      </c>
      <c r="V74">
        <v>0</v>
      </c>
      <c r="W74">
        <v>33.046966702373403</v>
      </c>
      <c r="X74" s="36">
        <f t="shared" si="33"/>
        <v>3.104685908627828</v>
      </c>
      <c r="Y74" s="41">
        <f t="shared" si="39"/>
        <v>0</v>
      </c>
      <c r="Z74" s="42">
        <f t="shared" si="40"/>
        <v>0</v>
      </c>
      <c r="AA74" s="61">
        <f t="shared" si="34"/>
        <v>19.739999532699599</v>
      </c>
      <c r="AB74" s="35" t="str">
        <f t="shared" si="35"/>
        <v xml:space="preserve"> </v>
      </c>
      <c r="AC74" s="76" t="str">
        <f t="shared" si="42"/>
        <v/>
      </c>
      <c r="AD74" s="89" t="str">
        <f t="shared" si="16"/>
        <v/>
      </c>
      <c r="AE74" s="168">
        <f t="shared" si="22"/>
        <v>0.11384176135948908</v>
      </c>
      <c r="AF74" s="165">
        <f t="shared" si="28"/>
        <v>0</v>
      </c>
      <c r="AG74" s="70" t="str">
        <f t="shared" si="44"/>
        <v/>
      </c>
      <c r="AH74" s="102" t="str">
        <f t="shared" si="17"/>
        <v/>
      </c>
      <c r="AI74" s="6" t="str">
        <f t="shared" si="36"/>
        <v/>
      </c>
      <c r="AJ74" s="85">
        <f t="shared" si="23"/>
        <v>0</v>
      </c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BO74" s="54"/>
      <c r="CO74">
        <v>13.3</v>
      </c>
      <c r="CP74">
        <v>40</v>
      </c>
      <c r="CQ74">
        <v>0</v>
      </c>
    </row>
    <row r="75" spans="1:95" ht="15.6">
      <c r="A75" s="27">
        <v>34406</v>
      </c>
      <c r="B75">
        <v>10.789999961853001</v>
      </c>
      <c r="C75">
        <v>18.709999084472699</v>
      </c>
      <c r="D75">
        <v>0</v>
      </c>
      <c r="E75">
        <v>32.790209250752298</v>
      </c>
      <c r="F75" s="36">
        <f t="shared" si="30"/>
        <v>2.81980770611026</v>
      </c>
      <c r="G75" s="41">
        <f t="shared" si="37"/>
        <v>27.189007019878506</v>
      </c>
      <c r="H75" s="42">
        <f t="shared" si="38"/>
        <v>0.54378014039757017</v>
      </c>
      <c r="I75" s="61">
        <f t="shared" si="31"/>
        <v>16.729999303817774</v>
      </c>
      <c r="J75" s="35">
        <f t="shared" si="32"/>
        <v>1</v>
      </c>
      <c r="K75" s="89">
        <f t="shared" si="41"/>
        <v>1</v>
      </c>
      <c r="L75" s="89">
        <f t="shared" si="18"/>
        <v>1</v>
      </c>
      <c r="M75" s="168">
        <f t="shared" si="20"/>
        <v>0.10522631954864216</v>
      </c>
      <c r="N75" s="165">
        <f t="shared" si="27"/>
        <v>0</v>
      </c>
      <c r="O75" s="70" t="str">
        <f t="shared" si="43"/>
        <v/>
      </c>
      <c r="P75" s="102">
        <f t="shared" si="19"/>
        <v>12.294000244140667</v>
      </c>
      <c r="Q75" s="6" t="str">
        <f t="shared" si="29"/>
        <v/>
      </c>
      <c r="R75" s="85">
        <f>IF(AND(AND(AND(SUM(D61:D65)&gt;$AN$6)),(L75=1)),1,0)</f>
        <v>1</v>
      </c>
      <c r="S75" s="27">
        <v>34771</v>
      </c>
      <c r="T75">
        <v>7.2800002098083496</v>
      </c>
      <c r="U75">
        <v>22.819999694824201</v>
      </c>
      <c r="V75">
        <v>0</v>
      </c>
      <c r="W75">
        <v>32.790209250752298</v>
      </c>
      <c r="X75" s="36">
        <f t="shared" si="33"/>
        <v>3.9862709350876631</v>
      </c>
      <c r="Y75" s="41">
        <f t="shared" si="39"/>
        <v>0</v>
      </c>
      <c r="Z75" s="42">
        <f t="shared" si="40"/>
        <v>0</v>
      </c>
      <c r="AA75" s="61">
        <f t="shared" si="34"/>
        <v>18.934999823570237</v>
      </c>
      <c r="AB75" s="35" t="str">
        <f t="shared" si="35"/>
        <v xml:space="preserve"> </v>
      </c>
      <c r="AC75" s="76" t="str">
        <f t="shared" si="42"/>
        <v/>
      </c>
      <c r="AD75" s="89" t="str">
        <f t="shared" ref="AD75:AD138" si="45">IF((AVERAGE(AA68:AA75))&lt;$AN$5,1,"")</f>
        <v/>
      </c>
      <c r="AE75" s="168">
        <f t="shared" si="22"/>
        <v>0.11614011567372144</v>
      </c>
      <c r="AF75" s="165">
        <f t="shared" si="28"/>
        <v>0</v>
      </c>
      <c r="AG75" s="70" t="str">
        <f t="shared" si="44"/>
        <v/>
      </c>
      <c r="AH75" s="102" t="str">
        <f t="shared" si="17"/>
        <v/>
      </c>
      <c r="AI75" s="6" t="str">
        <f t="shared" si="36"/>
        <v/>
      </c>
      <c r="AJ75" s="85">
        <f t="shared" si="23"/>
        <v>0</v>
      </c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CO75">
        <v>18.5</v>
      </c>
      <c r="CP75">
        <v>41</v>
      </c>
      <c r="CQ75">
        <v>0</v>
      </c>
    </row>
    <row r="76" spans="1:95" ht="18">
      <c r="A76" s="27">
        <v>34407</v>
      </c>
      <c r="B76">
        <v>9.4399995803833008</v>
      </c>
      <c r="C76">
        <v>21.049999237060501</v>
      </c>
      <c r="D76">
        <v>0</v>
      </c>
      <c r="E76">
        <v>32.531987945152899</v>
      </c>
      <c r="F76" s="36">
        <f t="shared" si="30"/>
        <v>3.4386993475483201</v>
      </c>
      <c r="G76" s="41">
        <f t="shared" si="37"/>
        <v>24.43804754183985</v>
      </c>
      <c r="H76" s="42">
        <f t="shared" si="38"/>
        <v>0.48876095083679699</v>
      </c>
      <c r="I76" s="61">
        <f t="shared" si="31"/>
        <v>18.1474993228912</v>
      </c>
      <c r="J76" s="35">
        <f t="shared" si="32"/>
        <v>1</v>
      </c>
      <c r="K76" s="89">
        <f t="shared" si="41"/>
        <v>1</v>
      </c>
      <c r="L76" s="89">
        <f t="shared" ref="L76:L139" si="46">IF((AVERAGE(I67:I76))&lt;$AN$5,1,"")</f>
        <v>1</v>
      </c>
      <c r="M76" s="168">
        <f t="shared" si="20"/>
        <v>0.11427440049865314</v>
      </c>
      <c r="N76" s="165">
        <f t="shared" si="27"/>
        <v>0</v>
      </c>
      <c r="O76" s="70" t="str">
        <f t="shared" si="43"/>
        <v/>
      </c>
      <c r="P76" s="102">
        <f t="shared" ref="P76:P139" si="47">IF(L76=1,(AVERAGE(IF(I76&gt;$AN$7,I76-$AN$7,0),IF(I75&gt;$AN$7,I75-$AN$7,0),IF(I74&gt;$AN$7,I74-$AN$7,0),IF(I73&gt;$AN$7,I73-$AN$7,0),IF(I72&gt;$AN$7,I72-$AN$7,0),IF(I71&gt;$AN$7,I71-$AN$7,0),IF(I70&gt;$AN$7,I70-$AN$7,0),IF(I69&gt;$AN$7,I69-$AN$7,0),IF(I68&gt;$AN$7,I68-$AN$7,0),IF(I67&gt;$AN$7,I67-$AN$7,0)))*$AN$8,"")</f>
        <v>10.892000389099142</v>
      </c>
      <c r="Q76" s="6" t="str">
        <f t="shared" si="29"/>
        <v/>
      </c>
      <c r="R76" s="85">
        <f t="shared" si="26"/>
        <v>1</v>
      </c>
      <c r="S76" s="27">
        <v>34772</v>
      </c>
      <c r="T76">
        <v>7.7800002098083496</v>
      </c>
      <c r="U76">
        <v>23.559999465942401</v>
      </c>
      <c r="V76">
        <v>0</v>
      </c>
      <c r="W76">
        <v>32.531987945152899</v>
      </c>
      <c r="X76" s="36">
        <f t="shared" si="33"/>
        <v>4.0605190637887949</v>
      </c>
      <c r="Y76" s="41">
        <f t="shared" si="39"/>
        <v>0</v>
      </c>
      <c r="Z76" s="42">
        <f t="shared" si="40"/>
        <v>0</v>
      </c>
      <c r="AA76" s="61">
        <f t="shared" si="34"/>
        <v>19.614999651908889</v>
      </c>
      <c r="AB76" s="35" t="str">
        <f t="shared" si="35"/>
        <v xml:space="preserve"> </v>
      </c>
      <c r="AC76" s="76" t="str">
        <f t="shared" si="42"/>
        <v/>
      </c>
      <c r="AD76" s="89" t="str">
        <f t="shared" si="45"/>
        <v/>
      </c>
      <c r="AE76" s="168">
        <f t="shared" si="22"/>
        <v>0.11458684898099709</v>
      </c>
      <c r="AF76" s="165">
        <f t="shared" si="28"/>
        <v>0</v>
      </c>
      <c r="AG76" s="70" t="str">
        <f t="shared" si="44"/>
        <v/>
      </c>
      <c r="AH76" s="102" t="str">
        <f t="shared" ref="AH76:AH139" si="48">IF(AD76=1,(AVERAGE(IF(AA76&gt;$AN$7,AA76-$AN$7,0),IF(AA75&gt;$AN$7,AA75-$AN$7,0),IF(AA74&gt;$AN$7,AA74-$AN$7,0),IF(AA73&gt;$AN$7,AA73-$AN$7,0),IF(AA72&gt;$AN$7,AA72-$AN$7,0),IF(AA71&gt;$AN$7,AA71-$AN$7,0),IF(AA70&gt;$AN$7,AA70-$AN$7,0),IF(AA69&gt;$AN$7,AA69-$AN$7,0),IF(AA68&gt;$AN$7,AA68-$AN$7,0),IF(AA67&gt;$AN$7,AA67-$AN$7,0)))*$AN$8,"")</f>
        <v/>
      </c>
      <c r="AI76" s="6" t="str">
        <f t="shared" si="36"/>
        <v/>
      </c>
      <c r="AJ76" s="85">
        <f t="shared" si="23"/>
        <v>0</v>
      </c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BO76" s="9"/>
      <c r="CO76">
        <v>16.5</v>
      </c>
      <c r="CP76">
        <v>29.8</v>
      </c>
      <c r="CQ76">
        <v>0</v>
      </c>
    </row>
    <row r="77" spans="1:95" ht="15.6">
      <c r="A77" s="27">
        <v>34408</v>
      </c>
      <c r="B77">
        <v>7.8699998855590803</v>
      </c>
      <c r="C77">
        <v>22.879999160766602</v>
      </c>
      <c r="D77">
        <v>0</v>
      </c>
      <c r="E77">
        <v>32.272333874830302</v>
      </c>
      <c r="F77" s="36">
        <f t="shared" si="30"/>
        <v>3.8939770401830973</v>
      </c>
      <c r="G77" s="41">
        <f t="shared" si="37"/>
        <v>21.322865909693373</v>
      </c>
      <c r="H77" s="42">
        <f t="shared" si="38"/>
        <v>0.42645731819386745</v>
      </c>
      <c r="I77" s="61">
        <f t="shared" si="31"/>
        <v>19.127499341964722</v>
      </c>
      <c r="J77" s="35">
        <f t="shared" si="32"/>
        <v>1</v>
      </c>
      <c r="K77" s="89" t="str">
        <f t="shared" si="41"/>
        <v/>
      </c>
      <c r="L77" s="89">
        <f t="shared" si="46"/>
        <v>1</v>
      </c>
      <c r="M77" s="168">
        <f t="shared" si="20"/>
        <v>0.11606559657766351</v>
      </c>
      <c r="N77" s="165">
        <f t="shared" si="27"/>
        <v>0</v>
      </c>
      <c r="O77" s="70">
        <f>IF((AVERAGE(C71:C77))&lt;$AN$4,1,"")</f>
        <v>1</v>
      </c>
      <c r="P77" s="102">
        <f t="shared" si="47"/>
        <v>10.231999778747578</v>
      </c>
      <c r="Q77" s="6" t="str">
        <f t="shared" si="29"/>
        <v/>
      </c>
      <c r="R77" s="85">
        <f t="shared" si="26"/>
        <v>0</v>
      </c>
      <c r="S77" s="27">
        <v>34773</v>
      </c>
      <c r="T77">
        <v>11.0100002288818</v>
      </c>
      <c r="U77">
        <v>22.350000381469702</v>
      </c>
      <c r="V77">
        <v>0</v>
      </c>
      <c r="W77">
        <v>32.272333874830302</v>
      </c>
      <c r="X77" s="36">
        <f t="shared" si="33"/>
        <v>3.5177576547829705</v>
      </c>
      <c r="Y77" s="41">
        <f t="shared" si="39"/>
        <v>0</v>
      </c>
      <c r="Z77" s="42">
        <f t="shared" si="40"/>
        <v>0</v>
      </c>
      <c r="AA77" s="61">
        <f t="shared" si="34"/>
        <v>19.515000343322725</v>
      </c>
      <c r="AB77" s="35" t="str">
        <f t="shared" si="35"/>
        <v xml:space="preserve"> </v>
      </c>
      <c r="AC77" s="76" t="str">
        <f t="shared" si="42"/>
        <v/>
      </c>
      <c r="AD77" s="89" t="str">
        <f t="shared" si="45"/>
        <v/>
      </c>
      <c r="AE77" s="168">
        <f t="shared" si="22"/>
        <v>0.11506404184801922</v>
      </c>
      <c r="AF77" s="165">
        <f t="shared" si="28"/>
        <v>0</v>
      </c>
      <c r="AG77" s="70" t="str">
        <f t="shared" si="44"/>
        <v/>
      </c>
      <c r="AH77" s="102" t="str">
        <f t="shared" si="48"/>
        <v/>
      </c>
      <c r="AI77" s="6" t="str">
        <f t="shared" si="36"/>
        <v/>
      </c>
      <c r="AJ77" s="85">
        <f t="shared" si="23"/>
        <v>0</v>
      </c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CO77">
        <v>14</v>
      </c>
      <c r="CP77">
        <v>27.2</v>
      </c>
      <c r="CQ77">
        <v>0</v>
      </c>
    </row>
    <row r="78" spans="1:95" ht="15.6">
      <c r="A78" s="27">
        <v>34409</v>
      </c>
      <c r="B78">
        <v>8.5299997329711896</v>
      </c>
      <c r="C78">
        <v>22.190000534057599</v>
      </c>
      <c r="D78">
        <v>0</v>
      </c>
      <c r="E78">
        <v>32.011292145587198</v>
      </c>
      <c r="F78" s="36">
        <f t="shared" si="30"/>
        <v>3.6830264908922823</v>
      </c>
      <c r="G78" s="41">
        <f t="shared" si="37"/>
        <v>18.376444716979549</v>
      </c>
      <c r="H78" s="42">
        <f t="shared" si="38"/>
        <v>0.36752889433959096</v>
      </c>
      <c r="I78" s="61">
        <f t="shared" si="31"/>
        <v>18.775000333785997</v>
      </c>
      <c r="J78" s="35">
        <f t="shared" si="32"/>
        <v>1</v>
      </c>
      <c r="K78" s="89" t="str">
        <f t="shared" si="41"/>
        <v/>
      </c>
      <c r="L78" s="89">
        <f t="shared" si="46"/>
        <v>1</v>
      </c>
      <c r="M78" s="168">
        <f t="shared" si="20"/>
        <v>0.11602247060947266</v>
      </c>
      <c r="N78" s="165">
        <f t="shared" si="27"/>
        <v>0</v>
      </c>
      <c r="O78" s="70">
        <f t="shared" si="43"/>
        <v>1</v>
      </c>
      <c r="P78" s="102">
        <f t="shared" si="47"/>
        <v>9.3079994201660412</v>
      </c>
      <c r="Q78" s="6" t="str">
        <f t="shared" si="29"/>
        <v/>
      </c>
      <c r="R78" s="85">
        <f t="shared" si="26"/>
        <v>0</v>
      </c>
      <c r="S78" s="27">
        <v>34774</v>
      </c>
      <c r="T78">
        <v>8.2200002670288104</v>
      </c>
      <c r="U78">
        <v>26.430000305175799</v>
      </c>
      <c r="V78">
        <v>0</v>
      </c>
      <c r="W78">
        <v>32.011292145587198</v>
      </c>
      <c r="X78" s="36">
        <f t="shared" si="33"/>
        <v>4.5043929117642962</v>
      </c>
      <c r="Y78" s="41">
        <f t="shared" si="39"/>
        <v>0</v>
      </c>
      <c r="Z78" s="42">
        <f t="shared" si="40"/>
        <v>0</v>
      </c>
      <c r="AA78" s="61">
        <f t="shared" si="34"/>
        <v>21.877500295639052</v>
      </c>
      <c r="AB78" s="35" t="str">
        <f t="shared" si="35"/>
        <v xml:space="preserve"> </v>
      </c>
      <c r="AC78" s="76" t="str">
        <f t="shared" si="42"/>
        <v/>
      </c>
      <c r="AD78" s="89">
        <f t="shared" si="45"/>
        <v>1</v>
      </c>
      <c r="AE78" s="168">
        <f t="shared" si="22"/>
        <v>0</v>
      </c>
      <c r="AF78" s="165">
        <f t="shared" si="28"/>
        <v>0</v>
      </c>
      <c r="AG78" s="70" t="str">
        <f t="shared" si="44"/>
        <v/>
      </c>
      <c r="AH78" s="102">
        <f t="shared" si="48"/>
        <v>29.069999790191673</v>
      </c>
      <c r="AI78" s="6" t="str">
        <f t="shared" si="36"/>
        <v/>
      </c>
      <c r="AJ78" s="85">
        <f t="shared" si="23"/>
        <v>0</v>
      </c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CO78">
        <v>14.2</v>
      </c>
      <c r="CP78" s="39">
        <v>27.2</v>
      </c>
      <c r="CQ78">
        <v>0</v>
      </c>
    </row>
    <row r="79" spans="1:95" ht="15.6">
      <c r="A79" s="27">
        <v>34410</v>
      </c>
      <c r="B79">
        <v>8.3400001525878906</v>
      </c>
      <c r="C79">
        <v>19.909999847412099</v>
      </c>
      <c r="D79">
        <v>0</v>
      </c>
      <c r="E79">
        <v>31.748963929416501</v>
      </c>
      <c r="F79" s="36">
        <f t="shared" si="30"/>
        <v>3.2365989490461819</v>
      </c>
      <c r="G79" s="41">
        <f t="shared" si="37"/>
        <v>15.787165557742604</v>
      </c>
      <c r="H79" s="42">
        <f t="shared" si="38"/>
        <v>0.3157433111548521</v>
      </c>
      <c r="I79" s="61">
        <f t="shared" si="31"/>
        <v>17.017499923706048</v>
      </c>
      <c r="J79" s="35">
        <f t="shared" si="32"/>
        <v>1</v>
      </c>
      <c r="K79" s="89" t="str">
        <f t="shared" si="41"/>
        <v/>
      </c>
      <c r="L79" s="89">
        <f t="shared" si="46"/>
        <v>1</v>
      </c>
      <c r="M79" s="168">
        <f>IF(AND(I79&lt;21.5,I79&gt;4.5),0.000318*I79*(I79-4.5)*((21.5-I79)^(1/3.25)),0)</f>
        <v>0.10747519978184324</v>
      </c>
      <c r="N79" s="165">
        <f t="shared" si="27"/>
        <v>0</v>
      </c>
      <c r="O79" s="70">
        <f t="shared" si="43"/>
        <v>1</v>
      </c>
      <c r="P79" s="102">
        <f t="shared" si="47"/>
        <v>6.2539993286133351</v>
      </c>
      <c r="Q79" s="6" t="str">
        <f t="shared" si="29"/>
        <v/>
      </c>
      <c r="R79" s="85">
        <f t="shared" si="26"/>
        <v>0</v>
      </c>
      <c r="S79" s="27">
        <v>34775</v>
      </c>
      <c r="T79">
        <v>10.8800001144409</v>
      </c>
      <c r="U79">
        <v>28.059999465942401</v>
      </c>
      <c r="V79">
        <v>0</v>
      </c>
      <c r="W79">
        <v>31.748963929416501</v>
      </c>
      <c r="X79" s="36">
        <f t="shared" si="33"/>
        <v>4.6042857720803418</v>
      </c>
      <c r="Y79" s="41">
        <f t="shared" si="39"/>
        <v>0</v>
      </c>
      <c r="Z79" s="42">
        <f t="shared" si="40"/>
        <v>0</v>
      </c>
      <c r="AA79" s="61">
        <f t="shared" si="34"/>
        <v>23.764999628067024</v>
      </c>
      <c r="AB79" s="35" t="str">
        <f t="shared" si="35"/>
        <v xml:space="preserve"> </v>
      </c>
      <c r="AC79" s="76" t="str">
        <f t="shared" si="42"/>
        <v/>
      </c>
      <c r="AD79" s="89">
        <f t="shared" si="45"/>
        <v>1</v>
      </c>
      <c r="AE79" s="168">
        <f>IF(AND(AA79&lt;21.5,AA79&gt;4.5),0.000318*AA79*(AA79-4.5)*((21.5-AA79)^(1/3.25)),0)</f>
        <v>0</v>
      </c>
      <c r="AF79" s="165">
        <f t="shared" si="28"/>
        <v>0</v>
      </c>
      <c r="AG79" s="70" t="str">
        <f t="shared" si="44"/>
        <v/>
      </c>
      <c r="AH79" s="102">
        <f t="shared" si="48"/>
        <v>24.321998882293752</v>
      </c>
      <c r="AI79" s="6" t="str">
        <f t="shared" si="36"/>
        <v/>
      </c>
      <c r="AJ79" s="85">
        <f t="shared" si="23"/>
        <v>0</v>
      </c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CO79">
        <v>19.2</v>
      </c>
      <c r="CP79">
        <v>29</v>
      </c>
      <c r="CQ79">
        <v>0</v>
      </c>
    </row>
    <row r="80" spans="1:95" ht="15.6">
      <c r="A80" s="27">
        <v>34411</v>
      </c>
      <c r="B80">
        <v>5.9499998092651403</v>
      </c>
      <c r="C80">
        <v>22.7299995422363</v>
      </c>
      <c r="D80">
        <v>0</v>
      </c>
      <c r="E80">
        <v>31.485464414858999</v>
      </c>
      <c r="F80" s="36">
        <f t="shared" si="30"/>
        <v>3.8914701015151403</v>
      </c>
      <c r="G80" s="41">
        <f t="shared" si="37"/>
        <v>12.673989476530492</v>
      </c>
      <c r="H80" s="42">
        <f t="shared" si="38"/>
        <v>0.25347978953060984</v>
      </c>
      <c r="I80" s="61">
        <f t="shared" si="31"/>
        <v>18.534999608993509</v>
      </c>
      <c r="J80" s="35">
        <f t="shared" si="32"/>
        <v>1</v>
      </c>
      <c r="K80" s="89" t="str">
        <f t="shared" si="41"/>
        <v/>
      </c>
      <c r="L80" s="89">
        <f t="shared" si="46"/>
        <v>1</v>
      </c>
      <c r="M80" s="168">
        <f t="shared" si="20"/>
        <v>0.11557675377773091</v>
      </c>
      <c r="N80" s="165">
        <f t="shared" si="27"/>
        <v>0</v>
      </c>
      <c r="O80" s="70">
        <f>IF((AVERAGE(C74:C80))&lt;$AN$4,1,"")</f>
        <v>1</v>
      </c>
      <c r="P80" s="102">
        <f t="shared" si="47"/>
        <v>3.2459999084472968</v>
      </c>
      <c r="Q80" s="6" t="str">
        <f t="shared" si="29"/>
        <v/>
      </c>
      <c r="R80" s="85">
        <f t="shared" ref="R80:R111" si="49">IF(AND(AND(AND(SUM(D66:D70)&gt;$AN$6)),(L80=1)),1,0)</f>
        <v>0</v>
      </c>
      <c r="S80" s="27">
        <v>34776</v>
      </c>
      <c r="T80">
        <v>11.8800001144409</v>
      </c>
      <c r="U80">
        <v>23.959999084472699</v>
      </c>
      <c r="V80">
        <v>0</v>
      </c>
      <c r="W80">
        <v>31.485464414858999</v>
      </c>
      <c r="X80" s="36">
        <f t="shared" si="33"/>
        <v>3.6695832875690249</v>
      </c>
      <c r="Y80" s="41">
        <f t="shared" si="39"/>
        <v>0</v>
      </c>
      <c r="Z80" s="42">
        <f t="shared" si="40"/>
        <v>0</v>
      </c>
      <c r="AA80" s="61">
        <f t="shared" si="34"/>
        <v>20.93999934196475</v>
      </c>
      <c r="AB80" s="35" t="str">
        <f t="shared" si="35"/>
        <v xml:space="preserve"> </v>
      </c>
      <c r="AC80" s="76" t="str">
        <f t="shared" si="42"/>
        <v/>
      </c>
      <c r="AD80" s="89">
        <f t="shared" si="45"/>
        <v>1</v>
      </c>
      <c r="AE80" s="168">
        <f t="shared" ref="AE80:AE143" si="50">IF(AND(AA80&lt;21.5,AA80&gt;4.5),0.000318*AA80*(AA80-4.5)*((21.5-AA80)^(1/3.25)),0)</f>
        <v>9.1585164424123955E-2</v>
      </c>
      <c r="AF80" s="165">
        <f t="shared" si="28"/>
        <v>0</v>
      </c>
      <c r="AG80" s="70" t="str">
        <f t="shared" si="44"/>
        <v/>
      </c>
      <c r="AH80" s="102">
        <f t="shared" si="48"/>
        <v>19.317998218536452</v>
      </c>
      <c r="AI80" s="6" t="str">
        <f t="shared" si="36"/>
        <v/>
      </c>
      <c r="AJ80" s="85">
        <f t="shared" si="23"/>
        <v>0</v>
      </c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CO80">
        <v>18.5</v>
      </c>
      <c r="CP80">
        <v>31.3</v>
      </c>
      <c r="CQ80">
        <v>3.4</v>
      </c>
    </row>
    <row r="81" spans="1:95" ht="15.6">
      <c r="A81" s="27">
        <v>34412</v>
      </c>
      <c r="B81">
        <v>8.0500001907348597</v>
      </c>
      <c r="C81">
        <v>24.430000305175799</v>
      </c>
      <c r="D81">
        <v>0</v>
      </c>
      <c r="E81">
        <v>31.2209087904554</v>
      </c>
      <c r="F81" s="36">
        <f t="shared" si="30"/>
        <v>4.0378836148229604</v>
      </c>
      <c r="G81" s="41">
        <f t="shared" si="37"/>
        <v>9.4436825846721231</v>
      </c>
      <c r="H81" s="42">
        <f t="shared" si="38"/>
        <v>0.18887365169344247</v>
      </c>
      <c r="I81" s="61">
        <f t="shared" si="31"/>
        <v>20.335000276565566</v>
      </c>
      <c r="J81" s="35" t="str">
        <f t="shared" si="32"/>
        <v xml:space="preserve"> </v>
      </c>
      <c r="K81" s="89" t="str">
        <f t="shared" si="41"/>
        <v/>
      </c>
      <c r="L81" s="213">
        <f t="shared" si="46"/>
        <v>1</v>
      </c>
      <c r="M81" s="168">
        <f t="shared" ref="M81:M144" si="51">IF(AND(I81&lt;21.5,I81&gt;4.5),0.000318*I81*(I81-4.5)*((21.5-I81)^(1/3.25)),0)</f>
        <v>0.10732411680003809</v>
      </c>
      <c r="N81" s="165">
        <f t="shared" si="27"/>
        <v>0</v>
      </c>
      <c r="O81" s="70" t="str">
        <f t="shared" si="43"/>
        <v/>
      </c>
      <c r="P81" s="102">
        <f t="shared" si="47"/>
        <v>3.5940000534057703</v>
      </c>
      <c r="Q81" s="6">
        <f t="shared" si="29"/>
        <v>34412</v>
      </c>
      <c r="R81" s="85">
        <f>IF(AND(AND(AND(SUM(D67:D71)&gt;$AN$6)),(L81=1)),1,0)</f>
        <v>1</v>
      </c>
      <c r="S81" s="27">
        <v>34777</v>
      </c>
      <c r="T81">
        <v>10.8500003814697</v>
      </c>
      <c r="U81">
        <v>22.379999160766602</v>
      </c>
      <c r="V81">
        <v>0</v>
      </c>
      <c r="W81">
        <v>31.2209087904554</v>
      </c>
      <c r="X81" s="36">
        <f t="shared" si="33"/>
        <v>3.4250719085936145</v>
      </c>
      <c r="Y81" s="41">
        <f t="shared" si="39"/>
        <v>0</v>
      </c>
      <c r="Z81" s="42">
        <f t="shared" si="40"/>
        <v>0</v>
      </c>
      <c r="AA81" s="61">
        <f t="shared" si="34"/>
        <v>19.497499465942376</v>
      </c>
      <c r="AB81" s="35" t="str">
        <f t="shared" si="35"/>
        <v xml:space="preserve"> </v>
      </c>
      <c r="AC81" s="76" t="str">
        <f t="shared" si="42"/>
        <v/>
      </c>
      <c r="AD81" s="89">
        <f t="shared" si="45"/>
        <v>1</v>
      </c>
      <c r="AE81" s="168">
        <f t="shared" si="50"/>
        <v>0.11513741480606685</v>
      </c>
      <c r="AF81" s="165">
        <f t="shared" si="28"/>
        <v>0</v>
      </c>
      <c r="AG81" s="70" t="str">
        <f t="shared" si="44"/>
        <v/>
      </c>
      <c r="AH81" s="102">
        <f t="shared" si="48"/>
        <v>16.939998340606735</v>
      </c>
      <c r="AI81" s="6" t="str">
        <f t="shared" si="36"/>
        <v/>
      </c>
      <c r="AJ81" s="85">
        <f t="shared" ref="AJ81:AJ144" si="52">IF(AND(AND(AND(SUM(V68:V72)&gt;$AN$6)),(AD81=1)),1,0)</f>
        <v>0</v>
      </c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CO81">
        <v>16.7</v>
      </c>
      <c r="CP81">
        <v>29</v>
      </c>
      <c r="CQ81">
        <v>6</v>
      </c>
    </row>
    <row r="82" spans="1:95" ht="15.6">
      <c r="A82" s="27">
        <v>34413</v>
      </c>
      <c r="B82">
        <v>9.6599998474121094</v>
      </c>
      <c r="C82">
        <v>25.559999465942401</v>
      </c>
      <c r="D82">
        <v>0</v>
      </c>
      <c r="E82">
        <v>30.955412244746299</v>
      </c>
      <c r="F82" s="36">
        <f t="shared" si="30"/>
        <v>4.103201295712128</v>
      </c>
      <c r="G82" s="41">
        <f t="shared" si="37"/>
        <v>6.16112154810242</v>
      </c>
      <c r="H82" s="42">
        <f t="shared" si="38"/>
        <v>0.12322243096204839</v>
      </c>
      <c r="I82" s="61">
        <f t="shared" si="31"/>
        <v>21.584999561309829</v>
      </c>
      <c r="J82" s="35" t="str">
        <f t="shared" si="32"/>
        <v xml:space="preserve"> </v>
      </c>
      <c r="K82" s="89" t="str">
        <f t="shared" si="41"/>
        <v/>
      </c>
      <c r="L82" s="89">
        <f t="shared" si="46"/>
        <v>1</v>
      </c>
      <c r="M82" s="168">
        <f t="shared" si="51"/>
        <v>0</v>
      </c>
      <c r="N82" s="170">
        <f t="shared" si="27"/>
        <v>1</v>
      </c>
      <c r="O82" s="70" t="str">
        <f t="shared" si="43"/>
        <v/>
      </c>
      <c r="P82" s="102">
        <f t="shared" si="47"/>
        <v>3.2379993438720929</v>
      </c>
      <c r="Q82" s="6" t="str">
        <f t="shared" si="29"/>
        <v/>
      </c>
      <c r="R82" s="85">
        <f t="shared" si="49"/>
        <v>1</v>
      </c>
      <c r="S82" s="27">
        <v>34778</v>
      </c>
      <c r="T82">
        <v>7.75</v>
      </c>
      <c r="U82">
        <v>24.090000152587901</v>
      </c>
      <c r="V82">
        <v>0</v>
      </c>
      <c r="W82">
        <v>30.955412244746299</v>
      </c>
      <c r="X82" s="36">
        <f t="shared" si="33"/>
        <v>3.9610647231496654</v>
      </c>
      <c r="Y82" s="41">
        <f t="shared" si="39"/>
        <v>0</v>
      </c>
      <c r="Z82" s="42">
        <f t="shared" si="40"/>
        <v>0</v>
      </c>
      <c r="AA82" s="61">
        <f t="shared" si="34"/>
        <v>20.005000114440925</v>
      </c>
      <c r="AB82" s="35" t="str">
        <f t="shared" si="35"/>
        <v xml:space="preserve"> </v>
      </c>
      <c r="AC82" s="76" t="str">
        <f t="shared" si="42"/>
        <v/>
      </c>
      <c r="AD82" s="89">
        <f t="shared" si="45"/>
        <v>1</v>
      </c>
      <c r="AE82" s="168">
        <f t="shared" si="50"/>
        <v>0.11162801275228966</v>
      </c>
      <c r="AF82" s="165">
        <f t="shared" si="28"/>
        <v>0</v>
      </c>
      <c r="AG82" s="70" t="str">
        <f t="shared" si="44"/>
        <v/>
      </c>
      <c r="AH82" s="102">
        <f t="shared" si="48"/>
        <v>14.673998165130655</v>
      </c>
      <c r="AI82" s="6" t="str">
        <f t="shared" si="36"/>
        <v/>
      </c>
      <c r="AJ82" s="85">
        <f t="shared" si="52"/>
        <v>0</v>
      </c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CO82">
        <v>18.100000000000001</v>
      </c>
      <c r="CP82">
        <v>31.3</v>
      </c>
      <c r="CQ82">
        <v>0</v>
      </c>
    </row>
    <row r="83" spans="1:95" ht="15.6">
      <c r="A83" s="27">
        <v>34414</v>
      </c>
      <c r="B83">
        <v>10.1099996566772</v>
      </c>
      <c r="C83">
        <v>26.430000305175799</v>
      </c>
      <c r="D83">
        <v>0</v>
      </c>
      <c r="E83">
        <v>30.689089966272501</v>
      </c>
      <c r="F83" s="36">
        <f t="shared" si="30"/>
        <v>4.1980923686091227</v>
      </c>
      <c r="G83" s="41">
        <f t="shared" si="37"/>
        <v>2.8026476532151214</v>
      </c>
      <c r="H83" s="42">
        <f t="shared" si="38"/>
        <v>5.6052953064302427E-2</v>
      </c>
      <c r="I83" s="61">
        <f t="shared" si="31"/>
        <v>22.350000143051147</v>
      </c>
      <c r="J83" s="35" t="str">
        <f t="shared" si="32"/>
        <v xml:space="preserve"> </v>
      </c>
      <c r="K83" s="89" t="str">
        <f t="shared" si="41"/>
        <v/>
      </c>
      <c r="L83" s="89">
        <f t="shared" si="46"/>
        <v>1</v>
      </c>
      <c r="M83" s="168">
        <f t="shared" si="51"/>
        <v>0</v>
      </c>
      <c r="N83" s="165">
        <f>IF(AND(SUM(M72:M83)&gt;1,SUM(D68:D72)&gt;$AN$6),1,0)</f>
        <v>1</v>
      </c>
      <c r="O83" s="70" t="str">
        <f t="shared" si="43"/>
        <v/>
      </c>
      <c r="P83" s="102">
        <f t="shared" si="47"/>
        <v>5.9179994583130107</v>
      </c>
      <c r="Q83" s="6" t="str">
        <f t="shared" si="29"/>
        <v/>
      </c>
      <c r="R83" s="85">
        <f t="shared" si="49"/>
        <v>1</v>
      </c>
      <c r="S83" s="27">
        <v>34779</v>
      </c>
      <c r="T83">
        <v>9.1599998474121094</v>
      </c>
      <c r="U83">
        <v>26.110000610351602</v>
      </c>
      <c r="V83">
        <v>0</v>
      </c>
      <c r="W83">
        <v>30.689089966272501</v>
      </c>
      <c r="X83" s="36">
        <f t="shared" si="33"/>
        <v>4.2030355459905095</v>
      </c>
      <c r="Y83" s="41">
        <f t="shared" si="39"/>
        <v>0</v>
      </c>
      <c r="Z83" s="42">
        <f t="shared" si="40"/>
        <v>0</v>
      </c>
      <c r="AA83" s="61">
        <f t="shared" si="34"/>
        <v>21.872500419616728</v>
      </c>
      <c r="AB83" s="35" t="str">
        <f t="shared" si="35"/>
        <v xml:space="preserve"> </v>
      </c>
      <c r="AC83" s="76" t="str">
        <f t="shared" si="42"/>
        <v/>
      </c>
      <c r="AD83" s="89">
        <f t="shared" si="45"/>
        <v>1</v>
      </c>
      <c r="AE83" s="168">
        <f t="shared" si="50"/>
        <v>0</v>
      </c>
      <c r="AF83" s="165">
        <f>IF(AND(SUM(AE72:AE83)&gt;1,SUM(V68:V72)&gt;$AN$6),1,0)</f>
        <v>0</v>
      </c>
      <c r="AG83" s="70" t="str">
        <f t="shared" si="44"/>
        <v/>
      </c>
      <c r="AH83" s="102">
        <f t="shared" si="48"/>
        <v>12.661999034881655</v>
      </c>
      <c r="AI83" s="6" t="str">
        <f t="shared" si="36"/>
        <v/>
      </c>
      <c r="AJ83" s="85">
        <f t="shared" si="52"/>
        <v>0</v>
      </c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CO83">
        <v>16.5</v>
      </c>
      <c r="CP83">
        <v>25.5</v>
      </c>
      <c r="CQ83">
        <v>0</v>
      </c>
    </row>
    <row r="84" spans="1:95" ht="15.6">
      <c r="A84" s="27">
        <v>34415</v>
      </c>
      <c r="B84">
        <v>10.6000003814697</v>
      </c>
      <c r="C84">
        <v>28.049999237060501</v>
      </c>
      <c r="D84">
        <v>0</v>
      </c>
      <c r="E84">
        <v>30.422057143574602</v>
      </c>
      <c r="F84" s="36">
        <f t="shared" si="30"/>
        <v>4.4290898530305558</v>
      </c>
      <c r="G84" s="41">
        <f t="shared" si="37"/>
        <v>0</v>
      </c>
      <c r="H84" s="42">
        <f t="shared" si="38"/>
        <v>0</v>
      </c>
      <c r="I84" s="61">
        <f t="shared" si="31"/>
        <v>23.687499523162799</v>
      </c>
      <c r="J84" s="35" t="str">
        <f t="shared" si="32"/>
        <v xml:space="preserve"> </v>
      </c>
      <c r="K84" s="89" t="str">
        <f t="shared" si="41"/>
        <v/>
      </c>
      <c r="L84" s="89">
        <f t="shared" si="46"/>
        <v>1</v>
      </c>
      <c r="M84" s="168">
        <f t="shared" si="51"/>
        <v>0</v>
      </c>
      <c r="N84" s="165">
        <f t="shared" ref="N84:N147" si="53">IF(AND(SUM(M73:M84)&gt;1,SUM(D69:D73)&gt;$AN$6),1,0)</f>
        <v>1</v>
      </c>
      <c r="O84" s="70" t="str">
        <f t="shared" si="43"/>
        <v/>
      </c>
      <c r="P84" s="102">
        <f t="shared" si="47"/>
        <v>9.66799907684325</v>
      </c>
      <c r="Q84" s="6" t="str">
        <f t="shared" si="29"/>
        <v/>
      </c>
      <c r="R84" s="85">
        <f t="shared" si="49"/>
        <v>1</v>
      </c>
      <c r="S84" s="27">
        <v>34780</v>
      </c>
      <c r="T84">
        <v>11.1000003814697</v>
      </c>
      <c r="U84">
        <v>24.7600002288818</v>
      </c>
      <c r="V84">
        <v>0</v>
      </c>
      <c r="W84">
        <v>30.422057143574602</v>
      </c>
      <c r="X84" s="36">
        <f t="shared" si="33"/>
        <v>3.7714529711918043</v>
      </c>
      <c r="Y84" s="41">
        <f t="shared" si="39"/>
        <v>0</v>
      </c>
      <c r="Z84" s="42">
        <f t="shared" si="40"/>
        <v>0</v>
      </c>
      <c r="AA84" s="61">
        <f t="shared" si="34"/>
        <v>21.345000267028777</v>
      </c>
      <c r="AB84" s="35" t="str">
        <f t="shared" si="35"/>
        <v xml:space="preserve"> </v>
      </c>
      <c r="AC84" s="76" t="str">
        <f t="shared" si="42"/>
        <v/>
      </c>
      <c r="AD84" s="89">
        <f t="shared" si="45"/>
        <v>1</v>
      </c>
      <c r="AE84" s="168">
        <f t="shared" si="50"/>
        <v>6.4426623062873334E-2</v>
      </c>
      <c r="AF84" s="165">
        <f t="shared" ref="AF84:AF147" si="54">IF(AND(SUM(AE73:AE84)&gt;1,SUM(V69:V73)&gt;$AN$6),1,0)</f>
        <v>0</v>
      </c>
      <c r="AG84" s="70" t="str">
        <f t="shared" si="44"/>
        <v/>
      </c>
      <c r="AH84" s="102">
        <f t="shared" si="48"/>
        <v>13.945999622344996</v>
      </c>
      <c r="AI84" s="6" t="str">
        <f t="shared" si="36"/>
        <v/>
      </c>
      <c r="AJ84" s="85">
        <f t="shared" si="52"/>
        <v>0</v>
      </c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CO84">
        <v>18.100000000000001</v>
      </c>
      <c r="CP84">
        <v>24</v>
      </c>
      <c r="CQ84">
        <v>0</v>
      </c>
    </row>
    <row r="85" spans="1:95" ht="15.6">
      <c r="A85" s="27">
        <v>34416</v>
      </c>
      <c r="B85">
        <v>14.939999580383301</v>
      </c>
      <c r="C85">
        <v>26.379999160766602</v>
      </c>
      <c r="D85">
        <v>0</v>
      </c>
      <c r="E85">
        <v>30.1544289651934</v>
      </c>
      <c r="F85" s="36">
        <f t="shared" si="30"/>
        <v>3.6824354041475482</v>
      </c>
      <c r="G85" s="41">
        <f t="shared" si="37"/>
        <v>0</v>
      </c>
      <c r="H85" s="42">
        <f t="shared" si="38"/>
        <v>0</v>
      </c>
      <c r="I85" s="61">
        <f t="shared" si="31"/>
        <v>23.519999265670776</v>
      </c>
      <c r="J85" s="35" t="str">
        <f t="shared" si="32"/>
        <v xml:space="preserve"> </v>
      </c>
      <c r="K85" s="89" t="str">
        <f t="shared" si="41"/>
        <v/>
      </c>
      <c r="L85" s="89">
        <f t="shared" si="46"/>
        <v>1</v>
      </c>
      <c r="M85" s="168">
        <f t="shared" si="51"/>
        <v>0</v>
      </c>
      <c r="N85" s="165">
        <f t="shared" si="53"/>
        <v>0</v>
      </c>
      <c r="O85" s="70" t="str">
        <f t="shared" si="43"/>
        <v/>
      </c>
      <c r="P85" s="102">
        <f t="shared" si="47"/>
        <v>13.283998489379872</v>
      </c>
      <c r="Q85" s="6" t="str">
        <f t="shared" si="29"/>
        <v/>
      </c>
      <c r="R85" s="85">
        <f t="shared" si="49"/>
        <v>1</v>
      </c>
      <c r="S85" s="27">
        <v>34781</v>
      </c>
      <c r="T85">
        <v>9.6999998092651403</v>
      </c>
      <c r="U85">
        <v>24.5200004577637</v>
      </c>
      <c r="V85">
        <v>0</v>
      </c>
      <c r="W85">
        <v>30.1544289651934</v>
      </c>
      <c r="X85" s="36">
        <f t="shared" si="33"/>
        <v>3.8044056860389155</v>
      </c>
      <c r="Y85" s="41">
        <f t="shared" si="39"/>
        <v>0</v>
      </c>
      <c r="Z85" s="42">
        <f t="shared" si="40"/>
        <v>0</v>
      </c>
      <c r="AA85" s="61">
        <f t="shared" si="34"/>
        <v>20.815000295639059</v>
      </c>
      <c r="AB85" s="35" t="str">
        <f t="shared" si="35"/>
        <v xml:space="preserve"> </v>
      </c>
      <c r="AC85" s="76" t="str">
        <f t="shared" si="42"/>
        <v/>
      </c>
      <c r="AD85" s="89">
        <f t="shared" si="45"/>
        <v>1</v>
      </c>
      <c r="AE85" s="168">
        <f t="shared" si="50"/>
        <v>9.6124439944910822E-2</v>
      </c>
      <c r="AF85" s="165">
        <f t="shared" si="54"/>
        <v>0</v>
      </c>
      <c r="AG85" s="70" t="str">
        <f t="shared" si="44"/>
        <v/>
      </c>
      <c r="AH85" s="102">
        <f t="shared" si="48"/>
        <v>15.397999858856243</v>
      </c>
      <c r="AI85" s="6" t="str">
        <f t="shared" si="36"/>
        <v/>
      </c>
      <c r="AJ85" s="85">
        <f t="shared" si="52"/>
        <v>0</v>
      </c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CO85">
        <v>19.2</v>
      </c>
      <c r="CP85">
        <v>23.5</v>
      </c>
      <c r="CQ85">
        <v>0</v>
      </c>
    </row>
    <row r="86" spans="1:95" ht="15.6">
      <c r="A86" s="27">
        <v>34417</v>
      </c>
      <c r="B86">
        <v>13.9799995422363</v>
      </c>
      <c r="C86">
        <v>26.4899997711182</v>
      </c>
      <c r="D86">
        <v>0</v>
      </c>
      <c r="E86">
        <v>29.886320619669402</v>
      </c>
      <c r="F86" s="36">
        <f t="shared" si="30"/>
        <v>3.7743857021692295</v>
      </c>
      <c r="G86" s="41">
        <f t="shared" si="37"/>
        <v>0</v>
      </c>
      <c r="H86" s="42">
        <f t="shared" si="38"/>
        <v>0</v>
      </c>
      <c r="I86" s="61">
        <f t="shared" si="31"/>
        <v>23.362499713897726</v>
      </c>
      <c r="J86" s="35" t="str">
        <f t="shared" si="32"/>
        <v xml:space="preserve"> </v>
      </c>
      <c r="K86" s="89" t="str">
        <f t="shared" si="41"/>
        <v/>
      </c>
      <c r="L86" s="89">
        <f t="shared" si="46"/>
        <v>1</v>
      </c>
      <c r="M86" s="168">
        <f t="shared" si="51"/>
        <v>0</v>
      </c>
      <c r="N86" s="165">
        <f t="shared" si="53"/>
        <v>0</v>
      </c>
      <c r="O86" s="70" t="str">
        <f t="shared" si="43"/>
        <v/>
      </c>
      <c r="P86" s="102">
        <f t="shared" si="47"/>
        <v>16.773998260498054</v>
      </c>
      <c r="Q86" s="6" t="str">
        <f t="shared" si="29"/>
        <v/>
      </c>
      <c r="R86" s="85">
        <f t="shared" si="49"/>
        <v>1</v>
      </c>
      <c r="S86" s="27">
        <v>34782</v>
      </c>
      <c r="T86">
        <v>9.7799997329711896</v>
      </c>
      <c r="U86">
        <v>22.420000076293899</v>
      </c>
      <c r="V86">
        <v>0</v>
      </c>
      <c r="W86">
        <v>29.886320619669402</v>
      </c>
      <c r="X86" s="36">
        <f t="shared" si="33"/>
        <v>3.3814848246314964</v>
      </c>
      <c r="Y86" s="41">
        <f t="shared" si="39"/>
        <v>0</v>
      </c>
      <c r="Z86" s="42">
        <f t="shared" si="40"/>
        <v>0</v>
      </c>
      <c r="AA86" s="61">
        <f t="shared" si="34"/>
        <v>19.259999990463221</v>
      </c>
      <c r="AB86" s="35" t="str">
        <f t="shared" si="35"/>
        <v xml:space="preserve"> </v>
      </c>
      <c r="AC86" s="76" t="str">
        <f t="shared" si="42"/>
        <v/>
      </c>
      <c r="AD86" s="89">
        <f t="shared" si="45"/>
        <v>1</v>
      </c>
      <c r="AE86" s="168">
        <f t="shared" si="50"/>
        <v>0.115861295797922</v>
      </c>
      <c r="AF86" s="165">
        <f t="shared" si="54"/>
        <v>0</v>
      </c>
      <c r="AG86" s="70" t="str">
        <f t="shared" si="44"/>
        <v/>
      </c>
      <c r="AH86" s="102">
        <f t="shared" si="48"/>
        <v>15.11400012969971</v>
      </c>
      <c r="AI86" s="6" t="str">
        <f t="shared" si="36"/>
        <v/>
      </c>
      <c r="AJ86" s="85">
        <f t="shared" si="52"/>
        <v>0</v>
      </c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CO86">
        <v>19.5</v>
      </c>
      <c r="CP86">
        <v>24.9</v>
      </c>
      <c r="CQ86">
        <v>0</v>
      </c>
    </row>
    <row r="87" spans="1:95" ht="15.6">
      <c r="A87" s="27">
        <v>34418</v>
      </c>
      <c r="B87">
        <v>11.2299995422363</v>
      </c>
      <c r="C87">
        <v>25.659999847412099</v>
      </c>
      <c r="D87">
        <v>0</v>
      </c>
      <c r="E87">
        <v>29.617847295543498</v>
      </c>
      <c r="F87" s="36">
        <f t="shared" si="30"/>
        <v>3.8282166858957103</v>
      </c>
      <c r="G87" s="41">
        <f t="shared" si="37"/>
        <v>0</v>
      </c>
      <c r="H87" s="42">
        <f t="shared" si="38"/>
        <v>0</v>
      </c>
      <c r="I87" s="61">
        <f t="shared" si="31"/>
        <v>22.05249977111815</v>
      </c>
      <c r="J87" s="35" t="str">
        <f t="shared" si="32"/>
        <v xml:space="preserve"> </v>
      </c>
      <c r="K87" s="89" t="str">
        <f t="shared" si="41"/>
        <v/>
      </c>
      <c r="L87" s="89">
        <f t="shared" si="46"/>
        <v>1</v>
      </c>
      <c r="M87" s="168">
        <f t="shared" si="51"/>
        <v>0</v>
      </c>
      <c r="N87" s="165">
        <f t="shared" si="53"/>
        <v>0</v>
      </c>
      <c r="O87" s="70" t="str">
        <f t="shared" si="43"/>
        <v/>
      </c>
      <c r="P87" s="102">
        <f t="shared" si="47"/>
        <v>19.113998603820797</v>
      </c>
      <c r="Q87" s="6" t="str">
        <f t="shared" si="29"/>
        <v/>
      </c>
      <c r="R87" s="85">
        <f t="shared" si="49"/>
        <v>0</v>
      </c>
      <c r="S87" s="27">
        <v>34783</v>
      </c>
      <c r="T87">
        <v>5.8899998664856001</v>
      </c>
      <c r="U87">
        <v>20.329999923706101</v>
      </c>
      <c r="V87">
        <v>0</v>
      </c>
      <c r="W87">
        <v>29.617847295543498</v>
      </c>
      <c r="X87" s="36">
        <f t="shared" si="33"/>
        <v>3.2658620964365901</v>
      </c>
      <c r="Y87" s="41">
        <f t="shared" si="39"/>
        <v>0</v>
      </c>
      <c r="Z87" s="42">
        <f t="shared" si="40"/>
        <v>0</v>
      </c>
      <c r="AA87" s="61">
        <f t="shared" si="34"/>
        <v>16.719999909400975</v>
      </c>
      <c r="AB87" s="35" t="str">
        <f t="shared" si="35"/>
        <v xml:space="preserve"> </v>
      </c>
      <c r="AC87" s="76" t="str">
        <f t="shared" si="42"/>
        <v/>
      </c>
      <c r="AD87" s="89">
        <f t="shared" si="45"/>
        <v>1</v>
      </c>
      <c r="AE87" s="168">
        <f t="shared" si="50"/>
        <v>0.10514517141779607</v>
      </c>
      <c r="AF87" s="165">
        <f t="shared" si="54"/>
        <v>0</v>
      </c>
      <c r="AG87" s="70" t="str">
        <f t="shared" si="44"/>
        <v/>
      </c>
      <c r="AH87" s="102">
        <f t="shared" si="48"/>
        <v>14.70199985504153</v>
      </c>
      <c r="AI87" s="6" t="str">
        <f t="shared" si="36"/>
        <v/>
      </c>
      <c r="AJ87" s="85">
        <f t="shared" si="52"/>
        <v>0</v>
      </c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CO87">
        <v>18.5</v>
      </c>
      <c r="CP87">
        <v>27.2</v>
      </c>
      <c r="CQ87">
        <v>0</v>
      </c>
    </row>
    <row r="88" spans="1:95" ht="15.6">
      <c r="A88" s="27">
        <v>34419</v>
      </c>
      <c r="B88">
        <v>10.930000305175801</v>
      </c>
      <c r="C88">
        <v>26.0100002288818</v>
      </c>
      <c r="D88">
        <v>0</v>
      </c>
      <c r="E88">
        <v>29.349124181356299</v>
      </c>
      <c r="F88" s="36">
        <f t="shared" si="30"/>
        <v>3.8806558161909779</v>
      </c>
      <c r="G88" s="41">
        <f t="shared" si="37"/>
        <v>0</v>
      </c>
      <c r="H88" s="42">
        <f t="shared" si="38"/>
        <v>0</v>
      </c>
      <c r="I88" s="61">
        <f t="shared" si="31"/>
        <v>22.240000247955301</v>
      </c>
      <c r="J88" s="35" t="str">
        <f t="shared" si="32"/>
        <v xml:space="preserve"> </v>
      </c>
      <c r="K88" s="89" t="str">
        <f t="shared" si="41"/>
        <v/>
      </c>
      <c r="L88" s="89">
        <f t="shared" si="46"/>
        <v>1</v>
      </c>
      <c r="M88" s="168">
        <f t="shared" si="51"/>
        <v>0</v>
      </c>
      <c r="N88" s="165">
        <f t="shared" si="53"/>
        <v>0</v>
      </c>
      <c r="O88" s="70" t="str">
        <f t="shared" si="43"/>
        <v/>
      </c>
      <c r="P88" s="102">
        <f t="shared" si="47"/>
        <v>21.705998802185036</v>
      </c>
      <c r="Q88" s="6" t="str">
        <f t="shared" si="29"/>
        <v/>
      </c>
      <c r="R88" s="85">
        <f t="shared" si="49"/>
        <v>0</v>
      </c>
      <c r="S88" s="27">
        <v>34784</v>
      </c>
      <c r="T88">
        <v>6.1300001144409197</v>
      </c>
      <c r="U88">
        <v>21.75</v>
      </c>
      <c r="V88">
        <v>0</v>
      </c>
      <c r="W88">
        <v>29.349124181356299</v>
      </c>
      <c r="X88" s="36">
        <f t="shared" si="33"/>
        <v>3.4562435156708151</v>
      </c>
      <c r="Y88" s="41">
        <f t="shared" si="39"/>
        <v>0</v>
      </c>
      <c r="Z88" s="42">
        <f t="shared" si="40"/>
        <v>0</v>
      </c>
      <c r="AA88" s="61">
        <f t="shared" si="34"/>
        <v>17.845000028610229</v>
      </c>
      <c r="AB88" s="35" t="str">
        <f t="shared" si="35"/>
        <v xml:space="preserve"> </v>
      </c>
      <c r="AC88" s="76" t="str">
        <f t="shared" si="42"/>
        <v/>
      </c>
      <c r="AD88" s="89">
        <f t="shared" si="45"/>
        <v>1</v>
      </c>
      <c r="AE88" s="168">
        <f t="shared" si="50"/>
        <v>0.11283877644975802</v>
      </c>
      <c r="AF88" s="165">
        <f t="shared" si="54"/>
        <v>0</v>
      </c>
      <c r="AG88" s="70" t="str">
        <f t="shared" si="44"/>
        <v/>
      </c>
      <c r="AH88" s="102">
        <f t="shared" si="48"/>
        <v>12.399999618530288</v>
      </c>
      <c r="AI88" s="6" t="str">
        <f t="shared" si="36"/>
        <v/>
      </c>
      <c r="AJ88" s="85">
        <f t="shared" si="52"/>
        <v>0</v>
      </c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CO88">
        <v>18.600000000000001</v>
      </c>
      <c r="CP88" s="39">
        <v>27.2</v>
      </c>
      <c r="CQ88">
        <v>0</v>
      </c>
    </row>
    <row r="89" spans="1:95" ht="15.6">
      <c r="A89" s="27">
        <v>34420</v>
      </c>
      <c r="B89">
        <v>11.3800001144409</v>
      </c>
      <c r="C89">
        <v>26.149999618530298</v>
      </c>
      <c r="D89">
        <v>0</v>
      </c>
      <c r="E89">
        <v>29.0802664656484</v>
      </c>
      <c r="F89" s="36">
        <f t="shared" si="30"/>
        <v>3.8363299283958563</v>
      </c>
      <c r="G89" s="41">
        <f t="shared" si="37"/>
        <v>0</v>
      </c>
      <c r="H89" s="42">
        <f t="shared" si="38"/>
        <v>0</v>
      </c>
      <c r="I89" s="61">
        <f t="shared" si="31"/>
        <v>22.457499742507949</v>
      </c>
      <c r="J89" s="35" t="str">
        <f t="shared" si="32"/>
        <v xml:space="preserve"> </v>
      </c>
      <c r="K89" s="89" t="str">
        <f t="shared" si="41"/>
        <v/>
      </c>
      <c r="L89" s="89" t="str">
        <f t="shared" si="46"/>
        <v/>
      </c>
      <c r="M89" s="168">
        <f t="shared" si="51"/>
        <v>0</v>
      </c>
      <c r="N89" s="165">
        <f t="shared" si="53"/>
        <v>0</v>
      </c>
      <c r="O89" s="70" t="str">
        <f t="shared" si="43"/>
        <v/>
      </c>
      <c r="P89" s="102" t="str">
        <f t="shared" si="47"/>
        <v/>
      </c>
      <c r="Q89" s="6" t="str">
        <f t="shared" si="29"/>
        <v/>
      </c>
      <c r="R89" s="85">
        <f t="shared" si="49"/>
        <v>0</v>
      </c>
      <c r="S89" s="27">
        <v>34785</v>
      </c>
      <c r="T89">
        <v>7.5300002098083496</v>
      </c>
      <c r="U89">
        <v>20.809999465942401</v>
      </c>
      <c r="V89">
        <v>0</v>
      </c>
      <c r="W89">
        <v>29.0802664656484</v>
      </c>
      <c r="X89" s="36">
        <f t="shared" si="33"/>
        <v>3.1805468176021163</v>
      </c>
      <c r="Y89" s="41">
        <f t="shared" si="39"/>
        <v>0</v>
      </c>
      <c r="Z89" s="42">
        <f t="shared" si="40"/>
        <v>0</v>
      </c>
      <c r="AA89" s="61">
        <f t="shared" si="34"/>
        <v>17.489999651908889</v>
      </c>
      <c r="AB89" s="35" t="str">
        <f t="shared" si="35"/>
        <v xml:space="preserve"> </v>
      </c>
      <c r="AC89" s="76" t="str">
        <f t="shared" si="42"/>
        <v/>
      </c>
      <c r="AD89" s="89">
        <f t="shared" si="45"/>
        <v>1</v>
      </c>
      <c r="AE89" s="168">
        <f t="shared" si="50"/>
        <v>0.1107666333007704</v>
      </c>
      <c r="AF89" s="165">
        <f t="shared" si="54"/>
        <v>0</v>
      </c>
      <c r="AG89" s="70" t="str">
        <f t="shared" si="44"/>
        <v/>
      </c>
      <c r="AH89" s="102">
        <f t="shared" si="48"/>
        <v>8.5879999160766687</v>
      </c>
      <c r="AI89" s="6" t="str">
        <f t="shared" si="36"/>
        <v/>
      </c>
      <c r="AJ89" s="85">
        <f t="shared" si="52"/>
        <v>0</v>
      </c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CO89">
        <v>19.8</v>
      </c>
      <c r="CP89">
        <v>29.5</v>
      </c>
      <c r="CQ89">
        <v>0</v>
      </c>
    </row>
    <row r="90" spans="1:95" ht="15.6">
      <c r="A90" s="27">
        <v>34421</v>
      </c>
      <c r="B90">
        <v>13.6400003433228</v>
      </c>
      <c r="C90">
        <v>26.670000076293899</v>
      </c>
      <c r="D90">
        <v>0</v>
      </c>
      <c r="E90">
        <v>28.811389336960701</v>
      </c>
      <c r="F90" s="36">
        <f t="shared" si="30"/>
        <v>3.7056735228496329</v>
      </c>
      <c r="G90" s="41">
        <f t="shared" si="37"/>
        <v>0</v>
      </c>
      <c r="H90" s="42">
        <f t="shared" si="38"/>
        <v>0</v>
      </c>
      <c r="I90" s="61">
        <f t="shared" si="31"/>
        <v>23.412500143051126</v>
      </c>
      <c r="J90" s="35" t="str">
        <f t="shared" si="32"/>
        <v xml:space="preserve"> </v>
      </c>
      <c r="K90" s="89" t="str">
        <f t="shared" si="41"/>
        <v/>
      </c>
      <c r="L90" s="89" t="str">
        <f t="shared" si="46"/>
        <v/>
      </c>
      <c r="M90" s="168">
        <f t="shared" si="51"/>
        <v>0</v>
      </c>
      <c r="N90" s="165">
        <f t="shared" si="53"/>
        <v>0</v>
      </c>
      <c r="O90" s="70" t="str">
        <f t="shared" si="43"/>
        <v/>
      </c>
      <c r="P90" s="102" t="str">
        <f t="shared" si="47"/>
        <v/>
      </c>
      <c r="Q90" s="6" t="str">
        <f t="shared" si="29"/>
        <v/>
      </c>
      <c r="R90" s="85">
        <f t="shared" si="49"/>
        <v>0</v>
      </c>
      <c r="S90" s="27">
        <v>34786</v>
      </c>
      <c r="T90">
        <v>7.9299998283386204</v>
      </c>
      <c r="U90">
        <v>20.409999847412099</v>
      </c>
      <c r="V90">
        <v>0</v>
      </c>
      <c r="W90">
        <v>28.811389336960701</v>
      </c>
      <c r="X90" s="36">
        <f t="shared" si="33"/>
        <v>3.054751452451907</v>
      </c>
      <c r="Y90" s="41">
        <f t="shared" si="39"/>
        <v>0</v>
      </c>
      <c r="Z90" s="42">
        <f t="shared" si="40"/>
        <v>0</v>
      </c>
      <c r="AA90" s="61">
        <f t="shared" si="34"/>
        <v>17.289999842643731</v>
      </c>
      <c r="AB90" s="35" t="str">
        <f t="shared" si="35"/>
        <v xml:space="preserve"> </v>
      </c>
      <c r="AC90" s="76" t="str">
        <f t="shared" si="42"/>
        <v/>
      </c>
      <c r="AD90" s="89">
        <f t="shared" si="45"/>
        <v>1</v>
      </c>
      <c r="AE90" s="168">
        <f t="shared" si="50"/>
        <v>0.10944084866636221</v>
      </c>
      <c r="AF90" s="165">
        <f t="shared" si="54"/>
        <v>0</v>
      </c>
      <c r="AG90" s="70" t="str">
        <f t="shared" si="44"/>
        <v/>
      </c>
      <c r="AH90" s="102">
        <f t="shared" si="48"/>
        <v>7.0360004425048688</v>
      </c>
      <c r="AI90" s="6" t="str">
        <f t="shared" si="36"/>
        <v/>
      </c>
      <c r="AJ90" s="85">
        <f t="shared" si="52"/>
        <v>0</v>
      </c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CO90">
        <v>18.100000000000001</v>
      </c>
      <c r="CP90">
        <v>31</v>
      </c>
      <c r="CQ90">
        <v>19.8</v>
      </c>
    </row>
    <row r="91" spans="1:95" ht="15.6">
      <c r="A91" s="27">
        <v>34422</v>
      </c>
      <c r="B91">
        <v>11.539999961853001</v>
      </c>
      <c r="C91">
        <v>27.5</v>
      </c>
      <c r="D91">
        <v>0</v>
      </c>
      <c r="E91">
        <v>28.542607983833701</v>
      </c>
      <c r="F91" s="36">
        <f t="shared" si="30"/>
        <v>3.9949696408239364</v>
      </c>
      <c r="G91" s="41">
        <f t="shared" si="37"/>
        <v>0</v>
      </c>
      <c r="H91" s="42">
        <f t="shared" si="38"/>
        <v>0</v>
      </c>
      <c r="I91" s="61">
        <f t="shared" si="31"/>
        <v>23.50999999046325</v>
      </c>
      <c r="J91" s="35" t="str">
        <f t="shared" si="32"/>
        <v xml:space="preserve"> </v>
      </c>
      <c r="K91" s="89" t="str">
        <f t="shared" si="41"/>
        <v/>
      </c>
      <c r="L91" s="89" t="str">
        <f t="shared" si="46"/>
        <v/>
      </c>
      <c r="M91" s="168">
        <f t="shared" si="51"/>
        <v>0</v>
      </c>
      <c r="N91" s="165">
        <f t="shared" si="53"/>
        <v>0</v>
      </c>
      <c r="O91" s="70" t="str">
        <f t="shared" si="43"/>
        <v/>
      </c>
      <c r="P91" s="102" t="str">
        <f t="shared" si="47"/>
        <v/>
      </c>
      <c r="Q91" s="6" t="str">
        <f t="shared" si="29"/>
        <v/>
      </c>
      <c r="R91" s="85">
        <f t="shared" si="49"/>
        <v>0</v>
      </c>
      <c r="S91" s="27">
        <v>34787</v>
      </c>
      <c r="T91">
        <v>11.960000038146999</v>
      </c>
      <c r="U91">
        <v>20.909999847412099</v>
      </c>
      <c r="V91">
        <v>0</v>
      </c>
      <c r="W91">
        <v>28.542607983833701</v>
      </c>
      <c r="X91" s="36">
        <f t="shared" si="33"/>
        <v>2.7443357866682643</v>
      </c>
      <c r="Y91" s="41">
        <f t="shared" si="39"/>
        <v>0</v>
      </c>
      <c r="Z91" s="42">
        <f t="shared" si="40"/>
        <v>0</v>
      </c>
      <c r="AA91" s="61">
        <f t="shared" si="34"/>
        <v>18.672499895095825</v>
      </c>
      <c r="AB91" s="35" t="str">
        <f t="shared" si="35"/>
        <v xml:space="preserve"> </v>
      </c>
      <c r="AC91" s="76" t="str">
        <f t="shared" si="42"/>
        <v/>
      </c>
      <c r="AD91" s="89">
        <f t="shared" si="45"/>
        <v>1</v>
      </c>
      <c r="AE91" s="168">
        <f t="shared" si="50"/>
        <v>0.11586950854722065</v>
      </c>
      <c r="AF91" s="165">
        <f t="shared" si="54"/>
        <v>0</v>
      </c>
      <c r="AG91" s="70" t="str">
        <f t="shared" si="44"/>
        <v/>
      </c>
      <c r="AH91" s="102">
        <f t="shared" si="48"/>
        <v>6.638000869750968</v>
      </c>
      <c r="AI91" s="6" t="str">
        <f t="shared" si="36"/>
        <v/>
      </c>
      <c r="AJ91" s="85">
        <f t="shared" si="52"/>
        <v>0</v>
      </c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CO91">
        <v>16.399999999999999</v>
      </c>
      <c r="CP91">
        <v>29.8</v>
      </c>
      <c r="CQ91">
        <v>0.2</v>
      </c>
    </row>
    <row r="92" spans="1:95" ht="15.6">
      <c r="A92" s="27">
        <v>34423</v>
      </c>
      <c r="B92">
        <v>12.8800001144409</v>
      </c>
      <c r="C92">
        <v>27.5200004577637</v>
      </c>
      <c r="D92">
        <v>0</v>
      </c>
      <c r="E92">
        <v>28.2740375948081</v>
      </c>
      <c r="F92" s="36">
        <f t="shared" si="30"/>
        <v>3.8592572271007493</v>
      </c>
      <c r="G92" s="41">
        <f t="shared" si="37"/>
        <v>0</v>
      </c>
      <c r="H92" s="42">
        <f t="shared" si="38"/>
        <v>0</v>
      </c>
      <c r="I92" s="61">
        <f t="shared" si="31"/>
        <v>23.860000371933001</v>
      </c>
      <c r="J92" s="35" t="str">
        <f t="shared" si="32"/>
        <v xml:space="preserve"> </v>
      </c>
      <c r="K92" s="89" t="str">
        <f t="shared" si="41"/>
        <v/>
      </c>
      <c r="L92" s="89" t="str">
        <f t="shared" si="46"/>
        <v/>
      </c>
      <c r="M92" s="168">
        <f t="shared" si="51"/>
        <v>0</v>
      </c>
      <c r="N92" s="165">
        <f t="shared" si="53"/>
        <v>0</v>
      </c>
      <c r="O92" s="70" t="str">
        <f t="shared" si="43"/>
        <v/>
      </c>
      <c r="P92" s="102" t="str">
        <f t="shared" si="47"/>
        <v/>
      </c>
      <c r="Q92" s="6" t="str">
        <f t="shared" si="29"/>
        <v/>
      </c>
      <c r="R92" s="85">
        <f t="shared" si="49"/>
        <v>0</v>
      </c>
      <c r="S92" s="27">
        <v>34788</v>
      </c>
      <c r="T92">
        <v>7.8800001144409197</v>
      </c>
      <c r="U92">
        <v>21.030000686645501</v>
      </c>
      <c r="V92">
        <v>0</v>
      </c>
      <c r="W92">
        <v>28.2740375948081</v>
      </c>
      <c r="X92" s="36">
        <f t="shared" si="33"/>
        <v>3.1046276446024423</v>
      </c>
      <c r="Y92" s="41">
        <f t="shared" si="39"/>
        <v>0</v>
      </c>
      <c r="Z92" s="42">
        <f t="shared" si="40"/>
        <v>0</v>
      </c>
      <c r="AA92" s="61">
        <f t="shared" si="34"/>
        <v>17.742500543594357</v>
      </c>
      <c r="AB92" s="35" t="str">
        <f t="shared" si="35"/>
        <v xml:space="preserve"> </v>
      </c>
      <c r="AC92" s="76" t="str">
        <f t="shared" si="42"/>
        <v/>
      </c>
      <c r="AD92" s="89">
        <f t="shared" si="45"/>
        <v>1</v>
      </c>
      <c r="AE92" s="168">
        <f t="shared" si="50"/>
        <v>0.11228039297973494</v>
      </c>
      <c r="AF92" s="165">
        <f t="shared" si="54"/>
        <v>0</v>
      </c>
      <c r="AG92" s="70">
        <f t="shared" si="44"/>
        <v>1</v>
      </c>
      <c r="AH92" s="102">
        <f t="shared" si="48"/>
        <v>5.8340007781982282</v>
      </c>
      <c r="AI92" s="6" t="str">
        <f t="shared" si="36"/>
        <v/>
      </c>
      <c r="AJ92" s="85">
        <f t="shared" si="52"/>
        <v>0</v>
      </c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CO92">
        <v>16.5</v>
      </c>
      <c r="CP92">
        <v>35.6</v>
      </c>
      <c r="CQ92">
        <v>0</v>
      </c>
    </row>
    <row r="93" spans="1:95" ht="15.6">
      <c r="A93" s="27">
        <v>34424</v>
      </c>
      <c r="B93">
        <v>12.4099998474121</v>
      </c>
      <c r="C93">
        <v>28.4799995422363</v>
      </c>
      <c r="D93">
        <v>0</v>
      </c>
      <c r="E93">
        <v>28.0057933584247</v>
      </c>
      <c r="F93" s="36">
        <f t="shared" si="30"/>
        <v>4.0308090756678716</v>
      </c>
      <c r="G93" s="41">
        <f t="shared" si="37"/>
        <v>0</v>
      </c>
      <c r="H93" s="42">
        <f t="shared" si="38"/>
        <v>0</v>
      </c>
      <c r="I93" s="61">
        <f t="shared" si="31"/>
        <v>24.462499618530252</v>
      </c>
      <c r="J93" s="35" t="str">
        <f t="shared" si="32"/>
        <v xml:space="preserve"> </v>
      </c>
      <c r="K93" s="89" t="str">
        <f t="shared" si="41"/>
        <v/>
      </c>
      <c r="L93" s="89" t="str">
        <f t="shared" si="46"/>
        <v/>
      </c>
      <c r="M93" s="168">
        <f t="shared" si="51"/>
        <v>0</v>
      </c>
      <c r="N93" s="165">
        <f t="shared" si="53"/>
        <v>0</v>
      </c>
      <c r="O93" s="70" t="str">
        <f t="shared" si="43"/>
        <v/>
      </c>
      <c r="P93" s="102" t="str">
        <f t="shared" si="47"/>
        <v/>
      </c>
      <c r="Q93" s="6" t="str">
        <f t="shared" si="29"/>
        <v/>
      </c>
      <c r="R93" s="85">
        <f t="shared" si="49"/>
        <v>0</v>
      </c>
      <c r="S93" s="27">
        <v>34789</v>
      </c>
      <c r="T93">
        <v>9.6400003433227504</v>
      </c>
      <c r="U93">
        <v>16.950000762939499</v>
      </c>
      <c r="V93">
        <v>0</v>
      </c>
      <c r="W93">
        <v>28.0057933584247</v>
      </c>
      <c r="X93" s="36">
        <f t="shared" si="33"/>
        <v>2.2103390758654666</v>
      </c>
      <c r="Y93" s="41">
        <f t="shared" si="39"/>
        <v>0</v>
      </c>
      <c r="Z93" s="42">
        <f t="shared" si="40"/>
        <v>0</v>
      </c>
      <c r="AA93" s="61">
        <f t="shared" si="34"/>
        <v>15.122500658035312</v>
      </c>
      <c r="AB93" s="35" t="str">
        <f t="shared" si="35"/>
        <v xml:space="preserve"> </v>
      </c>
      <c r="AC93" s="76" t="str">
        <f t="shared" si="42"/>
        <v/>
      </c>
      <c r="AD93" s="89">
        <f t="shared" si="45"/>
        <v>1</v>
      </c>
      <c r="AE93" s="168">
        <f t="shared" si="50"/>
        <v>9.0336288637394069E-2</v>
      </c>
      <c r="AF93" s="165">
        <f t="shared" si="54"/>
        <v>0</v>
      </c>
      <c r="AG93" s="70">
        <f t="shared" si="44"/>
        <v>1</v>
      </c>
      <c r="AH93" s="102">
        <f t="shared" si="48"/>
        <v>3.5360004425048457</v>
      </c>
      <c r="AI93" s="6" t="str">
        <f t="shared" si="36"/>
        <v/>
      </c>
      <c r="AJ93" s="85">
        <f t="shared" si="52"/>
        <v>0</v>
      </c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CO93">
        <v>13.9</v>
      </c>
      <c r="CP93" s="39">
        <v>35.6</v>
      </c>
      <c r="CQ93">
        <v>0</v>
      </c>
    </row>
    <row r="94" spans="1:95" ht="15.6">
      <c r="A94" s="27">
        <v>34425</v>
      </c>
      <c r="B94">
        <v>16.9799995422363</v>
      </c>
      <c r="C94">
        <v>21.209999084472699</v>
      </c>
      <c r="D94">
        <v>2.0999999046325701</v>
      </c>
      <c r="E94">
        <v>27.7379904632242</v>
      </c>
      <c r="F94" s="36">
        <f t="shared" si="30"/>
        <v>1.9759430027224871</v>
      </c>
      <c r="G94" s="41">
        <f t="shared" si="37"/>
        <v>0.51924550245458034</v>
      </c>
      <c r="H94" s="42">
        <f t="shared" si="38"/>
        <v>1.0384910049091606E-2</v>
      </c>
      <c r="I94" s="61">
        <f t="shared" si="31"/>
        <v>20.152499198913599</v>
      </c>
      <c r="J94" s="35" t="str">
        <f t="shared" si="32"/>
        <v xml:space="preserve"> </v>
      </c>
      <c r="K94" s="89" t="str">
        <f t="shared" si="41"/>
        <v/>
      </c>
      <c r="L94" s="89" t="str">
        <f t="shared" si="46"/>
        <v/>
      </c>
      <c r="M94" s="168">
        <f t="shared" si="51"/>
        <v>0.10994989262144843</v>
      </c>
      <c r="N94" s="165">
        <f t="shared" si="53"/>
        <v>0</v>
      </c>
      <c r="O94" s="70" t="str">
        <f t="shared" si="43"/>
        <v/>
      </c>
      <c r="P94" s="102" t="str">
        <f t="shared" si="47"/>
        <v/>
      </c>
      <c r="Q94" s="6" t="str">
        <f t="shared" si="29"/>
        <v/>
      </c>
      <c r="R94" s="85">
        <f t="shared" si="49"/>
        <v>0</v>
      </c>
      <c r="S94" s="27">
        <v>34790</v>
      </c>
      <c r="T94">
        <v>1.5</v>
      </c>
      <c r="U94">
        <v>17.399999618530298</v>
      </c>
      <c r="V94">
        <v>0</v>
      </c>
      <c r="W94">
        <v>27.7379904632242</v>
      </c>
      <c r="X94" s="36">
        <f t="shared" si="33"/>
        <v>2.829448585454839</v>
      </c>
      <c r="Y94" s="41">
        <f t="shared" si="39"/>
        <v>0</v>
      </c>
      <c r="Z94" s="42">
        <f t="shared" si="40"/>
        <v>0</v>
      </c>
      <c r="AA94" s="61">
        <f t="shared" si="34"/>
        <v>13.424999713897723</v>
      </c>
      <c r="AB94" s="35" t="str">
        <f t="shared" si="35"/>
        <v xml:space="preserve"> </v>
      </c>
      <c r="AC94" s="76" t="str">
        <f t="shared" si="42"/>
        <v/>
      </c>
      <c r="AD94" s="89">
        <f t="shared" si="45"/>
        <v>1</v>
      </c>
      <c r="AE94" s="168">
        <f t="shared" si="50"/>
        <v>7.2455340121683864E-2</v>
      </c>
      <c r="AF94" s="165">
        <f t="shared" si="54"/>
        <v>0</v>
      </c>
      <c r="AG94" s="70">
        <f t="shared" si="44"/>
        <v>1</v>
      </c>
      <c r="AH94" s="102">
        <f t="shared" si="48"/>
        <v>1.6600002288818245</v>
      </c>
      <c r="AI94" s="6" t="str">
        <f t="shared" si="36"/>
        <v/>
      </c>
      <c r="AJ94" s="85">
        <f t="shared" si="52"/>
        <v>0</v>
      </c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CO94">
        <v>12</v>
      </c>
      <c r="CP94">
        <v>26.8</v>
      </c>
      <c r="CQ94">
        <v>16</v>
      </c>
    </row>
    <row r="95" spans="1:95" ht="15.6">
      <c r="A95" s="27">
        <v>34426</v>
      </c>
      <c r="B95">
        <v>9.8699998855590803</v>
      </c>
      <c r="C95">
        <v>19.600000381469702</v>
      </c>
      <c r="D95">
        <v>1.6000000238418599</v>
      </c>
      <c r="E95">
        <v>27.470744097747101</v>
      </c>
      <c r="F95" s="36">
        <f t="shared" si="30"/>
        <v>2.6172151102030283</v>
      </c>
      <c r="G95" s="41">
        <f t="shared" si="37"/>
        <v>2.5473438134017812E-2</v>
      </c>
      <c r="H95" s="42">
        <f t="shared" si="38"/>
        <v>5.0946876268035627E-4</v>
      </c>
      <c r="I95" s="61">
        <f t="shared" si="31"/>
        <v>17.167500257492048</v>
      </c>
      <c r="J95" s="35" t="str">
        <f t="shared" si="32"/>
        <v xml:space="preserve"> </v>
      </c>
      <c r="K95" s="89" t="str">
        <f t="shared" si="41"/>
        <v/>
      </c>
      <c r="L95" s="89" t="str">
        <f t="shared" si="46"/>
        <v/>
      </c>
      <c r="M95" s="168">
        <f t="shared" si="51"/>
        <v>0.1085787048116352</v>
      </c>
      <c r="N95" s="165">
        <f t="shared" si="53"/>
        <v>0</v>
      </c>
      <c r="O95" s="70" t="str">
        <f t="shared" si="43"/>
        <v/>
      </c>
      <c r="P95" s="102" t="str">
        <f t="shared" si="47"/>
        <v/>
      </c>
      <c r="Q95" s="6" t="str">
        <f t="shared" si="29"/>
        <v/>
      </c>
      <c r="R95" s="85">
        <f t="shared" si="49"/>
        <v>0</v>
      </c>
      <c r="S95" s="27">
        <v>34791</v>
      </c>
      <c r="T95">
        <v>9.5299997329711896</v>
      </c>
      <c r="U95">
        <v>18.319999694824201</v>
      </c>
      <c r="V95">
        <v>0.60000002384185802</v>
      </c>
      <c r="W95">
        <v>27.470744097747101</v>
      </c>
      <c r="X95" s="36">
        <f t="shared" si="33"/>
        <v>2.4256505708468898</v>
      </c>
      <c r="Y95" s="41">
        <f t="shared" si="39"/>
        <v>0</v>
      </c>
      <c r="Z95" s="42">
        <f t="shared" si="40"/>
        <v>0</v>
      </c>
      <c r="AA95" s="61">
        <f t="shared" si="34"/>
        <v>16.122499704360948</v>
      </c>
      <c r="AB95" s="35" t="str">
        <f t="shared" si="35"/>
        <v xml:space="preserve"> </v>
      </c>
      <c r="AC95" s="76" t="str">
        <f t="shared" si="42"/>
        <v/>
      </c>
      <c r="AD95" s="89">
        <f t="shared" si="45"/>
        <v>1</v>
      </c>
      <c r="AE95" s="168">
        <f t="shared" si="50"/>
        <v>9.9989183933606424E-2</v>
      </c>
      <c r="AF95" s="165">
        <f t="shared" si="54"/>
        <v>0</v>
      </c>
      <c r="AG95" s="70">
        <f t="shared" si="44"/>
        <v>1</v>
      </c>
      <c r="AH95" s="102">
        <f t="shared" si="48"/>
        <v>0.20799999237057704</v>
      </c>
      <c r="AI95" s="6" t="str">
        <f t="shared" si="36"/>
        <v/>
      </c>
      <c r="AJ95" s="85">
        <f t="shared" si="52"/>
        <v>0</v>
      </c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CO95">
        <v>12</v>
      </c>
      <c r="CP95">
        <v>25.5</v>
      </c>
      <c r="CQ95">
        <v>2</v>
      </c>
    </row>
    <row r="96" spans="1:95" ht="15.6">
      <c r="A96" s="27">
        <v>34427</v>
      </c>
      <c r="B96">
        <v>8.0500001907348597</v>
      </c>
      <c r="C96">
        <v>22.469999313354499</v>
      </c>
      <c r="D96">
        <v>0</v>
      </c>
      <c r="E96">
        <v>27.204169450534302</v>
      </c>
      <c r="F96" s="36">
        <f t="shared" si="30"/>
        <v>3.2061415024486459</v>
      </c>
      <c r="G96" s="41">
        <f t="shared" si="37"/>
        <v>0</v>
      </c>
      <c r="H96" s="42">
        <f t="shared" si="38"/>
        <v>0</v>
      </c>
      <c r="I96" s="61">
        <f t="shared" si="31"/>
        <v>18.864999532699589</v>
      </c>
      <c r="J96" s="35" t="str">
        <f t="shared" si="32"/>
        <v xml:space="preserve"> </v>
      </c>
      <c r="K96" s="89" t="str">
        <f t="shared" si="41"/>
        <v/>
      </c>
      <c r="L96" s="89" t="str">
        <f t="shared" si="46"/>
        <v/>
      </c>
      <c r="M96" s="168">
        <f t="shared" si="51"/>
        <v>0.11610756536421922</v>
      </c>
      <c r="N96" s="165">
        <f t="shared" si="53"/>
        <v>0</v>
      </c>
      <c r="O96" s="70" t="str">
        <f t="shared" si="43"/>
        <v/>
      </c>
      <c r="P96" s="102" t="str">
        <f t="shared" si="47"/>
        <v/>
      </c>
      <c r="Q96" s="6" t="str">
        <f t="shared" si="29"/>
        <v/>
      </c>
      <c r="R96" s="85">
        <f t="shared" si="49"/>
        <v>0</v>
      </c>
      <c r="S96" s="27">
        <v>34792</v>
      </c>
      <c r="T96">
        <v>3.5199999809265101</v>
      </c>
      <c r="U96">
        <v>20.4899997711182</v>
      </c>
      <c r="V96">
        <v>0.10000000149011599</v>
      </c>
      <c r="W96">
        <v>27.204169450534302</v>
      </c>
      <c r="X96" s="36">
        <f t="shared" si="33"/>
        <v>3.1356477248051484</v>
      </c>
      <c r="Y96" s="41">
        <f t="shared" si="39"/>
        <v>0</v>
      </c>
      <c r="Z96" s="42">
        <f t="shared" si="40"/>
        <v>0</v>
      </c>
      <c r="AA96" s="61">
        <f t="shared" si="34"/>
        <v>16.247499823570276</v>
      </c>
      <c r="AB96" s="35" t="str">
        <f t="shared" si="35"/>
        <v xml:space="preserve"> </v>
      </c>
      <c r="AC96" s="76" t="str">
        <f t="shared" si="42"/>
        <v/>
      </c>
      <c r="AD96" s="89">
        <f t="shared" si="45"/>
        <v>1</v>
      </c>
      <c r="AE96" s="168">
        <f t="shared" si="50"/>
        <v>0.1011137478911819</v>
      </c>
      <c r="AF96" s="165">
        <f t="shared" si="54"/>
        <v>0</v>
      </c>
      <c r="AG96" s="70">
        <f t="shared" si="44"/>
        <v>1</v>
      </c>
      <c r="AH96" s="102">
        <f t="shared" si="48"/>
        <v>0</v>
      </c>
      <c r="AI96" s="6" t="str">
        <f t="shared" si="36"/>
        <v/>
      </c>
      <c r="AJ96" s="85">
        <f t="shared" si="52"/>
        <v>0</v>
      </c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CO96">
        <v>9.1</v>
      </c>
      <c r="CP96">
        <v>28.1</v>
      </c>
      <c r="CQ96">
        <v>0</v>
      </c>
    </row>
    <row r="97" spans="1:95" ht="15.6">
      <c r="A97" s="27">
        <v>34428</v>
      </c>
      <c r="B97">
        <v>8.7299995422363299</v>
      </c>
      <c r="C97">
        <v>25.360000610351602</v>
      </c>
      <c r="D97">
        <v>0</v>
      </c>
      <c r="E97">
        <v>26.9383817101264</v>
      </c>
      <c r="F97" s="36">
        <f t="shared" si="30"/>
        <v>3.5935183135763791</v>
      </c>
      <c r="G97" s="41">
        <f t="shared" si="37"/>
        <v>0</v>
      </c>
      <c r="H97" s="42">
        <f t="shared" si="38"/>
        <v>0</v>
      </c>
      <c r="I97" s="61">
        <f t="shared" si="31"/>
        <v>21.202500343322782</v>
      </c>
      <c r="J97" s="35" t="str">
        <f t="shared" si="32"/>
        <v xml:space="preserve"> </v>
      </c>
      <c r="K97" s="89" t="str">
        <f t="shared" si="41"/>
        <v/>
      </c>
      <c r="L97" s="89" t="str">
        <f t="shared" si="46"/>
        <v/>
      </c>
      <c r="M97" s="168">
        <f t="shared" si="51"/>
        <v>7.7551736154158724E-2</v>
      </c>
      <c r="N97" s="165">
        <f t="shared" si="53"/>
        <v>0</v>
      </c>
      <c r="O97" s="70" t="str">
        <f t="shared" si="43"/>
        <v/>
      </c>
      <c r="P97" s="102" t="str">
        <f t="shared" si="47"/>
        <v/>
      </c>
      <c r="Q97" s="6" t="str">
        <f t="shared" si="29"/>
        <v/>
      </c>
      <c r="R97" s="85">
        <f t="shared" si="49"/>
        <v>0</v>
      </c>
      <c r="S97" s="27">
        <v>34793</v>
      </c>
      <c r="T97">
        <v>4.5700001716613796</v>
      </c>
      <c r="U97">
        <v>23.860000610351602</v>
      </c>
      <c r="V97">
        <v>0</v>
      </c>
      <c r="W97">
        <v>26.9383817101264</v>
      </c>
      <c r="X97" s="36">
        <f t="shared" si="33"/>
        <v>3.5559273900132533</v>
      </c>
      <c r="Y97" s="41">
        <f t="shared" si="39"/>
        <v>0</v>
      </c>
      <c r="Z97" s="42">
        <f t="shared" si="40"/>
        <v>0</v>
      </c>
      <c r="AA97" s="61">
        <f t="shared" si="34"/>
        <v>19.037500500679045</v>
      </c>
      <c r="AB97" s="35" t="str">
        <f t="shared" si="35"/>
        <v xml:space="preserve"> </v>
      </c>
      <c r="AC97" s="76" t="str">
        <f t="shared" si="42"/>
        <v/>
      </c>
      <c r="AD97" s="89">
        <f t="shared" si="45"/>
        <v>1</v>
      </c>
      <c r="AE97" s="168">
        <f t="shared" si="50"/>
        <v>0.11613154970691127</v>
      </c>
      <c r="AF97" s="165">
        <f t="shared" si="54"/>
        <v>0</v>
      </c>
      <c r="AG97" s="70">
        <f t="shared" si="44"/>
        <v>1</v>
      </c>
      <c r="AH97" s="102">
        <f t="shared" si="48"/>
        <v>3.0000400543235627E-2</v>
      </c>
      <c r="AI97" s="6" t="str">
        <f t="shared" si="36"/>
        <v/>
      </c>
      <c r="AJ97" s="85">
        <f t="shared" si="52"/>
        <v>0</v>
      </c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CO97">
        <v>11.1</v>
      </c>
      <c r="CP97">
        <v>28</v>
      </c>
      <c r="CQ97">
        <v>0</v>
      </c>
    </row>
    <row r="98" spans="1:95" ht="15.6">
      <c r="A98" s="27">
        <v>34429</v>
      </c>
      <c r="B98">
        <v>10.3800001144409</v>
      </c>
      <c r="C98">
        <v>28.290000915527301</v>
      </c>
      <c r="D98">
        <v>0</v>
      </c>
      <c r="E98">
        <v>26.6734960650641</v>
      </c>
      <c r="F98" s="36">
        <f t="shared" si="30"/>
        <v>3.9352554628795207</v>
      </c>
      <c r="G98" s="41">
        <f t="shared" si="37"/>
        <v>0</v>
      </c>
      <c r="H98" s="42">
        <f t="shared" si="38"/>
        <v>0</v>
      </c>
      <c r="I98" s="61">
        <f t="shared" si="31"/>
        <v>23.812500715255702</v>
      </c>
      <c r="J98" s="35" t="str">
        <f t="shared" si="32"/>
        <v xml:space="preserve"> </v>
      </c>
      <c r="K98" s="89" t="str">
        <f t="shared" si="41"/>
        <v/>
      </c>
      <c r="L98" s="89" t="str">
        <f t="shared" si="46"/>
        <v/>
      </c>
      <c r="M98" s="168">
        <f t="shared" si="51"/>
        <v>0</v>
      </c>
      <c r="N98" s="165">
        <f t="shared" si="53"/>
        <v>0</v>
      </c>
      <c r="O98" s="70" t="str">
        <f t="shared" si="43"/>
        <v/>
      </c>
      <c r="P98" s="102" t="str">
        <f t="shared" si="47"/>
        <v/>
      </c>
      <c r="Q98" s="6" t="str">
        <f t="shared" si="29"/>
        <v/>
      </c>
      <c r="R98" s="85">
        <f t="shared" si="49"/>
        <v>0</v>
      </c>
      <c r="S98" s="27">
        <v>34794</v>
      </c>
      <c r="T98">
        <v>10.699999809265099</v>
      </c>
      <c r="U98">
        <v>17.7700004577637</v>
      </c>
      <c r="V98">
        <v>4.5999999046325701</v>
      </c>
      <c r="W98">
        <v>26.6734960650641</v>
      </c>
      <c r="X98" s="36">
        <f t="shared" si="33"/>
        <v>2.1329277792074883</v>
      </c>
      <c r="Y98" s="41">
        <f t="shared" si="39"/>
        <v>2.8936576812665793</v>
      </c>
      <c r="Z98" s="42">
        <f t="shared" si="40"/>
        <v>5.7873153625331589E-2</v>
      </c>
      <c r="AA98" s="61">
        <f t="shared" si="34"/>
        <v>16.002500295639049</v>
      </c>
      <c r="AB98" s="35" t="str">
        <f t="shared" si="35"/>
        <v xml:space="preserve"> </v>
      </c>
      <c r="AC98" s="76">
        <f t="shared" si="42"/>
        <v>1</v>
      </c>
      <c r="AD98" s="89">
        <f t="shared" si="45"/>
        <v>1</v>
      </c>
      <c r="AE98" s="168">
        <f t="shared" si="50"/>
        <v>9.8889540738758663E-2</v>
      </c>
      <c r="AF98" s="165">
        <f t="shared" si="54"/>
        <v>0</v>
      </c>
      <c r="AG98" s="70">
        <f t="shared" si="44"/>
        <v>1</v>
      </c>
      <c r="AH98" s="102">
        <f t="shared" si="48"/>
        <v>3.0000400543235627E-2</v>
      </c>
      <c r="AI98" s="6" t="str">
        <f t="shared" si="36"/>
        <v/>
      </c>
      <c r="AJ98" s="85">
        <f t="shared" si="52"/>
        <v>0</v>
      </c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CO98">
        <v>13.2</v>
      </c>
      <c r="CP98">
        <v>29.5</v>
      </c>
      <c r="CQ98">
        <v>0</v>
      </c>
    </row>
    <row r="99" spans="1:95" ht="15.6">
      <c r="A99" s="27">
        <v>34430</v>
      </c>
      <c r="B99">
        <v>13.1199998855591</v>
      </c>
      <c r="C99">
        <v>23.790000915527301</v>
      </c>
      <c r="D99">
        <v>2.2000000476837198</v>
      </c>
      <c r="E99">
        <v>26.409627703888098</v>
      </c>
      <c r="F99" s="36">
        <f t="shared" si="30"/>
        <v>2.9361225302366112</v>
      </c>
      <c r="G99" s="41">
        <f t="shared" si="37"/>
        <v>0</v>
      </c>
      <c r="H99" s="42">
        <f t="shared" si="38"/>
        <v>0</v>
      </c>
      <c r="I99" s="61">
        <f t="shared" si="31"/>
        <v>21.12250065803525</v>
      </c>
      <c r="J99" s="35" t="str">
        <f t="shared" si="32"/>
        <v xml:space="preserve"> </v>
      </c>
      <c r="K99" s="89" t="str">
        <f t="shared" si="41"/>
        <v/>
      </c>
      <c r="L99" s="89" t="str">
        <f t="shared" si="46"/>
        <v/>
      </c>
      <c r="M99" s="168">
        <f t="shared" si="51"/>
        <v>8.2734982621852915E-2</v>
      </c>
      <c r="N99" s="165">
        <f t="shared" si="53"/>
        <v>0</v>
      </c>
      <c r="O99" s="70" t="str">
        <f t="shared" si="43"/>
        <v/>
      </c>
      <c r="P99" s="102" t="str">
        <f t="shared" si="47"/>
        <v/>
      </c>
      <c r="Q99" s="6" t="str">
        <f t="shared" si="29"/>
        <v/>
      </c>
      <c r="R99" s="85">
        <f t="shared" si="49"/>
        <v>0</v>
      </c>
      <c r="S99" s="27">
        <v>34795</v>
      </c>
      <c r="T99">
        <v>5.4499998092651403</v>
      </c>
      <c r="U99">
        <v>15.0900001525879</v>
      </c>
      <c r="V99">
        <v>0.40000000596046398</v>
      </c>
      <c r="W99">
        <v>26.409627703888098</v>
      </c>
      <c r="X99" s="36">
        <f t="shared" si="33"/>
        <v>2.1607522190532733</v>
      </c>
      <c r="Y99" s="41">
        <f t="shared" si="39"/>
        <v>1.5650559119844245</v>
      </c>
      <c r="Z99" s="42">
        <f t="shared" si="40"/>
        <v>3.1301118239688487E-2</v>
      </c>
      <c r="AA99" s="61">
        <f t="shared" si="34"/>
        <v>12.680000066757209</v>
      </c>
      <c r="AB99" s="35" t="str">
        <f t="shared" si="35"/>
        <v xml:space="preserve"> </v>
      </c>
      <c r="AC99" s="76">
        <f t="shared" si="42"/>
        <v>1</v>
      </c>
      <c r="AD99" s="89">
        <f t="shared" si="45"/>
        <v>1</v>
      </c>
      <c r="AE99" s="168">
        <f t="shared" si="50"/>
        <v>6.4448541398037767E-2</v>
      </c>
      <c r="AF99" s="165">
        <f t="shared" si="54"/>
        <v>0</v>
      </c>
      <c r="AG99" s="70">
        <f t="shared" si="44"/>
        <v>1</v>
      </c>
      <c r="AH99" s="102">
        <f t="shared" si="48"/>
        <v>3.0000400543235627E-2</v>
      </c>
      <c r="AI99" s="6" t="str">
        <f t="shared" si="36"/>
        <v/>
      </c>
      <c r="AJ99" s="85">
        <f t="shared" si="52"/>
        <v>0</v>
      </c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CO99" s="39">
        <v>14</v>
      </c>
      <c r="CP99">
        <v>24</v>
      </c>
      <c r="CQ99">
        <v>0</v>
      </c>
    </row>
    <row r="100" spans="1:95" ht="15.6">
      <c r="A100" s="27">
        <v>34431</v>
      </c>
      <c r="B100">
        <v>10.3599996566772</v>
      </c>
      <c r="C100">
        <v>18.370000839233398</v>
      </c>
      <c r="D100">
        <v>3.5999999046325701</v>
      </c>
      <c r="E100">
        <v>26.146891815139</v>
      </c>
      <c r="F100" s="36">
        <f t="shared" si="30"/>
        <v>2.234506749405079</v>
      </c>
      <c r="G100" s="41">
        <f t="shared" si="37"/>
        <v>1.8123945051085069</v>
      </c>
      <c r="H100" s="42">
        <f t="shared" si="38"/>
        <v>3.6247890102170138E-2</v>
      </c>
      <c r="I100" s="61">
        <f t="shared" si="31"/>
        <v>16.36750054359435</v>
      </c>
      <c r="J100" s="35" t="str">
        <f t="shared" si="32"/>
        <v xml:space="preserve"> </v>
      </c>
      <c r="K100" s="89">
        <f t="shared" si="41"/>
        <v>1</v>
      </c>
      <c r="L100" s="89">
        <f t="shared" si="46"/>
        <v>1</v>
      </c>
      <c r="M100" s="168">
        <f t="shared" si="51"/>
        <v>0.10217190395445125</v>
      </c>
      <c r="N100" s="165">
        <f t="shared" si="53"/>
        <v>0</v>
      </c>
      <c r="O100" s="70" t="str">
        <f t="shared" si="43"/>
        <v/>
      </c>
      <c r="P100" s="102">
        <f t="shared" si="47"/>
        <v>20.098000717163067</v>
      </c>
      <c r="Q100" s="6" t="str">
        <f t="shared" si="29"/>
        <v/>
      </c>
      <c r="R100" s="85">
        <f t="shared" si="49"/>
        <v>0</v>
      </c>
      <c r="S100" s="27">
        <v>34796</v>
      </c>
      <c r="T100">
        <v>4.6199998855590803</v>
      </c>
      <c r="U100">
        <v>12.6599998474121</v>
      </c>
      <c r="V100">
        <v>7</v>
      </c>
      <c r="W100">
        <v>26.146891815139</v>
      </c>
      <c r="X100" s="36">
        <f t="shared" si="33"/>
        <v>1.8402265557348889</v>
      </c>
      <c r="Y100" s="41">
        <f t="shared" si="39"/>
        <v>7.0928746673965133</v>
      </c>
      <c r="Z100" s="42">
        <f t="shared" si="40"/>
        <v>0.14185749334793027</v>
      </c>
      <c r="AA100" s="61">
        <f t="shared" si="34"/>
        <v>10.649999856948845</v>
      </c>
      <c r="AB100" s="35" t="str">
        <f t="shared" si="35"/>
        <v xml:space="preserve"> </v>
      </c>
      <c r="AC100" s="76">
        <f t="shared" si="42"/>
        <v>1</v>
      </c>
      <c r="AD100" s="89">
        <f t="shared" si="45"/>
        <v>1</v>
      </c>
      <c r="AE100" s="168">
        <f t="shared" si="50"/>
        <v>4.3375609954369176E-2</v>
      </c>
      <c r="AF100" s="165">
        <f t="shared" si="54"/>
        <v>0</v>
      </c>
      <c r="AG100" s="70">
        <f t="shared" si="44"/>
        <v>1</v>
      </c>
      <c r="AH100" s="102">
        <f t="shared" si="48"/>
        <v>3.0000400543235627E-2</v>
      </c>
      <c r="AI100" s="6" t="str">
        <f t="shared" si="36"/>
        <v/>
      </c>
      <c r="AJ100" s="85">
        <f t="shared" si="52"/>
        <v>0</v>
      </c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CO100">
        <v>16.600000000000001</v>
      </c>
      <c r="CP100">
        <v>22.3</v>
      </c>
      <c r="CQ100">
        <v>0</v>
      </c>
    </row>
    <row r="101" spans="1:95" ht="15.6">
      <c r="A101" s="27">
        <v>34432</v>
      </c>
      <c r="B101">
        <v>5.2800002098083496</v>
      </c>
      <c r="C101">
        <v>21.2700004577637</v>
      </c>
      <c r="D101">
        <v>0</v>
      </c>
      <c r="E101">
        <v>25.885403587357601</v>
      </c>
      <c r="F101" s="36">
        <f t="shared" si="30"/>
        <v>3.0196184444165892</v>
      </c>
      <c r="G101" s="41">
        <f t="shared" si="37"/>
        <v>0</v>
      </c>
      <c r="H101" s="42">
        <f t="shared" si="38"/>
        <v>0</v>
      </c>
      <c r="I101" s="61">
        <f t="shared" si="31"/>
        <v>17.272500395774863</v>
      </c>
      <c r="J101" s="35" t="str">
        <f t="shared" si="32"/>
        <v xml:space="preserve"> </v>
      </c>
      <c r="K101" s="89">
        <f t="shared" si="41"/>
        <v>1</v>
      </c>
      <c r="L101" s="89">
        <f t="shared" si="46"/>
        <v>1</v>
      </c>
      <c r="M101" s="168">
        <f t="shared" si="51"/>
        <v>0.10931993285929376</v>
      </c>
      <c r="N101" s="165">
        <f t="shared" si="53"/>
        <v>0</v>
      </c>
      <c r="O101" s="70" t="str">
        <f t="shared" si="43"/>
        <v/>
      </c>
      <c r="P101" s="102">
        <f t="shared" si="47"/>
        <v>16.49000072479247</v>
      </c>
      <c r="Q101" s="6" t="str">
        <f t="shared" si="29"/>
        <v/>
      </c>
      <c r="R101" s="85">
        <f t="shared" si="49"/>
        <v>0</v>
      </c>
      <c r="S101" s="27">
        <v>34797</v>
      </c>
      <c r="T101">
        <v>6.6700000762939498</v>
      </c>
      <c r="U101">
        <v>16.299999237060501</v>
      </c>
      <c r="V101">
        <v>3.0999999046325701</v>
      </c>
      <c r="W101">
        <v>25.885403587357601</v>
      </c>
      <c r="X101" s="36">
        <f t="shared" si="33"/>
        <v>2.208386279040456</v>
      </c>
      <c r="Y101" s="41">
        <f t="shared" si="39"/>
        <v>8.4261655487967175</v>
      </c>
      <c r="Z101" s="42">
        <f t="shared" si="40"/>
        <v>0.16852331097593434</v>
      </c>
      <c r="AA101" s="61">
        <f t="shared" si="34"/>
        <v>13.892499446868863</v>
      </c>
      <c r="AB101" s="35" t="str">
        <f t="shared" si="35"/>
        <v xml:space="preserve"> </v>
      </c>
      <c r="AC101" s="76">
        <f t="shared" si="42"/>
        <v>1</v>
      </c>
      <c r="AD101" s="89">
        <f t="shared" si="45"/>
        <v>1</v>
      </c>
      <c r="AE101" s="168">
        <f t="shared" si="50"/>
        <v>7.7471161749503983E-2</v>
      </c>
      <c r="AF101" s="165">
        <f t="shared" si="54"/>
        <v>0</v>
      </c>
      <c r="AG101" s="70">
        <f t="shared" si="44"/>
        <v>1</v>
      </c>
      <c r="AH101" s="102">
        <f t="shared" si="48"/>
        <v>3.0000400543235627E-2</v>
      </c>
      <c r="AI101" s="6" t="str">
        <f t="shared" si="36"/>
        <v/>
      </c>
      <c r="AJ101" s="85">
        <f t="shared" si="52"/>
        <v>0</v>
      </c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CO101">
        <v>12.5</v>
      </c>
      <c r="CP101" s="39">
        <v>22.3</v>
      </c>
      <c r="CQ101">
        <v>0</v>
      </c>
    </row>
    <row r="102" spans="1:95" ht="15.6">
      <c r="A102" s="27">
        <v>34433</v>
      </c>
      <c r="B102">
        <v>6.1700000762939498</v>
      </c>
      <c r="C102">
        <v>22.649999618530298</v>
      </c>
      <c r="D102">
        <v>0</v>
      </c>
      <c r="E102">
        <v>25.625278209084598</v>
      </c>
      <c r="F102" s="36">
        <f t="shared" si="30"/>
        <v>3.145572223603843</v>
      </c>
      <c r="G102" s="41">
        <f t="shared" si="37"/>
        <v>0</v>
      </c>
      <c r="H102" s="42">
        <f t="shared" si="38"/>
        <v>0</v>
      </c>
      <c r="I102" s="61">
        <f t="shared" si="31"/>
        <v>18.529999732971213</v>
      </c>
      <c r="J102" s="35" t="str">
        <f t="shared" si="32"/>
        <v xml:space="preserve"> </v>
      </c>
      <c r="K102" s="89">
        <f t="shared" si="41"/>
        <v>1</v>
      </c>
      <c r="L102" s="89">
        <f t="shared" si="46"/>
        <v>1</v>
      </c>
      <c r="M102" s="168">
        <f t="shared" si="51"/>
        <v>0.11556431002463469</v>
      </c>
      <c r="N102" s="165">
        <f t="shared" si="53"/>
        <v>0</v>
      </c>
      <c r="O102" s="70" t="str">
        <f t="shared" si="43"/>
        <v/>
      </c>
      <c r="P102" s="102">
        <f t="shared" si="47"/>
        <v>12.602000427246068</v>
      </c>
      <c r="Q102" s="6" t="str">
        <f t="shared" si="29"/>
        <v/>
      </c>
      <c r="R102" s="85">
        <f t="shared" si="49"/>
        <v>0</v>
      </c>
      <c r="S102" s="27">
        <v>34798</v>
      </c>
      <c r="T102">
        <v>9.7700004577636701</v>
      </c>
      <c r="U102">
        <v>16.690000534057599</v>
      </c>
      <c r="V102">
        <v>1</v>
      </c>
      <c r="W102">
        <v>25.625278209084598</v>
      </c>
      <c r="X102" s="36">
        <f t="shared" si="33"/>
        <v>1.9636549330741171</v>
      </c>
      <c r="Y102" s="41">
        <f t="shared" si="39"/>
        <v>7.8552416023374239</v>
      </c>
      <c r="Z102" s="42">
        <f t="shared" si="40"/>
        <v>0.15710483204674847</v>
      </c>
      <c r="AA102" s="61">
        <f t="shared" si="34"/>
        <v>14.960000514984117</v>
      </c>
      <c r="AB102" s="35" t="str">
        <f t="shared" si="35"/>
        <v xml:space="preserve"> </v>
      </c>
      <c r="AC102" s="76">
        <f t="shared" si="42"/>
        <v>1</v>
      </c>
      <c r="AD102" s="89">
        <f t="shared" si="45"/>
        <v>1</v>
      </c>
      <c r="AE102" s="168">
        <f t="shared" si="50"/>
        <v>8.8682397035615076E-2</v>
      </c>
      <c r="AF102" s="165">
        <f t="shared" si="54"/>
        <v>0</v>
      </c>
      <c r="AG102" s="70">
        <f t="shared" si="44"/>
        <v>1</v>
      </c>
      <c r="AH102" s="102">
        <f t="shared" si="48"/>
        <v>3.0000400543235627E-2</v>
      </c>
      <c r="AI102" s="6" t="str">
        <f t="shared" si="36"/>
        <v/>
      </c>
      <c r="AJ102" s="85">
        <f t="shared" si="52"/>
        <v>0</v>
      </c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CO102">
        <v>9.1</v>
      </c>
      <c r="CP102">
        <v>31.5</v>
      </c>
      <c r="CQ102">
        <v>0.2</v>
      </c>
    </row>
    <row r="103" spans="1:95" ht="15.6">
      <c r="A103" s="27">
        <v>34434</v>
      </c>
      <c r="B103">
        <v>8.5100002288818395</v>
      </c>
      <c r="C103">
        <v>22.2600002288818</v>
      </c>
      <c r="D103">
        <v>0</v>
      </c>
      <c r="E103">
        <v>25.3666308688606</v>
      </c>
      <c r="F103" s="36">
        <f t="shared" si="30"/>
        <v>2.930337985917594</v>
      </c>
      <c r="G103" s="41">
        <f t="shared" si="37"/>
        <v>0</v>
      </c>
      <c r="H103" s="42">
        <f t="shared" si="38"/>
        <v>0</v>
      </c>
      <c r="I103" s="61">
        <f t="shared" si="31"/>
        <v>18.822500228881811</v>
      </c>
      <c r="J103" s="35" t="str">
        <f t="shared" si="32"/>
        <v xml:space="preserve"> </v>
      </c>
      <c r="K103" s="89">
        <f t="shared" si="41"/>
        <v>1</v>
      </c>
      <c r="L103" s="89">
        <f t="shared" si="46"/>
        <v>1</v>
      </c>
      <c r="M103" s="168">
        <f t="shared" si="51"/>
        <v>0.1160732990351748</v>
      </c>
      <c r="N103" s="165">
        <f t="shared" si="53"/>
        <v>0</v>
      </c>
      <c r="O103" s="70" t="str">
        <f t="shared" si="43"/>
        <v/>
      </c>
      <c r="P103" s="102">
        <f t="shared" si="47"/>
        <v>8.2320007324218665</v>
      </c>
      <c r="Q103" s="6" t="str">
        <f t="shared" si="29"/>
        <v/>
      </c>
      <c r="R103" s="85">
        <f t="shared" si="49"/>
        <v>0</v>
      </c>
      <c r="S103" s="27">
        <v>34799</v>
      </c>
      <c r="T103">
        <v>6.5799999237060502</v>
      </c>
      <c r="U103">
        <v>15.9799995422363</v>
      </c>
      <c r="V103">
        <v>1.6000000238418599</v>
      </c>
      <c r="W103">
        <v>25.3666308688606</v>
      </c>
      <c r="X103" s="36">
        <f t="shared" si="33"/>
        <v>2.1231606524035458</v>
      </c>
      <c r="Y103" s="41">
        <f t="shared" si="39"/>
        <v>7.7567131042564466</v>
      </c>
      <c r="Z103" s="42">
        <f t="shared" si="40"/>
        <v>0.15513426208512893</v>
      </c>
      <c r="AA103" s="61">
        <f t="shared" si="34"/>
        <v>13.629999637603738</v>
      </c>
      <c r="AB103" s="35" t="str">
        <f t="shared" si="35"/>
        <v xml:space="preserve"> </v>
      </c>
      <c r="AC103" s="76">
        <f t="shared" si="42"/>
        <v>1</v>
      </c>
      <c r="AD103" s="89">
        <f t="shared" si="45"/>
        <v>1</v>
      </c>
      <c r="AE103" s="168">
        <f t="shared" si="50"/>
        <v>7.4658328728215914E-2</v>
      </c>
      <c r="AF103" s="165">
        <f t="shared" si="54"/>
        <v>0</v>
      </c>
      <c r="AG103" s="70">
        <f t="shared" si="44"/>
        <v>1</v>
      </c>
      <c r="AH103" s="102">
        <f t="shared" si="48"/>
        <v>3.0000400543235627E-2</v>
      </c>
      <c r="AI103" s="6" t="str">
        <f t="shared" si="36"/>
        <v/>
      </c>
      <c r="AJ103" s="85">
        <f t="shared" si="52"/>
        <v>0</v>
      </c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CO103">
        <v>5.6</v>
      </c>
      <c r="CP103">
        <v>34</v>
      </c>
      <c r="CQ103">
        <v>0</v>
      </c>
    </row>
    <row r="104" spans="1:95" ht="15.6">
      <c r="A104" s="27">
        <v>34435</v>
      </c>
      <c r="B104">
        <v>6.46000003814697</v>
      </c>
      <c r="C104">
        <v>14.579999923706101</v>
      </c>
      <c r="D104">
        <v>0.60000002384185802</v>
      </c>
      <c r="E104">
        <v>25.109576755226399</v>
      </c>
      <c r="F104" s="36">
        <f t="shared" si="30"/>
        <v>1.9022710749828904</v>
      </c>
      <c r="G104" s="41">
        <f t="shared" si="37"/>
        <v>0</v>
      </c>
      <c r="H104" s="42">
        <f t="shared" si="38"/>
        <v>0</v>
      </c>
      <c r="I104" s="61">
        <f t="shared" si="31"/>
        <v>12.549999952316318</v>
      </c>
      <c r="J104" s="35" t="str">
        <f t="shared" si="32"/>
        <v xml:space="preserve"> </v>
      </c>
      <c r="K104" s="89" t="str">
        <f t="shared" si="41"/>
        <v/>
      </c>
      <c r="L104" s="89">
        <f t="shared" si="46"/>
        <v>1</v>
      </c>
      <c r="M104" s="168">
        <f t="shared" si="51"/>
        <v>6.3057296777715197E-2</v>
      </c>
      <c r="N104" s="165">
        <f t="shared" si="53"/>
        <v>0</v>
      </c>
      <c r="O104" s="70" t="str">
        <f t="shared" si="43"/>
        <v/>
      </c>
      <c r="P104" s="102">
        <f t="shared" si="47"/>
        <v>7.3100013732909872</v>
      </c>
      <c r="Q104" s="6" t="str">
        <f t="shared" si="29"/>
        <v/>
      </c>
      <c r="R104" s="85">
        <f t="shared" si="49"/>
        <v>0</v>
      </c>
      <c r="S104" s="27">
        <v>34800</v>
      </c>
      <c r="T104">
        <v>8.5200004577636701</v>
      </c>
      <c r="U104">
        <v>19.350000381469702</v>
      </c>
      <c r="V104">
        <v>0</v>
      </c>
      <c r="W104">
        <v>25.109576755226399</v>
      </c>
      <c r="X104" s="36">
        <f t="shared" si="33"/>
        <v>2.4618063023848964</v>
      </c>
      <c r="Y104" s="41">
        <f t="shared" si="39"/>
        <v>5.7872680623485291</v>
      </c>
      <c r="Z104" s="42">
        <f t="shared" si="40"/>
        <v>0.11574536124697059</v>
      </c>
      <c r="AA104" s="61">
        <f t="shared" si="34"/>
        <v>16.642500400543195</v>
      </c>
      <c r="AB104" s="35" t="str">
        <f t="shared" si="35"/>
        <v xml:space="preserve"> </v>
      </c>
      <c r="AC104" s="76">
        <f t="shared" si="42"/>
        <v>1</v>
      </c>
      <c r="AD104" s="89">
        <f t="shared" si="45"/>
        <v>1</v>
      </c>
      <c r="AE104" s="168">
        <f t="shared" si="50"/>
        <v>0.10450997716004318</v>
      </c>
      <c r="AF104" s="165">
        <f t="shared" si="54"/>
        <v>0</v>
      </c>
      <c r="AG104" s="70">
        <f t="shared" si="44"/>
        <v>1</v>
      </c>
      <c r="AH104" s="102">
        <f t="shared" si="48"/>
        <v>3.0000400543235627E-2</v>
      </c>
      <c r="AI104" s="6" t="str">
        <f t="shared" si="36"/>
        <v/>
      </c>
      <c r="AJ104" s="85">
        <f t="shared" si="52"/>
        <v>0</v>
      </c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CO104">
        <v>9</v>
      </c>
      <c r="CP104">
        <v>33.200000000000003</v>
      </c>
      <c r="CQ104">
        <v>0</v>
      </c>
    </row>
    <row r="105" spans="1:95" ht="15.6">
      <c r="A105" s="27">
        <v>34436</v>
      </c>
      <c r="B105">
        <v>7.6199998855590803</v>
      </c>
      <c r="C105">
        <v>18.450000762939499</v>
      </c>
      <c r="D105">
        <v>0</v>
      </c>
      <c r="E105">
        <v>24.8542310567226</v>
      </c>
      <c r="F105" s="36">
        <f t="shared" si="30"/>
        <v>2.3676651748539994</v>
      </c>
      <c r="G105" s="41">
        <f t="shared" si="37"/>
        <v>0</v>
      </c>
      <c r="H105" s="42">
        <f t="shared" si="38"/>
        <v>0</v>
      </c>
      <c r="I105" s="61">
        <f t="shared" si="31"/>
        <v>15.742500543594394</v>
      </c>
      <c r="J105" s="35" t="str">
        <f t="shared" si="32"/>
        <v xml:space="preserve"> </v>
      </c>
      <c r="K105" s="89" t="str">
        <f t="shared" si="41"/>
        <v/>
      </c>
      <c r="L105" s="89">
        <f t="shared" si="46"/>
        <v>1</v>
      </c>
      <c r="M105" s="168">
        <f t="shared" si="51"/>
        <v>9.6445480028786945E-2</v>
      </c>
      <c r="N105" s="165">
        <f t="shared" si="53"/>
        <v>0</v>
      </c>
      <c r="O105" s="70">
        <f>IF((AVERAGE(C99:C105))&lt;$AN$4,1,"")</f>
        <v>1</v>
      </c>
      <c r="P105" s="102">
        <f t="shared" si="47"/>
        <v>7.3100013732909872</v>
      </c>
      <c r="Q105" s="6" t="str">
        <f t="shared" si="29"/>
        <v/>
      </c>
      <c r="R105" s="85">
        <f t="shared" si="49"/>
        <v>0</v>
      </c>
      <c r="S105" s="27">
        <v>34801</v>
      </c>
      <c r="T105">
        <v>5.3899998664856001</v>
      </c>
      <c r="U105">
        <v>22.469999313354499</v>
      </c>
      <c r="V105">
        <v>0</v>
      </c>
      <c r="W105">
        <v>24.8542310567226</v>
      </c>
      <c r="X105" s="36">
        <f t="shared" si="33"/>
        <v>3.0596804792197303</v>
      </c>
      <c r="Y105" s="41">
        <f t="shared" si="39"/>
        <v>3.3395236789727445</v>
      </c>
      <c r="Z105" s="42">
        <f t="shared" si="40"/>
        <v>6.679047357945489E-2</v>
      </c>
      <c r="AA105" s="61">
        <f t="shared" si="34"/>
        <v>18.199999451637275</v>
      </c>
      <c r="AB105" s="35" t="str">
        <f t="shared" si="35"/>
        <v xml:space="preserve"> </v>
      </c>
      <c r="AC105" s="76">
        <f t="shared" si="42"/>
        <v>1</v>
      </c>
      <c r="AD105" s="89">
        <f t="shared" si="45"/>
        <v>1</v>
      </c>
      <c r="AE105" s="168">
        <f t="shared" si="50"/>
        <v>0.11448848740042311</v>
      </c>
      <c r="AF105" s="165">
        <f t="shared" si="54"/>
        <v>0</v>
      </c>
      <c r="AG105" s="70">
        <f t="shared" si="44"/>
        <v>1</v>
      </c>
      <c r="AH105" s="102">
        <f t="shared" si="48"/>
        <v>3.0000400543235627E-2</v>
      </c>
      <c r="AI105" s="6" t="str">
        <f t="shared" si="36"/>
        <v/>
      </c>
      <c r="AJ105" s="85">
        <f t="shared" si="52"/>
        <v>0</v>
      </c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CO105">
        <v>12.6</v>
      </c>
      <c r="CP105">
        <v>33.200000000000003</v>
      </c>
      <c r="CQ105">
        <v>0</v>
      </c>
    </row>
    <row r="106" spans="1:95" ht="15.6">
      <c r="A106" s="27">
        <v>34437</v>
      </c>
      <c r="B106">
        <v>9.2700004577636701</v>
      </c>
      <c r="C106">
        <v>22.829999923706101</v>
      </c>
      <c r="D106">
        <v>0</v>
      </c>
      <c r="E106">
        <v>24.6007089618899</v>
      </c>
      <c r="F106" s="36">
        <f t="shared" si="30"/>
        <v>2.8787098011633869</v>
      </c>
      <c r="G106" s="41">
        <f t="shared" si="37"/>
        <v>0</v>
      </c>
      <c r="H106" s="42">
        <f t="shared" si="38"/>
        <v>0</v>
      </c>
      <c r="I106" s="61">
        <f t="shared" si="31"/>
        <v>19.440000057220495</v>
      </c>
      <c r="J106" s="35" t="str">
        <f t="shared" si="32"/>
        <v xml:space="preserve"> </v>
      </c>
      <c r="K106" s="89" t="str">
        <f t="shared" si="41"/>
        <v/>
      </c>
      <c r="L106" s="89">
        <f t="shared" si="46"/>
        <v>1</v>
      </c>
      <c r="M106" s="168">
        <f t="shared" si="51"/>
        <v>0.11535820949475849</v>
      </c>
      <c r="N106" s="165">
        <f t="shared" si="53"/>
        <v>0</v>
      </c>
      <c r="O106" s="70">
        <f t="shared" si="43"/>
        <v>1</v>
      </c>
      <c r="P106" s="102">
        <f t="shared" si="47"/>
        <v>7.6620014190673826</v>
      </c>
      <c r="Q106" s="6" t="str">
        <f t="shared" si="29"/>
        <v/>
      </c>
      <c r="R106" s="85">
        <f t="shared" si="49"/>
        <v>0</v>
      </c>
      <c r="S106" s="27">
        <v>34802</v>
      </c>
      <c r="T106">
        <v>8.6499996185302699</v>
      </c>
      <c r="U106">
        <v>22.670000076293899</v>
      </c>
      <c r="V106">
        <v>0</v>
      </c>
      <c r="W106">
        <v>24.6007089618899</v>
      </c>
      <c r="X106" s="36">
        <f t="shared" si="33"/>
        <v>2.8934056375697361</v>
      </c>
      <c r="Y106" s="41">
        <f t="shared" si="39"/>
        <v>1.0247991689169553</v>
      </c>
      <c r="Z106" s="42">
        <f t="shared" si="40"/>
        <v>2.0495983378339105E-2</v>
      </c>
      <c r="AA106" s="61">
        <f t="shared" si="34"/>
        <v>19.164999961852992</v>
      </c>
      <c r="AB106" s="35" t="str">
        <f t="shared" si="35"/>
        <v xml:space="preserve"> </v>
      </c>
      <c r="AC106" s="76" t="str">
        <f t="shared" si="42"/>
        <v/>
      </c>
      <c r="AD106" s="89">
        <f t="shared" si="45"/>
        <v>1</v>
      </c>
      <c r="AE106" s="168">
        <f t="shared" si="50"/>
        <v>0.11602111973607901</v>
      </c>
      <c r="AF106" s="165">
        <f t="shared" si="54"/>
        <v>0</v>
      </c>
      <c r="AG106" s="70">
        <f t="shared" si="44"/>
        <v>1</v>
      </c>
      <c r="AH106" s="102">
        <f t="shared" si="48"/>
        <v>0.16200037002562909</v>
      </c>
      <c r="AI106" s="6" t="str">
        <f t="shared" si="36"/>
        <v/>
      </c>
      <c r="AJ106" s="85">
        <f t="shared" si="52"/>
        <v>0</v>
      </c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CO106">
        <v>12.5</v>
      </c>
      <c r="CP106">
        <v>33.200000000000003</v>
      </c>
      <c r="CQ106">
        <v>0</v>
      </c>
    </row>
    <row r="107" spans="1:95" ht="19.5" customHeight="1">
      <c r="A107" s="27">
        <v>34438</v>
      </c>
      <c r="B107">
        <v>10.060000419616699</v>
      </c>
      <c r="C107">
        <v>24.610000610351602</v>
      </c>
      <c r="D107">
        <v>0</v>
      </c>
      <c r="E107">
        <v>24.349125659268999</v>
      </c>
      <c r="F107" s="36">
        <f t="shared" si="30"/>
        <v>3.0634908418166815</v>
      </c>
      <c r="G107" s="41">
        <f t="shared" si="37"/>
        <v>0</v>
      </c>
      <c r="H107" s="42">
        <f t="shared" si="38"/>
        <v>0</v>
      </c>
      <c r="I107" s="61">
        <f t="shared" si="31"/>
        <v>20.972500562667875</v>
      </c>
      <c r="J107" s="35" t="str">
        <f t="shared" si="32"/>
        <v xml:space="preserve"> </v>
      </c>
      <c r="K107" s="89" t="str">
        <f t="shared" si="41"/>
        <v/>
      </c>
      <c r="L107" s="89">
        <f t="shared" si="46"/>
        <v>1</v>
      </c>
      <c r="M107" s="168">
        <f t="shared" si="51"/>
        <v>9.0233273305238962E-2</v>
      </c>
      <c r="N107" s="165">
        <f t="shared" si="53"/>
        <v>0</v>
      </c>
      <c r="O107" s="70">
        <f t="shared" si="43"/>
        <v>1</v>
      </c>
      <c r="P107" s="102">
        <f t="shared" si="47"/>
        <v>7.478001594543457</v>
      </c>
      <c r="Q107" s="6" t="str">
        <f t="shared" si="29"/>
        <v/>
      </c>
      <c r="R107" s="85">
        <f t="shared" si="49"/>
        <v>0</v>
      </c>
      <c r="S107" s="27">
        <v>34803</v>
      </c>
      <c r="T107">
        <v>7.1700000762939498</v>
      </c>
      <c r="U107">
        <v>23.459999084472699</v>
      </c>
      <c r="V107">
        <v>0</v>
      </c>
      <c r="W107">
        <v>24.349125659268999</v>
      </c>
      <c r="X107" s="36">
        <f t="shared" si="33"/>
        <v>3.0551349990627892</v>
      </c>
      <c r="Y107" s="41">
        <f t="shared" si="39"/>
        <v>0</v>
      </c>
      <c r="Z107" s="42">
        <f t="shared" si="40"/>
        <v>0</v>
      </c>
      <c r="AA107" s="61">
        <f t="shared" si="34"/>
        <v>19.38749933242801</v>
      </c>
      <c r="AB107" s="35" t="str">
        <f t="shared" si="35"/>
        <v xml:space="preserve"> </v>
      </c>
      <c r="AC107" s="76" t="str">
        <f t="shared" si="42"/>
        <v/>
      </c>
      <c r="AD107" s="89">
        <f t="shared" si="45"/>
        <v>1</v>
      </c>
      <c r="AE107" s="168">
        <f t="shared" si="50"/>
        <v>0.11553356238520718</v>
      </c>
      <c r="AF107" s="165">
        <f t="shared" si="54"/>
        <v>0</v>
      </c>
      <c r="AG107" s="70">
        <f t="shared" si="44"/>
        <v>1</v>
      </c>
      <c r="AH107" s="102">
        <f t="shared" si="48"/>
        <v>0.44199943542480186</v>
      </c>
      <c r="AI107" s="206">
        <f t="shared" si="36"/>
        <v>34803</v>
      </c>
      <c r="AJ107" s="85">
        <f>IF(AND(AND(AND(SUM(V94:V98)&gt;$AN$6)),(AD107=1)),1,0)</f>
        <v>1</v>
      </c>
      <c r="AK107" s="6"/>
      <c r="AL107" s="6"/>
      <c r="AM107" s="6"/>
      <c r="AN107" s="58"/>
      <c r="AO107" s="6"/>
      <c r="AP107" s="6"/>
      <c r="AQ107" s="6"/>
      <c r="AR107" s="6"/>
      <c r="AS107" s="6"/>
      <c r="AT107" s="6"/>
      <c r="AU107" s="6"/>
      <c r="CO107">
        <v>11.3</v>
      </c>
      <c r="CP107">
        <v>31</v>
      </c>
      <c r="CQ107">
        <v>0</v>
      </c>
    </row>
    <row r="108" spans="1:95" ht="19.5" customHeight="1">
      <c r="A108" s="27">
        <v>34439</v>
      </c>
      <c r="B108">
        <v>7.46000003814697</v>
      </c>
      <c r="C108">
        <v>23.25</v>
      </c>
      <c r="D108">
        <v>0</v>
      </c>
      <c r="E108">
        <v>24.099596337400701</v>
      </c>
      <c r="F108" s="36">
        <f t="shared" si="30"/>
        <v>2.9806543548859228</v>
      </c>
      <c r="G108" s="41">
        <f t="shared" si="37"/>
        <v>0</v>
      </c>
      <c r="H108" s="42">
        <f t="shared" si="38"/>
        <v>0</v>
      </c>
      <c r="I108" s="61">
        <f t="shared" si="31"/>
        <v>19.302500009536743</v>
      </c>
      <c r="J108" s="35" t="str">
        <f t="shared" si="32"/>
        <v xml:space="preserve"> </v>
      </c>
      <c r="K108" s="89" t="str">
        <f t="shared" si="41"/>
        <v/>
      </c>
      <c r="L108" s="89">
        <f t="shared" si="46"/>
        <v>1</v>
      </c>
      <c r="M108" s="168">
        <f t="shared" si="51"/>
        <v>0.11576696241683877</v>
      </c>
      <c r="N108" s="165">
        <f t="shared" si="53"/>
        <v>0</v>
      </c>
      <c r="O108" s="70">
        <f t="shared" si="43"/>
        <v>1</v>
      </c>
      <c r="P108" s="102">
        <f t="shared" si="47"/>
        <v>3.8700010299682903</v>
      </c>
      <c r="Q108" s="6" t="str">
        <f t="shared" si="29"/>
        <v/>
      </c>
      <c r="R108" s="85">
        <f t="shared" si="49"/>
        <v>0</v>
      </c>
      <c r="S108" s="27">
        <v>34804</v>
      </c>
      <c r="T108">
        <v>8.2399997711181605</v>
      </c>
      <c r="U108">
        <v>24.0200004577637</v>
      </c>
      <c r="V108">
        <v>0</v>
      </c>
      <c r="W108">
        <v>24.099596337400701</v>
      </c>
      <c r="X108" s="36">
        <f t="shared" si="33"/>
        <v>3.0493613397879158</v>
      </c>
      <c r="Y108" s="41">
        <f t="shared" si="39"/>
        <v>0</v>
      </c>
      <c r="Z108" s="42">
        <f t="shared" si="40"/>
        <v>0</v>
      </c>
      <c r="AA108" s="61">
        <f t="shared" si="34"/>
        <v>20.075000286102316</v>
      </c>
      <c r="AB108" s="35" t="str">
        <f t="shared" si="35"/>
        <v xml:space="preserve"> </v>
      </c>
      <c r="AC108" s="76" t="str">
        <f t="shared" si="42"/>
        <v/>
      </c>
      <c r="AD108" s="89">
        <f t="shared" si="45"/>
        <v>1</v>
      </c>
      <c r="AE108" s="168">
        <f t="shared" si="50"/>
        <v>0.11087620867740648</v>
      </c>
      <c r="AF108" s="165">
        <f t="shared" si="54"/>
        <v>0</v>
      </c>
      <c r="AG108" s="70">
        <f t="shared" si="44"/>
        <v>1</v>
      </c>
      <c r="AH108" s="102">
        <f t="shared" si="48"/>
        <v>1.3019996643066549</v>
      </c>
      <c r="AI108" s="6" t="str">
        <f t="shared" si="36"/>
        <v/>
      </c>
      <c r="AJ108" s="85">
        <f t="shared" si="52"/>
        <v>1</v>
      </c>
      <c r="AK108" s="6"/>
      <c r="AL108" s="6"/>
      <c r="AM108" s="6"/>
      <c r="AN108" s="58"/>
      <c r="AO108" s="6"/>
      <c r="AP108" s="6"/>
      <c r="AQ108" s="6"/>
      <c r="AR108" s="6"/>
      <c r="AS108" s="6"/>
      <c r="AT108" s="6"/>
      <c r="AU108" s="6"/>
      <c r="CO108">
        <v>8.5</v>
      </c>
      <c r="CP108">
        <v>28</v>
      </c>
      <c r="CQ108">
        <v>0</v>
      </c>
    </row>
    <row r="109" spans="1:95" ht="15.6">
      <c r="A109" s="27">
        <v>34440</v>
      </c>
      <c r="B109">
        <v>9.3400001525878906</v>
      </c>
      <c r="C109">
        <v>23.909999847412099</v>
      </c>
      <c r="D109">
        <v>0</v>
      </c>
      <c r="E109">
        <v>23.8522258998387</v>
      </c>
      <c r="F109" s="36">
        <f t="shared" si="30"/>
        <v>2.942350364740848</v>
      </c>
      <c r="G109" s="41">
        <f t="shared" si="37"/>
        <v>0</v>
      </c>
      <c r="H109" s="42">
        <f t="shared" si="38"/>
        <v>0</v>
      </c>
      <c r="I109" s="61">
        <f t="shared" si="31"/>
        <v>20.267499923706048</v>
      </c>
      <c r="J109" s="35" t="str">
        <f t="shared" si="32"/>
        <v xml:space="preserve"> </v>
      </c>
      <c r="K109" s="89" t="str">
        <f t="shared" si="41"/>
        <v/>
      </c>
      <c r="L109" s="89">
        <f t="shared" si="46"/>
        <v>1</v>
      </c>
      <c r="M109" s="168">
        <f t="shared" si="51"/>
        <v>0.1083738707653269</v>
      </c>
      <c r="N109" s="165">
        <f t="shared" si="53"/>
        <v>0</v>
      </c>
      <c r="O109" s="70">
        <f t="shared" si="43"/>
        <v>1</v>
      </c>
      <c r="P109" s="102">
        <f t="shared" si="47"/>
        <v>3.1860004425049282</v>
      </c>
      <c r="Q109" s="6" t="str">
        <f t="shared" si="29"/>
        <v/>
      </c>
      <c r="R109" s="85">
        <f t="shared" si="49"/>
        <v>0</v>
      </c>
      <c r="S109" s="27">
        <v>34805</v>
      </c>
      <c r="T109">
        <v>11.9799995422363</v>
      </c>
      <c r="U109">
        <v>19</v>
      </c>
      <c r="V109">
        <v>7.5999999046325701</v>
      </c>
      <c r="W109">
        <v>23.8522258998387</v>
      </c>
      <c r="X109" s="36">
        <f t="shared" si="33"/>
        <v>1.9750269579288096</v>
      </c>
      <c r="Y109" s="41">
        <f t="shared" si="39"/>
        <v>6.0199783382895227</v>
      </c>
      <c r="Z109" s="42">
        <f t="shared" si="40"/>
        <v>0.12039956676579046</v>
      </c>
      <c r="AA109" s="61">
        <f t="shared" si="34"/>
        <v>17.244999885559075</v>
      </c>
      <c r="AB109" s="35" t="str">
        <f t="shared" si="35"/>
        <v xml:space="preserve"> </v>
      </c>
      <c r="AC109" s="76">
        <f t="shared" si="42"/>
        <v>1</v>
      </c>
      <c r="AD109" s="89">
        <f t="shared" si="45"/>
        <v>1</v>
      </c>
      <c r="AE109" s="168">
        <f t="shared" si="50"/>
        <v>0.10912838135598586</v>
      </c>
      <c r="AF109" s="170">
        <f t="shared" si="54"/>
        <v>1</v>
      </c>
      <c r="AG109" s="70">
        <f t="shared" si="44"/>
        <v>1</v>
      </c>
      <c r="AH109" s="102">
        <f t="shared" si="48"/>
        <v>1.3019996643066549</v>
      </c>
      <c r="AI109" s="6" t="str">
        <f t="shared" si="36"/>
        <v/>
      </c>
      <c r="AJ109" s="85">
        <f>IF(AND(AND(AND(SUM(V96:V100)&gt;$AN$6)),(AD109=1)),1,0)</f>
        <v>1</v>
      </c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CO109">
        <v>9.8000000000000007</v>
      </c>
      <c r="CP109">
        <v>29.7</v>
      </c>
      <c r="CQ109">
        <v>0</v>
      </c>
    </row>
    <row r="110" spans="1:95" ht="15.6">
      <c r="A110" s="27">
        <v>34441</v>
      </c>
      <c r="B110">
        <v>10.9700002670288</v>
      </c>
      <c r="C110">
        <v>24.649999618530298</v>
      </c>
      <c r="D110">
        <v>0.20000000298023199</v>
      </c>
      <c r="E110">
        <v>23.607078110190098</v>
      </c>
      <c r="F110" s="36">
        <f t="shared" si="30"/>
        <v>2.9188985448828846</v>
      </c>
      <c r="G110" s="41">
        <f t="shared" si="37"/>
        <v>0</v>
      </c>
      <c r="H110" s="42">
        <f t="shared" si="38"/>
        <v>0</v>
      </c>
      <c r="I110" s="61">
        <f t="shared" si="31"/>
        <v>21.229999780654925</v>
      </c>
      <c r="J110" s="35" t="str">
        <f t="shared" si="32"/>
        <v xml:space="preserve"> </v>
      </c>
      <c r="K110" s="89" t="str">
        <f t="shared" si="41"/>
        <v/>
      </c>
      <c r="L110" s="213">
        <f t="shared" si="46"/>
        <v>1</v>
      </c>
      <c r="M110" s="168">
        <f t="shared" si="51"/>
        <v>7.5493256189395438E-2</v>
      </c>
      <c r="N110" s="165">
        <f t="shared" si="53"/>
        <v>0</v>
      </c>
      <c r="O110" s="70" t="str">
        <f t="shared" si="43"/>
        <v/>
      </c>
      <c r="P110" s="102">
        <f t="shared" si="47"/>
        <v>4.9700002670288681</v>
      </c>
      <c r="Q110" s="230">
        <f t="shared" si="29"/>
        <v>34441</v>
      </c>
      <c r="R110" s="85">
        <f t="shared" si="49"/>
        <v>1</v>
      </c>
      <c r="S110" s="27">
        <v>34806</v>
      </c>
      <c r="T110">
        <v>8.3800001144409197</v>
      </c>
      <c r="U110">
        <v>16.25</v>
      </c>
      <c r="V110">
        <v>23.5</v>
      </c>
      <c r="W110">
        <v>23.607078110190098</v>
      </c>
      <c r="X110" s="36">
        <f t="shared" si="33"/>
        <v>1.8722947521338358</v>
      </c>
      <c r="Y110" s="41">
        <f t="shared" si="39"/>
        <v>28.022142536582454</v>
      </c>
      <c r="Z110" s="42">
        <f t="shared" si="40"/>
        <v>0.56044285073164912</v>
      </c>
      <c r="AA110" s="61">
        <f t="shared" si="34"/>
        <v>14.282500028610229</v>
      </c>
      <c r="AB110" s="35">
        <f t="shared" si="35"/>
        <v>1</v>
      </c>
      <c r="AC110" s="76">
        <f t="shared" si="42"/>
        <v>1</v>
      </c>
      <c r="AD110" s="89">
        <f t="shared" si="45"/>
        <v>1</v>
      </c>
      <c r="AE110" s="168">
        <f t="shared" si="50"/>
        <v>8.1620682882463144E-2</v>
      </c>
      <c r="AF110" s="165">
        <f t="shared" si="54"/>
        <v>1</v>
      </c>
      <c r="AG110" s="70">
        <f t="shared" si="44"/>
        <v>1</v>
      </c>
      <c r="AH110" s="102">
        <f t="shared" si="48"/>
        <v>1.3019996643066549</v>
      </c>
      <c r="AI110" s="6" t="str">
        <f t="shared" si="36"/>
        <v/>
      </c>
      <c r="AJ110" s="85">
        <f>IF(AND(AND(AND(SUM(V97:V101)&gt;$AN$6)),(AD110=1)),1,0)</f>
        <v>1</v>
      </c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CO110">
        <v>12.9</v>
      </c>
      <c r="CP110">
        <v>31</v>
      </c>
      <c r="CQ110">
        <v>0</v>
      </c>
    </row>
    <row r="111" spans="1:95" ht="15.6">
      <c r="A111" s="27">
        <v>34442</v>
      </c>
      <c r="B111">
        <v>6.8899998664856001</v>
      </c>
      <c r="C111">
        <v>18.129999160766602</v>
      </c>
      <c r="D111">
        <v>0.30000001192092901</v>
      </c>
      <c r="E111">
        <v>23.364206447075201</v>
      </c>
      <c r="F111" s="36">
        <f t="shared" si="30"/>
        <v>2.2288552158010155</v>
      </c>
      <c r="G111" s="41">
        <f t="shared" si="37"/>
        <v>0</v>
      </c>
      <c r="H111" s="42">
        <f t="shared" si="38"/>
        <v>0</v>
      </c>
      <c r="I111" s="61">
        <f t="shared" si="31"/>
        <v>15.31999933719635</v>
      </c>
      <c r="J111" s="35" t="str">
        <f t="shared" si="32"/>
        <v xml:space="preserve"> </v>
      </c>
      <c r="K111" s="89" t="str">
        <f t="shared" si="41"/>
        <v/>
      </c>
      <c r="L111" s="89">
        <f t="shared" si="46"/>
        <v>1</v>
      </c>
      <c r="M111" s="168">
        <f t="shared" si="51"/>
        <v>9.2319657423123827E-2</v>
      </c>
      <c r="N111" s="165">
        <f t="shared" si="53"/>
        <v>1</v>
      </c>
      <c r="O111" s="70" t="str">
        <f t="shared" si="43"/>
        <v/>
      </c>
      <c r="P111" s="102">
        <f t="shared" si="47"/>
        <v>4.9700002670288681</v>
      </c>
      <c r="Q111" s="6" t="str">
        <f t="shared" si="29"/>
        <v/>
      </c>
      <c r="R111" s="85">
        <f t="shared" si="49"/>
        <v>1</v>
      </c>
      <c r="S111" s="27">
        <v>34807</v>
      </c>
      <c r="T111">
        <v>7.6399998664856001</v>
      </c>
      <c r="U111">
        <v>18.170000076293899</v>
      </c>
      <c r="V111">
        <v>0</v>
      </c>
      <c r="W111">
        <v>23.364206447075201</v>
      </c>
      <c r="X111" s="36">
        <f t="shared" si="33"/>
        <v>2.1854258608312591</v>
      </c>
      <c r="Y111" s="41">
        <f t="shared" si="39"/>
        <v>26.273801847917447</v>
      </c>
      <c r="Z111" s="42">
        <f t="shared" si="40"/>
        <v>0.52547603695834899</v>
      </c>
      <c r="AA111" s="61">
        <f t="shared" si="34"/>
        <v>15.537500023841824</v>
      </c>
      <c r="AB111" s="35">
        <f t="shared" si="35"/>
        <v>1</v>
      </c>
      <c r="AC111" s="76">
        <f t="shared" si="42"/>
        <v>1</v>
      </c>
      <c r="AD111" s="89">
        <f t="shared" si="45"/>
        <v>1</v>
      </c>
      <c r="AE111" s="168">
        <f t="shared" si="50"/>
        <v>9.4465304907411132E-2</v>
      </c>
      <c r="AF111" s="165">
        <f t="shared" si="54"/>
        <v>1</v>
      </c>
      <c r="AG111" s="70">
        <f t="shared" si="44"/>
        <v>1</v>
      </c>
      <c r="AH111" s="102">
        <f t="shared" si="48"/>
        <v>1.3019996643066549</v>
      </c>
      <c r="AI111" s="6" t="str">
        <f t="shared" si="36"/>
        <v/>
      </c>
      <c r="AJ111" s="85">
        <f t="shared" si="52"/>
        <v>1</v>
      </c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CO111">
        <v>5.0999999999999996</v>
      </c>
      <c r="CP111">
        <v>28.2</v>
      </c>
      <c r="CQ111">
        <v>0</v>
      </c>
    </row>
    <row r="112" spans="1:95" ht="15.6">
      <c r="A112" s="27">
        <v>34443</v>
      </c>
      <c r="B112">
        <v>6.71000003814697</v>
      </c>
      <c r="C112">
        <v>18.559999465942401</v>
      </c>
      <c r="D112">
        <v>0</v>
      </c>
      <c r="E112">
        <v>23.123664389114001</v>
      </c>
      <c r="F112" s="36">
        <f t="shared" si="30"/>
        <v>2.2743163651893021</v>
      </c>
      <c r="G112" s="41">
        <f t="shared" si="37"/>
        <v>0</v>
      </c>
      <c r="H112" s="42">
        <f t="shared" si="38"/>
        <v>0</v>
      </c>
      <c r="I112" s="61">
        <f t="shared" si="31"/>
        <v>15.597499608993543</v>
      </c>
      <c r="J112" s="35" t="str">
        <f t="shared" si="32"/>
        <v xml:space="preserve"> </v>
      </c>
      <c r="K112" s="89" t="str">
        <f t="shared" si="41"/>
        <v/>
      </c>
      <c r="L112" s="89">
        <f t="shared" si="46"/>
        <v>1</v>
      </c>
      <c r="M112" s="168">
        <f t="shared" si="51"/>
        <v>9.5049337793777458E-2</v>
      </c>
      <c r="N112" s="165">
        <f t="shared" si="53"/>
        <v>1</v>
      </c>
      <c r="O112" s="70" t="str">
        <f t="shared" si="43"/>
        <v/>
      </c>
      <c r="P112" s="102">
        <f t="shared" si="47"/>
        <v>4.9700002670288681</v>
      </c>
      <c r="Q112" s="6" t="str">
        <f t="shared" si="29"/>
        <v/>
      </c>
      <c r="R112" s="85">
        <f t="shared" ref="R112:R143" si="55">IF(AND(AND(AND(SUM(D98:D102)&gt;$AN$6)),(L112=1)),1,0)</f>
        <v>1</v>
      </c>
      <c r="S112" s="27">
        <v>34808</v>
      </c>
      <c r="T112">
        <v>6.2600002288818404</v>
      </c>
      <c r="U112">
        <v>16.360000610351602</v>
      </c>
      <c r="V112">
        <v>0</v>
      </c>
      <c r="W112">
        <v>23.123664389114001</v>
      </c>
      <c r="X112" s="36">
        <f t="shared" si="33"/>
        <v>2.008266371098431</v>
      </c>
      <c r="Y112" s="41">
        <f t="shared" si="39"/>
        <v>24.667188751038701</v>
      </c>
      <c r="Z112" s="42">
        <f t="shared" si="40"/>
        <v>0.49334377502077403</v>
      </c>
      <c r="AA112" s="61">
        <f t="shared" si="34"/>
        <v>13.835000514984161</v>
      </c>
      <c r="AB112" s="35">
        <f t="shared" si="35"/>
        <v>1</v>
      </c>
      <c r="AC112" s="76">
        <f t="shared" si="42"/>
        <v>1</v>
      </c>
      <c r="AD112" s="89">
        <f t="shared" si="45"/>
        <v>1</v>
      </c>
      <c r="AE112" s="168">
        <f t="shared" si="50"/>
        <v>7.6856079041261197E-2</v>
      </c>
      <c r="AF112" s="165">
        <f t="shared" si="54"/>
        <v>1</v>
      </c>
      <c r="AG112" s="70">
        <f t="shared" si="44"/>
        <v>1</v>
      </c>
      <c r="AH112" s="102">
        <f t="shared" si="48"/>
        <v>1.3019996643066549</v>
      </c>
      <c r="AI112" s="6" t="str">
        <f t="shared" si="36"/>
        <v/>
      </c>
      <c r="AJ112" s="85">
        <f t="shared" si="52"/>
        <v>1</v>
      </c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CO112" s="39">
        <v>6</v>
      </c>
      <c r="CP112">
        <v>26.9</v>
      </c>
      <c r="CQ112">
        <v>0</v>
      </c>
    </row>
    <row r="113" spans="1:97" ht="15.6">
      <c r="A113" s="27">
        <v>34444</v>
      </c>
      <c r="B113">
        <v>11.1000003814697</v>
      </c>
      <c r="C113">
        <v>20.190000534057599</v>
      </c>
      <c r="D113">
        <v>0</v>
      </c>
      <c r="E113">
        <v>22.885505414926801</v>
      </c>
      <c r="F113" s="36">
        <f t="shared" si="30"/>
        <v>2.1663838587651125</v>
      </c>
      <c r="G113" s="41">
        <f t="shared" si="37"/>
        <v>0</v>
      </c>
      <c r="H113" s="42">
        <f t="shared" si="38"/>
        <v>0</v>
      </c>
      <c r="I113" s="61">
        <f t="shared" si="31"/>
        <v>17.917500495910623</v>
      </c>
      <c r="J113" s="35" t="str">
        <f t="shared" si="32"/>
        <v xml:space="preserve"> </v>
      </c>
      <c r="K113" s="89" t="str">
        <f t="shared" si="41"/>
        <v/>
      </c>
      <c r="L113" s="89">
        <f t="shared" si="46"/>
        <v>1</v>
      </c>
      <c r="M113" s="168">
        <f t="shared" si="51"/>
        <v>0.11321265546818608</v>
      </c>
      <c r="N113" s="165">
        <f t="shared" si="53"/>
        <v>1</v>
      </c>
      <c r="O113" s="70" t="str">
        <f t="shared" si="43"/>
        <v/>
      </c>
      <c r="P113" s="102">
        <f t="shared" si="47"/>
        <v>4.9700002670288681</v>
      </c>
      <c r="Q113" s="6" t="str">
        <f t="shared" si="29"/>
        <v/>
      </c>
      <c r="R113" s="85">
        <f t="shared" si="55"/>
        <v>1</v>
      </c>
      <c r="S113" s="27">
        <v>34809</v>
      </c>
      <c r="T113">
        <v>3.9400000572204599</v>
      </c>
      <c r="U113">
        <v>14.3999996185303</v>
      </c>
      <c r="V113">
        <v>0</v>
      </c>
      <c r="W113">
        <v>22.885505414926801</v>
      </c>
      <c r="X113" s="36">
        <f t="shared" si="33"/>
        <v>1.8739976273631687</v>
      </c>
      <c r="Y113" s="41">
        <f t="shared" si="39"/>
        <v>23.167990649148166</v>
      </c>
      <c r="Z113" s="42">
        <f t="shared" si="40"/>
        <v>0.4633598129829633</v>
      </c>
      <c r="AA113" s="61">
        <f t="shared" si="34"/>
        <v>11.784999728202841</v>
      </c>
      <c r="AB113" s="35">
        <f t="shared" si="35"/>
        <v>1</v>
      </c>
      <c r="AC113" s="76">
        <f t="shared" si="42"/>
        <v>1</v>
      </c>
      <c r="AD113" s="89">
        <f t="shared" si="45"/>
        <v>1</v>
      </c>
      <c r="AE113" s="168">
        <f t="shared" si="50"/>
        <v>5.4955959630263146E-2</v>
      </c>
      <c r="AF113" s="165">
        <f t="shared" si="54"/>
        <v>1</v>
      </c>
      <c r="AG113" s="70">
        <f t="shared" si="44"/>
        <v>1</v>
      </c>
      <c r="AH113" s="102">
        <f t="shared" si="48"/>
        <v>1.3019996643066549</v>
      </c>
      <c r="AI113" s="6" t="str">
        <f t="shared" si="36"/>
        <v/>
      </c>
      <c r="AJ113" s="85">
        <f t="shared" si="52"/>
        <v>1</v>
      </c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CO113">
        <v>7.8</v>
      </c>
      <c r="CP113">
        <v>23.2</v>
      </c>
      <c r="CQ113">
        <v>0</v>
      </c>
    </row>
    <row r="114" spans="1:97" ht="15.6">
      <c r="A114" s="27">
        <v>34445</v>
      </c>
      <c r="B114">
        <v>3.6300001144409202</v>
      </c>
      <c r="C114">
        <v>21.5</v>
      </c>
      <c r="D114">
        <v>0</v>
      </c>
      <c r="E114">
        <v>22.649783003133699</v>
      </c>
      <c r="F114" s="36">
        <f t="shared" si="30"/>
        <v>2.7293633679847376</v>
      </c>
      <c r="G114" s="41">
        <f t="shared" si="37"/>
        <v>0</v>
      </c>
      <c r="H114" s="42">
        <f t="shared" si="38"/>
        <v>0</v>
      </c>
      <c r="I114" s="61">
        <f t="shared" si="31"/>
        <v>17.032500028610229</v>
      </c>
      <c r="J114" s="35" t="str">
        <f t="shared" si="32"/>
        <v xml:space="preserve"> </v>
      </c>
      <c r="K114" s="89" t="str">
        <f t="shared" si="41"/>
        <v/>
      </c>
      <c r="L114" s="89">
        <f t="shared" si="46"/>
        <v>1</v>
      </c>
      <c r="M114" s="168">
        <f t="shared" si="51"/>
        <v>0.10758781727990424</v>
      </c>
      <c r="N114" s="165">
        <f t="shared" si="53"/>
        <v>1</v>
      </c>
      <c r="O114" s="70">
        <f>IF((AVERAGE(C108:C114))&lt;$AN$4,1,"")</f>
        <v>1</v>
      </c>
      <c r="P114" s="102">
        <f t="shared" si="47"/>
        <v>4.9700002670288681</v>
      </c>
      <c r="Q114" s="6" t="str">
        <f t="shared" si="29"/>
        <v/>
      </c>
      <c r="R114" s="85">
        <f t="shared" si="55"/>
        <v>0</v>
      </c>
      <c r="S114" s="27">
        <v>34810</v>
      </c>
      <c r="T114">
        <v>6.2600002288818404</v>
      </c>
      <c r="U114">
        <v>17.430000305175799</v>
      </c>
      <c r="V114">
        <v>0</v>
      </c>
      <c r="W114">
        <v>22.649783003133699</v>
      </c>
      <c r="X114" s="36">
        <f t="shared" si="33"/>
        <v>2.1067055718415713</v>
      </c>
      <c r="Y114" s="41">
        <f t="shared" si="39"/>
        <v>21.48262619167491</v>
      </c>
      <c r="Z114" s="42">
        <f t="shared" si="40"/>
        <v>0.42965252383349822</v>
      </c>
      <c r="AA114" s="61">
        <f t="shared" si="34"/>
        <v>14.637500286102309</v>
      </c>
      <c r="AB114" s="35">
        <f t="shared" si="35"/>
        <v>1</v>
      </c>
      <c r="AC114" s="76">
        <f t="shared" si="42"/>
        <v>1</v>
      </c>
      <c r="AD114" s="89">
        <f t="shared" si="45"/>
        <v>1</v>
      </c>
      <c r="AE114" s="168">
        <f t="shared" si="50"/>
        <v>8.5350112396586741E-2</v>
      </c>
      <c r="AF114" s="165">
        <f t="shared" si="54"/>
        <v>1</v>
      </c>
      <c r="AG114" s="70">
        <f t="shared" si="44"/>
        <v>1</v>
      </c>
      <c r="AH114" s="102">
        <f t="shared" si="48"/>
        <v>1.3019996643066549</v>
      </c>
      <c r="AI114" s="6" t="str">
        <f t="shared" si="36"/>
        <v/>
      </c>
      <c r="AJ114" s="85">
        <f t="shared" si="52"/>
        <v>1</v>
      </c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CO114">
        <v>8</v>
      </c>
      <c r="CP114">
        <v>24.2</v>
      </c>
      <c r="CQ114">
        <v>0</v>
      </c>
    </row>
    <row r="115" spans="1:97" ht="15.6">
      <c r="A115" s="27">
        <v>34446</v>
      </c>
      <c r="B115">
        <v>5.1100001335143999</v>
      </c>
      <c r="C115">
        <v>21.569999694824201</v>
      </c>
      <c r="D115">
        <v>0</v>
      </c>
      <c r="E115">
        <v>22.416550632355101</v>
      </c>
      <c r="F115" s="36">
        <f t="shared" si="30"/>
        <v>2.6586676687226034</v>
      </c>
      <c r="G115" s="41">
        <f t="shared" si="37"/>
        <v>0</v>
      </c>
      <c r="H115" s="42">
        <f t="shared" si="38"/>
        <v>0</v>
      </c>
      <c r="I115" s="61">
        <f t="shared" si="31"/>
        <v>17.454999804496751</v>
      </c>
      <c r="J115" s="35" t="str">
        <f t="shared" si="32"/>
        <v xml:space="preserve"> </v>
      </c>
      <c r="K115" s="89" t="str">
        <f t="shared" si="41"/>
        <v/>
      </c>
      <c r="L115" s="89">
        <f t="shared" si="46"/>
        <v>1</v>
      </c>
      <c r="M115" s="168">
        <f t="shared" si="51"/>
        <v>0.11054231293862046</v>
      </c>
      <c r="N115" s="165">
        <f t="shared" si="53"/>
        <v>0</v>
      </c>
      <c r="O115" s="70">
        <f t="shared" si="43"/>
        <v>1</v>
      </c>
      <c r="P115" s="102">
        <f t="shared" si="47"/>
        <v>4.9700002670288681</v>
      </c>
      <c r="Q115" s="6" t="str">
        <f t="shared" si="29"/>
        <v/>
      </c>
      <c r="R115" s="85">
        <f t="shared" si="55"/>
        <v>0</v>
      </c>
      <c r="S115" s="27">
        <v>34811</v>
      </c>
      <c r="T115">
        <v>3.2699999809265101</v>
      </c>
      <c r="U115">
        <v>18.709999084472699</v>
      </c>
      <c r="V115">
        <v>0</v>
      </c>
      <c r="W115">
        <v>22.416550632355101</v>
      </c>
      <c r="X115" s="36">
        <f t="shared" si="33"/>
        <v>2.3806515354393514</v>
      </c>
      <c r="Y115" s="41">
        <f t="shared" si="39"/>
        <v>19.57810496332343</v>
      </c>
      <c r="Z115" s="42">
        <f t="shared" si="40"/>
        <v>0.39156209926646857</v>
      </c>
      <c r="AA115" s="61">
        <f t="shared" si="34"/>
        <v>14.849999308586153</v>
      </c>
      <c r="AB115" s="35">
        <f t="shared" si="35"/>
        <v>1</v>
      </c>
      <c r="AC115" s="76" t="str">
        <f t="shared" si="42"/>
        <v/>
      </c>
      <c r="AD115" s="89">
        <f t="shared" si="45"/>
        <v>1</v>
      </c>
      <c r="AE115" s="168">
        <f t="shared" si="50"/>
        <v>8.7552747437400158E-2</v>
      </c>
      <c r="AF115" s="165">
        <f t="shared" si="54"/>
        <v>1</v>
      </c>
      <c r="AG115" s="70">
        <f t="shared" si="44"/>
        <v>1</v>
      </c>
      <c r="AH115" s="102">
        <f t="shared" si="48"/>
        <v>1.3019996643066549</v>
      </c>
      <c r="AI115" s="6" t="str">
        <f t="shared" si="36"/>
        <v/>
      </c>
      <c r="AJ115" s="85">
        <f t="shared" si="52"/>
        <v>0</v>
      </c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CO115">
        <v>12.5</v>
      </c>
      <c r="CP115">
        <v>22.2</v>
      </c>
      <c r="CQ115">
        <v>0</v>
      </c>
    </row>
    <row r="116" spans="1:97" ht="15.6">
      <c r="A116" s="27">
        <v>34447</v>
      </c>
      <c r="B116">
        <v>4.3800001144409197</v>
      </c>
      <c r="C116">
        <v>22.030000686645501</v>
      </c>
      <c r="D116">
        <v>0</v>
      </c>
      <c r="E116">
        <v>22.185861781210999</v>
      </c>
      <c r="F116" s="36">
        <f t="shared" si="30"/>
        <v>2.712952299466119</v>
      </c>
      <c r="G116" s="41">
        <f t="shared" si="37"/>
        <v>0</v>
      </c>
      <c r="H116" s="42">
        <f t="shared" si="38"/>
        <v>0</v>
      </c>
      <c r="I116" s="61">
        <f t="shared" si="31"/>
        <v>17.617500543594353</v>
      </c>
      <c r="J116" s="35" t="str">
        <f t="shared" si="32"/>
        <v xml:space="preserve"> </v>
      </c>
      <c r="K116" s="89" t="str">
        <f t="shared" si="41"/>
        <v/>
      </c>
      <c r="L116" s="89">
        <f t="shared" si="46"/>
        <v>1</v>
      </c>
      <c r="M116" s="168">
        <f t="shared" si="51"/>
        <v>0.11155461756440273</v>
      </c>
      <c r="N116" s="165">
        <f t="shared" si="53"/>
        <v>0</v>
      </c>
      <c r="O116" s="70">
        <f t="shared" si="43"/>
        <v>1</v>
      </c>
      <c r="P116" s="102">
        <f t="shared" si="47"/>
        <v>4.6180002212524727</v>
      </c>
      <c r="Q116" s="6" t="str">
        <f t="shared" si="29"/>
        <v/>
      </c>
      <c r="R116" s="85">
        <f t="shared" si="55"/>
        <v>0</v>
      </c>
      <c r="S116" s="27">
        <v>34812</v>
      </c>
      <c r="T116">
        <v>5.9699997901916504</v>
      </c>
      <c r="U116">
        <v>19.409999847412099</v>
      </c>
      <c r="V116">
        <v>0</v>
      </c>
      <c r="W116">
        <v>22.185861781210999</v>
      </c>
      <c r="X116" s="36">
        <f t="shared" si="33"/>
        <v>2.328065053510366</v>
      </c>
      <c r="Y116" s="41">
        <f t="shared" si="39"/>
        <v>17.715652920515137</v>
      </c>
      <c r="Z116" s="42">
        <f t="shared" si="40"/>
        <v>0.35431305841030275</v>
      </c>
      <c r="AA116" s="61">
        <f t="shared" si="34"/>
        <v>16.049999833106988</v>
      </c>
      <c r="AB116" s="35">
        <f t="shared" si="35"/>
        <v>1</v>
      </c>
      <c r="AC116" s="76" t="str">
        <f t="shared" si="42"/>
        <v/>
      </c>
      <c r="AD116" s="89">
        <f t="shared" si="45"/>
        <v>1</v>
      </c>
      <c r="AE116" s="168">
        <f t="shared" si="50"/>
        <v>9.9327081159453462E-2</v>
      </c>
      <c r="AF116" s="165">
        <f t="shared" si="54"/>
        <v>1</v>
      </c>
      <c r="AG116" s="70">
        <f t="shared" si="44"/>
        <v>1</v>
      </c>
      <c r="AH116" s="102">
        <f t="shared" si="48"/>
        <v>1.1699996948242615</v>
      </c>
      <c r="AI116" s="6" t="str">
        <f t="shared" si="36"/>
        <v/>
      </c>
      <c r="AJ116" s="85">
        <f t="shared" si="52"/>
        <v>0</v>
      </c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CO116">
        <v>13.1</v>
      </c>
      <c r="CP116" s="39">
        <v>22.2</v>
      </c>
      <c r="CQ116">
        <v>0</v>
      </c>
    </row>
    <row r="117" spans="1:97" ht="15.6">
      <c r="A117" s="27">
        <v>34448</v>
      </c>
      <c r="B117">
        <v>5.8800001144409197</v>
      </c>
      <c r="C117">
        <v>24.600000381469702</v>
      </c>
      <c r="D117">
        <v>0</v>
      </c>
      <c r="E117">
        <v>21.957769928321699</v>
      </c>
      <c r="F117" s="36">
        <f t="shared" si="30"/>
        <v>2.9467476721779584</v>
      </c>
      <c r="G117" s="41">
        <f t="shared" si="37"/>
        <v>0</v>
      </c>
      <c r="H117" s="42">
        <f t="shared" si="38"/>
        <v>0</v>
      </c>
      <c r="I117" s="61">
        <f t="shared" si="31"/>
        <v>19.920000314712507</v>
      </c>
      <c r="J117" s="35" t="str">
        <f t="shared" si="32"/>
        <v xml:space="preserve"> </v>
      </c>
      <c r="K117" s="89" t="str">
        <f t="shared" si="41"/>
        <v/>
      </c>
      <c r="L117" s="89">
        <f t="shared" si="46"/>
        <v>1</v>
      </c>
      <c r="M117" s="168">
        <f t="shared" si="51"/>
        <v>0.1124413560068027</v>
      </c>
      <c r="N117" s="165">
        <f t="shared" si="53"/>
        <v>0</v>
      </c>
      <c r="O117" s="70">
        <f t="shared" si="43"/>
        <v>1</v>
      </c>
      <c r="P117" s="102">
        <f t="shared" si="47"/>
        <v>3.7760000228881778</v>
      </c>
      <c r="Q117" s="6" t="str">
        <f t="shared" si="29"/>
        <v/>
      </c>
      <c r="R117" s="85">
        <f t="shared" si="55"/>
        <v>0</v>
      </c>
      <c r="S117" s="27">
        <v>34813</v>
      </c>
      <c r="T117">
        <v>9.1199998855590803</v>
      </c>
      <c r="U117">
        <v>15.930000305175801</v>
      </c>
      <c r="V117">
        <v>0</v>
      </c>
      <c r="W117">
        <v>21.957769928321699</v>
      </c>
      <c r="X117" s="36">
        <f t="shared" si="33"/>
        <v>1.6312644139893266</v>
      </c>
      <c r="Y117" s="41">
        <f t="shared" si="39"/>
        <v>16.410641389323676</v>
      </c>
      <c r="Z117" s="42">
        <f t="shared" si="40"/>
        <v>0.32821282778647354</v>
      </c>
      <c r="AA117" s="61">
        <f t="shared" si="34"/>
        <v>14.227500200271621</v>
      </c>
      <c r="AB117" s="35">
        <f t="shared" si="35"/>
        <v>1</v>
      </c>
      <c r="AC117" s="76" t="str">
        <f t="shared" si="42"/>
        <v/>
      </c>
      <c r="AD117" s="89">
        <f t="shared" si="45"/>
        <v>1</v>
      </c>
      <c r="AE117" s="168">
        <f t="shared" si="50"/>
        <v>8.1038318387680081E-2</v>
      </c>
      <c r="AF117" s="165">
        <f t="shared" si="54"/>
        <v>0</v>
      </c>
      <c r="AG117" s="70">
        <f t="shared" si="44"/>
        <v>1</v>
      </c>
      <c r="AH117" s="102">
        <f t="shared" si="48"/>
        <v>0.86000022888185301</v>
      </c>
      <c r="AI117" s="6" t="str">
        <f t="shared" si="36"/>
        <v/>
      </c>
      <c r="AJ117" s="85">
        <f t="shared" si="52"/>
        <v>0</v>
      </c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CO117" s="39">
        <v>10</v>
      </c>
      <c r="CP117">
        <v>21.8</v>
      </c>
      <c r="CQ117">
        <v>0</v>
      </c>
    </row>
    <row r="118" spans="1:97" ht="15.6">
      <c r="A118" s="27">
        <v>34449</v>
      </c>
      <c r="B118">
        <v>7.5300002098083496</v>
      </c>
      <c r="C118">
        <v>25.7600002288818</v>
      </c>
      <c r="D118">
        <v>0</v>
      </c>
      <c r="E118">
        <v>21.732328552307401</v>
      </c>
      <c r="F118" s="36">
        <f t="shared" si="30"/>
        <v>3.0004579187939333</v>
      </c>
      <c r="G118" s="41">
        <f t="shared" si="37"/>
        <v>0</v>
      </c>
      <c r="H118" s="42">
        <f t="shared" si="38"/>
        <v>0</v>
      </c>
      <c r="I118" s="61">
        <f t="shared" si="31"/>
        <v>21.202500224113436</v>
      </c>
      <c r="J118" s="35" t="str">
        <f t="shared" si="32"/>
        <v xml:space="preserve"> </v>
      </c>
      <c r="K118" s="89" t="str">
        <f t="shared" si="41"/>
        <v/>
      </c>
      <c r="L118" s="89">
        <f t="shared" si="46"/>
        <v>1</v>
      </c>
      <c r="M118" s="168">
        <f t="shared" si="51"/>
        <v>7.7551744726256922E-2</v>
      </c>
      <c r="N118" s="165">
        <f t="shared" si="53"/>
        <v>0</v>
      </c>
      <c r="O118" s="70" t="str">
        <f t="shared" si="43"/>
        <v/>
      </c>
      <c r="P118" s="102">
        <f t="shared" si="47"/>
        <v>5.2960001945495323</v>
      </c>
      <c r="Q118" s="6" t="str">
        <f t="shared" si="29"/>
        <v/>
      </c>
      <c r="R118" s="85">
        <f t="shared" si="55"/>
        <v>0</v>
      </c>
      <c r="S118" s="27">
        <v>34814</v>
      </c>
      <c r="T118">
        <v>2.3699998855590798</v>
      </c>
      <c r="U118">
        <v>18.680000305175799</v>
      </c>
      <c r="V118">
        <v>0</v>
      </c>
      <c r="W118">
        <v>21.732328552307401</v>
      </c>
      <c r="X118" s="36">
        <f t="shared" si="33"/>
        <v>2.3338069020081522</v>
      </c>
      <c r="Y118" s="41">
        <f t="shared" si="39"/>
        <v>14.543595867717153</v>
      </c>
      <c r="Z118" s="42">
        <f t="shared" si="40"/>
        <v>0.29087191735434303</v>
      </c>
      <c r="AA118" s="61">
        <f t="shared" si="34"/>
        <v>14.602500200271619</v>
      </c>
      <c r="AB118" s="35">
        <f t="shared" si="35"/>
        <v>1</v>
      </c>
      <c r="AC118" s="76" t="str">
        <f t="shared" si="42"/>
        <v/>
      </c>
      <c r="AD118" s="89">
        <f t="shared" si="45"/>
        <v>1</v>
      </c>
      <c r="AE118" s="168">
        <f t="shared" si="50"/>
        <v>8.4984983049617838E-2</v>
      </c>
      <c r="AF118" s="165">
        <f t="shared" si="54"/>
        <v>0</v>
      </c>
      <c r="AG118" s="70">
        <f t="shared" si="44"/>
        <v>1</v>
      </c>
      <c r="AH118" s="102">
        <f t="shared" si="48"/>
        <v>0</v>
      </c>
      <c r="AI118" s="6">
        <f t="shared" si="36"/>
        <v>34814</v>
      </c>
      <c r="AJ118" s="85">
        <f t="shared" si="52"/>
        <v>1</v>
      </c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CO118">
        <v>8.9</v>
      </c>
      <c r="CP118" s="39">
        <v>21.8</v>
      </c>
      <c r="CQ118">
        <v>0</v>
      </c>
    </row>
    <row r="119" spans="1:97" ht="15.6">
      <c r="A119" s="27">
        <v>34450</v>
      </c>
      <c r="B119">
        <v>11.039999961853001</v>
      </c>
      <c r="C119">
        <v>28.079999923706101</v>
      </c>
      <c r="D119">
        <v>0</v>
      </c>
      <c r="E119">
        <v>21.509591131788198</v>
      </c>
      <c r="F119" s="36">
        <f t="shared" si="30"/>
        <v>3.1141216109525653</v>
      </c>
      <c r="G119" s="41">
        <f t="shared" si="37"/>
        <v>0</v>
      </c>
      <c r="H119" s="42">
        <f t="shared" si="38"/>
        <v>0</v>
      </c>
      <c r="I119" s="61">
        <f t="shared" si="31"/>
        <v>23.819999933242826</v>
      </c>
      <c r="J119" s="35" t="str">
        <f t="shared" si="32"/>
        <v xml:space="preserve"> </v>
      </c>
      <c r="K119" s="89" t="str">
        <f>IF((SUM(D115:D119))&gt;$AN$6,1,"")</f>
        <v/>
      </c>
      <c r="L119" s="89">
        <f t="shared" si="46"/>
        <v>1</v>
      </c>
      <c r="M119" s="168">
        <f t="shared" si="51"/>
        <v>0</v>
      </c>
      <c r="N119" s="165">
        <f t="shared" si="53"/>
        <v>0</v>
      </c>
      <c r="O119" s="70" t="str">
        <f t="shared" si="43"/>
        <v/>
      </c>
      <c r="P119" s="102">
        <f t="shared" si="47"/>
        <v>8.1380002021789544</v>
      </c>
      <c r="Q119" s="6" t="str">
        <f>IF(R119&gt;R118,A119,"")</f>
        <v/>
      </c>
      <c r="R119" s="85">
        <f t="shared" si="55"/>
        <v>0</v>
      </c>
      <c r="S119" s="27">
        <v>34815</v>
      </c>
      <c r="T119">
        <v>6</v>
      </c>
      <c r="U119">
        <v>18.840000152587901</v>
      </c>
      <c r="V119">
        <v>0</v>
      </c>
      <c r="W119">
        <v>21.509591131788198</v>
      </c>
      <c r="X119" s="36">
        <f t="shared" si="33"/>
        <v>2.1866077463372489</v>
      </c>
      <c r="Y119" s="41">
        <f t="shared" si="39"/>
        <v>12.794309670647355</v>
      </c>
      <c r="Z119" s="42">
        <f t="shared" si="40"/>
        <v>0.2558861934129471</v>
      </c>
      <c r="AA119" s="61">
        <f t="shared" si="34"/>
        <v>15.630000114440925</v>
      </c>
      <c r="AB119" s="35">
        <f t="shared" si="35"/>
        <v>1</v>
      </c>
      <c r="AC119" s="76" t="str">
        <f t="shared" si="42"/>
        <v/>
      </c>
      <c r="AD119" s="89">
        <f t="shared" si="45"/>
        <v>1</v>
      </c>
      <c r="AE119" s="168">
        <f t="shared" si="50"/>
        <v>9.5364184333481497E-2</v>
      </c>
      <c r="AF119" s="165">
        <f t="shared" si="54"/>
        <v>0</v>
      </c>
      <c r="AG119" s="70">
        <f t="shared" si="44"/>
        <v>1</v>
      </c>
      <c r="AH119" s="102">
        <f t="shared" si="48"/>
        <v>0</v>
      </c>
      <c r="AI119" s="6" t="str">
        <f t="shared" si="36"/>
        <v/>
      </c>
      <c r="AJ119" s="85">
        <f t="shared" si="52"/>
        <v>1</v>
      </c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CO119">
        <v>8.1999999999999993</v>
      </c>
      <c r="CP119">
        <v>26.8</v>
      </c>
      <c r="CQ119">
        <v>0</v>
      </c>
    </row>
    <row r="120" spans="1:97" ht="15.6">
      <c r="A120" s="27">
        <v>34451</v>
      </c>
      <c r="B120">
        <v>11.7799997329712</v>
      </c>
      <c r="C120">
        <v>28.659999847412099</v>
      </c>
      <c r="D120">
        <v>0</v>
      </c>
      <c r="E120">
        <v>21.289611145384399</v>
      </c>
      <c r="F120" s="36">
        <f t="shared" si="30"/>
        <v>3.1219634443948827</v>
      </c>
      <c r="G120" s="41">
        <f t="shared" si="37"/>
        <v>0</v>
      </c>
      <c r="H120" s="42">
        <f t="shared" si="38"/>
        <v>0</v>
      </c>
      <c r="I120" s="61">
        <f t="shared" si="31"/>
        <v>24.439999818801873</v>
      </c>
      <c r="J120" s="35" t="str">
        <f t="shared" si="32"/>
        <v xml:space="preserve"> </v>
      </c>
      <c r="K120" s="89" t="str">
        <f t="shared" si="41"/>
        <v/>
      </c>
      <c r="L120" s="89">
        <f t="shared" si="46"/>
        <v>1</v>
      </c>
      <c r="M120" s="168">
        <f t="shared" si="51"/>
        <v>0</v>
      </c>
      <c r="N120" s="165">
        <f t="shared" si="53"/>
        <v>0</v>
      </c>
      <c r="O120" s="70" t="str">
        <f t="shared" si="43"/>
        <v/>
      </c>
      <c r="P120" s="102">
        <f t="shared" si="47"/>
        <v>10.706000232696514</v>
      </c>
      <c r="Q120" s="6" t="str">
        <f t="shared" si="29"/>
        <v/>
      </c>
      <c r="R120" s="85">
        <f>IF(AND(AND(AND(SUM(D106:D110)&gt;$AN$6)),(L120=1)),1,0)</f>
        <v>0</v>
      </c>
      <c r="S120" s="59">
        <v>34816</v>
      </c>
      <c r="T120">
        <v>4.4299998283386204</v>
      </c>
      <c r="U120">
        <v>17.860000610351602</v>
      </c>
      <c r="V120">
        <v>0</v>
      </c>
      <c r="W120">
        <v>21.289611145384399</v>
      </c>
      <c r="X120" s="36">
        <f t="shared" si="33"/>
        <v>2.120025364429031</v>
      </c>
      <c r="Y120" s="41">
        <f t="shared" si="39"/>
        <v>11.098289379104131</v>
      </c>
      <c r="Z120" s="42">
        <f t="shared" si="40"/>
        <v>0.2219657875820826</v>
      </c>
      <c r="AA120" s="61">
        <f t="shared" si="34"/>
        <v>14.502500414848356</v>
      </c>
      <c r="AB120" s="35">
        <f t="shared" si="35"/>
        <v>1</v>
      </c>
      <c r="AC120" s="76" t="str">
        <f t="shared" si="42"/>
        <v/>
      </c>
      <c r="AD120" s="89">
        <f t="shared" si="45"/>
        <v>1</v>
      </c>
      <c r="AE120" s="168">
        <f t="shared" si="50"/>
        <v>8.3938462436836905E-2</v>
      </c>
      <c r="AF120" s="165">
        <f t="shared" si="54"/>
        <v>1</v>
      </c>
      <c r="AG120" s="70">
        <f t="shared" si="44"/>
        <v>1</v>
      </c>
      <c r="AH120" s="102">
        <f t="shared" si="48"/>
        <v>0</v>
      </c>
      <c r="AI120" s="6" t="str">
        <f t="shared" si="36"/>
        <v/>
      </c>
      <c r="AJ120" s="85">
        <f t="shared" si="52"/>
        <v>1</v>
      </c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CO120">
        <v>13.2</v>
      </c>
      <c r="CP120">
        <v>29.3</v>
      </c>
      <c r="CQ120">
        <v>0</v>
      </c>
    </row>
    <row r="121" spans="1:97" ht="15.6">
      <c r="A121" s="27">
        <v>34452</v>
      </c>
      <c r="B121">
        <v>10.7299995422363</v>
      </c>
      <c r="C121">
        <v>27.379999160766602</v>
      </c>
      <c r="D121">
        <v>0</v>
      </c>
      <c r="E121">
        <v>21.0724420717162</v>
      </c>
      <c r="F121" s="36">
        <f t="shared" si="30"/>
        <v>2.9749532276804698</v>
      </c>
      <c r="G121" s="41">
        <f t="shared" si="37"/>
        <v>0</v>
      </c>
      <c r="H121" s="42">
        <f t="shared" si="38"/>
        <v>0</v>
      </c>
      <c r="I121" s="61">
        <f t="shared" si="31"/>
        <v>23.217499256134026</v>
      </c>
      <c r="J121" s="35" t="str">
        <f t="shared" si="32"/>
        <v xml:space="preserve"> </v>
      </c>
      <c r="K121" s="89" t="str">
        <f t="shared" si="41"/>
        <v/>
      </c>
      <c r="L121" s="89">
        <f t="shared" si="46"/>
        <v>1</v>
      </c>
      <c r="M121" s="168">
        <f t="shared" si="51"/>
        <v>0</v>
      </c>
      <c r="N121" s="165">
        <f t="shared" si="53"/>
        <v>0</v>
      </c>
      <c r="O121" s="70" t="str">
        <f t="shared" si="43"/>
        <v/>
      </c>
      <c r="P121" s="102">
        <f t="shared" si="47"/>
        <v>14.079999637603734</v>
      </c>
      <c r="Q121" s="6" t="str">
        <f t="shared" si="29"/>
        <v/>
      </c>
      <c r="R121" s="85">
        <f t="shared" si="55"/>
        <v>0</v>
      </c>
      <c r="S121" s="59">
        <v>34817</v>
      </c>
      <c r="T121">
        <v>3</v>
      </c>
      <c r="U121">
        <v>20.530000686645501</v>
      </c>
      <c r="V121">
        <v>0</v>
      </c>
      <c r="W121">
        <v>21.0724420717162</v>
      </c>
      <c r="X121" s="36">
        <f t="shared" si="33"/>
        <v>2.4487557862635874</v>
      </c>
      <c r="Y121" s="41">
        <f t="shared" si="39"/>
        <v>9.1392847500932604</v>
      </c>
      <c r="Z121" s="42">
        <f t="shared" si="40"/>
        <v>0.1827856950018652</v>
      </c>
      <c r="AA121" s="61">
        <f t="shared" si="34"/>
        <v>16.147500514984124</v>
      </c>
      <c r="AB121" s="35" t="str">
        <f t="shared" si="35"/>
        <v xml:space="preserve"> </v>
      </c>
      <c r="AC121" s="76" t="str">
        <f t="shared" si="42"/>
        <v/>
      </c>
      <c r="AD121" s="89">
        <f t="shared" si="45"/>
        <v>1</v>
      </c>
      <c r="AE121" s="168">
        <f t="shared" si="50"/>
        <v>0.10021585531919706</v>
      </c>
      <c r="AF121" s="165">
        <f t="shared" si="54"/>
        <v>1</v>
      </c>
      <c r="AG121" s="70">
        <f t="shared" si="44"/>
        <v>1</v>
      </c>
      <c r="AH121" s="102">
        <f t="shared" si="48"/>
        <v>0</v>
      </c>
      <c r="AI121" s="6" t="str">
        <f t="shared" si="36"/>
        <v/>
      </c>
      <c r="AJ121" s="85">
        <f t="shared" si="52"/>
        <v>1</v>
      </c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CO121">
        <v>10.1</v>
      </c>
      <c r="CP121">
        <v>30</v>
      </c>
      <c r="CQ121">
        <v>0</v>
      </c>
    </row>
    <row r="122" spans="1:97" ht="15.6">
      <c r="A122" s="27">
        <v>34453</v>
      </c>
      <c r="B122">
        <v>5.6300001144409197</v>
      </c>
      <c r="C122">
        <v>17.100000381469702</v>
      </c>
      <c r="D122">
        <v>0</v>
      </c>
      <c r="E122">
        <v>20.858137389403801</v>
      </c>
      <c r="F122" s="36">
        <f t="shared" si="30"/>
        <v>1.9341091248770581</v>
      </c>
      <c r="G122" s="41">
        <f t="shared" si="37"/>
        <v>0</v>
      </c>
      <c r="H122" s="42">
        <f t="shared" si="38"/>
        <v>0</v>
      </c>
      <c r="I122" s="61">
        <f t="shared" si="31"/>
        <v>14.232500314712507</v>
      </c>
      <c r="J122" s="35" t="str">
        <f t="shared" si="32"/>
        <v xml:space="preserve"> </v>
      </c>
      <c r="K122" s="89" t="str">
        <f t="shared" si="41"/>
        <v/>
      </c>
      <c r="L122" s="89">
        <f t="shared" si="46"/>
        <v>1</v>
      </c>
      <c r="M122" s="168">
        <f t="shared" si="51"/>
        <v>8.1091305758186238E-2</v>
      </c>
      <c r="N122" s="165">
        <f t="shared" si="53"/>
        <v>0</v>
      </c>
      <c r="O122" s="70" t="str">
        <f t="shared" si="43"/>
        <v/>
      </c>
      <c r="P122" s="102">
        <f t="shared" si="47"/>
        <v>14.079999637603734</v>
      </c>
      <c r="Q122" s="6" t="str">
        <f t="shared" si="29"/>
        <v/>
      </c>
      <c r="R122" s="85">
        <f t="shared" si="55"/>
        <v>0</v>
      </c>
      <c r="S122" s="59">
        <v>34818</v>
      </c>
      <c r="T122">
        <v>5.5900001525878897</v>
      </c>
      <c r="U122">
        <v>24.809999465942401</v>
      </c>
      <c r="V122">
        <v>0</v>
      </c>
      <c r="W122">
        <v>20.858137389403801</v>
      </c>
      <c r="X122" s="36">
        <f t="shared" si="33"/>
        <v>2.8328781629750504</v>
      </c>
      <c r="Y122" s="41">
        <f t="shared" si="39"/>
        <v>6.8729822197132204</v>
      </c>
      <c r="Z122" s="42">
        <f t="shared" si="40"/>
        <v>0.13745964439426442</v>
      </c>
      <c r="AA122" s="61">
        <f t="shared" si="34"/>
        <v>20.004999637603774</v>
      </c>
      <c r="AB122" s="35" t="str">
        <f t="shared" si="35"/>
        <v xml:space="preserve"> </v>
      </c>
      <c r="AC122" s="76" t="str">
        <f t="shared" si="42"/>
        <v/>
      </c>
      <c r="AD122" s="89">
        <f t="shared" si="45"/>
        <v>1</v>
      </c>
      <c r="AE122" s="168">
        <f t="shared" si="50"/>
        <v>0.11162801761371295</v>
      </c>
      <c r="AF122" s="165">
        <f t="shared" si="54"/>
        <v>1</v>
      </c>
      <c r="AG122" s="70">
        <f t="shared" si="44"/>
        <v>1</v>
      </c>
      <c r="AH122" s="102">
        <f t="shared" si="48"/>
        <v>0.80399971008301918</v>
      </c>
      <c r="AI122" s="6" t="str">
        <f t="shared" si="36"/>
        <v/>
      </c>
      <c r="AJ122" s="85">
        <f t="shared" si="52"/>
        <v>1</v>
      </c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CO122" s="39">
        <v>12</v>
      </c>
      <c r="CP122">
        <v>29</v>
      </c>
      <c r="CQ122">
        <v>0</v>
      </c>
    </row>
    <row r="123" spans="1:97" ht="15.6">
      <c r="A123" s="27">
        <v>34454</v>
      </c>
      <c r="B123">
        <v>2.5199999809265101</v>
      </c>
      <c r="C123">
        <v>18.790000915527301</v>
      </c>
      <c r="D123">
        <v>0</v>
      </c>
      <c r="E123">
        <v>20.646750577067301</v>
      </c>
      <c r="F123" s="36">
        <f t="shared" si="30"/>
        <v>2.2246712825476185</v>
      </c>
      <c r="G123" s="41">
        <f t="shared" si="37"/>
        <v>0</v>
      </c>
      <c r="H123" s="42">
        <f t="shared" si="38"/>
        <v>0</v>
      </c>
      <c r="I123" s="61">
        <f t="shared" si="31"/>
        <v>14.722500681877104</v>
      </c>
      <c r="J123" s="35" t="str">
        <f t="shared" si="32"/>
        <v xml:space="preserve"> </v>
      </c>
      <c r="K123" s="89" t="str">
        <f t="shared" si="41"/>
        <v/>
      </c>
      <c r="L123" s="89">
        <f t="shared" si="46"/>
        <v>1</v>
      </c>
      <c r="M123" s="168">
        <f t="shared" si="51"/>
        <v>8.6234199897439232E-2</v>
      </c>
      <c r="N123" s="165">
        <f t="shared" si="53"/>
        <v>0</v>
      </c>
      <c r="O123" s="70" t="str">
        <f t="shared" si="43"/>
        <v/>
      </c>
      <c r="P123" s="102">
        <f t="shared" si="47"/>
        <v>14.079999637603734</v>
      </c>
      <c r="Q123" s="6" t="str">
        <f t="shared" si="29"/>
        <v/>
      </c>
      <c r="R123" s="85">
        <f t="shared" si="55"/>
        <v>0</v>
      </c>
      <c r="S123" s="59">
        <v>34819</v>
      </c>
      <c r="T123">
        <v>13.819999694824199</v>
      </c>
      <c r="U123">
        <v>22.930000305175799</v>
      </c>
      <c r="V123">
        <v>0.10000000149011599</v>
      </c>
      <c r="W123">
        <v>20.646750577067301</v>
      </c>
      <c r="X123" s="36">
        <f t="shared" si="33"/>
        <v>2.1163193645444958</v>
      </c>
      <c r="Y123" s="41">
        <f t="shared" si="39"/>
        <v>5.2799267295677401</v>
      </c>
      <c r="Z123" s="42">
        <f t="shared" si="40"/>
        <v>0.10559853459135481</v>
      </c>
      <c r="AA123" s="61">
        <f t="shared" si="34"/>
        <v>20.652500152587898</v>
      </c>
      <c r="AB123" s="35" t="str">
        <f t="shared" si="35"/>
        <v xml:space="preserve"> </v>
      </c>
      <c r="AC123" s="76" t="str">
        <f t="shared" si="42"/>
        <v/>
      </c>
      <c r="AD123" s="89">
        <f t="shared" si="45"/>
        <v>1</v>
      </c>
      <c r="AE123" s="168">
        <f t="shared" si="50"/>
        <v>0.10081580548972331</v>
      </c>
      <c r="AF123" s="165">
        <f t="shared" si="54"/>
        <v>1</v>
      </c>
      <c r="AG123" s="70">
        <f t="shared" si="44"/>
        <v>1</v>
      </c>
      <c r="AH123" s="102">
        <f t="shared" si="48"/>
        <v>2.1259998321533375</v>
      </c>
      <c r="AI123" s="6" t="str">
        <f t="shared" si="36"/>
        <v/>
      </c>
      <c r="AJ123" s="85">
        <f t="shared" si="52"/>
        <v>1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CO123">
        <v>13.3</v>
      </c>
      <c r="CP123">
        <v>26.3</v>
      </c>
      <c r="CQ123">
        <v>0</v>
      </c>
    </row>
    <row r="124" spans="1:97" ht="15.6">
      <c r="A124" s="27">
        <v>34455</v>
      </c>
      <c r="B124">
        <v>3.3900001049041699</v>
      </c>
      <c r="C124">
        <v>22.389999389648398</v>
      </c>
      <c r="D124">
        <v>0</v>
      </c>
      <c r="E124">
        <v>20.438335113327</v>
      </c>
      <c r="F124" s="36">
        <f t="shared" si="30"/>
        <v>2.5667344788938395</v>
      </c>
      <c r="G124" s="41">
        <f t="shared" si="37"/>
        <v>0</v>
      </c>
      <c r="H124" s="42">
        <f t="shared" si="38"/>
        <v>0</v>
      </c>
      <c r="I124" s="61">
        <f t="shared" si="31"/>
        <v>17.639999568462343</v>
      </c>
      <c r="J124" s="35" t="str">
        <f t="shared" si="32"/>
        <v xml:space="preserve"> </v>
      </c>
      <c r="K124" s="89" t="str">
        <f t="shared" si="41"/>
        <v/>
      </c>
      <c r="L124" s="89">
        <f t="shared" si="46"/>
        <v>1</v>
      </c>
      <c r="M124" s="168">
        <f t="shared" si="51"/>
        <v>0.11168875696229916</v>
      </c>
      <c r="N124" s="165">
        <f t="shared" si="53"/>
        <v>0</v>
      </c>
      <c r="O124" s="70" t="str">
        <f t="shared" si="43"/>
        <v/>
      </c>
      <c r="P124" s="102">
        <f t="shared" si="47"/>
        <v>14.079999637603734</v>
      </c>
      <c r="Q124" s="6" t="str">
        <f t="shared" si="29"/>
        <v/>
      </c>
      <c r="R124" s="85">
        <f t="shared" si="55"/>
        <v>0</v>
      </c>
      <c r="S124" s="208">
        <v>34820</v>
      </c>
      <c r="T124">
        <v>14.25</v>
      </c>
      <c r="U124">
        <v>17.889999389648398</v>
      </c>
      <c r="V124">
        <v>12.5</v>
      </c>
      <c r="W124">
        <v>20.438335113327</v>
      </c>
      <c r="X124" s="36">
        <f t="shared" si="33"/>
        <v>1.2398613313876015</v>
      </c>
      <c r="Y124" s="41">
        <f t="shared" si="39"/>
        <v>16.788037664457661</v>
      </c>
      <c r="Z124" s="42">
        <f t="shared" si="40"/>
        <v>0.33576075328915322</v>
      </c>
      <c r="AA124" s="61">
        <f t="shared" si="34"/>
        <v>16.9799995422363</v>
      </c>
      <c r="AB124" s="35">
        <f t="shared" si="35"/>
        <v>1</v>
      </c>
      <c r="AC124" s="76">
        <f t="shared" si="42"/>
        <v>1</v>
      </c>
      <c r="AD124" s="89">
        <f t="shared" si="45"/>
        <v>1</v>
      </c>
      <c r="AE124" s="168">
        <f t="shared" si="50"/>
        <v>0.10719152114508324</v>
      </c>
      <c r="AF124" s="165">
        <f t="shared" si="54"/>
        <v>1</v>
      </c>
      <c r="AG124" s="70">
        <f t="shared" si="44"/>
        <v>1</v>
      </c>
      <c r="AH124" s="102">
        <f t="shared" si="48"/>
        <v>2.1259998321533375</v>
      </c>
      <c r="AI124" s="6" t="str">
        <f t="shared" si="36"/>
        <v/>
      </c>
      <c r="AJ124" s="85">
        <f t="shared" si="52"/>
        <v>0</v>
      </c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CO124">
        <v>15.1</v>
      </c>
      <c r="CP124" s="39">
        <v>26.3</v>
      </c>
      <c r="CQ124">
        <v>5.6</v>
      </c>
    </row>
    <row r="125" spans="1:97" ht="15.6">
      <c r="A125" s="27">
        <v>34456</v>
      </c>
      <c r="B125">
        <v>7.8299999237060502</v>
      </c>
      <c r="C125">
        <v>19.2299995422363</v>
      </c>
      <c r="D125">
        <v>0</v>
      </c>
      <c r="E125">
        <v>20.232944476802999</v>
      </c>
      <c r="F125" s="36">
        <f t="shared" si="30"/>
        <v>2.0092484916545592</v>
      </c>
      <c r="G125" s="41">
        <f t="shared" si="37"/>
        <v>0</v>
      </c>
      <c r="H125" s="42">
        <f t="shared" si="38"/>
        <v>0</v>
      </c>
      <c r="I125" s="61">
        <f t="shared" si="31"/>
        <v>16.379999637603738</v>
      </c>
      <c r="J125" s="35" t="str">
        <f t="shared" si="32"/>
        <v xml:space="preserve"> </v>
      </c>
      <c r="K125" s="89" t="str">
        <f t="shared" si="41"/>
        <v/>
      </c>
      <c r="L125" s="89">
        <f t="shared" si="46"/>
        <v>1</v>
      </c>
      <c r="M125" s="168">
        <f t="shared" si="51"/>
        <v>0.10228085639951907</v>
      </c>
      <c r="N125" s="165">
        <f t="shared" si="53"/>
        <v>0</v>
      </c>
      <c r="O125" s="70" t="str">
        <f t="shared" si="43"/>
        <v/>
      </c>
      <c r="P125" s="102">
        <f t="shared" si="47"/>
        <v>14.079999637603734</v>
      </c>
      <c r="Q125" s="6" t="str">
        <f t="shared" si="29"/>
        <v/>
      </c>
      <c r="R125" s="85">
        <f t="shared" si="55"/>
        <v>0</v>
      </c>
      <c r="S125" s="59">
        <v>34821</v>
      </c>
      <c r="T125">
        <v>13.7600002288818</v>
      </c>
      <c r="U125">
        <v>18.2700004577637</v>
      </c>
      <c r="V125">
        <v>4</v>
      </c>
      <c r="W125">
        <v>20.232944476802999</v>
      </c>
      <c r="X125" s="36">
        <f t="shared" si="33"/>
        <v>1.3640130315687817</v>
      </c>
      <c r="Y125" s="41">
        <f t="shared" si="39"/>
        <v>19.696827239202637</v>
      </c>
      <c r="Z125" s="42">
        <f t="shared" si="40"/>
        <v>0.39393654478405277</v>
      </c>
      <c r="AA125" s="61">
        <f t="shared" si="34"/>
        <v>17.142500400543227</v>
      </c>
      <c r="AB125" s="35">
        <f t="shared" si="35"/>
        <v>1</v>
      </c>
      <c r="AC125" s="76">
        <f t="shared" si="42"/>
        <v>1</v>
      </c>
      <c r="AD125" s="89">
        <f t="shared" si="45"/>
        <v>1</v>
      </c>
      <c r="AE125" s="168">
        <f t="shared" si="50"/>
        <v>0.10839835248110401</v>
      </c>
      <c r="AF125" s="165">
        <f t="shared" si="54"/>
        <v>1</v>
      </c>
      <c r="AG125" s="70">
        <f t="shared" si="44"/>
        <v>1</v>
      </c>
      <c r="AH125" s="102">
        <f t="shared" si="48"/>
        <v>2.1259998321533375</v>
      </c>
      <c r="AI125" s="6" t="str">
        <f t="shared" si="36"/>
        <v/>
      </c>
      <c r="AJ125" s="85">
        <f t="shared" si="52"/>
        <v>0</v>
      </c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CO125" s="39">
        <v>15</v>
      </c>
      <c r="CP125">
        <v>21.8</v>
      </c>
      <c r="CS125" s="39"/>
    </row>
    <row r="126" spans="1:97" ht="15.6">
      <c r="A126" s="27">
        <v>34457</v>
      </c>
      <c r="B126">
        <v>4.5900001525878897</v>
      </c>
      <c r="C126">
        <v>19.860000610351602</v>
      </c>
      <c r="D126">
        <v>0</v>
      </c>
      <c r="E126">
        <v>20.0306321461156</v>
      </c>
      <c r="F126" s="36">
        <f t="shared" si="30"/>
        <v>2.2062714936520731</v>
      </c>
      <c r="G126" s="41">
        <f t="shared" si="37"/>
        <v>0</v>
      </c>
      <c r="H126" s="42">
        <f t="shared" si="38"/>
        <v>0</v>
      </c>
      <c r="I126" s="61">
        <f t="shared" si="31"/>
        <v>16.042500495910673</v>
      </c>
      <c r="J126" s="35" t="str">
        <f t="shared" si="32"/>
        <v xml:space="preserve"> </v>
      </c>
      <c r="K126" s="89" t="str">
        <f t="shared" si="41"/>
        <v/>
      </c>
      <c r="L126" s="89">
        <f t="shared" si="46"/>
        <v>1</v>
      </c>
      <c r="M126" s="168">
        <f t="shared" si="51"/>
        <v>9.9258195855420561E-2</v>
      </c>
      <c r="N126" s="165">
        <f t="shared" si="53"/>
        <v>0</v>
      </c>
      <c r="O126" s="70" t="str">
        <f t="shared" si="43"/>
        <v/>
      </c>
      <c r="P126" s="102">
        <f t="shared" si="47"/>
        <v>14.079999637603734</v>
      </c>
      <c r="Q126" s="6" t="str">
        <f t="shared" si="29"/>
        <v/>
      </c>
      <c r="R126" s="85">
        <f t="shared" si="55"/>
        <v>0</v>
      </c>
      <c r="S126" s="59">
        <v>34822</v>
      </c>
      <c r="T126">
        <v>8.5900001525878906</v>
      </c>
      <c r="U126">
        <v>13.8599996566772</v>
      </c>
      <c r="V126">
        <v>3.4000000953674299</v>
      </c>
      <c r="W126">
        <v>20.0306321461156</v>
      </c>
      <c r="X126" s="36">
        <f t="shared" si="33"/>
        <v>1.2529505214510026</v>
      </c>
      <c r="Y126" s="41">
        <f t="shared" si="39"/>
        <v>22.094466917409264</v>
      </c>
      <c r="Z126" s="42">
        <f t="shared" si="40"/>
        <v>0.44188933834818528</v>
      </c>
      <c r="AA126" s="61">
        <f t="shared" si="34"/>
        <v>12.542499780654872</v>
      </c>
      <c r="AB126" s="35">
        <f t="shared" si="35"/>
        <v>1</v>
      </c>
      <c r="AC126" s="76">
        <f t="shared" si="42"/>
        <v>1</v>
      </c>
      <c r="AD126" s="89">
        <f t="shared" si="45"/>
        <v>1</v>
      </c>
      <c r="AE126" s="168">
        <f t="shared" si="50"/>
        <v>6.2977126676011783E-2</v>
      </c>
      <c r="AF126" s="165">
        <f t="shared" si="54"/>
        <v>0</v>
      </c>
      <c r="AG126" s="70">
        <f t="shared" si="44"/>
        <v>1</v>
      </c>
      <c r="AH126" s="102">
        <f t="shared" si="48"/>
        <v>2.1259998321533375</v>
      </c>
      <c r="AI126" s="6" t="str">
        <f t="shared" si="36"/>
        <v/>
      </c>
      <c r="AJ126" s="85">
        <f t="shared" si="52"/>
        <v>0</v>
      </c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CO126">
        <v>16</v>
      </c>
      <c r="CP126">
        <v>26</v>
      </c>
      <c r="CS126">
        <v>30.6</v>
      </c>
    </row>
    <row r="127" spans="1:97" ht="15.6">
      <c r="A127" s="27">
        <v>34458</v>
      </c>
      <c r="B127">
        <v>3.9000000953674299</v>
      </c>
      <c r="C127">
        <v>21.0200004577637</v>
      </c>
      <c r="D127">
        <v>0</v>
      </c>
      <c r="E127">
        <v>19.831451599885</v>
      </c>
      <c r="F127" s="36">
        <f t="shared" si="30"/>
        <v>2.3309720627803849</v>
      </c>
      <c r="G127" s="41">
        <f t="shared" si="37"/>
        <v>0</v>
      </c>
      <c r="H127" s="42">
        <f t="shared" si="38"/>
        <v>0</v>
      </c>
      <c r="I127" s="61">
        <f t="shared" si="31"/>
        <v>16.740000367164633</v>
      </c>
      <c r="J127" s="35" t="str">
        <f t="shared" si="32"/>
        <v xml:space="preserve"> </v>
      </c>
      <c r="K127" s="89" t="str">
        <f t="shared" si="41"/>
        <v/>
      </c>
      <c r="L127" s="89">
        <f t="shared" si="46"/>
        <v>1</v>
      </c>
      <c r="M127" s="168">
        <f t="shared" si="51"/>
        <v>0.10530729339516627</v>
      </c>
      <c r="N127" s="165">
        <f t="shared" si="53"/>
        <v>0</v>
      </c>
      <c r="O127" s="70">
        <f t="shared" si="43"/>
        <v>1</v>
      </c>
      <c r="P127" s="102">
        <f t="shared" si="47"/>
        <v>13.34399938583373</v>
      </c>
      <c r="Q127" s="6" t="str">
        <f t="shared" si="29"/>
        <v/>
      </c>
      <c r="R127" s="85">
        <f t="shared" si="55"/>
        <v>0</v>
      </c>
      <c r="S127" s="59">
        <v>34823</v>
      </c>
      <c r="T127">
        <v>8.4899997711181605</v>
      </c>
      <c r="U127">
        <v>15.800000190734901</v>
      </c>
      <c r="V127">
        <v>24.399999618530298</v>
      </c>
      <c r="W127">
        <v>19.831451599885</v>
      </c>
      <c r="X127" s="36">
        <f t="shared" si="33"/>
        <v>1.5072985247903443</v>
      </c>
      <c r="Y127" s="41">
        <f t="shared" si="39"/>
        <v>45.288627716107293</v>
      </c>
      <c r="Z127" s="42">
        <f t="shared" si="40"/>
        <v>0.90577255432214587</v>
      </c>
      <c r="AA127" s="61">
        <f t="shared" si="34"/>
        <v>13.972500085830715</v>
      </c>
      <c r="AB127" s="35">
        <f t="shared" si="35"/>
        <v>1</v>
      </c>
      <c r="AC127" s="76">
        <f t="shared" si="42"/>
        <v>1</v>
      </c>
      <c r="AD127" s="89">
        <f t="shared" si="45"/>
        <v>1</v>
      </c>
      <c r="AE127" s="168">
        <f t="shared" si="50"/>
        <v>7.8325748531223122E-2</v>
      </c>
      <c r="AF127" s="165">
        <f t="shared" si="54"/>
        <v>0</v>
      </c>
      <c r="AG127" s="70">
        <f t="shared" si="44"/>
        <v>1</v>
      </c>
      <c r="AH127" s="102">
        <f t="shared" si="48"/>
        <v>2.1259998321533375</v>
      </c>
      <c r="AI127" s="6" t="str">
        <f t="shared" si="36"/>
        <v/>
      </c>
      <c r="AJ127" s="85">
        <f t="shared" si="52"/>
        <v>0</v>
      </c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CO127">
        <v>12.9</v>
      </c>
      <c r="CP127">
        <v>29</v>
      </c>
      <c r="CS127">
        <v>5</v>
      </c>
    </row>
    <row r="128" spans="1:97" ht="15.6">
      <c r="A128" s="27">
        <v>34459</v>
      </c>
      <c r="B128">
        <v>6.3699998855590803</v>
      </c>
      <c r="C128">
        <v>21.889999389648398</v>
      </c>
      <c r="D128">
        <v>0</v>
      </c>
      <c r="E128">
        <v>19.6354563167313</v>
      </c>
      <c r="F128" s="36">
        <f t="shared" si="30"/>
        <v>2.3187157674487677</v>
      </c>
      <c r="G128" s="41">
        <f t="shared" si="37"/>
        <v>0</v>
      </c>
      <c r="H128" s="42">
        <f t="shared" si="38"/>
        <v>0</v>
      </c>
      <c r="I128" s="61">
        <f t="shared" si="31"/>
        <v>18.00999951362607</v>
      </c>
      <c r="J128" s="35" t="str">
        <f t="shared" si="32"/>
        <v xml:space="preserve"> </v>
      </c>
      <c r="K128" s="89" t="str">
        <f t="shared" si="41"/>
        <v/>
      </c>
      <c r="L128" s="89">
        <f t="shared" si="46"/>
        <v>1</v>
      </c>
      <c r="M128" s="168">
        <f t="shared" si="51"/>
        <v>0.11366306983521571</v>
      </c>
      <c r="N128" s="165">
        <f t="shared" si="53"/>
        <v>0</v>
      </c>
      <c r="O128" s="70">
        <f t="shared" si="43"/>
        <v>1</v>
      </c>
      <c r="P128" s="102">
        <f t="shared" si="47"/>
        <v>11.58199920654298</v>
      </c>
      <c r="Q128" s="6" t="str">
        <f t="shared" si="29"/>
        <v/>
      </c>
      <c r="R128" s="85">
        <f t="shared" si="55"/>
        <v>0</v>
      </c>
      <c r="S128" s="207">
        <v>34824</v>
      </c>
      <c r="T128">
        <v>5.0799999237060502</v>
      </c>
      <c r="U128">
        <v>16.139999389648398</v>
      </c>
      <c r="V128">
        <v>2.0999999046325701</v>
      </c>
      <c r="W128">
        <v>19.6354563167313</v>
      </c>
      <c r="X128" s="36">
        <f t="shared" si="33"/>
        <v>1.7416124940550017</v>
      </c>
      <c r="Y128" s="41">
        <f t="shared" si="39"/>
        <v>45.995337625495857</v>
      </c>
      <c r="Z128" s="42">
        <f t="shared" si="40"/>
        <v>0.91990675250991716</v>
      </c>
      <c r="AA128" s="61">
        <f t="shared" si="34"/>
        <v>13.374999523162812</v>
      </c>
      <c r="AB128" s="35">
        <f t="shared" si="35"/>
        <v>1</v>
      </c>
      <c r="AC128" s="76">
        <f t="shared" si="42"/>
        <v>1</v>
      </c>
      <c r="AD128" s="89">
        <f t="shared" si="45"/>
        <v>1</v>
      </c>
      <c r="AE128" s="168">
        <f t="shared" si="50"/>
        <v>7.1917551601606303E-2</v>
      </c>
      <c r="AF128" s="165">
        <f t="shared" si="54"/>
        <v>0</v>
      </c>
      <c r="AG128" s="70">
        <f t="shared" si="44"/>
        <v>1</v>
      </c>
      <c r="AH128" s="102">
        <f t="shared" si="48"/>
        <v>2.1259998321533375</v>
      </c>
      <c r="AI128" s="6" t="str">
        <f t="shared" si="36"/>
        <v/>
      </c>
      <c r="AJ128" s="85">
        <f t="shared" si="52"/>
        <v>0</v>
      </c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CO128">
        <v>11.2</v>
      </c>
      <c r="CP128">
        <v>21</v>
      </c>
      <c r="CS128">
        <v>0.2</v>
      </c>
    </row>
    <row r="129" spans="1:97" ht="15.6">
      <c r="A129" s="27">
        <v>34460</v>
      </c>
      <c r="B129">
        <v>5.8099999427795401</v>
      </c>
      <c r="C129">
        <v>22.180000305175799</v>
      </c>
      <c r="D129">
        <v>0</v>
      </c>
      <c r="E129">
        <v>19.4426997752748</v>
      </c>
      <c r="F129" s="36">
        <f t="shared" si="30"/>
        <v>2.3480184072844841</v>
      </c>
      <c r="G129" s="41">
        <f t="shared" si="37"/>
        <v>0</v>
      </c>
      <c r="H129" s="42">
        <f t="shared" si="38"/>
        <v>0</v>
      </c>
      <c r="I129" s="61">
        <f t="shared" si="31"/>
        <v>18.087500214576735</v>
      </c>
      <c r="J129" s="35" t="str">
        <f t="shared" si="32"/>
        <v xml:space="preserve"> </v>
      </c>
      <c r="K129" s="89" t="str">
        <f t="shared" si="41"/>
        <v/>
      </c>
      <c r="L129" s="89">
        <f t="shared" si="46"/>
        <v>1</v>
      </c>
      <c r="M129" s="168">
        <f t="shared" si="51"/>
        <v>0.11401646759093328</v>
      </c>
      <c r="N129" s="165">
        <f t="shared" si="53"/>
        <v>0</v>
      </c>
      <c r="O129" s="70">
        <f t="shared" si="43"/>
        <v>1</v>
      </c>
      <c r="P129" s="102">
        <f t="shared" si="47"/>
        <v>7.7259992599487193</v>
      </c>
      <c r="Q129" s="6" t="str">
        <f t="shared" si="29"/>
        <v/>
      </c>
      <c r="R129" s="85">
        <f t="shared" si="55"/>
        <v>0</v>
      </c>
      <c r="S129" s="27">
        <v>34825</v>
      </c>
      <c r="T129">
        <v>4.5</v>
      </c>
      <c r="U129">
        <v>17.959999084472699</v>
      </c>
      <c r="V129">
        <v>0</v>
      </c>
      <c r="W129">
        <v>19.4426997752748</v>
      </c>
      <c r="X129" s="36">
        <f t="shared" si="33"/>
        <v>1.9439624237058466</v>
      </c>
      <c r="Y129" s="41">
        <f t="shared" si="39"/>
        <v>44.440167686531183</v>
      </c>
      <c r="Z129" s="42">
        <f t="shared" si="40"/>
        <v>0.88880335373062369</v>
      </c>
      <c r="AA129" s="61">
        <f t="shared" si="34"/>
        <v>14.594999313354524</v>
      </c>
      <c r="AB129" s="35">
        <f t="shared" si="35"/>
        <v>1</v>
      </c>
      <c r="AC129" s="76">
        <f t="shared" si="42"/>
        <v>1</v>
      </c>
      <c r="AD129" s="89">
        <f t="shared" si="45"/>
        <v>1</v>
      </c>
      <c r="AE129" s="168">
        <f t="shared" si="50"/>
        <v>8.4906651943984127E-2</v>
      </c>
      <c r="AF129" s="165">
        <f t="shared" si="54"/>
        <v>0</v>
      </c>
      <c r="AG129" s="70">
        <f t="shared" si="44"/>
        <v>1</v>
      </c>
      <c r="AH129" s="102">
        <f t="shared" si="48"/>
        <v>2.1259998321533375</v>
      </c>
      <c r="AI129" s="6" t="str">
        <f t="shared" si="36"/>
        <v/>
      </c>
      <c r="AJ129" s="85">
        <f t="shared" si="52"/>
        <v>0</v>
      </c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CO129">
        <v>12.8</v>
      </c>
      <c r="CP129">
        <v>22.2</v>
      </c>
      <c r="CS129">
        <v>0</v>
      </c>
    </row>
    <row r="130" spans="1:97" ht="15.6">
      <c r="A130" s="27">
        <v>34461</v>
      </c>
      <c r="B130">
        <v>5.3899998664856001</v>
      </c>
      <c r="C130">
        <v>21.290000915527301</v>
      </c>
      <c r="D130">
        <v>0</v>
      </c>
      <c r="E130">
        <v>19.253235454135599</v>
      </c>
      <c r="F130" s="36">
        <f t="shared" si="30"/>
        <v>2.2443090659720157</v>
      </c>
      <c r="G130" s="41">
        <f t="shared" si="37"/>
        <v>0</v>
      </c>
      <c r="H130" s="42">
        <f t="shared" si="38"/>
        <v>0</v>
      </c>
      <c r="I130" s="61">
        <f t="shared" si="31"/>
        <v>17.315000653266875</v>
      </c>
      <c r="J130" s="35" t="str">
        <f t="shared" si="32"/>
        <v xml:space="preserve"> </v>
      </c>
      <c r="K130" s="89" t="str">
        <f t="shared" si="41"/>
        <v/>
      </c>
      <c r="L130" s="89">
        <f t="shared" si="46"/>
        <v>1</v>
      </c>
      <c r="M130" s="168">
        <f t="shared" si="51"/>
        <v>0.10961226589545509</v>
      </c>
      <c r="N130" s="165">
        <f t="shared" si="53"/>
        <v>0</v>
      </c>
      <c r="O130" s="70">
        <f t="shared" si="43"/>
        <v>1</v>
      </c>
      <c r="P130" s="102">
        <f t="shared" si="47"/>
        <v>3.3739994049072211</v>
      </c>
      <c r="Q130" s="6" t="str">
        <f t="shared" si="29"/>
        <v/>
      </c>
      <c r="R130" s="85">
        <f t="shared" si="55"/>
        <v>0</v>
      </c>
      <c r="S130" s="27">
        <v>34826</v>
      </c>
      <c r="T130">
        <v>5.2600002288818404</v>
      </c>
      <c r="U130">
        <v>18.930000305175799</v>
      </c>
      <c r="V130">
        <v>0</v>
      </c>
      <c r="W130">
        <v>19.253235454135599</v>
      </c>
      <c r="X130" s="36">
        <f t="shared" si="33"/>
        <v>1.9977829106006033</v>
      </c>
      <c r="Y130" s="41">
        <f t="shared" si="39"/>
        <v>42.841941358050697</v>
      </c>
      <c r="Z130" s="42">
        <f t="shared" si="40"/>
        <v>0.85683882716101389</v>
      </c>
      <c r="AA130" s="61">
        <f t="shared" si="34"/>
        <v>15.512500286102309</v>
      </c>
      <c r="AB130" s="35">
        <f t="shared" si="35"/>
        <v>1</v>
      </c>
      <c r="AC130" s="76">
        <f t="shared" si="42"/>
        <v>1</v>
      </c>
      <c r="AD130" s="89">
        <f t="shared" si="45"/>
        <v>1</v>
      </c>
      <c r="AE130" s="168">
        <f t="shared" si="50"/>
        <v>9.4220915224655186E-2</v>
      </c>
      <c r="AF130" s="165">
        <f t="shared" si="54"/>
        <v>0</v>
      </c>
      <c r="AG130" s="70">
        <f t="shared" si="44"/>
        <v>1</v>
      </c>
      <c r="AH130" s="102">
        <f t="shared" si="48"/>
        <v>2.1259998321533375</v>
      </c>
      <c r="AI130" s="6" t="str">
        <f t="shared" si="36"/>
        <v/>
      </c>
      <c r="AJ130" s="85">
        <f t="shared" si="52"/>
        <v>0</v>
      </c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CO130">
        <v>13</v>
      </c>
      <c r="CP130">
        <v>21.5</v>
      </c>
      <c r="CS130">
        <v>0</v>
      </c>
    </row>
    <row r="131" spans="1:97" ht="15.6">
      <c r="A131" s="27">
        <v>34462</v>
      </c>
      <c r="B131">
        <v>6.6900000572204599</v>
      </c>
      <c r="C131">
        <v>18.879999160766602</v>
      </c>
      <c r="D131">
        <v>0</v>
      </c>
      <c r="E131">
        <v>19.067116831934001</v>
      </c>
      <c r="F131" s="36">
        <f t="shared" si="30"/>
        <v>1.9114242671710795</v>
      </c>
      <c r="G131" s="41">
        <f t="shared" si="37"/>
        <v>0</v>
      </c>
      <c r="H131" s="42">
        <f t="shared" si="38"/>
        <v>0</v>
      </c>
      <c r="I131" s="61">
        <f t="shared" si="31"/>
        <v>15.832499384880066</v>
      </c>
      <c r="J131" s="35" t="str">
        <f t="shared" si="32"/>
        <v xml:space="preserve"> </v>
      </c>
      <c r="K131" s="89" t="str">
        <f t="shared" si="41"/>
        <v/>
      </c>
      <c r="L131" s="89">
        <f t="shared" si="46"/>
        <v>1</v>
      </c>
      <c r="M131" s="168">
        <f t="shared" si="51"/>
        <v>9.7300505505123494E-2</v>
      </c>
      <c r="N131" s="165">
        <f t="shared" si="53"/>
        <v>0</v>
      </c>
      <c r="O131" s="70">
        <f t="shared" si="43"/>
        <v>1</v>
      </c>
      <c r="P131" s="102">
        <f t="shared" si="47"/>
        <v>0</v>
      </c>
      <c r="Q131" s="6" t="str">
        <f t="shared" ref="Q131:Q194" si="56">IF(R131&gt;R130,A131,"")</f>
        <v/>
      </c>
      <c r="R131" s="85">
        <f t="shared" si="55"/>
        <v>0</v>
      </c>
      <c r="S131" s="27">
        <v>34827</v>
      </c>
      <c r="T131">
        <v>5.1300001144409197</v>
      </c>
      <c r="U131">
        <v>18.4799995422363</v>
      </c>
      <c r="V131">
        <v>0</v>
      </c>
      <c r="W131">
        <v>19.067116831934001</v>
      </c>
      <c r="X131" s="36">
        <f t="shared" si="33"/>
        <v>1.9362100310434815</v>
      </c>
      <c r="Y131" s="41">
        <f t="shared" si="39"/>
        <v>41.292973333215912</v>
      </c>
      <c r="Z131" s="42">
        <f t="shared" si="40"/>
        <v>0.8258594666643182</v>
      </c>
      <c r="AA131" s="61">
        <f t="shared" si="34"/>
        <v>15.142499685287454</v>
      </c>
      <c r="AB131" s="35">
        <f t="shared" si="35"/>
        <v>1</v>
      </c>
      <c r="AC131" s="76">
        <f t="shared" si="42"/>
        <v>1</v>
      </c>
      <c r="AD131" s="89">
        <f t="shared" si="45"/>
        <v>1</v>
      </c>
      <c r="AE131" s="168">
        <f t="shared" si="50"/>
        <v>9.0538518231974618E-2</v>
      </c>
      <c r="AF131" s="165">
        <f t="shared" si="54"/>
        <v>0</v>
      </c>
      <c r="AG131" s="70">
        <f t="shared" si="44"/>
        <v>1</v>
      </c>
      <c r="AH131" s="102">
        <f t="shared" si="48"/>
        <v>2.1259998321533375</v>
      </c>
      <c r="AI131" s="6" t="str">
        <f t="shared" si="36"/>
        <v/>
      </c>
      <c r="AJ131" s="85">
        <f t="shared" si="52"/>
        <v>0</v>
      </c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CO131">
        <v>12.2</v>
      </c>
      <c r="CP131">
        <v>21.5</v>
      </c>
      <c r="CS131">
        <v>0</v>
      </c>
    </row>
    <row r="132" spans="1:97" ht="15.6">
      <c r="A132" s="27">
        <v>34463</v>
      </c>
      <c r="B132">
        <v>9.9899997711181605</v>
      </c>
      <c r="C132">
        <v>15.5299997329712</v>
      </c>
      <c r="D132">
        <v>2.2999999523162802</v>
      </c>
      <c r="E132">
        <v>18.8843973872902</v>
      </c>
      <c r="F132" s="36">
        <f t="shared" ref="F132:F195" si="57">0.0023*(AVERAGE(B132:C132)+17.8)*(C132-B132)^0.5*E132/2.45</f>
        <v>1.2751847480918435</v>
      </c>
      <c r="G132" s="41">
        <f t="shared" si="37"/>
        <v>1.2798521538428054</v>
      </c>
      <c r="H132" s="42">
        <f t="shared" si="38"/>
        <v>2.5597043076856108E-2</v>
      </c>
      <c r="I132" s="61">
        <f t="shared" ref="I132:I195" si="58">(C132-(C132-B132)/4)</f>
        <v>14.14499974250794</v>
      </c>
      <c r="J132" s="35" t="str">
        <f t="shared" ref="J132:J195" si="59">IF(H132&gt;$AN$3,1," ")</f>
        <v xml:space="preserve"> </v>
      </c>
      <c r="K132" s="89" t="str">
        <f t="shared" si="41"/>
        <v/>
      </c>
      <c r="L132" s="89">
        <f t="shared" si="46"/>
        <v>1</v>
      </c>
      <c r="M132" s="168">
        <f t="shared" si="51"/>
        <v>8.0162843270043541E-2</v>
      </c>
      <c r="N132" s="165">
        <f t="shared" si="53"/>
        <v>0</v>
      </c>
      <c r="O132" s="70">
        <f t="shared" si="43"/>
        <v>1</v>
      </c>
      <c r="P132" s="102">
        <f t="shared" si="47"/>
        <v>0</v>
      </c>
      <c r="Q132" s="6" t="str">
        <f t="shared" si="56"/>
        <v/>
      </c>
      <c r="R132" s="85">
        <f t="shared" si="55"/>
        <v>0</v>
      </c>
      <c r="S132" s="27">
        <v>34828</v>
      </c>
      <c r="T132">
        <v>7.8899998664856001</v>
      </c>
      <c r="U132">
        <v>15.6499996185303</v>
      </c>
      <c r="V132">
        <v>0</v>
      </c>
      <c r="W132">
        <v>18.8843973872902</v>
      </c>
      <c r="X132" s="36">
        <f t="shared" ref="X132:X195" si="60">0.0023*(AVERAGE(T132:U132)+17.8)*(U132-T132)^0.5*W132/2.45</f>
        <v>1.4603167171274158</v>
      </c>
      <c r="Y132" s="41">
        <f t="shared" si="39"/>
        <v>40.124719959513982</v>
      </c>
      <c r="Z132" s="42">
        <f t="shared" si="40"/>
        <v>0.80249439919027965</v>
      </c>
      <c r="AA132" s="61">
        <f t="shared" ref="AA132:AA195" si="61">(U132-(U132-T132)/4)</f>
        <v>13.709999680519125</v>
      </c>
      <c r="AB132" s="35">
        <f t="shared" ref="AB132:AB195" si="62">IF(Z132&gt;AN$3,1," ")</f>
        <v>1</v>
      </c>
      <c r="AC132" s="76" t="str">
        <f t="shared" si="42"/>
        <v/>
      </c>
      <c r="AD132" s="89">
        <f t="shared" si="45"/>
        <v>1</v>
      </c>
      <c r="AE132" s="168">
        <f t="shared" si="50"/>
        <v>7.5516769469427397E-2</v>
      </c>
      <c r="AF132" s="165">
        <f t="shared" si="54"/>
        <v>0</v>
      </c>
      <c r="AG132" s="70">
        <f t="shared" si="44"/>
        <v>1</v>
      </c>
      <c r="AH132" s="102">
        <f t="shared" si="48"/>
        <v>1.3220001220703181</v>
      </c>
      <c r="AI132" s="6" t="str">
        <f t="shared" ref="AI132:AI195" si="63">IF(AJ132&gt;AJ131,S132,"")</f>
        <v/>
      </c>
      <c r="AJ132" s="85">
        <f t="shared" si="52"/>
        <v>0</v>
      </c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CO132">
        <v>8.8000000000000007</v>
      </c>
      <c r="CP132">
        <v>21.6</v>
      </c>
      <c r="CS132">
        <v>0.4</v>
      </c>
    </row>
    <row r="133" spans="1:97" ht="15.6">
      <c r="A133" s="27">
        <v>34464</v>
      </c>
      <c r="B133">
        <v>9.8299999237060494</v>
      </c>
      <c r="C133">
        <v>13.3800001144409</v>
      </c>
      <c r="D133">
        <v>1.8999999761581401</v>
      </c>
      <c r="E133">
        <v>18.705130598824301</v>
      </c>
      <c r="F133" s="36">
        <f t="shared" si="57"/>
        <v>0.97287684853278378</v>
      </c>
      <c r="G133" s="41">
        <f t="shared" ref="G133:G196" si="64">IF((D133+G132-($AN$2*F133))&gt;0,IF((D133+G132-($AN$2*F133))&gt;$AN$1,$AN$1,(D133+G132-($AN$2*F133))),0)</f>
        <v>2.4015506511747184</v>
      </c>
      <c r="H133" s="42">
        <f t="shared" ref="H133:H196" si="65">IF(G133/$AN$1&gt;1,1,G133/$AN$1)</f>
        <v>4.8031013023494371E-2</v>
      </c>
      <c r="I133" s="61">
        <f t="shared" si="58"/>
        <v>12.492500066757188</v>
      </c>
      <c r="J133" s="35" t="str">
        <f t="shared" si="59"/>
        <v xml:space="preserve"> </v>
      </c>
      <c r="K133" s="89" t="str">
        <f t="shared" si="41"/>
        <v/>
      </c>
      <c r="L133" s="89">
        <f t="shared" si="46"/>
        <v>1</v>
      </c>
      <c r="M133" s="168">
        <f t="shared" si="51"/>
        <v>6.2442965342996322E-2</v>
      </c>
      <c r="N133" s="165">
        <f t="shared" si="53"/>
        <v>0</v>
      </c>
      <c r="O133" s="70">
        <f t="shared" si="43"/>
        <v>1</v>
      </c>
      <c r="P133" s="102">
        <f t="shared" si="47"/>
        <v>0</v>
      </c>
      <c r="Q133" s="6" t="str">
        <f t="shared" si="56"/>
        <v/>
      </c>
      <c r="R133" s="85">
        <f t="shared" si="55"/>
        <v>0</v>
      </c>
      <c r="S133" s="27">
        <v>34829</v>
      </c>
      <c r="T133">
        <v>10.25</v>
      </c>
      <c r="U133">
        <v>18.889999389648398</v>
      </c>
      <c r="V133">
        <v>0.10000000149011599</v>
      </c>
      <c r="W133">
        <v>18.705130598824301</v>
      </c>
      <c r="X133" s="36">
        <f t="shared" si="60"/>
        <v>1.6707906939302335</v>
      </c>
      <c r="Y133" s="41">
        <f t="shared" ref="Y133:Y196" si="66">IF((V133+Y132-($AN$2*X133))&gt;0,IF((V133+Y132-($AN$2*X133))&gt;$AN$1,$AN$1,(V133+Y132-($AN$2*X133))),0)</f>
        <v>38.888087405859913</v>
      </c>
      <c r="Z133" s="42">
        <f t="shared" ref="Z133:Z196" si="67">IF(Y133/$AN$1&gt;1,1,Y133/$AN$1)</f>
        <v>0.77776174811719823</v>
      </c>
      <c r="AA133" s="61">
        <f t="shared" si="61"/>
        <v>16.7299995422363</v>
      </c>
      <c r="AB133" s="35">
        <f t="shared" si="62"/>
        <v>1</v>
      </c>
      <c r="AC133" s="76" t="str">
        <f t="shared" si="42"/>
        <v/>
      </c>
      <c r="AD133" s="89">
        <f t="shared" si="45"/>
        <v>1</v>
      </c>
      <c r="AE133" s="168">
        <f t="shared" si="50"/>
        <v>0.10522632148124622</v>
      </c>
      <c r="AF133" s="165">
        <f t="shared" si="54"/>
        <v>0</v>
      </c>
      <c r="AG133" s="70">
        <f t="shared" si="44"/>
        <v>1</v>
      </c>
      <c r="AH133" s="102">
        <f t="shared" si="48"/>
        <v>0</v>
      </c>
      <c r="AI133" s="6">
        <f t="shared" si="63"/>
        <v>34829</v>
      </c>
      <c r="AJ133" s="85">
        <f t="shared" si="52"/>
        <v>1</v>
      </c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CO133" s="39">
        <v>11</v>
      </c>
      <c r="CP133" s="39">
        <v>21.6</v>
      </c>
      <c r="CS133">
        <v>0</v>
      </c>
    </row>
    <row r="134" spans="1:97" ht="15.6">
      <c r="A134" s="27">
        <v>34465</v>
      </c>
      <c r="B134">
        <v>4.4000000953674299</v>
      </c>
      <c r="C134">
        <v>15.8599996566772</v>
      </c>
      <c r="D134">
        <v>3.0999999046325701</v>
      </c>
      <c r="E134">
        <v>18.5293699451565</v>
      </c>
      <c r="F134" s="36">
        <f t="shared" si="57"/>
        <v>1.6446960074816173</v>
      </c>
      <c r="G134" s="41">
        <f t="shared" si="64"/>
        <v>4.1857937498219941</v>
      </c>
      <c r="H134" s="42">
        <f t="shared" si="65"/>
        <v>8.3715874996439885E-2</v>
      </c>
      <c r="I134" s="61">
        <f t="shared" si="58"/>
        <v>12.994999766349757</v>
      </c>
      <c r="J134" s="35" t="str">
        <f t="shared" si="59"/>
        <v xml:space="preserve"> </v>
      </c>
      <c r="K134" s="89">
        <f t="shared" ref="K134:K197" si="68">IF((SUM(D130:D134))&gt;$AN$6,1,"")</f>
        <v>1</v>
      </c>
      <c r="L134" s="89">
        <f t="shared" si="46"/>
        <v>1</v>
      </c>
      <c r="M134" s="168">
        <f t="shared" si="51"/>
        <v>6.7829779807105181E-2</v>
      </c>
      <c r="N134" s="165">
        <f t="shared" si="53"/>
        <v>0</v>
      </c>
      <c r="O134" s="70">
        <f t="shared" si="43"/>
        <v>1</v>
      </c>
      <c r="P134" s="102">
        <f>IF(L134=1,(AVERAGE(IF(I134&gt;$AN$7,I134-$AN$7,0),IF(I133&gt;$AN$7,I133-$AN$7,0),IF(I132&gt;$AN$7,I132-$AN$7,0),IF(I131&gt;$AN$7,I131-$AN$7,0),IF(I130&gt;$AN$7,I130-$AN$7,0),IF(I129&gt;$AN$7,I129-$AN$7,0),IF(I128&gt;$AN$7,I128-$AN$7,0),IF(I127&gt;$AN$7,I127-$AN$7,0),IF(I126&gt;$AN$7,I126-$AN$7,0),IF(I125&gt;$AN$7,I125-$AN$7,0)))*$AN$8,"")</f>
        <v>0</v>
      </c>
      <c r="Q134" s="6" t="str">
        <f t="shared" si="56"/>
        <v/>
      </c>
      <c r="R134" s="85">
        <f t="shared" si="55"/>
        <v>0</v>
      </c>
      <c r="S134" s="27">
        <v>34830</v>
      </c>
      <c r="T134">
        <v>12.9700002670288</v>
      </c>
      <c r="U134">
        <v>19.069999694824201</v>
      </c>
      <c r="V134">
        <v>2.7999999523162802</v>
      </c>
      <c r="W134">
        <v>18.5293699451565</v>
      </c>
      <c r="X134" s="36">
        <f t="shared" si="60"/>
        <v>1.4529842411977345</v>
      </c>
      <c r="Y134" s="41">
        <f t="shared" si="66"/>
        <v>40.525699965218003</v>
      </c>
      <c r="Z134" s="42">
        <f t="shared" si="67"/>
        <v>0.81051399930436008</v>
      </c>
      <c r="AA134" s="61">
        <f t="shared" si="61"/>
        <v>17.544999837875352</v>
      </c>
      <c r="AB134" s="35">
        <f t="shared" si="62"/>
        <v>1</v>
      </c>
      <c r="AC134" s="76" t="str">
        <f t="shared" ref="AC134:AC197" si="69">IF((SUM(V130:V134))&gt;$AN$6,1,"")</f>
        <v/>
      </c>
      <c r="AD134" s="89">
        <f t="shared" si="45"/>
        <v>1</v>
      </c>
      <c r="AE134" s="168">
        <f t="shared" si="50"/>
        <v>0.11111225277717918</v>
      </c>
      <c r="AF134" s="165">
        <f t="shared" si="54"/>
        <v>0</v>
      </c>
      <c r="AG134" s="70">
        <f t="shared" si="44"/>
        <v>1</v>
      </c>
      <c r="AH134" s="102">
        <f t="shared" si="48"/>
        <v>0</v>
      </c>
      <c r="AI134" s="6" t="str">
        <f t="shared" si="63"/>
        <v/>
      </c>
      <c r="AJ134" s="85">
        <f t="shared" si="52"/>
        <v>1</v>
      </c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CO134">
        <v>13</v>
      </c>
      <c r="CP134">
        <v>20</v>
      </c>
      <c r="CS134">
        <v>0</v>
      </c>
    </row>
    <row r="135" spans="1:97" ht="15.6">
      <c r="A135" s="27">
        <v>34466</v>
      </c>
      <c r="B135">
        <v>1.6000000238418599</v>
      </c>
      <c r="C135">
        <v>16.5</v>
      </c>
      <c r="D135">
        <v>0</v>
      </c>
      <c r="E135">
        <v>18.357168904907098</v>
      </c>
      <c r="F135" s="36">
        <f t="shared" si="57"/>
        <v>1.7860963362944264</v>
      </c>
      <c r="G135" s="41">
        <f t="shared" si="64"/>
        <v>2.7569166807864529</v>
      </c>
      <c r="H135" s="42">
        <f t="shared" si="65"/>
        <v>5.5138333615729056E-2</v>
      </c>
      <c r="I135" s="61">
        <f t="shared" si="58"/>
        <v>12.775000005960464</v>
      </c>
      <c r="J135" s="35" t="str">
        <f t="shared" si="59"/>
        <v xml:space="preserve"> </v>
      </c>
      <c r="K135" s="89">
        <f t="shared" si="68"/>
        <v>1</v>
      </c>
      <c r="L135" s="89">
        <f t="shared" si="46"/>
        <v>1</v>
      </c>
      <c r="M135" s="168">
        <f t="shared" si="51"/>
        <v>6.5466981842760244E-2</v>
      </c>
      <c r="N135" s="165">
        <f t="shared" si="53"/>
        <v>0</v>
      </c>
      <c r="O135" s="70">
        <f t="shared" si="43"/>
        <v>1</v>
      </c>
      <c r="P135" s="102">
        <f t="shared" si="47"/>
        <v>0</v>
      </c>
      <c r="Q135" s="6" t="str">
        <f t="shared" si="56"/>
        <v/>
      </c>
      <c r="R135" s="85">
        <f t="shared" si="55"/>
        <v>0</v>
      </c>
      <c r="S135" s="27">
        <v>34831</v>
      </c>
      <c r="T135">
        <v>14.170000076293899</v>
      </c>
      <c r="U135">
        <v>23.409999847412099</v>
      </c>
      <c r="V135">
        <v>5.6999998092651403</v>
      </c>
      <c r="W135">
        <v>18.357168904907098</v>
      </c>
      <c r="X135" s="36">
        <f t="shared" si="60"/>
        <v>1.9167516457083691</v>
      </c>
      <c r="Y135" s="41">
        <f t="shared" si="66"/>
        <v>44.692298457916451</v>
      </c>
      <c r="Z135" s="42">
        <f t="shared" si="67"/>
        <v>0.89384596915832903</v>
      </c>
      <c r="AA135" s="61">
        <f t="shared" si="61"/>
        <v>21.099999904632547</v>
      </c>
      <c r="AB135" s="35">
        <f t="shared" si="62"/>
        <v>1</v>
      </c>
      <c r="AC135" s="76">
        <f t="shared" si="69"/>
        <v>1</v>
      </c>
      <c r="AD135" s="89">
        <f t="shared" si="45"/>
        <v>1</v>
      </c>
      <c r="AE135" s="168">
        <f t="shared" si="50"/>
        <v>8.4018439526881469E-2</v>
      </c>
      <c r="AF135" s="165">
        <f t="shared" si="54"/>
        <v>1</v>
      </c>
      <c r="AG135" s="70">
        <f t="shared" si="44"/>
        <v>1</v>
      </c>
      <c r="AH135" s="102">
        <f t="shared" si="48"/>
        <v>1.6799999237060377</v>
      </c>
      <c r="AI135" s="6" t="str">
        <f t="shared" si="63"/>
        <v/>
      </c>
      <c r="AJ135" s="85">
        <f t="shared" si="52"/>
        <v>1</v>
      </c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CO135">
        <v>12.9</v>
      </c>
      <c r="CP135">
        <v>23</v>
      </c>
      <c r="CS135">
        <v>10</v>
      </c>
    </row>
    <row r="136" spans="1:97" ht="15.6">
      <c r="A136" s="27">
        <v>34467</v>
      </c>
      <c r="B136">
        <v>0.43000000715255698</v>
      </c>
      <c r="C136">
        <v>16.25</v>
      </c>
      <c r="D136">
        <v>0</v>
      </c>
      <c r="E136">
        <v>18.1885809566962</v>
      </c>
      <c r="F136" s="36">
        <f t="shared" si="57"/>
        <v>1.7752903479918092</v>
      </c>
      <c r="G136" s="41">
        <f t="shared" si="64"/>
        <v>1.3366844023930056</v>
      </c>
      <c r="H136" s="42">
        <f t="shared" si="65"/>
        <v>2.673368804786011E-2</v>
      </c>
      <c r="I136" s="61">
        <f t="shared" si="58"/>
        <v>12.295000001788139</v>
      </c>
      <c r="J136" s="35" t="str">
        <f t="shared" si="59"/>
        <v xml:space="preserve"> </v>
      </c>
      <c r="K136" s="89">
        <f t="shared" si="68"/>
        <v>1</v>
      </c>
      <c r="L136" s="89">
        <f t="shared" si="46"/>
        <v>1</v>
      </c>
      <c r="M136" s="168">
        <f t="shared" si="51"/>
        <v>6.0338495649820668E-2</v>
      </c>
      <c r="N136" s="165">
        <f t="shared" si="53"/>
        <v>0</v>
      </c>
      <c r="O136" s="70">
        <f t="shared" si="43"/>
        <v>1</v>
      </c>
      <c r="P136" s="102">
        <f t="shared" si="47"/>
        <v>0</v>
      </c>
      <c r="Q136" s="6" t="str">
        <f t="shared" si="56"/>
        <v/>
      </c>
      <c r="R136" s="85">
        <f t="shared" si="55"/>
        <v>0</v>
      </c>
      <c r="S136" s="27">
        <v>34832</v>
      </c>
      <c r="T136">
        <v>15.5900001525879</v>
      </c>
      <c r="U136">
        <v>18.4799995422363</v>
      </c>
      <c r="V136">
        <v>27.399999618530298</v>
      </c>
      <c r="W136">
        <v>18.1885809566962</v>
      </c>
      <c r="X136" s="36">
        <f t="shared" si="60"/>
        <v>1.0111725177405915</v>
      </c>
      <c r="Y136" s="41">
        <f t="shared" si="66"/>
        <v>50</v>
      </c>
      <c r="Z136" s="42">
        <f t="shared" si="67"/>
        <v>1</v>
      </c>
      <c r="AA136" s="61">
        <f t="shared" si="61"/>
        <v>17.757499694824201</v>
      </c>
      <c r="AB136" s="35">
        <f t="shared" si="62"/>
        <v>1</v>
      </c>
      <c r="AC136" s="76">
        <f t="shared" si="69"/>
        <v>1</v>
      </c>
      <c r="AD136" s="89">
        <f t="shared" si="45"/>
        <v>1</v>
      </c>
      <c r="AE136" s="168">
        <f t="shared" si="50"/>
        <v>0.11236422281023804</v>
      </c>
      <c r="AF136" s="165">
        <f t="shared" si="54"/>
        <v>1</v>
      </c>
      <c r="AG136" s="70">
        <f t="shared" si="44"/>
        <v>1</v>
      </c>
      <c r="AH136" s="102">
        <f t="shared" si="48"/>
        <v>1.6799999237060377</v>
      </c>
      <c r="AI136" s="6" t="str">
        <f t="shared" si="63"/>
        <v/>
      </c>
      <c r="AJ136" s="85">
        <f t="shared" si="52"/>
        <v>1</v>
      </c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CO136">
        <v>9</v>
      </c>
      <c r="CP136">
        <v>26</v>
      </c>
      <c r="CS136">
        <v>0.3</v>
      </c>
    </row>
    <row r="137" spans="1:97" ht="15.6">
      <c r="A137" s="27">
        <v>34468</v>
      </c>
      <c r="B137">
        <v>5</v>
      </c>
      <c r="C137">
        <v>15.789999961853001</v>
      </c>
      <c r="D137">
        <v>0.60000002384185802</v>
      </c>
      <c r="E137">
        <v>18.023659579144098</v>
      </c>
      <c r="F137" s="36">
        <f t="shared" si="57"/>
        <v>1.5670669379297693</v>
      </c>
      <c r="G137" s="41">
        <f t="shared" si="64"/>
        <v>0.68303087589104794</v>
      </c>
      <c r="H137" s="42">
        <f t="shared" si="65"/>
        <v>1.366061751782096E-2</v>
      </c>
      <c r="I137" s="61">
        <f t="shared" si="58"/>
        <v>13.092499971389751</v>
      </c>
      <c r="J137" s="35" t="str">
        <f t="shared" si="59"/>
        <v xml:space="preserve"> </v>
      </c>
      <c r="K137" s="89">
        <f t="shared" si="68"/>
        <v>1</v>
      </c>
      <c r="L137" s="89">
        <f t="shared" si="46"/>
        <v>1</v>
      </c>
      <c r="M137" s="168">
        <f t="shared" si="51"/>
        <v>6.8878253480421231E-2</v>
      </c>
      <c r="N137" s="165">
        <f t="shared" si="53"/>
        <v>0</v>
      </c>
      <c r="O137" s="70">
        <f t="shared" ref="O137:O200" si="70">IF((AVERAGE(C131:C137))&lt;$AN$4,1,"")</f>
        <v>1</v>
      </c>
      <c r="P137" s="102">
        <f t="shared" si="47"/>
        <v>0</v>
      </c>
      <c r="Q137" s="6" t="str">
        <f t="shared" si="56"/>
        <v/>
      </c>
      <c r="R137" s="85">
        <f t="shared" si="55"/>
        <v>0</v>
      </c>
      <c r="S137" s="27">
        <v>34833</v>
      </c>
      <c r="T137">
        <v>11.6199998855591</v>
      </c>
      <c r="U137">
        <v>16.389999389648398</v>
      </c>
      <c r="V137">
        <v>9.1999998092651403</v>
      </c>
      <c r="W137">
        <v>18.023659579144098</v>
      </c>
      <c r="X137" s="36">
        <f t="shared" si="60"/>
        <v>1.1753285604996746</v>
      </c>
      <c r="Y137" s="41">
        <f t="shared" si="66"/>
        <v>50</v>
      </c>
      <c r="Z137" s="42">
        <f t="shared" si="67"/>
        <v>1</v>
      </c>
      <c r="AA137" s="61">
        <f t="shared" si="61"/>
        <v>15.197499513626074</v>
      </c>
      <c r="AB137" s="35">
        <f t="shared" si="62"/>
        <v>1</v>
      </c>
      <c r="AC137" s="76">
        <f t="shared" si="69"/>
        <v>1</v>
      </c>
      <c r="AD137" s="89">
        <f t="shared" si="45"/>
        <v>1</v>
      </c>
      <c r="AE137" s="168">
        <f t="shared" si="50"/>
        <v>9.1093103606761164E-2</v>
      </c>
      <c r="AF137" s="165">
        <f t="shared" si="54"/>
        <v>1</v>
      </c>
      <c r="AG137" s="70">
        <f t="shared" ref="AG137:AG200" si="71">IF((AVERAGE(U131:U137))&lt;$AN$4,1,"")</f>
        <v>1</v>
      </c>
      <c r="AH137" s="102">
        <f t="shared" si="48"/>
        <v>1.6799999237060377</v>
      </c>
      <c r="AI137" s="6" t="str">
        <f t="shared" si="63"/>
        <v/>
      </c>
      <c r="AJ137" s="85">
        <f t="shared" si="52"/>
        <v>1</v>
      </c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CO137">
        <v>7</v>
      </c>
      <c r="CP137">
        <v>27.1</v>
      </c>
      <c r="CS137">
        <v>1.2</v>
      </c>
    </row>
    <row r="138" spans="1:97" ht="15.6">
      <c r="A138" s="27">
        <v>34469</v>
      </c>
      <c r="B138">
        <v>0.28000000119209301</v>
      </c>
      <c r="C138">
        <v>12.6599998474121</v>
      </c>
      <c r="D138">
        <v>0.20000000298023199</v>
      </c>
      <c r="E138">
        <v>17.862458250870901</v>
      </c>
      <c r="F138" s="36">
        <f t="shared" si="57"/>
        <v>1.4319672088613786</v>
      </c>
      <c r="G138" s="41">
        <f t="shared" si="64"/>
        <v>0</v>
      </c>
      <c r="H138" s="42">
        <f t="shared" si="65"/>
        <v>0</v>
      </c>
      <c r="I138" s="61">
        <f t="shared" si="58"/>
        <v>9.5649998858570981</v>
      </c>
      <c r="J138" s="35" t="str">
        <f t="shared" si="59"/>
        <v xml:space="preserve"> </v>
      </c>
      <c r="K138" s="89" t="str">
        <f t="shared" si="68"/>
        <v/>
      </c>
      <c r="L138" s="89">
        <f t="shared" si="46"/>
        <v>1</v>
      </c>
      <c r="M138" s="168">
        <f t="shared" si="51"/>
        <v>3.303859017240296E-2</v>
      </c>
      <c r="N138" s="165">
        <f t="shared" si="53"/>
        <v>0</v>
      </c>
      <c r="O138" s="70">
        <f t="shared" si="70"/>
        <v>1</v>
      </c>
      <c r="P138" s="102">
        <f t="shared" si="47"/>
        <v>0</v>
      </c>
      <c r="Q138" s="6" t="str">
        <f t="shared" si="56"/>
        <v/>
      </c>
      <c r="R138" s="85">
        <f t="shared" si="55"/>
        <v>0</v>
      </c>
      <c r="S138" s="27">
        <v>34834</v>
      </c>
      <c r="T138">
        <v>2.7400000095367401</v>
      </c>
      <c r="U138">
        <v>13.1300001144409</v>
      </c>
      <c r="V138">
        <v>0.10000000149011599</v>
      </c>
      <c r="W138">
        <v>17.862458250870901</v>
      </c>
      <c r="X138" s="36">
        <f t="shared" si="60"/>
        <v>1.391024976429851</v>
      </c>
      <c r="Y138" s="41">
        <f t="shared" si="66"/>
        <v>48.987180020346237</v>
      </c>
      <c r="Z138" s="42">
        <f t="shared" si="67"/>
        <v>0.97974360040692476</v>
      </c>
      <c r="AA138" s="61">
        <f t="shared" si="61"/>
        <v>10.53250008821486</v>
      </c>
      <c r="AB138" s="35">
        <f t="shared" si="62"/>
        <v>1</v>
      </c>
      <c r="AC138" s="76">
        <f t="shared" si="69"/>
        <v>1</v>
      </c>
      <c r="AD138" s="89">
        <f t="shared" si="45"/>
        <v>1</v>
      </c>
      <c r="AE138" s="168">
        <f t="shared" si="50"/>
        <v>4.2217163284789819E-2</v>
      </c>
      <c r="AF138" s="165">
        <f t="shared" si="54"/>
        <v>1</v>
      </c>
      <c r="AG138" s="70">
        <f t="shared" si="71"/>
        <v>1</v>
      </c>
      <c r="AH138" s="102">
        <f t="shared" si="48"/>
        <v>1.6799999237060377</v>
      </c>
      <c r="AI138" s="6" t="str">
        <f t="shared" si="63"/>
        <v/>
      </c>
      <c r="AJ138" s="85">
        <f t="shared" si="52"/>
        <v>1</v>
      </c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CO138">
        <v>8</v>
      </c>
      <c r="CP138">
        <v>22.5</v>
      </c>
      <c r="CS138">
        <v>0</v>
      </c>
    </row>
    <row r="139" spans="1:97" ht="15.6">
      <c r="A139" s="27">
        <v>34470</v>
      </c>
      <c r="B139">
        <v>4.9699997901916504</v>
      </c>
      <c r="C139">
        <v>14.949999809265099</v>
      </c>
      <c r="D139">
        <v>0.10000000149011599</v>
      </c>
      <c r="E139">
        <v>17.705025843633699</v>
      </c>
      <c r="F139" s="36">
        <f t="shared" si="57"/>
        <v>1.4576157300041408</v>
      </c>
      <c r="G139" s="41">
        <f t="shared" si="64"/>
        <v>0</v>
      </c>
      <c r="H139" s="42">
        <f t="shared" si="65"/>
        <v>0</v>
      </c>
      <c r="I139" s="61">
        <f t="shared" si="58"/>
        <v>12.454999804496737</v>
      </c>
      <c r="J139" s="35" t="str">
        <f t="shared" si="59"/>
        <v xml:space="preserve"> </v>
      </c>
      <c r="K139" s="89" t="str">
        <f t="shared" si="68"/>
        <v/>
      </c>
      <c r="L139" s="89">
        <f t="shared" si="46"/>
        <v>1</v>
      </c>
      <c r="M139" s="168">
        <f t="shared" si="51"/>
        <v>6.2042684606269889E-2</v>
      </c>
      <c r="N139" s="165">
        <f t="shared" si="53"/>
        <v>0</v>
      </c>
      <c r="O139" s="70">
        <f t="shared" si="70"/>
        <v>1</v>
      </c>
      <c r="P139" s="102">
        <f t="shared" si="47"/>
        <v>0</v>
      </c>
      <c r="Q139" s="6" t="str">
        <f t="shared" si="56"/>
        <v/>
      </c>
      <c r="R139" s="85">
        <f t="shared" si="55"/>
        <v>0</v>
      </c>
      <c r="S139" s="27">
        <v>34835</v>
      </c>
      <c r="T139">
        <v>4.1900000572204599</v>
      </c>
      <c r="U139">
        <v>16.450000762939499</v>
      </c>
      <c r="V139">
        <v>0</v>
      </c>
      <c r="W139">
        <v>17.705025843633699</v>
      </c>
      <c r="X139" s="36">
        <f t="shared" si="60"/>
        <v>1.6365108422429258</v>
      </c>
      <c r="Y139" s="41">
        <f t="shared" si="66"/>
        <v>47.6779713465519</v>
      </c>
      <c r="Z139" s="42">
        <f t="shared" si="67"/>
        <v>0.95355942693103801</v>
      </c>
      <c r="AA139" s="61">
        <f t="shared" si="61"/>
        <v>13.38500058650974</v>
      </c>
      <c r="AB139" s="35">
        <f t="shared" si="62"/>
        <v>1</v>
      </c>
      <c r="AC139" s="76">
        <f t="shared" si="69"/>
        <v>1</v>
      </c>
      <c r="AD139" s="89">
        <f t="shared" ref="AD139:AD202" si="72">IF((AVERAGE(AA132:AA139))&lt;$AN$5,1,"")</f>
        <v>1</v>
      </c>
      <c r="AE139" s="168">
        <f t="shared" si="50"/>
        <v>7.2025129871361934E-2</v>
      </c>
      <c r="AF139" s="165">
        <f t="shared" si="54"/>
        <v>1</v>
      </c>
      <c r="AG139" s="70">
        <f t="shared" si="71"/>
        <v>1</v>
      </c>
      <c r="AH139" s="102">
        <f t="shared" si="48"/>
        <v>1.6799999237060377</v>
      </c>
      <c r="AI139" s="6" t="str">
        <f t="shared" si="63"/>
        <v/>
      </c>
      <c r="AJ139" s="85">
        <f t="shared" si="52"/>
        <v>1</v>
      </c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CO139">
        <v>13.1</v>
      </c>
      <c r="CP139">
        <v>22.2</v>
      </c>
      <c r="CS139">
        <v>6</v>
      </c>
    </row>
    <row r="140" spans="1:97" ht="15.6">
      <c r="A140" s="27">
        <v>34471</v>
      </c>
      <c r="B140">
        <v>5.9899997711181596</v>
      </c>
      <c r="C140">
        <v>18.879999160766602</v>
      </c>
      <c r="D140">
        <v>0</v>
      </c>
      <c r="E140">
        <v>17.551392801736998</v>
      </c>
      <c r="F140" s="36">
        <f t="shared" si="57"/>
        <v>1.7885856877040034</v>
      </c>
      <c r="G140" s="41">
        <f t="shared" si="64"/>
        <v>0</v>
      </c>
      <c r="H140" s="42">
        <f t="shared" si="65"/>
        <v>0</v>
      </c>
      <c r="I140" s="61">
        <f t="shared" si="58"/>
        <v>15.657499313354492</v>
      </c>
      <c r="J140" s="35" t="str">
        <f t="shared" si="59"/>
        <v xml:space="preserve"> </v>
      </c>
      <c r="K140" s="89" t="str">
        <f t="shared" si="68"/>
        <v/>
      </c>
      <c r="L140" s="89">
        <f t="shared" ref="L140:L203" si="73">IF((AVERAGE(I131:I140))&lt;$AN$5,1,"")</f>
        <v>1</v>
      </c>
      <c r="M140" s="168">
        <f t="shared" si="51"/>
        <v>9.5629731269543466E-2</v>
      </c>
      <c r="N140" s="165">
        <f t="shared" si="53"/>
        <v>0</v>
      </c>
      <c r="O140" s="70">
        <f>IF((AVERAGE(C134:C140))&lt;$AN$4,1,"")</f>
        <v>1</v>
      </c>
      <c r="P140" s="102">
        <f t="shared" ref="P140:P203" si="74">IF(L140=1,(AVERAGE(IF(I140&gt;$AN$7,I140-$AN$7,0),IF(I139&gt;$AN$7,I139-$AN$7,0),IF(I138&gt;$AN$7,I138-$AN$7,0),IF(I137&gt;$AN$7,I137-$AN$7,0),IF(I136&gt;$AN$7,I136-$AN$7,0),IF(I135&gt;$AN$7,I135-$AN$7,0),IF(I134&gt;$AN$7,I134-$AN$7,0),IF(I133&gt;$AN$7,I133-$AN$7,0),IF(I132&gt;$AN$7,I132-$AN$7,0),IF(I131&gt;$AN$7,I131-$AN$7,0)))*$AN$8,"")</f>
        <v>0</v>
      </c>
      <c r="Q140" s="6" t="str">
        <f t="shared" si="56"/>
        <v/>
      </c>
      <c r="R140" s="85">
        <f t="shared" si="55"/>
        <v>0</v>
      </c>
      <c r="S140" s="27">
        <v>34836</v>
      </c>
      <c r="T140">
        <v>6.5900001525878897</v>
      </c>
      <c r="U140">
        <v>17.069999694824201</v>
      </c>
      <c r="V140">
        <v>0</v>
      </c>
      <c r="W140">
        <v>17.551392801736998</v>
      </c>
      <c r="X140" s="36">
        <f t="shared" si="60"/>
        <v>1.5804676823062105</v>
      </c>
      <c r="Y140" s="41">
        <f t="shared" si="66"/>
        <v>46.413597200706931</v>
      </c>
      <c r="Z140" s="42">
        <f t="shared" si="67"/>
        <v>0.92827194401413859</v>
      </c>
      <c r="AA140" s="61">
        <f t="shared" si="61"/>
        <v>14.449999809265123</v>
      </c>
      <c r="AB140" s="35">
        <f t="shared" si="62"/>
        <v>1</v>
      </c>
      <c r="AC140" s="76">
        <f t="shared" si="69"/>
        <v>1</v>
      </c>
      <c r="AD140" s="89">
        <f t="shared" si="72"/>
        <v>1</v>
      </c>
      <c r="AE140" s="168">
        <f t="shared" si="50"/>
        <v>8.3387183282726693E-2</v>
      </c>
      <c r="AF140" s="165">
        <f t="shared" si="54"/>
        <v>1</v>
      </c>
      <c r="AG140" s="70">
        <f t="shared" si="71"/>
        <v>1</v>
      </c>
      <c r="AH140" s="102">
        <f t="shared" ref="AH140:AH203" si="75">IF(AD140=1,(AVERAGE(IF(AA140&gt;$AN$7,AA140-$AN$7,0),IF(AA139&gt;$AN$7,AA139-$AN$7,0),IF(AA138&gt;$AN$7,AA138-$AN$7,0),IF(AA137&gt;$AN$7,AA137-$AN$7,0),IF(AA136&gt;$AN$7,AA136-$AN$7,0),IF(AA135&gt;$AN$7,AA135-$AN$7,0),IF(AA134&gt;$AN$7,AA134-$AN$7,0),IF(AA133&gt;$AN$7,AA133-$AN$7,0),IF(AA132&gt;$AN$7,AA132-$AN$7,0),IF(AA131&gt;$AN$7,AA131-$AN$7,0)))*$AN$8,"")</f>
        <v>1.6799999237060377</v>
      </c>
      <c r="AI140" s="6" t="str">
        <f t="shared" si="63"/>
        <v/>
      </c>
      <c r="AJ140" s="85">
        <f t="shared" si="52"/>
        <v>1</v>
      </c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CO140">
        <v>3.5</v>
      </c>
      <c r="CP140">
        <v>21.9</v>
      </c>
      <c r="CS140">
        <v>3</v>
      </c>
    </row>
    <row r="141" spans="1:97" ht="15.6">
      <c r="A141" s="27">
        <v>34472</v>
      </c>
      <c r="B141">
        <v>8.3500003814697301</v>
      </c>
      <c r="C141">
        <v>14.810000419616699</v>
      </c>
      <c r="D141">
        <v>4.5999999046325701</v>
      </c>
      <c r="E141">
        <v>17.401584962622199</v>
      </c>
      <c r="F141" s="36">
        <f t="shared" si="57"/>
        <v>1.2198842259781884</v>
      </c>
      <c r="G141" s="41">
        <f t="shared" si="64"/>
        <v>3.6240925238500195</v>
      </c>
      <c r="H141" s="42">
        <f t="shared" si="65"/>
        <v>7.2481850477000384E-2</v>
      </c>
      <c r="I141" s="61">
        <f t="shared" si="58"/>
        <v>13.195000410079956</v>
      </c>
      <c r="J141" s="35" t="str">
        <f t="shared" si="59"/>
        <v xml:space="preserve"> </v>
      </c>
      <c r="K141" s="89">
        <f t="shared" si="68"/>
        <v>1</v>
      </c>
      <c r="L141" s="89">
        <f>IF((AVERAGE(I132:I141))&lt;$AN$5,1,"")</f>
        <v>1</v>
      </c>
      <c r="M141" s="168">
        <f t="shared" si="51"/>
        <v>6.9980954651852209E-2</v>
      </c>
      <c r="N141" s="165">
        <f t="shared" si="53"/>
        <v>0</v>
      </c>
      <c r="O141" s="70">
        <f t="shared" si="70"/>
        <v>1</v>
      </c>
      <c r="P141" s="102">
        <f t="shared" si="74"/>
        <v>0</v>
      </c>
      <c r="Q141" s="6" t="str">
        <f t="shared" si="56"/>
        <v/>
      </c>
      <c r="R141" s="85">
        <f t="shared" si="55"/>
        <v>0</v>
      </c>
      <c r="S141" s="27">
        <v>34837</v>
      </c>
      <c r="T141">
        <v>5.8400001525878897</v>
      </c>
      <c r="U141">
        <v>19.110000610351602</v>
      </c>
      <c r="V141">
        <v>0</v>
      </c>
      <c r="W141">
        <v>17.401584962622199</v>
      </c>
      <c r="X141" s="36">
        <f t="shared" si="60"/>
        <v>1.8016489965663205</v>
      </c>
      <c r="Y141" s="41">
        <f t="shared" si="66"/>
        <v>44.972278003453873</v>
      </c>
      <c r="Z141" s="42">
        <f t="shared" si="67"/>
        <v>0.8994455600690775</v>
      </c>
      <c r="AA141" s="61">
        <f t="shared" si="61"/>
        <v>15.792500495910673</v>
      </c>
      <c r="AB141" s="35">
        <f t="shared" si="62"/>
        <v>1</v>
      </c>
      <c r="AC141" s="76">
        <f t="shared" si="69"/>
        <v>1</v>
      </c>
      <c r="AD141" s="89">
        <f t="shared" si="72"/>
        <v>1</v>
      </c>
      <c r="AE141" s="168">
        <f t="shared" si="50"/>
        <v>9.6921631637226266E-2</v>
      </c>
      <c r="AF141" s="165">
        <f t="shared" si="54"/>
        <v>1</v>
      </c>
      <c r="AG141" s="70">
        <f t="shared" si="71"/>
        <v>1</v>
      </c>
      <c r="AH141" s="102">
        <f t="shared" si="75"/>
        <v>1.6799999237060377</v>
      </c>
      <c r="AI141" s="6" t="str">
        <f t="shared" si="63"/>
        <v/>
      </c>
      <c r="AJ141" s="85">
        <f t="shared" si="52"/>
        <v>0</v>
      </c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CO141">
        <v>9.1</v>
      </c>
      <c r="CP141" s="39">
        <v>21.9</v>
      </c>
      <c r="CS141">
        <v>0</v>
      </c>
    </row>
    <row r="142" spans="1:97" ht="15.6">
      <c r="A142" s="27">
        <v>34473</v>
      </c>
      <c r="B142">
        <v>8</v>
      </c>
      <c r="C142">
        <v>13.9099998474121</v>
      </c>
      <c r="D142">
        <v>1.5</v>
      </c>
      <c r="E142">
        <v>17.255628163730702</v>
      </c>
      <c r="F142" s="36">
        <f t="shared" si="57"/>
        <v>1.1323994010476115</v>
      </c>
      <c r="G142" s="41">
        <f t="shared" si="64"/>
        <v>4.2181730030119304</v>
      </c>
      <c r="H142" s="42">
        <f t="shared" si="65"/>
        <v>8.4363460060238607E-2</v>
      </c>
      <c r="I142" s="61">
        <f t="shared" si="58"/>
        <v>12.432499885559075</v>
      </c>
      <c r="J142" s="35" t="str">
        <f t="shared" si="59"/>
        <v xml:space="preserve"> </v>
      </c>
      <c r="K142" s="89">
        <f t="shared" si="68"/>
        <v>1</v>
      </c>
      <c r="L142" s="89">
        <f t="shared" si="73"/>
        <v>1</v>
      </c>
      <c r="M142" s="168">
        <f t="shared" si="51"/>
        <v>6.1802667214266957E-2</v>
      </c>
      <c r="N142" s="165">
        <f t="shared" si="53"/>
        <v>0</v>
      </c>
      <c r="O142" s="70">
        <f t="shared" si="70"/>
        <v>1</v>
      </c>
      <c r="P142" s="102">
        <f t="shared" si="74"/>
        <v>0</v>
      </c>
      <c r="Q142" s="6" t="str">
        <f t="shared" si="56"/>
        <v/>
      </c>
      <c r="R142" s="85">
        <f t="shared" si="55"/>
        <v>0</v>
      </c>
      <c r="S142" s="27">
        <v>34838</v>
      </c>
      <c r="T142">
        <v>4.8000001907348597</v>
      </c>
      <c r="U142">
        <v>16.4799995422363</v>
      </c>
      <c r="V142">
        <v>0</v>
      </c>
      <c r="W142">
        <v>17.255628163730702</v>
      </c>
      <c r="X142" s="36">
        <f t="shared" si="60"/>
        <v>1.574503116947477</v>
      </c>
      <c r="Y142" s="41">
        <f t="shared" si="66"/>
        <v>43.712675509895888</v>
      </c>
      <c r="Z142" s="42">
        <f t="shared" si="67"/>
        <v>0.87425351019791775</v>
      </c>
      <c r="AA142" s="61">
        <f t="shared" si="61"/>
        <v>13.559999704360941</v>
      </c>
      <c r="AB142" s="35">
        <f t="shared" si="62"/>
        <v>1</v>
      </c>
      <c r="AC142" s="76" t="str">
        <f t="shared" si="69"/>
        <v/>
      </c>
      <c r="AD142" s="89">
        <f t="shared" si="72"/>
        <v>1</v>
      </c>
      <c r="AE142" s="168">
        <f t="shared" si="50"/>
        <v>7.3906533967926721E-2</v>
      </c>
      <c r="AF142" s="165">
        <f t="shared" si="54"/>
        <v>1</v>
      </c>
      <c r="AG142" s="70">
        <f t="shared" si="71"/>
        <v>1</v>
      </c>
      <c r="AH142" s="102">
        <f t="shared" si="75"/>
        <v>1.6799999237060377</v>
      </c>
      <c r="AI142" s="6" t="str">
        <f t="shared" si="63"/>
        <v/>
      </c>
      <c r="AJ142" s="85">
        <f t="shared" si="52"/>
        <v>0</v>
      </c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CO142">
        <v>13.3</v>
      </c>
      <c r="CP142">
        <v>22</v>
      </c>
      <c r="CS142">
        <v>8</v>
      </c>
    </row>
    <row r="143" spans="1:97" ht="15.6">
      <c r="A143" s="59">
        <v>34474</v>
      </c>
      <c r="B143">
        <v>3.3699998855590798</v>
      </c>
      <c r="C143">
        <v>13.6099996566772</v>
      </c>
      <c r="D143">
        <v>0.20000000298023199</v>
      </c>
      <c r="E143">
        <v>17.1135482425037</v>
      </c>
      <c r="F143" s="36">
        <f t="shared" si="57"/>
        <v>1.3515819115174754</v>
      </c>
      <c r="G143" s="41">
        <f t="shared" si="64"/>
        <v>3.3369074767781823</v>
      </c>
      <c r="H143" s="42">
        <f t="shared" si="65"/>
        <v>6.6738149535563646E-2</v>
      </c>
      <c r="I143" s="61">
        <f t="shared" si="58"/>
        <v>11.04999971389767</v>
      </c>
      <c r="J143" s="35" t="str">
        <f t="shared" si="59"/>
        <v xml:space="preserve"> </v>
      </c>
      <c r="K143" s="89">
        <f t="shared" si="68"/>
        <v>1</v>
      </c>
      <c r="L143" s="89">
        <f t="shared" si="73"/>
        <v>1</v>
      </c>
      <c r="M143" s="168">
        <f t="shared" si="51"/>
        <v>4.7381075514686788E-2</v>
      </c>
      <c r="N143" s="165">
        <f t="shared" si="53"/>
        <v>0</v>
      </c>
      <c r="O143" s="70">
        <f t="shared" si="70"/>
        <v>1</v>
      </c>
      <c r="P143" s="102">
        <f t="shared" si="74"/>
        <v>0</v>
      </c>
      <c r="Q143" s="6" t="str">
        <f t="shared" si="56"/>
        <v/>
      </c>
      <c r="R143" s="85">
        <f t="shared" si="55"/>
        <v>0</v>
      </c>
      <c r="S143" s="27">
        <v>34839</v>
      </c>
      <c r="T143">
        <v>3.8599998950958301</v>
      </c>
      <c r="U143">
        <v>17.0200004577637</v>
      </c>
      <c r="V143">
        <v>0</v>
      </c>
      <c r="W143">
        <v>17.1135482425037</v>
      </c>
      <c r="X143" s="36">
        <f t="shared" si="60"/>
        <v>1.6458659635012245</v>
      </c>
      <c r="Y143" s="41">
        <f t="shared" si="66"/>
        <v>42.395982739094912</v>
      </c>
      <c r="Z143" s="42">
        <f t="shared" si="67"/>
        <v>0.84791965478189824</v>
      </c>
      <c r="AA143" s="61">
        <f t="shared" si="61"/>
        <v>13.730000317096733</v>
      </c>
      <c r="AB143" s="35">
        <f t="shared" si="62"/>
        <v>1</v>
      </c>
      <c r="AC143" s="76" t="str">
        <f t="shared" si="69"/>
        <v/>
      </c>
      <c r="AD143" s="89">
        <f t="shared" si="72"/>
        <v>1</v>
      </c>
      <c r="AE143" s="168">
        <f t="shared" si="50"/>
        <v>7.5731241386233869E-2</v>
      </c>
      <c r="AF143" s="165">
        <f t="shared" si="54"/>
        <v>0</v>
      </c>
      <c r="AG143" s="70">
        <f t="shared" si="71"/>
        <v>1</v>
      </c>
      <c r="AH143" s="102">
        <f t="shared" si="75"/>
        <v>1.6799999237060377</v>
      </c>
      <c r="AI143" s="6" t="str">
        <f t="shared" si="63"/>
        <v/>
      </c>
      <c r="AJ143" s="85">
        <f t="shared" si="52"/>
        <v>0</v>
      </c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CO143">
        <v>8.1999999999999993</v>
      </c>
      <c r="CP143">
        <v>23.9</v>
      </c>
      <c r="CS143">
        <v>0</v>
      </c>
    </row>
    <row r="144" spans="1:97" ht="15.6">
      <c r="A144" s="59">
        <v>34475</v>
      </c>
      <c r="B144">
        <v>6.8099999427795401</v>
      </c>
      <c r="C144">
        <v>17.319999694824201</v>
      </c>
      <c r="D144">
        <v>0</v>
      </c>
      <c r="E144">
        <v>16.9753710363827</v>
      </c>
      <c r="F144" s="36">
        <f t="shared" si="57"/>
        <v>1.542925286354158</v>
      </c>
      <c r="G144" s="41">
        <f t="shared" si="64"/>
        <v>2.1025672476948558</v>
      </c>
      <c r="H144" s="42">
        <f t="shared" si="65"/>
        <v>4.2051344953897118E-2</v>
      </c>
      <c r="I144" s="61">
        <f t="shared" si="58"/>
        <v>14.692499756813035</v>
      </c>
      <c r="J144" s="35" t="str">
        <f t="shared" si="59"/>
        <v xml:space="preserve"> </v>
      </c>
      <c r="K144" s="89">
        <f t="shared" si="68"/>
        <v>1</v>
      </c>
      <c r="L144" s="213">
        <f t="shared" si="73"/>
        <v>1</v>
      </c>
      <c r="M144" s="168">
        <f t="shared" si="51"/>
        <v>8.5922601743955176E-2</v>
      </c>
      <c r="N144" s="165">
        <f t="shared" si="53"/>
        <v>0</v>
      </c>
      <c r="O144" s="70">
        <f t="shared" si="70"/>
        <v>1</v>
      </c>
      <c r="P144" s="102">
        <f t="shared" si="74"/>
        <v>0</v>
      </c>
      <c r="Q144" s="6">
        <f t="shared" si="56"/>
        <v>34475</v>
      </c>
      <c r="R144" s="85">
        <f>IF(AND(AND(AND(SUM(D130:D134)&gt;$AN$6)),(L144=1)),1,0)</f>
        <v>1</v>
      </c>
      <c r="S144" s="27">
        <v>34840</v>
      </c>
      <c r="T144">
        <v>3.3699998855590798</v>
      </c>
      <c r="U144">
        <v>17.0200004577637</v>
      </c>
      <c r="V144">
        <v>0</v>
      </c>
      <c r="W144">
        <v>16.9753710363827</v>
      </c>
      <c r="X144" s="36">
        <f t="shared" si="60"/>
        <v>1.6482680354354855</v>
      </c>
      <c r="Y144" s="41">
        <f t="shared" si="66"/>
        <v>41.077368310746522</v>
      </c>
      <c r="Z144" s="42">
        <f t="shared" si="67"/>
        <v>0.82154736621493041</v>
      </c>
      <c r="AA144" s="61">
        <f t="shared" si="61"/>
        <v>13.607500314712546</v>
      </c>
      <c r="AB144" s="35">
        <f t="shared" si="62"/>
        <v>1</v>
      </c>
      <c r="AC144" s="76" t="str">
        <f t="shared" si="69"/>
        <v/>
      </c>
      <c r="AD144" s="89">
        <f t="shared" si="72"/>
        <v>1</v>
      </c>
      <c r="AE144" s="168">
        <f t="shared" ref="AE144:AE207" si="76">IF(AND(AA144&lt;21.5,AA144&gt;4.5),0.000318*AA144*(AA144-4.5)*((21.5-AA144)^(1/3.25)),0)</f>
        <v>7.4416748509900557E-2</v>
      </c>
      <c r="AF144" s="165">
        <f t="shared" si="54"/>
        <v>0</v>
      </c>
      <c r="AG144" s="70">
        <f t="shared" si="71"/>
        <v>1</v>
      </c>
      <c r="AH144" s="102">
        <f t="shared" si="75"/>
        <v>1.6799999237060377</v>
      </c>
      <c r="AI144" s="6">
        <f t="shared" si="63"/>
        <v>34840</v>
      </c>
      <c r="AJ144" s="85">
        <f t="shared" si="52"/>
        <v>1</v>
      </c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CO144">
        <v>12.9</v>
      </c>
      <c r="CP144">
        <v>26</v>
      </c>
      <c r="CS144">
        <v>2.1</v>
      </c>
    </row>
    <row r="145" spans="1:97" ht="15.6">
      <c r="A145" s="59">
        <v>34476</v>
      </c>
      <c r="B145">
        <v>7.7199997901916504</v>
      </c>
      <c r="C145">
        <v>16.360000610351602</v>
      </c>
      <c r="D145">
        <v>0.10000000149011599</v>
      </c>
      <c r="E145">
        <v>16.8411223828091</v>
      </c>
      <c r="F145" s="36">
        <f t="shared" si="57"/>
        <v>1.3867190990679259</v>
      </c>
      <c r="G145" s="41">
        <f t="shared" si="64"/>
        <v>1.0931919699306312</v>
      </c>
      <c r="H145" s="42">
        <f t="shared" si="65"/>
        <v>2.1863839398612625E-2</v>
      </c>
      <c r="I145" s="61">
        <f t="shared" si="58"/>
        <v>14.200000405311613</v>
      </c>
      <c r="J145" s="35" t="str">
        <f t="shared" si="59"/>
        <v xml:space="preserve"> </v>
      </c>
      <c r="K145" s="89">
        <f t="shared" si="68"/>
        <v>1</v>
      </c>
      <c r="L145" s="89">
        <f t="shared" si="73"/>
        <v>1</v>
      </c>
      <c r="M145" s="168">
        <f t="shared" ref="M145:M208" si="77">IF(AND(I145&lt;21.5,I145&gt;4.5),0.000318*I145*(I145-4.5)*((21.5-I145)^(1/3.25)),0)</f>
        <v>8.0746745084928809E-2</v>
      </c>
      <c r="N145" s="165">
        <f t="shared" si="53"/>
        <v>0</v>
      </c>
      <c r="O145" s="70">
        <f t="shared" si="70"/>
        <v>1</v>
      </c>
      <c r="P145" s="102">
        <f t="shared" si="74"/>
        <v>0</v>
      </c>
      <c r="Q145" s="6" t="str">
        <f t="shared" si="56"/>
        <v/>
      </c>
      <c r="R145" s="85">
        <f t="shared" ref="R145:R208" si="78">IF(AND(AND(AND(SUM(D131:D135)&gt;$AN$6)),(L145=1)),1,0)</f>
        <v>1</v>
      </c>
      <c r="S145" s="27">
        <v>34841</v>
      </c>
      <c r="T145">
        <v>2</v>
      </c>
      <c r="U145">
        <v>17.799999237060501</v>
      </c>
      <c r="V145">
        <v>0</v>
      </c>
      <c r="W145">
        <v>16.8411223828091</v>
      </c>
      <c r="X145" s="36">
        <f t="shared" si="60"/>
        <v>1.740768741457775</v>
      </c>
      <c r="Y145" s="41">
        <f t="shared" si="66"/>
        <v>39.684753317580302</v>
      </c>
      <c r="Z145" s="42">
        <f t="shared" si="67"/>
        <v>0.79369506635160603</v>
      </c>
      <c r="AA145" s="61">
        <f t="shared" si="61"/>
        <v>13.849999427795375</v>
      </c>
      <c r="AB145" s="35">
        <f t="shared" si="62"/>
        <v>1</v>
      </c>
      <c r="AC145" s="76" t="str">
        <f t="shared" si="69"/>
        <v/>
      </c>
      <c r="AD145" s="89">
        <f t="shared" si="72"/>
        <v>1</v>
      </c>
      <c r="AE145" s="168">
        <f t="shared" si="76"/>
        <v>7.7016591794472566E-2</v>
      </c>
      <c r="AF145" s="165">
        <f t="shared" si="54"/>
        <v>0</v>
      </c>
      <c r="AG145" s="70">
        <f t="shared" si="71"/>
        <v>1</v>
      </c>
      <c r="AH145" s="102">
        <f t="shared" si="75"/>
        <v>0</v>
      </c>
      <c r="AI145" s="6" t="str">
        <f t="shared" si="63"/>
        <v/>
      </c>
      <c r="AJ145" s="85">
        <f t="shared" ref="AJ145:AJ208" si="79">IF(AND(AND(AND(SUM(V132:V136)&gt;$AN$6)),(AD145=1)),1,0)</f>
        <v>1</v>
      </c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CO145">
        <v>15</v>
      </c>
      <c r="CP145">
        <v>25.6</v>
      </c>
      <c r="CS145">
        <v>5.2</v>
      </c>
    </row>
    <row r="146" spans="1:97" ht="15.6">
      <c r="A146" s="208">
        <v>34477</v>
      </c>
      <c r="B146">
        <v>4.5199999809265101</v>
      </c>
      <c r="C146">
        <v>16.5</v>
      </c>
      <c r="D146">
        <v>0</v>
      </c>
      <c r="E146">
        <v>16.7108281192241</v>
      </c>
      <c r="F146" s="36">
        <f t="shared" si="57"/>
        <v>1.5371915996793761</v>
      </c>
      <c r="G146" s="41">
        <f t="shared" si="64"/>
        <v>0</v>
      </c>
      <c r="H146" s="42">
        <f t="shared" si="65"/>
        <v>0</v>
      </c>
      <c r="I146" s="61">
        <f t="shared" si="58"/>
        <v>13.504999995231628</v>
      </c>
      <c r="J146" s="35" t="str">
        <f t="shared" si="59"/>
        <v xml:space="preserve"> </v>
      </c>
      <c r="K146" s="89" t="str">
        <f t="shared" si="68"/>
        <v/>
      </c>
      <c r="L146" s="89">
        <f t="shared" si="73"/>
        <v>1</v>
      </c>
      <c r="M146" s="168">
        <f t="shared" si="77"/>
        <v>7.3315486915829148E-2</v>
      </c>
      <c r="N146" s="165">
        <f t="shared" si="53"/>
        <v>0</v>
      </c>
      <c r="O146" s="70">
        <f t="shared" si="70"/>
        <v>1</v>
      </c>
      <c r="P146" s="102">
        <f t="shared" si="74"/>
        <v>0</v>
      </c>
      <c r="Q146" s="6" t="str">
        <f t="shared" si="56"/>
        <v/>
      </c>
      <c r="R146" s="85">
        <f t="shared" si="78"/>
        <v>1</v>
      </c>
      <c r="S146" s="27">
        <v>34842</v>
      </c>
      <c r="T146">
        <v>1.4299999475479099</v>
      </c>
      <c r="U146">
        <v>16.409999847412099</v>
      </c>
      <c r="V146">
        <v>0</v>
      </c>
      <c r="W146">
        <v>16.7108281192241</v>
      </c>
      <c r="X146" s="36">
        <f t="shared" si="60"/>
        <v>1.6223781224025278</v>
      </c>
      <c r="Y146" s="41">
        <f t="shared" si="66"/>
        <v>38.386850819658278</v>
      </c>
      <c r="Z146" s="42">
        <f t="shared" si="67"/>
        <v>0.76773701639316561</v>
      </c>
      <c r="AA146" s="61">
        <f t="shared" si="61"/>
        <v>12.664999872446051</v>
      </c>
      <c r="AB146" s="35">
        <f t="shared" si="62"/>
        <v>1</v>
      </c>
      <c r="AC146" s="76" t="str">
        <f t="shared" si="69"/>
        <v/>
      </c>
      <c r="AD146" s="89">
        <f t="shared" si="72"/>
        <v>1</v>
      </c>
      <c r="AE146" s="168">
        <f t="shared" si="76"/>
        <v>6.4287860407968703E-2</v>
      </c>
      <c r="AF146" s="165">
        <f t="shared" si="54"/>
        <v>0</v>
      </c>
      <c r="AG146" s="70">
        <f t="shared" si="71"/>
        <v>1</v>
      </c>
      <c r="AH146" s="102">
        <f t="shared" si="75"/>
        <v>0</v>
      </c>
      <c r="AI146" s="6" t="str">
        <f t="shared" si="63"/>
        <v/>
      </c>
      <c r="AJ146" s="85">
        <f t="shared" si="79"/>
        <v>1</v>
      </c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CO146">
        <v>11</v>
      </c>
      <c r="CP146">
        <v>21.5</v>
      </c>
      <c r="CS146">
        <v>0.2</v>
      </c>
    </row>
    <row r="147" spans="1:97" ht="15.6">
      <c r="A147" s="59">
        <v>34478</v>
      </c>
      <c r="B147">
        <v>8.2799997329711896</v>
      </c>
      <c r="C147">
        <v>21.709999084472699</v>
      </c>
      <c r="D147">
        <v>0</v>
      </c>
      <c r="E147">
        <v>16.584514083069202</v>
      </c>
      <c r="F147" s="36">
        <f t="shared" si="57"/>
        <v>1.8711565593603625</v>
      </c>
      <c r="G147" s="41">
        <f t="shared" si="64"/>
        <v>0</v>
      </c>
      <c r="H147" s="42">
        <f t="shared" si="65"/>
        <v>0</v>
      </c>
      <c r="I147" s="61">
        <f t="shared" si="58"/>
        <v>18.352499246597322</v>
      </c>
      <c r="J147" s="35" t="str">
        <f t="shared" si="59"/>
        <v xml:space="preserve"> </v>
      </c>
      <c r="K147" s="89" t="str">
        <f t="shared" si="68"/>
        <v/>
      </c>
      <c r="L147" s="89">
        <f t="shared" si="73"/>
        <v>1</v>
      </c>
      <c r="M147" s="168">
        <f t="shared" si="77"/>
        <v>0.11504578966760654</v>
      </c>
      <c r="N147" s="165">
        <f t="shared" si="53"/>
        <v>0</v>
      </c>
      <c r="O147" s="70">
        <f t="shared" si="70"/>
        <v>1</v>
      </c>
      <c r="P147" s="102">
        <f t="shared" si="74"/>
        <v>0</v>
      </c>
      <c r="Q147" s="6" t="str">
        <f t="shared" si="56"/>
        <v/>
      </c>
      <c r="R147" s="85">
        <f t="shared" si="78"/>
        <v>1</v>
      </c>
      <c r="S147" s="27">
        <v>34843</v>
      </c>
      <c r="T147">
        <v>5.0500001907348597</v>
      </c>
      <c r="U147">
        <v>16.819999694824201</v>
      </c>
      <c r="V147">
        <v>0</v>
      </c>
      <c r="W147">
        <v>16.584514083069202</v>
      </c>
      <c r="X147" s="36">
        <f t="shared" si="60"/>
        <v>1.5348428874148357</v>
      </c>
      <c r="Y147" s="41">
        <f t="shared" si="66"/>
        <v>37.158976509726408</v>
      </c>
      <c r="Z147" s="42">
        <f t="shared" si="67"/>
        <v>0.7431795301945282</v>
      </c>
      <c r="AA147" s="61">
        <f t="shared" si="61"/>
        <v>13.877499818801866</v>
      </c>
      <c r="AB147" s="35">
        <f t="shared" si="62"/>
        <v>1</v>
      </c>
      <c r="AC147" s="76" t="str">
        <f t="shared" si="69"/>
        <v/>
      </c>
      <c r="AD147" s="89">
        <f t="shared" si="72"/>
        <v>1</v>
      </c>
      <c r="AE147" s="168">
        <f t="shared" si="76"/>
        <v>7.7310772479162279E-2</v>
      </c>
      <c r="AF147" s="165">
        <f t="shared" si="54"/>
        <v>0</v>
      </c>
      <c r="AG147" s="70">
        <f t="shared" si="71"/>
        <v>1</v>
      </c>
      <c r="AH147" s="102">
        <f t="shared" si="75"/>
        <v>0</v>
      </c>
      <c r="AI147" s="6" t="str">
        <f t="shared" si="63"/>
        <v/>
      </c>
      <c r="AJ147" s="85">
        <f t="shared" si="79"/>
        <v>1</v>
      </c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CO147">
        <v>9.8000000000000007</v>
      </c>
      <c r="CP147">
        <v>18.5</v>
      </c>
      <c r="CS147">
        <v>0</v>
      </c>
    </row>
    <row r="148" spans="1:97" ht="15.6">
      <c r="A148" s="59">
        <v>34479</v>
      </c>
      <c r="B148">
        <v>9.3199996948242205</v>
      </c>
      <c r="C148">
        <v>17.680000305175799</v>
      </c>
      <c r="D148">
        <v>0.40000000596046398</v>
      </c>
      <c r="E148">
        <v>16.4622061117858</v>
      </c>
      <c r="F148" s="36">
        <f t="shared" si="57"/>
        <v>1.3986120918413587</v>
      </c>
      <c r="G148" s="41">
        <f t="shared" si="64"/>
        <v>0</v>
      </c>
      <c r="H148" s="42">
        <f t="shared" si="65"/>
        <v>0</v>
      </c>
      <c r="I148" s="61">
        <f t="shared" si="58"/>
        <v>15.590000152587905</v>
      </c>
      <c r="J148" s="35" t="str">
        <f t="shared" si="59"/>
        <v xml:space="preserve"> </v>
      </c>
      <c r="K148" s="89" t="str">
        <f t="shared" si="68"/>
        <v/>
      </c>
      <c r="L148" s="89">
        <f t="shared" si="73"/>
        <v>1</v>
      </c>
      <c r="M148" s="168">
        <f t="shared" si="77"/>
        <v>9.4976534863454962E-2</v>
      </c>
      <c r="N148" s="165">
        <f t="shared" ref="N148:N211" si="80">IF(AND(SUM(M137:M148)&gt;1,SUM(D133:D137)&gt;$AN$6),1,0)</f>
        <v>0</v>
      </c>
      <c r="O148" s="70">
        <f t="shared" si="70"/>
        <v>1</v>
      </c>
      <c r="P148" s="102">
        <f t="shared" si="74"/>
        <v>0</v>
      </c>
      <c r="Q148" s="6" t="str">
        <f t="shared" si="56"/>
        <v/>
      </c>
      <c r="R148" s="85">
        <f t="shared" si="78"/>
        <v>0</v>
      </c>
      <c r="S148" s="27">
        <v>34844</v>
      </c>
      <c r="T148">
        <v>7.6300001144409197</v>
      </c>
      <c r="U148">
        <v>13.1000003814697</v>
      </c>
      <c r="V148">
        <v>17.299999237060501</v>
      </c>
      <c r="W148">
        <v>16.4622061117858</v>
      </c>
      <c r="X148" s="36">
        <f t="shared" si="60"/>
        <v>1.0180127555936691</v>
      </c>
      <c r="Y148" s="41">
        <f t="shared" si="66"/>
        <v>50</v>
      </c>
      <c r="Z148" s="42">
        <f t="shared" si="67"/>
        <v>1</v>
      </c>
      <c r="AA148" s="61">
        <f t="shared" si="61"/>
        <v>11.732500314712505</v>
      </c>
      <c r="AB148" s="35">
        <f t="shared" si="62"/>
        <v>1</v>
      </c>
      <c r="AC148" s="76">
        <f t="shared" si="69"/>
        <v>1</v>
      </c>
      <c r="AD148" s="89">
        <f t="shared" si="72"/>
        <v>1</v>
      </c>
      <c r="AE148" s="168">
        <f t="shared" si="76"/>
        <v>5.4407014585989302E-2</v>
      </c>
      <c r="AF148" s="165">
        <f t="shared" ref="AF148:AF211" si="81">IF(AND(SUM(AE137:AE148)&gt;1,SUM(V133:V137)&gt;$AN$6),1,0)</f>
        <v>0</v>
      </c>
      <c r="AG148" s="70">
        <f t="shared" si="71"/>
        <v>1</v>
      </c>
      <c r="AH148" s="102">
        <f t="shared" si="75"/>
        <v>0</v>
      </c>
      <c r="AI148" s="6" t="str">
        <f t="shared" si="63"/>
        <v/>
      </c>
      <c r="AJ148" s="85">
        <f t="shared" si="79"/>
        <v>1</v>
      </c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CO148" s="39">
        <v>7</v>
      </c>
      <c r="CP148" s="39">
        <v>18.5</v>
      </c>
      <c r="CS148">
        <v>0</v>
      </c>
    </row>
    <row r="149" spans="1:97" ht="15.6">
      <c r="A149" s="59">
        <v>34480</v>
      </c>
      <c r="B149">
        <v>5.9499998092651403</v>
      </c>
      <c r="C149">
        <v>15.8400001525879</v>
      </c>
      <c r="D149">
        <v>0.89999997615814198</v>
      </c>
      <c r="E149">
        <v>16.343930042815099</v>
      </c>
      <c r="F149" s="36">
        <f t="shared" si="57"/>
        <v>1.384594584027304</v>
      </c>
      <c r="G149" s="41">
        <f t="shared" si="64"/>
        <v>0</v>
      </c>
      <c r="H149" s="42">
        <f t="shared" si="65"/>
        <v>0</v>
      </c>
      <c r="I149" s="61">
        <f t="shared" si="58"/>
        <v>13.367500066757209</v>
      </c>
      <c r="J149" s="35" t="str">
        <f t="shared" si="59"/>
        <v xml:space="preserve"> </v>
      </c>
      <c r="K149" s="89" t="str">
        <f t="shared" si="68"/>
        <v/>
      </c>
      <c r="L149" s="89">
        <f t="shared" si="73"/>
        <v>1</v>
      </c>
      <c r="M149" s="168">
        <f t="shared" si="77"/>
        <v>7.1836879594875627E-2</v>
      </c>
      <c r="N149" s="165">
        <f t="shared" si="80"/>
        <v>0</v>
      </c>
      <c r="O149" s="70">
        <f t="shared" si="70"/>
        <v>1</v>
      </c>
      <c r="P149" s="102">
        <f t="shared" si="74"/>
        <v>0</v>
      </c>
      <c r="Q149" s="6" t="str">
        <f t="shared" si="56"/>
        <v/>
      </c>
      <c r="R149" s="85">
        <f t="shared" si="78"/>
        <v>0</v>
      </c>
      <c r="S149" s="27">
        <v>34845</v>
      </c>
      <c r="T149">
        <v>9.2799997329711896</v>
      </c>
      <c r="U149">
        <v>12.939999580383301</v>
      </c>
      <c r="V149">
        <v>8</v>
      </c>
      <c r="W149">
        <v>16.343930042815099</v>
      </c>
      <c r="X149" s="36">
        <f t="shared" si="60"/>
        <v>0.84860750151520947</v>
      </c>
      <c r="Y149" s="41">
        <f t="shared" si="66"/>
        <v>50</v>
      </c>
      <c r="Z149" s="42">
        <f t="shared" si="67"/>
        <v>1</v>
      </c>
      <c r="AA149" s="61">
        <f t="shared" si="61"/>
        <v>12.024999618530273</v>
      </c>
      <c r="AB149" s="35">
        <f t="shared" si="62"/>
        <v>1</v>
      </c>
      <c r="AC149" s="76">
        <f t="shared" si="69"/>
        <v>1</v>
      </c>
      <c r="AD149" s="89">
        <f t="shared" si="72"/>
        <v>1</v>
      </c>
      <c r="AE149" s="168">
        <f t="shared" si="76"/>
        <v>5.7478389668542101E-2</v>
      </c>
      <c r="AF149" s="165">
        <f t="shared" si="81"/>
        <v>0</v>
      </c>
      <c r="AG149" s="70">
        <f t="shared" si="71"/>
        <v>1</v>
      </c>
      <c r="AH149" s="102">
        <f t="shared" si="75"/>
        <v>0</v>
      </c>
      <c r="AI149" s="6" t="str">
        <f t="shared" si="63"/>
        <v/>
      </c>
      <c r="AJ149" s="85">
        <f t="shared" si="79"/>
        <v>1</v>
      </c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CO149">
        <v>6.8</v>
      </c>
      <c r="CP149" s="39">
        <v>18.5</v>
      </c>
      <c r="CS149">
        <v>0</v>
      </c>
    </row>
    <row r="150" spans="1:97" ht="15.6">
      <c r="A150" s="207">
        <v>34481</v>
      </c>
      <c r="B150">
        <v>8.5500001907348597</v>
      </c>
      <c r="C150">
        <v>17.680000305175799</v>
      </c>
      <c r="D150">
        <v>0.5</v>
      </c>
      <c r="E150">
        <v>16.229711713598601</v>
      </c>
      <c r="F150" s="36">
        <f t="shared" si="57"/>
        <v>1.4232369260209385</v>
      </c>
      <c r="G150" s="41">
        <f t="shared" si="64"/>
        <v>0</v>
      </c>
      <c r="H150" s="42">
        <f t="shared" si="65"/>
        <v>0</v>
      </c>
      <c r="I150" s="61">
        <f t="shared" si="58"/>
        <v>15.397500276565564</v>
      </c>
      <c r="J150" s="35" t="str">
        <f t="shared" si="59"/>
        <v xml:space="preserve"> </v>
      </c>
      <c r="K150" s="89" t="str">
        <f t="shared" si="68"/>
        <v/>
      </c>
      <c r="L150" s="89">
        <f t="shared" si="73"/>
        <v>1</v>
      </c>
      <c r="M150" s="168">
        <f t="shared" si="77"/>
        <v>9.308912052001754E-2</v>
      </c>
      <c r="N150" s="165">
        <f t="shared" si="80"/>
        <v>0</v>
      </c>
      <c r="O150" s="70">
        <f t="shared" si="70"/>
        <v>1</v>
      </c>
      <c r="P150" s="102">
        <f t="shared" si="74"/>
        <v>0</v>
      </c>
      <c r="Q150" s="6" t="str">
        <f t="shared" si="56"/>
        <v/>
      </c>
      <c r="R150" s="85">
        <f t="shared" si="78"/>
        <v>0</v>
      </c>
      <c r="S150" s="27">
        <v>34846</v>
      </c>
      <c r="T150">
        <v>5.9400000572204599</v>
      </c>
      <c r="U150">
        <v>12.710000038146999</v>
      </c>
      <c r="V150">
        <v>1.29999995231628</v>
      </c>
      <c r="W150">
        <v>16.229711713598601</v>
      </c>
      <c r="X150" s="36">
        <f t="shared" si="60"/>
        <v>1.0753173140387438</v>
      </c>
      <c r="Y150" s="41">
        <f t="shared" si="66"/>
        <v>50</v>
      </c>
      <c r="Z150" s="42">
        <f t="shared" si="67"/>
        <v>1</v>
      </c>
      <c r="AA150" s="61">
        <f t="shared" si="61"/>
        <v>11.017500042915364</v>
      </c>
      <c r="AB150" s="35">
        <f t="shared" si="62"/>
        <v>1</v>
      </c>
      <c r="AC150" s="76">
        <f t="shared" si="69"/>
        <v>1</v>
      </c>
      <c r="AD150" s="89">
        <f t="shared" si="72"/>
        <v>1</v>
      </c>
      <c r="AE150" s="168">
        <f t="shared" si="76"/>
        <v>4.7052251976747485E-2</v>
      </c>
      <c r="AF150" s="165">
        <f t="shared" si="81"/>
        <v>0</v>
      </c>
      <c r="AG150" s="70">
        <f t="shared" si="71"/>
        <v>1</v>
      </c>
      <c r="AH150" s="102">
        <f t="shared" si="75"/>
        <v>0</v>
      </c>
      <c r="AI150" s="6" t="str">
        <f t="shared" si="63"/>
        <v/>
      </c>
      <c r="AJ150" s="85">
        <f t="shared" si="79"/>
        <v>1</v>
      </c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CO150" s="39">
        <v>6</v>
      </c>
      <c r="CP150">
        <v>22.1</v>
      </c>
      <c r="CS150">
        <v>0</v>
      </c>
    </row>
    <row r="151" spans="1:97" ht="15.6">
      <c r="A151" s="27">
        <v>34482</v>
      </c>
      <c r="B151">
        <v>8.1999998092651403</v>
      </c>
      <c r="C151">
        <v>17.299999237060501</v>
      </c>
      <c r="D151">
        <v>0</v>
      </c>
      <c r="E151">
        <v>16.1195769615776</v>
      </c>
      <c r="F151" s="36">
        <f t="shared" si="57"/>
        <v>1.3945923612083997</v>
      </c>
      <c r="G151" s="41">
        <f t="shared" si="64"/>
        <v>0</v>
      </c>
      <c r="H151" s="42">
        <f t="shared" si="65"/>
        <v>0</v>
      </c>
      <c r="I151" s="61">
        <f t="shared" si="58"/>
        <v>15.024999380111661</v>
      </c>
      <c r="J151" s="35" t="str">
        <f t="shared" si="59"/>
        <v xml:space="preserve"> </v>
      </c>
      <c r="K151" s="89" t="str">
        <f t="shared" si="68"/>
        <v/>
      </c>
      <c r="L151" s="89">
        <f t="shared" si="73"/>
        <v>1</v>
      </c>
      <c r="M151" s="168">
        <f t="shared" si="77"/>
        <v>8.9346164215732785E-2</v>
      </c>
      <c r="N151" s="165">
        <f t="shared" si="80"/>
        <v>0</v>
      </c>
      <c r="O151" s="70">
        <f t="shared" si="70"/>
        <v>1</v>
      </c>
      <c r="P151" s="102">
        <f t="shared" si="74"/>
        <v>0</v>
      </c>
      <c r="Q151" s="6">
        <f t="shared" si="56"/>
        <v>34482</v>
      </c>
      <c r="R151" s="85">
        <f t="shared" si="78"/>
        <v>1</v>
      </c>
      <c r="S151" s="27">
        <v>34847</v>
      </c>
      <c r="T151">
        <v>7.1900000572204599</v>
      </c>
      <c r="U151">
        <v>15.5100002288818</v>
      </c>
      <c r="V151">
        <v>0.10000000149011599</v>
      </c>
      <c r="W151">
        <v>16.1195769615776</v>
      </c>
      <c r="X151" s="36">
        <f t="shared" si="60"/>
        <v>1.2723764450351218</v>
      </c>
      <c r="Y151" s="41">
        <f t="shared" si="66"/>
        <v>49.082098845462021</v>
      </c>
      <c r="Z151" s="42">
        <f t="shared" si="67"/>
        <v>0.98164197690924038</v>
      </c>
      <c r="AA151" s="61">
        <f t="shared" si="61"/>
        <v>13.430000185966465</v>
      </c>
      <c r="AB151" s="35">
        <f t="shared" si="62"/>
        <v>1</v>
      </c>
      <c r="AC151" s="76">
        <f t="shared" si="69"/>
        <v>1</v>
      </c>
      <c r="AD151" s="89">
        <f t="shared" si="72"/>
        <v>1</v>
      </c>
      <c r="AE151" s="168">
        <f t="shared" si="76"/>
        <v>7.2509116630452619E-2</v>
      </c>
      <c r="AF151" s="165">
        <f t="shared" si="81"/>
        <v>0</v>
      </c>
      <c r="AG151" s="70">
        <f t="shared" si="71"/>
        <v>1</v>
      </c>
      <c r="AH151" s="102">
        <f t="shared" si="75"/>
        <v>0</v>
      </c>
      <c r="AI151" s="6" t="str">
        <f t="shared" si="63"/>
        <v/>
      </c>
      <c r="AJ151" s="85">
        <f t="shared" si="79"/>
        <v>0</v>
      </c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CO151">
        <v>5.8</v>
      </c>
      <c r="CP151">
        <v>23.3</v>
      </c>
      <c r="CS151">
        <v>0</v>
      </c>
    </row>
    <row r="152" spans="1:97" ht="15.6">
      <c r="A152" s="27">
        <v>34483</v>
      </c>
      <c r="B152">
        <v>8.4600000381469709</v>
      </c>
      <c r="C152">
        <v>18.860000610351602</v>
      </c>
      <c r="D152">
        <v>2.5</v>
      </c>
      <c r="E152">
        <v>16.0135516241935</v>
      </c>
      <c r="F152" s="36">
        <f t="shared" si="57"/>
        <v>1.5251930591128775</v>
      </c>
      <c r="G152" s="41">
        <f t="shared" si="64"/>
        <v>1.2798455527096979</v>
      </c>
      <c r="H152" s="42">
        <f t="shared" si="65"/>
        <v>2.5596911054193958E-2</v>
      </c>
      <c r="I152" s="61">
        <f t="shared" si="58"/>
        <v>16.260000467300443</v>
      </c>
      <c r="J152" s="35" t="str">
        <f t="shared" si="59"/>
        <v xml:space="preserve"> </v>
      </c>
      <c r="K152" s="89" t="str">
        <f t="shared" si="68"/>
        <v/>
      </c>
      <c r="L152" s="89">
        <f t="shared" si="73"/>
        <v>1</v>
      </c>
      <c r="M152" s="168">
        <f t="shared" si="77"/>
        <v>0.10122498113249817</v>
      </c>
      <c r="N152" s="165">
        <f t="shared" si="80"/>
        <v>0</v>
      </c>
      <c r="O152" s="70">
        <f t="shared" si="70"/>
        <v>1</v>
      </c>
      <c r="P152" s="102">
        <f t="shared" si="74"/>
        <v>0</v>
      </c>
      <c r="Q152" s="6" t="str">
        <f t="shared" si="56"/>
        <v/>
      </c>
      <c r="R152" s="85">
        <f t="shared" si="78"/>
        <v>1</v>
      </c>
      <c r="S152" s="27">
        <v>34848</v>
      </c>
      <c r="T152">
        <v>2.21000003814697</v>
      </c>
      <c r="U152">
        <v>13.2600002288818</v>
      </c>
      <c r="V152">
        <v>0</v>
      </c>
      <c r="W152">
        <v>16.0135516241935</v>
      </c>
      <c r="X152" s="36">
        <f t="shared" si="60"/>
        <v>1.2760462720238936</v>
      </c>
      <c r="Y152" s="41">
        <f t="shared" si="66"/>
        <v>48.061261827842905</v>
      </c>
      <c r="Z152" s="42">
        <f t="shared" si="67"/>
        <v>0.9612252365568581</v>
      </c>
      <c r="AA152" s="61">
        <f t="shared" si="61"/>
        <v>10.497500181198092</v>
      </c>
      <c r="AB152" s="35">
        <f t="shared" si="62"/>
        <v>1</v>
      </c>
      <c r="AC152" s="76">
        <f t="shared" si="69"/>
        <v>1</v>
      </c>
      <c r="AD152" s="89">
        <f t="shared" si="72"/>
        <v>1</v>
      </c>
      <c r="AE152" s="168">
        <f t="shared" si="76"/>
        <v>4.1873779679073478E-2</v>
      </c>
      <c r="AF152" s="165">
        <f t="shared" si="81"/>
        <v>0</v>
      </c>
      <c r="AG152" s="70">
        <f t="shared" si="71"/>
        <v>1</v>
      </c>
      <c r="AH152" s="102">
        <f t="shared" si="75"/>
        <v>0</v>
      </c>
      <c r="AI152" s="6" t="str">
        <f t="shared" si="63"/>
        <v/>
      </c>
      <c r="AJ152" s="85">
        <f t="shared" si="79"/>
        <v>0</v>
      </c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CO152">
        <v>9</v>
      </c>
      <c r="CP152">
        <v>20</v>
      </c>
      <c r="CS152">
        <v>0</v>
      </c>
    </row>
    <row r="153" spans="1:97" ht="15.6">
      <c r="A153" s="27">
        <v>34484</v>
      </c>
      <c r="B153">
        <v>7.1500000953674299</v>
      </c>
      <c r="C153">
        <v>21.2700004577637</v>
      </c>
      <c r="D153">
        <v>0</v>
      </c>
      <c r="E153">
        <v>15.911661538887699</v>
      </c>
      <c r="F153" s="36">
        <f t="shared" si="57"/>
        <v>1.796719642428499</v>
      </c>
      <c r="G153" s="41">
        <f t="shared" si="64"/>
        <v>0</v>
      </c>
      <c r="H153" s="42">
        <f t="shared" si="65"/>
        <v>0</v>
      </c>
      <c r="I153" s="61">
        <f t="shared" si="58"/>
        <v>17.740000367164633</v>
      </c>
      <c r="J153" s="35" t="str">
        <f t="shared" si="59"/>
        <v xml:space="preserve"> </v>
      </c>
      <c r="K153" s="89" t="str">
        <f t="shared" si="68"/>
        <v/>
      </c>
      <c r="L153" s="89">
        <f t="shared" si="73"/>
        <v>1</v>
      </c>
      <c r="M153" s="168">
        <f t="shared" si="77"/>
        <v>0.11226635021263104</v>
      </c>
      <c r="N153" s="165">
        <f t="shared" si="80"/>
        <v>1</v>
      </c>
      <c r="O153" s="70">
        <f t="shared" si="70"/>
        <v>1</v>
      </c>
      <c r="P153" s="102">
        <f t="shared" si="74"/>
        <v>0</v>
      </c>
      <c r="Q153" s="6" t="str">
        <f t="shared" si="56"/>
        <v/>
      </c>
      <c r="R153" s="85">
        <f t="shared" si="78"/>
        <v>1</v>
      </c>
      <c r="S153" s="27">
        <v>34849</v>
      </c>
      <c r="T153">
        <v>3.25</v>
      </c>
      <c r="U153">
        <v>12.2799997329712</v>
      </c>
      <c r="V153">
        <v>0.10000000149011599</v>
      </c>
      <c r="W153">
        <v>15.911661538887699</v>
      </c>
      <c r="X153" s="36">
        <f t="shared" si="60"/>
        <v>1.1475376606482248</v>
      </c>
      <c r="Y153" s="41">
        <f t="shared" si="66"/>
        <v>47.243231700814441</v>
      </c>
      <c r="Z153" s="42">
        <f t="shared" si="67"/>
        <v>0.94486463401628884</v>
      </c>
      <c r="AA153" s="61">
        <f t="shared" si="61"/>
        <v>10.022499799728401</v>
      </c>
      <c r="AB153" s="35">
        <f t="shared" si="62"/>
        <v>1</v>
      </c>
      <c r="AC153" s="76">
        <f t="shared" si="69"/>
        <v>1</v>
      </c>
      <c r="AD153" s="89">
        <f t="shared" si="72"/>
        <v>1</v>
      </c>
      <c r="AE153" s="168">
        <f t="shared" si="76"/>
        <v>3.7294582465420098E-2</v>
      </c>
      <c r="AF153" s="165">
        <f t="shared" si="81"/>
        <v>0</v>
      </c>
      <c r="AG153" s="70">
        <f t="shared" si="71"/>
        <v>1</v>
      </c>
      <c r="AH153" s="102">
        <f t="shared" si="75"/>
        <v>0</v>
      </c>
      <c r="AI153" s="6" t="str">
        <f t="shared" si="63"/>
        <v/>
      </c>
      <c r="AJ153" s="85">
        <f t="shared" si="79"/>
        <v>0</v>
      </c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CO153">
        <v>4.9000000000000004</v>
      </c>
      <c r="CP153">
        <v>22</v>
      </c>
      <c r="CS153">
        <v>0</v>
      </c>
    </row>
    <row r="154" spans="1:97" ht="15.6">
      <c r="A154" s="27">
        <v>34485</v>
      </c>
      <c r="B154">
        <v>9.9499998092651403</v>
      </c>
      <c r="C154">
        <v>18</v>
      </c>
      <c r="D154">
        <v>0</v>
      </c>
      <c r="E154">
        <v>15.813932543101499</v>
      </c>
      <c r="F154" s="36">
        <f t="shared" si="57"/>
        <v>1.3383975618891635</v>
      </c>
      <c r="G154" s="41">
        <f t="shared" si="64"/>
        <v>0</v>
      </c>
      <c r="H154" s="42">
        <f t="shared" si="65"/>
        <v>0</v>
      </c>
      <c r="I154" s="61">
        <f t="shared" si="58"/>
        <v>15.987499952316284</v>
      </c>
      <c r="J154" s="35" t="str">
        <f t="shared" si="59"/>
        <v xml:space="preserve"> </v>
      </c>
      <c r="K154" s="89" t="str">
        <f t="shared" si="68"/>
        <v/>
      </c>
      <c r="L154" s="89">
        <f t="shared" si="73"/>
        <v>1</v>
      </c>
      <c r="M154" s="168">
        <f t="shared" si="77"/>
        <v>9.8750763528862695E-2</v>
      </c>
      <c r="N154" s="165">
        <f t="shared" si="80"/>
        <v>1</v>
      </c>
      <c r="O154" s="70">
        <f t="shared" si="70"/>
        <v>1</v>
      </c>
      <c r="P154" s="102">
        <f t="shared" si="74"/>
        <v>0</v>
      </c>
      <c r="Q154" s="6" t="str">
        <f t="shared" si="56"/>
        <v/>
      </c>
      <c r="R154" s="85">
        <f t="shared" si="78"/>
        <v>1</v>
      </c>
      <c r="S154" s="27">
        <v>34850</v>
      </c>
      <c r="T154">
        <v>4.2399997711181596</v>
      </c>
      <c r="U154">
        <v>15.1300001144409</v>
      </c>
      <c r="V154">
        <v>0.10000000149011599</v>
      </c>
      <c r="W154">
        <v>15.813932543101499</v>
      </c>
      <c r="X154" s="36">
        <f t="shared" si="60"/>
        <v>1.3465153873359299</v>
      </c>
      <c r="Y154" s="41">
        <f t="shared" si="66"/>
        <v>46.266019392435815</v>
      </c>
      <c r="Z154" s="42">
        <f t="shared" si="67"/>
        <v>0.92532038784871629</v>
      </c>
      <c r="AA154" s="61">
        <f t="shared" si="61"/>
        <v>12.407500028610215</v>
      </c>
      <c r="AB154" s="35">
        <f t="shared" si="62"/>
        <v>1</v>
      </c>
      <c r="AC154" s="76" t="str">
        <f t="shared" si="69"/>
        <v/>
      </c>
      <c r="AD154" s="89">
        <f t="shared" si="72"/>
        <v>1</v>
      </c>
      <c r="AE154" s="168">
        <f t="shared" si="76"/>
        <v>6.1536116747326987E-2</v>
      </c>
      <c r="AF154" s="165">
        <f t="shared" si="81"/>
        <v>0</v>
      </c>
      <c r="AG154" s="70">
        <f t="shared" si="71"/>
        <v>1</v>
      </c>
      <c r="AH154" s="102">
        <f t="shared" si="75"/>
        <v>0</v>
      </c>
      <c r="AI154" s="6" t="str">
        <f t="shared" si="63"/>
        <v/>
      </c>
      <c r="AJ154" s="85">
        <f t="shared" si="79"/>
        <v>0</v>
      </c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CO154">
        <v>8.3000000000000007</v>
      </c>
      <c r="CP154">
        <v>23.5</v>
      </c>
      <c r="CS154">
        <v>0</v>
      </c>
    </row>
    <row r="155" spans="1:97" ht="15.6">
      <c r="A155" s="27">
        <v>34486</v>
      </c>
      <c r="B155">
        <v>4.78999996185303</v>
      </c>
      <c r="C155">
        <v>19.719999313354499</v>
      </c>
      <c r="D155">
        <v>0.10000000149011599</v>
      </c>
      <c r="E155">
        <v>15.7203904742763</v>
      </c>
      <c r="F155" s="36">
        <f t="shared" si="57"/>
        <v>1.7138456333731704</v>
      </c>
      <c r="G155" s="41">
        <f t="shared" si="64"/>
        <v>0</v>
      </c>
      <c r="H155" s="42">
        <f t="shared" si="65"/>
        <v>0</v>
      </c>
      <c r="I155" s="61">
        <f t="shared" si="58"/>
        <v>15.987499475479133</v>
      </c>
      <c r="J155" s="35" t="str">
        <f t="shared" si="59"/>
        <v xml:space="preserve"> </v>
      </c>
      <c r="K155" s="89" t="str">
        <f t="shared" si="68"/>
        <v/>
      </c>
      <c r="L155" s="89">
        <f t="shared" si="73"/>
        <v>1</v>
      </c>
      <c r="M155" s="168">
        <f t="shared" si="77"/>
        <v>9.8750759112814473E-2</v>
      </c>
      <c r="N155" s="165">
        <f t="shared" si="80"/>
        <v>1</v>
      </c>
      <c r="O155" s="70">
        <f t="shared" si="70"/>
        <v>1</v>
      </c>
      <c r="P155" s="102">
        <f t="shared" si="74"/>
        <v>0</v>
      </c>
      <c r="Q155" s="6" t="str">
        <f t="shared" si="56"/>
        <v/>
      </c>
      <c r="R155" s="85">
        <f t="shared" si="78"/>
        <v>1</v>
      </c>
      <c r="S155" s="27">
        <v>34851</v>
      </c>
      <c r="T155">
        <v>2.25</v>
      </c>
      <c r="U155">
        <v>15.5100002288818</v>
      </c>
      <c r="V155">
        <v>0</v>
      </c>
      <c r="W155">
        <v>15.7203904742763</v>
      </c>
      <c r="X155" s="36">
        <f t="shared" si="60"/>
        <v>1.4337805138283712</v>
      </c>
      <c r="Y155" s="41">
        <f t="shared" si="66"/>
        <v>45.11899498137312</v>
      </c>
      <c r="Z155" s="42">
        <f t="shared" si="67"/>
        <v>0.90237989962746246</v>
      </c>
      <c r="AA155" s="61">
        <f t="shared" si="61"/>
        <v>12.19500017166135</v>
      </c>
      <c r="AB155" s="35">
        <f t="shared" si="62"/>
        <v>1</v>
      </c>
      <c r="AC155" s="76" t="str">
        <f t="shared" si="69"/>
        <v/>
      </c>
      <c r="AD155" s="89">
        <f t="shared" si="72"/>
        <v>1</v>
      </c>
      <c r="AE155" s="168">
        <f t="shared" si="76"/>
        <v>5.927671662909173E-2</v>
      </c>
      <c r="AF155" s="165">
        <f t="shared" si="81"/>
        <v>0</v>
      </c>
      <c r="AG155" s="70">
        <f t="shared" si="71"/>
        <v>1</v>
      </c>
      <c r="AH155" s="102">
        <f t="shared" si="75"/>
        <v>0</v>
      </c>
      <c r="AI155" s="6" t="str">
        <f t="shared" si="63"/>
        <v/>
      </c>
      <c r="AJ155" s="85">
        <f t="shared" si="79"/>
        <v>0</v>
      </c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CO155">
        <v>9</v>
      </c>
      <c r="CP155">
        <v>25</v>
      </c>
      <c r="CS155">
        <v>0</v>
      </c>
    </row>
    <row r="156" spans="1:97" ht="15.6">
      <c r="A156" s="27">
        <v>34487</v>
      </c>
      <c r="B156">
        <v>4.4299998283386204</v>
      </c>
      <c r="C156">
        <v>21.309999465942401</v>
      </c>
      <c r="D156">
        <v>0</v>
      </c>
      <c r="E156">
        <v>15.631061169853499</v>
      </c>
      <c r="F156" s="36">
        <f t="shared" si="57"/>
        <v>1.8490565853236831</v>
      </c>
      <c r="G156" s="41">
        <f t="shared" si="64"/>
        <v>0</v>
      </c>
      <c r="H156" s="42">
        <f t="shared" si="65"/>
        <v>0</v>
      </c>
      <c r="I156" s="61">
        <f t="shared" si="58"/>
        <v>17.089999556541457</v>
      </c>
      <c r="J156" s="35" t="str">
        <f t="shared" si="59"/>
        <v xml:space="preserve"> </v>
      </c>
      <c r="K156" s="89" t="str">
        <f t="shared" si="68"/>
        <v/>
      </c>
      <c r="L156" s="89">
        <f t="shared" si="73"/>
        <v>1</v>
      </c>
      <c r="M156" s="168">
        <f t="shared" si="77"/>
        <v>0.10801490709719073</v>
      </c>
      <c r="N156" s="165">
        <f t="shared" si="80"/>
        <v>1</v>
      </c>
      <c r="O156" s="70">
        <f t="shared" si="70"/>
        <v>1</v>
      </c>
      <c r="P156" s="102">
        <f t="shared" si="74"/>
        <v>0</v>
      </c>
      <c r="Q156" s="6" t="str">
        <f t="shared" si="56"/>
        <v/>
      </c>
      <c r="R156" s="85">
        <f t="shared" si="78"/>
        <v>0</v>
      </c>
      <c r="S156" s="27">
        <v>34852</v>
      </c>
      <c r="T156">
        <v>3.1700000762939502</v>
      </c>
      <c r="U156">
        <v>15.939999580383301</v>
      </c>
      <c r="V156">
        <v>0</v>
      </c>
      <c r="W156">
        <v>15.631061169853499</v>
      </c>
      <c r="X156" s="36">
        <f t="shared" si="60"/>
        <v>1.434439946024026</v>
      </c>
      <c r="Y156" s="41">
        <f t="shared" si="66"/>
        <v>43.971443024553899</v>
      </c>
      <c r="Z156" s="42">
        <f t="shared" si="67"/>
        <v>0.87942886049107794</v>
      </c>
      <c r="AA156" s="61">
        <f t="shared" si="61"/>
        <v>12.747499704360964</v>
      </c>
      <c r="AB156" s="35">
        <f t="shared" si="62"/>
        <v>1</v>
      </c>
      <c r="AC156" s="76" t="str">
        <f t="shared" si="69"/>
        <v/>
      </c>
      <c r="AD156" s="89">
        <f t="shared" si="72"/>
        <v>1</v>
      </c>
      <c r="AE156" s="168">
        <f t="shared" si="76"/>
        <v>6.5172030141215198E-2</v>
      </c>
      <c r="AF156" s="165">
        <f t="shared" si="81"/>
        <v>0</v>
      </c>
      <c r="AG156" s="70">
        <f t="shared" si="71"/>
        <v>1</v>
      </c>
      <c r="AH156" s="102">
        <f t="shared" si="75"/>
        <v>0</v>
      </c>
      <c r="AI156" s="6" t="str">
        <f t="shared" si="63"/>
        <v/>
      </c>
      <c r="AJ156" s="85">
        <f t="shared" si="79"/>
        <v>0</v>
      </c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CO156">
        <v>9.8000000000000007</v>
      </c>
      <c r="CP156">
        <v>20.5</v>
      </c>
      <c r="CS156">
        <v>0</v>
      </c>
    </row>
    <row r="157" spans="1:97" ht="15.6">
      <c r="A157" s="27">
        <v>34488</v>
      </c>
      <c r="B157">
        <v>6.3800001144409197</v>
      </c>
      <c r="C157">
        <v>17.2700004577637</v>
      </c>
      <c r="D157">
        <v>0</v>
      </c>
      <c r="E157">
        <v>15.5459704672743</v>
      </c>
      <c r="F157" s="36">
        <f t="shared" si="57"/>
        <v>1.4267632023737227</v>
      </c>
      <c r="G157" s="41">
        <f t="shared" si="64"/>
        <v>0</v>
      </c>
      <c r="H157" s="42">
        <f t="shared" si="65"/>
        <v>0</v>
      </c>
      <c r="I157" s="61">
        <f t="shared" si="58"/>
        <v>14.547500371933005</v>
      </c>
      <c r="J157" s="35" t="str">
        <f t="shared" si="59"/>
        <v xml:space="preserve"> </v>
      </c>
      <c r="K157" s="89" t="str">
        <f t="shared" si="68"/>
        <v/>
      </c>
      <c r="L157" s="89">
        <f t="shared" si="73"/>
        <v>1</v>
      </c>
      <c r="M157" s="168">
        <f t="shared" si="77"/>
        <v>8.4409985891287329E-2</v>
      </c>
      <c r="N157" s="165">
        <f t="shared" si="80"/>
        <v>0</v>
      </c>
      <c r="O157" s="70">
        <f t="shared" si="70"/>
        <v>1</v>
      </c>
      <c r="P157" s="102">
        <f t="shared" si="74"/>
        <v>0</v>
      </c>
      <c r="Q157" s="6" t="str">
        <f t="shared" si="56"/>
        <v/>
      </c>
      <c r="R157" s="85">
        <f t="shared" si="78"/>
        <v>0</v>
      </c>
      <c r="S157" s="27">
        <v>34853</v>
      </c>
      <c r="T157">
        <v>3.5799999237060498</v>
      </c>
      <c r="U157">
        <v>16.299999237060501</v>
      </c>
      <c r="V157">
        <v>0</v>
      </c>
      <c r="W157">
        <v>15.5459704672743</v>
      </c>
      <c r="X157" s="36">
        <f t="shared" si="60"/>
        <v>1.4438749575524392</v>
      </c>
      <c r="Y157" s="41">
        <f t="shared" si="66"/>
        <v>42.816343058511947</v>
      </c>
      <c r="Z157" s="42">
        <f t="shared" si="67"/>
        <v>0.85632686117023893</v>
      </c>
      <c r="AA157" s="61">
        <f t="shared" si="61"/>
        <v>13.119999408721888</v>
      </c>
      <c r="AB157" s="35">
        <f t="shared" si="62"/>
        <v>1</v>
      </c>
      <c r="AC157" s="76" t="str">
        <f t="shared" si="69"/>
        <v/>
      </c>
      <c r="AD157" s="89">
        <f t="shared" si="72"/>
        <v>1</v>
      </c>
      <c r="AE157" s="168">
        <f t="shared" si="76"/>
        <v>6.9174059570861882E-2</v>
      </c>
      <c r="AF157" s="165">
        <f t="shared" si="81"/>
        <v>0</v>
      </c>
      <c r="AG157" s="70">
        <f t="shared" si="71"/>
        <v>1</v>
      </c>
      <c r="AH157" s="102">
        <f t="shared" si="75"/>
        <v>0</v>
      </c>
      <c r="AI157" s="6">
        <f t="shared" si="63"/>
        <v>34853</v>
      </c>
      <c r="AJ157" s="85">
        <f t="shared" si="79"/>
        <v>1</v>
      </c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CO157">
        <v>12</v>
      </c>
      <c r="CP157">
        <v>24.3</v>
      </c>
      <c r="CS157">
        <v>0</v>
      </c>
    </row>
    <row r="158" spans="1:97" ht="15.6">
      <c r="A158" s="27">
        <v>34489</v>
      </c>
      <c r="B158">
        <v>10</v>
      </c>
      <c r="C158">
        <v>18.040000915527301</v>
      </c>
      <c r="D158">
        <v>0</v>
      </c>
      <c r="E158">
        <v>15.4651442039803</v>
      </c>
      <c r="F158" s="36">
        <f t="shared" si="57"/>
        <v>1.3099175363162903</v>
      </c>
      <c r="G158" s="41">
        <f t="shared" si="64"/>
        <v>0</v>
      </c>
      <c r="H158" s="42">
        <f t="shared" si="65"/>
        <v>0</v>
      </c>
      <c r="I158" s="61">
        <f t="shared" si="58"/>
        <v>16.030000686645476</v>
      </c>
      <c r="J158" s="35" t="str">
        <f t="shared" si="59"/>
        <v xml:space="preserve"> </v>
      </c>
      <c r="K158" s="89" t="str">
        <f t="shared" si="68"/>
        <v/>
      </c>
      <c r="L158" s="89">
        <f t="shared" si="73"/>
        <v>1</v>
      </c>
      <c r="M158" s="168">
        <f t="shared" si="77"/>
        <v>9.914321563567631E-2</v>
      </c>
      <c r="N158" s="165">
        <f t="shared" si="80"/>
        <v>0</v>
      </c>
      <c r="O158" s="70">
        <f t="shared" si="70"/>
        <v>1</v>
      </c>
      <c r="P158" s="102">
        <f t="shared" si="74"/>
        <v>0</v>
      </c>
      <c r="Q158" s="6" t="str">
        <f t="shared" si="56"/>
        <v/>
      </c>
      <c r="R158" s="85">
        <f t="shared" si="78"/>
        <v>0</v>
      </c>
      <c r="S158" s="27">
        <v>34854</v>
      </c>
      <c r="T158">
        <v>2.0299999713897701</v>
      </c>
      <c r="U158">
        <v>15.939999580383301</v>
      </c>
      <c r="V158">
        <v>0</v>
      </c>
      <c r="W158">
        <v>15.4651442039803</v>
      </c>
      <c r="X158" s="36">
        <f t="shared" si="60"/>
        <v>1.4503436957642657</v>
      </c>
      <c r="Y158" s="41">
        <f t="shared" si="66"/>
        <v>41.656068101900537</v>
      </c>
      <c r="Z158" s="42">
        <f t="shared" si="67"/>
        <v>0.83312136203801079</v>
      </c>
      <c r="AA158" s="61">
        <f t="shared" si="61"/>
        <v>12.462499678134918</v>
      </c>
      <c r="AB158" s="35">
        <f t="shared" si="62"/>
        <v>1</v>
      </c>
      <c r="AC158" s="76" t="str">
        <f t="shared" si="69"/>
        <v/>
      </c>
      <c r="AD158" s="89">
        <f t="shared" si="72"/>
        <v>1</v>
      </c>
      <c r="AE158" s="168">
        <f t="shared" si="76"/>
        <v>6.2122714384604545E-2</v>
      </c>
      <c r="AF158" s="165">
        <f t="shared" si="81"/>
        <v>0</v>
      </c>
      <c r="AG158" s="70">
        <f t="shared" si="71"/>
        <v>1</v>
      </c>
      <c r="AH158" s="102">
        <f t="shared" si="75"/>
        <v>0</v>
      </c>
      <c r="AI158" s="6" t="str">
        <f t="shared" si="63"/>
        <v/>
      </c>
      <c r="AJ158" s="85">
        <f t="shared" si="79"/>
        <v>1</v>
      </c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CO158">
        <v>12.3</v>
      </c>
      <c r="CP158">
        <v>23</v>
      </c>
      <c r="CS158">
        <v>0</v>
      </c>
    </row>
    <row r="159" spans="1:97" ht="15.6">
      <c r="A159" s="27">
        <v>34490</v>
      </c>
      <c r="B159">
        <v>9.25</v>
      </c>
      <c r="C159">
        <v>16.569999694824201</v>
      </c>
      <c r="D159">
        <v>0</v>
      </c>
      <c r="E159">
        <v>15.388608217412701</v>
      </c>
      <c r="F159" s="36">
        <f t="shared" si="57"/>
        <v>1.2003183359440539</v>
      </c>
      <c r="G159" s="41">
        <f t="shared" si="64"/>
        <v>0</v>
      </c>
      <c r="H159" s="42">
        <f t="shared" si="65"/>
        <v>0</v>
      </c>
      <c r="I159" s="61">
        <f t="shared" si="58"/>
        <v>14.73999977111815</v>
      </c>
      <c r="J159" s="35" t="str">
        <f t="shared" si="59"/>
        <v xml:space="preserve"> </v>
      </c>
      <c r="K159" s="89" t="str">
        <f t="shared" si="68"/>
        <v/>
      </c>
      <c r="L159" s="89">
        <f t="shared" si="73"/>
        <v>1</v>
      </c>
      <c r="M159" s="168">
        <f t="shared" si="77"/>
        <v>8.641572190962063E-2</v>
      </c>
      <c r="N159" s="165">
        <f t="shared" si="80"/>
        <v>0</v>
      </c>
      <c r="O159" s="70">
        <f t="shared" si="70"/>
        <v>1</v>
      </c>
      <c r="P159" s="102">
        <f t="shared" si="74"/>
        <v>0</v>
      </c>
      <c r="Q159" s="6" t="str">
        <f t="shared" si="56"/>
        <v/>
      </c>
      <c r="R159" s="85">
        <f t="shared" si="78"/>
        <v>0</v>
      </c>
      <c r="S159" s="27">
        <v>34855</v>
      </c>
      <c r="T159">
        <v>2.3099999427795401</v>
      </c>
      <c r="U159">
        <v>15.1199998855591</v>
      </c>
      <c r="V159">
        <v>0</v>
      </c>
      <c r="W159">
        <v>15.388608217412701</v>
      </c>
      <c r="X159" s="36">
        <f t="shared" si="60"/>
        <v>1.3709679072319778</v>
      </c>
      <c r="Y159" s="41">
        <f t="shared" si="66"/>
        <v>40.559293776114956</v>
      </c>
      <c r="Z159" s="42">
        <f t="shared" si="67"/>
        <v>0.81118587552229915</v>
      </c>
      <c r="AA159" s="61">
        <f t="shared" si="61"/>
        <v>11.917499899864211</v>
      </c>
      <c r="AB159" s="35">
        <f t="shared" si="62"/>
        <v>1</v>
      </c>
      <c r="AC159" s="76" t="str">
        <f t="shared" si="69"/>
        <v/>
      </c>
      <c r="AD159" s="89">
        <f t="shared" si="72"/>
        <v>1</v>
      </c>
      <c r="AE159" s="168">
        <f t="shared" si="76"/>
        <v>5.6346028808038184E-2</v>
      </c>
      <c r="AF159" s="165">
        <f t="shared" si="81"/>
        <v>0</v>
      </c>
      <c r="AG159" s="70">
        <f t="shared" si="71"/>
        <v>1</v>
      </c>
      <c r="AH159" s="102">
        <f t="shared" si="75"/>
        <v>0</v>
      </c>
      <c r="AI159" s="6" t="str">
        <f t="shared" si="63"/>
        <v/>
      </c>
      <c r="AJ159" s="85">
        <f t="shared" si="79"/>
        <v>1</v>
      </c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CO159" s="39">
        <v>10</v>
      </c>
      <c r="CP159">
        <v>23.2</v>
      </c>
      <c r="CS159">
        <v>0</v>
      </c>
    </row>
    <row r="160" spans="1:97" ht="15.6">
      <c r="A160" s="27">
        <v>34491</v>
      </c>
      <c r="B160">
        <v>9.3299999237060494</v>
      </c>
      <c r="C160">
        <v>19.090000152587901</v>
      </c>
      <c r="D160">
        <v>0</v>
      </c>
      <c r="E160">
        <v>15.316388345012999</v>
      </c>
      <c r="F160" s="36">
        <f t="shared" si="57"/>
        <v>1.4379000854994042</v>
      </c>
      <c r="G160" s="41">
        <f t="shared" si="64"/>
        <v>0</v>
      </c>
      <c r="H160" s="42">
        <f t="shared" si="65"/>
        <v>0</v>
      </c>
      <c r="I160" s="61">
        <f t="shared" si="58"/>
        <v>16.650000095367439</v>
      </c>
      <c r="J160" s="35" t="str">
        <f t="shared" si="59"/>
        <v xml:space="preserve"> </v>
      </c>
      <c r="K160" s="89" t="str">
        <f t="shared" si="68"/>
        <v/>
      </c>
      <c r="L160" s="89">
        <f t="shared" si="73"/>
        <v>1</v>
      </c>
      <c r="M160" s="168">
        <f t="shared" si="77"/>
        <v>0.10457192362991148</v>
      </c>
      <c r="N160" s="165">
        <f t="shared" si="80"/>
        <v>0</v>
      </c>
      <c r="O160" s="70">
        <f t="shared" si="70"/>
        <v>1</v>
      </c>
      <c r="P160" s="102">
        <f t="shared" si="74"/>
        <v>0</v>
      </c>
      <c r="Q160" s="6" t="str">
        <f t="shared" si="56"/>
        <v/>
      </c>
      <c r="R160" s="85">
        <f t="shared" si="78"/>
        <v>0</v>
      </c>
      <c r="S160" s="27">
        <v>34856</v>
      </c>
      <c r="T160">
        <v>6.8299999237060502</v>
      </c>
      <c r="U160">
        <v>14.1400003433228</v>
      </c>
      <c r="V160">
        <v>16.799999237060501</v>
      </c>
      <c r="W160">
        <v>15.316388345012999</v>
      </c>
      <c r="X160" s="36">
        <f t="shared" si="60"/>
        <v>1.0995956345859443</v>
      </c>
      <c r="Y160" s="41">
        <f t="shared" si="66"/>
        <v>50</v>
      </c>
      <c r="Z160" s="42">
        <f t="shared" si="67"/>
        <v>1</v>
      </c>
      <c r="AA160" s="61">
        <f t="shared" si="61"/>
        <v>12.312500238418613</v>
      </c>
      <c r="AB160" s="35">
        <f t="shared" si="62"/>
        <v>1</v>
      </c>
      <c r="AC160" s="76">
        <f t="shared" si="69"/>
        <v>1</v>
      </c>
      <c r="AD160" s="89">
        <f t="shared" si="72"/>
        <v>1</v>
      </c>
      <c r="AE160" s="168">
        <f t="shared" si="76"/>
        <v>6.0524586083812566E-2</v>
      </c>
      <c r="AF160" s="165">
        <f t="shared" si="81"/>
        <v>0</v>
      </c>
      <c r="AG160" s="70">
        <f t="shared" si="71"/>
        <v>1</v>
      </c>
      <c r="AH160" s="102">
        <f t="shared" si="75"/>
        <v>0</v>
      </c>
      <c r="AI160" s="6" t="str">
        <f t="shared" si="63"/>
        <v/>
      </c>
      <c r="AJ160" s="85">
        <f t="shared" si="79"/>
        <v>1</v>
      </c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CO160">
        <v>7</v>
      </c>
      <c r="CP160">
        <v>22</v>
      </c>
      <c r="CS160">
        <v>0</v>
      </c>
    </row>
    <row r="161" spans="1:97" ht="15.6">
      <c r="A161" s="27">
        <v>34492</v>
      </c>
      <c r="B161">
        <v>9.4600000381469709</v>
      </c>
      <c r="C161">
        <v>14.579999923706101</v>
      </c>
      <c r="D161">
        <v>6.8000001907348597</v>
      </c>
      <c r="E161">
        <v>15.248510424222401</v>
      </c>
      <c r="F161" s="36">
        <f t="shared" si="57"/>
        <v>0.96589915717782227</v>
      </c>
      <c r="G161" s="41">
        <f t="shared" si="64"/>
        <v>6.0272808649926022</v>
      </c>
      <c r="H161" s="42">
        <f t="shared" si="65"/>
        <v>0.12054561729985204</v>
      </c>
      <c r="I161" s="61">
        <f t="shared" si="58"/>
        <v>13.299999952316318</v>
      </c>
      <c r="J161" s="35" t="str">
        <f t="shared" si="59"/>
        <v xml:space="preserve"> </v>
      </c>
      <c r="K161" s="89">
        <f t="shared" si="68"/>
        <v>1</v>
      </c>
      <c r="L161" s="89">
        <f t="shared" si="73"/>
        <v>1</v>
      </c>
      <c r="M161" s="168">
        <f t="shared" si="77"/>
        <v>7.1110694962954898E-2</v>
      </c>
      <c r="N161" s="165">
        <f t="shared" si="80"/>
        <v>0</v>
      </c>
      <c r="O161" s="70">
        <f t="shared" si="70"/>
        <v>1</v>
      </c>
      <c r="P161" s="102">
        <f t="shared" si="74"/>
        <v>0</v>
      </c>
      <c r="Q161" s="6" t="str">
        <f t="shared" si="56"/>
        <v/>
      </c>
      <c r="R161" s="85">
        <f t="shared" si="78"/>
        <v>0</v>
      </c>
      <c r="S161" s="27">
        <v>34857</v>
      </c>
      <c r="T161">
        <v>9.5600004196166992</v>
      </c>
      <c r="U161">
        <v>15.050000190734901</v>
      </c>
      <c r="V161">
        <v>3.7999999523162802</v>
      </c>
      <c r="W161">
        <v>15.248510424222401</v>
      </c>
      <c r="X161" s="36">
        <f t="shared" si="60"/>
        <v>1.0097502555539419</v>
      </c>
      <c r="Y161" s="41">
        <f t="shared" si="66"/>
        <v>50</v>
      </c>
      <c r="Z161" s="42">
        <f t="shared" si="67"/>
        <v>1</v>
      </c>
      <c r="AA161" s="61">
        <f t="shared" si="61"/>
        <v>13.677500247955351</v>
      </c>
      <c r="AB161" s="35">
        <f t="shared" si="62"/>
        <v>1</v>
      </c>
      <c r="AC161" s="76">
        <f t="shared" si="69"/>
        <v>1</v>
      </c>
      <c r="AD161" s="89">
        <f t="shared" si="72"/>
        <v>1</v>
      </c>
      <c r="AE161" s="168">
        <f t="shared" si="76"/>
        <v>7.5168141483757472E-2</v>
      </c>
      <c r="AF161" s="165">
        <f t="shared" si="81"/>
        <v>0</v>
      </c>
      <c r="AG161" s="70">
        <f t="shared" si="71"/>
        <v>1</v>
      </c>
      <c r="AH161" s="102">
        <f t="shared" si="75"/>
        <v>0</v>
      </c>
      <c r="AI161" s="6" t="str">
        <f t="shared" si="63"/>
        <v/>
      </c>
      <c r="AJ161" s="85">
        <f t="shared" si="79"/>
        <v>1</v>
      </c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CO161">
        <v>9.8000000000000007</v>
      </c>
      <c r="CP161">
        <v>18.5</v>
      </c>
      <c r="CS161">
        <v>2.6</v>
      </c>
    </row>
    <row r="162" spans="1:97" ht="15.6">
      <c r="A162" s="27">
        <v>34493</v>
      </c>
      <c r="B162">
        <v>9.2399997711181605</v>
      </c>
      <c r="C162">
        <v>15.2299995422363</v>
      </c>
      <c r="D162">
        <v>11.5</v>
      </c>
      <c r="E162">
        <v>15.1850002924823</v>
      </c>
      <c r="F162" s="36">
        <f t="shared" si="57"/>
        <v>1.0478945713537184</v>
      </c>
      <c r="G162" s="41">
        <f t="shared" si="64"/>
        <v>16.688965207909625</v>
      </c>
      <c r="H162" s="42">
        <f t="shared" si="65"/>
        <v>0.33377930415819251</v>
      </c>
      <c r="I162" s="61">
        <f t="shared" si="58"/>
        <v>13.732499599456766</v>
      </c>
      <c r="J162" s="35">
        <f t="shared" si="59"/>
        <v>1</v>
      </c>
      <c r="K162" s="89">
        <f t="shared" si="68"/>
        <v>1</v>
      </c>
      <c r="L162" s="89">
        <f t="shared" si="73"/>
        <v>1</v>
      </c>
      <c r="M162" s="168">
        <f t="shared" si="77"/>
        <v>7.5758037421410365E-2</v>
      </c>
      <c r="N162" s="165">
        <f t="shared" si="80"/>
        <v>0</v>
      </c>
      <c r="O162" s="70">
        <f t="shared" si="70"/>
        <v>1</v>
      </c>
      <c r="P162" s="102">
        <f t="shared" si="74"/>
        <v>0</v>
      </c>
      <c r="Q162" s="6" t="str">
        <f t="shared" si="56"/>
        <v/>
      </c>
      <c r="R162" s="85">
        <f t="shared" si="78"/>
        <v>0</v>
      </c>
      <c r="S162" s="27">
        <v>34858</v>
      </c>
      <c r="T162">
        <v>12.7700004577637</v>
      </c>
      <c r="U162">
        <v>15.800000190734901</v>
      </c>
      <c r="V162">
        <v>10</v>
      </c>
      <c r="W162">
        <v>15.1850002924823</v>
      </c>
      <c r="X162" s="36">
        <f t="shared" si="60"/>
        <v>0.79615916600026027</v>
      </c>
      <c r="Y162" s="41">
        <f t="shared" si="66"/>
        <v>50</v>
      </c>
      <c r="Z162" s="42">
        <f t="shared" si="67"/>
        <v>1</v>
      </c>
      <c r="AA162" s="61">
        <f t="shared" si="61"/>
        <v>15.042500257492101</v>
      </c>
      <c r="AB162" s="35">
        <f t="shared" si="62"/>
        <v>1</v>
      </c>
      <c r="AC162" s="76">
        <f t="shared" si="69"/>
        <v>1</v>
      </c>
      <c r="AD162" s="89">
        <f t="shared" si="72"/>
        <v>1</v>
      </c>
      <c r="AE162" s="168">
        <f t="shared" si="76"/>
        <v>8.9524386130103384E-2</v>
      </c>
      <c r="AF162" s="165">
        <f t="shared" si="81"/>
        <v>0</v>
      </c>
      <c r="AG162" s="70">
        <f t="shared" si="71"/>
        <v>1</v>
      </c>
      <c r="AH162" s="102">
        <f t="shared" si="75"/>
        <v>0</v>
      </c>
      <c r="AI162" s="6" t="str">
        <f t="shared" si="63"/>
        <v/>
      </c>
      <c r="AJ162" s="85">
        <f t="shared" si="79"/>
        <v>1</v>
      </c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CO162">
        <v>8.1999999999999993</v>
      </c>
      <c r="CP162">
        <v>17</v>
      </c>
      <c r="CS162">
        <v>5.4</v>
      </c>
    </row>
    <row r="163" spans="1:97" ht="15.6">
      <c r="A163" s="27">
        <v>34494</v>
      </c>
      <c r="B163">
        <v>3.1199998855590798</v>
      </c>
      <c r="C163">
        <v>15.420000076293899</v>
      </c>
      <c r="D163">
        <v>0.20000000298023199</v>
      </c>
      <c r="E163">
        <v>15.1258837872342</v>
      </c>
      <c r="F163" s="36">
        <f t="shared" si="57"/>
        <v>1.3481037773401525</v>
      </c>
      <c r="G163" s="41">
        <f t="shared" si="64"/>
        <v>15.810482189017735</v>
      </c>
      <c r="H163" s="42">
        <f t="shared" si="65"/>
        <v>0.31620964378035471</v>
      </c>
      <c r="I163" s="61">
        <f t="shared" si="58"/>
        <v>12.345000028610194</v>
      </c>
      <c r="J163" s="35">
        <f t="shared" si="59"/>
        <v>1</v>
      </c>
      <c r="K163" s="89">
        <f t="shared" si="68"/>
        <v>1</v>
      </c>
      <c r="L163" s="89">
        <f t="shared" si="73"/>
        <v>1</v>
      </c>
      <c r="M163" s="168">
        <f t="shared" si="77"/>
        <v>6.087038390881739E-2</v>
      </c>
      <c r="N163" s="165">
        <f t="shared" si="80"/>
        <v>0</v>
      </c>
      <c r="O163" s="70">
        <f t="shared" si="70"/>
        <v>1</v>
      </c>
      <c r="P163" s="102">
        <f t="shared" si="74"/>
        <v>0</v>
      </c>
      <c r="Q163" s="6" t="str">
        <f t="shared" si="56"/>
        <v/>
      </c>
      <c r="R163" s="85">
        <f t="shared" si="78"/>
        <v>0</v>
      </c>
      <c r="S163" s="27">
        <v>34859</v>
      </c>
      <c r="T163">
        <v>12.9899997711182</v>
      </c>
      <c r="U163">
        <v>16.819999694824201</v>
      </c>
      <c r="V163">
        <v>23.700000762939499</v>
      </c>
      <c r="W163">
        <v>15.1258837872342</v>
      </c>
      <c r="X163" s="36">
        <f t="shared" si="60"/>
        <v>0.90885801938935451</v>
      </c>
      <c r="Y163" s="41">
        <f t="shared" si="66"/>
        <v>50</v>
      </c>
      <c r="Z163" s="42">
        <f t="shared" si="67"/>
        <v>1</v>
      </c>
      <c r="AA163" s="61">
        <f t="shared" si="61"/>
        <v>15.862499713897702</v>
      </c>
      <c r="AB163" s="35">
        <f t="shared" si="62"/>
        <v>1</v>
      </c>
      <c r="AC163" s="76">
        <f t="shared" si="69"/>
        <v>1</v>
      </c>
      <c r="AD163" s="89">
        <f t="shared" si="72"/>
        <v>1</v>
      </c>
      <c r="AE163" s="168">
        <f t="shared" si="76"/>
        <v>9.7583455938831151E-2</v>
      </c>
      <c r="AF163" s="165">
        <f t="shared" si="81"/>
        <v>0</v>
      </c>
      <c r="AG163" s="70">
        <f t="shared" si="71"/>
        <v>1</v>
      </c>
      <c r="AH163" s="102">
        <f t="shared" si="75"/>
        <v>0</v>
      </c>
      <c r="AI163" s="6" t="str">
        <f t="shared" si="63"/>
        <v/>
      </c>
      <c r="AJ163" s="85">
        <f t="shared" si="79"/>
        <v>0</v>
      </c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CO163">
        <v>11</v>
      </c>
      <c r="CP163">
        <v>20.6</v>
      </c>
      <c r="CS163">
        <v>4.5999999999999996</v>
      </c>
    </row>
    <row r="164" spans="1:97" ht="15.6">
      <c r="A164" s="27">
        <v>34495</v>
      </c>
      <c r="B164">
        <v>0.94999998807907104</v>
      </c>
      <c r="C164">
        <v>13.960000038146999</v>
      </c>
      <c r="D164">
        <v>0</v>
      </c>
      <c r="E164">
        <v>15.0711867459194</v>
      </c>
      <c r="F164" s="36">
        <f t="shared" si="57"/>
        <v>1.2888287786827151</v>
      </c>
      <c r="G164" s="41">
        <f t="shared" si="64"/>
        <v>14.779419166071563</v>
      </c>
      <c r="H164" s="42">
        <f t="shared" si="65"/>
        <v>0.29558838332143123</v>
      </c>
      <c r="I164" s="61">
        <f t="shared" si="58"/>
        <v>10.707500025630017</v>
      </c>
      <c r="J164" s="35">
        <f t="shared" si="59"/>
        <v>1</v>
      </c>
      <c r="K164" s="89">
        <f t="shared" si="68"/>
        <v>1</v>
      </c>
      <c r="L164" s="89">
        <f t="shared" si="73"/>
        <v>1</v>
      </c>
      <c r="M164" s="168">
        <f t="shared" si="77"/>
        <v>4.3945624828111242E-2</v>
      </c>
      <c r="N164" s="165">
        <f t="shared" si="80"/>
        <v>0</v>
      </c>
      <c r="O164" s="70">
        <f t="shared" si="70"/>
        <v>1</v>
      </c>
      <c r="P164" s="102">
        <f t="shared" si="74"/>
        <v>0</v>
      </c>
      <c r="Q164" s="6" t="str">
        <f t="shared" si="56"/>
        <v/>
      </c>
      <c r="R164" s="85">
        <f t="shared" si="78"/>
        <v>0</v>
      </c>
      <c r="S164" s="27">
        <v>34860</v>
      </c>
      <c r="T164">
        <v>12.189999580383301</v>
      </c>
      <c r="U164">
        <v>15.1400003433228</v>
      </c>
      <c r="V164">
        <v>15.699999809265099</v>
      </c>
      <c r="W164">
        <v>15.0711867459194</v>
      </c>
      <c r="X164" s="36">
        <f t="shared" si="60"/>
        <v>0.76462413559768783</v>
      </c>
      <c r="Y164" s="41">
        <f t="shared" si="66"/>
        <v>50</v>
      </c>
      <c r="Z164" s="42">
        <f t="shared" si="67"/>
        <v>1</v>
      </c>
      <c r="AA164" s="61">
        <f t="shared" si="61"/>
        <v>14.402500152587926</v>
      </c>
      <c r="AB164" s="35">
        <f t="shared" si="62"/>
        <v>1</v>
      </c>
      <c r="AC164" s="76">
        <f t="shared" si="69"/>
        <v>1</v>
      </c>
      <c r="AD164" s="89">
        <f t="shared" si="72"/>
        <v>1</v>
      </c>
      <c r="AE164" s="168">
        <f t="shared" si="76"/>
        <v>8.2887386907410557E-2</v>
      </c>
      <c r="AF164" s="165">
        <f t="shared" si="81"/>
        <v>0</v>
      </c>
      <c r="AG164" s="70">
        <f t="shared" si="71"/>
        <v>1</v>
      </c>
      <c r="AH164" s="102">
        <f t="shared" si="75"/>
        <v>0</v>
      </c>
      <c r="AI164" s="6" t="str">
        <f t="shared" si="63"/>
        <v/>
      </c>
      <c r="AJ164" s="85">
        <f t="shared" si="79"/>
        <v>0</v>
      </c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CO164">
        <v>7</v>
      </c>
      <c r="CP164">
        <v>19.100000000000001</v>
      </c>
      <c r="CS164">
        <v>1.3</v>
      </c>
    </row>
    <row r="165" spans="1:97" ht="15.6">
      <c r="A165" s="27">
        <v>34496</v>
      </c>
      <c r="B165">
        <v>-0.36000001430511502</v>
      </c>
      <c r="C165">
        <v>13.3500003814697</v>
      </c>
      <c r="D165">
        <v>0</v>
      </c>
      <c r="E165">
        <v>15.020935005979201</v>
      </c>
      <c r="F165" s="36">
        <f t="shared" si="57"/>
        <v>1.2685113545259321</v>
      </c>
      <c r="G165" s="41">
        <f t="shared" si="64"/>
        <v>13.764610082450817</v>
      </c>
      <c r="H165" s="42">
        <f t="shared" si="65"/>
        <v>0.27529220164901635</v>
      </c>
      <c r="I165" s="61">
        <f t="shared" si="58"/>
        <v>9.9225002825259967</v>
      </c>
      <c r="J165" s="35">
        <f t="shared" si="59"/>
        <v>1</v>
      </c>
      <c r="K165" s="89">
        <f t="shared" si="68"/>
        <v>1</v>
      </c>
      <c r="L165" s="89">
        <f t="shared" si="73"/>
        <v>1</v>
      </c>
      <c r="M165" s="168">
        <f t="shared" si="77"/>
        <v>3.6350794639613035E-2</v>
      </c>
      <c r="N165" s="165">
        <f t="shared" si="80"/>
        <v>0</v>
      </c>
      <c r="O165" s="70">
        <f t="shared" si="70"/>
        <v>1</v>
      </c>
      <c r="P165" s="102">
        <f t="shared" si="74"/>
        <v>0</v>
      </c>
      <c r="Q165" s="6" t="str">
        <f t="shared" si="56"/>
        <v/>
      </c>
      <c r="R165" s="85">
        <f t="shared" si="78"/>
        <v>0</v>
      </c>
      <c r="S165" s="27">
        <v>34861</v>
      </c>
      <c r="T165">
        <v>9.6499996185302699</v>
      </c>
      <c r="U165">
        <v>14.0100002288818</v>
      </c>
      <c r="V165">
        <v>0.5</v>
      </c>
      <c r="W165">
        <v>15.020935005979201</v>
      </c>
      <c r="X165" s="36">
        <f t="shared" si="60"/>
        <v>0.8724361328221053</v>
      </c>
      <c r="Y165" s="41">
        <f t="shared" si="66"/>
        <v>49.802051093742314</v>
      </c>
      <c r="Z165" s="42">
        <f t="shared" si="67"/>
        <v>0.99604102187484633</v>
      </c>
      <c r="AA165" s="61">
        <f t="shared" si="61"/>
        <v>12.920000076293917</v>
      </c>
      <c r="AB165" s="35">
        <f t="shared" si="62"/>
        <v>1</v>
      </c>
      <c r="AC165" s="76">
        <f t="shared" si="69"/>
        <v>1</v>
      </c>
      <c r="AD165" s="89">
        <f t="shared" si="72"/>
        <v>1</v>
      </c>
      <c r="AE165" s="168">
        <f t="shared" si="76"/>
        <v>6.7023729190681822E-2</v>
      </c>
      <c r="AF165" s="165">
        <f t="shared" si="81"/>
        <v>0</v>
      </c>
      <c r="AG165" s="70">
        <f t="shared" si="71"/>
        <v>1</v>
      </c>
      <c r="AH165" s="102">
        <f t="shared" si="75"/>
        <v>0</v>
      </c>
      <c r="AI165" s="6" t="str">
        <f t="shared" si="63"/>
        <v/>
      </c>
      <c r="AJ165" s="85">
        <f t="shared" si="79"/>
        <v>0</v>
      </c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CO165" s="39">
        <v>6</v>
      </c>
      <c r="CP165">
        <v>18.2</v>
      </c>
      <c r="CS165" s="39"/>
    </row>
    <row r="166" spans="1:97" ht="15.6">
      <c r="A166" s="27">
        <v>34497</v>
      </c>
      <c r="B166">
        <v>0.89999997615814198</v>
      </c>
      <c r="C166">
        <v>13.539999961853001</v>
      </c>
      <c r="D166">
        <v>0.60000002384185802</v>
      </c>
      <c r="E166">
        <v>14.975154404854999</v>
      </c>
      <c r="F166" s="36">
        <f t="shared" si="57"/>
        <v>1.2505293876509751</v>
      </c>
      <c r="G166" s="41">
        <f t="shared" si="64"/>
        <v>13.364186596171894</v>
      </c>
      <c r="H166" s="42">
        <f t="shared" si="65"/>
        <v>0.26728373192343791</v>
      </c>
      <c r="I166" s="61">
        <f t="shared" si="58"/>
        <v>10.379999965429286</v>
      </c>
      <c r="J166" s="35">
        <f t="shared" si="59"/>
        <v>1</v>
      </c>
      <c r="K166" s="89">
        <f t="shared" si="68"/>
        <v>1</v>
      </c>
      <c r="L166" s="89">
        <f t="shared" si="73"/>
        <v>1</v>
      </c>
      <c r="M166" s="168">
        <f t="shared" si="77"/>
        <v>4.0726791013525304E-2</v>
      </c>
      <c r="N166" s="165">
        <f t="shared" si="80"/>
        <v>0</v>
      </c>
      <c r="O166" s="70">
        <f t="shared" si="70"/>
        <v>1</v>
      </c>
      <c r="P166" s="102">
        <f t="shared" si="74"/>
        <v>0</v>
      </c>
      <c r="Q166" s="6" t="str">
        <f t="shared" si="56"/>
        <v/>
      </c>
      <c r="R166" s="85">
        <f t="shared" si="78"/>
        <v>0</v>
      </c>
      <c r="S166" s="27">
        <v>34862</v>
      </c>
      <c r="T166">
        <v>6.3200001716613796</v>
      </c>
      <c r="U166">
        <v>12.960000038146999</v>
      </c>
      <c r="V166">
        <v>0.20000000298023199</v>
      </c>
      <c r="W166">
        <v>14.975154404854999</v>
      </c>
      <c r="X166" s="36">
        <f t="shared" si="60"/>
        <v>0.99403392071255647</v>
      </c>
      <c r="Y166" s="41">
        <f t="shared" si="66"/>
        <v>49.206823960152498</v>
      </c>
      <c r="Z166" s="42">
        <f t="shared" si="67"/>
        <v>0.98413647920304992</v>
      </c>
      <c r="AA166" s="61">
        <f t="shared" si="61"/>
        <v>11.300000071525595</v>
      </c>
      <c r="AB166" s="35">
        <f t="shared" si="62"/>
        <v>1</v>
      </c>
      <c r="AC166" s="76">
        <f t="shared" si="69"/>
        <v>1</v>
      </c>
      <c r="AD166" s="89">
        <f t="shared" si="72"/>
        <v>1</v>
      </c>
      <c r="AE166" s="168">
        <f t="shared" si="76"/>
        <v>4.9929014835336447E-2</v>
      </c>
      <c r="AF166" s="165">
        <f t="shared" si="81"/>
        <v>0</v>
      </c>
      <c r="AG166" s="70">
        <f t="shared" si="71"/>
        <v>1</v>
      </c>
      <c r="AH166" s="102">
        <f t="shared" si="75"/>
        <v>0</v>
      </c>
      <c r="AI166" s="6" t="str">
        <f t="shared" si="63"/>
        <v/>
      </c>
      <c r="AJ166" s="85">
        <f t="shared" si="79"/>
        <v>0</v>
      </c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CO166">
        <v>6</v>
      </c>
      <c r="CP166">
        <v>19.8</v>
      </c>
      <c r="CS166">
        <v>8</v>
      </c>
    </row>
    <row r="167" spans="1:97" ht="15.6">
      <c r="A167" s="27">
        <v>34498</v>
      </c>
      <c r="B167">
        <v>2.1300001144409202</v>
      </c>
      <c r="C167">
        <v>12.4700002670288</v>
      </c>
      <c r="D167">
        <v>0.30000001192092901</v>
      </c>
      <c r="E167">
        <v>14.9338707799883</v>
      </c>
      <c r="F167" s="36">
        <f t="shared" si="57"/>
        <v>1.1315353811967999</v>
      </c>
      <c r="G167" s="41">
        <f t="shared" si="64"/>
        <v>12.758958303135383</v>
      </c>
      <c r="H167" s="42">
        <f t="shared" si="65"/>
        <v>0.25517916606270769</v>
      </c>
      <c r="I167" s="61">
        <f t="shared" si="58"/>
        <v>9.8850002288818288</v>
      </c>
      <c r="J167" s="35">
        <f t="shared" si="59"/>
        <v>1</v>
      </c>
      <c r="K167" s="89" t="str">
        <f t="shared" si="68"/>
        <v/>
      </c>
      <c r="L167" s="89">
        <f t="shared" si="73"/>
        <v>1</v>
      </c>
      <c r="M167" s="168">
        <f t="shared" si="77"/>
        <v>3.5998777026193959E-2</v>
      </c>
      <c r="N167" s="165">
        <f t="shared" si="80"/>
        <v>0</v>
      </c>
      <c r="O167" s="70">
        <f t="shared" si="70"/>
        <v>1</v>
      </c>
      <c r="P167" s="102">
        <f t="shared" si="74"/>
        <v>0</v>
      </c>
      <c r="Q167" s="6" t="str">
        <f t="shared" si="56"/>
        <v/>
      </c>
      <c r="R167" s="85">
        <f t="shared" si="78"/>
        <v>0</v>
      </c>
      <c r="S167" s="27">
        <v>34863</v>
      </c>
      <c r="T167">
        <v>3.7300000190734899</v>
      </c>
      <c r="U167">
        <v>11.7200002670288</v>
      </c>
      <c r="V167">
        <v>0</v>
      </c>
      <c r="W167">
        <v>14.9338707799883</v>
      </c>
      <c r="X167" s="36">
        <f t="shared" si="60"/>
        <v>1.0115172428516683</v>
      </c>
      <c r="Y167" s="41">
        <f t="shared" si="66"/>
        <v>48.397610165871164</v>
      </c>
      <c r="Z167" s="42">
        <f t="shared" si="67"/>
        <v>0.96795220331742327</v>
      </c>
      <c r="AA167" s="61">
        <f t="shared" si="61"/>
        <v>9.7225002050399727</v>
      </c>
      <c r="AB167" s="35">
        <f t="shared" si="62"/>
        <v>1</v>
      </c>
      <c r="AC167" s="76">
        <f t="shared" si="69"/>
        <v>1</v>
      </c>
      <c r="AD167" s="89">
        <f t="shared" si="72"/>
        <v>1</v>
      </c>
      <c r="AE167" s="168">
        <f t="shared" si="76"/>
        <v>3.448564461191736E-2</v>
      </c>
      <c r="AF167" s="165">
        <f t="shared" si="81"/>
        <v>0</v>
      </c>
      <c r="AG167" s="70">
        <f t="shared" si="71"/>
        <v>1</v>
      </c>
      <c r="AH167" s="102">
        <f t="shared" si="75"/>
        <v>0</v>
      </c>
      <c r="AI167" s="6" t="str">
        <f t="shared" si="63"/>
        <v/>
      </c>
      <c r="AJ167" s="85">
        <f t="shared" si="79"/>
        <v>0</v>
      </c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CO167">
        <v>4</v>
      </c>
      <c r="CP167">
        <v>17.600000000000001</v>
      </c>
      <c r="CS167">
        <v>0</v>
      </c>
    </row>
    <row r="168" spans="1:97" ht="15.6">
      <c r="A168" s="27">
        <v>34499</v>
      </c>
      <c r="B168">
        <v>5.3299999237060502</v>
      </c>
      <c r="C168">
        <v>14.5100002288818</v>
      </c>
      <c r="D168">
        <v>1.5</v>
      </c>
      <c r="E168">
        <v>14.8971099688202</v>
      </c>
      <c r="F168" s="36">
        <f t="shared" si="57"/>
        <v>1.1745685018980032</v>
      </c>
      <c r="G168" s="41">
        <f t="shared" si="64"/>
        <v>13.319303501616981</v>
      </c>
      <c r="H168" s="42">
        <f t="shared" si="65"/>
        <v>0.26638607003233961</v>
      </c>
      <c r="I168" s="61">
        <f t="shared" si="58"/>
        <v>12.215000152587862</v>
      </c>
      <c r="J168" s="35">
        <f t="shared" si="59"/>
        <v>1</v>
      </c>
      <c r="K168" s="89" t="str">
        <f t="shared" si="68"/>
        <v/>
      </c>
      <c r="L168" s="89">
        <f t="shared" si="73"/>
        <v>1</v>
      </c>
      <c r="M168" s="168">
        <f t="shared" si="77"/>
        <v>5.9488851184107558E-2</v>
      </c>
      <c r="N168" s="165">
        <f t="shared" si="80"/>
        <v>0</v>
      </c>
      <c r="O168" s="70">
        <f t="shared" si="70"/>
        <v>1</v>
      </c>
      <c r="P168" s="102">
        <f t="shared" si="74"/>
        <v>0</v>
      </c>
      <c r="Q168" s="6" t="str">
        <f t="shared" si="56"/>
        <v/>
      </c>
      <c r="R168" s="85">
        <f t="shared" si="78"/>
        <v>0</v>
      </c>
      <c r="S168" s="27">
        <v>34864</v>
      </c>
      <c r="T168">
        <v>5.46000003814697</v>
      </c>
      <c r="U168">
        <v>10.920000076293899</v>
      </c>
      <c r="V168">
        <v>0</v>
      </c>
      <c r="W168">
        <v>14.8971099688202</v>
      </c>
      <c r="X168" s="36">
        <f t="shared" si="60"/>
        <v>0.84931027585623742</v>
      </c>
      <c r="Y168" s="41">
        <f t="shared" si="66"/>
        <v>47.718161945186175</v>
      </c>
      <c r="Z168" s="42">
        <f t="shared" si="67"/>
        <v>0.95436323890372354</v>
      </c>
      <c r="AA168" s="61">
        <f t="shared" si="61"/>
        <v>9.5550000667571666</v>
      </c>
      <c r="AB168" s="35">
        <f t="shared" si="62"/>
        <v>1</v>
      </c>
      <c r="AC168" s="76">
        <f t="shared" si="69"/>
        <v>1</v>
      </c>
      <c r="AD168" s="89">
        <f t="shared" si="72"/>
        <v>1</v>
      </c>
      <c r="AE168" s="168">
        <f t="shared" si="76"/>
        <v>3.2947379090020906E-2</v>
      </c>
      <c r="AF168" s="165">
        <f t="shared" si="81"/>
        <v>0</v>
      </c>
      <c r="AG168" s="70">
        <f t="shared" si="71"/>
        <v>1</v>
      </c>
      <c r="AH168" s="102">
        <f t="shared" si="75"/>
        <v>0</v>
      </c>
      <c r="AI168" s="6" t="str">
        <f t="shared" si="63"/>
        <v/>
      </c>
      <c r="AJ168" s="85">
        <f t="shared" si="79"/>
        <v>0</v>
      </c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CO168">
        <v>3.6</v>
      </c>
      <c r="CP168">
        <v>15</v>
      </c>
      <c r="CS168">
        <v>0</v>
      </c>
    </row>
    <row r="169" spans="1:97" ht="15.6">
      <c r="A169" s="27">
        <v>34500</v>
      </c>
      <c r="B169">
        <v>4.1199998855590803</v>
      </c>
      <c r="C169">
        <v>12.460000038146999</v>
      </c>
      <c r="D169">
        <v>0</v>
      </c>
      <c r="E169">
        <v>14.8648978087923</v>
      </c>
      <c r="F169" s="36">
        <f t="shared" si="57"/>
        <v>1.0514310239288795</v>
      </c>
      <c r="G169" s="41">
        <f t="shared" si="64"/>
        <v>12.478158682473877</v>
      </c>
      <c r="H169" s="42">
        <f t="shared" si="65"/>
        <v>0.24956317364947755</v>
      </c>
      <c r="I169" s="61">
        <f t="shared" si="58"/>
        <v>10.37500000000002</v>
      </c>
      <c r="J169" s="35">
        <f t="shared" si="59"/>
        <v>1</v>
      </c>
      <c r="K169" s="89" t="str">
        <f t="shared" si="68"/>
        <v/>
      </c>
      <c r="L169" s="89">
        <f t="shared" si="73"/>
        <v>1</v>
      </c>
      <c r="M169" s="168">
        <f t="shared" si="77"/>
        <v>4.0678184699102497E-2</v>
      </c>
      <c r="N169" s="165">
        <f t="shared" si="80"/>
        <v>0</v>
      </c>
      <c r="O169" s="70">
        <f t="shared" si="70"/>
        <v>1</v>
      </c>
      <c r="P169" s="102">
        <f t="shared" si="74"/>
        <v>0</v>
      </c>
      <c r="Q169" s="6" t="str">
        <f t="shared" si="56"/>
        <v/>
      </c>
      <c r="R169" s="85">
        <f t="shared" si="78"/>
        <v>0</v>
      </c>
      <c r="S169" s="27">
        <v>34865</v>
      </c>
      <c r="T169">
        <v>3.5199999809265101</v>
      </c>
      <c r="U169">
        <v>13.3800001144409</v>
      </c>
      <c r="V169">
        <v>0</v>
      </c>
      <c r="W169">
        <v>14.8648978087923</v>
      </c>
      <c r="X169" s="36">
        <f t="shared" si="60"/>
        <v>1.1502478985900717</v>
      </c>
      <c r="Y169" s="41">
        <f t="shared" si="66"/>
        <v>46.797963626314115</v>
      </c>
      <c r="Z169" s="42">
        <f t="shared" si="67"/>
        <v>0.9359592725262823</v>
      </c>
      <c r="AA169" s="61">
        <f t="shared" si="61"/>
        <v>10.915000081062303</v>
      </c>
      <c r="AB169" s="35">
        <f t="shared" si="62"/>
        <v>1</v>
      </c>
      <c r="AC169" s="76" t="str">
        <f t="shared" si="69"/>
        <v/>
      </c>
      <c r="AD169" s="89">
        <f t="shared" si="72"/>
        <v>1</v>
      </c>
      <c r="AE169" s="168">
        <f t="shared" si="76"/>
        <v>4.6018983829150373E-2</v>
      </c>
      <c r="AF169" s="165">
        <f t="shared" si="81"/>
        <v>0</v>
      </c>
      <c r="AG169" s="70">
        <f t="shared" si="71"/>
        <v>1</v>
      </c>
      <c r="AH169" s="102">
        <f t="shared" si="75"/>
        <v>0</v>
      </c>
      <c r="AI169" s="6">
        <f t="shared" si="63"/>
        <v>34865</v>
      </c>
      <c r="AJ169" s="85">
        <f t="shared" si="79"/>
        <v>1</v>
      </c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CO169">
        <v>3.1</v>
      </c>
      <c r="CP169">
        <v>15.1</v>
      </c>
      <c r="CS169">
        <v>0</v>
      </c>
    </row>
    <row r="170" spans="1:97" ht="15.6">
      <c r="A170" s="27">
        <v>34501</v>
      </c>
      <c r="B170">
        <v>6.0599999427795401</v>
      </c>
      <c r="C170">
        <v>15.1000003814697</v>
      </c>
      <c r="D170">
        <v>0</v>
      </c>
      <c r="E170">
        <v>14.837253987314501</v>
      </c>
      <c r="F170" s="36">
        <f t="shared" si="57"/>
        <v>1.1885347995749709</v>
      </c>
      <c r="G170" s="41">
        <f t="shared" si="64"/>
        <v>11.5273308428139</v>
      </c>
      <c r="H170" s="42">
        <f t="shared" si="65"/>
        <v>0.230546616856278</v>
      </c>
      <c r="I170" s="61">
        <f t="shared" si="58"/>
        <v>12.840000271797159</v>
      </c>
      <c r="J170" s="35">
        <f t="shared" si="59"/>
        <v>1</v>
      </c>
      <c r="K170" s="89" t="str">
        <f t="shared" si="68"/>
        <v/>
      </c>
      <c r="L170" s="89">
        <f t="shared" si="73"/>
        <v>1</v>
      </c>
      <c r="M170" s="168">
        <f t="shared" si="77"/>
        <v>6.6164533865532574E-2</v>
      </c>
      <c r="N170" s="165">
        <f t="shared" si="80"/>
        <v>0</v>
      </c>
      <c r="O170" s="70">
        <f t="shared" si="70"/>
        <v>1</v>
      </c>
      <c r="P170" s="102">
        <f t="shared" si="74"/>
        <v>0</v>
      </c>
      <c r="Q170" s="6" t="str">
        <f t="shared" si="56"/>
        <v/>
      </c>
      <c r="R170" s="85">
        <f t="shared" si="78"/>
        <v>0</v>
      </c>
      <c r="S170" s="27">
        <v>34866</v>
      </c>
      <c r="T170">
        <v>2.6300001144409202</v>
      </c>
      <c r="U170">
        <v>12.4899997711182</v>
      </c>
      <c r="V170">
        <v>0.10000000149011599</v>
      </c>
      <c r="W170">
        <v>14.837253987314501</v>
      </c>
      <c r="X170" s="36">
        <f t="shared" si="60"/>
        <v>1.1091824283900436</v>
      </c>
      <c r="Y170" s="41">
        <f t="shared" si="66"/>
        <v>46.010617685092193</v>
      </c>
      <c r="Z170" s="42">
        <f t="shared" si="67"/>
        <v>0.92021235370184384</v>
      </c>
      <c r="AA170" s="61">
        <f t="shared" si="61"/>
        <v>10.024999856948879</v>
      </c>
      <c r="AB170" s="35">
        <f t="shared" si="62"/>
        <v>1</v>
      </c>
      <c r="AC170" s="76" t="str">
        <f t="shared" si="69"/>
        <v/>
      </c>
      <c r="AD170" s="89">
        <f t="shared" si="72"/>
        <v>1</v>
      </c>
      <c r="AE170" s="168">
        <f t="shared" si="76"/>
        <v>3.7318271495209776E-2</v>
      </c>
      <c r="AF170" s="165">
        <f t="shared" si="81"/>
        <v>0</v>
      </c>
      <c r="AG170" s="70">
        <f t="shared" si="71"/>
        <v>1</v>
      </c>
      <c r="AH170" s="102">
        <f t="shared" si="75"/>
        <v>0</v>
      </c>
      <c r="AI170" s="6" t="str">
        <f t="shared" si="63"/>
        <v/>
      </c>
      <c r="AJ170" s="85">
        <f t="shared" si="79"/>
        <v>1</v>
      </c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CO170">
        <v>5.8</v>
      </c>
      <c r="CP170">
        <v>16.2</v>
      </c>
      <c r="CS170">
        <v>0</v>
      </c>
    </row>
    <row r="171" spans="1:97" ht="15.6">
      <c r="A171" s="27">
        <v>34502</v>
      </c>
      <c r="B171">
        <v>7.9299998283386204</v>
      </c>
      <c r="C171">
        <v>13.9700002670288</v>
      </c>
      <c r="D171">
        <v>0.80000001192092896</v>
      </c>
      <c r="E171">
        <v>14.8141735916718</v>
      </c>
      <c r="F171" s="36">
        <f t="shared" si="57"/>
        <v>0.98264243689431685</v>
      </c>
      <c r="G171" s="41">
        <f t="shared" si="64"/>
        <v>11.541216905219375</v>
      </c>
      <c r="H171" s="42">
        <f t="shared" si="65"/>
        <v>0.23082433810438752</v>
      </c>
      <c r="I171" s="61">
        <f t="shared" si="58"/>
        <v>12.460000157356255</v>
      </c>
      <c r="J171" s="35">
        <f t="shared" si="59"/>
        <v>1</v>
      </c>
      <c r="K171" s="89" t="str">
        <f t="shared" si="68"/>
        <v/>
      </c>
      <c r="L171" s="89">
        <f t="shared" si="73"/>
        <v>1</v>
      </c>
      <c r="M171" s="168">
        <f t="shared" si="77"/>
        <v>6.2096041079796965E-2</v>
      </c>
      <c r="N171" s="165">
        <f t="shared" si="80"/>
        <v>0</v>
      </c>
      <c r="O171" s="70">
        <f t="shared" si="70"/>
        <v>1</v>
      </c>
      <c r="P171" s="102">
        <f t="shared" si="74"/>
        <v>0</v>
      </c>
      <c r="Q171" s="6">
        <f t="shared" si="56"/>
        <v>34502</v>
      </c>
      <c r="R171" s="85">
        <f t="shared" si="78"/>
        <v>1</v>
      </c>
      <c r="S171" s="27">
        <v>34867</v>
      </c>
      <c r="T171">
        <v>4.3499999046325701</v>
      </c>
      <c r="U171">
        <v>9.6999998092651403</v>
      </c>
      <c r="V171">
        <v>0</v>
      </c>
      <c r="W171">
        <v>14.8141735916718</v>
      </c>
      <c r="X171" s="36">
        <f t="shared" si="60"/>
        <v>0.79855590018105993</v>
      </c>
      <c r="Y171" s="41">
        <f t="shared" si="66"/>
        <v>45.371772964947347</v>
      </c>
      <c r="Z171" s="42">
        <f t="shared" si="67"/>
        <v>0.90743545929894698</v>
      </c>
      <c r="AA171" s="61">
        <f t="shared" si="61"/>
        <v>8.3624998331069982</v>
      </c>
      <c r="AB171" s="35">
        <f t="shared" si="62"/>
        <v>1</v>
      </c>
      <c r="AC171" s="76" t="str">
        <f t="shared" si="69"/>
        <v/>
      </c>
      <c r="AD171" s="89">
        <f t="shared" si="72"/>
        <v>1</v>
      </c>
      <c r="AE171" s="168">
        <f t="shared" si="76"/>
        <v>2.2687648249921269E-2</v>
      </c>
      <c r="AF171" s="165">
        <f t="shared" si="81"/>
        <v>0</v>
      </c>
      <c r="AG171" s="70">
        <f t="shared" si="71"/>
        <v>1</v>
      </c>
      <c r="AH171" s="102">
        <f t="shared" si="75"/>
        <v>0</v>
      </c>
      <c r="AI171" s="6" t="str">
        <f t="shared" si="63"/>
        <v/>
      </c>
      <c r="AJ171" s="85">
        <f t="shared" si="79"/>
        <v>1</v>
      </c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CO171" s="39">
        <v>5</v>
      </c>
      <c r="CP171">
        <v>16.600000000000001</v>
      </c>
      <c r="CS171">
        <v>11.2</v>
      </c>
    </row>
    <row r="172" spans="1:97" ht="15.6">
      <c r="A172" s="27">
        <v>34503</v>
      </c>
      <c r="B172">
        <v>4.6599998474121103</v>
      </c>
      <c r="C172">
        <v>12.939999580383301</v>
      </c>
      <c r="D172">
        <v>0.60000002384185802</v>
      </c>
      <c r="E172">
        <v>14.7956455591178</v>
      </c>
      <c r="F172" s="36">
        <f t="shared" si="57"/>
        <v>1.0631449091524225</v>
      </c>
      <c r="G172" s="41">
        <f t="shared" si="64"/>
        <v>11.290701001739295</v>
      </c>
      <c r="H172" s="42">
        <f t="shared" si="65"/>
        <v>0.2258140200347859</v>
      </c>
      <c r="I172" s="61">
        <f t="shared" si="58"/>
        <v>10.869999647140503</v>
      </c>
      <c r="J172" s="35">
        <f t="shared" si="59"/>
        <v>1</v>
      </c>
      <c r="K172" s="89" t="str">
        <f t="shared" si="68"/>
        <v/>
      </c>
      <c r="L172" s="89">
        <f t="shared" si="73"/>
        <v>1</v>
      </c>
      <c r="M172" s="168">
        <f t="shared" si="77"/>
        <v>4.5567211412287444E-2</v>
      </c>
      <c r="N172" s="165">
        <f t="shared" si="80"/>
        <v>0</v>
      </c>
      <c r="O172" s="70">
        <f t="shared" si="70"/>
        <v>1</v>
      </c>
      <c r="P172" s="102">
        <f t="shared" si="74"/>
        <v>0</v>
      </c>
      <c r="Q172" s="6" t="str">
        <f t="shared" si="56"/>
        <v/>
      </c>
      <c r="R172" s="85">
        <f t="shared" si="78"/>
        <v>1</v>
      </c>
      <c r="S172" s="27">
        <v>34868</v>
      </c>
      <c r="T172">
        <v>3.75</v>
      </c>
      <c r="U172">
        <v>13.539999961853001</v>
      </c>
      <c r="V172">
        <v>0.20000000298023199</v>
      </c>
      <c r="W172">
        <v>14.7956455591178</v>
      </c>
      <c r="X172" s="36">
        <f t="shared" si="60"/>
        <v>1.1492925371872384</v>
      </c>
      <c r="Y172" s="41">
        <f t="shared" si="66"/>
        <v>44.652338938177792</v>
      </c>
      <c r="Z172" s="42">
        <f t="shared" si="67"/>
        <v>0.89304677876355587</v>
      </c>
      <c r="AA172" s="61">
        <f t="shared" si="61"/>
        <v>11.092499971389751</v>
      </c>
      <c r="AB172" s="35">
        <f t="shared" si="62"/>
        <v>1</v>
      </c>
      <c r="AC172" s="76" t="str">
        <f t="shared" si="69"/>
        <v/>
      </c>
      <c r="AD172" s="89">
        <f t="shared" si="72"/>
        <v>1</v>
      </c>
      <c r="AE172" s="168">
        <f t="shared" si="76"/>
        <v>4.7811939441643025E-2</v>
      </c>
      <c r="AF172" s="165">
        <f t="shared" si="81"/>
        <v>0</v>
      </c>
      <c r="AG172" s="70">
        <f t="shared" si="71"/>
        <v>1</v>
      </c>
      <c r="AH172" s="102">
        <f t="shared" si="75"/>
        <v>0</v>
      </c>
      <c r="AI172" s="6" t="str">
        <f t="shared" si="63"/>
        <v/>
      </c>
      <c r="AJ172" s="85">
        <f t="shared" si="79"/>
        <v>1</v>
      </c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CO172">
        <v>5.3</v>
      </c>
      <c r="CP172">
        <v>19.8</v>
      </c>
      <c r="CS172">
        <v>4</v>
      </c>
    </row>
    <row r="173" spans="1:97" ht="15.6">
      <c r="A173" s="27">
        <v>34504</v>
      </c>
      <c r="B173">
        <v>7.6500000953674299</v>
      </c>
      <c r="C173">
        <v>13.3999996185303</v>
      </c>
      <c r="D173">
        <v>5</v>
      </c>
      <c r="E173">
        <v>14.781658826906</v>
      </c>
      <c r="F173" s="36">
        <f t="shared" si="57"/>
        <v>0.94251603267414741</v>
      </c>
      <c r="G173" s="41">
        <f t="shared" si="64"/>
        <v>15.536688175599975</v>
      </c>
      <c r="H173" s="42">
        <f t="shared" si="65"/>
        <v>0.31073376351199949</v>
      </c>
      <c r="I173" s="61">
        <f t="shared" si="58"/>
        <v>11.962499737739583</v>
      </c>
      <c r="J173" s="35">
        <f t="shared" si="59"/>
        <v>1</v>
      </c>
      <c r="K173" s="89">
        <f t="shared" si="68"/>
        <v>1</v>
      </c>
      <c r="L173" s="89">
        <f t="shared" si="73"/>
        <v>1</v>
      </c>
      <c r="M173" s="168">
        <f t="shared" si="77"/>
        <v>5.6819560616422501E-2</v>
      </c>
      <c r="N173" s="165">
        <f t="shared" si="80"/>
        <v>0</v>
      </c>
      <c r="O173" s="70">
        <f t="shared" si="70"/>
        <v>1</v>
      </c>
      <c r="P173" s="102">
        <f t="shared" si="74"/>
        <v>0</v>
      </c>
      <c r="Q173" s="6" t="str">
        <f t="shared" si="56"/>
        <v/>
      </c>
      <c r="R173" s="85">
        <f t="shared" si="78"/>
        <v>1</v>
      </c>
      <c r="S173" s="27">
        <v>34869</v>
      </c>
      <c r="T173">
        <v>5.5599999427795401</v>
      </c>
      <c r="U173">
        <v>13.829999923706101</v>
      </c>
      <c r="V173">
        <v>0.30000001192092901</v>
      </c>
      <c r="W173">
        <v>14.781658826906</v>
      </c>
      <c r="X173" s="36">
        <f t="shared" si="60"/>
        <v>1.097214158361322</v>
      </c>
      <c r="Y173" s="41">
        <f t="shared" si="66"/>
        <v>44.074567623409663</v>
      </c>
      <c r="Z173" s="42">
        <f t="shared" si="67"/>
        <v>0.88149135246819332</v>
      </c>
      <c r="AA173" s="61">
        <f t="shared" si="61"/>
        <v>11.762499928474462</v>
      </c>
      <c r="AB173" s="35">
        <f t="shared" si="62"/>
        <v>1</v>
      </c>
      <c r="AC173" s="76" t="str">
        <f t="shared" si="69"/>
        <v/>
      </c>
      <c r="AD173" s="89">
        <f t="shared" si="72"/>
        <v>1</v>
      </c>
      <c r="AE173" s="168">
        <f t="shared" si="76"/>
        <v>5.4720565788947642E-2</v>
      </c>
      <c r="AF173" s="165">
        <f t="shared" si="81"/>
        <v>0</v>
      </c>
      <c r="AG173" s="70">
        <f t="shared" si="71"/>
        <v>1</v>
      </c>
      <c r="AH173" s="102">
        <f t="shared" si="75"/>
        <v>0</v>
      </c>
      <c r="AI173" s="6" t="str">
        <f t="shared" si="63"/>
        <v/>
      </c>
      <c r="AJ173" s="85">
        <f t="shared" si="79"/>
        <v>1</v>
      </c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CO173" s="39">
        <v>3</v>
      </c>
      <c r="CP173">
        <v>21</v>
      </c>
      <c r="CS173">
        <v>1.6</v>
      </c>
    </row>
    <row r="174" spans="1:97" ht="15.6">
      <c r="A174" s="27">
        <v>34505</v>
      </c>
      <c r="B174">
        <v>2.1199998855590798</v>
      </c>
      <c r="C174">
        <v>12.4700002670288</v>
      </c>
      <c r="D174">
        <v>4.1999998092651403</v>
      </c>
      <c r="E174">
        <v>14.772202332290099</v>
      </c>
      <c r="F174" s="36">
        <f t="shared" si="57"/>
        <v>1.1196038503993742</v>
      </c>
      <c r="G174" s="41">
        <f t="shared" si="64"/>
        <v>18.841004904545613</v>
      </c>
      <c r="H174" s="42">
        <f t="shared" si="65"/>
        <v>0.37682009809091227</v>
      </c>
      <c r="I174" s="61">
        <f t="shared" si="58"/>
        <v>9.8825001716613698</v>
      </c>
      <c r="J174" s="35">
        <f t="shared" si="59"/>
        <v>1</v>
      </c>
      <c r="K174" s="89">
        <f t="shared" si="68"/>
        <v>1</v>
      </c>
      <c r="L174" s="89">
        <f t="shared" si="73"/>
        <v>1</v>
      </c>
      <c r="M174" s="168">
        <f t="shared" si="77"/>
        <v>3.597534601564837E-2</v>
      </c>
      <c r="N174" s="165">
        <f t="shared" si="80"/>
        <v>0</v>
      </c>
      <c r="O174" s="70">
        <f t="shared" si="70"/>
        <v>1</v>
      </c>
      <c r="P174" s="102">
        <f t="shared" si="74"/>
        <v>0</v>
      </c>
      <c r="Q174" s="6" t="str">
        <f t="shared" si="56"/>
        <v/>
      </c>
      <c r="R174" s="85">
        <f t="shared" si="78"/>
        <v>1</v>
      </c>
      <c r="S174" s="27">
        <v>34870</v>
      </c>
      <c r="T174">
        <v>1.0599999427795399</v>
      </c>
      <c r="U174">
        <v>12.1400003433228</v>
      </c>
      <c r="V174">
        <v>0</v>
      </c>
      <c r="W174">
        <v>14.772202332290099</v>
      </c>
      <c r="X174" s="36">
        <f t="shared" si="60"/>
        <v>1.1263327601866973</v>
      </c>
      <c r="Y174" s="41">
        <f t="shared" si="66"/>
        <v>43.173501415260304</v>
      </c>
      <c r="Z174" s="42">
        <f t="shared" si="67"/>
        <v>0.86347002830520614</v>
      </c>
      <c r="AA174" s="61">
        <f t="shared" si="61"/>
        <v>9.3700002431869844</v>
      </c>
      <c r="AB174" s="35">
        <f t="shared" si="62"/>
        <v>1</v>
      </c>
      <c r="AC174" s="76" t="str">
        <f t="shared" si="69"/>
        <v/>
      </c>
      <c r="AD174" s="89">
        <f t="shared" si="72"/>
        <v>1</v>
      </c>
      <c r="AE174" s="168">
        <f t="shared" si="76"/>
        <v>3.1274569005713286E-2</v>
      </c>
      <c r="AF174" s="165">
        <f t="shared" si="81"/>
        <v>0</v>
      </c>
      <c r="AG174" s="70">
        <f t="shared" si="71"/>
        <v>1</v>
      </c>
      <c r="AH174" s="102">
        <f t="shared" si="75"/>
        <v>0</v>
      </c>
      <c r="AI174" s="6" t="str">
        <f t="shared" si="63"/>
        <v/>
      </c>
      <c r="AJ174" s="85">
        <f t="shared" si="79"/>
        <v>1</v>
      </c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CO174">
        <v>2</v>
      </c>
      <c r="CP174">
        <v>20</v>
      </c>
      <c r="CS174">
        <v>0.3</v>
      </c>
    </row>
    <row r="175" spans="1:97" ht="15.6">
      <c r="A175" s="27">
        <v>34506</v>
      </c>
      <c r="B175">
        <v>3.8199999332428001</v>
      </c>
      <c r="C175">
        <v>10.329999923706101</v>
      </c>
      <c r="D175">
        <v>0</v>
      </c>
      <c r="E175">
        <v>14.767265012523699</v>
      </c>
      <c r="F175" s="36">
        <f t="shared" si="57"/>
        <v>0.87986370388067936</v>
      </c>
      <c r="G175" s="41">
        <f t="shared" si="64"/>
        <v>18.137113941441068</v>
      </c>
      <c r="H175" s="42">
        <f t="shared" si="65"/>
        <v>0.36274227882882137</v>
      </c>
      <c r="I175" s="61">
        <f t="shared" si="58"/>
        <v>8.702499926090276</v>
      </c>
      <c r="J175" s="35">
        <f t="shared" si="59"/>
        <v>1</v>
      </c>
      <c r="K175" s="89">
        <f t="shared" si="68"/>
        <v>1</v>
      </c>
      <c r="L175" s="89">
        <f t="shared" si="73"/>
        <v>1</v>
      </c>
      <c r="M175" s="168">
        <f t="shared" si="77"/>
        <v>2.5481955454793506E-2</v>
      </c>
      <c r="N175" s="165">
        <f t="shared" si="80"/>
        <v>0</v>
      </c>
      <c r="O175" s="70">
        <f t="shared" si="70"/>
        <v>1</v>
      </c>
      <c r="P175" s="102">
        <f t="shared" si="74"/>
        <v>0</v>
      </c>
      <c r="Q175" s="6" t="str">
        <f t="shared" si="56"/>
        <v/>
      </c>
      <c r="R175" s="85">
        <f t="shared" si="78"/>
        <v>1</v>
      </c>
      <c r="S175" s="27">
        <v>34871</v>
      </c>
      <c r="T175">
        <v>2.5699999332428001</v>
      </c>
      <c r="U175">
        <v>10.9099998474121</v>
      </c>
      <c r="V175">
        <v>0.10000000149011599</v>
      </c>
      <c r="W175">
        <v>14.767265012523699</v>
      </c>
      <c r="X175" s="36">
        <f t="shared" si="60"/>
        <v>0.98247023078531914</v>
      </c>
      <c r="Y175" s="41">
        <f t="shared" si="66"/>
        <v>42.487525232122167</v>
      </c>
      <c r="Z175" s="42">
        <f t="shared" si="67"/>
        <v>0.84975050464244328</v>
      </c>
      <c r="AA175" s="61">
        <f t="shared" si="61"/>
        <v>8.8249998688697744</v>
      </c>
      <c r="AB175" s="35">
        <f t="shared" si="62"/>
        <v>1</v>
      </c>
      <c r="AC175" s="76" t="str">
        <f t="shared" si="69"/>
        <v/>
      </c>
      <c r="AD175" s="89">
        <f t="shared" si="72"/>
        <v>1</v>
      </c>
      <c r="AE175" s="168">
        <f t="shared" si="76"/>
        <v>2.6515299264937887E-2</v>
      </c>
      <c r="AF175" s="165">
        <f t="shared" si="81"/>
        <v>0</v>
      </c>
      <c r="AG175" s="70">
        <f t="shared" si="71"/>
        <v>1</v>
      </c>
      <c r="AH175" s="102">
        <f t="shared" si="75"/>
        <v>0</v>
      </c>
      <c r="AI175" s="6" t="str">
        <f t="shared" si="63"/>
        <v/>
      </c>
      <c r="AJ175" s="85">
        <f t="shared" si="79"/>
        <v>1</v>
      </c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CO175">
        <v>1</v>
      </c>
      <c r="CP175">
        <v>15</v>
      </c>
      <c r="CS175">
        <v>0</v>
      </c>
    </row>
    <row r="176" spans="1:97" ht="15.6">
      <c r="A176" s="27">
        <v>34507</v>
      </c>
      <c r="B176">
        <v>5.3899998664856001</v>
      </c>
      <c r="C176">
        <v>14.960000038146999</v>
      </c>
      <c r="D176">
        <v>0</v>
      </c>
      <c r="E176">
        <v>14.7668358048603</v>
      </c>
      <c r="F176" s="36">
        <f t="shared" si="57"/>
        <v>1.1997071987294887</v>
      </c>
      <c r="G176" s="41">
        <f t="shared" si="64"/>
        <v>17.177348182457479</v>
      </c>
      <c r="H176" s="42">
        <f t="shared" si="65"/>
        <v>0.34354696364914955</v>
      </c>
      <c r="I176" s="61">
        <f t="shared" si="58"/>
        <v>12.56749999523165</v>
      </c>
      <c r="J176" s="35">
        <f t="shared" si="59"/>
        <v>1</v>
      </c>
      <c r="K176" s="89">
        <f t="shared" si="68"/>
        <v>1</v>
      </c>
      <c r="L176" s="89">
        <f t="shared" si="73"/>
        <v>1</v>
      </c>
      <c r="M176" s="168">
        <f t="shared" si="77"/>
        <v>6.3244399331680495E-2</v>
      </c>
      <c r="N176" s="165">
        <f t="shared" si="80"/>
        <v>0</v>
      </c>
      <c r="O176" s="70">
        <f t="shared" si="70"/>
        <v>1</v>
      </c>
      <c r="P176" s="102">
        <f t="shared" si="74"/>
        <v>0</v>
      </c>
      <c r="Q176" s="6" t="str">
        <f t="shared" si="56"/>
        <v/>
      </c>
      <c r="R176" s="85">
        <f t="shared" si="78"/>
        <v>1</v>
      </c>
      <c r="S176" s="27">
        <v>34872</v>
      </c>
      <c r="T176">
        <v>-2.28999996185303</v>
      </c>
      <c r="U176">
        <v>10.8599996566772</v>
      </c>
      <c r="V176">
        <v>0</v>
      </c>
      <c r="W176">
        <v>14.7668358048603</v>
      </c>
      <c r="X176" s="36">
        <f t="shared" si="60"/>
        <v>1.1102210778358372</v>
      </c>
      <c r="Y176" s="41">
        <f t="shared" si="66"/>
        <v>41.599348369853494</v>
      </c>
      <c r="Z176" s="42">
        <f t="shared" si="67"/>
        <v>0.8319869673970699</v>
      </c>
      <c r="AA176" s="61">
        <f t="shared" si="61"/>
        <v>7.5724997520446422</v>
      </c>
      <c r="AB176" s="35">
        <f t="shared" si="62"/>
        <v>1</v>
      </c>
      <c r="AC176" s="76" t="str">
        <f t="shared" si="69"/>
        <v/>
      </c>
      <c r="AD176" s="89">
        <f t="shared" si="72"/>
        <v>1</v>
      </c>
      <c r="AE176" s="168">
        <f t="shared" si="76"/>
        <v>1.6638693478802181E-2</v>
      </c>
      <c r="AF176" s="165">
        <f t="shared" si="81"/>
        <v>0</v>
      </c>
      <c r="AG176" s="70">
        <f t="shared" si="71"/>
        <v>1</v>
      </c>
      <c r="AH176" s="102">
        <f t="shared" si="75"/>
        <v>0</v>
      </c>
      <c r="AI176" s="6" t="str">
        <f t="shared" si="63"/>
        <v/>
      </c>
      <c r="AJ176" s="85">
        <f t="shared" si="79"/>
        <v>1</v>
      </c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CO176">
        <v>2.2999999999999998</v>
      </c>
      <c r="CP176">
        <v>13</v>
      </c>
      <c r="CS176">
        <v>0</v>
      </c>
    </row>
    <row r="177" spans="1:97" ht="15.6">
      <c r="A177" s="27">
        <v>34508</v>
      </c>
      <c r="B177">
        <v>6.0100002288818404</v>
      </c>
      <c r="C177">
        <v>15.210000038146999</v>
      </c>
      <c r="D177">
        <v>0</v>
      </c>
      <c r="E177">
        <v>14.770903646553499</v>
      </c>
      <c r="F177" s="36">
        <f t="shared" si="57"/>
        <v>1.1949066049919688</v>
      </c>
      <c r="G177" s="41">
        <f t="shared" si="64"/>
        <v>16.221422898463903</v>
      </c>
      <c r="H177" s="42">
        <f t="shared" si="65"/>
        <v>0.32442845796927805</v>
      </c>
      <c r="I177" s="61">
        <f t="shared" si="58"/>
        <v>12.91000008583071</v>
      </c>
      <c r="J177" s="35">
        <f t="shared" si="59"/>
        <v>1</v>
      </c>
      <c r="K177" s="89">
        <f t="shared" si="68"/>
        <v>1</v>
      </c>
      <c r="L177" s="89">
        <f t="shared" si="73"/>
        <v>1</v>
      </c>
      <c r="M177" s="168">
        <f t="shared" si="77"/>
        <v>6.6916293290190082E-2</v>
      </c>
      <c r="N177" s="165">
        <f t="shared" si="80"/>
        <v>0</v>
      </c>
      <c r="O177" s="70">
        <f t="shared" si="70"/>
        <v>1</v>
      </c>
      <c r="P177" s="102">
        <f t="shared" si="74"/>
        <v>0</v>
      </c>
      <c r="Q177" s="6" t="str">
        <f t="shared" si="56"/>
        <v/>
      </c>
      <c r="R177" s="85">
        <f t="shared" si="78"/>
        <v>0</v>
      </c>
      <c r="S177" s="27">
        <v>34873</v>
      </c>
      <c r="T177">
        <v>-2.5999999046325701</v>
      </c>
      <c r="U177">
        <v>12.6199998855591</v>
      </c>
      <c r="V177">
        <v>0</v>
      </c>
      <c r="W177">
        <v>14.770903646553499</v>
      </c>
      <c r="X177" s="36">
        <f t="shared" si="60"/>
        <v>1.2339609753706822</v>
      </c>
      <c r="Y177" s="41">
        <f t="shared" si="66"/>
        <v>40.612179589556952</v>
      </c>
      <c r="Z177" s="42">
        <f t="shared" si="67"/>
        <v>0.81224359179113903</v>
      </c>
      <c r="AA177" s="61">
        <f t="shared" si="61"/>
        <v>8.8149999380111819</v>
      </c>
      <c r="AB177" s="35">
        <f t="shared" si="62"/>
        <v>1</v>
      </c>
      <c r="AC177" s="76" t="str">
        <f t="shared" si="69"/>
        <v/>
      </c>
      <c r="AD177" s="89">
        <f t="shared" si="72"/>
        <v>1</v>
      </c>
      <c r="AE177" s="168">
        <f t="shared" si="76"/>
        <v>2.643042942175983E-2</v>
      </c>
      <c r="AF177" s="165">
        <f t="shared" si="81"/>
        <v>0</v>
      </c>
      <c r="AG177" s="70">
        <f t="shared" si="71"/>
        <v>1</v>
      </c>
      <c r="AH177" s="102">
        <f t="shared" si="75"/>
        <v>0</v>
      </c>
      <c r="AI177" s="6" t="str">
        <f t="shared" si="63"/>
        <v/>
      </c>
      <c r="AJ177" s="85">
        <f t="shared" si="79"/>
        <v>1</v>
      </c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CO177">
        <v>5.5</v>
      </c>
      <c r="CP177">
        <v>14.9</v>
      </c>
      <c r="CS177">
        <v>1.2</v>
      </c>
    </row>
    <row r="178" spans="1:97" ht="15.6">
      <c r="A178" s="27">
        <v>34509</v>
      </c>
      <c r="B178">
        <v>6.8800001144409197</v>
      </c>
      <c r="C178">
        <v>13.579999923706101</v>
      </c>
      <c r="D178">
        <v>5.1999998092651403</v>
      </c>
      <c r="E178">
        <v>14.779457474857001</v>
      </c>
      <c r="F178" s="36">
        <f t="shared" si="57"/>
        <v>1.0066551903674466</v>
      </c>
      <c r="G178" s="41">
        <f t="shared" si="64"/>
        <v>20.616098555435087</v>
      </c>
      <c r="H178" s="42">
        <f t="shared" si="65"/>
        <v>0.41232197110870172</v>
      </c>
      <c r="I178" s="61">
        <f t="shared" si="58"/>
        <v>11.904999971389806</v>
      </c>
      <c r="J178" s="35">
        <f t="shared" si="59"/>
        <v>1</v>
      </c>
      <c r="K178" s="89">
        <f t="shared" si="68"/>
        <v>1</v>
      </c>
      <c r="L178" s="89">
        <f t="shared" si="73"/>
        <v>1</v>
      </c>
      <c r="M178" s="168">
        <f t="shared" si="77"/>
        <v>5.6214618299762119E-2</v>
      </c>
      <c r="N178" s="165">
        <f t="shared" si="80"/>
        <v>0</v>
      </c>
      <c r="O178" s="70">
        <f t="shared" si="70"/>
        <v>1</v>
      </c>
      <c r="P178" s="102">
        <f t="shared" si="74"/>
        <v>0</v>
      </c>
      <c r="Q178" s="6" t="str">
        <f t="shared" si="56"/>
        <v/>
      </c>
      <c r="R178" s="85">
        <f t="shared" si="78"/>
        <v>0</v>
      </c>
      <c r="S178" s="27">
        <v>34874</v>
      </c>
      <c r="T178">
        <v>-0.239999994635582</v>
      </c>
      <c r="U178">
        <v>11.0200004577637</v>
      </c>
      <c r="V178">
        <v>0</v>
      </c>
      <c r="W178">
        <v>14.779457474857001</v>
      </c>
      <c r="X178" s="36">
        <f t="shared" si="60"/>
        <v>1.0796679284859125</v>
      </c>
      <c r="Y178" s="41">
        <f t="shared" si="66"/>
        <v>39.74844524676822</v>
      </c>
      <c r="Z178" s="42">
        <f t="shared" si="67"/>
        <v>0.79496890493536443</v>
      </c>
      <c r="AA178" s="61">
        <f t="shared" si="61"/>
        <v>8.2050003446638797</v>
      </c>
      <c r="AB178" s="35">
        <f t="shared" si="62"/>
        <v>1</v>
      </c>
      <c r="AC178" s="76" t="str">
        <f t="shared" si="69"/>
        <v/>
      </c>
      <c r="AD178" s="89">
        <f t="shared" si="72"/>
        <v>1</v>
      </c>
      <c r="AE178" s="168">
        <f t="shared" si="76"/>
        <v>2.143108860463774E-2</v>
      </c>
      <c r="AF178" s="165">
        <f t="shared" si="81"/>
        <v>0</v>
      </c>
      <c r="AG178" s="70">
        <f t="shared" si="71"/>
        <v>1</v>
      </c>
      <c r="AH178" s="102">
        <f t="shared" si="75"/>
        <v>0</v>
      </c>
      <c r="AI178" s="6" t="str">
        <f t="shared" si="63"/>
        <v/>
      </c>
      <c r="AJ178" s="85">
        <f t="shared" si="79"/>
        <v>0</v>
      </c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CO178">
        <v>5</v>
      </c>
      <c r="CP178">
        <v>15.5</v>
      </c>
      <c r="CS178">
        <v>8.1999999999999993</v>
      </c>
    </row>
    <row r="179" spans="1:97" ht="15.6">
      <c r="A179" s="27">
        <v>34510</v>
      </c>
      <c r="B179">
        <v>5.4200000762939498</v>
      </c>
      <c r="C179">
        <v>10.3400001525879</v>
      </c>
      <c r="D179">
        <v>0.5</v>
      </c>
      <c r="E179">
        <v>14.7924862270244</v>
      </c>
      <c r="F179" s="36">
        <f t="shared" si="57"/>
        <v>0.7910073178790249</v>
      </c>
      <c r="G179" s="41">
        <f t="shared" si="64"/>
        <v>20.483292701131866</v>
      </c>
      <c r="H179" s="42">
        <f t="shared" si="65"/>
        <v>0.40966585402263733</v>
      </c>
      <c r="I179" s="61">
        <f t="shared" si="58"/>
        <v>9.1100001335144114</v>
      </c>
      <c r="J179" s="35">
        <f t="shared" si="59"/>
        <v>1</v>
      </c>
      <c r="K179" s="89">
        <f t="shared" si="68"/>
        <v>1</v>
      </c>
      <c r="L179" s="89">
        <f t="shared" si="73"/>
        <v>1</v>
      </c>
      <c r="M179" s="168">
        <f t="shared" si="77"/>
        <v>2.8971839631911911E-2</v>
      </c>
      <c r="N179" s="165">
        <f t="shared" si="80"/>
        <v>0</v>
      </c>
      <c r="O179" s="70">
        <f t="shared" si="70"/>
        <v>1</v>
      </c>
      <c r="P179" s="102">
        <f t="shared" si="74"/>
        <v>0</v>
      </c>
      <c r="Q179" s="6" t="str">
        <f t="shared" si="56"/>
        <v/>
      </c>
      <c r="R179" s="85">
        <f t="shared" si="78"/>
        <v>0</v>
      </c>
      <c r="S179" s="27">
        <v>34875</v>
      </c>
      <c r="T179">
        <v>2.4200000762939502</v>
      </c>
      <c r="U179">
        <v>14.8900003433228</v>
      </c>
      <c r="V179">
        <v>0</v>
      </c>
      <c r="W179">
        <v>14.7924862270244</v>
      </c>
      <c r="X179" s="36">
        <f t="shared" si="60"/>
        <v>1.2973104785045888</v>
      </c>
      <c r="Y179" s="41">
        <f t="shared" si="66"/>
        <v>38.710596863964547</v>
      </c>
      <c r="Z179" s="42">
        <f t="shared" si="67"/>
        <v>0.77421193727929094</v>
      </c>
      <c r="AA179" s="61">
        <f t="shared" si="61"/>
        <v>11.772500276565587</v>
      </c>
      <c r="AB179" s="35">
        <f t="shared" si="62"/>
        <v>1</v>
      </c>
      <c r="AC179" s="76" t="str">
        <f t="shared" si="69"/>
        <v/>
      </c>
      <c r="AD179" s="89">
        <f t="shared" si="72"/>
        <v>1</v>
      </c>
      <c r="AE179" s="168">
        <f t="shared" si="76"/>
        <v>5.4825165747947761E-2</v>
      </c>
      <c r="AF179" s="165">
        <f t="shared" si="81"/>
        <v>0</v>
      </c>
      <c r="AG179" s="70">
        <f t="shared" si="71"/>
        <v>1</v>
      </c>
      <c r="AH179" s="102">
        <f t="shared" si="75"/>
        <v>0</v>
      </c>
      <c r="AI179" s="6" t="str">
        <f t="shared" si="63"/>
        <v/>
      </c>
      <c r="AJ179" s="85">
        <f t="shared" si="79"/>
        <v>0</v>
      </c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CO179">
        <v>2.6</v>
      </c>
      <c r="CP179">
        <v>15.5</v>
      </c>
      <c r="CS179">
        <v>0.6</v>
      </c>
    </row>
    <row r="180" spans="1:97" ht="15.6">
      <c r="A180" s="27">
        <v>34511</v>
      </c>
      <c r="B180">
        <v>7.1799998283386204</v>
      </c>
      <c r="C180">
        <v>10.2600002288818</v>
      </c>
      <c r="D180">
        <v>6.6999998092651403</v>
      </c>
      <c r="E180">
        <v>14.8099788403091</v>
      </c>
      <c r="F180" s="36">
        <f t="shared" si="57"/>
        <v>0.6470906079053429</v>
      </c>
      <c r="G180" s="41">
        <f t="shared" si="64"/>
        <v>26.66562002407273</v>
      </c>
      <c r="H180" s="42">
        <f t="shared" si="65"/>
        <v>0.53331240048145456</v>
      </c>
      <c r="I180" s="61">
        <f t="shared" si="58"/>
        <v>9.4900001287460061</v>
      </c>
      <c r="J180" s="35">
        <f t="shared" si="59"/>
        <v>1</v>
      </c>
      <c r="K180" s="89">
        <f t="shared" si="68"/>
        <v>1</v>
      </c>
      <c r="L180" s="89">
        <f t="shared" si="73"/>
        <v>1</v>
      </c>
      <c r="M180" s="168">
        <f t="shared" si="77"/>
        <v>3.2356457906899158E-2</v>
      </c>
      <c r="N180" s="165">
        <f t="shared" si="80"/>
        <v>0</v>
      </c>
      <c r="O180" s="70">
        <f t="shared" si="70"/>
        <v>1</v>
      </c>
      <c r="P180" s="102">
        <f t="shared" si="74"/>
        <v>0</v>
      </c>
      <c r="Q180" s="6" t="str">
        <f t="shared" si="56"/>
        <v/>
      </c>
      <c r="R180" s="85">
        <f t="shared" si="78"/>
        <v>0</v>
      </c>
      <c r="S180" s="27">
        <v>34876</v>
      </c>
      <c r="T180">
        <v>4.7399997711181596</v>
      </c>
      <c r="U180">
        <v>14.7299995422363</v>
      </c>
      <c r="V180">
        <v>0.10000000149011599</v>
      </c>
      <c r="W180">
        <v>14.8099788403091</v>
      </c>
      <c r="X180" s="36">
        <f t="shared" si="60"/>
        <v>1.2099961938825279</v>
      </c>
      <c r="Y180" s="41">
        <f t="shared" si="66"/>
        <v>37.842599910348639</v>
      </c>
      <c r="Z180" s="42">
        <f t="shared" si="67"/>
        <v>0.7568519982069728</v>
      </c>
      <c r="AA180" s="61">
        <f t="shared" si="61"/>
        <v>12.232499599456766</v>
      </c>
      <c r="AB180" s="35">
        <f t="shared" si="62"/>
        <v>1</v>
      </c>
      <c r="AC180" s="76" t="str">
        <f t="shared" si="69"/>
        <v/>
      </c>
      <c r="AD180" s="89">
        <f t="shared" si="72"/>
        <v>1</v>
      </c>
      <c r="AE180" s="168">
        <f t="shared" si="76"/>
        <v>5.9674555722590353E-2</v>
      </c>
      <c r="AF180" s="165">
        <f t="shared" si="81"/>
        <v>0</v>
      </c>
      <c r="AG180" s="70">
        <f t="shared" si="71"/>
        <v>1</v>
      </c>
      <c r="AH180" s="102">
        <f t="shared" si="75"/>
        <v>0</v>
      </c>
      <c r="AI180" s="6" t="str">
        <f t="shared" si="63"/>
        <v/>
      </c>
      <c r="AJ180" s="85">
        <f t="shared" si="79"/>
        <v>0</v>
      </c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CO180">
        <v>3.9</v>
      </c>
      <c r="CP180">
        <v>14</v>
      </c>
      <c r="CS180">
        <v>0</v>
      </c>
    </row>
    <row r="181" spans="1:97" ht="15.6">
      <c r="A181" s="27">
        <v>34512</v>
      </c>
      <c r="B181">
        <v>2.1900000572204599</v>
      </c>
      <c r="C181">
        <v>13.5</v>
      </c>
      <c r="D181">
        <v>1.6000000238418599</v>
      </c>
      <c r="E181">
        <v>14.831924251964899</v>
      </c>
      <c r="F181" s="36">
        <f t="shared" si="57"/>
        <v>1.2008624243612469</v>
      </c>
      <c r="G181" s="41">
        <f t="shared" si="64"/>
        <v>27.304930108425594</v>
      </c>
      <c r="H181" s="42">
        <f t="shared" si="65"/>
        <v>0.54609860216851192</v>
      </c>
      <c r="I181" s="61">
        <f t="shared" si="58"/>
        <v>10.672500014305115</v>
      </c>
      <c r="J181" s="35">
        <f t="shared" si="59"/>
        <v>1</v>
      </c>
      <c r="K181" s="89">
        <f t="shared" si="68"/>
        <v>1</v>
      </c>
      <c r="L181" s="89">
        <f t="shared" si="73"/>
        <v>1</v>
      </c>
      <c r="M181" s="168">
        <f t="shared" si="77"/>
        <v>4.3598419957882308E-2</v>
      </c>
      <c r="N181" s="165">
        <f t="shared" si="80"/>
        <v>0</v>
      </c>
      <c r="O181" s="70">
        <f t="shared" si="70"/>
        <v>1</v>
      </c>
      <c r="P181" s="102">
        <f t="shared" si="74"/>
        <v>0</v>
      </c>
      <c r="Q181" s="6" t="str">
        <f t="shared" si="56"/>
        <v/>
      </c>
      <c r="R181" s="85">
        <f t="shared" si="78"/>
        <v>0</v>
      </c>
      <c r="S181" s="27">
        <v>34877</v>
      </c>
      <c r="T181">
        <v>6.0500001907348597</v>
      </c>
      <c r="U181">
        <v>12.550000190734901</v>
      </c>
      <c r="V181">
        <v>8.3999996185302699</v>
      </c>
      <c r="W181">
        <v>14.831924251964899</v>
      </c>
      <c r="X181" s="36">
        <f t="shared" si="60"/>
        <v>0.96202248492493014</v>
      </c>
      <c r="Y181" s="41">
        <f t="shared" si="66"/>
        <v>45.472981540938967</v>
      </c>
      <c r="Z181" s="42">
        <f t="shared" si="67"/>
        <v>0.90945963081877934</v>
      </c>
      <c r="AA181" s="61">
        <f t="shared" si="61"/>
        <v>10.92500019073489</v>
      </c>
      <c r="AB181" s="35">
        <f t="shared" si="62"/>
        <v>1</v>
      </c>
      <c r="AC181" s="76">
        <f t="shared" si="69"/>
        <v>1</v>
      </c>
      <c r="AD181" s="89">
        <f t="shared" si="72"/>
        <v>1</v>
      </c>
      <c r="AE181" s="168">
        <f t="shared" si="76"/>
        <v>4.6119533773678237E-2</v>
      </c>
      <c r="AF181" s="165">
        <f t="shared" si="81"/>
        <v>0</v>
      </c>
      <c r="AG181" s="70">
        <f t="shared" si="71"/>
        <v>1</v>
      </c>
      <c r="AH181" s="102">
        <f t="shared" si="75"/>
        <v>0</v>
      </c>
      <c r="AI181" s="6" t="str">
        <f t="shared" si="63"/>
        <v/>
      </c>
      <c r="AJ181" s="85">
        <f t="shared" si="79"/>
        <v>0</v>
      </c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CO181">
        <v>0.5</v>
      </c>
      <c r="CP181">
        <v>19</v>
      </c>
      <c r="CS181">
        <v>0</v>
      </c>
    </row>
    <row r="182" spans="1:97" ht="15.6">
      <c r="A182" s="27">
        <v>34513</v>
      </c>
      <c r="B182">
        <v>-1.6900000572204601</v>
      </c>
      <c r="C182">
        <v>12.960000038146999</v>
      </c>
      <c r="D182">
        <v>0.80000001192092896</v>
      </c>
      <c r="E182">
        <v>14.8583113992453</v>
      </c>
      <c r="F182" s="36">
        <f t="shared" si="57"/>
        <v>1.2511661297324725</v>
      </c>
      <c r="G182" s="41">
        <f t="shared" si="64"/>
        <v>27.103997216560547</v>
      </c>
      <c r="H182" s="42">
        <f t="shared" si="65"/>
        <v>0.54207994433121098</v>
      </c>
      <c r="I182" s="61">
        <f t="shared" si="58"/>
        <v>9.2975000143051343</v>
      </c>
      <c r="J182" s="35">
        <f t="shared" si="59"/>
        <v>1</v>
      </c>
      <c r="K182" s="89">
        <f t="shared" si="68"/>
        <v>1</v>
      </c>
      <c r="L182" s="89">
        <f t="shared" si="73"/>
        <v>1</v>
      </c>
      <c r="M182" s="168">
        <f t="shared" si="77"/>
        <v>3.0626702202806801E-2</v>
      </c>
      <c r="N182" s="165">
        <f t="shared" si="80"/>
        <v>0</v>
      </c>
      <c r="O182" s="70">
        <f t="shared" si="70"/>
        <v>1</v>
      </c>
      <c r="P182" s="102">
        <f t="shared" si="74"/>
        <v>0</v>
      </c>
      <c r="Q182" s="6" t="str">
        <f t="shared" si="56"/>
        <v/>
      </c>
      <c r="R182" s="85">
        <f t="shared" si="78"/>
        <v>0</v>
      </c>
      <c r="S182" s="27">
        <v>34878</v>
      </c>
      <c r="T182">
        <v>4.8099999427795401</v>
      </c>
      <c r="U182">
        <v>8.7899999618530291</v>
      </c>
      <c r="V182">
        <v>1.1000000238418599</v>
      </c>
      <c r="W182">
        <v>14.8583113992453</v>
      </c>
      <c r="X182" s="36">
        <f t="shared" si="60"/>
        <v>0.68455421835278552</v>
      </c>
      <c r="Y182" s="41">
        <f t="shared" si="66"/>
        <v>46.025338190098594</v>
      </c>
      <c r="Z182" s="42">
        <f t="shared" si="67"/>
        <v>0.92050676380197194</v>
      </c>
      <c r="AA182" s="61">
        <f t="shared" si="61"/>
        <v>7.7949999570846566</v>
      </c>
      <c r="AB182" s="35">
        <f t="shared" si="62"/>
        <v>1</v>
      </c>
      <c r="AC182" s="76">
        <f t="shared" si="69"/>
        <v>1</v>
      </c>
      <c r="AD182" s="89">
        <f t="shared" si="72"/>
        <v>1</v>
      </c>
      <c r="AE182" s="168">
        <f t="shared" si="76"/>
        <v>1.8277112547336247E-2</v>
      </c>
      <c r="AF182" s="165">
        <f t="shared" si="81"/>
        <v>0</v>
      </c>
      <c r="AG182" s="70">
        <f t="shared" si="71"/>
        <v>1</v>
      </c>
      <c r="AH182" s="102">
        <f t="shared" si="75"/>
        <v>0</v>
      </c>
      <c r="AI182" s="6" t="str">
        <f t="shared" si="63"/>
        <v/>
      </c>
      <c r="AJ182" s="85">
        <f t="shared" si="79"/>
        <v>0</v>
      </c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CO182">
        <v>4</v>
      </c>
      <c r="CP182">
        <v>20.2</v>
      </c>
      <c r="CS182">
        <v>0</v>
      </c>
    </row>
    <row r="183" spans="1:97" ht="15.6">
      <c r="A183" s="27">
        <v>34514</v>
      </c>
      <c r="B183">
        <v>-1.7200000286102299</v>
      </c>
      <c r="C183">
        <v>11.5100002288818</v>
      </c>
      <c r="D183">
        <v>0</v>
      </c>
      <c r="E183">
        <v>14.889129219403999</v>
      </c>
      <c r="F183" s="36">
        <f t="shared" si="57"/>
        <v>1.1538282450897204</v>
      </c>
      <c r="G183" s="41">
        <f t="shared" si="64"/>
        <v>26.18093462048877</v>
      </c>
      <c r="H183" s="42">
        <f t="shared" si="65"/>
        <v>0.52361869240977543</v>
      </c>
      <c r="I183" s="61">
        <f t="shared" si="58"/>
        <v>8.2025001645087929</v>
      </c>
      <c r="J183" s="35">
        <f t="shared" si="59"/>
        <v>1</v>
      </c>
      <c r="K183" s="89">
        <f t="shared" si="68"/>
        <v>1</v>
      </c>
      <c r="L183" s="89">
        <f t="shared" si="73"/>
        <v>1</v>
      </c>
      <c r="M183" s="168">
        <f t="shared" si="77"/>
        <v>2.141133945827416E-2</v>
      </c>
      <c r="N183" s="165">
        <f t="shared" si="80"/>
        <v>0</v>
      </c>
      <c r="O183" s="70">
        <f t="shared" si="70"/>
        <v>1</v>
      </c>
      <c r="P183" s="102">
        <f t="shared" si="74"/>
        <v>0</v>
      </c>
      <c r="Q183" s="6">
        <f t="shared" si="56"/>
        <v>34514</v>
      </c>
      <c r="R183" s="85">
        <f t="shared" si="78"/>
        <v>1</v>
      </c>
      <c r="S183" s="27">
        <v>34879</v>
      </c>
      <c r="T183">
        <v>4.96000003814697</v>
      </c>
      <c r="U183">
        <v>11.0200004577637</v>
      </c>
      <c r="V183">
        <v>4.9000000953674299</v>
      </c>
      <c r="W183">
        <v>14.889129219403999</v>
      </c>
      <c r="X183" s="36">
        <f t="shared" si="60"/>
        <v>0.88739856923720861</v>
      </c>
      <c r="Y183" s="41">
        <f t="shared" si="66"/>
        <v>50</v>
      </c>
      <c r="Z183" s="42">
        <f t="shared" si="67"/>
        <v>1</v>
      </c>
      <c r="AA183" s="61">
        <f t="shared" si="61"/>
        <v>9.5050003528595184</v>
      </c>
      <c r="AB183" s="35">
        <f t="shared" si="62"/>
        <v>1</v>
      </c>
      <c r="AC183" s="76">
        <f t="shared" si="69"/>
        <v>1</v>
      </c>
      <c r="AD183" s="89">
        <f t="shared" si="72"/>
        <v>1</v>
      </c>
      <c r="AE183" s="168">
        <f t="shared" si="76"/>
        <v>3.2492523629650515E-2</v>
      </c>
      <c r="AF183" s="165">
        <f t="shared" si="81"/>
        <v>0</v>
      </c>
      <c r="AG183" s="70">
        <f t="shared" si="71"/>
        <v>1</v>
      </c>
      <c r="AH183" s="102">
        <f t="shared" si="75"/>
        <v>0</v>
      </c>
      <c r="AI183" s="6" t="str">
        <f t="shared" si="63"/>
        <v/>
      </c>
      <c r="AJ183" s="85">
        <f t="shared" si="79"/>
        <v>0</v>
      </c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CO183">
        <v>3.1</v>
      </c>
      <c r="CP183">
        <v>17.5</v>
      </c>
      <c r="CS183">
        <v>0</v>
      </c>
    </row>
    <row r="184" spans="1:97" ht="15.6">
      <c r="A184" s="27">
        <v>34515</v>
      </c>
      <c r="B184">
        <v>-2.71000003814697</v>
      </c>
      <c r="C184">
        <v>11.8400001525879</v>
      </c>
      <c r="D184">
        <v>0</v>
      </c>
      <c r="E184">
        <v>14.924366649694401</v>
      </c>
      <c r="F184" s="36">
        <f t="shared" si="57"/>
        <v>1.1952481073537851</v>
      </c>
      <c r="G184" s="41">
        <f t="shared" si="64"/>
        <v>25.224736134605742</v>
      </c>
      <c r="H184" s="42">
        <f t="shared" si="65"/>
        <v>0.50449472269211482</v>
      </c>
      <c r="I184" s="61">
        <f t="shared" si="58"/>
        <v>8.2025001049041819</v>
      </c>
      <c r="J184" s="35">
        <f t="shared" si="59"/>
        <v>1</v>
      </c>
      <c r="K184" s="89">
        <f t="shared" si="68"/>
        <v>1</v>
      </c>
      <c r="L184" s="89">
        <f t="shared" si="73"/>
        <v>1</v>
      </c>
      <c r="M184" s="168">
        <f t="shared" si="77"/>
        <v>2.1411338987526205E-2</v>
      </c>
      <c r="N184" s="165">
        <f t="shared" si="80"/>
        <v>0</v>
      </c>
      <c r="O184" s="70">
        <f t="shared" si="70"/>
        <v>1</v>
      </c>
      <c r="P184" s="102">
        <f t="shared" si="74"/>
        <v>0</v>
      </c>
      <c r="Q184" s="6" t="str">
        <f t="shared" si="56"/>
        <v/>
      </c>
      <c r="R184" s="85">
        <f t="shared" si="78"/>
        <v>1</v>
      </c>
      <c r="S184" s="27">
        <v>34880</v>
      </c>
      <c r="T184">
        <v>3.9100000858306898</v>
      </c>
      <c r="U184">
        <v>11.460000038146999</v>
      </c>
      <c r="V184">
        <v>0.30000001192092901</v>
      </c>
      <c r="W184">
        <v>14.924366649694401</v>
      </c>
      <c r="X184" s="36">
        <f t="shared" si="60"/>
        <v>0.9811056460044042</v>
      </c>
      <c r="Y184" s="41">
        <f t="shared" si="66"/>
        <v>49.515115495117406</v>
      </c>
      <c r="Z184" s="42">
        <f t="shared" si="67"/>
        <v>0.99030230990234813</v>
      </c>
      <c r="AA184" s="61">
        <f t="shared" si="61"/>
        <v>9.5725000500679229</v>
      </c>
      <c r="AB184" s="35">
        <f t="shared" si="62"/>
        <v>1</v>
      </c>
      <c r="AC184" s="76">
        <f t="shared" si="69"/>
        <v>1</v>
      </c>
      <c r="AD184" s="89">
        <f t="shared" si="72"/>
        <v>1</v>
      </c>
      <c r="AE184" s="168">
        <f t="shared" si="76"/>
        <v>3.3107053734315904E-2</v>
      </c>
      <c r="AF184" s="165">
        <f t="shared" si="81"/>
        <v>0</v>
      </c>
      <c r="AG184" s="70">
        <f t="shared" si="71"/>
        <v>1</v>
      </c>
      <c r="AH184" s="102">
        <f t="shared" si="75"/>
        <v>0</v>
      </c>
      <c r="AI184" s="6" t="str">
        <f t="shared" si="63"/>
        <v/>
      </c>
      <c r="AJ184" s="85">
        <f t="shared" si="79"/>
        <v>0</v>
      </c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CO184">
        <v>7.8</v>
      </c>
      <c r="CP184">
        <v>16</v>
      </c>
      <c r="CS184">
        <v>1.8</v>
      </c>
    </row>
    <row r="185" spans="1:97" ht="15.6">
      <c r="A185" s="27">
        <v>34516</v>
      </c>
      <c r="B185">
        <v>-2.9000000953674299</v>
      </c>
      <c r="C185">
        <v>13.6400003433228</v>
      </c>
      <c r="D185">
        <v>0</v>
      </c>
      <c r="E185">
        <v>14.9640126273703</v>
      </c>
      <c r="F185" s="36">
        <f t="shared" si="57"/>
        <v>1.3237428036547678</v>
      </c>
      <c r="G185" s="41">
        <f t="shared" si="64"/>
        <v>24.165741891681929</v>
      </c>
      <c r="H185" s="42">
        <f t="shared" si="65"/>
        <v>0.4833148378336386</v>
      </c>
      <c r="I185" s="61">
        <f t="shared" si="58"/>
        <v>9.505000233650243</v>
      </c>
      <c r="J185" s="35">
        <f t="shared" si="59"/>
        <v>1</v>
      </c>
      <c r="K185" s="89" t="str">
        <f t="shared" si="68"/>
        <v/>
      </c>
      <c r="L185" s="89">
        <f t="shared" si="73"/>
        <v>1</v>
      </c>
      <c r="M185" s="168">
        <f t="shared" si="77"/>
        <v>3.249252254758915E-2</v>
      </c>
      <c r="N185" s="165">
        <f t="shared" si="80"/>
        <v>0</v>
      </c>
      <c r="O185" s="70">
        <f t="shared" si="70"/>
        <v>1</v>
      </c>
      <c r="P185" s="102">
        <f t="shared" si="74"/>
        <v>0</v>
      </c>
      <c r="Q185" s="6" t="str">
        <f t="shared" si="56"/>
        <v/>
      </c>
      <c r="R185" s="85">
        <f t="shared" si="78"/>
        <v>1</v>
      </c>
      <c r="S185" s="27">
        <v>34881</v>
      </c>
      <c r="T185">
        <v>5.6599998474121103</v>
      </c>
      <c r="U185">
        <v>12.0200004577637</v>
      </c>
      <c r="V185">
        <v>8.5</v>
      </c>
      <c r="W185">
        <v>14.9640126273703</v>
      </c>
      <c r="X185" s="36">
        <f t="shared" si="60"/>
        <v>0.94378401922409449</v>
      </c>
      <c r="Y185" s="41">
        <f t="shared" si="66"/>
        <v>50</v>
      </c>
      <c r="Z185" s="42">
        <f t="shared" si="67"/>
        <v>1</v>
      </c>
      <c r="AA185" s="61">
        <f t="shared" si="61"/>
        <v>10.430000305175803</v>
      </c>
      <c r="AB185" s="35">
        <f t="shared" si="62"/>
        <v>1</v>
      </c>
      <c r="AC185" s="76">
        <f t="shared" si="69"/>
        <v>1</v>
      </c>
      <c r="AD185" s="89">
        <f t="shared" si="72"/>
        <v>1</v>
      </c>
      <c r="AE185" s="168">
        <f t="shared" si="76"/>
        <v>4.1213770101626038E-2</v>
      </c>
      <c r="AF185" s="165">
        <f t="shared" si="81"/>
        <v>0</v>
      </c>
      <c r="AG185" s="70">
        <f t="shared" si="71"/>
        <v>1</v>
      </c>
      <c r="AH185" s="102">
        <f t="shared" si="75"/>
        <v>0</v>
      </c>
      <c r="AI185" s="6" t="str">
        <f t="shared" si="63"/>
        <v/>
      </c>
      <c r="AJ185" s="85">
        <f t="shared" si="79"/>
        <v>0</v>
      </c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CO185">
        <v>0.5</v>
      </c>
      <c r="CP185">
        <v>17.8</v>
      </c>
      <c r="CS185">
        <v>0.6</v>
      </c>
    </row>
    <row r="186" spans="1:97" ht="15.6">
      <c r="A186" s="27">
        <v>34517</v>
      </c>
      <c r="B186">
        <v>-0.37000000476837203</v>
      </c>
      <c r="C186">
        <v>13.300000190734901</v>
      </c>
      <c r="D186">
        <v>0</v>
      </c>
      <c r="E186">
        <v>15.0080560896852</v>
      </c>
      <c r="F186" s="36">
        <f t="shared" si="57"/>
        <v>1.2640107092292132</v>
      </c>
      <c r="G186" s="41">
        <f t="shared" si="64"/>
        <v>23.154533324298558</v>
      </c>
      <c r="H186" s="42">
        <f t="shared" si="65"/>
        <v>0.46309066648597119</v>
      </c>
      <c r="I186" s="61">
        <f t="shared" si="58"/>
        <v>9.882500141859083</v>
      </c>
      <c r="J186" s="35">
        <f t="shared" si="59"/>
        <v>1</v>
      </c>
      <c r="K186" s="89" t="str">
        <f t="shared" si="68"/>
        <v/>
      </c>
      <c r="L186" s="89">
        <f t="shared" si="73"/>
        <v>1</v>
      </c>
      <c r="M186" s="168">
        <f t="shared" si="77"/>
        <v>3.597534573636358E-2</v>
      </c>
      <c r="N186" s="165">
        <f t="shared" si="80"/>
        <v>0</v>
      </c>
      <c r="O186" s="70">
        <f t="shared" si="70"/>
        <v>1</v>
      </c>
      <c r="P186" s="102">
        <f t="shared" si="74"/>
        <v>0</v>
      </c>
      <c r="Q186" s="6" t="str">
        <f t="shared" si="56"/>
        <v/>
      </c>
      <c r="R186" s="85">
        <f t="shared" si="78"/>
        <v>1</v>
      </c>
      <c r="S186" s="27">
        <v>34882</v>
      </c>
      <c r="T186">
        <v>2.53999996185303</v>
      </c>
      <c r="U186">
        <v>10.579999923706101</v>
      </c>
      <c r="V186">
        <v>4.8000001907348597</v>
      </c>
      <c r="W186">
        <v>15.0080560896852</v>
      </c>
      <c r="X186" s="36">
        <f t="shared" si="60"/>
        <v>0.97317625105754046</v>
      </c>
      <c r="Y186" s="41">
        <f t="shared" si="66"/>
        <v>50</v>
      </c>
      <c r="Z186" s="42">
        <f t="shared" si="67"/>
        <v>1</v>
      </c>
      <c r="AA186" s="61">
        <f t="shared" si="61"/>
        <v>8.5699999332428334</v>
      </c>
      <c r="AB186" s="35">
        <f t="shared" si="62"/>
        <v>1</v>
      </c>
      <c r="AC186" s="76">
        <f t="shared" si="69"/>
        <v>1</v>
      </c>
      <c r="AD186" s="89">
        <f t="shared" si="72"/>
        <v>1</v>
      </c>
      <c r="AE186" s="168">
        <f t="shared" si="76"/>
        <v>2.4379941358314141E-2</v>
      </c>
      <c r="AF186" s="165">
        <f t="shared" si="81"/>
        <v>0</v>
      </c>
      <c r="AG186" s="70">
        <f t="shared" si="71"/>
        <v>1</v>
      </c>
      <c r="AH186" s="102">
        <f t="shared" si="75"/>
        <v>0</v>
      </c>
      <c r="AI186" s="6" t="str">
        <f t="shared" si="63"/>
        <v/>
      </c>
      <c r="AJ186" s="85">
        <f t="shared" si="79"/>
        <v>0</v>
      </c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CO186">
        <v>-0.5</v>
      </c>
      <c r="CP186" s="39">
        <v>17.8</v>
      </c>
      <c r="CS186">
        <v>0</v>
      </c>
    </row>
    <row r="187" spans="1:97" ht="15.6">
      <c r="A187" s="27">
        <v>34518</v>
      </c>
      <c r="B187">
        <v>3.7400000095367401</v>
      </c>
      <c r="C187">
        <v>16.040000915527301</v>
      </c>
      <c r="D187">
        <v>0</v>
      </c>
      <c r="E187">
        <v>15.0564859738927</v>
      </c>
      <c r="F187" s="36">
        <f t="shared" si="57"/>
        <v>1.3726534636558307</v>
      </c>
      <c r="G187" s="41">
        <f t="shared" si="64"/>
        <v>22.056410553373894</v>
      </c>
      <c r="H187" s="42">
        <f t="shared" si="65"/>
        <v>0.4411282110674779</v>
      </c>
      <c r="I187" s="61">
        <f t="shared" si="58"/>
        <v>12.965000689029662</v>
      </c>
      <c r="J187" s="35">
        <f t="shared" si="59"/>
        <v>1</v>
      </c>
      <c r="K187" s="89" t="str">
        <f t="shared" si="68"/>
        <v/>
      </c>
      <c r="L187" s="89">
        <f t="shared" si="73"/>
        <v>1</v>
      </c>
      <c r="M187" s="168">
        <f t="shared" si="77"/>
        <v>6.7507311567918657E-2</v>
      </c>
      <c r="N187" s="165">
        <f t="shared" si="80"/>
        <v>0</v>
      </c>
      <c r="O187" s="70">
        <f t="shared" si="70"/>
        <v>1</v>
      </c>
      <c r="P187" s="102">
        <f t="shared" si="74"/>
        <v>0</v>
      </c>
      <c r="Q187" s="6" t="str">
        <f t="shared" si="56"/>
        <v/>
      </c>
      <c r="R187" s="85">
        <f t="shared" si="78"/>
        <v>1</v>
      </c>
      <c r="S187" s="27">
        <v>34883</v>
      </c>
      <c r="T187">
        <v>5.1999998092651403</v>
      </c>
      <c r="U187">
        <v>13.710000038146999</v>
      </c>
      <c r="V187">
        <v>0.80000001192092896</v>
      </c>
      <c r="W187">
        <v>15.0564859738927</v>
      </c>
      <c r="X187" s="36">
        <f t="shared" si="60"/>
        <v>1.1238189387021822</v>
      </c>
      <c r="Y187" s="41">
        <f t="shared" si="66"/>
        <v>49.900944860959186</v>
      </c>
      <c r="Z187" s="42">
        <f t="shared" si="67"/>
        <v>0.99801889721918369</v>
      </c>
      <c r="AA187" s="61">
        <f t="shared" si="61"/>
        <v>11.582499980926535</v>
      </c>
      <c r="AB187" s="35">
        <f t="shared" si="62"/>
        <v>1</v>
      </c>
      <c r="AC187" s="76">
        <f t="shared" si="69"/>
        <v>1</v>
      </c>
      <c r="AD187" s="89">
        <f t="shared" si="72"/>
        <v>1</v>
      </c>
      <c r="AE187" s="168">
        <f t="shared" si="76"/>
        <v>5.2844684035340324E-2</v>
      </c>
      <c r="AF187" s="165">
        <f t="shared" si="81"/>
        <v>0</v>
      </c>
      <c r="AG187" s="70">
        <f t="shared" si="71"/>
        <v>1</v>
      </c>
      <c r="AH187" s="102">
        <f t="shared" si="75"/>
        <v>0</v>
      </c>
      <c r="AI187" s="6" t="str">
        <f t="shared" si="63"/>
        <v/>
      </c>
      <c r="AJ187" s="85">
        <f t="shared" si="79"/>
        <v>0</v>
      </c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CO187" s="39">
        <v>1</v>
      </c>
      <c r="CP187">
        <v>20</v>
      </c>
      <c r="CS187">
        <v>0</v>
      </c>
    </row>
    <row r="188" spans="1:97" ht="15.6">
      <c r="A188" s="27">
        <v>34519</v>
      </c>
      <c r="B188">
        <v>3.5699999332428001</v>
      </c>
      <c r="C188">
        <v>18.190000534057599</v>
      </c>
      <c r="D188">
        <v>0</v>
      </c>
      <c r="E188">
        <v>15.1092912172463</v>
      </c>
      <c r="F188" s="36">
        <f t="shared" si="57"/>
        <v>1.555459434056105</v>
      </c>
      <c r="G188" s="41">
        <f t="shared" si="64"/>
        <v>20.812043006129009</v>
      </c>
      <c r="H188" s="42">
        <f t="shared" si="65"/>
        <v>0.41624086012258021</v>
      </c>
      <c r="I188" s="61">
        <f t="shared" si="58"/>
        <v>14.5350003838539</v>
      </c>
      <c r="J188" s="35">
        <f t="shared" si="59"/>
        <v>1</v>
      </c>
      <c r="K188" s="89" t="str">
        <f t="shared" si="68"/>
        <v/>
      </c>
      <c r="L188" s="89">
        <f t="shared" si="73"/>
        <v>1</v>
      </c>
      <c r="M188" s="168">
        <f t="shared" si="77"/>
        <v>8.4279101798083692E-2</v>
      </c>
      <c r="N188" s="165">
        <f t="shared" si="80"/>
        <v>0</v>
      </c>
      <c r="O188" s="70">
        <f t="shared" si="70"/>
        <v>1</v>
      </c>
      <c r="P188" s="102">
        <f t="shared" si="74"/>
        <v>0</v>
      </c>
      <c r="Q188" s="6" t="str">
        <f t="shared" si="56"/>
        <v/>
      </c>
      <c r="R188" s="85">
        <f t="shared" si="78"/>
        <v>1</v>
      </c>
      <c r="S188" s="27">
        <v>34884</v>
      </c>
      <c r="T188">
        <v>3.9999999105930301E-2</v>
      </c>
      <c r="U188">
        <v>11.420000076293899</v>
      </c>
      <c r="V188">
        <v>0.5</v>
      </c>
      <c r="W188">
        <v>15.1092912172463</v>
      </c>
      <c r="X188" s="36">
        <f t="shared" si="60"/>
        <v>1.1258976273321579</v>
      </c>
      <c r="Y188" s="41">
        <f t="shared" si="66"/>
        <v>49.500226759093458</v>
      </c>
      <c r="Z188" s="42">
        <f t="shared" si="67"/>
        <v>0.99000453518186915</v>
      </c>
      <c r="AA188" s="61">
        <f t="shared" si="61"/>
        <v>8.575000056996906</v>
      </c>
      <c r="AB188" s="35">
        <f t="shared" si="62"/>
        <v>1</v>
      </c>
      <c r="AC188" s="76">
        <f t="shared" si="69"/>
        <v>1</v>
      </c>
      <c r="AD188" s="89">
        <f t="shared" si="72"/>
        <v>1</v>
      </c>
      <c r="AE188" s="168">
        <f t="shared" si="76"/>
        <v>2.4421228179111375E-2</v>
      </c>
      <c r="AF188" s="165">
        <f t="shared" si="81"/>
        <v>0</v>
      </c>
      <c r="AG188" s="70">
        <f t="shared" si="71"/>
        <v>1</v>
      </c>
      <c r="AH188" s="102">
        <f t="shared" si="75"/>
        <v>0</v>
      </c>
      <c r="AI188" s="6" t="str">
        <f t="shared" si="63"/>
        <v/>
      </c>
      <c r="AJ188" s="85">
        <f t="shared" si="79"/>
        <v>0</v>
      </c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CO188">
        <v>2</v>
      </c>
      <c r="CP188">
        <v>18.2</v>
      </c>
      <c r="CS188">
        <v>3</v>
      </c>
    </row>
    <row r="189" spans="1:97" ht="15.6">
      <c r="A189" s="27">
        <v>34520</v>
      </c>
      <c r="B189">
        <v>2.6300001144409202</v>
      </c>
      <c r="C189">
        <v>17.909999847412099</v>
      </c>
      <c r="D189">
        <v>0</v>
      </c>
      <c r="E189">
        <v>15.1664607569998</v>
      </c>
      <c r="F189" s="36">
        <f t="shared" si="57"/>
        <v>1.5622483801506613</v>
      </c>
      <c r="G189" s="41">
        <f t="shared" si="64"/>
        <v>19.56224430200848</v>
      </c>
      <c r="H189" s="42">
        <f t="shared" si="65"/>
        <v>0.3912448860401696</v>
      </c>
      <c r="I189" s="61">
        <f t="shared" si="58"/>
        <v>14.089999914169304</v>
      </c>
      <c r="J189" s="35">
        <f t="shared" si="59"/>
        <v>1</v>
      </c>
      <c r="K189" s="89" t="str">
        <f t="shared" si="68"/>
        <v/>
      </c>
      <c r="L189" s="89">
        <f t="shared" si="73"/>
        <v>1</v>
      </c>
      <c r="M189" s="168">
        <f t="shared" si="77"/>
        <v>7.957801226879456E-2</v>
      </c>
      <c r="N189" s="165">
        <f t="shared" si="80"/>
        <v>0</v>
      </c>
      <c r="O189" s="70">
        <f t="shared" si="70"/>
        <v>1</v>
      </c>
      <c r="P189" s="102">
        <f t="shared" si="74"/>
        <v>0</v>
      </c>
      <c r="Q189" s="6" t="str">
        <f t="shared" si="56"/>
        <v/>
      </c>
      <c r="R189" s="85">
        <f t="shared" si="78"/>
        <v>1</v>
      </c>
      <c r="S189" s="27">
        <v>34885</v>
      </c>
      <c r="T189">
        <v>2.9300000667571999</v>
      </c>
      <c r="U189">
        <v>9.5799999237060494</v>
      </c>
      <c r="V189">
        <v>0</v>
      </c>
      <c r="W189">
        <v>15.1664607569998</v>
      </c>
      <c r="X189" s="36">
        <f t="shared" si="60"/>
        <v>0.88320633709054208</v>
      </c>
      <c r="Y189" s="41">
        <f t="shared" si="66"/>
        <v>48.793661689421022</v>
      </c>
      <c r="Z189" s="42">
        <f t="shared" si="67"/>
        <v>0.97587323378842039</v>
      </c>
      <c r="AA189" s="61">
        <f t="shared" si="61"/>
        <v>7.9174999594688371</v>
      </c>
      <c r="AB189" s="35">
        <f t="shared" si="62"/>
        <v>1</v>
      </c>
      <c r="AC189" s="76">
        <f t="shared" si="69"/>
        <v>1</v>
      </c>
      <c r="AD189" s="89">
        <f t="shared" si="72"/>
        <v>1</v>
      </c>
      <c r="AE189" s="168">
        <f t="shared" si="76"/>
        <v>1.9201398059795656E-2</v>
      </c>
      <c r="AF189" s="165">
        <f t="shared" si="81"/>
        <v>0</v>
      </c>
      <c r="AG189" s="70">
        <f t="shared" si="71"/>
        <v>1</v>
      </c>
      <c r="AH189" s="102">
        <f t="shared" si="75"/>
        <v>0</v>
      </c>
      <c r="AI189" s="6" t="str">
        <f t="shared" si="63"/>
        <v/>
      </c>
      <c r="AJ189" s="85">
        <f t="shared" si="79"/>
        <v>0</v>
      </c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CO189">
        <v>3</v>
      </c>
      <c r="CP189">
        <v>20.100000000000001</v>
      </c>
      <c r="CS189">
        <v>0.2</v>
      </c>
    </row>
    <row r="190" spans="1:97" ht="15.6">
      <c r="A190" s="27">
        <v>34521</v>
      </c>
      <c r="B190">
        <v>2.5299999713897701</v>
      </c>
      <c r="C190">
        <v>17.940000534057599</v>
      </c>
      <c r="D190">
        <v>0</v>
      </c>
      <c r="E190">
        <v>15.2279835304067</v>
      </c>
      <c r="F190" s="36">
        <f t="shared" si="57"/>
        <v>1.573280072127839</v>
      </c>
      <c r="G190" s="41">
        <f t="shared" si="64"/>
        <v>18.303620244306209</v>
      </c>
      <c r="H190" s="42">
        <f t="shared" si="65"/>
        <v>0.36607240488612419</v>
      </c>
      <c r="I190" s="61">
        <f t="shared" si="58"/>
        <v>14.087500393390641</v>
      </c>
      <c r="J190" s="35">
        <f t="shared" si="59"/>
        <v>1</v>
      </c>
      <c r="K190" s="89" t="str">
        <f t="shared" si="68"/>
        <v/>
      </c>
      <c r="L190" s="89">
        <f t="shared" si="73"/>
        <v>1</v>
      </c>
      <c r="M190" s="168">
        <f t="shared" si="77"/>
        <v>7.9551412804632363E-2</v>
      </c>
      <c r="N190" s="165">
        <f t="shared" si="80"/>
        <v>0</v>
      </c>
      <c r="O190" s="70">
        <f t="shared" si="70"/>
        <v>1</v>
      </c>
      <c r="P190" s="102">
        <f t="shared" si="74"/>
        <v>0</v>
      </c>
      <c r="Q190" s="6" t="str">
        <f t="shared" si="56"/>
        <v/>
      </c>
      <c r="R190" s="85">
        <f t="shared" si="78"/>
        <v>1</v>
      </c>
      <c r="S190" s="27">
        <v>34886</v>
      </c>
      <c r="T190">
        <v>4.21000003814697</v>
      </c>
      <c r="U190">
        <v>12.569999694824199</v>
      </c>
      <c r="V190">
        <v>0</v>
      </c>
      <c r="W190">
        <v>15.2279835304067</v>
      </c>
      <c r="X190" s="36">
        <f t="shared" si="60"/>
        <v>1.0825370675176436</v>
      </c>
      <c r="Y190" s="41">
        <f t="shared" si="66"/>
        <v>47.927632035406909</v>
      </c>
      <c r="Z190" s="42">
        <f t="shared" si="67"/>
        <v>0.95855264070813817</v>
      </c>
      <c r="AA190" s="61">
        <f t="shared" si="61"/>
        <v>10.479999780654893</v>
      </c>
      <c r="AB190" s="35">
        <f t="shared" si="62"/>
        <v>1</v>
      </c>
      <c r="AC190" s="76">
        <f t="shared" si="69"/>
        <v>1</v>
      </c>
      <c r="AD190" s="89">
        <f t="shared" si="72"/>
        <v>1</v>
      </c>
      <c r="AE190" s="168">
        <f t="shared" si="76"/>
        <v>4.1702378345922921E-2</v>
      </c>
      <c r="AF190" s="165">
        <f t="shared" si="81"/>
        <v>0</v>
      </c>
      <c r="AG190" s="70">
        <f t="shared" si="71"/>
        <v>1</v>
      </c>
      <c r="AH190" s="102">
        <f t="shared" si="75"/>
        <v>0</v>
      </c>
      <c r="AI190" s="6">
        <f t="shared" si="63"/>
        <v>34886</v>
      </c>
      <c r="AJ190" s="85">
        <f t="shared" si="79"/>
        <v>1</v>
      </c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CO190">
        <v>0.5</v>
      </c>
      <c r="CP190">
        <v>21</v>
      </c>
      <c r="CS190">
        <v>0</v>
      </c>
    </row>
    <row r="191" spans="1:97" ht="15.6">
      <c r="A191" s="27">
        <v>34522</v>
      </c>
      <c r="B191">
        <v>1.5900000333786</v>
      </c>
      <c r="C191">
        <v>17.290000915527301</v>
      </c>
      <c r="D191">
        <v>0</v>
      </c>
      <c r="E191">
        <v>15.2938484747205</v>
      </c>
      <c r="F191" s="36">
        <f t="shared" si="57"/>
        <v>1.5496566487246477</v>
      </c>
      <c r="G191" s="41">
        <f t="shared" si="64"/>
        <v>17.06389492532649</v>
      </c>
      <c r="H191" s="42">
        <f t="shared" si="65"/>
        <v>0.34127789850652979</v>
      </c>
      <c r="I191" s="61">
        <f t="shared" si="58"/>
        <v>13.365000694990126</v>
      </c>
      <c r="J191" s="35">
        <f t="shared" si="59"/>
        <v>1</v>
      </c>
      <c r="K191" s="89" t="str">
        <f t="shared" si="68"/>
        <v/>
      </c>
      <c r="L191" s="89">
        <f t="shared" si="73"/>
        <v>1</v>
      </c>
      <c r="M191" s="168">
        <f t="shared" si="77"/>
        <v>7.1809993241213926E-2</v>
      </c>
      <c r="N191" s="165">
        <f t="shared" si="80"/>
        <v>0</v>
      </c>
      <c r="O191" s="70">
        <f t="shared" si="70"/>
        <v>1</v>
      </c>
      <c r="P191" s="102">
        <f t="shared" si="74"/>
        <v>0</v>
      </c>
      <c r="Q191" s="6" t="str">
        <f t="shared" si="56"/>
        <v/>
      </c>
      <c r="R191" s="85">
        <f t="shared" si="78"/>
        <v>1</v>
      </c>
      <c r="S191" s="27">
        <v>34887</v>
      </c>
      <c r="T191">
        <v>0.93000000715255704</v>
      </c>
      <c r="U191">
        <v>11.300000190734901</v>
      </c>
      <c r="V191">
        <v>0</v>
      </c>
      <c r="W191">
        <v>15.2938484747205</v>
      </c>
      <c r="X191" s="36">
        <f t="shared" si="60"/>
        <v>1.1057025311123232</v>
      </c>
      <c r="Y191" s="41">
        <f t="shared" si="66"/>
        <v>47.043070010517049</v>
      </c>
      <c r="Z191" s="42">
        <f t="shared" si="67"/>
        <v>0.94086140021034093</v>
      </c>
      <c r="AA191" s="61">
        <f t="shared" si="61"/>
        <v>8.7075001448393152</v>
      </c>
      <c r="AB191" s="35">
        <f t="shared" si="62"/>
        <v>1</v>
      </c>
      <c r="AC191" s="76" t="str">
        <f t="shared" si="69"/>
        <v/>
      </c>
      <c r="AD191" s="89">
        <f t="shared" si="72"/>
        <v>1</v>
      </c>
      <c r="AE191" s="168">
        <f t="shared" si="76"/>
        <v>2.5523863763027219E-2</v>
      </c>
      <c r="AF191" s="165">
        <f t="shared" si="81"/>
        <v>0</v>
      </c>
      <c r="AG191" s="70">
        <f t="shared" si="71"/>
        <v>1</v>
      </c>
      <c r="AH191" s="102">
        <f t="shared" si="75"/>
        <v>0</v>
      </c>
      <c r="AI191" s="6" t="str">
        <f t="shared" si="63"/>
        <v/>
      </c>
      <c r="AJ191" s="85">
        <f t="shared" si="79"/>
        <v>1</v>
      </c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CO191">
        <v>-3</v>
      </c>
      <c r="CP191">
        <v>21.5</v>
      </c>
      <c r="CS191">
        <v>0</v>
      </c>
    </row>
    <row r="192" spans="1:97" ht="15.6">
      <c r="A192" s="27">
        <v>34523</v>
      </c>
      <c r="B192">
        <v>1.4099999666214</v>
      </c>
      <c r="C192">
        <v>17.829999923706101</v>
      </c>
      <c r="D192">
        <v>0</v>
      </c>
      <c r="E192">
        <v>15.364044527194901</v>
      </c>
      <c r="F192" s="36">
        <f t="shared" si="57"/>
        <v>1.6025859620944671</v>
      </c>
      <c r="G192" s="41">
        <f t="shared" si="64"/>
        <v>15.781826155650917</v>
      </c>
      <c r="H192" s="42">
        <f t="shared" si="65"/>
        <v>0.31563652311301832</v>
      </c>
      <c r="I192" s="61">
        <f t="shared" si="58"/>
        <v>13.724999934434926</v>
      </c>
      <c r="J192" s="35">
        <f t="shared" si="59"/>
        <v>1</v>
      </c>
      <c r="K192" s="89" t="str">
        <f t="shared" si="68"/>
        <v/>
      </c>
      <c r="L192" s="89">
        <f t="shared" si="73"/>
        <v>1</v>
      </c>
      <c r="M192" s="168">
        <f t="shared" si="77"/>
        <v>7.5677626854403851E-2</v>
      </c>
      <c r="N192" s="165">
        <f t="shared" si="80"/>
        <v>0</v>
      </c>
      <c r="O192" s="70">
        <f t="shared" si="70"/>
        <v>1</v>
      </c>
      <c r="P192" s="102">
        <f t="shared" si="74"/>
        <v>0</v>
      </c>
      <c r="Q192" s="6" t="str">
        <f t="shared" si="56"/>
        <v/>
      </c>
      <c r="R192" s="85">
        <f t="shared" si="78"/>
        <v>1</v>
      </c>
      <c r="S192" s="27">
        <v>34888</v>
      </c>
      <c r="T192">
        <v>-1.78999996185303</v>
      </c>
      <c r="U192">
        <v>7.8099999427795401</v>
      </c>
      <c r="V192">
        <v>0</v>
      </c>
      <c r="W192">
        <v>15.364044527194901</v>
      </c>
      <c r="X192" s="36">
        <f t="shared" si="60"/>
        <v>0.92998298587903605</v>
      </c>
      <c r="Y192" s="41">
        <f t="shared" si="66"/>
        <v>46.299083621813821</v>
      </c>
      <c r="Z192" s="42">
        <f t="shared" si="67"/>
        <v>0.92598167243627638</v>
      </c>
      <c r="AA192" s="61">
        <f t="shared" si="61"/>
        <v>5.4099999666213971</v>
      </c>
      <c r="AB192" s="35">
        <f t="shared" si="62"/>
        <v>1</v>
      </c>
      <c r="AC192" s="76" t="str">
        <f t="shared" si="69"/>
        <v/>
      </c>
      <c r="AD192" s="89">
        <f t="shared" si="72"/>
        <v>1</v>
      </c>
      <c r="AE192" s="168">
        <f t="shared" si="76"/>
        <v>3.6805589043150434E-3</v>
      </c>
      <c r="AF192" s="165">
        <f t="shared" si="81"/>
        <v>0</v>
      </c>
      <c r="AG192" s="70">
        <f t="shared" si="71"/>
        <v>1</v>
      </c>
      <c r="AH192" s="102">
        <f t="shared" si="75"/>
        <v>0</v>
      </c>
      <c r="AI192" s="6" t="str">
        <f t="shared" si="63"/>
        <v/>
      </c>
      <c r="AJ192" s="85">
        <f t="shared" si="79"/>
        <v>1</v>
      </c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CO192">
        <v>-2.5</v>
      </c>
      <c r="CP192">
        <v>18.600000000000001</v>
      </c>
      <c r="CS192">
        <v>0</v>
      </c>
    </row>
    <row r="193" spans="1:97" ht="15.6">
      <c r="A193" s="27">
        <v>34524</v>
      </c>
      <c r="B193">
        <v>0.87999999523162797</v>
      </c>
      <c r="C193">
        <v>17.120000839233398</v>
      </c>
      <c r="D193">
        <v>0</v>
      </c>
      <c r="E193">
        <v>15.4385606250836</v>
      </c>
      <c r="F193" s="36">
        <f t="shared" si="57"/>
        <v>1.5652956694603628</v>
      </c>
      <c r="G193" s="41">
        <f t="shared" si="64"/>
        <v>14.529589620082627</v>
      </c>
      <c r="H193" s="42">
        <f t="shared" si="65"/>
        <v>0.29059179240165256</v>
      </c>
      <c r="I193" s="61">
        <f t="shared" si="58"/>
        <v>13.060000628232956</v>
      </c>
      <c r="J193" s="35">
        <f t="shared" si="59"/>
        <v>1</v>
      </c>
      <c r="K193" s="89" t="str">
        <f t="shared" si="68"/>
        <v/>
      </c>
      <c r="L193" s="89">
        <f t="shared" si="73"/>
        <v>1</v>
      </c>
      <c r="M193" s="168">
        <f t="shared" si="77"/>
        <v>6.8528708879332795E-2</v>
      </c>
      <c r="N193" s="165">
        <f t="shared" si="80"/>
        <v>0</v>
      </c>
      <c r="O193" s="70">
        <f t="shared" si="70"/>
        <v>1</v>
      </c>
      <c r="P193" s="102">
        <f t="shared" si="74"/>
        <v>0</v>
      </c>
      <c r="Q193" s="6" t="str">
        <f t="shared" si="56"/>
        <v/>
      </c>
      <c r="R193" s="85">
        <f t="shared" si="78"/>
        <v>1</v>
      </c>
      <c r="S193" s="27">
        <v>34889</v>
      </c>
      <c r="T193">
        <v>0.80000001192092896</v>
      </c>
      <c r="U193">
        <v>6.3699998855590803</v>
      </c>
      <c r="V193">
        <v>0</v>
      </c>
      <c r="W193">
        <v>15.4385606250836</v>
      </c>
      <c r="X193" s="36">
        <f t="shared" si="60"/>
        <v>0.73148496732742729</v>
      </c>
      <c r="Y193" s="41">
        <f t="shared" si="66"/>
        <v>45.71389564795188</v>
      </c>
      <c r="Z193" s="42">
        <f t="shared" si="67"/>
        <v>0.9142779129590376</v>
      </c>
      <c r="AA193" s="61">
        <f t="shared" si="61"/>
        <v>4.977499917149542</v>
      </c>
      <c r="AB193" s="35">
        <f t="shared" si="62"/>
        <v>1</v>
      </c>
      <c r="AC193" s="76" t="str">
        <f t="shared" si="69"/>
        <v/>
      </c>
      <c r="AD193" s="89">
        <f t="shared" si="72"/>
        <v>1</v>
      </c>
      <c r="AE193" s="168">
        <f t="shared" si="76"/>
        <v>1.7914480737940633E-3</v>
      </c>
      <c r="AF193" s="165">
        <f t="shared" si="81"/>
        <v>0</v>
      </c>
      <c r="AG193" s="70">
        <f t="shared" si="71"/>
        <v>1</v>
      </c>
      <c r="AH193" s="102">
        <f t="shared" si="75"/>
        <v>0</v>
      </c>
      <c r="AI193" s="6" t="str">
        <f t="shared" si="63"/>
        <v/>
      </c>
      <c r="AJ193" s="85">
        <f t="shared" si="79"/>
        <v>1</v>
      </c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CO193">
        <v>-2.5</v>
      </c>
      <c r="CP193">
        <v>13.5</v>
      </c>
      <c r="CS193">
        <v>0</v>
      </c>
    </row>
    <row r="194" spans="1:97" ht="15.6">
      <c r="A194" s="27">
        <v>34525</v>
      </c>
      <c r="B194">
        <v>5.2300000190734899</v>
      </c>
      <c r="C194">
        <v>14.810000419616699</v>
      </c>
      <c r="D194">
        <v>1.20000004768372</v>
      </c>
      <c r="E194">
        <v>15.517385705639899</v>
      </c>
      <c r="F194" s="36">
        <f t="shared" si="57"/>
        <v>1.2543542325750008</v>
      </c>
      <c r="G194" s="41">
        <f t="shared" si="64"/>
        <v>14.726106281706345</v>
      </c>
      <c r="H194" s="42">
        <f t="shared" si="65"/>
        <v>0.29452212563412689</v>
      </c>
      <c r="I194" s="61">
        <f t="shared" si="58"/>
        <v>12.415000319480896</v>
      </c>
      <c r="J194" s="35">
        <f t="shared" si="59"/>
        <v>1</v>
      </c>
      <c r="K194" s="89" t="str">
        <f t="shared" si="68"/>
        <v/>
      </c>
      <c r="L194" s="89">
        <f t="shared" si="73"/>
        <v>1</v>
      </c>
      <c r="M194" s="168">
        <f t="shared" si="77"/>
        <v>6.1616070305023647E-2</v>
      </c>
      <c r="N194" s="165">
        <f t="shared" si="80"/>
        <v>0</v>
      </c>
      <c r="O194" s="70">
        <f t="shared" si="70"/>
        <v>1</v>
      </c>
      <c r="P194" s="102">
        <f t="shared" si="74"/>
        <v>0</v>
      </c>
      <c r="Q194" s="6" t="str">
        <f t="shared" si="56"/>
        <v/>
      </c>
      <c r="R194" s="85">
        <f t="shared" si="78"/>
        <v>1</v>
      </c>
      <c r="S194" s="27">
        <v>34890</v>
      </c>
      <c r="T194">
        <v>3.8199999332428001</v>
      </c>
      <c r="U194">
        <v>7.0199999809265101</v>
      </c>
      <c r="V194">
        <v>0</v>
      </c>
      <c r="W194">
        <v>15.517385705639899</v>
      </c>
      <c r="X194" s="36">
        <f t="shared" si="60"/>
        <v>0.6050865701299647</v>
      </c>
      <c r="Y194" s="41">
        <f t="shared" si="66"/>
        <v>45.229826391847908</v>
      </c>
      <c r="Z194" s="42">
        <f t="shared" si="67"/>
        <v>0.90459652783695821</v>
      </c>
      <c r="AA194" s="61">
        <f t="shared" si="61"/>
        <v>6.2199999690055829</v>
      </c>
      <c r="AB194" s="35">
        <f t="shared" si="62"/>
        <v>1</v>
      </c>
      <c r="AC194" s="76" t="str">
        <f t="shared" si="69"/>
        <v/>
      </c>
      <c r="AD194" s="89">
        <f t="shared" si="72"/>
        <v>1</v>
      </c>
      <c r="AE194" s="168">
        <f t="shared" si="76"/>
        <v>7.8721178902269907E-3</v>
      </c>
      <c r="AF194" s="165">
        <f t="shared" si="81"/>
        <v>0</v>
      </c>
      <c r="AG194" s="70">
        <f t="shared" si="71"/>
        <v>1</v>
      </c>
      <c r="AH194" s="102">
        <f t="shared" si="75"/>
        <v>0</v>
      </c>
      <c r="AI194" s="6" t="str">
        <f t="shared" si="63"/>
        <v/>
      </c>
      <c r="AJ194" s="85">
        <f t="shared" si="79"/>
        <v>1</v>
      </c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CO194">
        <v>-2.5</v>
      </c>
      <c r="CP194">
        <v>14</v>
      </c>
      <c r="CS194">
        <v>0</v>
      </c>
    </row>
    <row r="195" spans="1:97" ht="15.6">
      <c r="A195" s="27">
        <v>34526</v>
      </c>
      <c r="B195">
        <v>7.8600001335143999</v>
      </c>
      <c r="C195">
        <v>13.310000419616699</v>
      </c>
      <c r="D195">
        <v>7.5999999046325701</v>
      </c>
      <c r="E195">
        <v>15.600508706117701</v>
      </c>
      <c r="F195" s="36">
        <f t="shared" si="57"/>
        <v>0.97048243004390466</v>
      </c>
      <c r="G195" s="41">
        <f t="shared" si="64"/>
        <v>21.549720242303792</v>
      </c>
      <c r="H195" s="42">
        <f t="shared" si="65"/>
        <v>0.43099440484607582</v>
      </c>
      <c r="I195" s="61">
        <f t="shared" si="58"/>
        <v>11.947500348091124</v>
      </c>
      <c r="J195" s="35">
        <f t="shared" si="59"/>
        <v>1</v>
      </c>
      <c r="K195" s="89">
        <f t="shared" si="68"/>
        <v>1</v>
      </c>
      <c r="L195" s="89">
        <f t="shared" si="73"/>
        <v>1</v>
      </c>
      <c r="M195" s="168">
        <f t="shared" si="77"/>
        <v>5.6661644497938861E-2</v>
      </c>
      <c r="N195" s="165">
        <f t="shared" si="80"/>
        <v>0</v>
      </c>
      <c r="O195" s="70">
        <f t="shared" si="70"/>
        <v>1</v>
      </c>
      <c r="P195" s="102">
        <f t="shared" si="74"/>
        <v>0</v>
      </c>
      <c r="Q195" s="6" t="str">
        <f t="shared" ref="Q195:Q258" si="82">IF(R195&gt;R194,A195,"")</f>
        <v/>
      </c>
      <c r="R195" s="85">
        <f t="shared" si="78"/>
        <v>0</v>
      </c>
      <c r="S195" s="27">
        <v>34891</v>
      </c>
      <c r="T195">
        <v>3.9100000858306898</v>
      </c>
      <c r="U195">
        <v>9.1400003433227504</v>
      </c>
      <c r="V195">
        <v>9.1000003814697301</v>
      </c>
      <c r="W195">
        <v>15.600508706117701</v>
      </c>
      <c r="X195" s="36">
        <f t="shared" si="60"/>
        <v>0.81471219998006028</v>
      </c>
      <c r="Y195" s="41">
        <f t="shared" si="66"/>
        <v>50</v>
      </c>
      <c r="Z195" s="42">
        <f t="shared" si="67"/>
        <v>1</v>
      </c>
      <c r="AA195" s="61">
        <f t="shared" si="61"/>
        <v>7.8325002789497358</v>
      </c>
      <c r="AB195" s="35">
        <f t="shared" si="62"/>
        <v>1</v>
      </c>
      <c r="AC195" s="76">
        <f t="shared" si="69"/>
        <v>1</v>
      </c>
      <c r="AD195" s="89">
        <f t="shared" si="72"/>
        <v>1</v>
      </c>
      <c r="AE195" s="168">
        <f t="shared" si="76"/>
        <v>1.8558399754814721E-2</v>
      </c>
      <c r="AF195" s="165">
        <f t="shared" si="81"/>
        <v>0</v>
      </c>
      <c r="AG195" s="70">
        <f t="shared" si="71"/>
        <v>1</v>
      </c>
      <c r="AH195" s="102">
        <f t="shared" si="75"/>
        <v>0</v>
      </c>
      <c r="AI195" s="6" t="str">
        <f t="shared" si="63"/>
        <v/>
      </c>
      <c r="AJ195" s="85">
        <f t="shared" si="79"/>
        <v>1</v>
      </c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CO195">
        <v>-3</v>
      </c>
      <c r="CP195">
        <v>12.5</v>
      </c>
      <c r="CS195">
        <v>0</v>
      </c>
    </row>
    <row r="196" spans="1:97" ht="15.6">
      <c r="A196" s="27">
        <v>34527</v>
      </c>
      <c r="B196">
        <v>3.8900001049041699</v>
      </c>
      <c r="C196">
        <v>13.079999923706101</v>
      </c>
      <c r="D196">
        <v>3.0999999046325701</v>
      </c>
      <c r="E196">
        <v>15.687918563770401</v>
      </c>
      <c r="F196" s="36">
        <f t="shared" ref="F196:F259" si="83">0.0023*(AVERAGE(B196:C196)+17.8)*(C196-B196)^0.5*E196/2.45</f>
        <v>1.1735262563239466</v>
      </c>
      <c r="G196" s="41">
        <f t="shared" si="64"/>
        <v>23.710899141877203</v>
      </c>
      <c r="H196" s="42">
        <f t="shared" si="65"/>
        <v>0.47421798283754407</v>
      </c>
      <c r="I196" s="61">
        <f t="shared" ref="I196:I259" si="84">(C196-(C196-B196)/4)</f>
        <v>10.782499969005618</v>
      </c>
      <c r="J196" s="35">
        <f t="shared" ref="J196:J259" si="85">IF(H196&gt;$AN$3,1," ")</f>
        <v>1</v>
      </c>
      <c r="K196" s="89">
        <f t="shared" si="68"/>
        <v>1</v>
      </c>
      <c r="L196" s="89">
        <f t="shared" si="73"/>
        <v>1</v>
      </c>
      <c r="M196" s="168">
        <f t="shared" si="77"/>
        <v>4.4692116770632458E-2</v>
      </c>
      <c r="N196" s="165">
        <f t="shared" si="80"/>
        <v>0</v>
      </c>
      <c r="O196" s="70">
        <f t="shared" si="70"/>
        <v>1</v>
      </c>
      <c r="P196" s="102">
        <f t="shared" si="74"/>
        <v>0</v>
      </c>
      <c r="Q196" s="6" t="str">
        <f t="shared" si="82"/>
        <v/>
      </c>
      <c r="R196" s="85">
        <f t="shared" si="78"/>
        <v>0</v>
      </c>
      <c r="S196" s="27">
        <v>34892</v>
      </c>
      <c r="T196">
        <v>5.78999996185303</v>
      </c>
      <c r="U196">
        <v>13</v>
      </c>
      <c r="V196">
        <v>20.600000381469702</v>
      </c>
      <c r="W196">
        <v>15.687918563770401</v>
      </c>
      <c r="X196" s="36">
        <f t="shared" ref="X196:X259" si="86">0.0023*(AVERAGE(T196:U196)+17.8)*(U196-T196)^0.5*W196/2.45</f>
        <v>1.0754340287347337</v>
      </c>
      <c r="Y196" s="41">
        <f t="shared" si="66"/>
        <v>50</v>
      </c>
      <c r="Z196" s="42">
        <f t="shared" si="67"/>
        <v>1</v>
      </c>
      <c r="AA196" s="61">
        <f t="shared" ref="AA196:AA259" si="87">(U196-(U196-T196)/4)</f>
        <v>11.197499990463257</v>
      </c>
      <c r="AB196" s="35">
        <f t="shared" ref="AB196:AB259" si="88">IF(Z196&gt;AN$3,1," ")</f>
        <v>1</v>
      </c>
      <c r="AC196" s="76">
        <f t="shared" si="69"/>
        <v>1</v>
      </c>
      <c r="AD196" s="89">
        <f t="shared" si="72"/>
        <v>1</v>
      </c>
      <c r="AE196" s="168">
        <f t="shared" si="76"/>
        <v>4.8880491687000073E-2</v>
      </c>
      <c r="AF196" s="165">
        <f t="shared" si="81"/>
        <v>0</v>
      </c>
      <c r="AG196" s="70">
        <f t="shared" si="71"/>
        <v>1</v>
      </c>
      <c r="AH196" s="102">
        <f t="shared" si="75"/>
        <v>0</v>
      </c>
      <c r="AI196" s="6" t="str">
        <f t="shared" ref="AI196:AI259" si="89">IF(AJ196&gt;AJ195,S196,"")</f>
        <v/>
      </c>
      <c r="AJ196" s="85">
        <f t="shared" si="79"/>
        <v>1</v>
      </c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CO196">
        <v>-3.5</v>
      </c>
      <c r="CP196">
        <v>15.5</v>
      </c>
      <c r="CS196">
        <v>0</v>
      </c>
    </row>
    <row r="197" spans="1:97" ht="15.6">
      <c r="A197" s="27">
        <v>34528</v>
      </c>
      <c r="B197">
        <v>3.4300000667571999</v>
      </c>
      <c r="C197">
        <v>11.039999961853001</v>
      </c>
      <c r="D197">
        <v>0.69999998807907104</v>
      </c>
      <c r="E197">
        <v>15.7796042158517</v>
      </c>
      <c r="F197" s="36">
        <f t="shared" si="83"/>
        <v>1.0230521656850233</v>
      </c>
      <c r="G197" s="41">
        <f t="shared" ref="G197:G260" si="90">IF((D197+G196-($AN$2*F197))&gt;0,IF((D197+G196-($AN$2*F197))&gt;$AN$1,$AN$1,(D197+G196-($AN$2*F197))),0)</f>
        <v>23.592457397408253</v>
      </c>
      <c r="H197" s="42">
        <f t="shared" ref="H197:H260" si="91">IF(G197/$AN$1&gt;1,1,G197/$AN$1)</f>
        <v>0.47184914794816507</v>
      </c>
      <c r="I197" s="61">
        <f t="shared" si="84"/>
        <v>9.1374999880790497</v>
      </c>
      <c r="J197" s="35">
        <f t="shared" si="85"/>
        <v>1</v>
      </c>
      <c r="K197" s="89">
        <f t="shared" si="68"/>
        <v>1</v>
      </c>
      <c r="L197" s="89">
        <f t="shared" si="73"/>
        <v>1</v>
      </c>
      <c r="M197" s="168">
        <f t="shared" si="77"/>
        <v>2.921266242538487E-2</v>
      </c>
      <c r="N197" s="165">
        <f t="shared" si="80"/>
        <v>0</v>
      </c>
      <c r="O197" s="70">
        <f t="shared" si="70"/>
        <v>1</v>
      </c>
      <c r="P197" s="102">
        <f t="shared" si="74"/>
        <v>0</v>
      </c>
      <c r="Q197" s="6" t="str">
        <f t="shared" si="82"/>
        <v/>
      </c>
      <c r="R197" s="85">
        <f t="shared" si="78"/>
        <v>0</v>
      </c>
      <c r="S197" s="27">
        <v>34893</v>
      </c>
      <c r="T197">
        <v>5.6100001335143999</v>
      </c>
      <c r="U197">
        <v>11.8800001144409</v>
      </c>
      <c r="V197">
        <v>8.1000003814697301</v>
      </c>
      <c r="W197">
        <v>15.7796042158517</v>
      </c>
      <c r="X197" s="36">
        <f t="shared" si="86"/>
        <v>0.98463293668790863</v>
      </c>
      <c r="Y197" s="41">
        <f t="shared" ref="Y197:Y260" si="92">IF((V197+Y196-($AN$2*X197))&gt;0,IF((V197+Y196-($AN$2*X197))&gt;$AN$1,$AN$1,(V197+Y196-($AN$2*X197))),0)</f>
        <v>50</v>
      </c>
      <c r="Z197" s="42">
        <f t="shared" ref="Z197:Z260" si="93">IF(Y197/$AN$1&gt;1,1,Y197/$AN$1)</f>
        <v>1</v>
      </c>
      <c r="AA197" s="61">
        <f t="shared" si="87"/>
        <v>10.312500119209275</v>
      </c>
      <c r="AB197" s="35">
        <f t="shared" si="88"/>
        <v>1</v>
      </c>
      <c r="AC197" s="76">
        <f t="shared" si="69"/>
        <v>1</v>
      </c>
      <c r="AD197" s="89">
        <f t="shared" si="72"/>
        <v>1</v>
      </c>
      <c r="AE197" s="168">
        <f t="shared" si="76"/>
        <v>4.0072012276820709E-2</v>
      </c>
      <c r="AF197" s="165">
        <f t="shared" si="81"/>
        <v>0</v>
      </c>
      <c r="AG197" s="70">
        <f t="shared" si="71"/>
        <v>1</v>
      </c>
      <c r="AH197" s="102">
        <f t="shared" si="75"/>
        <v>0</v>
      </c>
      <c r="AI197" s="6" t="str">
        <f t="shared" si="89"/>
        <v/>
      </c>
      <c r="AJ197" s="85">
        <f t="shared" si="79"/>
        <v>1</v>
      </c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CO197">
        <v>1.5</v>
      </c>
      <c r="CP197">
        <v>14</v>
      </c>
      <c r="CS197">
        <v>1</v>
      </c>
    </row>
    <row r="198" spans="1:97" ht="15.6">
      <c r="A198" s="27">
        <v>34529</v>
      </c>
      <c r="B198">
        <v>3.7300000190734899</v>
      </c>
      <c r="C198">
        <v>12.5299997329712</v>
      </c>
      <c r="D198">
        <v>0.20000000298023199</v>
      </c>
      <c r="E198">
        <v>15.8755545996151</v>
      </c>
      <c r="F198" s="36">
        <f t="shared" si="83"/>
        <v>1.1463955757041018</v>
      </c>
      <c r="G198" s="41">
        <f t="shared" si="90"/>
        <v>22.875340939825204</v>
      </c>
      <c r="H198" s="42">
        <f t="shared" si="91"/>
        <v>0.45750681879650407</v>
      </c>
      <c r="I198" s="61">
        <f t="shared" si="84"/>
        <v>10.329999804496772</v>
      </c>
      <c r="J198" s="35">
        <f t="shared" si="85"/>
        <v>1</v>
      </c>
      <c r="K198" s="89">
        <f t="shared" ref="K198:K261" si="94">IF((SUM(D194:D198))&gt;$AN$6,1,"")</f>
        <v>1</v>
      </c>
      <c r="L198" s="89">
        <f t="shared" si="73"/>
        <v>1</v>
      </c>
      <c r="M198" s="168">
        <f t="shared" si="77"/>
        <v>4.0241473553450889E-2</v>
      </c>
      <c r="N198" s="165">
        <f t="shared" si="80"/>
        <v>0</v>
      </c>
      <c r="O198" s="70">
        <f t="shared" si="70"/>
        <v>1</v>
      </c>
      <c r="P198" s="102">
        <f t="shared" si="74"/>
        <v>0</v>
      </c>
      <c r="Q198" s="6" t="str">
        <f t="shared" si="82"/>
        <v/>
      </c>
      <c r="R198" s="85">
        <f t="shared" si="78"/>
        <v>0</v>
      </c>
      <c r="S198" s="27">
        <v>34894</v>
      </c>
      <c r="T198">
        <v>7.1700000762939498</v>
      </c>
      <c r="U198">
        <v>12.0100002288818</v>
      </c>
      <c r="V198">
        <v>11.3999996185303</v>
      </c>
      <c r="W198">
        <v>15.8755545996151</v>
      </c>
      <c r="X198" s="36">
        <f t="shared" si="86"/>
        <v>0.89806005542313383</v>
      </c>
      <c r="Y198" s="41">
        <f t="shared" si="92"/>
        <v>50</v>
      </c>
      <c r="Z198" s="42">
        <f t="shared" si="93"/>
        <v>1</v>
      </c>
      <c r="AA198" s="61">
        <f t="shared" si="87"/>
        <v>10.800000190734838</v>
      </c>
      <c r="AB198" s="35">
        <f t="shared" si="88"/>
        <v>1</v>
      </c>
      <c r="AC198" s="76">
        <f t="shared" ref="AC198:AC261" si="95">IF((SUM(V194:V198))&gt;$AN$6,1,"")</f>
        <v>1</v>
      </c>
      <c r="AD198" s="89">
        <f t="shared" si="72"/>
        <v>1</v>
      </c>
      <c r="AE198" s="168">
        <f t="shared" si="76"/>
        <v>4.4866781159360949E-2</v>
      </c>
      <c r="AF198" s="165">
        <f t="shared" si="81"/>
        <v>0</v>
      </c>
      <c r="AG198" s="70">
        <f t="shared" si="71"/>
        <v>1</v>
      </c>
      <c r="AH198" s="102">
        <f t="shared" si="75"/>
        <v>0</v>
      </c>
      <c r="AI198" s="6" t="str">
        <f t="shared" si="89"/>
        <v/>
      </c>
      <c r="AJ198" s="85">
        <f t="shared" si="79"/>
        <v>1</v>
      </c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CO198">
        <v>4</v>
      </c>
      <c r="CP198">
        <v>16</v>
      </c>
      <c r="CS198">
        <v>0.6</v>
      </c>
    </row>
    <row r="199" spans="1:97" ht="15.6">
      <c r="A199" s="27">
        <v>34530</v>
      </c>
      <c r="B199">
        <v>5.0799999237060502</v>
      </c>
      <c r="C199">
        <v>15.7399997711182</v>
      </c>
      <c r="D199">
        <v>0</v>
      </c>
      <c r="E199">
        <v>15.975758652314299</v>
      </c>
      <c r="F199" s="36">
        <f t="shared" si="83"/>
        <v>1.3813537966020697</v>
      </c>
      <c r="G199" s="41">
        <f t="shared" si="90"/>
        <v>21.770257902543548</v>
      </c>
      <c r="H199" s="42">
        <f t="shared" si="91"/>
        <v>0.43540515805087099</v>
      </c>
      <c r="I199" s="61">
        <f t="shared" si="84"/>
        <v>13.074999809265162</v>
      </c>
      <c r="J199" s="35">
        <f t="shared" si="85"/>
        <v>1</v>
      </c>
      <c r="K199" s="89">
        <f t="shared" si="94"/>
        <v>1</v>
      </c>
      <c r="L199" s="89">
        <f t="shared" si="73"/>
        <v>1</v>
      </c>
      <c r="M199" s="168">
        <f t="shared" si="77"/>
        <v>6.8690025035855543E-2</v>
      </c>
      <c r="N199" s="165">
        <f t="shared" si="80"/>
        <v>0</v>
      </c>
      <c r="O199" s="70">
        <f t="shared" si="70"/>
        <v>1</v>
      </c>
      <c r="P199" s="102">
        <f t="shared" si="74"/>
        <v>0</v>
      </c>
      <c r="Q199" s="6" t="str">
        <f t="shared" si="82"/>
        <v/>
      </c>
      <c r="R199" s="85">
        <f t="shared" si="78"/>
        <v>0</v>
      </c>
      <c r="S199" s="27">
        <v>34895</v>
      </c>
      <c r="T199">
        <v>4.46000003814697</v>
      </c>
      <c r="U199">
        <v>12.2799997329712</v>
      </c>
      <c r="V199">
        <v>0.60000002384185802</v>
      </c>
      <c r="W199">
        <v>15.975758652314299</v>
      </c>
      <c r="X199" s="36">
        <f t="shared" si="86"/>
        <v>1.0975652071261777</v>
      </c>
      <c r="Y199" s="41">
        <f t="shared" si="92"/>
        <v>49.721947858140915</v>
      </c>
      <c r="Z199" s="42">
        <f t="shared" si="93"/>
        <v>0.99443895716281827</v>
      </c>
      <c r="AA199" s="61">
        <f t="shared" si="87"/>
        <v>10.324999809265142</v>
      </c>
      <c r="AB199" s="35">
        <f t="shared" si="88"/>
        <v>1</v>
      </c>
      <c r="AC199" s="76">
        <f t="shared" si="95"/>
        <v>1</v>
      </c>
      <c r="AD199" s="89">
        <f t="shared" si="72"/>
        <v>1</v>
      </c>
      <c r="AE199" s="168">
        <f t="shared" si="76"/>
        <v>4.0193034155662222E-2</v>
      </c>
      <c r="AF199" s="165">
        <f t="shared" si="81"/>
        <v>0</v>
      </c>
      <c r="AG199" s="70">
        <f t="shared" si="71"/>
        <v>1</v>
      </c>
      <c r="AH199" s="102">
        <f t="shared" si="75"/>
        <v>0</v>
      </c>
      <c r="AI199" s="6" t="str">
        <f t="shared" si="89"/>
        <v/>
      </c>
      <c r="AJ199" s="85">
        <f t="shared" si="79"/>
        <v>1</v>
      </c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CO199">
        <v>5</v>
      </c>
      <c r="CP199" s="39">
        <v>16</v>
      </c>
      <c r="CS199">
        <v>0</v>
      </c>
    </row>
    <row r="200" spans="1:97" ht="15.6">
      <c r="A200" s="27">
        <v>34531</v>
      </c>
      <c r="B200">
        <v>2.4100000858306898</v>
      </c>
      <c r="C200">
        <v>11.6300001144409</v>
      </c>
      <c r="D200">
        <v>0.5</v>
      </c>
      <c r="E200">
        <v>16.0802007232272</v>
      </c>
      <c r="F200" s="36">
        <f t="shared" si="83"/>
        <v>1.1376808747868594</v>
      </c>
      <c r="G200" s="41">
        <f t="shared" si="90"/>
        <v>21.360113202714061</v>
      </c>
      <c r="H200" s="42">
        <f t="shared" si="91"/>
        <v>0.42720226405428119</v>
      </c>
      <c r="I200" s="61">
        <f t="shared" si="84"/>
        <v>9.3250001072883482</v>
      </c>
      <c r="J200" s="35">
        <f t="shared" si="85"/>
        <v>1</v>
      </c>
      <c r="K200" s="89" t="str">
        <f t="shared" si="94"/>
        <v/>
      </c>
      <c r="L200" s="89">
        <f t="shared" si="73"/>
        <v>1</v>
      </c>
      <c r="M200" s="168">
        <f t="shared" si="77"/>
        <v>3.0871927374299047E-2</v>
      </c>
      <c r="N200" s="165">
        <f t="shared" si="80"/>
        <v>0</v>
      </c>
      <c r="O200" s="70">
        <f t="shared" si="70"/>
        <v>1</v>
      </c>
      <c r="P200" s="102">
        <f t="shared" si="74"/>
        <v>0</v>
      </c>
      <c r="Q200" s="6" t="str">
        <f t="shared" si="82"/>
        <v/>
      </c>
      <c r="R200" s="85">
        <f t="shared" si="78"/>
        <v>0</v>
      </c>
      <c r="S200" s="27">
        <v>34896</v>
      </c>
      <c r="T200">
        <v>5.0999999046325701</v>
      </c>
      <c r="U200">
        <v>13.2200002670288</v>
      </c>
      <c r="V200">
        <v>3.2999999523162802</v>
      </c>
      <c r="W200">
        <v>16.0802007232272</v>
      </c>
      <c r="X200" s="36">
        <f t="shared" si="86"/>
        <v>1.1597146163780765</v>
      </c>
      <c r="Y200" s="41">
        <f t="shared" si="92"/>
        <v>50</v>
      </c>
      <c r="Z200" s="42">
        <f t="shared" si="93"/>
        <v>1</v>
      </c>
      <c r="AA200" s="61">
        <f t="shared" si="87"/>
        <v>11.190000176429741</v>
      </c>
      <c r="AB200" s="35">
        <f t="shared" si="88"/>
        <v>1</v>
      </c>
      <c r="AC200" s="76">
        <f t="shared" si="95"/>
        <v>1</v>
      </c>
      <c r="AD200" s="89">
        <f t="shared" si="72"/>
        <v>1</v>
      </c>
      <c r="AE200" s="168">
        <f t="shared" si="76"/>
        <v>4.8803979643507113E-2</v>
      </c>
      <c r="AF200" s="165">
        <f t="shared" si="81"/>
        <v>0</v>
      </c>
      <c r="AG200" s="70">
        <f t="shared" si="71"/>
        <v>1</v>
      </c>
      <c r="AH200" s="102">
        <f t="shared" si="75"/>
        <v>0</v>
      </c>
      <c r="AI200" s="6" t="str">
        <f t="shared" si="89"/>
        <v/>
      </c>
      <c r="AJ200" s="85">
        <f t="shared" si="79"/>
        <v>0</v>
      </c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CO200">
        <v>7</v>
      </c>
      <c r="CP200" s="39">
        <v>16</v>
      </c>
      <c r="CS200">
        <v>0</v>
      </c>
    </row>
    <row r="201" spans="1:97" ht="15.6">
      <c r="A201" s="27">
        <v>34532</v>
      </c>
      <c r="B201">
        <v>-0.77999997138977095</v>
      </c>
      <c r="C201">
        <v>12.6599998474121</v>
      </c>
      <c r="D201">
        <v>0.20000000298023199</v>
      </c>
      <c r="E201">
        <v>16.188846809728901</v>
      </c>
      <c r="F201" s="36">
        <f t="shared" si="83"/>
        <v>1.3226898169992947</v>
      </c>
      <c r="G201" s="41">
        <f t="shared" si="90"/>
        <v>20.501961352094856</v>
      </c>
      <c r="H201" s="42">
        <f t="shared" si="91"/>
        <v>0.4100392270418971</v>
      </c>
      <c r="I201" s="61">
        <f t="shared" si="84"/>
        <v>9.2999998927116323</v>
      </c>
      <c r="J201" s="35">
        <f t="shared" si="85"/>
        <v>1</v>
      </c>
      <c r="K201" s="89" t="str">
        <f t="shared" si="94"/>
        <v/>
      </c>
      <c r="L201" s="89">
        <f t="shared" si="73"/>
        <v>1</v>
      </c>
      <c r="M201" s="168">
        <f t="shared" si="77"/>
        <v>3.0648967996374888E-2</v>
      </c>
      <c r="N201" s="165">
        <f t="shared" si="80"/>
        <v>0</v>
      </c>
      <c r="O201" s="70">
        <f t="shared" ref="O201:O264" si="96">IF((AVERAGE(C195:C201))&lt;$AN$4,1,"")</f>
        <v>1</v>
      </c>
      <c r="P201" s="102">
        <f t="shared" si="74"/>
        <v>0</v>
      </c>
      <c r="Q201" s="6" t="str">
        <f t="shared" si="82"/>
        <v/>
      </c>
      <c r="R201" s="85">
        <f t="shared" si="78"/>
        <v>0</v>
      </c>
      <c r="S201" s="27">
        <v>34897</v>
      </c>
      <c r="T201">
        <v>7.5599999427795401</v>
      </c>
      <c r="U201">
        <v>13.1000003814697</v>
      </c>
      <c r="V201">
        <v>17.299999237060501</v>
      </c>
      <c r="W201">
        <v>16.188846809728901</v>
      </c>
      <c r="X201" s="36">
        <f t="shared" si="86"/>
        <v>1.0062416727957042</v>
      </c>
      <c r="Y201" s="41">
        <f t="shared" si="92"/>
        <v>50</v>
      </c>
      <c r="Z201" s="42">
        <f t="shared" si="93"/>
        <v>1</v>
      </c>
      <c r="AA201" s="61">
        <f t="shared" si="87"/>
        <v>11.715000271797161</v>
      </c>
      <c r="AB201" s="35">
        <f t="shared" si="88"/>
        <v>1</v>
      </c>
      <c r="AC201" s="76">
        <f t="shared" si="95"/>
        <v>1</v>
      </c>
      <c r="AD201" s="89">
        <f t="shared" si="72"/>
        <v>1</v>
      </c>
      <c r="AE201" s="168">
        <f t="shared" si="76"/>
        <v>5.4224270595809511E-2</v>
      </c>
      <c r="AF201" s="165">
        <f t="shared" si="81"/>
        <v>0</v>
      </c>
      <c r="AG201" s="70">
        <f t="shared" ref="AG201:AG264" si="97">IF((AVERAGE(U195:U201))&lt;$AN$4,1,"")</f>
        <v>1</v>
      </c>
      <c r="AH201" s="102">
        <f t="shared" si="75"/>
        <v>0</v>
      </c>
      <c r="AI201" s="6" t="str">
        <f t="shared" si="89"/>
        <v/>
      </c>
      <c r="AJ201" s="85">
        <f t="shared" si="79"/>
        <v>0</v>
      </c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CO201" s="39">
        <v>2</v>
      </c>
      <c r="CP201">
        <v>18</v>
      </c>
      <c r="CS201">
        <v>0</v>
      </c>
    </row>
    <row r="202" spans="1:97" ht="15.6">
      <c r="A202" s="27">
        <v>34533</v>
      </c>
      <c r="B202">
        <v>0.61000001430511497</v>
      </c>
      <c r="C202">
        <v>12.4700002670288</v>
      </c>
      <c r="D202">
        <v>0</v>
      </c>
      <c r="E202">
        <v>16.301658321219101</v>
      </c>
      <c r="F202" s="36">
        <f t="shared" si="83"/>
        <v>1.2827926514669437</v>
      </c>
      <c r="G202" s="41">
        <f t="shared" si="90"/>
        <v>19.475727230921301</v>
      </c>
      <c r="H202" s="42">
        <f t="shared" si="91"/>
        <v>0.389514544618426</v>
      </c>
      <c r="I202" s="61">
        <f t="shared" si="84"/>
        <v>9.505000203847878</v>
      </c>
      <c r="J202" s="35">
        <f t="shared" si="85"/>
        <v>1</v>
      </c>
      <c r="K202" s="89" t="str">
        <f t="shared" si="94"/>
        <v/>
      </c>
      <c r="L202" s="89">
        <f t="shared" si="73"/>
        <v>1</v>
      </c>
      <c r="M202" s="168">
        <f t="shared" si="77"/>
        <v>3.2492522277073402E-2</v>
      </c>
      <c r="N202" s="165">
        <f t="shared" si="80"/>
        <v>0</v>
      </c>
      <c r="O202" s="70">
        <f t="shared" si="96"/>
        <v>1</v>
      </c>
      <c r="P202" s="102">
        <f t="shared" si="74"/>
        <v>0</v>
      </c>
      <c r="Q202" s="6" t="str">
        <f t="shared" si="82"/>
        <v/>
      </c>
      <c r="R202" s="85">
        <f t="shared" si="78"/>
        <v>0</v>
      </c>
      <c r="S202" s="27">
        <v>34898</v>
      </c>
      <c r="T202">
        <v>6.3499999046325701</v>
      </c>
      <c r="U202">
        <v>11.2399997711182</v>
      </c>
      <c r="V202">
        <v>6.1999998092651403</v>
      </c>
      <c r="W202">
        <v>16.301658321219101</v>
      </c>
      <c r="X202" s="36">
        <f t="shared" si="86"/>
        <v>0.90001128191262947</v>
      </c>
      <c r="Y202" s="41">
        <f t="shared" si="92"/>
        <v>50</v>
      </c>
      <c r="Z202" s="42">
        <f t="shared" si="93"/>
        <v>1</v>
      </c>
      <c r="AA202" s="61">
        <f t="shared" si="87"/>
        <v>10.017499804496792</v>
      </c>
      <c r="AB202" s="35">
        <f t="shared" si="88"/>
        <v>1</v>
      </c>
      <c r="AC202" s="76">
        <f t="shared" si="95"/>
        <v>1</v>
      </c>
      <c r="AD202" s="89">
        <f t="shared" si="72"/>
        <v>1</v>
      </c>
      <c r="AE202" s="168">
        <f t="shared" si="76"/>
        <v>3.7247219145097758E-2</v>
      </c>
      <c r="AF202" s="165">
        <f t="shared" si="81"/>
        <v>0</v>
      </c>
      <c r="AG202" s="70">
        <f t="shared" si="97"/>
        <v>1</v>
      </c>
      <c r="AH202" s="102">
        <f t="shared" si="75"/>
        <v>0</v>
      </c>
      <c r="AI202" s="6" t="str">
        <f t="shared" si="89"/>
        <v/>
      </c>
      <c r="AJ202" s="85">
        <f t="shared" si="79"/>
        <v>0</v>
      </c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CO202">
        <v>-1</v>
      </c>
      <c r="CP202">
        <v>15.2</v>
      </c>
      <c r="CS202">
        <v>0</v>
      </c>
    </row>
    <row r="203" spans="1:97" ht="15.6">
      <c r="A203" s="27">
        <v>34534</v>
      </c>
      <c r="B203">
        <v>4.3200001716613796</v>
      </c>
      <c r="C203">
        <v>13.449999809265099</v>
      </c>
      <c r="D203">
        <v>0.10000000149011599</v>
      </c>
      <c r="E203">
        <v>16.418596667097201</v>
      </c>
      <c r="F203" s="36">
        <f t="shared" si="83"/>
        <v>1.242797506029796</v>
      </c>
      <c r="G203" s="41">
        <f t="shared" si="90"/>
        <v>18.581489227587578</v>
      </c>
      <c r="H203" s="42">
        <f t="shared" si="91"/>
        <v>0.37162978455175155</v>
      </c>
      <c r="I203" s="61">
        <f t="shared" si="84"/>
        <v>11.167499899864168</v>
      </c>
      <c r="J203" s="35">
        <f t="shared" si="85"/>
        <v>1</v>
      </c>
      <c r="K203" s="89" t="str">
        <f t="shared" si="94"/>
        <v/>
      </c>
      <c r="L203" s="89">
        <f t="shared" si="73"/>
        <v>1</v>
      </c>
      <c r="M203" s="168">
        <f t="shared" si="77"/>
        <v>4.8574607570354394E-2</v>
      </c>
      <c r="N203" s="165">
        <f t="shared" si="80"/>
        <v>0</v>
      </c>
      <c r="O203" s="70">
        <f t="shared" si="96"/>
        <v>1</v>
      </c>
      <c r="P203" s="102">
        <f t="shared" si="74"/>
        <v>0</v>
      </c>
      <c r="Q203" s="6" t="str">
        <f t="shared" si="82"/>
        <v/>
      </c>
      <c r="R203" s="85">
        <f t="shared" si="78"/>
        <v>0</v>
      </c>
      <c r="S203" s="27">
        <v>34899</v>
      </c>
      <c r="T203">
        <v>3.25</v>
      </c>
      <c r="U203">
        <v>10.9099998474121</v>
      </c>
      <c r="V203">
        <v>3.2000000476837198</v>
      </c>
      <c r="W203">
        <v>16.418596667097201</v>
      </c>
      <c r="X203" s="36">
        <f t="shared" si="86"/>
        <v>1.0613595722809843</v>
      </c>
      <c r="Y203" s="41">
        <f t="shared" si="92"/>
        <v>50</v>
      </c>
      <c r="Z203" s="42">
        <f t="shared" si="93"/>
        <v>1</v>
      </c>
      <c r="AA203" s="61">
        <f t="shared" si="87"/>
        <v>8.9949998855590749</v>
      </c>
      <c r="AB203" s="35">
        <f t="shared" si="88"/>
        <v>1</v>
      </c>
      <c r="AC203" s="76">
        <f t="shared" si="95"/>
        <v>1</v>
      </c>
      <c r="AD203" s="89">
        <f t="shared" ref="AD203:AD266" si="98">IF((AVERAGE(AA196:AA203))&lt;$AN$5,1,"")</f>
        <v>1</v>
      </c>
      <c r="AE203" s="168">
        <f t="shared" si="76"/>
        <v>2.7971913885591362E-2</v>
      </c>
      <c r="AF203" s="165">
        <f t="shared" si="81"/>
        <v>0</v>
      </c>
      <c r="AG203" s="70">
        <f t="shared" si="97"/>
        <v>1</v>
      </c>
      <c r="AH203" s="102">
        <f t="shared" si="75"/>
        <v>0</v>
      </c>
      <c r="AI203" s="6" t="str">
        <f t="shared" si="89"/>
        <v/>
      </c>
      <c r="AJ203" s="85">
        <f t="shared" si="79"/>
        <v>0</v>
      </c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CO203">
        <v>1</v>
      </c>
      <c r="CP203">
        <v>15</v>
      </c>
      <c r="CS203">
        <v>0</v>
      </c>
    </row>
    <row r="204" spans="1:97" ht="15.6">
      <c r="A204" s="27">
        <v>34535</v>
      </c>
      <c r="B204">
        <v>-1.3500000238418599</v>
      </c>
      <c r="C204">
        <v>10.710000038146999</v>
      </c>
      <c r="D204">
        <v>0</v>
      </c>
      <c r="E204">
        <v>16.539623256762901</v>
      </c>
      <c r="F204" s="36">
        <f t="shared" si="83"/>
        <v>1.2121526815520489</v>
      </c>
      <c r="G204" s="41">
        <f t="shared" si="90"/>
        <v>17.611767082345938</v>
      </c>
      <c r="H204" s="42">
        <f t="shared" si="91"/>
        <v>0.35223534164691878</v>
      </c>
      <c r="I204" s="61">
        <f t="shared" si="84"/>
        <v>7.6950000226497846</v>
      </c>
      <c r="J204" s="35">
        <f t="shared" si="85"/>
        <v>1</v>
      </c>
      <c r="K204" s="89" t="str">
        <f t="shared" si="94"/>
        <v/>
      </c>
      <c r="L204" s="89">
        <f t="shared" ref="L204:L267" si="99">IF((AVERAGE(I195:I204))&lt;$AN$5,1,"")</f>
        <v>1</v>
      </c>
      <c r="M204" s="168">
        <f t="shared" si="77"/>
        <v>1.7534243967298281E-2</v>
      </c>
      <c r="N204" s="165">
        <f t="shared" si="80"/>
        <v>0</v>
      </c>
      <c r="O204" s="70">
        <f t="shared" si="96"/>
        <v>1</v>
      </c>
      <c r="P204" s="102">
        <f t="shared" ref="P204:P267" si="100">IF(L204=1,(AVERAGE(IF(I204&gt;$AN$7,I204-$AN$7,0),IF(I203&gt;$AN$7,I203-$AN$7,0),IF(I202&gt;$AN$7,I202-$AN$7,0),IF(I201&gt;$AN$7,I201-$AN$7,0),IF(I200&gt;$AN$7,I200-$AN$7,0),IF(I199&gt;$AN$7,I199-$AN$7,0),IF(I198&gt;$AN$7,I198-$AN$7,0),IF(I197&gt;$AN$7,I197-$AN$7,0),IF(I196&gt;$AN$7,I196-$AN$7,0),IF(I195&gt;$AN$7,I195-$AN$7,0)))*$AN$8,"")</f>
        <v>0</v>
      </c>
      <c r="Q204" s="6" t="str">
        <f t="shared" si="82"/>
        <v/>
      </c>
      <c r="R204" s="85">
        <f t="shared" si="78"/>
        <v>0</v>
      </c>
      <c r="S204" s="27">
        <v>34900</v>
      </c>
      <c r="T204">
        <v>3.1900000572204599</v>
      </c>
      <c r="U204">
        <v>11.439999580383301</v>
      </c>
      <c r="V204">
        <v>0.20000000298023199</v>
      </c>
      <c r="W204">
        <v>16.539623256762901</v>
      </c>
      <c r="X204" s="36">
        <f t="shared" si="86"/>
        <v>1.1200760360007589</v>
      </c>
      <c r="Y204" s="41">
        <f t="shared" si="92"/>
        <v>49.303939174179625</v>
      </c>
      <c r="Z204" s="42">
        <f t="shared" si="93"/>
        <v>0.98607878348359246</v>
      </c>
      <c r="AA204" s="61">
        <f t="shared" si="87"/>
        <v>9.3774996995925903</v>
      </c>
      <c r="AB204" s="35">
        <f t="shared" si="88"/>
        <v>1</v>
      </c>
      <c r="AC204" s="76">
        <f t="shared" si="95"/>
        <v>1</v>
      </c>
      <c r="AD204" s="89">
        <f t="shared" si="98"/>
        <v>1</v>
      </c>
      <c r="AE204" s="168">
        <f t="shared" si="76"/>
        <v>3.1341834710930536E-2</v>
      </c>
      <c r="AF204" s="165">
        <f t="shared" si="81"/>
        <v>0</v>
      </c>
      <c r="AG204" s="70">
        <f t="shared" si="97"/>
        <v>1</v>
      </c>
      <c r="AH204" s="102">
        <f t="shared" ref="AH204:AH267" si="101">IF(AD204=1,(AVERAGE(IF(AA204&gt;$AN$7,AA204-$AN$7,0),IF(AA203&gt;$AN$7,AA203-$AN$7,0),IF(AA202&gt;$AN$7,AA202-$AN$7,0),IF(AA201&gt;$AN$7,AA201-$AN$7,0),IF(AA200&gt;$AN$7,AA200-$AN$7,0),IF(AA199&gt;$AN$7,AA199-$AN$7,0),IF(AA198&gt;$AN$7,AA198-$AN$7,0),IF(AA197&gt;$AN$7,AA197-$AN$7,0),IF(AA196&gt;$AN$7,AA196-$AN$7,0),IF(AA195&gt;$AN$7,AA195-$AN$7,0)))*$AN$8,"")</f>
        <v>0</v>
      </c>
      <c r="AI204" s="6">
        <f t="shared" si="89"/>
        <v>34900</v>
      </c>
      <c r="AJ204" s="85">
        <f t="shared" si="79"/>
        <v>1</v>
      </c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CO204">
        <v>6</v>
      </c>
      <c r="CP204" s="39">
        <v>15</v>
      </c>
      <c r="CS204">
        <v>0</v>
      </c>
    </row>
    <row r="205" spans="1:97" ht="15.6">
      <c r="A205" s="27">
        <v>34536</v>
      </c>
      <c r="B205">
        <v>1.7599999904632599</v>
      </c>
      <c r="C205">
        <v>12.6199998855591</v>
      </c>
      <c r="D205">
        <v>0.10000000149011599</v>
      </c>
      <c r="E205">
        <v>16.664699499615502</v>
      </c>
      <c r="F205" s="36">
        <f t="shared" si="83"/>
        <v>1.2883694079257806</v>
      </c>
      <c r="G205" s="41">
        <f t="shared" si="90"/>
        <v>16.681071557495429</v>
      </c>
      <c r="H205" s="42">
        <f t="shared" si="91"/>
        <v>0.33362143114990855</v>
      </c>
      <c r="I205" s="61">
        <f t="shared" si="84"/>
        <v>9.9049999117851399</v>
      </c>
      <c r="J205" s="35">
        <f t="shared" si="85"/>
        <v>1</v>
      </c>
      <c r="K205" s="89" t="str">
        <f t="shared" si="94"/>
        <v/>
      </c>
      <c r="L205" s="89">
        <f t="shared" si="99"/>
        <v>1</v>
      </c>
      <c r="M205" s="168">
        <f t="shared" si="77"/>
        <v>3.6186386058710121E-2</v>
      </c>
      <c r="N205" s="165">
        <f t="shared" si="80"/>
        <v>0</v>
      </c>
      <c r="O205" s="70">
        <f t="shared" si="96"/>
        <v>1</v>
      </c>
      <c r="P205" s="102">
        <f t="shared" si="100"/>
        <v>0</v>
      </c>
      <c r="Q205" s="6">
        <f t="shared" si="82"/>
        <v>34536</v>
      </c>
      <c r="R205" s="85">
        <f t="shared" si="78"/>
        <v>1</v>
      </c>
      <c r="S205" s="27">
        <v>34901</v>
      </c>
      <c r="T205">
        <v>2.1300001144409202</v>
      </c>
      <c r="U205">
        <v>8.3800001144409197</v>
      </c>
      <c r="V205">
        <v>0</v>
      </c>
      <c r="W205">
        <v>16.664699499615502</v>
      </c>
      <c r="X205" s="36">
        <f t="shared" si="86"/>
        <v>0.90170478816606681</v>
      </c>
      <c r="Y205" s="41">
        <f t="shared" si="92"/>
        <v>48.582575343646774</v>
      </c>
      <c r="Z205" s="42">
        <f t="shared" si="93"/>
        <v>0.97165150687293544</v>
      </c>
      <c r="AA205" s="61">
        <f t="shared" si="87"/>
        <v>6.8175001144409197</v>
      </c>
      <c r="AB205" s="35">
        <f t="shared" si="88"/>
        <v>1</v>
      </c>
      <c r="AC205" s="76">
        <f t="shared" si="95"/>
        <v>1</v>
      </c>
      <c r="AD205" s="89">
        <f t="shared" si="98"/>
        <v>1</v>
      </c>
      <c r="AE205" s="168">
        <f t="shared" si="76"/>
        <v>1.1483847711871083E-2</v>
      </c>
      <c r="AF205" s="165">
        <f t="shared" si="81"/>
        <v>0</v>
      </c>
      <c r="AG205" s="70">
        <f t="shared" si="97"/>
        <v>1</v>
      </c>
      <c r="AH205" s="102">
        <f t="shared" si="101"/>
        <v>0</v>
      </c>
      <c r="AI205" s="6" t="str">
        <f t="shared" si="89"/>
        <v/>
      </c>
      <c r="AJ205" s="85">
        <f t="shared" si="79"/>
        <v>1</v>
      </c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CO205">
        <v>9.8000000000000007</v>
      </c>
      <c r="CP205">
        <v>21</v>
      </c>
      <c r="CS205">
        <v>3.8</v>
      </c>
    </row>
    <row r="206" spans="1:97" ht="15.6">
      <c r="A206" s="27">
        <v>34537</v>
      </c>
      <c r="B206">
        <v>0.95999997854232799</v>
      </c>
      <c r="C206">
        <v>11.9099998474121</v>
      </c>
      <c r="D206">
        <v>0.20000000298023199</v>
      </c>
      <c r="E206">
        <v>16.7937868050548</v>
      </c>
      <c r="F206" s="36">
        <f t="shared" si="83"/>
        <v>1.264330069055779</v>
      </c>
      <c r="G206" s="41">
        <f t="shared" si="90"/>
        <v>15.869607505231038</v>
      </c>
      <c r="H206" s="42">
        <f t="shared" si="91"/>
        <v>0.31739215010462074</v>
      </c>
      <c r="I206" s="61">
        <f t="shared" si="84"/>
        <v>9.1724998801946569</v>
      </c>
      <c r="J206" s="35">
        <f t="shared" si="85"/>
        <v>1</v>
      </c>
      <c r="K206" s="89" t="str">
        <f t="shared" si="94"/>
        <v/>
      </c>
      <c r="L206" s="89">
        <f t="shared" si="99"/>
        <v>1</v>
      </c>
      <c r="M206" s="168">
        <f t="shared" si="77"/>
        <v>2.9520110890504818E-2</v>
      </c>
      <c r="N206" s="165">
        <f t="shared" si="80"/>
        <v>0</v>
      </c>
      <c r="O206" s="70">
        <f t="shared" si="96"/>
        <v>1</v>
      </c>
      <c r="P206" s="102">
        <f t="shared" si="100"/>
        <v>0</v>
      </c>
      <c r="Q206" s="6" t="str">
        <f t="shared" si="82"/>
        <v/>
      </c>
      <c r="R206" s="85">
        <f t="shared" si="78"/>
        <v>1</v>
      </c>
      <c r="S206" s="27">
        <v>34902</v>
      </c>
      <c r="T206">
        <v>3.9400000572204599</v>
      </c>
      <c r="U206">
        <v>11.8400001525879</v>
      </c>
      <c r="V206">
        <v>3</v>
      </c>
      <c r="W206">
        <v>16.7937868050548</v>
      </c>
      <c r="X206" s="36">
        <f t="shared" si="86"/>
        <v>1.1383820561707783</v>
      </c>
      <c r="Y206" s="41">
        <f t="shared" si="92"/>
        <v>50</v>
      </c>
      <c r="Z206" s="42">
        <f t="shared" si="93"/>
        <v>1</v>
      </c>
      <c r="AA206" s="61">
        <f t="shared" si="87"/>
        <v>9.8650001287460398</v>
      </c>
      <c r="AB206" s="35">
        <f t="shared" si="88"/>
        <v>1</v>
      </c>
      <c r="AC206" s="76">
        <f t="shared" si="95"/>
        <v>1</v>
      </c>
      <c r="AD206" s="89">
        <f t="shared" si="98"/>
        <v>1</v>
      </c>
      <c r="AE206" s="168">
        <f t="shared" si="76"/>
        <v>3.5811463512616146E-2</v>
      </c>
      <c r="AF206" s="165">
        <f t="shared" si="81"/>
        <v>0</v>
      </c>
      <c r="AG206" s="70">
        <f t="shared" si="97"/>
        <v>1</v>
      </c>
      <c r="AH206" s="102">
        <f t="shared" si="101"/>
        <v>0</v>
      </c>
      <c r="AI206" s="6" t="str">
        <f t="shared" si="89"/>
        <v/>
      </c>
      <c r="AJ206" s="85">
        <f t="shared" si="79"/>
        <v>1</v>
      </c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CO206" s="39">
        <v>6</v>
      </c>
      <c r="CP206">
        <v>22</v>
      </c>
      <c r="CS206">
        <v>0</v>
      </c>
    </row>
    <row r="207" spans="1:97" ht="15.6">
      <c r="A207" s="27">
        <v>34538</v>
      </c>
      <c r="B207">
        <v>-2.8199999332428001</v>
      </c>
      <c r="C207">
        <v>12.210000038146999</v>
      </c>
      <c r="D207">
        <v>0</v>
      </c>
      <c r="E207">
        <v>16.926846582480099</v>
      </c>
      <c r="F207" s="36">
        <f t="shared" si="83"/>
        <v>1.3858087464030846</v>
      </c>
      <c r="G207" s="41">
        <f t="shared" si="90"/>
        <v>14.760960508108569</v>
      </c>
      <c r="H207" s="42">
        <f t="shared" si="91"/>
        <v>0.2952192101621714</v>
      </c>
      <c r="I207" s="61">
        <f t="shared" si="84"/>
        <v>8.4525000452995496</v>
      </c>
      <c r="J207" s="35">
        <f t="shared" si="85"/>
        <v>1</v>
      </c>
      <c r="K207" s="89" t="str">
        <f t="shared" si="94"/>
        <v/>
      </c>
      <c r="L207" s="89">
        <f t="shared" si="99"/>
        <v>1</v>
      </c>
      <c r="M207" s="168">
        <f t="shared" si="77"/>
        <v>2.3416574031085623E-2</v>
      </c>
      <c r="N207" s="165">
        <f t="shared" si="80"/>
        <v>0</v>
      </c>
      <c r="O207" s="70">
        <f t="shared" si="96"/>
        <v>1</v>
      </c>
      <c r="P207" s="102">
        <f t="shared" si="100"/>
        <v>0</v>
      </c>
      <c r="Q207" s="6" t="str">
        <f t="shared" si="82"/>
        <v/>
      </c>
      <c r="R207" s="85">
        <f t="shared" si="78"/>
        <v>1</v>
      </c>
      <c r="S207" s="27">
        <v>34903</v>
      </c>
      <c r="T207">
        <v>6.9699997901916504</v>
      </c>
      <c r="U207">
        <v>13.210000038146999</v>
      </c>
      <c r="V207">
        <v>9.8000001907348597</v>
      </c>
      <c r="W207">
        <v>16.926846582480099</v>
      </c>
      <c r="X207" s="36">
        <f t="shared" si="86"/>
        <v>1.107079033739568</v>
      </c>
      <c r="Y207" s="41">
        <f t="shared" si="92"/>
        <v>50</v>
      </c>
      <c r="Z207" s="42">
        <f t="shared" si="93"/>
        <v>1</v>
      </c>
      <c r="AA207" s="61">
        <f t="shared" si="87"/>
        <v>11.649999976158162</v>
      </c>
      <c r="AB207" s="35">
        <f t="shared" si="88"/>
        <v>1</v>
      </c>
      <c r="AC207" s="76">
        <f t="shared" si="95"/>
        <v>1</v>
      </c>
      <c r="AD207" s="89">
        <f t="shared" si="98"/>
        <v>1</v>
      </c>
      <c r="AE207" s="168">
        <f t="shared" si="76"/>
        <v>5.3546584144355334E-2</v>
      </c>
      <c r="AF207" s="165">
        <f t="shared" si="81"/>
        <v>0</v>
      </c>
      <c r="AG207" s="70">
        <f t="shared" si="97"/>
        <v>1</v>
      </c>
      <c r="AH207" s="102">
        <f t="shared" si="101"/>
        <v>0</v>
      </c>
      <c r="AI207" s="6" t="str">
        <f t="shared" si="89"/>
        <v/>
      </c>
      <c r="AJ207" s="85">
        <f t="shared" si="79"/>
        <v>1</v>
      </c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CO207">
        <v>4.5</v>
      </c>
      <c r="CP207">
        <v>17.2</v>
      </c>
      <c r="CS207">
        <v>0</v>
      </c>
    </row>
    <row r="208" spans="1:97" ht="15.6">
      <c r="A208" s="27">
        <v>34539</v>
      </c>
      <c r="B208">
        <v>-2.4900000095367401</v>
      </c>
      <c r="C208">
        <v>13.050000190734901</v>
      </c>
      <c r="D208">
        <v>0</v>
      </c>
      <c r="E208">
        <v>17.0638402412911</v>
      </c>
      <c r="F208" s="36">
        <f t="shared" si="83"/>
        <v>1.4574707386975698</v>
      </c>
      <c r="G208" s="41">
        <f t="shared" si="90"/>
        <v>13.594983917150513</v>
      </c>
      <c r="H208" s="42">
        <f t="shared" si="91"/>
        <v>0.27189967834301026</v>
      </c>
      <c r="I208" s="61">
        <f t="shared" si="84"/>
        <v>9.1650001406669901</v>
      </c>
      <c r="J208" s="35">
        <f t="shared" si="85"/>
        <v>1</v>
      </c>
      <c r="K208" s="89" t="str">
        <f t="shared" si="94"/>
        <v/>
      </c>
      <c r="L208" s="89">
        <f t="shared" si="99"/>
        <v>1</v>
      </c>
      <c r="M208" s="168">
        <f t="shared" si="77"/>
        <v>2.9454142244904218E-2</v>
      </c>
      <c r="N208" s="165">
        <f t="shared" si="80"/>
        <v>0</v>
      </c>
      <c r="O208" s="70">
        <f t="shared" si="96"/>
        <v>1</v>
      </c>
      <c r="P208" s="102">
        <f t="shared" si="100"/>
        <v>0</v>
      </c>
      <c r="Q208" s="6" t="str">
        <f t="shared" si="82"/>
        <v/>
      </c>
      <c r="R208" s="85">
        <f t="shared" si="78"/>
        <v>1</v>
      </c>
      <c r="S208" s="27">
        <v>34904</v>
      </c>
      <c r="T208">
        <v>5.8800001144409197</v>
      </c>
      <c r="U208">
        <v>11.8699998855591</v>
      </c>
      <c r="V208">
        <v>1.20000004768372</v>
      </c>
      <c r="W208">
        <v>17.0638402412911</v>
      </c>
      <c r="X208" s="36">
        <f t="shared" si="86"/>
        <v>1.0458185940407705</v>
      </c>
      <c r="Y208" s="41">
        <f t="shared" si="92"/>
        <v>50</v>
      </c>
      <c r="Z208" s="42">
        <f t="shared" si="93"/>
        <v>1</v>
      </c>
      <c r="AA208" s="61">
        <f t="shared" si="87"/>
        <v>10.372499942779555</v>
      </c>
      <c r="AB208" s="35">
        <f t="shared" si="88"/>
        <v>1</v>
      </c>
      <c r="AC208" s="76">
        <f t="shared" si="95"/>
        <v>1</v>
      </c>
      <c r="AD208" s="89">
        <f t="shared" si="98"/>
        <v>1</v>
      </c>
      <c r="AE208" s="168">
        <f t="shared" ref="AE208:AE271" si="102">IF(AND(AA208&lt;21.5,AA208&gt;4.5),0.000318*AA208*(AA208-4.5)*((21.5-AA208)^(1/3.25)),0)</f>
        <v>4.0653887049266403E-2</v>
      </c>
      <c r="AF208" s="165">
        <f t="shared" si="81"/>
        <v>0</v>
      </c>
      <c r="AG208" s="70">
        <f t="shared" si="97"/>
        <v>1</v>
      </c>
      <c r="AH208" s="102">
        <f t="shared" si="101"/>
        <v>0</v>
      </c>
      <c r="AI208" s="6" t="str">
        <f t="shared" si="89"/>
        <v/>
      </c>
      <c r="AJ208" s="85">
        <f t="shared" si="79"/>
        <v>1</v>
      </c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CO208">
        <v>6.1</v>
      </c>
      <c r="CP208">
        <v>19.5</v>
      </c>
      <c r="CS208">
        <v>0</v>
      </c>
    </row>
    <row r="209" spans="1:97" ht="15.6">
      <c r="A209" s="27">
        <v>34540</v>
      </c>
      <c r="B209">
        <v>0.730000019073486</v>
      </c>
      <c r="C209">
        <v>12.800000190734901</v>
      </c>
      <c r="D209">
        <v>0.10000000149011599</v>
      </c>
      <c r="E209">
        <v>17.2047291908872</v>
      </c>
      <c r="F209" s="36">
        <f t="shared" si="83"/>
        <v>1.3784150338868582</v>
      </c>
      <c r="G209" s="41">
        <f t="shared" si="90"/>
        <v>12.592251891531143</v>
      </c>
      <c r="H209" s="42">
        <f t="shared" si="91"/>
        <v>0.25184503783062284</v>
      </c>
      <c r="I209" s="61">
        <f t="shared" si="84"/>
        <v>9.7825001478195475</v>
      </c>
      <c r="J209" s="35">
        <f t="shared" si="85"/>
        <v>1</v>
      </c>
      <c r="K209" s="89" t="str">
        <f t="shared" si="94"/>
        <v/>
      </c>
      <c r="L209" s="89">
        <f t="shared" si="99"/>
        <v>1</v>
      </c>
      <c r="M209" s="168">
        <f t="shared" ref="M209:M272" si="103">IF(AND(I209&lt;21.5,I209&gt;4.5),0.000318*I209*(I209-4.5)*((21.5-I209)^(1/3.25)),0)</f>
        <v>3.5041992744906533E-2</v>
      </c>
      <c r="N209" s="165">
        <f t="shared" si="80"/>
        <v>0</v>
      </c>
      <c r="O209" s="70">
        <f t="shared" si="96"/>
        <v>1</v>
      </c>
      <c r="P209" s="102">
        <f t="shared" si="100"/>
        <v>0</v>
      </c>
      <c r="Q209" s="6" t="str">
        <f t="shared" si="82"/>
        <v/>
      </c>
      <c r="R209" s="85">
        <f t="shared" ref="R209:R272" si="104">IF(AND(AND(AND(SUM(D195:D199)&gt;$AN$6)),(L209=1)),1,0)</f>
        <v>1</v>
      </c>
      <c r="S209" s="27">
        <v>34905</v>
      </c>
      <c r="T209">
        <v>1.8899999856948899</v>
      </c>
      <c r="U209">
        <v>10.329999923706101</v>
      </c>
      <c r="V209">
        <v>0</v>
      </c>
      <c r="W209">
        <v>17.2047291908872</v>
      </c>
      <c r="X209" s="36">
        <f t="shared" si="86"/>
        <v>1.1219161240852602</v>
      </c>
      <c r="Y209" s="41">
        <f t="shared" si="92"/>
        <v>49.102467100731793</v>
      </c>
      <c r="Z209" s="42">
        <f t="shared" si="93"/>
        <v>0.9820493420146359</v>
      </c>
      <c r="AA209" s="61">
        <f t="shared" si="87"/>
        <v>8.2199999392032979</v>
      </c>
      <c r="AB209" s="35">
        <f t="shared" si="88"/>
        <v>1</v>
      </c>
      <c r="AC209" s="76">
        <f t="shared" si="95"/>
        <v>1</v>
      </c>
      <c r="AD209" s="89">
        <f t="shared" si="98"/>
        <v>1</v>
      </c>
      <c r="AE209" s="168">
        <f t="shared" si="102"/>
        <v>2.1549702323139859E-2</v>
      </c>
      <c r="AF209" s="165">
        <f t="shared" si="81"/>
        <v>0</v>
      </c>
      <c r="AG209" s="70">
        <f t="shared" si="97"/>
        <v>1</v>
      </c>
      <c r="AH209" s="102">
        <f t="shared" si="101"/>
        <v>0</v>
      </c>
      <c r="AI209" s="6" t="str">
        <f t="shared" si="89"/>
        <v/>
      </c>
      <c r="AJ209" s="85">
        <f t="shared" ref="AJ209:AJ272" si="105">IF(AND(AND(AND(SUM(V196:V200)&gt;$AN$6)),(AD209=1)),1,0)</f>
        <v>1</v>
      </c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CO209">
        <v>10.199999999999999</v>
      </c>
      <c r="CP209">
        <v>15</v>
      </c>
      <c r="CS209">
        <v>0.5</v>
      </c>
    </row>
    <row r="210" spans="1:97" ht="15.6">
      <c r="A210" s="27">
        <v>34541</v>
      </c>
      <c r="B210">
        <v>1.71000003814697</v>
      </c>
      <c r="C210">
        <v>10.6499996185303</v>
      </c>
      <c r="D210">
        <v>0.10000000149011599</v>
      </c>
      <c r="E210">
        <v>17.349474840668101</v>
      </c>
      <c r="F210" s="36">
        <f t="shared" si="83"/>
        <v>1.1677933826560751</v>
      </c>
      <c r="G210" s="41">
        <f t="shared" si="90"/>
        <v>11.758017186896399</v>
      </c>
      <c r="H210" s="42">
        <f t="shared" si="91"/>
        <v>0.23516034373792799</v>
      </c>
      <c r="I210" s="61">
        <f t="shared" si="84"/>
        <v>8.4149997234344678</v>
      </c>
      <c r="J210" s="35">
        <f t="shared" si="85"/>
        <v>1</v>
      </c>
      <c r="K210" s="89" t="str">
        <f t="shared" si="94"/>
        <v/>
      </c>
      <c r="L210" s="89">
        <f t="shared" si="99"/>
        <v>1</v>
      </c>
      <c r="M210" s="168">
        <f t="shared" si="103"/>
        <v>2.3111900002094701E-2</v>
      </c>
      <c r="N210" s="165">
        <f t="shared" si="80"/>
        <v>0</v>
      </c>
      <c r="O210" s="70">
        <f t="shared" si="96"/>
        <v>1</v>
      </c>
      <c r="P210" s="102">
        <f t="shared" si="100"/>
        <v>0</v>
      </c>
      <c r="Q210" s="6" t="str">
        <f t="shared" si="82"/>
        <v/>
      </c>
      <c r="R210" s="85">
        <f t="shared" si="104"/>
        <v>0</v>
      </c>
      <c r="S210" s="27">
        <v>34906</v>
      </c>
      <c r="T210">
        <v>2.3499999046325701</v>
      </c>
      <c r="U210">
        <v>10.7299995422363</v>
      </c>
      <c r="V210">
        <v>0</v>
      </c>
      <c r="W210">
        <v>17.349474840668101</v>
      </c>
      <c r="X210" s="36">
        <f t="shared" si="86"/>
        <v>1.1476003023670807</v>
      </c>
      <c r="Y210" s="41">
        <f t="shared" si="92"/>
        <v>48.184386858838131</v>
      </c>
      <c r="Z210" s="42">
        <f t="shared" si="93"/>
        <v>0.96368773717676259</v>
      </c>
      <c r="AA210" s="61">
        <f t="shared" si="87"/>
        <v>8.6349996328353669</v>
      </c>
      <c r="AB210" s="35">
        <f t="shared" si="88"/>
        <v>1</v>
      </c>
      <c r="AC210" s="76">
        <f t="shared" si="95"/>
        <v>1</v>
      </c>
      <c r="AD210" s="89">
        <f t="shared" si="98"/>
        <v>1</v>
      </c>
      <c r="AE210" s="168">
        <f t="shared" si="102"/>
        <v>2.4918493419514083E-2</v>
      </c>
      <c r="AF210" s="165">
        <f t="shared" si="81"/>
        <v>0</v>
      </c>
      <c r="AG210" s="70">
        <f t="shared" si="97"/>
        <v>1</v>
      </c>
      <c r="AH210" s="102">
        <f t="shared" si="101"/>
        <v>0</v>
      </c>
      <c r="AI210" s="6" t="str">
        <f t="shared" si="89"/>
        <v/>
      </c>
      <c r="AJ210" s="85">
        <f t="shared" si="105"/>
        <v>1</v>
      </c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CO210" s="39">
        <v>3</v>
      </c>
      <c r="CP210">
        <v>15.5</v>
      </c>
      <c r="CS210">
        <v>0</v>
      </c>
    </row>
    <row r="211" spans="1:97" ht="15.6">
      <c r="A211" s="27">
        <v>34542</v>
      </c>
      <c r="B211">
        <v>0.58999997377395597</v>
      </c>
      <c r="C211">
        <v>12.170000076293899</v>
      </c>
      <c r="D211">
        <v>0</v>
      </c>
      <c r="E211">
        <v>17.498038600033201</v>
      </c>
      <c r="F211" s="36">
        <f t="shared" si="83"/>
        <v>1.351642069082035</v>
      </c>
      <c r="G211" s="41">
        <f t="shared" si="90"/>
        <v>10.676703531630771</v>
      </c>
      <c r="H211" s="42">
        <f t="shared" si="91"/>
        <v>0.21353407063261542</v>
      </c>
      <c r="I211" s="61">
        <f t="shared" si="84"/>
        <v>9.2750000506639125</v>
      </c>
      <c r="J211" s="35">
        <f t="shared" si="85"/>
        <v>1</v>
      </c>
      <c r="K211" s="89" t="str">
        <f t="shared" si="94"/>
        <v/>
      </c>
      <c r="L211" s="89">
        <f t="shared" si="99"/>
        <v>1</v>
      </c>
      <c r="M211" s="168">
        <f t="shared" si="103"/>
        <v>3.0426537553046949E-2</v>
      </c>
      <c r="N211" s="165">
        <f t="shared" si="80"/>
        <v>0</v>
      </c>
      <c r="O211" s="70">
        <f t="shared" si="96"/>
        <v>1</v>
      </c>
      <c r="P211" s="102">
        <f t="shared" si="100"/>
        <v>0</v>
      </c>
      <c r="Q211" s="6" t="str">
        <f t="shared" si="82"/>
        <v/>
      </c>
      <c r="R211" s="85">
        <f t="shared" si="104"/>
        <v>0</v>
      </c>
      <c r="S211" s="27">
        <v>34907</v>
      </c>
      <c r="T211">
        <v>4.5700001716613796</v>
      </c>
      <c r="U211">
        <v>13.0100002288818</v>
      </c>
      <c r="V211">
        <v>0.89999997615814198</v>
      </c>
      <c r="W211">
        <v>17.498038600033201</v>
      </c>
      <c r="X211" s="36">
        <f t="shared" si="86"/>
        <v>1.2689388303376119</v>
      </c>
      <c r="Y211" s="41">
        <f t="shared" si="92"/>
        <v>48.069235770726181</v>
      </c>
      <c r="Z211" s="42">
        <f t="shared" si="93"/>
        <v>0.96138471541452364</v>
      </c>
      <c r="AA211" s="61">
        <f t="shared" si="87"/>
        <v>10.900000214576696</v>
      </c>
      <c r="AB211" s="35">
        <f t="shared" si="88"/>
        <v>1</v>
      </c>
      <c r="AC211" s="76">
        <f t="shared" si="95"/>
        <v>1</v>
      </c>
      <c r="AD211" s="89">
        <f t="shared" si="98"/>
        <v>1</v>
      </c>
      <c r="AE211" s="168">
        <f t="shared" si="102"/>
        <v>4.5868267866977154E-2</v>
      </c>
      <c r="AF211" s="165">
        <f t="shared" si="81"/>
        <v>0</v>
      </c>
      <c r="AG211" s="70">
        <f t="shared" si="97"/>
        <v>1</v>
      </c>
      <c r="AH211" s="102">
        <f t="shared" si="101"/>
        <v>0</v>
      </c>
      <c r="AI211" s="6" t="str">
        <f t="shared" si="89"/>
        <v/>
      </c>
      <c r="AJ211" s="85">
        <f t="shared" si="105"/>
        <v>1</v>
      </c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CO211">
        <v>2</v>
      </c>
      <c r="CP211">
        <v>15.9</v>
      </c>
      <c r="CS211">
        <v>0</v>
      </c>
    </row>
    <row r="212" spans="1:97" ht="15.6">
      <c r="A212" s="27">
        <v>34543</v>
      </c>
      <c r="B212">
        <v>4.3099999427795401</v>
      </c>
      <c r="C212">
        <v>12.4899997711182</v>
      </c>
      <c r="D212">
        <v>0.80000001192092896</v>
      </c>
      <c r="E212">
        <v>17.650381878382099</v>
      </c>
      <c r="F212" s="36">
        <f t="shared" si="83"/>
        <v>1.2416345646204019</v>
      </c>
      <c r="G212" s="41">
        <f t="shared" si="90"/>
        <v>10.483395891855379</v>
      </c>
      <c r="H212" s="42">
        <f t="shared" si="91"/>
        <v>0.20966791783710759</v>
      </c>
      <c r="I212" s="61">
        <f t="shared" si="84"/>
        <v>10.444999814033535</v>
      </c>
      <c r="J212" s="35">
        <f t="shared" si="85"/>
        <v>1</v>
      </c>
      <c r="K212" s="89" t="str">
        <f t="shared" si="94"/>
        <v/>
      </c>
      <c r="L212" s="89">
        <f t="shared" si="99"/>
        <v>1</v>
      </c>
      <c r="M212" s="168">
        <f t="shared" si="103"/>
        <v>4.1360178389731703E-2</v>
      </c>
      <c r="N212" s="165">
        <f t="shared" ref="N212:N275" si="106">IF(AND(SUM(M201:M212)&gt;1,SUM(D197:D201)&gt;$AN$6),1,0)</f>
        <v>0</v>
      </c>
      <c r="O212" s="70">
        <f t="shared" si="96"/>
        <v>1</v>
      </c>
      <c r="P212" s="102">
        <f t="shared" si="100"/>
        <v>0</v>
      </c>
      <c r="Q212" s="6" t="str">
        <f t="shared" si="82"/>
        <v/>
      </c>
      <c r="R212" s="85">
        <f t="shared" si="104"/>
        <v>0</v>
      </c>
      <c r="S212" s="27">
        <v>34908</v>
      </c>
      <c r="T212">
        <v>5.4000000953674299</v>
      </c>
      <c r="U212">
        <v>9.7899999618530291</v>
      </c>
      <c r="V212">
        <v>0.10000000149011599</v>
      </c>
      <c r="W212">
        <v>17.650381878382099</v>
      </c>
      <c r="X212" s="36">
        <f t="shared" si="86"/>
        <v>0.88165023765359107</v>
      </c>
      <c r="Y212" s="41">
        <f t="shared" si="92"/>
        <v>47.463915582093421</v>
      </c>
      <c r="Z212" s="42">
        <f t="shared" si="93"/>
        <v>0.94927831164186838</v>
      </c>
      <c r="AA212" s="61">
        <f t="shared" si="87"/>
        <v>8.6924999952316284</v>
      </c>
      <c r="AB212" s="35">
        <f t="shared" si="88"/>
        <v>1</v>
      </c>
      <c r="AC212" s="76" t="str">
        <f t="shared" si="95"/>
        <v/>
      </c>
      <c r="AD212" s="89">
        <f t="shared" si="98"/>
        <v>1</v>
      </c>
      <c r="AE212" s="168">
        <f t="shared" si="102"/>
        <v>2.5398212701910304E-2</v>
      </c>
      <c r="AF212" s="165">
        <f t="shared" ref="AF212:AF275" si="107">IF(AND(SUM(AE201:AE212)&gt;1,SUM(V197:V201)&gt;$AN$6),1,0)</f>
        <v>0</v>
      </c>
      <c r="AG212" s="70">
        <f t="shared" si="97"/>
        <v>1</v>
      </c>
      <c r="AH212" s="102">
        <f t="shared" si="101"/>
        <v>0</v>
      </c>
      <c r="AI212" s="6" t="str">
        <f t="shared" si="89"/>
        <v/>
      </c>
      <c r="AJ212" s="85">
        <f t="shared" si="105"/>
        <v>1</v>
      </c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CO212">
        <v>4.5</v>
      </c>
      <c r="CP212">
        <v>18</v>
      </c>
      <c r="CS212">
        <v>0.2</v>
      </c>
    </row>
    <row r="213" spans="1:97" ht="15.6">
      <c r="A213" s="27">
        <v>34544</v>
      </c>
      <c r="B213">
        <v>3.28999996185303</v>
      </c>
      <c r="C213">
        <v>16.420000076293899</v>
      </c>
      <c r="D213">
        <v>1.29999995231628</v>
      </c>
      <c r="E213">
        <v>17.806466085114302</v>
      </c>
      <c r="F213" s="36">
        <f t="shared" si="83"/>
        <v>1.675118428886742</v>
      </c>
      <c r="G213" s="41">
        <f t="shared" si="90"/>
        <v>10.443301101062266</v>
      </c>
      <c r="H213" s="42">
        <f t="shared" si="91"/>
        <v>0.20886602202124532</v>
      </c>
      <c r="I213" s="61">
        <f t="shared" si="84"/>
        <v>13.137500047683682</v>
      </c>
      <c r="J213" s="35">
        <f t="shared" si="85"/>
        <v>1</v>
      </c>
      <c r="K213" s="89" t="str">
        <f t="shared" si="94"/>
        <v/>
      </c>
      <c r="L213" s="89">
        <f t="shared" si="99"/>
        <v>1</v>
      </c>
      <c r="M213" s="168">
        <f t="shared" si="103"/>
        <v>6.9362325488001142E-2</v>
      </c>
      <c r="N213" s="165">
        <f t="shared" si="106"/>
        <v>0</v>
      </c>
      <c r="O213" s="70">
        <f t="shared" si="96"/>
        <v>1</v>
      </c>
      <c r="P213" s="102">
        <f t="shared" si="100"/>
        <v>0</v>
      </c>
      <c r="Q213" s="6" t="str">
        <f t="shared" si="82"/>
        <v/>
      </c>
      <c r="R213" s="85">
        <f t="shared" si="104"/>
        <v>0</v>
      </c>
      <c r="S213" s="27">
        <v>34909</v>
      </c>
      <c r="T213">
        <v>2.6300001144409202</v>
      </c>
      <c r="U213">
        <v>10.75</v>
      </c>
      <c r="V213">
        <v>7.5999999046325701</v>
      </c>
      <c r="W213">
        <v>17.806466085114302</v>
      </c>
      <c r="X213" s="36">
        <f t="shared" si="86"/>
        <v>1.1665578654344879</v>
      </c>
      <c r="Y213" s="41">
        <f t="shared" si="92"/>
        <v>50</v>
      </c>
      <c r="Z213" s="42">
        <f t="shared" si="93"/>
        <v>1</v>
      </c>
      <c r="AA213" s="61">
        <f t="shared" si="87"/>
        <v>8.7200000286102295</v>
      </c>
      <c r="AB213" s="35">
        <f t="shared" si="88"/>
        <v>1</v>
      </c>
      <c r="AC213" s="76">
        <f t="shared" si="95"/>
        <v>1</v>
      </c>
      <c r="AD213" s="89">
        <f t="shared" si="98"/>
        <v>1</v>
      </c>
      <c r="AE213" s="168">
        <f t="shared" si="102"/>
        <v>2.5628730360112824E-2</v>
      </c>
      <c r="AF213" s="165">
        <f t="shared" si="107"/>
        <v>0</v>
      </c>
      <c r="AG213" s="70">
        <f t="shared" si="97"/>
        <v>1</v>
      </c>
      <c r="AH213" s="102">
        <f t="shared" si="101"/>
        <v>0</v>
      </c>
      <c r="AI213" s="6" t="str">
        <f t="shared" si="89"/>
        <v/>
      </c>
      <c r="AJ213" s="85">
        <f t="shared" si="105"/>
        <v>1</v>
      </c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CO213">
        <v>9</v>
      </c>
      <c r="CP213" s="39">
        <v>18</v>
      </c>
      <c r="CS213">
        <v>0</v>
      </c>
    </row>
    <row r="214" spans="1:97" ht="15.6">
      <c r="A214" s="27">
        <v>34545</v>
      </c>
      <c r="B214">
        <v>5.2300000190734899</v>
      </c>
      <c r="C214">
        <v>11.5900001525879</v>
      </c>
      <c r="D214">
        <v>0.89999997615814198</v>
      </c>
      <c r="E214">
        <v>17.966252629629398</v>
      </c>
      <c r="F214" s="36">
        <f t="shared" si="83"/>
        <v>1.1148458936948453</v>
      </c>
      <c r="G214" s="41">
        <f t="shared" si="90"/>
        <v>10.451424362264532</v>
      </c>
      <c r="H214" s="42">
        <f t="shared" si="91"/>
        <v>0.20902848724529066</v>
      </c>
      <c r="I214" s="61">
        <f t="shared" si="84"/>
        <v>10.000000119209297</v>
      </c>
      <c r="J214" s="35">
        <f t="shared" si="85"/>
        <v>1</v>
      </c>
      <c r="K214" s="89" t="str">
        <f t="shared" si="94"/>
        <v/>
      </c>
      <c r="L214" s="89">
        <f t="shared" si="99"/>
        <v>1</v>
      </c>
      <c r="M214" s="168">
        <f t="shared" si="103"/>
        <v>3.7081593518943155E-2</v>
      </c>
      <c r="N214" s="165">
        <f t="shared" si="106"/>
        <v>0</v>
      </c>
      <c r="O214" s="70">
        <f t="shared" si="96"/>
        <v>1</v>
      </c>
      <c r="P214" s="102">
        <f t="shared" si="100"/>
        <v>0</v>
      </c>
      <c r="Q214" s="6" t="str">
        <f t="shared" si="82"/>
        <v/>
      </c>
      <c r="R214" s="85">
        <f t="shared" si="104"/>
        <v>0</v>
      </c>
      <c r="S214" s="27">
        <v>34910</v>
      </c>
      <c r="T214">
        <v>2.5099999904632599</v>
      </c>
      <c r="U214">
        <v>9.5600004196166992</v>
      </c>
      <c r="V214">
        <v>1.3999999761581401</v>
      </c>
      <c r="W214">
        <v>17.966252629629398</v>
      </c>
      <c r="X214" s="36">
        <f t="shared" si="86"/>
        <v>1.0674043921835308</v>
      </c>
      <c r="Y214" s="41">
        <f t="shared" si="92"/>
        <v>50</v>
      </c>
      <c r="Z214" s="42">
        <f t="shared" si="93"/>
        <v>1</v>
      </c>
      <c r="AA214" s="61">
        <f t="shared" si="87"/>
        <v>7.7975003123283395</v>
      </c>
      <c r="AB214" s="35">
        <f t="shared" si="88"/>
        <v>1</v>
      </c>
      <c r="AC214" s="76">
        <f t="shared" si="95"/>
        <v>1</v>
      </c>
      <c r="AD214" s="89">
        <f t="shared" si="98"/>
        <v>1</v>
      </c>
      <c r="AE214" s="168">
        <f t="shared" si="102"/>
        <v>1.8295821742992366E-2</v>
      </c>
      <c r="AF214" s="165">
        <f t="shared" si="107"/>
        <v>0</v>
      </c>
      <c r="AG214" s="70">
        <f t="shared" si="97"/>
        <v>1</v>
      </c>
      <c r="AH214" s="102">
        <f t="shared" si="101"/>
        <v>0</v>
      </c>
      <c r="AI214" s="6" t="str">
        <f t="shared" si="89"/>
        <v/>
      </c>
      <c r="AJ214" s="85">
        <f t="shared" si="105"/>
        <v>1</v>
      </c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CO214">
        <v>2.9</v>
      </c>
      <c r="CP214" s="39">
        <v>18</v>
      </c>
      <c r="CS214">
        <v>0</v>
      </c>
    </row>
    <row r="215" spans="1:97" ht="15.6">
      <c r="A215" s="27">
        <v>34546</v>
      </c>
      <c r="B215">
        <v>2.4500000476837198</v>
      </c>
      <c r="C215">
        <v>10.0200004577637</v>
      </c>
      <c r="D215">
        <v>7.3000001907348597</v>
      </c>
      <c r="E215">
        <v>18.129702921326899</v>
      </c>
      <c r="F215" s="36">
        <f t="shared" si="83"/>
        <v>1.1254974668493165</v>
      </c>
      <c r="G215" s="41">
        <f t="shared" si="90"/>
        <v>16.851026579519939</v>
      </c>
      <c r="H215" s="42">
        <f t="shared" si="91"/>
        <v>0.3370205315903988</v>
      </c>
      <c r="I215" s="61">
        <f t="shared" si="84"/>
        <v>8.1275003552437042</v>
      </c>
      <c r="J215" s="35">
        <f t="shared" si="85"/>
        <v>1</v>
      </c>
      <c r="K215" s="89">
        <f t="shared" si="94"/>
        <v>1</v>
      </c>
      <c r="L215" s="89">
        <f t="shared" si="99"/>
        <v>1</v>
      </c>
      <c r="M215" s="168">
        <f t="shared" si="103"/>
        <v>2.0821812583743989E-2</v>
      </c>
      <c r="N215" s="165">
        <f t="shared" si="106"/>
        <v>0</v>
      </c>
      <c r="O215" s="70">
        <f t="shared" si="96"/>
        <v>1</v>
      </c>
      <c r="P215" s="102">
        <f t="shared" si="100"/>
        <v>0</v>
      </c>
      <c r="Q215" s="6" t="str">
        <f t="shared" si="82"/>
        <v/>
      </c>
      <c r="R215" s="85">
        <f t="shared" si="104"/>
        <v>0</v>
      </c>
      <c r="S215" s="27">
        <v>34911</v>
      </c>
      <c r="T215">
        <v>4.6100001335143999</v>
      </c>
      <c r="U215">
        <v>9.9600000381469709</v>
      </c>
      <c r="V215">
        <v>8.6999998092651403</v>
      </c>
      <c r="W215">
        <v>18.129702921326899</v>
      </c>
      <c r="X215" s="36">
        <f t="shared" si="86"/>
        <v>0.98751439104844263</v>
      </c>
      <c r="Y215" s="41">
        <f t="shared" si="92"/>
        <v>50</v>
      </c>
      <c r="Z215" s="42">
        <f t="shared" si="93"/>
        <v>1</v>
      </c>
      <c r="AA215" s="61">
        <f t="shared" si="87"/>
        <v>8.6225000619888288</v>
      </c>
      <c r="AB215" s="35">
        <f t="shared" si="88"/>
        <v>1</v>
      </c>
      <c r="AC215" s="76">
        <f t="shared" si="95"/>
        <v>1</v>
      </c>
      <c r="AD215" s="89">
        <f t="shared" si="98"/>
        <v>1</v>
      </c>
      <c r="AE215" s="168">
        <f t="shared" si="102"/>
        <v>2.4814620043303728E-2</v>
      </c>
      <c r="AF215" s="165">
        <f t="shared" si="107"/>
        <v>0</v>
      </c>
      <c r="AG215" s="70">
        <f t="shared" si="97"/>
        <v>1</v>
      </c>
      <c r="AH215" s="102">
        <f t="shared" si="101"/>
        <v>0</v>
      </c>
      <c r="AI215" s="6" t="str">
        <f t="shared" si="89"/>
        <v/>
      </c>
      <c r="AJ215" s="85">
        <f t="shared" si="105"/>
        <v>1</v>
      </c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CO215">
        <v>-0.5</v>
      </c>
      <c r="CP215">
        <v>19.600000000000001</v>
      </c>
      <c r="CS215">
        <v>0</v>
      </c>
    </row>
    <row r="216" spans="1:97" ht="15.6">
      <c r="A216" s="27">
        <v>34547</v>
      </c>
      <c r="B216">
        <v>4.3000001907348597</v>
      </c>
      <c r="C216">
        <v>11.7200002670288</v>
      </c>
      <c r="D216">
        <v>1.5</v>
      </c>
      <c r="E216">
        <v>18.296778369606301</v>
      </c>
      <c r="F216" s="36">
        <f t="shared" si="83"/>
        <v>1.2076090037154508</v>
      </c>
      <c r="G216" s="41">
        <f t="shared" si="90"/>
        <v>17.384939376547578</v>
      </c>
      <c r="H216" s="42">
        <f t="shared" si="91"/>
        <v>0.34769878753095157</v>
      </c>
      <c r="I216" s="61">
        <f t="shared" si="84"/>
        <v>9.8650002479553152</v>
      </c>
      <c r="J216" s="35">
        <f t="shared" si="85"/>
        <v>1</v>
      </c>
      <c r="K216" s="89">
        <f t="shared" si="94"/>
        <v>1</v>
      </c>
      <c r="L216" s="89">
        <f t="shared" si="99"/>
        <v>1</v>
      </c>
      <c r="M216" s="168">
        <f t="shared" si="103"/>
        <v>3.5811464628190973E-2</v>
      </c>
      <c r="N216" s="165">
        <f t="shared" si="106"/>
        <v>0</v>
      </c>
      <c r="O216" s="70">
        <f t="shared" si="96"/>
        <v>1</v>
      </c>
      <c r="P216" s="102">
        <f t="shared" si="100"/>
        <v>0</v>
      </c>
      <c r="Q216" s="6" t="str">
        <f t="shared" si="82"/>
        <v/>
      </c>
      <c r="R216" s="85">
        <f t="shared" si="104"/>
        <v>0</v>
      </c>
      <c r="S216" s="27">
        <v>34912</v>
      </c>
      <c r="T216">
        <v>1.3899999856948899</v>
      </c>
      <c r="U216">
        <v>10.1099996566772</v>
      </c>
      <c r="V216">
        <v>0.5</v>
      </c>
      <c r="W216">
        <v>18.296778369606301</v>
      </c>
      <c r="X216" s="36">
        <f t="shared" si="86"/>
        <v>1.1944982602713792</v>
      </c>
      <c r="Y216" s="41">
        <f t="shared" si="92"/>
        <v>49.544401391782898</v>
      </c>
      <c r="Z216" s="42">
        <f t="shared" si="93"/>
        <v>0.99088802783565799</v>
      </c>
      <c r="AA216" s="61">
        <f t="shared" si="87"/>
        <v>7.9299997389316221</v>
      </c>
      <c r="AB216" s="35">
        <f t="shared" si="88"/>
        <v>1</v>
      </c>
      <c r="AC216" s="76">
        <f t="shared" si="95"/>
        <v>1</v>
      </c>
      <c r="AD216" s="89">
        <f t="shared" si="98"/>
        <v>1</v>
      </c>
      <c r="AE216" s="168">
        <f t="shared" si="102"/>
        <v>1.9296586452796759E-2</v>
      </c>
      <c r="AF216" s="165">
        <f t="shared" si="107"/>
        <v>0</v>
      </c>
      <c r="AG216" s="70">
        <f t="shared" si="97"/>
        <v>1</v>
      </c>
      <c r="AH216" s="102">
        <f t="shared" si="101"/>
        <v>0</v>
      </c>
      <c r="AI216" s="6" t="str">
        <f t="shared" si="89"/>
        <v/>
      </c>
      <c r="AJ216" s="85">
        <f t="shared" si="105"/>
        <v>1</v>
      </c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CO216" s="39">
        <v>1</v>
      </c>
      <c r="CP216">
        <v>21.5</v>
      </c>
      <c r="CS216">
        <v>0</v>
      </c>
    </row>
    <row r="217" spans="1:97" ht="15.6">
      <c r="A217" s="27">
        <v>34548</v>
      </c>
      <c r="B217">
        <v>3.7400000095367401</v>
      </c>
      <c r="C217">
        <v>12.170000076293899</v>
      </c>
      <c r="D217">
        <v>0</v>
      </c>
      <c r="E217">
        <v>18.467440383867199</v>
      </c>
      <c r="F217" s="36">
        <f t="shared" si="83"/>
        <v>1.2964142656797459</v>
      </c>
      <c r="G217" s="41">
        <f t="shared" si="90"/>
        <v>16.347807964003781</v>
      </c>
      <c r="H217" s="42">
        <f t="shared" si="91"/>
        <v>0.3269561592800756</v>
      </c>
      <c r="I217" s="61">
        <f t="shared" si="84"/>
        <v>10.062500059604609</v>
      </c>
      <c r="J217" s="35">
        <f t="shared" si="85"/>
        <v>1</v>
      </c>
      <c r="K217" s="89">
        <f t="shared" si="94"/>
        <v>1</v>
      </c>
      <c r="L217" s="89">
        <f t="shared" si="99"/>
        <v>1</v>
      </c>
      <c r="M217" s="168">
        <f t="shared" si="103"/>
        <v>3.7674143227089597E-2</v>
      </c>
      <c r="N217" s="165">
        <f t="shared" si="106"/>
        <v>0</v>
      </c>
      <c r="O217" s="70">
        <f t="shared" si="96"/>
        <v>1</v>
      </c>
      <c r="P217" s="102">
        <f t="shared" si="100"/>
        <v>0</v>
      </c>
      <c r="Q217" s="6" t="str">
        <f t="shared" si="82"/>
        <v/>
      </c>
      <c r="R217" s="85">
        <f t="shared" si="104"/>
        <v>0</v>
      </c>
      <c r="S217" s="27">
        <v>34913</v>
      </c>
      <c r="T217">
        <v>3.5699999332428001</v>
      </c>
      <c r="U217">
        <v>10.3400001525879</v>
      </c>
      <c r="V217">
        <v>2.9000000953674299</v>
      </c>
      <c r="W217">
        <v>18.467440383867199</v>
      </c>
      <c r="X217" s="36">
        <f t="shared" si="86"/>
        <v>1.11667226641465</v>
      </c>
      <c r="Y217" s="41">
        <f t="shared" si="92"/>
        <v>50</v>
      </c>
      <c r="Z217" s="42">
        <f t="shared" si="93"/>
        <v>1</v>
      </c>
      <c r="AA217" s="61">
        <f t="shared" si="87"/>
        <v>8.6475000977516245</v>
      </c>
      <c r="AB217" s="35">
        <f t="shared" si="88"/>
        <v>1</v>
      </c>
      <c r="AC217" s="76">
        <f t="shared" si="95"/>
        <v>1</v>
      </c>
      <c r="AD217" s="89">
        <f t="shared" si="98"/>
        <v>1</v>
      </c>
      <c r="AE217" s="168">
        <f t="shared" si="102"/>
        <v>2.5022520700346874E-2</v>
      </c>
      <c r="AF217" s="165">
        <f t="shared" si="107"/>
        <v>0</v>
      </c>
      <c r="AG217" s="70">
        <f t="shared" si="97"/>
        <v>1</v>
      </c>
      <c r="AH217" s="102">
        <f t="shared" si="101"/>
        <v>0</v>
      </c>
      <c r="AI217" s="6" t="str">
        <f t="shared" si="89"/>
        <v/>
      </c>
      <c r="AJ217" s="85">
        <f t="shared" si="105"/>
        <v>1</v>
      </c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CO217" s="39">
        <v>0</v>
      </c>
      <c r="CP217">
        <v>17.3</v>
      </c>
      <c r="CS217" s="39"/>
    </row>
    <row r="218" spans="1:97" ht="15.6">
      <c r="A218" s="27">
        <v>34549</v>
      </c>
      <c r="B218">
        <v>3.5599999427795401</v>
      </c>
      <c r="C218">
        <v>11.2399997711182</v>
      </c>
      <c r="D218">
        <v>0</v>
      </c>
      <c r="E218">
        <v>18.641650373509101</v>
      </c>
      <c r="F218" s="36">
        <f t="shared" si="83"/>
        <v>1.2221577148746883</v>
      </c>
      <c r="G218" s="41">
        <f t="shared" si="90"/>
        <v>15.370081792104031</v>
      </c>
      <c r="H218" s="42">
        <f t="shared" si="91"/>
        <v>0.30740163584208063</v>
      </c>
      <c r="I218" s="61">
        <f t="shared" si="84"/>
        <v>9.3199998140335349</v>
      </c>
      <c r="J218" s="35">
        <f t="shared" si="85"/>
        <v>1</v>
      </c>
      <c r="K218" s="89">
        <f t="shared" si="94"/>
        <v>1</v>
      </c>
      <c r="L218" s="89">
        <f t="shared" si="99"/>
        <v>1</v>
      </c>
      <c r="M218" s="168">
        <f t="shared" si="103"/>
        <v>3.0827291328354808E-2</v>
      </c>
      <c r="N218" s="165">
        <f t="shared" si="106"/>
        <v>0</v>
      </c>
      <c r="O218" s="70">
        <f t="shared" si="96"/>
        <v>1</v>
      </c>
      <c r="P218" s="102">
        <f t="shared" si="100"/>
        <v>0</v>
      </c>
      <c r="Q218" s="6" t="str">
        <f t="shared" si="82"/>
        <v/>
      </c>
      <c r="R218" s="85">
        <f t="shared" si="104"/>
        <v>0</v>
      </c>
      <c r="S218" s="27">
        <v>34914</v>
      </c>
      <c r="T218">
        <v>-9.9999997764825804E-3</v>
      </c>
      <c r="U218">
        <v>8.2899999618530291</v>
      </c>
      <c r="V218">
        <v>4</v>
      </c>
      <c r="W218">
        <v>18.641650373509101</v>
      </c>
      <c r="X218" s="36">
        <f t="shared" si="86"/>
        <v>1.1061697509099149</v>
      </c>
      <c r="Y218" s="41">
        <f t="shared" si="92"/>
        <v>50</v>
      </c>
      <c r="Z218" s="42">
        <f t="shared" si="93"/>
        <v>1</v>
      </c>
      <c r="AA218" s="61">
        <f t="shared" si="87"/>
        <v>6.2149999714456516</v>
      </c>
      <c r="AB218" s="35">
        <f t="shared" si="88"/>
        <v>1</v>
      </c>
      <c r="AC218" s="76">
        <f t="shared" si="95"/>
        <v>1</v>
      </c>
      <c r="AD218" s="89">
        <f t="shared" si="98"/>
        <v>1</v>
      </c>
      <c r="AE218" s="168">
        <f t="shared" si="102"/>
        <v>7.8437137391965603E-3</v>
      </c>
      <c r="AF218" s="165">
        <f t="shared" si="107"/>
        <v>0</v>
      </c>
      <c r="AG218" s="70">
        <f t="shared" si="97"/>
        <v>1</v>
      </c>
      <c r="AH218" s="102">
        <f t="shared" si="101"/>
        <v>0</v>
      </c>
      <c r="AI218" s="6" t="str">
        <f t="shared" si="89"/>
        <v/>
      </c>
      <c r="AJ218" s="85">
        <f t="shared" si="105"/>
        <v>1</v>
      </c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CO218">
        <v>1</v>
      </c>
      <c r="CP218">
        <v>16</v>
      </c>
      <c r="CS218">
        <v>6.8</v>
      </c>
    </row>
    <row r="219" spans="1:97" ht="15.6">
      <c r="A219" s="27">
        <v>34550</v>
      </c>
      <c r="B219">
        <v>1.9999999552965199E-2</v>
      </c>
      <c r="C219">
        <v>11.8999996185303</v>
      </c>
      <c r="D219">
        <v>0.10000000149011599</v>
      </c>
      <c r="E219">
        <v>18.8193697479315</v>
      </c>
      <c r="F219" s="36">
        <f t="shared" si="83"/>
        <v>1.4468432178132582</v>
      </c>
      <c r="G219" s="41">
        <f t="shared" si="90"/>
        <v>14.312607219343541</v>
      </c>
      <c r="H219" s="42">
        <f t="shared" si="91"/>
        <v>0.2862521443868708</v>
      </c>
      <c r="I219" s="61">
        <f t="shared" si="84"/>
        <v>8.9299997137859659</v>
      </c>
      <c r="J219" s="35">
        <f t="shared" si="85"/>
        <v>1</v>
      </c>
      <c r="K219" s="89">
        <f t="shared" si="94"/>
        <v>1</v>
      </c>
      <c r="L219" s="89">
        <f t="shared" si="99"/>
        <v>1</v>
      </c>
      <c r="M219" s="168">
        <f t="shared" si="103"/>
        <v>2.7411908575184517E-2</v>
      </c>
      <c r="N219" s="165">
        <f t="shared" si="106"/>
        <v>0</v>
      </c>
      <c r="O219" s="70">
        <f t="shared" si="96"/>
        <v>1</v>
      </c>
      <c r="P219" s="102">
        <f t="shared" si="100"/>
        <v>0</v>
      </c>
      <c r="Q219" s="6" t="str">
        <f t="shared" si="82"/>
        <v/>
      </c>
      <c r="R219" s="85">
        <f t="shared" si="104"/>
        <v>0</v>
      </c>
      <c r="S219" s="27">
        <v>34915</v>
      </c>
      <c r="T219">
        <v>2.5499999523162802</v>
      </c>
      <c r="U219">
        <v>12.3900003433228</v>
      </c>
      <c r="V219">
        <v>3.2000000476837198</v>
      </c>
      <c r="W219">
        <v>18.8193697479315</v>
      </c>
      <c r="X219" s="36">
        <f t="shared" si="86"/>
        <v>1.4004565172572019</v>
      </c>
      <c r="Y219" s="41">
        <f t="shared" si="92"/>
        <v>50</v>
      </c>
      <c r="Z219" s="42">
        <f t="shared" si="93"/>
        <v>1</v>
      </c>
      <c r="AA219" s="61">
        <f t="shared" si="87"/>
        <v>9.9300002455711702</v>
      </c>
      <c r="AB219" s="35">
        <f t="shared" si="88"/>
        <v>1</v>
      </c>
      <c r="AC219" s="76">
        <f t="shared" si="95"/>
        <v>1</v>
      </c>
      <c r="AD219" s="89">
        <f t="shared" si="98"/>
        <v>1</v>
      </c>
      <c r="AE219" s="168">
        <f t="shared" si="102"/>
        <v>3.6421323271504505E-2</v>
      </c>
      <c r="AF219" s="165">
        <f t="shared" si="107"/>
        <v>0</v>
      </c>
      <c r="AG219" s="70">
        <f t="shared" si="97"/>
        <v>1</v>
      </c>
      <c r="AH219" s="102">
        <f t="shared" si="101"/>
        <v>0</v>
      </c>
      <c r="AI219" s="6" t="str">
        <f t="shared" si="89"/>
        <v/>
      </c>
      <c r="AJ219" s="85">
        <f t="shared" si="105"/>
        <v>1</v>
      </c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CO219">
        <v>-1.5</v>
      </c>
      <c r="CP219">
        <v>18</v>
      </c>
      <c r="CS219">
        <v>0</v>
      </c>
    </row>
    <row r="220" spans="1:97" ht="15.6">
      <c r="A220" s="27">
        <v>34551</v>
      </c>
      <c r="B220">
        <v>-2.3399999141693102</v>
      </c>
      <c r="C220">
        <v>12.5200004577637</v>
      </c>
      <c r="D220">
        <v>0</v>
      </c>
      <c r="E220">
        <v>19.000559916534002</v>
      </c>
      <c r="F220" s="36">
        <f t="shared" si="83"/>
        <v>1.5739225539004167</v>
      </c>
      <c r="G220" s="41">
        <f t="shared" si="90"/>
        <v>13.053469176223206</v>
      </c>
      <c r="H220" s="42">
        <f t="shared" si="91"/>
        <v>0.26106938352446413</v>
      </c>
      <c r="I220" s="61">
        <f t="shared" si="84"/>
        <v>8.8050003647804473</v>
      </c>
      <c r="J220" s="35">
        <f t="shared" si="85"/>
        <v>1</v>
      </c>
      <c r="K220" s="89" t="str">
        <f t="shared" si="94"/>
        <v/>
      </c>
      <c r="L220" s="89">
        <f t="shared" si="99"/>
        <v>1</v>
      </c>
      <c r="M220" s="168">
        <f t="shared" si="103"/>
        <v>2.634565382078986E-2</v>
      </c>
      <c r="N220" s="165">
        <f t="shared" si="106"/>
        <v>0</v>
      </c>
      <c r="O220" s="70">
        <f t="shared" si="96"/>
        <v>1</v>
      </c>
      <c r="P220" s="102">
        <f t="shared" si="100"/>
        <v>0</v>
      </c>
      <c r="Q220" s="6" t="str">
        <f t="shared" si="82"/>
        <v/>
      </c>
      <c r="R220" s="85">
        <f t="shared" si="104"/>
        <v>0</v>
      </c>
      <c r="S220" s="27">
        <v>34916</v>
      </c>
      <c r="T220">
        <v>3.1900000572204599</v>
      </c>
      <c r="U220">
        <v>12.3800001144409</v>
      </c>
      <c r="V220">
        <v>0.5</v>
      </c>
      <c r="W220">
        <v>19.000559916534002</v>
      </c>
      <c r="X220" s="36">
        <f t="shared" si="86"/>
        <v>1.3834750475348894</v>
      </c>
      <c r="Y220" s="41">
        <f t="shared" si="92"/>
        <v>49.393219961972086</v>
      </c>
      <c r="Z220" s="42">
        <f t="shared" si="93"/>
        <v>0.98786439923944169</v>
      </c>
      <c r="AA220" s="61">
        <f t="shared" si="87"/>
        <v>10.082500100135789</v>
      </c>
      <c r="AB220" s="35">
        <f t="shared" si="88"/>
        <v>1</v>
      </c>
      <c r="AC220" s="76">
        <f t="shared" si="95"/>
        <v>1</v>
      </c>
      <c r="AD220" s="89">
        <f t="shared" si="98"/>
        <v>1</v>
      </c>
      <c r="AE220" s="168">
        <f t="shared" si="102"/>
        <v>3.7864354815059516E-2</v>
      </c>
      <c r="AF220" s="165">
        <f t="shared" si="107"/>
        <v>0</v>
      </c>
      <c r="AG220" s="70">
        <f t="shared" si="97"/>
        <v>1</v>
      </c>
      <c r="AH220" s="102">
        <f t="shared" si="101"/>
        <v>0</v>
      </c>
      <c r="AI220" s="6" t="str">
        <f t="shared" si="89"/>
        <v/>
      </c>
      <c r="AJ220" s="85">
        <f t="shared" si="105"/>
        <v>1</v>
      </c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CO220">
        <v>-0.1</v>
      </c>
      <c r="CP220">
        <v>18.5</v>
      </c>
      <c r="CS220">
        <v>0</v>
      </c>
    </row>
    <row r="221" spans="1:97" ht="15.6">
      <c r="A221" s="27">
        <v>34552</v>
      </c>
      <c r="B221">
        <v>0.43999999761581399</v>
      </c>
      <c r="C221">
        <v>15.8400001525879</v>
      </c>
      <c r="D221">
        <v>0.20000000298023199</v>
      </c>
      <c r="E221">
        <v>19.185182288716099</v>
      </c>
      <c r="F221" s="36">
        <f t="shared" si="83"/>
        <v>1.8334033361613415</v>
      </c>
      <c r="G221" s="41">
        <f t="shared" si="90"/>
        <v>11.786746510274366</v>
      </c>
      <c r="H221" s="42">
        <f t="shared" si="91"/>
        <v>0.2357349302054873</v>
      </c>
      <c r="I221" s="61">
        <f t="shared" si="84"/>
        <v>11.990000113844879</v>
      </c>
      <c r="J221" s="35">
        <f t="shared" si="85"/>
        <v>1</v>
      </c>
      <c r="K221" s="89" t="str">
        <f t="shared" si="94"/>
        <v/>
      </c>
      <c r="L221" s="89">
        <f t="shared" si="99"/>
        <v>1</v>
      </c>
      <c r="M221" s="168">
        <f t="shared" si="103"/>
        <v>5.7109288630593509E-2</v>
      </c>
      <c r="N221" s="165">
        <f t="shared" si="106"/>
        <v>0</v>
      </c>
      <c r="O221" s="70">
        <f t="shared" si="96"/>
        <v>1</v>
      </c>
      <c r="P221" s="102">
        <f t="shared" si="100"/>
        <v>0</v>
      </c>
      <c r="Q221" s="6" t="str">
        <f t="shared" si="82"/>
        <v/>
      </c>
      <c r="R221" s="85">
        <f t="shared" si="104"/>
        <v>0</v>
      </c>
      <c r="S221" s="27">
        <v>34917</v>
      </c>
      <c r="T221">
        <v>3.1099998950958301</v>
      </c>
      <c r="U221">
        <v>10.7299995422363</v>
      </c>
      <c r="V221">
        <v>0.69999998807907104</v>
      </c>
      <c r="W221">
        <v>19.185182288716099</v>
      </c>
      <c r="X221" s="36">
        <f t="shared" si="86"/>
        <v>1.2290049123200526</v>
      </c>
      <c r="Y221" s="41">
        <f t="shared" si="92"/>
        <v>49.110016020195118</v>
      </c>
      <c r="Z221" s="42">
        <f t="shared" si="93"/>
        <v>0.98220032040390237</v>
      </c>
      <c r="AA221" s="61">
        <f t="shared" si="87"/>
        <v>8.8249996304511829</v>
      </c>
      <c r="AB221" s="35">
        <f t="shared" si="88"/>
        <v>1</v>
      </c>
      <c r="AC221" s="76">
        <f t="shared" si="95"/>
        <v>1</v>
      </c>
      <c r="AD221" s="89">
        <f t="shared" si="98"/>
        <v>1</v>
      </c>
      <c r="AE221" s="168">
        <f t="shared" si="102"/>
        <v>2.6515297240382863E-2</v>
      </c>
      <c r="AF221" s="165">
        <f t="shared" si="107"/>
        <v>0</v>
      </c>
      <c r="AG221" s="70">
        <f t="shared" si="97"/>
        <v>1</v>
      </c>
      <c r="AH221" s="102">
        <f t="shared" si="101"/>
        <v>0</v>
      </c>
      <c r="AI221" s="6" t="str">
        <f t="shared" si="89"/>
        <v/>
      </c>
      <c r="AJ221" s="85">
        <f t="shared" si="105"/>
        <v>0</v>
      </c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CO221">
        <v>1</v>
      </c>
      <c r="CP221">
        <v>17.100000000000001</v>
      </c>
      <c r="CS221">
        <v>0</v>
      </c>
    </row>
    <row r="222" spans="1:97" ht="15.6">
      <c r="A222" s="27">
        <v>34553</v>
      </c>
      <c r="B222">
        <v>3.8299999237060498</v>
      </c>
      <c r="C222">
        <v>11.5100002288818</v>
      </c>
      <c r="D222">
        <v>1</v>
      </c>
      <c r="E222">
        <v>19.373198273877399</v>
      </c>
      <c r="F222" s="36">
        <f t="shared" si="83"/>
        <v>1.2837268942097515</v>
      </c>
      <c r="G222" s="41">
        <f t="shared" si="90"/>
        <v>11.759764994906565</v>
      </c>
      <c r="H222" s="42">
        <f t="shared" si="91"/>
        <v>0.23519529989813129</v>
      </c>
      <c r="I222" s="61">
        <f t="shared" si="84"/>
        <v>9.5900001525878622</v>
      </c>
      <c r="J222" s="35">
        <f t="shared" si="85"/>
        <v>1</v>
      </c>
      <c r="K222" s="89" t="str">
        <f t="shared" si="94"/>
        <v/>
      </c>
      <c r="L222" s="89">
        <f t="shared" si="99"/>
        <v>1</v>
      </c>
      <c r="M222" s="168">
        <f t="shared" si="103"/>
        <v>3.3266974130558284E-2</v>
      </c>
      <c r="N222" s="165">
        <f t="shared" si="106"/>
        <v>0</v>
      </c>
      <c r="O222" s="70">
        <f t="shared" si="96"/>
        <v>1</v>
      </c>
      <c r="P222" s="102">
        <f t="shared" si="100"/>
        <v>0</v>
      </c>
      <c r="Q222" s="6" t="str">
        <f t="shared" si="82"/>
        <v/>
      </c>
      <c r="R222" s="85">
        <f t="shared" si="104"/>
        <v>0</v>
      </c>
      <c r="S222" s="27">
        <v>34918</v>
      </c>
      <c r="T222">
        <v>3.7999999523162802</v>
      </c>
      <c r="U222">
        <v>11.7700004577637</v>
      </c>
      <c r="V222">
        <v>1.3999999761581401</v>
      </c>
      <c r="W222">
        <v>19.373198273877399</v>
      </c>
      <c r="X222" s="36">
        <f t="shared" si="86"/>
        <v>1.3136439625418099</v>
      </c>
      <c r="Y222" s="41">
        <f t="shared" si="92"/>
        <v>49.459100826319812</v>
      </c>
      <c r="Z222" s="42">
        <f t="shared" si="93"/>
        <v>0.98918201652639626</v>
      </c>
      <c r="AA222" s="61">
        <f t="shared" si="87"/>
        <v>9.7775003314018463</v>
      </c>
      <c r="AB222" s="35">
        <f t="shared" si="88"/>
        <v>1</v>
      </c>
      <c r="AC222" s="76">
        <f t="shared" si="95"/>
        <v>1</v>
      </c>
      <c r="AD222" s="89">
        <f t="shared" si="98"/>
        <v>1</v>
      </c>
      <c r="AE222" s="168">
        <f t="shared" si="102"/>
        <v>3.4995526345948172E-2</v>
      </c>
      <c r="AF222" s="165">
        <f t="shared" si="107"/>
        <v>0</v>
      </c>
      <c r="AG222" s="70">
        <f t="shared" si="97"/>
        <v>1</v>
      </c>
      <c r="AH222" s="102">
        <f t="shared" si="101"/>
        <v>0</v>
      </c>
      <c r="AI222" s="6">
        <f t="shared" si="89"/>
        <v>34918</v>
      </c>
      <c r="AJ222" s="85">
        <f t="shared" si="105"/>
        <v>1</v>
      </c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CO222">
        <v>2.1</v>
      </c>
      <c r="CP222">
        <v>20</v>
      </c>
      <c r="CS222">
        <v>0</v>
      </c>
    </row>
    <row r="223" spans="1:97" ht="15.6">
      <c r="A223" s="27">
        <v>34554</v>
      </c>
      <c r="B223">
        <v>-1.9800000190734901</v>
      </c>
      <c r="C223">
        <v>9.4499998092651403</v>
      </c>
      <c r="D223">
        <v>0.40000000596046398</v>
      </c>
      <c r="E223">
        <v>19.564569281417398</v>
      </c>
      <c r="F223" s="36">
        <f t="shared" si="83"/>
        <v>1.33721127201701</v>
      </c>
      <c r="G223" s="41">
        <f t="shared" si="90"/>
        <v>11.089995983253422</v>
      </c>
      <c r="H223" s="42">
        <f t="shared" si="91"/>
        <v>0.22179991966506843</v>
      </c>
      <c r="I223" s="61">
        <f t="shared" si="84"/>
        <v>6.5924998521804827</v>
      </c>
      <c r="J223" s="35">
        <f t="shared" si="85"/>
        <v>1</v>
      </c>
      <c r="K223" s="89" t="str">
        <f t="shared" si="94"/>
        <v/>
      </c>
      <c r="L223" s="89">
        <f t="shared" si="99"/>
        <v>1</v>
      </c>
      <c r="M223" s="168">
        <f t="shared" si="103"/>
        <v>1.0073730366177288E-2</v>
      </c>
      <c r="N223" s="165">
        <f t="shared" si="106"/>
        <v>0</v>
      </c>
      <c r="O223" s="70">
        <f t="shared" si="96"/>
        <v>1</v>
      </c>
      <c r="P223" s="102">
        <f t="shared" si="100"/>
        <v>0</v>
      </c>
      <c r="Q223" s="6" t="str">
        <f t="shared" si="82"/>
        <v/>
      </c>
      <c r="R223" s="85">
        <f t="shared" si="104"/>
        <v>0</v>
      </c>
      <c r="S223" s="27">
        <v>34919</v>
      </c>
      <c r="T223">
        <v>0.99000000953674305</v>
      </c>
      <c r="U223">
        <v>11.689999580383301</v>
      </c>
      <c r="V223">
        <v>0.20000000298023199</v>
      </c>
      <c r="W223">
        <v>19.564569281417398</v>
      </c>
      <c r="X223" s="36">
        <f t="shared" si="86"/>
        <v>1.4503111475388446</v>
      </c>
      <c r="Y223" s="41">
        <f t="shared" si="92"/>
        <v>48.498851911268972</v>
      </c>
      <c r="Z223" s="42">
        <f t="shared" si="93"/>
        <v>0.9699770382253794</v>
      </c>
      <c r="AA223" s="61">
        <f t="shared" si="87"/>
        <v>9.0149996876716614</v>
      </c>
      <c r="AB223" s="35">
        <f t="shared" si="88"/>
        <v>1</v>
      </c>
      <c r="AC223" s="76">
        <f t="shared" si="95"/>
        <v>1</v>
      </c>
      <c r="AD223" s="89">
        <f t="shared" si="98"/>
        <v>1</v>
      </c>
      <c r="AE223" s="168">
        <f t="shared" si="102"/>
        <v>2.8144976216617199E-2</v>
      </c>
      <c r="AF223" s="165">
        <f t="shared" si="107"/>
        <v>0</v>
      </c>
      <c r="AG223" s="70">
        <f t="shared" si="97"/>
        <v>1</v>
      </c>
      <c r="AH223" s="102">
        <f t="shared" si="101"/>
        <v>0</v>
      </c>
      <c r="AI223" s="6" t="str">
        <f t="shared" si="89"/>
        <v/>
      </c>
      <c r="AJ223" s="85">
        <f t="shared" si="105"/>
        <v>1</v>
      </c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CO223">
        <v>0</v>
      </c>
      <c r="CP223">
        <v>17.2</v>
      </c>
      <c r="CS223">
        <v>0</v>
      </c>
    </row>
    <row r="224" spans="1:97" ht="15.6">
      <c r="A224" s="27">
        <v>34555</v>
      </c>
      <c r="B224">
        <v>-1.12000000476837</v>
      </c>
      <c r="C224">
        <v>12.2700004577637</v>
      </c>
      <c r="D224">
        <v>0.60000002384185802</v>
      </c>
      <c r="E224">
        <v>19.7592567207356</v>
      </c>
      <c r="F224" s="36">
        <f t="shared" si="83"/>
        <v>1.5866249348255148</v>
      </c>
      <c r="G224" s="41">
        <f t="shared" si="90"/>
        <v>10.420696059234867</v>
      </c>
      <c r="H224" s="42">
        <f t="shared" si="91"/>
        <v>0.20841392118469734</v>
      </c>
      <c r="I224" s="61">
        <f t="shared" si="84"/>
        <v>8.9225003421306823</v>
      </c>
      <c r="J224" s="35">
        <f t="shared" si="85"/>
        <v>1</v>
      </c>
      <c r="K224" s="89" t="str">
        <f t="shared" si="94"/>
        <v/>
      </c>
      <c r="L224" s="89">
        <f t="shared" si="99"/>
        <v>1</v>
      </c>
      <c r="M224" s="168">
        <f t="shared" si="103"/>
        <v>2.734754089878054E-2</v>
      </c>
      <c r="N224" s="165">
        <f t="shared" si="106"/>
        <v>0</v>
      </c>
      <c r="O224" s="70">
        <f t="shared" si="96"/>
        <v>1</v>
      </c>
      <c r="P224" s="102">
        <f t="shared" si="100"/>
        <v>0</v>
      </c>
      <c r="Q224" s="6" t="str">
        <f t="shared" si="82"/>
        <v/>
      </c>
      <c r="R224" s="85">
        <f t="shared" si="104"/>
        <v>0</v>
      </c>
      <c r="S224" s="27">
        <v>34920</v>
      </c>
      <c r="T224">
        <v>1.1499999761581401</v>
      </c>
      <c r="U224">
        <v>13.2200002670288</v>
      </c>
      <c r="V224">
        <v>0</v>
      </c>
      <c r="W224">
        <v>19.7592567207356</v>
      </c>
      <c r="X224" s="36">
        <f t="shared" si="86"/>
        <v>1.610146349101186</v>
      </c>
      <c r="Y224" s="41">
        <f t="shared" si="92"/>
        <v>47.21073483198802</v>
      </c>
      <c r="Z224" s="42">
        <f t="shared" si="93"/>
        <v>0.94421469663976043</v>
      </c>
      <c r="AA224" s="61">
        <f t="shared" si="87"/>
        <v>10.202500194311135</v>
      </c>
      <c r="AB224" s="35">
        <f t="shared" si="88"/>
        <v>1</v>
      </c>
      <c r="AC224" s="76" t="str">
        <f t="shared" si="95"/>
        <v/>
      </c>
      <c r="AD224" s="89">
        <f t="shared" si="98"/>
        <v>1</v>
      </c>
      <c r="AE224" s="168">
        <f t="shared" si="102"/>
        <v>3.9011586058137863E-2</v>
      </c>
      <c r="AF224" s="165">
        <f t="shared" si="107"/>
        <v>0</v>
      </c>
      <c r="AG224" s="70">
        <f t="shared" si="97"/>
        <v>1</v>
      </c>
      <c r="AH224" s="102">
        <f t="shared" si="101"/>
        <v>0</v>
      </c>
      <c r="AI224" s="6" t="str">
        <f t="shared" si="89"/>
        <v/>
      </c>
      <c r="AJ224" s="85">
        <f t="shared" si="105"/>
        <v>1</v>
      </c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CO224">
        <v>0</v>
      </c>
      <c r="CP224">
        <v>15.5</v>
      </c>
      <c r="CS224">
        <v>0</v>
      </c>
    </row>
    <row r="225" spans="1:97" ht="15.6">
      <c r="A225" s="27">
        <v>34556</v>
      </c>
      <c r="B225">
        <v>-1.7699999809265099</v>
      </c>
      <c r="C225">
        <v>13.0900001525879</v>
      </c>
      <c r="D225">
        <v>0</v>
      </c>
      <c r="E225">
        <v>19.9572220012316</v>
      </c>
      <c r="F225" s="36">
        <f t="shared" si="83"/>
        <v>1.6943348980897379</v>
      </c>
      <c r="G225" s="41">
        <f t="shared" si="90"/>
        <v>9.065228140763077</v>
      </c>
      <c r="H225" s="42">
        <f t="shared" si="91"/>
        <v>0.18130456281526153</v>
      </c>
      <c r="I225" s="61">
        <f t="shared" si="84"/>
        <v>9.3750001192092967</v>
      </c>
      <c r="J225" s="35" t="str">
        <f t="shared" si="85"/>
        <v xml:space="preserve"> </v>
      </c>
      <c r="K225" s="89" t="str">
        <f t="shared" si="94"/>
        <v/>
      </c>
      <c r="L225" s="89">
        <f t="shared" si="99"/>
        <v>1</v>
      </c>
      <c r="M225" s="168">
        <f t="shared" si="103"/>
        <v>3.1319409763115924E-2</v>
      </c>
      <c r="N225" s="165">
        <f t="shared" si="106"/>
        <v>0</v>
      </c>
      <c r="O225" s="70">
        <f t="shared" si="96"/>
        <v>1</v>
      </c>
      <c r="P225" s="102">
        <f t="shared" si="100"/>
        <v>0</v>
      </c>
      <c r="Q225" s="6">
        <f t="shared" si="82"/>
        <v>34556</v>
      </c>
      <c r="R225" s="85">
        <f t="shared" si="104"/>
        <v>1</v>
      </c>
      <c r="S225" s="27">
        <v>34921</v>
      </c>
      <c r="T225">
        <v>-0.58999997377395597</v>
      </c>
      <c r="U225">
        <v>13.3800001144409</v>
      </c>
      <c r="V225">
        <v>0</v>
      </c>
      <c r="W225">
        <v>19.9572220012316</v>
      </c>
      <c r="X225" s="36">
        <f t="shared" si="86"/>
        <v>1.6942819033808054</v>
      </c>
      <c r="Y225" s="41">
        <f t="shared" si="92"/>
        <v>45.855309309283378</v>
      </c>
      <c r="Z225" s="42">
        <f t="shared" si="93"/>
        <v>0.91710618618566753</v>
      </c>
      <c r="AA225" s="61">
        <f t="shared" si="87"/>
        <v>9.8875000923871852</v>
      </c>
      <c r="AB225" s="35">
        <f t="shared" si="88"/>
        <v>1</v>
      </c>
      <c r="AC225" s="76" t="str">
        <f t="shared" si="95"/>
        <v/>
      </c>
      <c r="AD225" s="89">
        <f t="shared" si="98"/>
        <v>1</v>
      </c>
      <c r="AE225" s="168">
        <f t="shared" si="102"/>
        <v>3.6022210899520055E-2</v>
      </c>
      <c r="AF225" s="165">
        <f t="shared" si="107"/>
        <v>0</v>
      </c>
      <c r="AG225" s="70">
        <f t="shared" si="97"/>
        <v>1</v>
      </c>
      <c r="AH225" s="102">
        <f t="shared" si="101"/>
        <v>0</v>
      </c>
      <c r="AI225" s="6" t="str">
        <f t="shared" si="89"/>
        <v/>
      </c>
      <c r="AJ225" s="85">
        <f t="shared" si="105"/>
        <v>1</v>
      </c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CO225">
        <v>-1.5</v>
      </c>
      <c r="CP225">
        <v>18.5</v>
      </c>
      <c r="CS225">
        <v>0</v>
      </c>
    </row>
    <row r="226" spans="1:97" ht="15.6">
      <c r="A226" s="27">
        <v>34557</v>
      </c>
      <c r="B226">
        <v>-1.08000004291534</v>
      </c>
      <c r="C226">
        <v>13.6599998474121</v>
      </c>
      <c r="D226">
        <v>0</v>
      </c>
      <c r="E226">
        <v>20.158426532304802</v>
      </c>
      <c r="F226" s="36">
        <f t="shared" si="83"/>
        <v>1.7502654511262583</v>
      </c>
      <c r="G226" s="41">
        <f t="shared" si="90"/>
        <v>7.6650157798620704</v>
      </c>
      <c r="H226" s="42">
        <f t="shared" si="91"/>
        <v>0.15330031559724142</v>
      </c>
      <c r="I226" s="61">
        <f t="shared" si="84"/>
        <v>9.9749998748302406</v>
      </c>
      <c r="J226" s="35" t="str">
        <f t="shared" si="85"/>
        <v xml:space="preserve"> </v>
      </c>
      <c r="K226" s="89" t="str">
        <f t="shared" si="94"/>
        <v/>
      </c>
      <c r="L226" s="89">
        <f t="shared" si="99"/>
        <v>1</v>
      </c>
      <c r="M226" s="168">
        <f t="shared" si="103"/>
        <v>3.6845366675858297E-2</v>
      </c>
      <c r="N226" s="165">
        <f t="shared" si="106"/>
        <v>0</v>
      </c>
      <c r="O226" s="70">
        <f t="shared" si="96"/>
        <v>1</v>
      </c>
      <c r="P226" s="102">
        <f t="shared" si="100"/>
        <v>0</v>
      </c>
      <c r="Q226" s="6" t="str">
        <f t="shared" si="82"/>
        <v/>
      </c>
      <c r="R226" s="85">
        <f t="shared" si="104"/>
        <v>1</v>
      </c>
      <c r="S226" s="27">
        <v>34922</v>
      </c>
      <c r="T226">
        <v>0.40000000596046398</v>
      </c>
      <c r="U226">
        <v>13.2799997329712</v>
      </c>
      <c r="V226">
        <v>0</v>
      </c>
      <c r="W226">
        <v>20.158426532304802</v>
      </c>
      <c r="X226" s="36">
        <f t="shared" si="86"/>
        <v>1.6734664500079997</v>
      </c>
      <c r="Y226" s="41">
        <f t="shared" si="92"/>
        <v>44.51653614927698</v>
      </c>
      <c r="Z226" s="42">
        <f t="shared" si="93"/>
        <v>0.89033072298553961</v>
      </c>
      <c r="AA226" s="61">
        <f t="shared" si="87"/>
        <v>10.059999801218517</v>
      </c>
      <c r="AB226" s="35">
        <f t="shared" si="88"/>
        <v>1</v>
      </c>
      <c r="AC226" s="76" t="str">
        <f t="shared" si="95"/>
        <v/>
      </c>
      <c r="AD226" s="89">
        <f t="shared" si="98"/>
        <v>1</v>
      </c>
      <c r="AE226" s="168">
        <f t="shared" si="102"/>
        <v>3.7650384564798259E-2</v>
      </c>
      <c r="AF226" s="165">
        <f t="shared" si="107"/>
        <v>0</v>
      </c>
      <c r="AG226" s="70">
        <f t="shared" si="97"/>
        <v>1</v>
      </c>
      <c r="AH226" s="102">
        <f t="shared" si="101"/>
        <v>0</v>
      </c>
      <c r="AI226" s="6" t="str">
        <f t="shared" si="89"/>
        <v/>
      </c>
      <c r="AJ226" s="85">
        <f t="shared" si="105"/>
        <v>1</v>
      </c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CO226">
        <v>0.7</v>
      </c>
      <c r="CP226">
        <v>23.5</v>
      </c>
      <c r="CS226">
        <v>0</v>
      </c>
    </row>
    <row r="227" spans="1:97" ht="15.6">
      <c r="A227" s="27">
        <v>34558</v>
      </c>
      <c r="B227">
        <v>3.2699999809265101</v>
      </c>
      <c r="C227">
        <v>17.280000686645501</v>
      </c>
      <c r="D227">
        <v>0</v>
      </c>
      <c r="E227">
        <v>20.362831723354901</v>
      </c>
      <c r="F227" s="36">
        <f t="shared" si="83"/>
        <v>2.0088095882264363</v>
      </c>
      <c r="G227" s="41">
        <f t="shared" si="90"/>
        <v>6.057968109280921</v>
      </c>
      <c r="H227" s="42">
        <f t="shared" si="91"/>
        <v>0.12115936218561842</v>
      </c>
      <c r="I227" s="61">
        <f t="shared" si="84"/>
        <v>13.777500510215752</v>
      </c>
      <c r="J227" s="35" t="str">
        <f t="shared" si="85"/>
        <v xml:space="preserve"> </v>
      </c>
      <c r="K227" s="89" t="str">
        <f t="shared" si="94"/>
        <v/>
      </c>
      <c r="L227" s="89">
        <f t="shared" si="99"/>
        <v>1</v>
      </c>
      <c r="M227" s="168">
        <f t="shared" si="103"/>
        <v>7.6240338521977286E-2</v>
      </c>
      <c r="N227" s="165">
        <f t="shared" si="106"/>
        <v>0</v>
      </c>
      <c r="O227" s="70">
        <f t="shared" si="96"/>
        <v>1</v>
      </c>
      <c r="P227" s="102">
        <f t="shared" si="100"/>
        <v>0</v>
      </c>
      <c r="Q227" s="6" t="str">
        <f t="shared" si="82"/>
        <v/>
      </c>
      <c r="R227" s="85">
        <f t="shared" si="104"/>
        <v>1</v>
      </c>
      <c r="S227" s="27">
        <v>34923</v>
      </c>
      <c r="T227">
        <v>-0.28999999165535001</v>
      </c>
      <c r="U227">
        <v>13.5299997329712</v>
      </c>
      <c r="V227">
        <v>0</v>
      </c>
      <c r="W227">
        <v>20.362831723354901</v>
      </c>
      <c r="X227" s="36">
        <f t="shared" si="86"/>
        <v>1.7354000213501282</v>
      </c>
      <c r="Y227" s="41">
        <f t="shared" si="92"/>
        <v>43.128216132196876</v>
      </c>
      <c r="Z227" s="42">
        <f t="shared" si="93"/>
        <v>0.86256432264393756</v>
      </c>
      <c r="AA227" s="61">
        <f t="shared" si="87"/>
        <v>10.074999801814563</v>
      </c>
      <c r="AB227" s="35">
        <f t="shared" si="88"/>
        <v>1</v>
      </c>
      <c r="AC227" s="76" t="str">
        <f t="shared" si="95"/>
        <v/>
      </c>
      <c r="AD227" s="89">
        <f t="shared" si="98"/>
        <v>1</v>
      </c>
      <c r="AE227" s="168">
        <f t="shared" si="102"/>
        <v>3.779298916085181E-2</v>
      </c>
      <c r="AF227" s="165">
        <f t="shared" si="107"/>
        <v>0</v>
      </c>
      <c r="AG227" s="70">
        <f t="shared" si="97"/>
        <v>1</v>
      </c>
      <c r="AH227" s="102">
        <f t="shared" si="101"/>
        <v>0</v>
      </c>
      <c r="AI227" s="6" t="str">
        <f t="shared" si="89"/>
        <v/>
      </c>
      <c r="AJ227" s="85">
        <f t="shared" si="105"/>
        <v>1</v>
      </c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CO227">
        <v>1</v>
      </c>
      <c r="CP227">
        <v>27</v>
      </c>
      <c r="CS227">
        <v>0</v>
      </c>
    </row>
    <row r="228" spans="1:97" ht="15.6">
      <c r="A228" s="27">
        <v>34559</v>
      </c>
      <c r="B228">
        <v>7.5</v>
      </c>
      <c r="C228">
        <v>12.8500003814697</v>
      </c>
      <c r="D228">
        <v>2.5999999046325701</v>
      </c>
      <c r="E228">
        <v>20.570398983781399</v>
      </c>
      <c r="F228" s="36">
        <f t="shared" si="83"/>
        <v>1.2495437646207357</v>
      </c>
      <c r="G228" s="41">
        <f t="shared" si="90"/>
        <v>7.6583330022169029</v>
      </c>
      <c r="H228" s="42">
        <f t="shared" si="91"/>
        <v>0.15316666004433807</v>
      </c>
      <c r="I228" s="61">
        <f t="shared" si="84"/>
        <v>11.512500286102275</v>
      </c>
      <c r="J228" s="35" t="str">
        <f t="shared" si="85"/>
        <v xml:space="preserve"> </v>
      </c>
      <c r="K228" s="89" t="str">
        <f t="shared" si="94"/>
        <v/>
      </c>
      <c r="L228" s="89">
        <f t="shared" si="99"/>
        <v>1</v>
      </c>
      <c r="M228" s="168">
        <f t="shared" si="103"/>
        <v>5.2118850545650956E-2</v>
      </c>
      <c r="N228" s="165">
        <f t="shared" si="106"/>
        <v>0</v>
      </c>
      <c r="O228" s="70">
        <f t="shared" si="96"/>
        <v>1</v>
      </c>
      <c r="P228" s="102">
        <f t="shared" si="100"/>
        <v>0</v>
      </c>
      <c r="Q228" s="6" t="str">
        <f t="shared" si="82"/>
        <v/>
      </c>
      <c r="R228" s="85">
        <f t="shared" si="104"/>
        <v>1</v>
      </c>
      <c r="S228" s="27">
        <v>34924</v>
      </c>
      <c r="T228">
        <v>-0.77999997138977095</v>
      </c>
      <c r="U228">
        <v>14.1000003814697</v>
      </c>
      <c r="V228">
        <v>0</v>
      </c>
      <c r="W228">
        <v>20.570398983781399</v>
      </c>
      <c r="X228" s="36">
        <f t="shared" si="86"/>
        <v>1.8220588253642258</v>
      </c>
      <c r="Y228" s="41">
        <f t="shared" si="92"/>
        <v>41.670569071905497</v>
      </c>
      <c r="Z228" s="42">
        <f t="shared" si="93"/>
        <v>0.83341138143810989</v>
      </c>
      <c r="AA228" s="61">
        <f t="shared" si="87"/>
        <v>10.380000293254833</v>
      </c>
      <c r="AB228" s="35">
        <f t="shared" si="88"/>
        <v>1</v>
      </c>
      <c r="AC228" s="76" t="str">
        <f t="shared" si="95"/>
        <v/>
      </c>
      <c r="AD228" s="89">
        <f t="shared" si="98"/>
        <v>1</v>
      </c>
      <c r="AE228" s="168">
        <f t="shared" si="102"/>
        <v>4.0726794200970078E-2</v>
      </c>
      <c r="AF228" s="165">
        <f t="shared" si="107"/>
        <v>0</v>
      </c>
      <c r="AG228" s="70">
        <f t="shared" si="97"/>
        <v>1</v>
      </c>
      <c r="AH228" s="102">
        <f t="shared" si="101"/>
        <v>0</v>
      </c>
      <c r="AI228" s="6" t="str">
        <f t="shared" si="89"/>
        <v/>
      </c>
      <c r="AJ228" s="85">
        <f t="shared" si="105"/>
        <v>1</v>
      </c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CO228">
        <v>6</v>
      </c>
      <c r="CP228">
        <v>19</v>
      </c>
      <c r="CS228">
        <v>1.4</v>
      </c>
    </row>
    <row r="229" spans="1:97" ht="15.6">
      <c r="A229" s="27">
        <v>34560</v>
      </c>
      <c r="B229">
        <v>-1.7599999904632599</v>
      </c>
      <c r="C229">
        <v>11.6099996566772</v>
      </c>
      <c r="D229">
        <v>1.8999999761581401</v>
      </c>
      <c r="E229">
        <v>20.781089722983801</v>
      </c>
      <c r="F229" s="36">
        <f t="shared" si="83"/>
        <v>1.6210621130007059</v>
      </c>
      <c r="G229" s="41">
        <f t="shared" si="90"/>
        <v>8.2614832879744782</v>
      </c>
      <c r="H229" s="42">
        <f t="shared" si="91"/>
        <v>0.16522966575948955</v>
      </c>
      <c r="I229" s="61">
        <f t="shared" si="84"/>
        <v>8.2674997448920848</v>
      </c>
      <c r="J229" s="35" t="str">
        <f t="shared" si="85"/>
        <v xml:space="preserve"> </v>
      </c>
      <c r="K229" s="89" t="str">
        <f t="shared" si="94"/>
        <v/>
      </c>
      <c r="L229" s="89">
        <f t="shared" si="99"/>
        <v>1</v>
      </c>
      <c r="M229" s="168">
        <f t="shared" si="103"/>
        <v>2.1926793661194589E-2</v>
      </c>
      <c r="N229" s="165">
        <f t="shared" si="106"/>
        <v>0</v>
      </c>
      <c r="O229" s="70">
        <f t="shared" si="96"/>
        <v>1</v>
      </c>
      <c r="P229" s="102">
        <f t="shared" si="100"/>
        <v>0</v>
      </c>
      <c r="Q229" s="6" t="str">
        <f t="shared" si="82"/>
        <v/>
      </c>
      <c r="R229" s="85">
        <f t="shared" si="104"/>
        <v>1</v>
      </c>
      <c r="S229" s="27">
        <v>34925</v>
      </c>
      <c r="T229">
        <v>0.89999997615814198</v>
      </c>
      <c r="U229">
        <v>16.620000839233398</v>
      </c>
      <c r="V229">
        <v>0</v>
      </c>
      <c r="W229">
        <v>20.781089722983801</v>
      </c>
      <c r="X229" s="36">
        <f t="shared" si="86"/>
        <v>2.0543972697889488</v>
      </c>
      <c r="Y229" s="41">
        <f t="shared" si="92"/>
        <v>40.027051256074337</v>
      </c>
      <c r="Z229" s="42">
        <f t="shared" si="93"/>
        <v>0.80054102512148673</v>
      </c>
      <c r="AA229" s="61">
        <f t="shared" si="87"/>
        <v>12.690000623464584</v>
      </c>
      <c r="AB229" s="35">
        <f t="shared" si="88"/>
        <v>1</v>
      </c>
      <c r="AC229" s="76" t="str">
        <f t="shared" si="95"/>
        <v/>
      </c>
      <c r="AD229" s="89">
        <f t="shared" si="98"/>
        <v>1</v>
      </c>
      <c r="AE229" s="168">
        <f t="shared" si="102"/>
        <v>6.4555686928228065E-2</v>
      </c>
      <c r="AF229" s="165">
        <f t="shared" si="107"/>
        <v>0</v>
      </c>
      <c r="AG229" s="70">
        <f t="shared" si="97"/>
        <v>1</v>
      </c>
      <c r="AH229" s="102">
        <f t="shared" si="101"/>
        <v>0</v>
      </c>
      <c r="AI229" s="6" t="str">
        <f t="shared" si="89"/>
        <v/>
      </c>
      <c r="AJ229" s="85">
        <f t="shared" si="105"/>
        <v>1</v>
      </c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CO229">
        <v>3.5</v>
      </c>
      <c r="CP229">
        <v>14.7</v>
      </c>
      <c r="CS229">
        <v>4.8</v>
      </c>
    </row>
    <row r="230" spans="1:97" ht="15.6">
      <c r="A230" s="27">
        <v>34561</v>
      </c>
      <c r="B230">
        <v>-0.18000000715255701</v>
      </c>
      <c r="C230">
        <v>12.3900003433228</v>
      </c>
      <c r="D230">
        <v>2.2000000476837198</v>
      </c>
      <c r="E230">
        <v>20.9948653503616</v>
      </c>
      <c r="F230" s="36">
        <f t="shared" si="83"/>
        <v>1.6704413859132237</v>
      </c>
      <c r="G230" s="41">
        <f t="shared" si="90"/>
        <v>9.1251302269276184</v>
      </c>
      <c r="H230" s="42">
        <f t="shared" si="91"/>
        <v>0.18250260453855238</v>
      </c>
      <c r="I230" s="61">
        <f t="shared" si="84"/>
        <v>9.2475002557039616</v>
      </c>
      <c r="J230" s="35" t="str">
        <f t="shared" si="85"/>
        <v xml:space="preserve"> </v>
      </c>
      <c r="K230" s="89">
        <f t="shared" si="94"/>
        <v>1</v>
      </c>
      <c r="L230" s="89">
        <f t="shared" si="99"/>
        <v>1</v>
      </c>
      <c r="M230" s="168">
        <f t="shared" si="103"/>
        <v>3.018247424136979E-2</v>
      </c>
      <c r="N230" s="165">
        <f t="shared" si="106"/>
        <v>0</v>
      </c>
      <c r="O230" s="70">
        <f t="shared" si="96"/>
        <v>1</v>
      </c>
      <c r="P230" s="102">
        <f t="shared" si="100"/>
        <v>0</v>
      </c>
      <c r="Q230" s="6" t="str">
        <f t="shared" si="82"/>
        <v/>
      </c>
      <c r="R230" s="85">
        <f t="shared" si="104"/>
        <v>0</v>
      </c>
      <c r="S230" s="27">
        <v>34926</v>
      </c>
      <c r="T230">
        <v>2.1600000858306898</v>
      </c>
      <c r="U230">
        <v>17.870000839233398</v>
      </c>
      <c r="V230">
        <v>0</v>
      </c>
      <c r="W230">
        <v>20.9948653503616</v>
      </c>
      <c r="X230" s="36">
        <f t="shared" si="86"/>
        <v>2.1729114066216813</v>
      </c>
      <c r="Y230" s="41">
        <f t="shared" si="92"/>
        <v>38.288722130776989</v>
      </c>
      <c r="Z230" s="42">
        <f t="shared" si="93"/>
        <v>0.76577444261553973</v>
      </c>
      <c r="AA230" s="61">
        <f t="shared" si="87"/>
        <v>13.942500650882721</v>
      </c>
      <c r="AB230" s="35">
        <f t="shared" si="88"/>
        <v>1</v>
      </c>
      <c r="AC230" s="76" t="str">
        <f t="shared" si="95"/>
        <v/>
      </c>
      <c r="AD230" s="89">
        <f t="shared" si="98"/>
        <v>1</v>
      </c>
      <c r="AE230" s="168">
        <f t="shared" si="102"/>
        <v>7.8005460881794983E-2</v>
      </c>
      <c r="AF230" s="165">
        <f t="shared" si="107"/>
        <v>0</v>
      </c>
      <c r="AG230" s="70">
        <f t="shared" si="97"/>
        <v>1</v>
      </c>
      <c r="AH230" s="102">
        <f t="shared" si="101"/>
        <v>0</v>
      </c>
      <c r="AI230" s="6" t="str">
        <f t="shared" si="89"/>
        <v/>
      </c>
      <c r="AJ230" s="85">
        <f t="shared" si="105"/>
        <v>1</v>
      </c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CO230">
        <v>-1</v>
      </c>
      <c r="CP230">
        <v>16.2</v>
      </c>
      <c r="CS230">
        <v>0</v>
      </c>
    </row>
    <row r="231" spans="1:97" ht="15.6">
      <c r="A231" s="27">
        <v>34562</v>
      </c>
      <c r="B231">
        <v>1.6599999666214</v>
      </c>
      <c r="C231">
        <v>11.1199998855591</v>
      </c>
      <c r="D231">
        <v>0</v>
      </c>
      <c r="E231">
        <v>21.211677335272299</v>
      </c>
      <c r="F231" s="36">
        <f t="shared" si="83"/>
        <v>1.4815564283190839</v>
      </c>
      <c r="G231" s="41">
        <f t="shared" si="90"/>
        <v>7.9398850842723512</v>
      </c>
      <c r="H231" s="42">
        <f t="shared" si="91"/>
        <v>0.15879770168544702</v>
      </c>
      <c r="I231" s="61">
        <f t="shared" si="84"/>
        <v>8.7549999058246755</v>
      </c>
      <c r="J231" s="35" t="str">
        <f t="shared" si="85"/>
        <v xml:space="preserve"> </v>
      </c>
      <c r="K231" s="89">
        <f t="shared" si="94"/>
        <v>1</v>
      </c>
      <c r="L231" s="89">
        <f t="shared" si="99"/>
        <v>1</v>
      </c>
      <c r="M231" s="168">
        <f t="shared" si="103"/>
        <v>2.5923127006547735E-2</v>
      </c>
      <c r="N231" s="165">
        <f t="shared" si="106"/>
        <v>0</v>
      </c>
      <c r="O231" s="70">
        <f t="shared" si="96"/>
        <v>1</v>
      </c>
      <c r="P231" s="102">
        <f t="shared" si="100"/>
        <v>0</v>
      </c>
      <c r="Q231" s="6" t="str">
        <f t="shared" si="82"/>
        <v/>
      </c>
      <c r="R231" s="85">
        <f t="shared" si="104"/>
        <v>0</v>
      </c>
      <c r="S231" s="27">
        <v>34927</v>
      </c>
      <c r="T231">
        <v>5.8899998664856001</v>
      </c>
      <c r="U231">
        <v>19.329999923706101</v>
      </c>
      <c r="V231">
        <v>0</v>
      </c>
      <c r="W231">
        <v>21.211677335272299</v>
      </c>
      <c r="X231" s="36">
        <f t="shared" si="86"/>
        <v>2.2199991989422281</v>
      </c>
      <c r="Y231" s="41">
        <f t="shared" si="92"/>
        <v>36.51272277162321</v>
      </c>
      <c r="Z231" s="42">
        <f t="shared" si="93"/>
        <v>0.73025445543246414</v>
      </c>
      <c r="AA231" s="61">
        <f t="shared" si="87"/>
        <v>15.969999909400975</v>
      </c>
      <c r="AB231" s="35">
        <f t="shared" si="88"/>
        <v>1</v>
      </c>
      <c r="AC231" s="76" t="str">
        <f t="shared" si="95"/>
        <v/>
      </c>
      <c r="AD231" s="89">
        <f t="shared" si="98"/>
        <v>1</v>
      </c>
      <c r="AE231" s="168">
        <f t="shared" si="102"/>
        <v>9.8588500220636394E-2</v>
      </c>
      <c r="AF231" s="165">
        <f t="shared" si="107"/>
        <v>0</v>
      </c>
      <c r="AG231" s="70">
        <f t="shared" si="97"/>
        <v>1</v>
      </c>
      <c r="AH231" s="102">
        <f t="shared" si="101"/>
        <v>0</v>
      </c>
      <c r="AI231" s="6" t="str">
        <f t="shared" si="89"/>
        <v/>
      </c>
      <c r="AJ231" s="85">
        <f t="shared" si="105"/>
        <v>1</v>
      </c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CO231">
        <v>1</v>
      </c>
      <c r="CP231">
        <v>15.2</v>
      </c>
      <c r="CS231">
        <v>0</v>
      </c>
    </row>
    <row r="232" spans="1:97" ht="15.6">
      <c r="A232" s="27">
        <v>34563</v>
      </c>
      <c r="B232">
        <v>2.4200000762939502</v>
      </c>
      <c r="C232">
        <v>14.0100002288818</v>
      </c>
      <c r="D232">
        <v>0</v>
      </c>
      <c r="E232">
        <v>21.431437386905198</v>
      </c>
      <c r="F232" s="36">
        <f t="shared" si="83"/>
        <v>1.78188062253351</v>
      </c>
      <c r="G232" s="41">
        <f t="shared" si="90"/>
        <v>6.5143805862455428</v>
      </c>
      <c r="H232" s="42">
        <f t="shared" si="91"/>
        <v>0.13028761172491085</v>
      </c>
      <c r="I232" s="61">
        <f t="shared" si="84"/>
        <v>11.112500190734838</v>
      </c>
      <c r="J232" s="35" t="str">
        <f t="shared" si="85"/>
        <v xml:space="preserve"> </v>
      </c>
      <c r="K232" s="89">
        <f t="shared" si="94"/>
        <v>1</v>
      </c>
      <c r="L232" s="89">
        <f t="shared" si="99"/>
        <v>1</v>
      </c>
      <c r="M232" s="168">
        <f t="shared" si="103"/>
        <v>4.8015032066322523E-2</v>
      </c>
      <c r="N232" s="165">
        <f t="shared" si="106"/>
        <v>0</v>
      </c>
      <c r="O232" s="70">
        <f t="shared" si="96"/>
        <v>1</v>
      </c>
      <c r="P232" s="102">
        <f t="shared" si="100"/>
        <v>0</v>
      </c>
      <c r="Q232" s="6" t="str">
        <f t="shared" si="82"/>
        <v/>
      </c>
      <c r="R232" s="85">
        <f t="shared" si="104"/>
        <v>0</v>
      </c>
      <c r="S232" s="27">
        <v>34928</v>
      </c>
      <c r="T232">
        <v>6.5999999046325701</v>
      </c>
      <c r="U232">
        <v>20.790000915527301</v>
      </c>
      <c r="V232">
        <v>0</v>
      </c>
      <c r="W232">
        <v>21.431437386905198</v>
      </c>
      <c r="X232" s="36">
        <f t="shared" si="86"/>
        <v>2.3869640763025028</v>
      </c>
      <c r="Y232" s="41">
        <f t="shared" si="92"/>
        <v>34.603151510581206</v>
      </c>
      <c r="Z232" s="42">
        <f t="shared" si="93"/>
        <v>0.69206303021162408</v>
      </c>
      <c r="AA232" s="61">
        <f t="shared" si="87"/>
        <v>17.242500662803618</v>
      </c>
      <c r="AB232" s="35">
        <f t="shared" si="88"/>
        <v>1</v>
      </c>
      <c r="AC232" s="76" t="str">
        <f t="shared" si="95"/>
        <v/>
      </c>
      <c r="AD232" s="89">
        <f t="shared" si="98"/>
        <v>1</v>
      </c>
      <c r="AE232" s="168">
        <f t="shared" si="102"/>
        <v>0.10911088128792204</v>
      </c>
      <c r="AF232" s="165">
        <f t="shared" si="107"/>
        <v>0</v>
      </c>
      <c r="AG232" s="70">
        <f t="shared" si="97"/>
        <v>1</v>
      </c>
      <c r="AH232" s="102">
        <f t="shared" si="101"/>
        <v>0</v>
      </c>
      <c r="AI232" s="6" t="str">
        <f t="shared" si="89"/>
        <v/>
      </c>
      <c r="AJ232" s="85">
        <f t="shared" si="105"/>
        <v>1</v>
      </c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CO232">
        <v>2.9</v>
      </c>
      <c r="CP232">
        <v>16</v>
      </c>
      <c r="CS232">
        <v>4.5</v>
      </c>
    </row>
    <row r="233" spans="1:97" ht="15.6">
      <c r="A233" s="27">
        <v>34564</v>
      </c>
      <c r="B233">
        <v>2.2699999809265101</v>
      </c>
      <c r="C233">
        <v>15.689999580383301</v>
      </c>
      <c r="D233">
        <v>0</v>
      </c>
      <c r="E233">
        <v>21.6540472744074</v>
      </c>
      <c r="F233" s="36">
        <f t="shared" si="83"/>
        <v>1.9942869748672889</v>
      </c>
      <c r="G233" s="41">
        <f t="shared" si="90"/>
        <v>4.9189510063517119</v>
      </c>
      <c r="H233" s="42">
        <f t="shared" si="91"/>
        <v>9.8379020127034242E-2</v>
      </c>
      <c r="I233" s="61">
        <f t="shared" si="84"/>
        <v>12.334999680519104</v>
      </c>
      <c r="J233" s="35" t="str">
        <f t="shared" si="85"/>
        <v xml:space="preserve"> </v>
      </c>
      <c r="K233" s="89" t="str">
        <f t="shared" si="94"/>
        <v/>
      </c>
      <c r="L233" s="89">
        <f t="shared" si="99"/>
        <v>1</v>
      </c>
      <c r="M233" s="168">
        <f t="shared" si="103"/>
        <v>6.076395173448558E-2</v>
      </c>
      <c r="N233" s="165">
        <f t="shared" si="106"/>
        <v>0</v>
      </c>
      <c r="O233" s="70">
        <f t="shared" si="96"/>
        <v>1</v>
      </c>
      <c r="P233" s="102">
        <f t="shared" si="100"/>
        <v>0</v>
      </c>
      <c r="Q233" s="6" t="str">
        <f t="shared" si="82"/>
        <v/>
      </c>
      <c r="R233" s="85">
        <f t="shared" si="104"/>
        <v>0</v>
      </c>
      <c r="S233" s="27">
        <v>34929</v>
      </c>
      <c r="T233">
        <v>5.3000001907348597</v>
      </c>
      <c r="U233">
        <v>20.829999923706101</v>
      </c>
      <c r="V233">
        <v>0</v>
      </c>
      <c r="W233">
        <v>21.6540472744074</v>
      </c>
      <c r="X233" s="36">
        <f t="shared" si="86"/>
        <v>2.472594156132693</v>
      </c>
      <c r="Y233" s="41">
        <f t="shared" si="92"/>
        <v>32.625076185675049</v>
      </c>
      <c r="Z233" s="42">
        <f t="shared" si="93"/>
        <v>0.65250152371350101</v>
      </c>
      <c r="AA233" s="61">
        <f t="shared" si="87"/>
        <v>16.947499990463292</v>
      </c>
      <c r="AB233" s="35">
        <f t="shared" si="88"/>
        <v>1</v>
      </c>
      <c r="AC233" s="76" t="str">
        <f t="shared" si="95"/>
        <v/>
      </c>
      <c r="AD233" s="89">
        <f t="shared" si="98"/>
        <v>1</v>
      </c>
      <c r="AE233" s="168">
        <f t="shared" si="102"/>
        <v>0.10694324177344861</v>
      </c>
      <c r="AF233" s="165">
        <f t="shared" si="107"/>
        <v>0</v>
      </c>
      <c r="AG233" s="70">
        <f t="shared" si="97"/>
        <v>1</v>
      </c>
      <c r="AH233" s="102">
        <f t="shared" si="101"/>
        <v>0</v>
      </c>
      <c r="AI233" s="6" t="str">
        <f t="shared" si="89"/>
        <v/>
      </c>
      <c r="AJ233" s="85">
        <f t="shared" si="105"/>
        <v>0</v>
      </c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CO233">
        <v>4.3</v>
      </c>
      <c r="CP233">
        <v>17.3</v>
      </c>
      <c r="CS233">
        <v>18.600000000000001</v>
      </c>
    </row>
    <row r="234" spans="1:97" ht="15.6">
      <c r="A234" s="27">
        <v>34565</v>
      </c>
      <c r="B234">
        <v>0.38999998569488498</v>
      </c>
      <c r="C234">
        <v>15.170000076293899</v>
      </c>
      <c r="D234">
        <v>0</v>
      </c>
      <c r="E234">
        <v>21.879408766926101</v>
      </c>
      <c r="F234" s="36">
        <f t="shared" si="83"/>
        <v>2.0199242953292535</v>
      </c>
      <c r="G234" s="41">
        <f t="shared" si="90"/>
        <v>3.3030115700883087</v>
      </c>
      <c r="H234" s="42">
        <f t="shared" si="91"/>
        <v>6.6060231401766173E-2</v>
      </c>
      <c r="I234" s="61">
        <f t="shared" si="84"/>
        <v>11.475000053644145</v>
      </c>
      <c r="J234" s="35" t="str">
        <f t="shared" si="85"/>
        <v xml:space="preserve"> </v>
      </c>
      <c r="K234" s="89" t="str">
        <f t="shared" si="94"/>
        <v/>
      </c>
      <c r="L234" s="89">
        <f t="shared" si="99"/>
        <v>1</v>
      </c>
      <c r="M234" s="168">
        <f t="shared" si="103"/>
        <v>5.1730895242343949E-2</v>
      </c>
      <c r="N234" s="165">
        <f t="shared" si="106"/>
        <v>0</v>
      </c>
      <c r="O234" s="70">
        <f t="shared" si="96"/>
        <v>1</v>
      </c>
      <c r="P234" s="102">
        <f t="shared" si="100"/>
        <v>0</v>
      </c>
      <c r="Q234" s="6" t="str">
        <f t="shared" si="82"/>
        <v/>
      </c>
      <c r="R234" s="85">
        <f t="shared" si="104"/>
        <v>0</v>
      </c>
      <c r="S234" s="27">
        <v>34930</v>
      </c>
      <c r="T234">
        <v>4</v>
      </c>
      <c r="U234">
        <v>20.409999847412099</v>
      </c>
      <c r="V234">
        <v>0</v>
      </c>
      <c r="W234">
        <v>21.879408766926101</v>
      </c>
      <c r="X234" s="36">
        <f t="shared" si="86"/>
        <v>2.4965786504899019</v>
      </c>
      <c r="Y234" s="41">
        <f t="shared" si="92"/>
        <v>30.627813265283127</v>
      </c>
      <c r="Z234" s="42">
        <f t="shared" si="93"/>
        <v>0.61255626530566254</v>
      </c>
      <c r="AA234" s="61">
        <f t="shared" si="87"/>
        <v>16.307499885559075</v>
      </c>
      <c r="AB234" s="35">
        <f t="shared" si="88"/>
        <v>1</v>
      </c>
      <c r="AC234" s="76" t="str">
        <f t="shared" si="95"/>
        <v/>
      </c>
      <c r="AD234" s="89">
        <f t="shared" si="98"/>
        <v>1</v>
      </c>
      <c r="AE234" s="168">
        <f t="shared" si="102"/>
        <v>0.10164553471993118</v>
      </c>
      <c r="AF234" s="165">
        <f t="shared" si="107"/>
        <v>0</v>
      </c>
      <c r="AG234" s="70">
        <f t="shared" si="97"/>
        <v>1</v>
      </c>
      <c r="AH234" s="102">
        <f t="shared" si="101"/>
        <v>0</v>
      </c>
      <c r="AI234" s="6" t="str">
        <f t="shared" si="89"/>
        <v/>
      </c>
      <c r="AJ234" s="85">
        <f t="shared" si="105"/>
        <v>0</v>
      </c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CO234">
        <v>-1</v>
      </c>
      <c r="CP234">
        <v>22</v>
      </c>
      <c r="CS234">
        <v>0.6</v>
      </c>
    </row>
    <row r="235" spans="1:97" ht="15.6">
      <c r="A235" s="27">
        <v>34566</v>
      </c>
      <c r="B235">
        <v>-0.119999997317791</v>
      </c>
      <c r="C235">
        <v>16.370000839233398</v>
      </c>
      <c r="D235">
        <v>0</v>
      </c>
      <c r="E235">
        <v>22.107423633608398</v>
      </c>
      <c r="F235" s="36">
        <f t="shared" si="83"/>
        <v>2.1848870777355724</v>
      </c>
      <c r="G235" s="41">
        <f t="shared" si="90"/>
        <v>1.5551019078998507</v>
      </c>
      <c r="H235" s="42">
        <f t="shared" si="91"/>
        <v>3.1102038157997013E-2</v>
      </c>
      <c r="I235" s="61">
        <f t="shared" si="84"/>
        <v>12.247500630095601</v>
      </c>
      <c r="J235" s="35" t="str">
        <f t="shared" si="85"/>
        <v xml:space="preserve"> </v>
      </c>
      <c r="K235" s="89" t="str">
        <f t="shared" si="94"/>
        <v/>
      </c>
      <c r="L235" s="89">
        <f t="shared" si="99"/>
        <v>1</v>
      </c>
      <c r="M235" s="168">
        <f t="shared" si="103"/>
        <v>5.983381467843641E-2</v>
      </c>
      <c r="N235" s="165">
        <f t="shared" si="106"/>
        <v>0</v>
      </c>
      <c r="O235" s="70">
        <f t="shared" si="96"/>
        <v>1</v>
      </c>
      <c r="P235" s="102">
        <f t="shared" si="100"/>
        <v>0</v>
      </c>
      <c r="Q235" s="6" t="str">
        <f t="shared" si="82"/>
        <v/>
      </c>
      <c r="R235" s="85">
        <f t="shared" si="104"/>
        <v>0</v>
      </c>
      <c r="S235" s="27">
        <v>34931</v>
      </c>
      <c r="T235">
        <v>6.9899997711181596</v>
      </c>
      <c r="U235">
        <v>22.040000915527301</v>
      </c>
      <c r="V235">
        <v>0</v>
      </c>
      <c r="W235">
        <v>22.107423633608398</v>
      </c>
      <c r="X235" s="36">
        <f t="shared" si="86"/>
        <v>2.6017904574191455</v>
      </c>
      <c r="Y235" s="41">
        <f t="shared" si="92"/>
        <v>28.54638089934781</v>
      </c>
      <c r="Z235" s="42">
        <f t="shared" si="93"/>
        <v>0.57092761798695624</v>
      </c>
      <c r="AA235" s="61">
        <f t="shared" si="87"/>
        <v>18.277500629425017</v>
      </c>
      <c r="AB235" s="35">
        <f t="shared" si="88"/>
        <v>1</v>
      </c>
      <c r="AC235" s="76" t="str">
        <f t="shared" si="95"/>
        <v/>
      </c>
      <c r="AD235" s="89">
        <f t="shared" si="98"/>
        <v>1</v>
      </c>
      <c r="AE235" s="168">
        <f t="shared" si="102"/>
        <v>0.11478401060373394</v>
      </c>
      <c r="AF235" s="165">
        <f t="shared" si="107"/>
        <v>0</v>
      </c>
      <c r="AG235" s="70">
        <f t="shared" si="97"/>
        <v>1</v>
      </c>
      <c r="AH235" s="102">
        <f t="shared" si="101"/>
        <v>0</v>
      </c>
      <c r="AI235" s="6" t="str">
        <f t="shared" si="89"/>
        <v/>
      </c>
      <c r="AJ235" s="85">
        <f t="shared" si="105"/>
        <v>0</v>
      </c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CO235">
        <v>0</v>
      </c>
      <c r="CP235">
        <v>21</v>
      </c>
      <c r="CS235">
        <v>0</v>
      </c>
    </row>
    <row r="236" spans="1:97" ht="15.6">
      <c r="A236" s="27">
        <v>34567</v>
      </c>
      <c r="B236">
        <v>0.28999999165535001</v>
      </c>
      <c r="C236">
        <v>14.1099996566772</v>
      </c>
      <c r="D236">
        <v>0</v>
      </c>
      <c r="E236">
        <v>22.3379936436015</v>
      </c>
      <c r="F236" s="36">
        <f t="shared" si="83"/>
        <v>1.9489465851114594</v>
      </c>
      <c r="G236" s="41">
        <f t="shared" si="90"/>
        <v>0</v>
      </c>
      <c r="H236" s="42">
        <f t="shared" si="91"/>
        <v>0</v>
      </c>
      <c r="I236" s="61">
        <f t="shared" si="84"/>
        <v>10.654999740421736</v>
      </c>
      <c r="J236" s="35" t="str">
        <f t="shared" si="85"/>
        <v xml:space="preserve"> </v>
      </c>
      <c r="K236" s="89" t="str">
        <f t="shared" si="94"/>
        <v/>
      </c>
      <c r="L236" s="89">
        <f t="shared" si="99"/>
        <v>1</v>
      </c>
      <c r="M236" s="168">
        <f t="shared" si="103"/>
        <v>4.3425094957367953E-2</v>
      </c>
      <c r="N236" s="165">
        <f t="shared" si="106"/>
        <v>0</v>
      </c>
      <c r="O236" s="70">
        <f t="shared" si="96"/>
        <v>1</v>
      </c>
      <c r="P236" s="102">
        <f t="shared" si="100"/>
        <v>0</v>
      </c>
      <c r="Q236" s="6" t="str">
        <f t="shared" si="82"/>
        <v/>
      </c>
      <c r="R236" s="85">
        <f t="shared" si="104"/>
        <v>0</v>
      </c>
      <c r="S236" s="27">
        <v>34932</v>
      </c>
      <c r="T236">
        <v>11.2700004577637</v>
      </c>
      <c r="U236">
        <v>19.600000381469702</v>
      </c>
      <c r="V236">
        <v>1.6000000238418599</v>
      </c>
      <c r="W236">
        <v>22.3379936436015</v>
      </c>
      <c r="X236" s="36">
        <f t="shared" si="86"/>
        <v>2.0115188280922327</v>
      </c>
      <c r="Y236" s="41">
        <f t="shared" si="92"/>
        <v>28.537165860715884</v>
      </c>
      <c r="Z236" s="42">
        <f t="shared" si="93"/>
        <v>0.5707433172143177</v>
      </c>
      <c r="AA236" s="61">
        <f t="shared" si="87"/>
        <v>17.517500400543202</v>
      </c>
      <c r="AB236" s="35">
        <f t="shared" si="88"/>
        <v>1</v>
      </c>
      <c r="AC236" s="76" t="str">
        <f t="shared" si="95"/>
        <v/>
      </c>
      <c r="AD236" s="89">
        <f t="shared" si="98"/>
        <v>1</v>
      </c>
      <c r="AE236" s="168">
        <f t="shared" si="102"/>
        <v>0.1109405106708668</v>
      </c>
      <c r="AF236" s="165">
        <f t="shared" si="107"/>
        <v>0</v>
      </c>
      <c r="AG236" s="70">
        <f t="shared" si="97"/>
        <v>1</v>
      </c>
      <c r="AH236" s="102">
        <f t="shared" si="101"/>
        <v>0</v>
      </c>
      <c r="AI236" s="6" t="str">
        <f t="shared" si="89"/>
        <v/>
      </c>
      <c r="AJ236" s="85">
        <f t="shared" si="105"/>
        <v>0</v>
      </c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CO236" s="39">
        <v>2</v>
      </c>
      <c r="CP236">
        <v>21.8</v>
      </c>
      <c r="CS236">
        <v>0</v>
      </c>
    </row>
    <row r="237" spans="1:97" ht="15.6">
      <c r="A237" s="27">
        <v>34568</v>
      </c>
      <c r="B237">
        <v>0.38999998569488498</v>
      </c>
      <c r="C237">
        <v>17.110000610351602</v>
      </c>
      <c r="D237">
        <v>0.10000000149011599</v>
      </c>
      <c r="E237">
        <v>22.571020566052599</v>
      </c>
      <c r="F237" s="36">
        <f t="shared" si="83"/>
        <v>2.3003590246756591</v>
      </c>
      <c r="G237" s="41">
        <f t="shared" si="90"/>
        <v>0</v>
      </c>
      <c r="H237" s="42">
        <f t="shared" si="91"/>
        <v>0</v>
      </c>
      <c r="I237" s="61">
        <f t="shared" si="84"/>
        <v>12.930000454187422</v>
      </c>
      <c r="J237" s="35" t="str">
        <f t="shared" si="85"/>
        <v xml:space="preserve"> </v>
      </c>
      <c r="K237" s="89" t="str">
        <f t="shared" si="94"/>
        <v/>
      </c>
      <c r="L237" s="89">
        <f t="shared" si="99"/>
        <v>1</v>
      </c>
      <c r="M237" s="168">
        <f t="shared" si="103"/>
        <v>6.7131178781582909E-2</v>
      </c>
      <c r="N237" s="165">
        <f t="shared" si="106"/>
        <v>0</v>
      </c>
      <c r="O237" s="70">
        <f t="shared" si="96"/>
        <v>1</v>
      </c>
      <c r="P237" s="102">
        <f t="shared" si="100"/>
        <v>0</v>
      </c>
      <c r="Q237" s="6" t="str">
        <f t="shared" si="82"/>
        <v/>
      </c>
      <c r="R237" s="85">
        <f t="shared" si="104"/>
        <v>0</v>
      </c>
      <c r="S237" s="27">
        <v>34933</v>
      </c>
      <c r="T237">
        <v>5.3499999046325701</v>
      </c>
      <c r="U237">
        <v>17.329999923706101</v>
      </c>
      <c r="V237">
        <v>0.5</v>
      </c>
      <c r="W237">
        <v>22.571020566052599</v>
      </c>
      <c r="X237" s="36">
        <f t="shared" si="86"/>
        <v>2.1371298173784745</v>
      </c>
      <c r="Y237" s="41">
        <f t="shared" si="92"/>
        <v>27.327462006813104</v>
      </c>
      <c r="Z237" s="42">
        <f t="shared" si="93"/>
        <v>0.54654924013626205</v>
      </c>
      <c r="AA237" s="61">
        <f t="shared" si="87"/>
        <v>14.334999918937719</v>
      </c>
      <c r="AB237" s="35">
        <f t="shared" si="88"/>
        <v>1</v>
      </c>
      <c r="AC237" s="76" t="str">
        <f t="shared" si="95"/>
        <v/>
      </c>
      <c r="AD237" s="89">
        <f t="shared" si="98"/>
        <v>1</v>
      </c>
      <c r="AE237" s="168">
        <f t="shared" si="102"/>
        <v>8.217555038614098E-2</v>
      </c>
      <c r="AF237" s="165">
        <f t="shared" si="107"/>
        <v>0</v>
      </c>
      <c r="AG237" s="70">
        <f t="shared" si="97"/>
        <v>1</v>
      </c>
      <c r="AH237" s="102">
        <f t="shared" si="101"/>
        <v>0</v>
      </c>
      <c r="AI237" s="6" t="str">
        <f t="shared" si="89"/>
        <v/>
      </c>
      <c r="AJ237" s="85">
        <f t="shared" si="105"/>
        <v>0</v>
      </c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CO237">
        <v>3</v>
      </c>
      <c r="CP237">
        <v>20.5</v>
      </c>
      <c r="CS237">
        <v>0</v>
      </c>
    </row>
    <row r="238" spans="1:97" ht="15.6">
      <c r="A238" s="27">
        <v>34569</v>
      </c>
      <c r="B238">
        <v>5.9800000190734899</v>
      </c>
      <c r="C238">
        <v>13.4899997711182</v>
      </c>
      <c r="D238">
        <v>0.5</v>
      </c>
      <c r="E238">
        <v>22.806406170108801</v>
      </c>
      <c r="F238" s="36">
        <f t="shared" si="83"/>
        <v>1.6155620642860893</v>
      </c>
      <c r="G238" s="41">
        <f t="shared" si="90"/>
        <v>0</v>
      </c>
      <c r="H238" s="42">
        <f t="shared" si="91"/>
        <v>0</v>
      </c>
      <c r="I238" s="61">
        <f t="shared" si="84"/>
        <v>11.612499833107023</v>
      </c>
      <c r="J238" s="35" t="str">
        <f t="shared" si="85"/>
        <v xml:space="preserve"> </v>
      </c>
      <c r="K238" s="89" t="str">
        <f t="shared" si="94"/>
        <v/>
      </c>
      <c r="L238" s="89">
        <f t="shared" si="99"/>
        <v>1</v>
      </c>
      <c r="M238" s="168">
        <f t="shared" si="103"/>
        <v>5.315640145194965E-2</v>
      </c>
      <c r="N238" s="165">
        <f t="shared" si="106"/>
        <v>0</v>
      </c>
      <c r="O238" s="70">
        <f t="shared" si="96"/>
        <v>1</v>
      </c>
      <c r="P238" s="102">
        <f t="shared" si="100"/>
        <v>0</v>
      </c>
      <c r="Q238" s="6" t="str">
        <f t="shared" si="82"/>
        <v/>
      </c>
      <c r="R238" s="85">
        <f t="shared" si="104"/>
        <v>0</v>
      </c>
      <c r="S238" s="27">
        <v>34934</v>
      </c>
      <c r="T238">
        <v>7.0999999046325701</v>
      </c>
      <c r="U238">
        <v>18.159999847412099</v>
      </c>
      <c r="V238">
        <v>0</v>
      </c>
      <c r="W238">
        <v>22.806406170108801</v>
      </c>
      <c r="X238" s="36">
        <f t="shared" si="86"/>
        <v>2.1666966867477524</v>
      </c>
      <c r="Y238" s="41">
        <f t="shared" si="92"/>
        <v>25.594104657414903</v>
      </c>
      <c r="Z238" s="42">
        <f t="shared" si="93"/>
        <v>0.51188209314829802</v>
      </c>
      <c r="AA238" s="61">
        <f t="shared" si="87"/>
        <v>15.394999861717217</v>
      </c>
      <c r="AB238" s="35">
        <f t="shared" si="88"/>
        <v>1</v>
      </c>
      <c r="AC238" s="76" t="str">
        <f t="shared" si="95"/>
        <v/>
      </c>
      <c r="AD238" s="89">
        <f t="shared" si="98"/>
        <v>1</v>
      </c>
      <c r="AE238" s="168">
        <f t="shared" si="102"/>
        <v>9.3064377731932713E-2</v>
      </c>
      <c r="AF238" s="165">
        <f t="shared" si="107"/>
        <v>0</v>
      </c>
      <c r="AG238" s="70">
        <f t="shared" si="97"/>
        <v>1</v>
      </c>
      <c r="AH238" s="102">
        <f t="shared" si="101"/>
        <v>0</v>
      </c>
      <c r="AI238" s="6" t="str">
        <f t="shared" si="89"/>
        <v/>
      </c>
      <c r="AJ238" s="85">
        <f t="shared" si="105"/>
        <v>0</v>
      </c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CO238">
        <v>5.5</v>
      </c>
      <c r="CP238" s="39">
        <v>20.5</v>
      </c>
      <c r="CS238">
        <v>0</v>
      </c>
    </row>
    <row r="239" spans="1:97" ht="15.6">
      <c r="A239" s="27">
        <v>34570</v>
      </c>
      <c r="B239">
        <v>-2.9999999329447701E-2</v>
      </c>
      <c r="C239">
        <v>12.4899997711182</v>
      </c>
      <c r="D239">
        <v>0</v>
      </c>
      <c r="E239">
        <v>23.044052224917301</v>
      </c>
      <c r="F239" s="36">
        <f t="shared" si="83"/>
        <v>1.8394014802741614</v>
      </c>
      <c r="G239" s="41">
        <f t="shared" si="90"/>
        <v>0</v>
      </c>
      <c r="H239" s="42">
        <f t="shared" si="91"/>
        <v>0</v>
      </c>
      <c r="I239" s="61">
        <f t="shared" si="84"/>
        <v>9.3599998285062878</v>
      </c>
      <c r="J239" s="35" t="str">
        <f t="shared" si="85"/>
        <v xml:space="preserve"> </v>
      </c>
      <c r="K239" s="89" t="str">
        <f t="shared" si="94"/>
        <v/>
      </c>
      <c r="L239" s="89">
        <f t="shared" si="99"/>
        <v>1</v>
      </c>
      <c r="M239" s="168">
        <f t="shared" si="103"/>
        <v>3.1184943845463657E-2</v>
      </c>
      <c r="N239" s="165">
        <f t="shared" si="106"/>
        <v>0</v>
      </c>
      <c r="O239" s="70">
        <f t="shared" si="96"/>
        <v>1</v>
      </c>
      <c r="P239" s="102">
        <f t="shared" si="100"/>
        <v>0</v>
      </c>
      <c r="Q239" s="6" t="str">
        <f t="shared" si="82"/>
        <v/>
      </c>
      <c r="R239" s="85">
        <f t="shared" si="104"/>
        <v>0</v>
      </c>
      <c r="S239" s="27">
        <v>34935</v>
      </c>
      <c r="T239">
        <v>3.21000003814697</v>
      </c>
      <c r="U239">
        <v>18.930000305175799</v>
      </c>
      <c r="V239">
        <v>0</v>
      </c>
      <c r="W239">
        <v>23.044052224917301</v>
      </c>
      <c r="X239" s="36">
        <f t="shared" si="86"/>
        <v>2.4762452955280683</v>
      </c>
      <c r="Y239" s="41">
        <f t="shared" si="92"/>
        <v>23.613108420992447</v>
      </c>
      <c r="Z239" s="42">
        <f t="shared" si="93"/>
        <v>0.47226216841984892</v>
      </c>
      <c r="AA239" s="61">
        <f t="shared" si="87"/>
        <v>15.000000238418592</v>
      </c>
      <c r="AB239" s="35">
        <f t="shared" si="88"/>
        <v>1</v>
      </c>
      <c r="AC239" s="76" t="str">
        <f t="shared" si="95"/>
        <v/>
      </c>
      <c r="AD239" s="89">
        <f t="shared" si="98"/>
        <v>1</v>
      </c>
      <c r="AE239" s="168">
        <f t="shared" si="102"/>
        <v>8.9091213948657696E-2</v>
      </c>
      <c r="AF239" s="165">
        <f t="shared" si="107"/>
        <v>0</v>
      </c>
      <c r="AG239" s="70">
        <f t="shared" si="97"/>
        <v>1</v>
      </c>
      <c r="AH239" s="102">
        <f t="shared" si="101"/>
        <v>0</v>
      </c>
      <c r="AI239" s="6" t="str">
        <f t="shared" si="89"/>
        <v/>
      </c>
      <c r="AJ239" s="85">
        <f t="shared" si="105"/>
        <v>0</v>
      </c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CO239">
        <v>5</v>
      </c>
      <c r="CP239">
        <v>18</v>
      </c>
      <c r="CS239">
        <v>14.2</v>
      </c>
    </row>
    <row r="240" spans="1:97" ht="15.6">
      <c r="A240" s="27">
        <v>34571</v>
      </c>
      <c r="B240">
        <v>3.1600000858306898</v>
      </c>
      <c r="C240">
        <v>15.5200004577637</v>
      </c>
      <c r="D240">
        <v>0</v>
      </c>
      <c r="E240">
        <v>23.283860499625298</v>
      </c>
      <c r="F240" s="36">
        <f t="shared" si="83"/>
        <v>2.0856231072787019</v>
      </c>
      <c r="G240" s="41">
        <f t="shared" si="90"/>
        <v>0</v>
      </c>
      <c r="H240" s="42">
        <f t="shared" si="91"/>
        <v>0</v>
      </c>
      <c r="I240" s="61">
        <f t="shared" si="84"/>
        <v>12.430000364780447</v>
      </c>
      <c r="J240" s="35" t="str">
        <f t="shared" si="85"/>
        <v xml:space="preserve"> </v>
      </c>
      <c r="K240" s="89" t="str">
        <f t="shared" si="94"/>
        <v/>
      </c>
      <c r="L240" s="89">
        <f t="shared" si="99"/>
        <v>1</v>
      </c>
      <c r="M240" s="168">
        <f t="shared" si="103"/>
        <v>6.1776010672686711E-2</v>
      </c>
      <c r="N240" s="165">
        <f t="shared" si="106"/>
        <v>0</v>
      </c>
      <c r="O240" s="70">
        <f t="shared" si="96"/>
        <v>1</v>
      </c>
      <c r="P240" s="102">
        <f t="shared" si="100"/>
        <v>0</v>
      </c>
      <c r="Q240" s="6">
        <f t="shared" si="82"/>
        <v>34571</v>
      </c>
      <c r="R240" s="85">
        <f t="shared" si="104"/>
        <v>1</v>
      </c>
      <c r="S240" s="27">
        <v>34936</v>
      </c>
      <c r="T240">
        <v>8.5399999618530291</v>
      </c>
      <c r="U240">
        <v>24.440000534057599</v>
      </c>
      <c r="V240">
        <v>0</v>
      </c>
      <c r="W240">
        <v>23.283860499625298</v>
      </c>
      <c r="X240" s="36">
        <f t="shared" si="86"/>
        <v>2.9887032684367192</v>
      </c>
      <c r="Y240" s="41">
        <f t="shared" si="92"/>
        <v>21.22214580624307</v>
      </c>
      <c r="Z240" s="42">
        <f t="shared" si="93"/>
        <v>0.4244429161248614</v>
      </c>
      <c r="AA240" s="61">
        <f t="shared" si="87"/>
        <v>20.465000391006456</v>
      </c>
      <c r="AB240" s="35">
        <f t="shared" si="88"/>
        <v>1</v>
      </c>
      <c r="AC240" s="76" t="str">
        <f t="shared" si="95"/>
        <v/>
      </c>
      <c r="AD240" s="89">
        <f t="shared" si="98"/>
        <v>1</v>
      </c>
      <c r="AE240" s="168">
        <f t="shared" si="102"/>
        <v>0.1050037455724691</v>
      </c>
      <c r="AF240" s="165">
        <f t="shared" si="107"/>
        <v>0</v>
      </c>
      <c r="AG240" s="70">
        <f t="shared" si="97"/>
        <v>1</v>
      </c>
      <c r="AH240" s="102">
        <f t="shared" si="101"/>
        <v>1.1720003128051644</v>
      </c>
      <c r="AI240" s="6" t="str">
        <f t="shared" si="89"/>
        <v/>
      </c>
      <c r="AJ240" s="85">
        <f t="shared" si="105"/>
        <v>0</v>
      </c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CO240">
        <v>10.3</v>
      </c>
      <c r="CP240">
        <v>20</v>
      </c>
      <c r="CS240">
        <v>3</v>
      </c>
    </row>
    <row r="241" spans="1:97" ht="15.6">
      <c r="A241" s="27">
        <v>34572</v>
      </c>
      <c r="B241">
        <v>1.5299999713897701</v>
      </c>
      <c r="C241">
        <v>18.149999618530298</v>
      </c>
      <c r="D241">
        <v>0</v>
      </c>
      <c r="E241">
        <v>23.525732763379899</v>
      </c>
      <c r="F241" s="36">
        <f t="shared" si="83"/>
        <v>2.4886192242270728</v>
      </c>
      <c r="G241" s="41">
        <f t="shared" si="90"/>
        <v>0</v>
      </c>
      <c r="H241" s="42">
        <f t="shared" si="91"/>
        <v>0</v>
      </c>
      <c r="I241" s="61">
        <f t="shared" si="84"/>
        <v>13.994999706745165</v>
      </c>
      <c r="J241" s="35" t="str">
        <f t="shared" si="85"/>
        <v xml:space="preserve"> </v>
      </c>
      <c r="K241" s="89" t="str">
        <f t="shared" si="94"/>
        <v/>
      </c>
      <c r="L241" s="89">
        <f t="shared" si="99"/>
        <v>1</v>
      </c>
      <c r="M241" s="168">
        <f t="shared" si="103"/>
        <v>7.8565820505514528E-2</v>
      </c>
      <c r="N241" s="165">
        <f t="shared" si="106"/>
        <v>0</v>
      </c>
      <c r="O241" s="70">
        <f t="shared" si="96"/>
        <v>1</v>
      </c>
      <c r="P241" s="102">
        <f t="shared" si="100"/>
        <v>0</v>
      </c>
      <c r="Q241" s="6" t="str">
        <f t="shared" si="82"/>
        <v/>
      </c>
      <c r="R241" s="85">
        <f t="shared" si="104"/>
        <v>1</v>
      </c>
      <c r="S241" s="27">
        <v>34937</v>
      </c>
      <c r="T241">
        <v>2.5099999904632599</v>
      </c>
      <c r="U241">
        <v>17.209999084472699</v>
      </c>
      <c r="V241">
        <v>0</v>
      </c>
      <c r="W241">
        <v>23.525732763379899</v>
      </c>
      <c r="X241" s="36">
        <f t="shared" si="86"/>
        <v>2.3421555446030777</v>
      </c>
      <c r="Y241" s="41">
        <f t="shared" si="92"/>
        <v>19.348421370560608</v>
      </c>
      <c r="Z241" s="42">
        <f t="shared" si="93"/>
        <v>0.38696842741121218</v>
      </c>
      <c r="AA241" s="61">
        <f t="shared" si="87"/>
        <v>13.534999310970338</v>
      </c>
      <c r="AB241" s="35">
        <f t="shared" si="88"/>
        <v>1</v>
      </c>
      <c r="AC241" s="76" t="str">
        <f t="shared" si="95"/>
        <v/>
      </c>
      <c r="AD241" s="89">
        <f t="shared" si="98"/>
        <v>1</v>
      </c>
      <c r="AE241" s="168">
        <f t="shared" si="102"/>
        <v>7.3637905228627509E-2</v>
      </c>
      <c r="AF241" s="165">
        <f t="shared" si="107"/>
        <v>0</v>
      </c>
      <c r="AG241" s="70">
        <f t="shared" si="97"/>
        <v>1</v>
      </c>
      <c r="AH241" s="102">
        <f t="shared" si="101"/>
        <v>1.1720003128051644</v>
      </c>
      <c r="AI241" s="6" t="str">
        <f t="shared" si="89"/>
        <v/>
      </c>
      <c r="AJ241" s="85">
        <f t="shared" si="105"/>
        <v>0</v>
      </c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CO241">
        <v>8.1</v>
      </c>
      <c r="CP241">
        <v>23.5</v>
      </c>
      <c r="CS241">
        <v>0.2</v>
      </c>
    </row>
    <row r="242" spans="1:97" ht="15.6">
      <c r="A242" s="27">
        <v>34573</v>
      </c>
      <c r="B242">
        <v>2.1900000572204599</v>
      </c>
      <c r="C242">
        <v>19.549999237060501</v>
      </c>
      <c r="D242">
        <v>0</v>
      </c>
      <c r="E242">
        <v>23.769570785328298</v>
      </c>
      <c r="F242" s="36">
        <f t="shared" si="83"/>
        <v>2.6655426081329381</v>
      </c>
      <c r="G242" s="41">
        <f t="shared" si="90"/>
        <v>0</v>
      </c>
      <c r="H242" s="42">
        <f t="shared" si="91"/>
        <v>0</v>
      </c>
      <c r="I242" s="61">
        <f t="shared" si="84"/>
        <v>15.209999442100489</v>
      </c>
      <c r="J242" s="35" t="str">
        <f t="shared" si="85"/>
        <v xml:space="preserve"> </v>
      </c>
      <c r="K242" s="89" t="str">
        <f t="shared" si="94"/>
        <v/>
      </c>
      <c r="L242" s="89">
        <f t="shared" si="99"/>
        <v>1</v>
      </c>
      <c r="M242" s="168">
        <f t="shared" si="103"/>
        <v>9.1218817556469295E-2</v>
      </c>
      <c r="N242" s="165">
        <f t="shared" si="106"/>
        <v>0</v>
      </c>
      <c r="O242" s="70">
        <f t="shared" si="96"/>
        <v>1</v>
      </c>
      <c r="P242" s="102">
        <f t="shared" si="100"/>
        <v>0</v>
      </c>
      <c r="Q242" s="6" t="str">
        <f t="shared" si="82"/>
        <v/>
      </c>
      <c r="R242" s="85">
        <f t="shared" si="104"/>
        <v>1</v>
      </c>
      <c r="S242" s="27">
        <v>34938</v>
      </c>
      <c r="T242">
        <v>5.7399997711181596</v>
      </c>
      <c r="U242">
        <v>14.539999961853001</v>
      </c>
      <c r="V242">
        <v>0</v>
      </c>
      <c r="W242">
        <v>23.769570785328298</v>
      </c>
      <c r="X242" s="36">
        <f t="shared" si="86"/>
        <v>1.8494850782085768</v>
      </c>
      <c r="Y242" s="41">
        <f t="shared" si="92"/>
        <v>17.868833307993746</v>
      </c>
      <c r="Z242" s="42">
        <f t="shared" si="93"/>
        <v>0.35737666615987496</v>
      </c>
      <c r="AA242" s="61">
        <f t="shared" si="87"/>
        <v>12.33999991416929</v>
      </c>
      <c r="AB242" s="35">
        <f t="shared" si="88"/>
        <v>1</v>
      </c>
      <c r="AC242" s="76" t="str">
        <f t="shared" si="95"/>
        <v/>
      </c>
      <c r="AD242" s="89">
        <f t="shared" si="98"/>
        <v>1</v>
      </c>
      <c r="AE242" s="168">
        <f t="shared" si="102"/>
        <v>6.0817165323200889E-2</v>
      </c>
      <c r="AF242" s="165">
        <f t="shared" si="107"/>
        <v>0</v>
      </c>
      <c r="AG242" s="70">
        <f t="shared" si="97"/>
        <v>1</v>
      </c>
      <c r="AH242" s="102">
        <f t="shared" si="101"/>
        <v>1.1720003128051644</v>
      </c>
      <c r="AI242" s="6" t="str">
        <f t="shared" si="89"/>
        <v/>
      </c>
      <c r="AJ242" s="85">
        <f t="shared" si="105"/>
        <v>0</v>
      </c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CO242">
        <v>2.8</v>
      </c>
      <c r="CP242">
        <v>26</v>
      </c>
      <c r="CS242">
        <v>0</v>
      </c>
    </row>
    <row r="243" spans="1:97" ht="15.6">
      <c r="A243" s="27">
        <v>34574</v>
      </c>
      <c r="B243">
        <v>4.3800001144409197</v>
      </c>
      <c r="C243">
        <v>22.540000915527301</v>
      </c>
      <c r="D243">
        <v>0</v>
      </c>
      <c r="E243">
        <v>24.015276334617699</v>
      </c>
      <c r="F243" s="36">
        <f t="shared" si="83"/>
        <v>3.0032829629180453</v>
      </c>
      <c r="G243" s="41">
        <f t="shared" si="90"/>
        <v>0</v>
      </c>
      <c r="H243" s="42">
        <f t="shared" si="91"/>
        <v>0</v>
      </c>
      <c r="I243" s="61">
        <f t="shared" si="84"/>
        <v>18.000000715255705</v>
      </c>
      <c r="J243" s="35" t="str">
        <f t="shared" si="85"/>
        <v xml:space="preserve"> </v>
      </c>
      <c r="K243" s="89" t="str">
        <f t="shared" si="94"/>
        <v/>
      </c>
      <c r="L243" s="89">
        <f t="shared" si="99"/>
        <v>1</v>
      </c>
      <c r="M243" s="168">
        <f t="shared" si="103"/>
        <v>0.11361585960540418</v>
      </c>
      <c r="N243" s="165">
        <f t="shared" si="106"/>
        <v>0</v>
      </c>
      <c r="O243" s="70">
        <f t="shared" si="96"/>
        <v>1</v>
      </c>
      <c r="P243" s="102">
        <f t="shared" si="100"/>
        <v>0</v>
      </c>
      <c r="Q243" s="6" t="str">
        <f t="shared" si="82"/>
        <v/>
      </c>
      <c r="R243" s="85">
        <f t="shared" si="104"/>
        <v>0</v>
      </c>
      <c r="S243" s="27">
        <v>34939</v>
      </c>
      <c r="T243">
        <v>0.43999999761581399</v>
      </c>
      <c r="U243">
        <v>16.059999465942401</v>
      </c>
      <c r="V243">
        <v>0</v>
      </c>
      <c r="W243">
        <v>24.015276334617699</v>
      </c>
      <c r="X243" s="36">
        <f t="shared" si="86"/>
        <v>2.3211198757711298</v>
      </c>
      <c r="Y243" s="41">
        <f t="shared" si="92"/>
        <v>16.011937407376841</v>
      </c>
      <c r="Z243" s="42">
        <f t="shared" si="93"/>
        <v>0.32023874814753683</v>
      </c>
      <c r="AA243" s="61">
        <f t="shared" si="87"/>
        <v>12.154999598860755</v>
      </c>
      <c r="AB243" s="35">
        <f t="shared" si="88"/>
        <v>1</v>
      </c>
      <c r="AC243" s="76" t="str">
        <f t="shared" si="95"/>
        <v/>
      </c>
      <c r="AD243" s="89">
        <f t="shared" si="98"/>
        <v>1</v>
      </c>
      <c r="AE243" s="168">
        <f t="shared" si="102"/>
        <v>5.8852786910816711E-2</v>
      </c>
      <c r="AF243" s="165">
        <f t="shared" si="107"/>
        <v>0</v>
      </c>
      <c r="AG243" s="70">
        <f t="shared" si="97"/>
        <v>1</v>
      </c>
      <c r="AH243" s="102">
        <f t="shared" si="101"/>
        <v>1.1720003128051644</v>
      </c>
      <c r="AI243" s="6" t="str">
        <f t="shared" si="89"/>
        <v/>
      </c>
      <c r="AJ243" s="85">
        <f t="shared" si="105"/>
        <v>0</v>
      </c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CO243">
        <v>8</v>
      </c>
      <c r="CP243" s="39">
        <v>26</v>
      </c>
      <c r="CS243">
        <v>0</v>
      </c>
    </row>
    <row r="244" spans="1:97" ht="15.6">
      <c r="A244" s="27">
        <v>34575</v>
      </c>
      <c r="B244">
        <v>5.4200000762939498</v>
      </c>
      <c r="C244">
        <v>17.120000839233398</v>
      </c>
      <c r="D244">
        <v>0</v>
      </c>
      <c r="E244">
        <v>24.262751180395099</v>
      </c>
      <c r="F244" s="36">
        <f t="shared" si="83"/>
        <v>2.2648517500577219</v>
      </c>
      <c r="G244" s="41">
        <f t="shared" si="90"/>
        <v>0</v>
      </c>
      <c r="H244" s="42">
        <f t="shared" si="91"/>
        <v>0</v>
      </c>
      <c r="I244" s="61">
        <f t="shared" si="84"/>
        <v>14.195000648498535</v>
      </c>
      <c r="J244" s="35" t="str">
        <f t="shared" si="85"/>
        <v xml:space="preserve"> </v>
      </c>
      <c r="K244" s="89" t="str">
        <f t="shared" si="94"/>
        <v/>
      </c>
      <c r="L244" s="89">
        <f t="shared" si="99"/>
        <v>1</v>
      </c>
      <c r="M244" s="168">
        <f t="shared" si="103"/>
        <v>8.069370677537499E-2</v>
      </c>
      <c r="N244" s="165">
        <f t="shared" si="106"/>
        <v>0</v>
      </c>
      <c r="O244" s="70">
        <f t="shared" si="96"/>
        <v>1</v>
      </c>
      <c r="P244" s="102">
        <f t="shared" si="100"/>
        <v>0</v>
      </c>
      <c r="Q244" s="6" t="str">
        <f t="shared" si="82"/>
        <v/>
      </c>
      <c r="R244" s="85">
        <f t="shared" si="104"/>
        <v>0</v>
      </c>
      <c r="S244" s="27">
        <v>34940</v>
      </c>
      <c r="T244">
        <v>-0.41999998688697798</v>
      </c>
      <c r="U244">
        <v>17.2399997711182</v>
      </c>
      <c r="V244">
        <v>0</v>
      </c>
      <c r="W244">
        <v>24.262751180395099</v>
      </c>
      <c r="X244" s="36">
        <f t="shared" si="86"/>
        <v>2.5087891450417961</v>
      </c>
      <c r="Y244" s="41">
        <f t="shared" si="92"/>
        <v>14.004906091343404</v>
      </c>
      <c r="Z244" s="42">
        <f t="shared" si="93"/>
        <v>0.28009812182686811</v>
      </c>
      <c r="AA244" s="61">
        <f t="shared" si="87"/>
        <v>12.824999831616905</v>
      </c>
      <c r="AB244" s="35">
        <f t="shared" si="88"/>
        <v>1</v>
      </c>
      <c r="AC244" s="76" t="str">
        <f t="shared" si="95"/>
        <v/>
      </c>
      <c r="AD244" s="89">
        <f t="shared" si="98"/>
        <v>1</v>
      </c>
      <c r="AE244" s="168">
        <f t="shared" si="102"/>
        <v>6.600350926447926E-2</v>
      </c>
      <c r="AF244" s="165">
        <f t="shared" si="107"/>
        <v>0</v>
      </c>
      <c r="AG244" s="70">
        <f t="shared" si="97"/>
        <v>1</v>
      </c>
      <c r="AH244" s="102">
        <f t="shared" si="101"/>
        <v>1.1720003128051644</v>
      </c>
      <c r="AI244" s="6" t="str">
        <f t="shared" si="89"/>
        <v/>
      </c>
      <c r="AJ244" s="85">
        <f t="shared" si="105"/>
        <v>0</v>
      </c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CO244">
        <v>6.6</v>
      </c>
      <c r="CP244">
        <v>17.5</v>
      </c>
      <c r="CS244">
        <v>5.5</v>
      </c>
    </row>
    <row r="245" spans="1:97" ht="15.6">
      <c r="A245" s="27">
        <v>34576</v>
      </c>
      <c r="B245">
        <v>2.0799999237060498</v>
      </c>
      <c r="C245">
        <v>17.659999847412099</v>
      </c>
      <c r="D245">
        <v>0</v>
      </c>
      <c r="E245">
        <v>24.511897091807899</v>
      </c>
      <c r="F245" s="36">
        <f t="shared" si="83"/>
        <v>2.5132260885505788</v>
      </c>
      <c r="G245" s="41">
        <f t="shared" si="90"/>
        <v>0</v>
      </c>
      <c r="H245" s="42">
        <f t="shared" si="91"/>
        <v>0</v>
      </c>
      <c r="I245" s="61">
        <f t="shared" si="84"/>
        <v>13.764999866485587</v>
      </c>
      <c r="J245" s="35" t="str">
        <f t="shared" si="85"/>
        <v xml:space="preserve"> </v>
      </c>
      <c r="K245" s="89" t="str">
        <f t="shared" si="94"/>
        <v/>
      </c>
      <c r="L245" s="89">
        <f t="shared" si="99"/>
        <v>1</v>
      </c>
      <c r="M245" s="168">
        <f t="shared" si="103"/>
        <v>7.6106396041300595E-2</v>
      </c>
      <c r="N245" s="165">
        <f t="shared" si="106"/>
        <v>0</v>
      </c>
      <c r="O245" s="70">
        <f t="shared" si="96"/>
        <v>1</v>
      </c>
      <c r="P245" s="102">
        <f t="shared" si="100"/>
        <v>0</v>
      </c>
      <c r="Q245" s="6" t="str">
        <f t="shared" si="82"/>
        <v/>
      </c>
      <c r="R245" s="85">
        <f t="shared" si="104"/>
        <v>0</v>
      </c>
      <c r="S245" s="27">
        <v>34941</v>
      </c>
      <c r="T245">
        <v>5.0199999809265101</v>
      </c>
      <c r="U245">
        <v>19.340000152587901</v>
      </c>
      <c r="V245">
        <v>0</v>
      </c>
      <c r="W245">
        <v>24.511897091807899</v>
      </c>
      <c r="X245" s="36">
        <f t="shared" si="86"/>
        <v>2.6106089187548993</v>
      </c>
      <c r="Y245" s="41">
        <f t="shared" si="92"/>
        <v>11.916418956339484</v>
      </c>
      <c r="Z245" s="42">
        <f t="shared" si="93"/>
        <v>0.2383283791267897</v>
      </c>
      <c r="AA245" s="61">
        <f t="shared" si="87"/>
        <v>15.760000109672553</v>
      </c>
      <c r="AB245" s="35">
        <f t="shared" si="88"/>
        <v>1</v>
      </c>
      <c r="AC245" s="76" t="str">
        <f t="shared" si="95"/>
        <v/>
      </c>
      <c r="AD245" s="89">
        <f t="shared" si="98"/>
        <v>1</v>
      </c>
      <c r="AE245" s="168">
        <f t="shared" si="102"/>
        <v>9.6612446510633554E-2</v>
      </c>
      <c r="AF245" s="165">
        <f t="shared" si="107"/>
        <v>0</v>
      </c>
      <c r="AG245" s="70">
        <f t="shared" si="97"/>
        <v>1</v>
      </c>
      <c r="AH245" s="102">
        <f t="shared" si="101"/>
        <v>1.1720003128051644</v>
      </c>
      <c r="AI245" s="6" t="str">
        <f t="shared" si="89"/>
        <v/>
      </c>
      <c r="AJ245" s="85">
        <f t="shared" si="105"/>
        <v>0</v>
      </c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CO245">
        <v>6.8</v>
      </c>
      <c r="CP245" s="39">
        <v>17.5</v>
      </c>
      <c r="CS245">
        <v>1.4</v>
      </c>
    </row>
    <row r="246" spans="1:97" ht="15.6">
      <c r="A246" s="27">
        <v>34577</v>
      </c>
      <c r="B246">
        <v>0.129999995231628</v>
      </c>
      <c r="C246">
        <v>17.559999465942401</v>
      </c>
      <c r="D246">
        <v>0</v>
      </c>
      <c r="E246">
        <v>24.7626158380031</v>
      </c>
      <c r="F246" s="36">
        <f t="shared" si="83"/>
        <v>2.5859652165721148</v>
      </c>
      <c r="G246" s="41">
        <f t="shared" si="90"/>
        <v>0</v>
      </c>
      <c r="H246" s="42">
        <f t="shared" si="91"/>
        <v>0</v>
      </c>
      <c r="I246" s="61">
        <f t="shared" si="84"/>
        <v>13.202499598264708</v>
      </c>
      <c r="J246" s="35" t="str">
        <f t="shared" si="85"/>
        <v xml:space="preserve"> </v>
      </c>
      <c r="K246" s="89" t="str">
        <f t="shared" si="94"/>
        <v/>
      </c>
      <c r="L246" s="89">
        <f t="shared" si="99"/>
        <v>1</v>
      </c>
      <c r="M246" s="168">
        <f t="shared" si="103"/>
        <v>7.0061640914539661E-2</v>
      </c>
      <c r="N246" s="165">
        <f t="shared" si="106"/>
        <v>0</v>
      </c>
      <c r="O246" s="70">
        <f t="shared" si="96"/>
        <v>1</v>
      </c>
      <c r="P246" s="102">
        <f t="shared" si="100"/>
        <v>0</v>
      </c>
      <c r="Q246" s="6" t="str">
        <f t="shared" si="82"/>
        <v/>
      </c>
      <c r="R246" s="85">
        <f t="shared" si="104"/>
        <v>0</v>
      </c>
      <c r="S246" s="27">
        <v>34942</v>
      </c>
      <c r="T246">
        <v>9.3500003814697301</v>
      </c>
      <c r="U246">
        <v>10.920000076293899</v>
      </c>
      <c r="V246">
        <v>5.6999998092651403</v>
      </c>
      <c r="W246">
        <v>24.7626158380031</v>
      </c>
      <c r="X246" s="36">
        <f t="shared" si="86"/>
        <v>0.81368579637625638</v>
      </c>
      <c r="Y246" s="41">
        <f t="shared" si="92"/>
        <v>16.965470128503618</v>
      </c>
      <c r="Z246" s="42">
        <f t="shared" si="93"/>
        <v>0.33930940257007236</v>
      </c>
      <c r="AA246" s="61">
        <f t="shared" si="87"/>
        <v>10.527500152587857</v>
      </c>
      <c r="AB246" s="35">
        <f t="shared" si="88"/>
        <v>1</v>
      </c>
      <c r="AC246" s="76">
        <f t="shared" si="95"/>
        <v>1</v>
      </c>
      <c r="AD246" s="89">
        <f t="shared" si="98"/>
        <v>1</v>
      </c>
      <c r="AE246" s="168">
        <f t="shared" si="102"/>
        <v>4.2168061062741333E-2</v>
      </c>
      <c r="AF246" s="165">
        <f t="shared" si="107"/>
        <v>0</v>
      </c>
      <c r="AG246" s="70">
        <f t="shared" si="97"/>
        <v>1</v>
      </c>
      <c r="AH246" s="102">
        <f t="shared" si="101"/>
        <v>1.1720003128051644</v>
      </c>
      <c r="AI246" s="6" t="str">
        <f t="shared" si="89"/>
        <v/>
      </c>
      <c r="AJ246" s="85">
        <f t="shared" si="105"/>
        <v>0</v>
      </c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CO246">
        <v>6.5</v>
      </c>
      <c r="CP246" s="39">
        <v>17.5</v>
      </c>
      <c r="CS246">
        <v>0.2</v>
      </c>
    </row>
    <row r="247" spans="1:97" ht="15.6">
      <c r="A247" s="27">
        <v>34578</v>
      </c>
      <c r="B247">
        <v>1.20000004768372</v>
      </c>
      <c r="C247">
        <v>20.180000305175799</v>
      </c>
      <c r="D247">
        <v>0</v>
      </c>
      <c r="E247">
        <v>25.014809188127899</v>
      </c>
      <c r="F247" s="36">
        <f t="shared" si="83"/>
        <v>2.9147378794880749</v>
      </c>
      <c r="G247" s="41">
        <f t="shared" si="90"/>
        <v>0</v>
      </c>
      <c r="H247" s="42">
        <f t="shared" si="91"/>
        <v>0</v>
      </c>
      <c r="I247" s="61">
        <f t="shared" si="84"/>
        <v>15.435000240802779</v>
      </c>
      <c r="J247" s="35" t="str">
        <f t="shared" si="85"/>
        <v xml:space="preserve"> </v>
      </c>
      <c r="K247" s="89" t="str">
        <f t="shared" si="94"/>
        <v/>
      </c>
      <c r="L247" s="89">
        <f t="shared" si="99"/>
        <v>1</v>
      </c>
      <c r="M247" s="168">
        <f t="shared" si="103"/>
        <v>9.3459524949578821E-2</v>
      </c>
      <c r="N247" s="165">
        <f t="shared" si="106"/>
        <v>0</v>
      </c>
      <c r="O247" s="70">
        <f t="shared" si="96"/>
        <v>1</v>
      </c>
      <c r="P247" s="102">
        <f t="shared" si="100"/>
        <v>0</v>
      </c>
      <c r="Q247" s="6" t="str">
        <f t="shared" si="82"/>
        <v/>
      </c>
      <c r="R247" s="85">
        <f t="shared" si="104"/>
        <v>0</v>
      </c>
      <c r="S247" s="27">
        <v>34943</v>
      </c>
      <c r="T247">
        <v>3.0199999809265101</v>
      </c>
      <c r="U247">
        <v>13.6099996566772</v>
      </c>
      <c r="V247">
        <v>10.300000190734901</v>
      </c>
      <c r="W247">
        <v>25.014809188127899</v>
      </c>
      <c r="X247" s="36">
        <f t="shared" si="86"/>
        <v>1.9957077630180551</v>
      </c>
      <c r="Y247" s="41">
        <f t="shared" si="92"/>
        <v>25.668904108824073</v>
      </c>
      <c r="Z247" s="42">
        <f t="shared" si="93"/>
        <v>0.51337808217648151</v>
      </c>
      <c r="AA247" s="61">
        <f t="shared" si="87"/>
        <v>10.962499737739527</v>
      </c>
      <c r="AB247" s="35">
        <f t="shared" si="88"/>
        <v>1</v>
      </c>
      <c r="AC247" s="76">
        <f t="shared" si="95"/>
        <v>1</v>
      </c>
      <c r="AD247" s="89">
        <f t="shared" si="98"/>
        <v>1</v>
      </c>
      <c r="AE247" s="168">
        <f t="shared" si="102"/>
        <v>4.6497087073290574E-2</v>
      </c>
      <c r="AF247" s="165">
        <f t="shared" si="107"/>
        <v>0</v>
      </c>
      <c r="AG247" s="70">
        <f t="shared" si="97"/>
        <v>1</v>
      </c>
      <c r="AH247" s="102">
        <f t="shared" si="101"/>
        <v>1.1720003128051644</v>
      </c>
      <c r="AI247" s="6" t="str">
        <f t="shared" si="89"/>
        <v/>
      </c>
      <c r="AJ247" s="85">
        <f t="shared" si="105"/>
        <v>0</v>
      </c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CO247">
        <v>-1.5</v>
      </c>
      <c r="CP247">
        <v>26</v>
      </c>
      <c r="CS247">
        <v>0</v>
      </c>
    </row>
    <row r="248" spans="1:97" ht="15.6">
      <c r="A248" s="27">
        <v>34579</v>
      </c>
      <c r="B248">
        <v>3.6700000762939502</v>
      </c>
      <c r="C248">
        <v>24.340000152587901</v>
      </c>
      <c r="D248">
        <v>0</v>
      </c>
      <c r="E248">
        <v>25.268378911329499</v>
      </c>
      <c r="F248" s="36">
        <f t="shared" si="83"/>
        <v>3.4300841364044037</v>
      </c>
      <c r="G248" s="41">
        <f t="shared" si="90"/>
        <v>0</v>
      </c>
      <c r="H248" s="42">
        <f t="shared" si="91"/>
        <v>0</v>
      </c>
      <c r="I248" s="61">
        <f t="shared" si="84"/>
        <v>19.172500133514411</v>
      </c>
      <c r="J248" s="35" t="str">
        <f t="shared" si="85"/>
        <v xml:space="preserve"> </v>
      </c>
      <c r="K248" s="89" t="str">
        <f t="shared" si="94"/>
        <v/>
      </c>
      <c r="L248" s="89">
        <f t="shared" si="99"/>
        <v>1</v>
      </c>
      <c r="M248" s="168">
        <f t="shared" si="103"/>
        <v>0.11601098633084682</v>
      </c>
      <c r="N248" s="165">
        <f t="shared" si="106"/>
        <v>0</v>
      </c>
      <c r="O248" s="70">
        <f t="shared" si="96"/>
        <v>1</v>
      </c>
      <c r="P248" s="102">
        <f t="shared" si="100"/>
        <v>0.13800010681152913</v>
      </c>
      <c r="Q248" s="6" t="str">
        <f t="shared" si="82"/>
        <v/>
      </c>
      <c r="R248" s="85">
        <f t="shared" si="104"/>
        <v>0</v>
      </c>
      <c r="S248" s="27">
        <v>34944</v>
      </c>
      <c r="T248">
        <v>-9.00000035762787E-2</v>
      </c>
      <c r="U248">
        <v>15.6300001144409</v>
      </c>
      <c r="V248">
        <v>0</v>
      </c>
      <c r="W248">
        <v>25.268378911329499</v>
      </c>
      <c r="X248" s="36">
        <f t="shared" si="86"/>
        <v>2.4048950798037252</v>
      </c>
      <c r="Y248" s="41">
        <f t="shared" si="92"/>
        <v>23.744988044981092</v>
      </c>
      <c r="Z248" s="42">
        <f t="shared" si="93"/>
        <v>0.47489976089962183</v>
      </c>
      <c r="AA248" s="61">
        <f t="shared" si="87"/>
        <v>11.700000084936605</v>
      </c>
      <c r="AB248" s="35">
        <f t="shared" si="88"/>
        <v>1</v>
      </c>
      <c r="AC248" s="76">
        <f t="shared" si="95"/>
        <v>1</v>
      </c>
      <c r="AD248" s="89">
        <f t="shared" si="98"/>
        <v>1</v>
      </c>
      <c r="AE248" s="168">
        <f t="shared" si="102"/>
        <v>5.4067728453710225E-2</v>
      </c>
      <c r="AF248" s="165">
        <f t="shared" si="107"/>
        <v>0</v>
      </c>
      <c r="AG248" s="70">
        <f t="shared" si="97"/>
        <v>1</v>
      </c>
      <c r="AH248" s="102">
        <f t="shared" si="101"/>
        <v>1.1720003128051644</v>
      </c>
      <c r="AI248" s="6" t="str">
        <f t="shared" si="89"/>
        <v/>
      </c>
      <c r="AJ248" s="85">
        <f t="shared" si="105"/>
        <v>0</v>
      </c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CO248">
        <v>-1</v>
      </c>
      <c r="CP248">
        <v>21</v>
      </c>
      <c r="CS248">
        <v>0</v>
      </c>
    </row>
    <row r="249" spans="1:97" ht="15.6">
      <c r="A249" s="27">
        <v>34580</v>
      </c>
      <c r="B249">
        <v>6.5100002288818404</v>
      </c>
      <c r="C249">
        <v>25.670000076293899</v>
      </c>
      <c r="D249">
        <v>0</v>
      </c>
      <c r="E249">
        <v>25.523226776755099</v>
      </c>
      <c r="F249" s="36">
        <f t="shared" si="83"/>
        <v>3.5544028817188784</v>
      </c>
      <c r="G249" s="41">
        <f t="shared" si="90"/>
        <v>0</v>
      </c>
      <c r="H249" s="42">
        <f t="shared" si="91"/>
        <v>0</v>
      </c>
      <c r="I249" s="61">
        <f t="shared" si="84"/>
        <v>20.880000114440882</v>
      </c>
      <c r="J249" s="35" t="str">
        <f t="shared" si="85"/>
        <v xml:space="preserve"> </v>
      </c>
      <c r="K249" s="89" t="str">
        <f t="shared" si="94"/>
        <v/>
      </c>
      <c r="L249" s="89">
        <f t="shared" si="99"/>
        <v>1</v>
      </c>
      <c r="M249" s="168">
        <f t="shared" si="103"/>
        <v>9.3884092428790311E-2</v>
      </c>
      <c r="N249" s="165">
        <f t="shared" si="106"/>
        <v>0</v>
      </c>
      <c r="O249" s="70">
        <f t="shared" si="96"/>
        <v>1</v>
      </c>
      <c r="P249" s="102">
        <f t="shared" si="100"/>
        <v>1.6420001983642352</v>
      </c>
      <c r="Q249" s="6" t="str">
        <f t="shared" si="82"/>
        <v/>
      </c>
      <c r="R249" s="85">
        <f t="shared" si="104"/>
        <v>0</v>
      </c>
      <c r="S249" s="27">
        <v>34945</v>
      </c>
      <c r="T249">
        <v>2.1199998855590798</v>
      </c>
      <c r="U249">
        <v>15.920000076293899</v>
      </c>
      <c r="V249">
        <v>0</v>
      </c>
      <c r="W249">
        <v>25.523226776755099</v>
      </c>
      <c r="X249" s="36">
        <f t="shared" si="86"/>
        <v>2.3872376227657934</v>
      </c>
      <c r="Y249" s="41">
        <f t="shared" si="92"/>
        <v>21.835197946768456</v>
      </c>
      <c r="Z249" s="42">
        <f t="shared" si="93"/>
        <v>0.43670395893536912</v>
      </c>
      <c r="AA249" s="61">
        <f t="shared" si="87"/>
        <v>12.470000028610194</v>
      </c>
      <c r="AB249" s="35">
        <f t="shared" si="88"/>
        <v>1</v>
      </c>
      <c r="AC249" s="76">
        <f t="shared" si="95"/>
        <v>1</v>
      </c>
      <c r="AD249" s="89">
        <f t="shared" si="98"/>
        <v>1</v>
      </c>
      <c r="AE249" s="168">
        <f t="shared" si="102"/>
        <v>6.2202761591284787E-2</v>
      </c>
      <c r="AF249" s="165">
        <f t="shared" si="107"/>
        <v>0</v>
      </c>
      <c r="AG249" s="70">
        <f t="shared" si="97"/>
        <v>1</v>
      </c>
      <c r="AH249" s="102">
        <f t="shared" si="101"/>
        <v>1.1720003128051644</v>
      </c>
      <c r="AI249" s="6" t="str">
        <f t="shared" si="89"/>
        <v/>
      </c>
      <c r="AJ249" s="85">
        <f t="shared" si="105"/>
        <v>0</v>
      </c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CO249">
        <v>1</v>
      </c>
      <c r="CP249">
        <v>22.2</v>
      </c>
      <c r="CS249">
        <v>0</v>
      </c>
    </row>
    <row r="250" spans="1:97" ht="15.6">
      <c r="A250" s="27">
        <v>34581</v>
      </c>
      <c r="B250">
        <v>8.6400003433227504</v>
      </c>
      <c r="C250">
        <v>17.129999160766602</v>
      </c>
      <c r="D250">
        <v>0</v>
      </c>
      <c r="E250">
        <v>25.779254553551699</v>
      </c>
      <c r="F250" s="36">
        <f t="shared" si="83"/>
        <v>2.1637747352021051</v>
      </c>
      <c r="G250" s="41">
        <f t="shared" si="90"/>
        <v>0</v>
      </c>
      <c r="H250" s="42">
        <f t="shared" si="91"/>
        <v>0</v>
      </c>
      <c r="I250" s="61">
        <f t="shared" si="84"/>
        <v>15.00749945640564</v>
      </c>
      <c r="J250" s="35" t="str">
        <f t="shared" si="85"/>
        <v xml:space="preserve"> </v>
      </c>
      <c r="K250" s="89" t="str">
        <f t="shared" si="94"/>
        <v/>
      </c>
      <c r="L250" s="89">
        <f t="shared" si="99"/>
        <v>1</v>
      </c>
      <c r="M250" s="168">
        <f t="shared" si="103"/>
        <v>8.9167738881211031E-2</v>
      </c>
      <c r="N250" s="165">
        <f t="shared" si="106"/>
        <v>0</v>
      </c>
      <c r="O250" s="70">
        <f t="shared" si="96"/>
        <v>1</v>
      </c>
      <c r="P250" s="102">
        <f t="shared" si="100"/>
        <v>1.6420001983642352</v>
      </c>
      <c r="Q250" s="6" t="str">
        <f t="shared" si="82"/>
        <v/>
      </c>
      <c r="R250" s="85">
        <f t="shared" si="104"/>
        <v>0</v>
      </c>
      <c r="S250" s="27">
        <v>34946</v>
      </c>
      <c r="T250">
        <v>5.9200000762939498</v>
      </c>
      <c r="U250">
        <v>13.4799995422363</v>
      </c>
      <c r="V250">
        <v>0.10000000149011599</v>
      </c>
      <c r="W250">
        <v>25.779254553551699</v>
      </c>
      <c r="X250" s="36">
        <f t="shared" si="86"/>
        <v>1.8298929325016011</v>
      </c>
      <c r="Y250" s="41">
        <f t="shared" si="92"/>
        <v>20.471283602257291</v>
      </c>
      <c r="Z250" s="42">
        <f t="shared" si="93"/>
        <v>0.40942567204514579</v>
      </c>
      <c r="AA250" s="61">
        <f t="shared" si="87"/>
        <v>11.589999675750713</v>
      </c>
      <c r="AB250" s="35">
        <f t="shared" si="88"/>
        <v>1</v>
      </c>
      <c r="AC250" s="76">
        <f t="shared" si="95"/>
        <v>1</v>
      </c>
      <c r="AD250" s="89">
        <f t="shared" si="98"/>
        <v>1</v>
      </c>
      <c r="AE250" s="168">
        <f t="shared" si="102"/>
        <v>5.2922574733907234E-2</v>
      </c>
      <c r="AF250" s="165">
        <f t="shared" si="107"/>
        <v>0</v>
      </c>
      <c r="AG250" s="70">
        <f t="shared" si="97"/>
        <v>1</v>
      </c>
      <c r="AH250" s="102">
        <f t="shared" si="101"/>
        <v>0</v>
      </c>
      <c r="AI250" s="6" t="str">
        <f t="shared" si="89"/>
        <v/>
      </c>
      <c r="AJ250" s="85">
        <f t="shared" si="105"/>
        <v>0</v>
      </c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CO250" s="39">
        <v>1</v>
      </c>
      <c r="CP250">
        <v>22</v>
      </c>
      <c r="CS250">
        <v>0</v>
      </c>
    </row>
    <row r="251" spans="1:97" ht="15.6">
      <c r="A251" s="27">
        <v>34582</v>
      </c>
      <c r="B251">
        <v>11.539999961853001</v>
      </c>
      <c r="C251">
        <v>15.949999809265099</v>
      </c>
      <c r="D251">
        <v>9.3999996185302699</v>
      </c>
      <c r="E251">
        <v>26.036364010866698</v>
      </c>
      <c r="F251" s="36">
        <f t="shared" si="83"/>
        <v>1.6191679686245672</v>
      </c>
      <c r="G251" s="41">
        <f t="shared" si="90"/>
        <v>8.1046652436306168</v>
      </c>
      <c r="H251" s="42">
        <f t="shared" si="91"/>
        <v>0.16209330487261234</v>
      </c>
      <c r="I251" s="61">
        <f t="shared" si="84"/>
        <v>14.847499847412074</v>
      </c>
      <c r="J251" s="35" t="str">
        <f t="shared" si="85"/>
        <v xml:space="preserve"> </v>
      </c>
      <c r="K251" s="89">
        <f t="shared" si="94"/>
        <v>1</v>
      </c>
      <c r="L251" s="89">
        <f t="shared" si="99"/>
        <v>1</v>
      </c>
      <c r="M251" s="168">
        <f t="shared" si="103"/>
        <v>8.7526991112040681E-2</v>
      </c>
      <c r="N251" s="165">
        <f t="shared" si="106"/>
        <v>0</v>
      </c>
      <c r="O251" s="70">
        <f t="shared" si="96"/>
        <v>1</v>
      </c>
      <c r="P251" s="102">
        <f t="shared" si="100"/>
        <v>1.6420001983642352</v>
      </c>
      <c r="Q251" s="6" t="str">
        <f t="shared" si="82"/>
        <v/>
      </c>
      <c r="R251" s="85">
        <f t="shared" si="104"/>
        <v>0</v>
      </c>
      <c r="S251" s="27">
        <v>34947</v>
      </c>
      <c r="T251">
        <v>0.30000001192092901</v>
      </c>
      <c r="U251">
        <v>9.9799995422363299</v>
      </c>
      <c r="V251">
        <v>0.20000000298023199</v>
      </c>
      <c r="W251">
        <v>26.036364010866698</v>
      </c>
      <c r="X251" s="36">
        <f t="shared" si="86"/>
        <v>1.744508797170943</v>
      </c>
      <c r="Y251" s="41">
        <f t="shared" si="92"/>
        <v>19.275676567500767</v>
      </c>
      <c r="Z251" s="42">
        <f t="shared" si="93"/>
        <v>0.38551353135001531</v>
      </c>
      <c r="AA251" s="61">
        <f t="shared" si="87"/>
        <v>7.5599996596574801</v>
      </c>
      <c r="AB251" s="35">
        <f t="shared" si="88"/>
        <v>1</v>
      </c>
      <c r="AC251" s="76">
        <f t="shared" si="95"/>
        <v>1</v>
      </c>
      <c r="AD251" s="89">
        <f t="shared" si="98"/>
        <v>1</v>
      </c>
      <c r="AE251" s="168">
        <f t="shared" si="102"/>
        <v>1.654821408853031E-2</v>
      </c>
      <c r="AF251" s="165">
        <f t="shared" si="107"/>
        <v>0</v>
      </c>
      <c r="AG251" s="70">
        <f t="shared" si="97"/>
        <v>1</v>
      </c>
      <c r="AH251" s="102">
        <f t="shared" si="101"/>
        <v>0</v>
      </c>
      <c r="AI251" s="6" t="str">
        <f t="shared" si="89"/>
        <v/>
      </c>
      <c r="AJ251" s="85">
        <f t="shared" si="105"/>
        <v>0</v>
      </c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CO251">
        <v>3.2</v>
      </c>
      <c r="CP251">
        <v>14</v>
      </c>
      <c r="CS251">
        <v>0</v>
      </c>
    </row>
    <row r="252" spans="1:97" ht="15.6">
      <c r="A252" s="27">
        <v>34583</v>
      </c>
      <c r="B252">
        <v>6.6399998664856001</v>
      </c>
      <c r="C252">
        <v>14.5900001525879</v>
      </c>
      <c r="D252">
        <v>0</v>
      </c>
      <c r="E252">
        <v>26.294456917847</v>
      </c>
      <c r="F252" s="36">
        <f t="shared" si="83"/>
        <v>1.9776853192950155</v>
      </c>
      <c r="G252" s="41">
        <f t="shared" si="90"/>
        <v>6.5225169881946048</v>
      </c>
      <c r="H252" s="42">
        <f t="shared" si="91"/>
        <v>0.13045033976389209</v>
      </c>
      <c r="I252" s="61">
        <f t="shared" si="84"/>
        <v>12.602500081062324</v>
      </c>
      <c r="J252" s="35" t="str">
        <f t="shared" si="85"/>
        <v xml:space="preserve"> </v>
      </c>
      <c r="K252" s="89">
        <f t="shared" si="94"/>
        <v>1</v>
      </c>
      <c r="L252" s="89">
        <f t="shared" si="99"/>
        <v>1</v>
      </c>
      <c r="M252" s="168">
        <f t="shared" si="103"/>
        <v>6.3618779374671461E-2</v>
      </c>
      <c r="N252" s="165">
        <f t="shared" si="106"/>
        <v>0</v>
      </c>
      <c r="O252" s="70">
        <f t="shared" si="96"/>
        <v>1</v>
      </c>
      <c r="P252" s="102">
        <f t="shared" si="100"/>
        <v>1.6420001983642352</v>
      </c>
      <c r="Q252" s="6" t="str">
        <f t="shared" si="82"/>
        <v/>
      </c>
      <c r="R252" s="85">
        <f t="shared" si="104"/>
        <v>0</v>
      </c>
      <c r="S252" s="27">
        <v>34948</v>
      </c>
      <c r="T252">
        <v>0.28000000119209301</v>
      </c>
      <c r="U252">
        <v>11.960000038146999</v>
      </c>
      <c r="V252">
        <v>0.10000000149011599</v>
      </c>
      <c r="W252">
        <v>26.294456917847</v>
      </c>
      <c r="X252" s="36">
        <f t="shared" si="86"/>
        <v>2.0179414204123205</v>
      </c>
      <c r="Y252" s="41">
        <f t="shared" si="92"/>
        <v>17.761323432661026</v>
      </c>
      <c r="Z252" s="42">
        <f t="shared" si="93"/>
        <v>0.3552264686532205</v>
      </c>
      <c r="AA252" s="61">
        <f t="shared" si="87"/>
        <v>9.0400000289082723</v>
      </c>
      <c r="AB252" s="35">
        <f t="shared" si="88"/>
        <v>1</v>
      </c>
      <c r="AC252" s="76" t="str">
        <f t="shared" si="95"/>
        <v/>
      </c>
      <c r="AD252" s="89">
        <f t="shared" si="98"/>
        <v>1</v>
      </c>
      <c r="AE252" s="168">
        <f t="shared" si="102"/>
        <v>2.8361805979093751E-2</v>
      </c>
      <c r="AF252" s="165">
        <f t="shared" si="107"/>
        <v>0</v>
      </c>
      <c r="AG252" s="70">
        <f t="shared" si="97"/>
        <v>1</v>
      </c>
      <c r="AH252" s="102">
        <f t="shared" si="101"/>
        <v>0</v>
      </c>
      <c r="AI252" s="6" t="str">
        <f t="shared" si="89"/>
        <v/>
      </c>
      <c r="AJ252" s="85">
        <f t="shared" si="105"/>
        <v>0</v>
      </c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CO252">
        <v>10</v>
      </c>
      <c r="CP252">
        <v>17.600000000000001</v>
      </c>
      <c r="CS252">
        <v>5</v>
      </c>
    </row>
    <row r="253" spans="1:97" ht="15.6">
      <c r="A253" s="27">
        <v>34584</v>
      </c>
      <c r="B253">
        <v>-0.56999999284744296</v>
      </c>
      <c r="C253">
        <v>13.2299995422363</v>
      </c>
      <c r="D253">
        <v>0.20000000298023199</v>
      </c>
      <c r="E253">
        <v>26.55343504364</v>
      </c>
      <c r="F253" s="36">
        <f t="shared" si="83"/>
        <v>2.2344946350509374</v>
      </c>
      <c r="G253" s="41">
        <f t="shared" si="90"/>
        <v>4.934921283134087</v>
      </c>
      <c r="H253" s="42">
        <f t="shared" si="91"/>
        <v>9.8698425662681735E-2</v>
      </c>
      <c r="I253" s="61">
        <f t="shared" si="84"/>
        <v>9.7799996584653641</v>
      </c>
      <c r="J253" s="35" t="str">
        <f t="shared" si="85"/>
        <v xml:space="preserve"> </v>
      </c>
      <c r="K253" s="89">
        <f t="shared" si="94"/>
        <v>1</v>
      </c>
      <c r="L253" s="89">
        <f t="shared" si="99"/>
        <v>1</v>
      </c>
      <c r="M253" s="168">
        <f t="shared" si="103"/>
        <v>3.5018751751710785E-2</v>
      </c>
      <c r="N253" s="165">
        <f t="shared" si="106"/>
        <v>0</v>
      </c>
      <c r="O253" s="70">
        <f t="shared" si="96"/>
        <v>1</v>
      </c>
      <c r="P253" s="102">
        <f t="shared" si="100"/>
        <v>1.6420001983642352</v>
      </c>
      <c r="Q253" s="6" t="str">
        <f t="shared" si="82"/>
        <v/>
      </c>
      <c r="R253" s="85">
        <f t="shared" si="104"/>
        <v>0</v>
      </c>
      <c r="S253" s="27">
        <v>34949</v>
      </c>
      <c r="T253">
        <v>-1.2400000095367401</v>
      </c>
      <c r="U253">
        <v>13.2399997711182</v>
      </c>
      <c r="V253">
        <v>0.60000002384185802</v>
      </c>
      <c r="W253">
        <v>26.55343504364</v>
      </c>
      <c r="X253" s="36">
        <f t="shared" si="86"/>
        <v>2.2575828385736174</v>
      </c>
      <c r="Y253" s="41">
        <f t="shared" si="92"/>
        <v>16.555257185643988</v>
      </c>
      <c r="Z253" s="42">
        <f t="shared" si="93"/>
        <v>0.33110514371287975</v>
      </c>
      <c r="AA253" s="61">
        <f t="shared" si="87"/>
        <v>9.6199998259544657</v>
      </c>
      <c r="AB253" s="35">
        <f t="shared" si="88"/>
        <v>1</v>
      </c>
      <c r="AC253" s="76" t="str">
        <f t="shared" si="95"/>
        <v/>
      </c>
      <c r="AD253" s="89">
        <f t="shared" si="98"/>
        <v>1</v>
      </c>
      <c r="AE253" s="168">
        <f t="shared" si="102"/>
        <v>3.3541685561373755E-2</v>
      </c>
      <c r="AF253" s="165">
        <f t="shared" si="107"/>
        <v>0</v>
      </c>
      <c r="AG253" s="70">
        <f t="shared" si="97"/>
        <v>1</v>
      </c>
      <c r="AH253" s="102">
        <f t="shared" si="101"/>
        <v>0</v>
      </c>
      <c r="AI253" s="6" t="str">
        <f t="shared" si="89"/>
        <v/>
      </c>
      <c r="AJ253" s="85">
        <f t="shared" si="105"/>
        <v>0</v>
      </c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CO253">
        <v>8.5</v>
      </c>
      <c r="CP253">
        <v>16.5</v>
      </c>
      <c r="CS253">
        <v>0</v>
      </c>
    </row>
    <row r="254" spans="1:97" ht="15.6">
      <c r="A254" s="27">
        <v>34585</v>
      </c>
      <c r="B254">
        <v>-0.730000019073486</v>
      </c>
      <c r="C254">
        <v>15.1099996566772</v>
      </c>
      <c r="D254">
        <v>0</v>
      </c>
      <c r="E254">
        <v>26.8132001573927</v>
      </c>
      <c r="F254" s="36">
        <f t="shared" si="83"/>
        <v>2.5035382953460821</v>
      </c>
      <c r="G254" s="41">
        <f t="shared" si="90"/>
        <v>2.9320906468572212</v>
      </c>
      <c r="H254" s="42">
        <f t="shared" si="91"/>
        <v>5.8641812937144426E-2</v>
      </c>
      <c r="I254" s="61">
        <f t="shared" si="84"/>
        <v>11.149999737739527</v>
      </c>
      <c r="J254" s="35" t="str">
        <f t="shared" si="85"/>
        <v xml:space="preserve"> </v>
      </c>
      <c r="K254" s="89">
        <f t="shared" si="94"/>
        <v>1</v>
      </c>
      <c r="L254" s="89">
        <f t="shared" si="99"/>
        <v>1</v>
      </c>
      <c r="M254" s="168">
        <f t="shared" si="103"/>
        <v>4.8396387693506959E-2</v>
      </c>
      <c r="N254" s="165">
        <f t="shared" si="106"/>
        <v>0</v>
      </c>
      <c r="O254" s="70">
        <f t="shared" si="96"/>
        <v>1</v>
      </c>
      <c r="P254" s="102">
        <f t="shared" si="100"/>
        <v>1.6420001983642352</v>
      </c>
      <c r="Q254" s="6" t="str">
        <f t="shared" si="82"/>
        <v/>
      </c>
      <c r="R254" s="85">
        <f t="shared" si="104"/>
        <v>0</v>
      </c>
      <c r="S254" s="27">
        <v>34950</v>
      </c>
      <c r="T254">
        <v>0.83999997377395597</v>
      </c>
      <c r="U254">
        <v>12.050000190734901</v>
      </c>
      <c r="V254">
        <v>0</v>
      </c>
      <c r="W254">
        <v>26.8132001573927</v>
      </c>
      <c r="X254" s="36">
        <f t="shared" si="86"/>
        <v>2.0433153719584256</v>
      </c>
      <c r="Y254" s="41">
        <f t="shared" si="92"/>
        <v>14.920604888077248</v>
      </c>
      <c r="Z254" s="42">
        <f t="shared" si="93"/>
        <v>0.29841209776154498</v>
      </c>
      <c r="AA254" s="61">
        <f t="shared" si="87"/>
        <v>9.247500136494665</v>
      </c>
      <c r="AB254" s="35">
        <f t="shared" si="88"/>
        <v>1</v>
      </c>
      <c r="AC254" s="76" t="str">
        <f t="shared" si="95"/>
        <v/>
      </c>
      <c r="AD254" s="89">
        <f t="shared" si="98"/>
        <v>1</v>
      </c>
      <c r="AE254" s="168">
        <f t="shared" si="102"/>
        <v>3.0182473184765076E-2</v>
      </c>
      <c r="AF254" s="165">
        <f t="shared" si="107"/>
        <v>0</v>
      </c>
      <c r="AG254" s="70">
        <f t="shared" si="97"/>
        <v>1</v>
      </c>
      <c r="AH254" s="102">
        <f t="shared" si="101"/>
        <v>0</v>
      </c>
      <c r="AI254" s="6" t="str">
        <f t="shared" si="89"/>
        <v/>
      </c>
      <c r="AJ254" s="85">
        <f t="shared" si="105"/>
        <v>0</v>
      </c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CO254" s="39">
        <v>5</v>
      </c>
      <c r="CP254">
        <v>18.100000000000001</v>
      </c>
      <c r="CS254" s="39"/>
    </row>
    <row r="255" spans="1:97" ht="15.6">
      <c r="A255" s="27">
        <v>34586</v>
      </c>
      <c r="B255">
        <v>0.75999999046325695</v>
      </c>
      <c r="C255">
        <v>16.659999847412099</v>
      </c>
      <c r="D255">
        <v>0</v>
      </c>
      <c r="E255">
        <v>27.073654028252399</v>
      </c>
      <c r="F255" s="36">
        <f t="shared" si="83"/>
        <v>2.6866860049341623</v>
      </c>
      <c r="G255" s="41">
        <f t="shared" si="90"/>
        <v>0.78274184290989135</v>
      </c>
      <c r="H255" s="42">
        <f t="shared" si="91"/>
        <v>1.5654836858197827E-2</v>
      </c>
      <c r="I255" s="61">
        <f t="shared" si="84"/>
        <v>12.684999883174889</v>
      </c>
      <c r="J255" s="35" t="str">
        <f t="shared" si="85"/>
        <v xml:space="preserve"> </v>
      </c>
      <c r="K255" s="89">
        <f t="shared" si="94"/>
        <v>1</v>
      </c>
      <c r="L255" s="89">
        <f t="shared" si="99"/>
        <v>1</v>
      </c>
      <c r="M255" s="168">
        <f t="shared" si="103"/>
        <v>6.4502107207017531E-2</v>
      </c>
      <c r="N255" s="165">
        <f t="shared" si="106"/>
        <v>0</v>
      </c>
      <c r="O255" s="70">
        <f t="shared" si="96"/>
        <v>1</v>
      </c>
      <c r="P255" s="102">
        <f t="shared" si="100"/>
        <v>1.6420001983642352</v>
      </c>
      <c r="Q255" s="6" t="str">
        <f t="shared" si="82"/>
        <v/>
      </c>
      <c r="R255" s="85">
        <f t="shared" si="104"/>
        <v>0</v>
      </c>
      <c r="S255" s="27">
        <v>34951</v>
      </c>
      <c r="T255">
        <v>5.9899997711181596</v>
      </c>
      <c r="U255">
        <v>16.2399997711182</v>
      </c>
      <c r="V255">
        <v>0.10000000149011599</v>
      </c>
      <c r="W255">
        <v>27.073654028252399</v>
      </c>
      <c r="X255" s="36">
        <f t="shared" si="86"/>
        <v>2.3528473542519426</v>
      </c>
      <c r="Y255" s="41">
        <f t="shared" si="92"/>
        <v>13.13832700616581</v>
      </c>
      <c r="Z255" s="42">
        <f t="shared" si="93"/>
        <v>0.26276654012331618</v>
      </c>
      <c r="AA255" s="61">
        <f t="shared" si="87"/>
        <v>13.677499771118189</v>
      </c>
      <c r="AB255" s="35">
        <f t="shared" si="88"/>
        <v>1</v>
      </c>
      <c r="AC255" s="76" t="str">
        <f t="shared" si="95"/>
        <v/>
      </c>
      <c r="AD255" s="89">
        <f t="shared" si="98"/>
        <v>1</v>
      </c>
      <c r="AE255" s="168">
        <f t="shared" si="102"/>
        <v>7.5168136367509977E-2</v>
      </c>
      <c r="AF255" s="165">
        <f t="shared" si="107"/>
        <v>0</v>
      </c>
      <c r="AG255" s="70">
        <f t="shared" si="97"/>
        <v>1</v>
      </c>
      <c r="AH255" s="102">
        <f t="shared" si="101"/>
        <v>0</v>
      </c>
      <c r="AI255" s="6">
        <f t="shared" si="89"/>
        <v>34951</v>
      </c>
      <c r="AJ255" s="85">
        <f t="shared" si="105"/>
        <v>1</v>
      </c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CO255">
        <v>4.9000000000000004</v>
      </c>
      <c r="CP255">
        <v>24</v>
      </c>
      <c r="CS255">
        <v>3.4</v>
      </c>
    </row>
    <row r="256" spans="1:97" ht="15.6">
      <c r="A256" s="27">
        <v>34587</v>
      </c>
      <c r="B256">
        <v>0.270000010728836</v>
      </c>
      <c r="C256">
        <v>18.420000076293899</v>
      </c>
      <c r="D256">
        <v>0</v>
      </c>
      <c r="E256">
        <v>27.334698425366199</v>
      </c>
      <c r="F256" s="36">
        <f t="shared" si="83"/>
        <v>2.9675920614597566</v>
      </c>
      <c r="G256" s="41">
        <f t="shared" si="90"/>
        <v>0</v>
      </c>
      <c r="H256" s="42">
        <f t="shared" si="91"/>
        <v>0</v>
      </c>
      <c r="I256" s="61">
        <f t="shared" si="84"/>
        <v>13.882500059902632</v>
      </c>
      <c r="J256" s="35" t="str">
        <f t="shared" si="85"/>
        <v xml:space="preserve"> </v>
      </c>
      <c r="K256" s="89" t="str">
        <f t="shared" si="94"/>
        <v/>
      </c>
      <c r="L256" s="89">
        <f t="shared" si="99"/>
        <v>1</v>
      </c>
      <c r="M256" s="168">
        <f t="shared" si="103"/>
        <v>7.7364244798518278E-2</v>
      </c>
      <c r="N256" s="165">
        <f t="shared" si="106"/>
        <v>0</v>
      </c>
      <c r="O256" s="70">
        <f t="shared" si="96"/>
        <v>1</v>
      </c>
      <c r="P256" s="102">
        <f t="shared" si="100"/>
        <v>1.6420001983642352</v>
      </c>
      <c r="Q256" s="6" t="str">
        <f t="shared" si="82"/>
        <v/>
      </c>
      <c r="R256" s="85">
        <f t="shared" si="104"/>
        <v>0</v>
      </c>
      <c r="S256" s="27">
        <v>34952</v>
      </c>
      <c r="T256">
        <v>0.82999998331069902</v>
      </c>
      <c r="U256">
        <v>16</v>
      </c>
      <c r="V256">
        <v>0</v>
      </c>
      <c r="W256">
        <v>27.334698425366199</v>
      </c>
      <c r="X256" s="36">
        <f t="shared" si="86"/>
        <v>2.62010497056959</v>
      </c>
      <c r="Y256" s="41">
        <f t="shared" si="92"/>
        <v>11.042243029710137</v>
      </c>
      <c r="Z256" s="42">
        <f t="shared" si="93"/>
        <v>0.22084486059420275</v>
      </c>
      <c r="AA256" s="61">
        <f t="shared" si="87"/>
        <v>12.207499995827675</v>
      </c>
      <c r="AB256" s="35">
        <f t="shared" si="88"/>
        <v>1</v>
      </c>
      <c r="AC256" s="76" t="str">
        <f t="shared" si="95"/>
        <v/>
      </c>
      <c r="AD256" s="89">
        <f t="shared" si="98"/>
        <v>1</v>
      </c>
      <c r="AE256" s="168">
        <f t="shared" si="102"/>
        <v>5.9409285677564441E-2</v>
      </c>
      <c r="AF256" s="165">
        <f t="shared" si="107"/>
        <v>0</v>
      </c>
      <c r="AG256" s="70">
        <f t="shared" si="97"/>
        <v>1</v>
      </c>
      <c r="AH256" s="102">
        <f t="shared" si="101"/>
        <v>0</v>
      </c>
      <c r="AI256" s="6" t="str">
        <f t="shared" si="89"/>
        <v/>
      </c>
      <c r="AJ256" s="85">
        <f t="shared" si="105"/>
        <v>1</v>
      </c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CO256">
        <v>1</v>
      </c>
      <c r="CP256">
        <v>29</v>
      </c>
      <c r="CS256">
        <v>0</v>
      </c>
    </row>
    <row r="257" spans="1:97" ht="15.6">
      <c r="A257" s="27">
        <v>34588</v>
      </c>
      <c r="B257">
        <v>2.1900000572204599</v>
      </c>
      <c r="C257">
        <v>21.2600002288818</v>
      </c>
      <c r="D257">
        <v>0</v>
      </c>
      <c r="E257">
        <v>27.5962351178812</v>
      </c>
      <c r="F257" s="36">
        <f t="shared" si="83"/>
        <v>3.3402336354576336</v>
      </c>
      <c r="G257" s="41">
        <f t="shared" si="90"/>
        <v>0</v>
      </c>
      <c r="H257" s="42">
        <f t="shared" si="91"/>
        <v>0</v>
      </c>
      <c r="I257" s="61">
        <f t="shared" si="84"/>
        <v>16.492500185966463</v>
      </c>
      <c r="J257" s="35" t="str">
        <f t="shared" si="85"/>
        <v xml:space="preserve"> </v>
      </c>
      <c r="K257" s="89" t="str">
        <f t="shared" si="94"/>
        <v/>
      </c>
      <c r="L257" s="89">
        <f t="shared" si="99"/>
        <v>1</v>
      </c>
      <c r="M257" s="168">
        <f t="shared" si="103"/>
        <v>0.10325030271286506</v>
      </c>
      <c r="N257" s="165">
        <f t="shared" si="106"/>
        <v>0</v>
      </c>
      <c r="O257" s="70">
        <f t="shared" si="96"/>
        <v>1</v>
      </c>
      <c r="P257" s="102">
        <f t="shared" si="100"/>
        <v>1.6420001983642352</v>
      </c>
      <c r="Q257" s="6" t="str">
        <f t="shared" si="82"/>
        <v/>
      </c>
      <c r="R257" s="85">
        <f t="shared" si="104"/>
        <v>0</v>
      </c>
      <c r="S257" s="27">
        <v>34953</v>
      </c>
      <c r="T257">
        <v>3.5999999046325701</v>
      </c>
      <c r="U257">
        <v>15.8500003814697</v>
      </c>
      <c r="V257">
        <v>0</v>
      </c>
      <c r="W257">
        <v>27.5962351178812</v>
      </c>
      <c r="X257" s="36">
        <f t="shared" si="86"/>
        <v>2.4957838540103792</v>
      </c>
      <c r="Y257" s="41">
        <f t="shared" si="92"/>
        <v>9.0456159465018331</v>
      </c>
      <c r="Z257" s="42">
        <f t="shared" si="93"/>
        <v>0.18091231893003668</v>
      </c>
      <c r="AA257" s="61">
        <f t="shared" si="87"/>
        <v>12.787500262260417</v>
      </c>
      <c r="AB257" s="35" t="str">
        <f t="shared" si="88"/>
        <v xml:space="preserve"> </v>
      </c>
      <c r="AC257" s="76" t="str">
        <f t="shared" si="95"/>
        <v/>
      </c>
      <c r="AD257" s="89">
        <f t="shared" si="98"/>
        <v>1</v>
      </c>
      <c r="AE257" s="168">
        <f t="shared" si="102"/>
        <v>6.5601086406750442E-2</v>
      </c>
      <c r="AF257" s="165">
        <f t="shared" si="107"/>
        <v>0</v>
      </c>
      <c r="AG257" s="70">
        <f t="shared" si="97"/>
        <v>1</v>
      </c>
      <c r="AH257" s="102">
        <f t="shared" si="101"/>
        <v>0</v>
      </c>
      <c r="AI257" s="6" t="str">
        <f t="shared" si="89"/>
        <v/>
      </c>
      <c r="AJ257" s="85">
        <f t="shared" si="105"/>
        <v>1</v>
      </c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CO257">
        <v>2.5</v>
      </c>
      <c r="CP257">
        <v>28.5</v>
      </c>
      <c r="CS257">
        <v>0</v>
      </c>
    </row>
    <row r="258" spans="1:97" ht="15.6">
      <c r="A258" s="27">
        <v>34589</v>
      </c>
      <c r="B258">
        <v>5.96000003814697</v>
      </c>
      <c r="C258">
        <v>24.459999084472699</v>
      </c>
      <c r="D258">
        <v>0</v>
      </c>
      <c r="E258">
        <v>27.8581658749446</v>
      </c>
      <c r="F258" s="36">
        <f t="shared" si="83"/>
        <v>3.7131769271582193</v>
      </c>
      <c r="G258" s="41">
        <f t="shared" si="90"/>
        <v>0</v>
      </c>
      <c r="H258" s="42">
        <f t="shared" si="91"/>
        <v>0</v>
      </c>
      <c r="I258" s="61">
        <f t="shared" si="84"/>
        <v>19.834999322891267</v>
      </c>
      <c r="J258" s="35" t="str">
        <f t="shared" si="85"/>
        <v xml:space="preserve"> </v>
      </c>
      <c r="K258" s="89" t="str">
        <f t="shared" si="94"/>
        <v/>
      </c>
      <c r="L258" s="89">
        <f t="shared" si="99"/>
        <v>1</v>
      </c>
      <c r="M258" s="168">
        <f t="shared" si="103"/>
        <v>0.11315417518051418</v>
      </c>
      <c r="N258" s="165">
        <f t="shared" si="106"/>
        <v>0</v>
      </c>
      <c r="O258" s="70">
        <f t="shared" si="96"/>
        <v>1</v>
      </c>
      <c r="P258" s="102">
        <f t="shared" si="100"/>
        <v>2.1719995498657196</v>
      </c>
      <c r="Q258" s="6" t="str">
        <f t="shared" si="82"/>
        <v/>
      </c>
      <c r="R258" s="85">
        <f t="shared" si="104"/>
        <v>0</v>
      </c>
      <c r="S258" s="27">
        <v>34954</v>
      </c>
      <c r="T258">
        <v>0.81999999284744296</v>
      </c>
      <c r="U258">
        <v>16.809999465942401</v>
      </c>
      <c r="V258">
        <v>0</v>
      </c>
      <c r="W258">
        <v>27.8581658749446</v>
      </c>
      <c r="X258" s="36">
        <f t="shared" si="86"/>
        <v>2.7833316776845622</v>
      </c>
      <c r="Y258" s="41">
        <f t="shared" si="92"/>
        <v>6.8189506043541837</v>
      </c>
      <c r="Z258" s="42">
        <f t="shared" si="93"/>
        <v>0.13637901208708367</v>
      </c>
      <c r="AA258" s="61">
        <f t="shared" si="87"/>
        <v>12.812499597668662</v>
      </c>
      <c r="AB258" s="35" t="str">
        <f t="shared" si="88"/>
        <v xml:space="preserve"> </v>
      </c>
      <c r="AC258" s="76" t="str">
        <f t="shared" si="95"/>
        <v/>
      </c>
      <c r="AD258" s="89">
        <f t="shared" si="98"/>
        <v>1</v>
      </c>
      <c r="AE258" s="168">
        <f t="shared" si="102"/>
        <v>6.5869344463598975E-2</v>
      </c>
      <c r="AF258" s="165">
        <f t="shared" si="107"/>
        <v>0</v>
      </c>
      <c r="AG258" s="70">
        <f t="shared" si="97"/>
        <v>1</v>
      </c>
      <c r="AH258" s="102">
        <f t="shared" si="101"/>
        <v>0</v>
      </c>
      <c r="AI258" s="6" t="str">
        <f t="shared" si="89"/>
        <v/>
      </c>
      <c r="AJ258" s="85">
        <f t="shared" si="105"/>
        <v>1</v>
      </c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CO258">
        <v>4.5999999999999996</v>
      </c>
      <c r="CP258">
        <v>20.2</v>
      </c>
      <c r="CS258">
        <v>0</v>
      </c>
    </row>
    <row r="259" spans="1:97" ht="15.6">
      <c r="A259" s="27">
        <v>34590</v>
      </c>
      <c r="B259">
        <v>5.1599998474121103</v>
      </c>
      <c r="C259">
        <v>15.8699998855591</v>
      </c>
      <c r="D259">
        <v>0</v>
      </c>
      <c r="E259">
        <v>28.120392465703699</v>
      </c>
      <c r="F259" s="36">
        <f t="shared" si="83"/>
        <v>2.4462138989780109</v>
      </c>
      <c r="G259" s="41">
        <f t="shared" si="90"/>
        <v>0</v>
      </c>
      <c r="H259" s="42">
        <f t="shared" si="91"/>
        <v>0</v>
      </c>
      <c r="I259" s="61">
        <f t="shared" si="84"/>
        <v>13.192499876022353</v>
      </c>
      <c r="J259" s="35" t="str">
        <f t="shared" si="85"/>
        <v xml:space="preserve"> </v>
      </c>
      <c r="K259" s="89" t="str">
        <f t="shared" si="94"/>
        <v/>
      </c>
      <c r="L259" s="89">
        <f t="shared" si="99"/>
        <v>1</v>
      </c>
      <c r="M259" s="168">
        <f t="shared" si="103"/>
        <v>6.9954050747402477E-2</v>
      </c>
      <c r="N259" s="165">
        <f t="shared" si="106"/>
        <v>0</v>
      </c>
      <c r="O259" s="70">
        <f t="shared" si="96"/>
        <v>1</v>
      </c>
      <c r="P259" s="102">
        <f t="shared" si="100"/>
        <v>0.66799945831301388</v>
      </c>
      <c r="Q259" s="6" t="str">
        <f t="shared" ref="Q259:Q322" si="108">IF(R259&gt;R258,A259,"")</f>
        <v/>
      </c>
      <c r="R259" s="85">
        <f t="shared" si="104"/>
        <v>0</v>
      </c>
      <c r="S259" s="27">
        <v>34955</v>
      </c>
      <c r="T259">
        <v>3.6900000572204599</v>
      </c>
      <c r="U259">
        <v>19.2399997711182</v>
      </c>
      <c r="V259">
        <v>0</v>
      </c>
      <c r="W259">
        <v>28.120392465703699</v>
      </c>
      <c r="X259" s="36">
        <f t="shared" si="86"/>
        <v>3.0464696030149616</v>
      </c>
      <c r="Y259" s="41">
        <f t="shared" si="92"/>
        <v>4.3817749219422142</v>
      </c>
      <c r="Z259" s="42">
        <f t="shared" si="93"/>
        <v>8.7635498438844286E-2</v>
      </c>
      <c r="AA259" s="61">
        <f t="shared" si="87"/>
        <v>15.352499842643764</v>
      </c>
      <c r="AB259" s="35" t="str">
        <f t="shared" si="88"/>
        <v xml:space="preserve"> </v>
      </c>
      <c r="AC259" s="76" t="str">
        <f t="shared" si="95"/>
        <v/>
      </c>
      <c r="AD259" s="89">
        <f t="shared" si="98"/>
        <v>1</v>
      </c>
      <c r="AE259" s="168">
        <f t="shared" si="102"/>
        <v>9.2642973585810875E-2</v>
      </c>
      <c r="AF259" s="165">
        <f t="shared" si="107"/>
        <v>0</v>
      </c>
      <c r="AG259" s="70">
        <f t="shared" si="97"/>
        <v>1</v>
      </c>
      <c r="AH259" s="102">
        <f t="shared" si="101"/>
        <v>0</v>
      </c>
      <c r="AI259" s="6" t="str">
        <f t="shared" si="89"/>
        <v/>
      </c>
      <c r="AJ259" s="85">
        <f t="shared" si="105"/>
        <v>1</v>
      </c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CO259">
        <v>-0.5</v>
      </c>
      <c r="CP259" s="39">
        <v>20.2</v>
      </c>
      <c r="CS259">
        <v>0</v>
      </c>
    </row>
    <row r="260" spans="1:97" ht="15.6">
      <c r="A260" s="27">
        <v>34591</v>
      </c>
      <c r="B260">
        <v>5.5300002098083496</v>
      </c>
      <c r="C260">
        <v>15.8999996185303</v>
      </c>
      <c r="D260">
        <v>0.20000000298023199</v>
      </c>
      <c r="E260">
        <v>28.382816659305401</v>
      </c>
      <c r="F260" s="36">
        <f t="shared" ref="F260:F323" si="109">0.0023*(AVERAGE(B260:C260)+17.8)*(C260-B260)^0.5*E260/2.45</f>
        <v>2.4466958420997345</v>
      </c>
      <c r="G260" s="41">
        <f t="shared" si="90"/>
        <v>0</v>
      </c>
      <c r="H260" s="42">
        <f t="shared" si="91"/>
        <v>0</v>
      </c>
      <c r="I260" s="61">
        <f t="shared" ref="I260:I323" si="110">(C260-(C260-B260)/4)</f>
        <v>13.307499766349812</v>
      </c>
      <c r="J260" s="35" t="str">
        <f t="shared" ref="J260:J323" si="111">IF(H260&gt;$AN$3,1," ")</f>
        <v xml:space="preserve"> </v>
      </c>
      <c r="K260" s="89" t="str">
        <f t="shared" si="94"/>
        <v/>
      </c>
      <c r="L260" s="89">
        <f t="shared" si="99"/>
        <v>1</v>
      </c>
      <c r="M260" s="168">
        <f t="shared" si="103"/>
        <v>7.1191385771001633E-2</v>
      </c>
      <c r="N260" s="165">
        <f t="shared" si="106"/>
        <v>0</v>
      </c>
      <c r="O260" s="70">
        <f t="shared" si="96"/>
        <v>1</v>
      </c>
      <c r="P260" s="102">
        <f t="shared" si="100"/>
        <v>0.66799945831301388</v>
      </c>
      <c r="Q260" s="6" t="str">
        <f t="shared" si="108"/>
        <v/>
      </c>
      <c r="R260" s="85">
        <f t="shared" si="104"/>
        <v>0</v>
      </c>
      <c r="S260" s="27">
        <v>34956</v>
      </c>
      <c r="T260">
        <v>10.7399997711182</v>
      </c>
      <c r="U260">
        <v>15.5</v>
      </c>
      <c r="V260">
        <v>0.80000001192092896</v>
      </c>
      <c r="W260">
        <v>28.382816659305401</v>
      </c>
      <c r="X260" s="36">
        <f t="shared" ref="X260:X323" si="112">0.0023*(AVERAGE(T260:U260)+17.8)*(U260-T260)^0.5*W260/2.45</f>
        <v>1.7974640536126207</v>
      </c>
      <c r="Y260" s="41">
        <f t="shared" si="92"/>
        <v>3.7438036909730465</v>
      </c>
      <c r="Z260" s="42">
        <f t="shared" si="93"/>
        <v>7.4876073819460931E-2</v>
      </c>
      <c r="AA260" s="61">
        <f t="shared" ref="AA260:AA323" si="113">(U260-(U260-T260)/4)</f>
        <v>14.30999994277955</v>
      </c>
      <c r="AB260" s="35" t="str">
        <f t="shared" ref="AB260:AB323" si="114">IF(Z260&gt;AN$3,1," ")</f>
        <v xml:space="preserve"> </v>
      </c>
      <c r="AC260" s="76" t="str">
        <f t="shared" si="95"/>
        <v/>
      </c>
      <c r="AD260" s="89">
        <f t="shared" si="98"/>
        <v>1</v>
      </c>
      <c r="AE260" s="168">
        <f t="shared" si="102"/>
        <v>8.1911456293139978E-2</v>
      </c>
      <c r="AF260" s="165">
        <f t="shared" si="107"/>
        <v>0</v>
      </c>
      <c r="AG260" s="70">
        <f t="shared" si="97"/>
        <v>1</v>
      </c>
      <c r="AH260" s="102">
        <f t="shared" si="101"/>
        <v>0</v>
      </c>
      <c r="AI260" s="6" t="str">
        <f t="shared" ref="AI260:AI323" si="115">IF(AJ260&gt;AJ259,S260,"")</f>
        <v/>
      </c>
      <c r="AJ260" s="85">
        <f t="shared" si="105"/>
        <v>1</v>
      </c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CO260">
        <v>8.1999999999999993</v>
      </c>
      <c r="CP260">
        <v>21</v>
      </c>
      <c r="CS260">
        <v>2</v>
      </c>
    </row>
    <row r="261" spans="1:97" ht="15.6">
      <c r="A261" s="27">
        <v>34592</v>
      </c>
      <c r="B261">
        <v>5.9999998658895499E-2</v>
      </c>
      <c r="C261">
        <v>17.0100002288818</v>
      </c>
      <c r="D261">
        <v>0</v>
      </c>
      <c r="E261">
        <v>28.6453402248972</v>
      </c>
      <c r="F261" s="36">
        <f t="shared" si="109"/>
        <v>2.9156401040848263</v>
      </c>
      <c r="G261" s="41">
        <f t="shared" ref="G261:G324" si="116">IF((D261+G260-($AN$2*F261))&gt;0,IF((D261+G260-($AN$2*F261))&gt;$AN$1,$AN$1,(D261+G260-($AN$2*F261))),0)</f>
        <v>0</v>
      </c>
      <c r="H261" s="42">
        <f t="shared" ref="H261:H324" si="117">IF(G261/$AN$1&gt;1,1,G261/$AN$1)</f>
        <v>0</v>
      </c>
      <c r="I261" s="61">
        <f t="shared" si="110"/>
        <v>12.772500171326074</v>
      </c>
      <c r="J261" s="35" t="str">
        <f t="shared" si="111"/>
        <v xml:space="preserve"> </v>
      </c>
      <c r="K261" s="89" t="str">
        <f t="shared" si="94"/>
        <v/>
      </c>
      <c r="L261" s="89">
        <f t="shared" si="99"/>
        <v>1</v>
      </c>
      <c r="M261" s="168">
        <f t="shared" si="103"/>
        <v>6.5440165785390039E-2</v>
      </c>
      <c r="N261" s="165">
        <f t="shared" si="106"/>
        <v>0</v>
      </c>
      <c r="O261" s="70">
        <f t="shared" si="96"/>
        <v>1</v>
      </c>
      <c r="P261" s="102">
        <f t="shared" si="100"/>
        <v>0.66799945831301388</v>
      </c>
      <c r="Q261" s="6">
        <f t="shared" si="108"/>
        <v>34592</v>
      </c>
      <c r="R261" s="85">
        <f t="shared" si="104"/>
        <v>1</v>
      </c>
      <c r="S261" s="27">
        <v>34957</v>
      </c>
      <c r="T261">
        <v>4.4200000762939498</v>
      </c>
      <c r="U261">
        <v>18.610000610351602</v>
      </c>
      <c r="V261">
        <v>1.70000004768372</v>
      </c>
      <c r="W261">
        <v>28.6453402248972</v>
      </c>
      <c r="X261" s="36">
        <f t="shared" si="112"/>
        <v>2.9695924197960597</v>
      </c>
      <c r="Y261" s="41">
        <f t="shared" ref="Y261:Y324" si="118">IF((V261+Y260-($AN$2*X261))&gt;0,IF((V261+Y260-($AN$2*X261))&gt;$AN$1,$AN$1,(V261+Y260-($AN$2*X261))),0)</f>
        <v>3.0681298028199189</v>
      </c>
      <c r="Z261" s="42">
        <f t="shared" ref="Z261:Z324" si="119">IF(Y261/$AN$1&gt;1,1,Y261/$AN$1)</f>
        <v>6.1362596056398377E-2</v>
      </c>
      <c r="AA261" s="61">
        <f t="shared" si="113"/>
        <v>15.062500476837188</v>
      </c>
      <c r="AB261" s="35" t="str">
        <f t="shared" si="114"/>
        <v xml:space="preserve"> </v>
      </c>
      <c r="AC261" s="76" t="str">
        <f t="shared" si="95"/>
        <v/>
      </c>
      <c r="AD261" s="89">
        <f t="shared" si="98"/>
        <v>1</v>
      </c>
      <c r="AE261" s="168">
        <f t="shared" si="102"/>
        <v>8.9727795910269956E-2</v>
      </c>
      <c r="AF261" s="165">
        <f t="shared" si="107"/>
        <v>0</v>
      </c>
      <c r="AG261" s="70">
        <f t="shared" si="97"/>
        <v>1</v>
      </c>
      <c r="AH261" s="102">
        <f t="shared" si="101"/>
        <v>0</v>
      </c>
      <c r="AI261" s="6" t="str">
        <f t="shared" si="115"/>
        <v/>
      </c>
      <c r="AJ261" s="85">
        <f t="shared" si="105"/>
        <v>0</v>
      </c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CO261">
        <v>0.6</v>
      </c>
      <c r="CP261">
        <v>24.2</v>
      </c>
      <c r="CS261">
        <v>0</v>
      </c>
    </row>
    <row r="262" spans="1:97" ht="15.6">
      <c r="A262" s="27">
        <v>34593</v>
      </c>
      <c r="B262">
        <v>3.4800000190734899</v>
      </c>
      <c r="C262">
        <v>15.2399997711182</v>
      </c>
      <c r="D262">
        <v>0</v>
      </c>
      <c r="E262">
        <v>28.9078695921589</v>
      </c>
      <c r="F262" s="36">
        <f t="shared" si="109"/>
        <v>2.5276169483159969</v>
      </c>
      <c r="G262" s="41">
        <f t="shared" si="116"/>
        <v>0</v>
      </c>
      <c r="H262" s="42">
        <f t="shared" si="117"/>
        <v>0</v>
      </c>
      <c r="I262" s="61">
        <f t="shared" si="110"/>
        <v>12.299999833107023</v>
      </c>
      <c r="J262" s="35" t="str">
        <f t="shared" si="111"/>
        <v xml:space="preserve"> </v>
      </c>
      <c r="K262" s="89" t="str">
        <f t="shared" ref="K262:K325" si="120">IF((SUM(D258:D262))&gt;$AN$6,1,"")</f>
        <v/>
      </c>
      <c r="L262" s="89">
        <f t="shared" si="99"/>
        <v>1</v>
      </c>
      <c r="M262" s="168">
        <f t="shared" si="103"/>
        <v>6.0391653707162762E-2</v>
      </c>
      <c r="N262" s="165">
        <f t="shared" si="106"/>
        <v>0</v>
      </c>
      <c r="O262" s="70">
        <f t="shared" si="96"/>
        <v>1</v>
      </c>
      <c r="P262" s="102">
        <f t="shared" si="100"/>
        <v>0.66799945831301388</v>
      </c>
      <c r="Q262" s="6" t="str">
        <f t="shared" si="108"/>
        <v/>
      </c>
      <c r="R262" s="85">
        <f t="shared" si="104"/>
        <v>1</v>
      </c>
      <c r="S262" s="27">
        <v>34958</v>
      </c>
      <c r="T262">
        <v>4.3299999237060502</v>
      </c>
      <c r="U262">
        <v>20.360000610351602</v>
      </c>
      <c r="V262">
        <v>0.69999998807907104</v>
      </c>
      <c r="W262">
        <v>28.9078695921589</v>
      </c>
      <c r="X262" s="36">
        <f t="shared" si="112"/>
        <v>3.2753664868280463</v>
      </c>
      <c r="Y262" s="41">
        <f t="shared" si="118"/>
        <v>1.1478366014365529</v>
      </c>
      <c r="Z262" s="42">
        <f t="shared" si="119"/>
        <v>2.2956732028731056E-2</v>
      </c>
      <c r="AA262" s="61">
        <f t="shared" si="113"/>
        <v>16.352500438690214</v>
      </c>
      <c r="AB262" s="35" t="str">
        <f t="shared" si="114"/>
        <v xml:space="preserve"> </v>
      </c>
      <c r="AC262" s="76" t="str">
        <f t="shared" ref="AC262:AC325" si="121">IF((SUM(V258:V262))&gt;$AN$6,1,"")</f>
        <v/>
      </c>
      <c r="AD262" s="89">
        <f t="shared" si="98"/>
        <v>1</v>
      </c>
      <c r="AE262" s="168">
        <f t="shared" si="102"/>
        <v>0.10204083007468827</v>
      </c>
      <c r="AF262" s="165">
        <f t="shared" si="107"/>
        <v>0</v>
      </c>
      <c r="AG262" s="70">
        <f t="shared" si="97"/>
        <v>1</v>
      </c>
      <c r="AH262" s="102">
        <f t="shared" si="101"/>
        <v>0</v>
      </c>
      <c r="AI262" s="6" t="str">
        <f t="shared" si="115"/>
        <v/>
      </c>
      <c r="AJ262" s="85">
        <f t="shared" si="105"/>
        <v>0</v>
      </c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CO262">
        <v>-0.1</v>
      </c>
      <c r="CP262">
        <v>25.1</v>
      </c>
      <c r="CS262">
        <v>0</v>
      </c>
    </row>
    <row r="263" spans="1:97" ht="15.6">
      <c r="A263" s="27">
        <v>34594</v>
      </c>
      <c r="B263">
        <v>7.0000000298023196E-2</v>
      </c>
      <c r="C263">
        <v>14.8599996566772</v>
      </c>
      <c r="D263">
        <v>0</v>
      </c>
      <c r="E263">
        <v>29.170329832902599</v>
      </c>
      <c r="F263" s="36">
        <f t="shared" si="109"/>
        <v>2.6607647172807423</v>
      </c>
      <c r="G263" s="41">
        <f t="shared" si="116"/>
        <v>0</v>
      </c>
      <c r="H263" s="42">
        <f t="shared" si="117"/>
        <v>0</v>
      </c>
      <c r="I263" s="61">
        <f t="shared" si="110"/>
        <v>11.162499742582405</v>
      </c>
      <c r="J263" s="35" t="str">
        <f t="shared" si="111"/>
        <v xml:space="preserve"> </v>
      </c>
      <c r="K263" s="89" t="str">
        <f t="shared" si="120"/>
        <v/>
      </c>
      <c r="L263" s="89">
        <f t="shared" si="99"/>
        <v>1</v>
      </c>
      <c r="M263" s="168">
        <f t="shared" si="103"/>
        <v>4.8523670338490976E-2</v>
      </c>
      <c r="N263" s="165">
        <f t="shared" si="106"/>
        <v>0</v>
      </c>
      <c r="O263" s="70">
        <f t="shared" si="96"/>
        <v>1</v>
      </c>
      <c r="P263" s="102">
        <f t="shared" si="100"/>
        <v>0.66799945831301388</v>
      </c>
      <c r="Q263" s="6" t="str">
        <f t="shared" si="108"/>
        <v/>
      </c>
      <c r="R263" s="85">
        <f t="shared" si="104"/>
        <v>1</v>
      </c>
      <c r="S263" s="27">
        <v>34959</v>
      </c>
      <c r="T263">
        <v>5.9699997901916504</v>
      </c>
      <c r="U263">
        <v>20.290000915527301</v>
      </c>
      <c r="V263">
        <v>0</v>
      </c>
      <c r="W263">
        <v>29.170329832902599</v>
      </c>
      <c r="X263" s="36">
        <f t="shared" si="112"/>
        <v>3.2051956336188065</v>
      </c>
      <c r="Y263" s="41">
        <f t="shared" si="118"/>
        <v>0</v>
      </c>
      <c r="Z263" s="42">
        <f t="shared" si="119"/>
        <v>0</v>
      </c>
      <c r="AA263" s="61">
        <f t="shared" si="113"/>
        <v>16.710000634193388</v>
      </c>
      <c r="AB263" s="35" t="str">
        <f t="shared" si="114"/>
        <v xml:space="preserve"> </v>
      </c>
      <c r="AC263" s="76" t="str">
        <f t="shared" si="121"/>
        <v/>
      </c>
      <c r="AD263" s="89">
        <f t="shared" si="98"/>
        <v>1</v>
      </c>
      <c r="AE263" s="168">
        <f t="shared" si="102"/>
        <v>0.1050638374410162</v>
      </c>
      <c r="AF263" s="165">
        <f t="shared" si="107"/>
        <v>0</v>
      </c>
      <c r="AG263" s="70">
        <f t="shared" si="97"/>
        <v>1</v>
      </c>
      <c r="AH263" s="102">
        <f t="shared" si="101"/>
        <v>0</v>
      </c>
      <c r="AI263" s="6" t="str">
        <f t="shared" si="115"/>
        <v/>
      </c>
      <c r="AJ263" s="85">
        <f t="shared" si="105"/>
        <v>0</v>
      </c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CO263">
        <v>1.8</v>
      </c>
      <c r="CP263">
        <v>28.1</v>
      </c>
      <c r="CS263">
        <v>6.2</v>
      </c>
    </row>
    <row r="264" spans="1:97" ht="15.6">
      <c r="A264" s="27">
        <v>34595</v>
      </c>
      <c r="B264">
        <v>6.7800002098083496</v>
      </c>
      <c r="C264">
        <v>16.309999465942401</v>
      </c>
      <c r="D264">
        <v>0</v>
      </c>
      <c r="E264">
        <v>29.432650679473099</v>
      </c>
      <c r="F264" s="36">
        <f t="shared" si="109"/>
        <v>2.5030623772583671</v>
      </c>
      <c r="G264" s="41">
        <f t="shared" si="116"/>
        <v>0</v>
      </c>
      <c r="H264" s="42">
        <f t="shared" si="117"/>
        <v>0</v>
      </c>
      <c r="I264" s="61">
        <f t="shared" si="110"/>
        <v>13.927499651908889</v>
      </c>
      <c r="J264" s="35" t="str">
        <f t="shared" si="111"/>
        <v xml:space="preserve"> </v>
      </c>
      <c r="K264" s="89" t="str">
        <f t="shared" si="120"/>
        <v/>
      </c>
      <c r="L264" s="89">
        <f t="shared" si="99"/>
        <v>1</v>
      </c>
      <c r="M264" s="168">
        <f t="shared" si="103"/>
        <v>7.7845223726819943E-2</v>
      </c>
      <c r="N264" s="165">
        <f t="shared" si="106"/>
        <v>0</v>
      </c>
      <c r="O264" s="70">
        <f t="shared" si="96"/>
        <v>1</v>
      </c>
      <c r="P264" s="102">
        <f t="shared" si="100"/>
        <v>0.66799945831301388</v>
      </c>
      <c r="Q264" s="6" t="str">
        <f t="shared" si="108"/>
        <v/>
      </c>
      <c r="R264" s="85">
        <f t="shared" si="104"/>
        <v>1</v>
      </c>
      <c r="S264" s="27">
        <v>34960</v>
      </c>
      <c r="T264">
        <v>5.6599998474121103</v>
      </c>
      <c r="U264">
        <v>21.149999618530298</v>
      </c>
      <c r="V264">
        <v>0.5</v>
      </c>
      <c r="W264">
        <v>29.432650679473099</v>
      </c>
      <c r="X264" s="36">
        <f t="shared" si="112"/>
        <v>3.3934465777028064</v>
      </c>
      <c r="Y264" s="41">
        <f t="shared" si="118"/>
        <v>0</v>
      </c>
      <c r="Z264" s="42">
        <f t="shared" si="119"/>
        <v>0</v>
      </c>
      <c r="AA264" s="61">
        <f t="shared" si="113"/>
        <v>17.27749967575075</v>
      </c>
      <c r="AB264" s="35" t="str">
        <f t="shared" si="114"/>
        <v xml:space="preserve"> </v>
      </c>
      <c r="AC264" s="76" t="str">
        <f t="shared" si="121"/>
        <v/>
      </c>
      <c r="AD264" s="89">
        <f t="shared" si="98"/>
        <v>1</v>
      </c>
      <c r="AE264" s="168">
        <f t="shared" si="102"/>
        <v>0.10935455411219067</v>
      </c>
      <c r="AF264" s="165">
        <f t="shared" si="107"/>
        <v>0</v>
      </c>
      <c r="AG264" s="70">
        <f t="shared" si="97"/>
        <v>1</v>
      </c>
      <c r="AH264" s="102">
        <f t="shared" si="101"/>
        <v>0</v>
      </c>
      <c r="AI264" s="6" t="str">
        <f t="shared" si="115"/>
        <v/>
      </c>
      <c r="AJ264" s="85">
        <f t="shared" si="105"/>
        <v>0</v>
      </c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CO264">
        <v>3.2</v>
      </c>
      <c r="CP264">
        <v>29</v>
      </c>
      <c r="CS264">
        <v>0</v>
      </c>
    </row>
    <row r="265" spans="1:97" ht="15.6">
      <c r="A265" s="27">
        <v>34596</v>
      </c>
      <c r="B265">
        <v>2.0799999237060498</v>
      </c>
      <c r="C265">
        <v>12.6000003814697</v>
      </c>
      <c r="D265">
        <v>1.79999995231628</v>
      </c>
      <c r="E265">
        <v>29.694761864215199</v>
      </c>
      <c r="F265" s="36">
        <f t="shared" si="109"/>
        <v>2.2730801728852907</v>
      </c>
      <c r="G265" s="41">
        <f t="shared" si="116"/>
        <v>0</v>
      </c>
      <c r="H265" s="42">
        <f t="shared" si="117"/>
        <v>0</v>
      </c>
      <c r="I265" s="61">
        <f t="shared" si="110"/>
        <v>9.9700002670287873</v>
      </c>
      <c r="J265" s="35" t="str">
        <f t="shared" si="111"/>
        <v xml:space="preserve"> </v>
      </c>
      <c r="K265" s="89" t="str">
        <f t="shared" si="120"/>
        <v/>
      </c>
      <c r="L265" s="89">
        <f t="shared" si="99"/>
        <v>1</v>
      </c>
      <c r="M265" s="168">
        <f t="shared" si="103"/>
        <v>3.6798180411489995E-2</v>
      </c>
      <c r="N265" s="165">
        <f t="shared" si="106"/>
        <v>0</v>
      </c>
      <c r="O265" s="70">
        <f t="shared" ref="O265:O328" si="122">IF((AVERAGE(C259:C265))&lt;$AN$4,1,"")</f>
        <v>1</v>
      </c>
      <c r="P265" s="102">
        <f t="shared" si="100"/>
        <v>0.66799945831301388</v>
      </c>
      <c r="Q265" s="6" t="str">
        <f t="shared" si="108"/>
        <v/>
      </c>
      <c r="R265" s="85">
        <f t="shared" si="104"/>
        <v>1</v>
      </c>
      <c r="S265" s="27">
        <v>34961</v>
      </c>
      <c r="T265">
        <v>13.9099998474121</v>
      </c>
      <c r="U265">
        <v>24.100000381469702</v>
      </c>
      <c r="V265">
        <v>1.8999999761581401</v>
      </c>
      <c r="W265">
        <v>29.694761864215199</v>
      </c>
      <c r="X265" s="36">
        <f t="shared" si="112"/>
        <v>3.2751826544541141</v>
      </c>
      <c r="Y265" s="41">
        <f t="shared" si="118"/>
        <v>0</v>
      </c>
      <c r="Z265" s="42">
        <f t="shared" si="119"/>
        <v>0</v>
      </c>
      <c r="AA265" s="61">
        <f t="shared" si="113"/>
        <v>21.552500247955301</v>
      </c>
      <c r="AB265" s="35" t="str">
        <f t="shared" si="114"/>
        <v xml:space="preserve"> </v>
      </c>
      <c r="AC265" s="76" t="str">
        <f t="shared" si="121"/>
        <v/>
      </c>
      <c r="AD265" s="89">
        <f t="shared" si="98"/>
        <v>1</v>
      </c>
      <c r="AE265" s="168">
        <f t="shared" si="102"/>
        <v>0</v>
      </c>
      <c r="AF265" s="165">
        <f t="shared" si="107"/>
        <v>0</v>
      </c>
      <c r="AG265" s="70">
        <f t="shared" ref="AG265:AG328" si="123">IF((AVERAGE(U259:U265))&lt;$AN$4,1,"")</f>
        <v>1</v>
      </c>
      <c r="AH265" s="102">
        <f t="shared" si="101"/>
        <v>2.0420001983642408</v>
      </c>
      <c r="AI265" s="6" t="str">
        <f t="shared" si="115"/>
        <v/>
      </c>
      <c r="AJ265" s="85">
        <f t="shared" si="105"/>
        <v>0</v>
      </c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CO265" s="39">
        <v>4</v>
      </c>
      <c r="CP265">
        <v>22</v>
      </c>
      <c r="CS265">
        <v>0</v>
      </c>
    </row>
    <row r="266" spans="1:97" ht="15.6">
      <c r="A266" s="27">
        <v>34597</v>
      </c>
      <c r="B266">
        <v>4.1399998664856001</v>
      </c>
      <c r="C266">
        <v>11.2700004577637</v>
      </c>
      <c r="D266">
        <v>0.40000000596046398</v>
      </c>
      <c r="E266">
        <v>29.956593119473901</v>
      </c>
      <c r="F266" s="36">
        <f t="shared" si="109"/>
        <v>1.9152447738069918</v>
      </c>
      <c r="G266" s="41">
        <f t="shared" si="116"/>
        <v>0</v>
      </c>
      <c r="H266" s="42">
        <f t="shared" si="117"/>
        <v>0</v>
      </c>
      <c r="I266" s="61">
        <f t="shared" si="110"/>
        <v>9.4875003099441759</v>
      </c>
      <c r="J266" s="35" t="str">
        <f t="shared" si="111"/>
        <v xml:space="preserve"> </v>
      </c>
      <c r="K266" s="89" t="str">
        <f t="shared" si="120"/>
        <v/>
      </c>
      <c r="L266" s="89">
        <f t="shared" si="99"/>
        <v>1</v>
      </c>
      <c r="M266" s="168">
        <f t="shared" si="103"/>
        <v>3.2333800011790315E-2</v>
      </c>
      <c r="N266" s="165">
        <f t="shared" si="106"/>
        <v>0</v>
      </c>
      <c r="O266" s="70">
        <f t="shared" si="122"/>
        <v>1</v>
      </c>
      <c r="P266" s="102">
        <f t="shared" si="100"/>
        <v>0.66799945831301388</v>
      </c>
      <c r="Q266" s="6" t="str">
        <f t="shared" si="108"/>
        <v/>
      </c>
      <c r="R266" s="85">
        <f t="shared" si="104"/>
        <v>0</v>
      </c>
      <c r="S266" s="27">
        <v>34962</v>
      </c>
      <c r="T266">
        <v>7.71000003814697</v>
      </c>
      <c r="U266">
        <v>18.969999313354499</v>
      </c>
      <c r="V266">
        <v>0</v>
      </c>
      <c r="W266">
        <v>29.956593119473901</v>
      </c>
      <c r="X266" s="36">
        <f t="shared" si="112"/>
        <v>2.938610035280329</v>
      </c>
      <c r="Y266" s="41">
        <f t="shared" si="118"/>
        <v>0</v>
      </c>
      <c r="Z266" s="42">
        <f t="shared" si="119"/>
        <v>0</v>
      </c>
      <c r="AA266" s="61">
        <f t="shared" si="113"/>
        <v>16.154999494552616</v>
      </c>
      <c r="AB266" s="35" t="str">
        <f t="shared" si="114"/>
        <v xml:space="preserve"> </v>
      </c>
      <c r="AC266" s="76" t="str">
        <f t="shared" si="121"/>
        <v/>
      </c>
      <c r="AD266" s="89">
        <f t="shared" si="98"/>
        <v>1</v>
      </c>
      <c r="AE266" s="168">
        <f t="shared" si="102"/>
        <v>0.10028367737507105</v>
      </c>
      <c r="AF266" s="165">
        <f t="shared" si="107"/>
        <v>0</v>
      </c>
      <c r="AG266" s="70">
        <f t="shared" si="123"/>
        <v>1</v>
      </c>
      <c r="AH266" s="102">
        <f t="shared" si="101"/>
        <v>2.0420001983642408</v>
      </c>
      <c r="AI266" s="6" t="str">
        <f t="shared" si="115"/>
        <v/>
      </c>
      <c r="AJ266" s="85">
        <f t="shared" si="105"/>
        <v>0</v>
      </c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CO266">
        <v>6</v>
      </c>
      <c r="CP266">
        <v>21</v>
      </c>
      <c r="CS266">
        <v>2.8</v>
      </c>
    </row>
    <row r="267" spans="1:97" ht="15.6">
      <c r="A267" s="27">
        <v>34598</v>
      </c>
      <c r="B267">
        <v>4.7199997901916504</v>
      </c>
      <c r="C267">
        <v>14.8900003433228</v>
      </c>
      <c r="D267">
        <v>2.7999999523162802</v>
      </c>
      <c r="E267">
        <v>30.218074177594001</v>
      </c>
      <c r="F267" s="36">
        <f t="shared" si="109"/>
        <v>2.4973348365403041</v>
      </c>
      <c r="G267" s="41">
        <f t="shared" si="116"/>
        <v>0.80213208308403683</v>
      </c>
      <c r="H267" s="42">
        <f t="shared" si="117"/>
        <v>1.6042641661680738E-2</v>
      </c>
      <c r="I267" s="61">
        <f t="shared" si="110"/>
        <v>12.347500205040014</v>
      </c>
      <c r="J267" s="35" t="str">
        <f t="shared" si="111"/>
        <v xml:space="preserve"> </v>
      </c>
      <c r="K267" s="89" t="str">
        <f t="shared" si="120"/>
        <v/>
      </c>
      <c r="L267" s="89">
        <f t="shared" si="99"/>
        <v>1</v>
      </c>
      <c r="M267" s="168">
        <f t="shared" si="103"/>
        <v>6.0896996810288151E-2</v>
      </c>
      <c r="N267" s="165">
        <f t="shared" si="106"/>
        <v>0</v>
      </c>
      <c r="O267" s="70">
        <f t="shared" si="122"/>
        <v>1</v>
      </c>
      <c r="P267" s="102">
        <f t="shared" si="100"/>
        <v>0.66799945831301388</v>
      </c>
      <c r="Q267" s="6" t="str">
        <f t="shared" si="108"/>
        <v/>
      </c>
      <c r="R267" s="85">
        <f t="shared" si="104"/>
        <v>0</v>
      </c>
      <c r="S267" s="27">
        <v>34963</v>
      </c>
      <c r="T267">
        <v>5.0100002288818404</v>
      </c>
      <c r="U267">
        <v>14.310000419616699</v>
      </c>
      <c r="V267">
        <v>0</v>
      </c>
      <c r="W267">
        <v>30.218074177594001</v>
      </c>
      <c r="X267" s="36">
        <f t="shared" si="112"/>
        <v>2.3755848740852556</v>
      </c>
      <c r="Y267" s="41">
        <f t="shared" si="118"/>
        <v>0</v>
      </c>
      <c r="Z267" s="42">
        <f t="shared" si="119"/>
        <v>0</v>
      </c>
      <c r="AA267" s="61">
        <f t="shared" si="113"/>
        <v>11.985000371932983</v>
      </c>
      <c r="AB267" s="35" t="str">
        <f t="shared" si="114"/>
        <v xml:space="preserve"> </v>
      </c>
      <c r="AC267" s="76" t="str">
        <f t="shared" si="121"/>
        <v/>
      </c>
      <c r="AD267" s="89">
        <f t="shared" ref="AD267:AD330" si="124">IF((AVERAGE(AA260:AA267))&lt;$AN$5,1,"")</f>
        <v>1</v>
      </c>
      <c r="AE267" s="168">
        <f t="shared" si="102"/>
        <v>5.7056595221925216E-2</v>
      </c>
      <c r="AF267" s="165">
        <f t="shared" si="107"/>
        <v>0</v>
      </c>
      <c r="AG267" s="70">
        <f t="shared" si="123"/>
        <v>1</v>
      </c>
      <c r="AH267" s="102">
        <f t="shared" si="101"/>
        <v>2.0420001983642408</v>
      </c>
      <c r="AI267" s="6" t="str">
        <f t="shared" si="115"/>
        <v/>
      </c>
      <c r="AJ267" s="85">
        <f t="shared" si="105"/>
        <v>0</v>
      </c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CO267">
        <v>9.1</v>
      </c>
      <c r="CP267">
        <v>22</v>
      </c>
      <c r="CS267">
        <v>2</v>
      </c>
    </row>
    <row r="268" spans="1:97" ht="15.6">
      <c r="A268" s="27">
        <v>34599</v>
      </c>
      <c r="B268">
        <v>0.50999999046325695</v>
      </c>
      <c r="C268">
        <v>20.430000305175799</v>
      </c>
      <c r="D268">
        <v>0</v>
      </c>
      <c r="E268">
        <v>30.4791347709203</v>
      </c>
      <c r="F268" s="36">
        <f t="shared" si="109"/>
        <v>3.6102299700942604</v>
      </c>
      <c r="G268" s="41">
        <f t="shared" si="116"/>
        <v>0</v>
      </c>
      <c r="H268" s="42">
        <f t="shared" si="117"/>
        <v>0</v>
      </c>
      <c r="I268" s="61">
        <f t="shared" si="110"/>
        <v>15.450000226497664</v>
      </c>
      <c r="J268" s="35" t="str">
        <f t="shared" si="111"/>
        <v xml:space="preserve"> </v>
      </c>
      <c r="K268" s="89" t="str">
        <f t="shared" si="120"/>
        <v/>
      </c>
      <c r="L268" s="89">
        <f t="shared" ref="L268:L331" si="125">IF((AVERAGE(I259:I268))&lt;$AN$5,1,"")</f>
        <v>1</v>
      </c>
      <c r="M268" s="168">
        <f t="shared" si="103"/>
        <v>9.3607327992321132E-2</v>
      </c>
      <c r="N268" s="165">
        <f t="shared" si="106"/>
        <v>0</v>
      </c>
      <c r="O268" s="70">
        <f t="shared" si="122"/>
        <v>1</v>
      </c>
      <c r="P268" s="102">
        <f t="shared" ref="P268:P331" si="126">IF(L268=1,(AVERAGE(IF(I268&gt;$AN$7,I268-$AN$7,0),IF(I267&gt;$AN$7,I267-$AN$7,0),IF(I266&gt;$AN$7,I266-$AN$7,0),IF(I265&gt;$AN$7,I265-$AN$7,0),IF(I264&gt;$AN$7,I264-$AN$7,0),IF(I263&gt;$AN$7,I263-$AN$7,0),IF(I262&gt;$AN$7,I262-$AN$7,0),IF(I261&gt;$AN$7,I261-$AN$7,0),IF(I260&gt;$AN$7,I260-$AN$7,0),IF(I259&gt;$AN$7,I259-$AN$7,0)))*$AN$8,"")</f>
        <v>0</v>
      </c>
      <c r="Q268" s="6" t="str">
        <f t="shared" si="108"/>
        <v/>
      </c>
      <c r="R268" s="85">
        <f t="shared" si="104"/>
        <v>0</v>
      </c>
      <c r="S268" s="27">
        <v>34964</v>
      </c>
      <c r="T268">
        <v>5.7600002288818404</v>
      </c>
      <c r="U268">
        <v>15.7600002288818</v>
      </c>
      <c r="V268">
        <v>0</v>
      </c>
      <c r="W268">
        <v>30.4791347709203</v>
      </c>
      <c r="X268" s="36">
        <f t="shared" si="112"/>
        <v>2.5841789975361342</v>
      </c>
      <c r="Y268" s="41">
        <f t="shared" si="118"/>
        <v>0</v>
      </c>
      <c r="Z268" s="42">
        <f t="shared" si="119"/>
        <v>0</v>
      </c>
      <c r="AA268" s="61">
        <f t="shared" si="113"/>
        <v>13.260000228881811</v>
      </c>
      <c r="AB268" s="35" t="str">
        <f t="shared" si="114"/>
        <v xml:space="preserve"> </v>
      </c>
      <c r="AC268" s="76" t="str">
        <f t="shared" si="121"/>
        <v/>
      </c>
      <c r="AD268" s="89">
        <f t="shared" si="124"/>
        <v>1</v>
      </c>
      <c r="AE268" s="168">
        <f t="shared" si="102"/>
        <v>7.0680322558810377E-2</v>
      </c>
      <c r="AF268" s="165">
        <f t="shared" si="107"/>
        <v>0</v>
      </c>
      <c r="AG268" s="70">
        <f t="shared" si="123"/>
        <v>1</v>
      </c>
      <c r="AH268" s="102">
        <f t="shared" ref="AH268:AH331" si="127">IF(AD268=1,(AVERAGE(IF(AA268&gt;$AN$7,AA268-$AN$7,0),IF(AA267&gt;$AN$7,AA267-$AN$7,0),IF(AA266&gt;$AN$7,AA266-$AN$7,0),IF(AA265&gt;$AN$7,AA265-$AN$7,0),IF(AA264&gt;$AN$7,AA264-$AN$7,0),IF(AA263&gt;$AN$7,AA263-$AN$7,0),IF(AA262&gt;$AN$7,AA262-$AN$7,0),IF(AA261&gt;$AN$7,AA261-$AN$7,0),IF(AA260&gt;$AN$7,AA260-$AN$7,0),IF(AA259&gt;$AN$7,AA259-$AN$7,0)))*$AN$8,"")</f>
        <v>2.0420001983642408</v>
      </c>
      <c r="AI268" s="6" t="str">
        <f t="shared" si="115"/>
        <v/>
      </c>
      <c r="AJ268" s="85">
        <f t="shared" si="105"/>
        <v>0</v>
      </c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CO268">
        <v>8.3000000000000007</v>
      </c>
      <c r="CP268">
        <v>23.5</v>
      </c>
      <c r="CS268">
        <v>0</v>
      </c>
    </row>
    <row r="269" spans="1:97" ht="15.6">
      <c r="A269" s="27">
        <v>34600</v>
      </c>
      <c r="B269">
        <v>4.7600002288818404</v>
      </c>
      <c r="C269">
        <v>16.940000534057599</v>
      </c>
      <c r="D269">
        <v>0</v>
      </c>
      <c r="E269">
        <v>30.7397046317977</v>
      </c>
      <c r="F269" s="36">
        <f t="shared" si="109"/>
        <v>2.8854245562450207</v>
      </c>
      <c r="G269" s="41">
        <f t="shared" si="116"/>
        <v>0</v>
      </c>
      <c r="H269" s="42">
        <f t="shared" si="117"/>
        <v>0</v>
      </c>
      <c r="I269" s="61">
        <f t="shared" si="110"/>
        <v>13.895000457763659</v>
      </c>
      <c r="J269" s="35" t="str">
        <f t="shared" si="111"/>
        <v xml:space="preserve"> </v>
      </c>
      <c r="K269" s="89" t="str">
        <f t="shared" si="120"/>
        <v/>
      </c>
      <c r="L269" s="89">
        <f t="shared" si="125"/>
        <v>1</v>
      </c>
      <c r="M269" s="168">
        <f t="shared" si="103"/>
        <v>7.7497900072056328E-2</v>
      </c>
      <c r="N269" s="165">
        <f t="shared" si="106"/>
        <v>0</v>
      </c>
      <c r="O269" s="70">
        <f t="shared" si="122"/>
        <v>1</v>
      </c>
      <c r="P269" s="102">
        <f t="shared" si="126"/>
        <v>0</v>
      </c>
      <c r="Q269" s="6" t="str">
        <f t="shared" si="108"/>
        <v/>
      </c>
      <c r="R269" s="85">
        <f t="shared" si="104"/>
        <v>0</v>
      </c>
      <c r="S269" s="27">
        <v>34965</v>
      </c>
      <c r="T269">
        <v>7.1799998283386204</v>
      </c>
      <c r="U269">
        <v>18.799999237060501</v>
      </c>
      <c r="V269">
        <v>8.3999996185302699</v>
      </c>
      <c r="W269">
        <v>30.7397046317977</v>
      </c>
      <c r="X269" s="36">
        <f t="shared" si="112"/>
        <v>3.0288249708081922</v>
      </c>
      <c r="Y269" s="41">
        <f t="shared" si="118"/>
        <v>5.9769396418837157</v>
      </c>
      <c r="Z269" s="42">
        <f t="shared" si="119"/>
        <v>0.11953879283767431</v>
      </c>
      <c r="AA269" s="61">
        <f t="shared" si="113"/>
        <v>15.89499938488003</v>
      </c>
      <c r="AB269" s="35" t="str">
        <f t="shared" si="114"/>
        <v xml:space="preserve"> </v>
      </c>
      <c r="AC269" s="76">
        <f t="shared" si="121"/>
        <v>1</v>
      </c>
      <c r="AD269" s="89">
        <f t="shared" si="124"/>
        <v>1</v>
      </c>
      <c r="AE269" s="168">
        <f t="shared" si="102"/>
        <v>9.7888779852695784E-2</v>
      </c>
      <c r="AF269" s="165">
        <f t="shared" si="107"/>
        <v>0</v>
      </c>
      <c r="AG269" s="70">
        <f t="shared" si="123"/>
        <v>1</v>
      </c>
      <c r="AH269" s="102">
        <f t="shared" si="127"/>
        <v>2.0420001983642408</v>
      </c>
      <c r="AI269" s="6" t="str">
        <f t="shared" si="115"/>
        <v/>
      </c>
      <c r="AJ269" s="85">
        <f t="shared" si="105"/>
        <v>0</v>
      </c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CO269">
        <v>3.6</v>
      </c>
      <c r="CP269">
        <v>20.5</v>
      </c>
      <c r="CS269">
        <v>0</v>
      </c>
    </row>
    <row r="270" spans="1:97" ht="15.6">
      <c r="A270" s="27">
        <v>34601</v>
      </c>
      <c r="B270">
        <v>7.4499998092651403</v>
      </c>
      <c r="C270">
        <v>15.6599998474121</v>
      </c>
      <c r="D270">
        <v>0.10000000149011599</v>
      </c>
      <c r="E270">
        <v>30.9997134925711</v>
      </c>
      <c r="F270" s="36">
        <f t="shared" si="109"/>
        <v>2.4477840096060559</v>
      </c>
      <c r="G270" s="41">
        <f t="shared" si="116"/>
        <v>0</v>
      </c>
      <c r="H270" s="42">
        <f t="shared" si="117"/>
        <v>0</v>
      </c>
      <c r="I270" s="61">
        <f t="shared" si="110"/>
        <v>13.607499837875361</v>
      </c>
      <c r="J270" s="35" t="str">
        <f t="shared" si="111"/>
        <v xml:space="preserve"> </v>
      </c>
      <c r="K270" s="89" t="str">
        <f t="shared" si="120"/>
        <v/>
      </c>
      <c r="L270" s="89">
        <f t="shared" si="125"/>
        <v>1</v>
      </c>
      <c r="M270" s="168">
        <f t="shared" si="103"/>
        <v>7.4416743389352655E-2</v>
      </c>
      <c r="N270" s="165">
        <f t="shared" si="106"/>
        <v>0</v>
      </c>
      <c r="O270" s="70">
        <f t="shared" si="122"/>
        <v>1</v>
      </c>
      <c r="P270" s="102">
        <f t="shared" si="126"/>
        <v>0</v>
      </c>
      <c r="Q270" s="6" t="str">
        <f t="shared" si="108"/>
        <v/>
      </c>
      <c r="R270" s="85">
        <f t="shared" si="104"/>
        <v>0</v>
      </c>
      <c r="S270" s="27">
        <v>34966</v>
      </c>
      <c r="T270">
        <v>10.2600002288818</v>
      </c>
      <c r="U270">
        <v>14.819999694824199</v>
      </c>
      <c r="V270">
        <v>9.3999996185302699</v>
      </c>
      <c r="W270">
        <v>30.9997134925711</v>
      </c>
      <c r="X270" s="36">
        <f t="shared" si="112"/>
        <v>1.8854603480024372</v>
      </c>
      <c r="Y270" s="41">
        <f t="shared" si="118"/>
        <v>13.868570982012036</v>
      </c>
      <c r="Z270" s="42">
        <f t="shared" si="119"/>
        <v>0.2773714196402407</v>
      </c>
      <c r="AA270" s="61">
        <f t="shared" si="113"/>
        <v>13.6799998283386</v>
      </c>
      <c r="AB270" s="35">
        <f t="shared" si="114"/>
        <v>1</v>
      </c>
      <c r="AC270" s="76">
        <f t="shared" si="121"/>
        <v>1</v>
      </c>
      <c r="AD270" s="89">
        <f t="shared" si="124"/>
        <v>1</v>
      </c>
      <c r="AE270" s="168">
        <f t="shared" si="102"/>
        <v>7.5194960412443959E-2</v>
      </c>
      <c r="AF270" s="165">
        <f t="shared" si="107"/>
        <v>0</v>
      </c>
      <c r="AG270" s="70">
        <f t="shared" si="123"/>
        <v>1</v>
      </c>
      <c r="AH270" s="102">
        <f t="shared" si="127"/>
        <v>2.0420001983642408</v>
      </c>
      <c r="AI270" s="6" t="str">
        <f t="shared" si="115"/>
        <v/>
      </c>
      <c r="AJ270" s="85">
        <f t="shared" si="105"/>
        <v>0</v>
      </c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CO270">
        <v>9</v>
      </c>
      <c r="CP270">
        <v>20</v>
      </c>
      <c r="CS270">
        <v>0</v>
      </c>
    </row>
    <row r="271" spans="1:97" ht="15.6">
      <c r="A271" s="27">
        <v>34602</v>
      </c>
      <c r="B271">
        <v>3.9400000572204599</v>
      </c>
      <c r="C271">
        <v>14.8999996185303</v>
      </c>
      <c r="D271">
        <v>0</v>
      </c>
      <c r="E271">
        <v>31.2590910855854</v>
      </c>
      <c r="F271" s="36">
        <f t="shared" si="109"/>
        <v>2.6444264006225029</v>
      </c>
      <c r="G271" s="41">
        <f t="shared" si="116"/>
        <v>0</v>
      </c>
      <c r="H271" s="42">
        <f t="shared" si="117"/>
        <v>0</v>
      </c>
      <c r="I271" s="61">
        <f t="shared" si="110"/>
        <v>12.159999728202841</v>
      </c>
      <c r="J271" s="35" t="str">
        <f t="shared" si="111"/>
        <v xml:space="preserve"> </v>
      </c>
      <c r="K271" s="89" t="str">
        <f t="shared" si="120"/>
        <v/>
      </c>
      <c r="L271" s="89">
        <f t="shared" si="125"/>
        <v>1</v>
      </c>
      <c r="M271" s="168">
        <f t="shared" si="103"/>
        <v>5.8905753126052819E-2</v>
      </c>
      <c r="N271" s="165">
        <f t="shared" si="106"/>
        <v>0</v>
      </c>
      <c r="O271" s="70">
        <f t="shared" si="122"/>
        <v>1</v>
      </c>
      <c r="P271" s="102">
        <f t="shared" si="126"/>
        <v>0</v>
      </c>
      <c r="Q271" s="6" t="str">
        <f t="shared" si="108"/>
        <v/>
      </c>
      <c r="R271" s="85">
        <f t="shared" si="104"/>
        <v>0</v>
      </c>
      <c r="S271" s="27">
        <v>34967</v>
      </c>
      <c r="T271">
        <v>7.6700000762939498</v>
      </c>
      <c r="U271">
        <v>18.5200004577637</v>
      </c>
      <c r="V271">
        <v>3.7999999523162802</v>
      </c>
      <c r="W271">
        <v>31.2590910855854</v>
      </c>
      <c r="X271" s="36">
        <f t="shared" si="112"/>
        <v>2.9863532456468138</v>
      </c>
      <c r="Y271" s="41">
        <f t="shared" si="118"/>
        <v>15.279488337810864</v>
      </c>
      <c r="Z271" s="42">
        <f t="shared" si="119"/>
        <v>0.3055897667562173</v>
      </c>
      <c r="AA271" s="61">
        <f t="shared" si="113"/>
        <v>15.807500362396262</v>
      </c>
      <c r="AB271" s="35">
        <f t="shared" si="114"/>
        <v>1</v>
      </c>
      <c r="AC271" s="76">
        <f t="shared" si="121"/>
        <v>1</v>
      </c>
      <c r="AD271" s="89">
        <f t="shared" si="124"/>
        <v>1</v>
      </c>
      <c r="AE271" s="168">
        <f t="shared" si="102"/>
        <v>9.7063926878307574E-2</v>
      </c>
      <c r="AF271" s="165">
        <f t="shared" si="107"/>
        <v>0</v>
      </c>
      <c r="AG271" s="70">
        <f t="shared" si="123"/>
        <v>1</v>
      </c>
      <c r="AH271" s="102">
        <f t="shared" si="127"/>
        <v>2.0420001983642408</v>
      </c>
      <c r="AI271" s="6" t="str">
        <f t="shared" si="115"/>
        <v/>
      </c>
      <c r="AJ271" s="85">
        <f t="shared" si="105"/>
        <v>0</v>
      </c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CO271">
        <v>0</v>
      </c>
      <c r="CP271" s="39">
        <v>20</v>
      </c>
      <c r="CS271">
        <v>0</v>
      </c>
    </row>
    <row r="272" spans="1:97" ht="15.6">
      <c r="A272" s="27">
        <v>34603</v>
      </c>
      <c r="B272">
        <v>2.3299999237060498</v>
      </c>
      <c r="C272">
        <v>12.6099996566772</v>
      </c>
      <c r="D272">
        <v>0.5</v>
      </c>
      <c r="E272">
        <v>31.517767143185299</v>
      </c>
      <c r="F272" s="36">
        <f t="shared" si="109"/>
        <v>2.3972812257806373</v>
      </c>
      <c r="G272" s="41">
        <f t="shared" si="116"/>
        <v>0</v>
      </c>
      <c r="H272" s="42">
        <f t="shared" si="117"/>
        <v>0</v>
      </c>
      <c r="I272" s="61">
        <f t="shared" si="110"/>
        <v>10.039999723434413</v>
      </c>
      <c r="J272" s="35" t="str">
        <f t="shared" si="111"/>
        <v xml:space="preserve"> </v>
      </c>
      <c r="K272" s="89" t="str">
        <f t="shared" si="120"/>
        <v/>
      </c>
      <c r="L272" s="89">
        <f t="shared" si="125"/>
        <v>1</v>
      </c>
      <c r="M272" s="168">
        <f t="shared" si="103"/>
        <v>3.7460496256247054E-2</v>
      </c>
      <c r="N272" s="165">
        <f t="shared" si="106"/>
        <v>0</v>
      </c>
      <c r="O272" s="70">
        <f t="shared" si="122"/>
        <v>1</v>
      </c>
      <c r="P272" s="102">
        <f t="shared" si="126"/>
        <v>0</v>
      </c>
      <c r="Q272" s="6" t="str">
        <f t="shared" si="108"/>
        <v/>
      </c>
      <c r="R272" s="85">
        <f t="shared" si="104"/>
        <v>0</v>
      </c>
      <c r="S272" s="27">
        <v>34968</v>
      </c>
      <c r="T272">
        <v>2.78999996185303</v>
      </c>
      <c r="U272">
        <v>17.709999084472699</v>
      </c>
      <c r="V272">
        <v>0</v>
      </c>
      <c r="W272">
        <v>31.517767143185299</v>
      </c>
      <c r="X272" s="36">
        <f t="shared" si="112"/>
        <v>3.2057854336964469</v>
      </c>
      <c r="Y272" s="41">
        <f t="shared" si="118"/>
        <v>12.714859990853707</v>
      </c>
      <c r="Z272" s="42">
        <f t="shared" si="119"/>
        <v>0.25429719981707416</v>
      </c>
      <c r="AA272" s="61">
        <f t="shared" si="113"/>
        <v>13.979999303817781</v>
      </c>
      <c r="AB272" s="35">
        <f t="shared" si="114"/>
        <v>1</v>
      </c>
      <c r="AC272" s="76">
        <f t="shared" si="121"/>
        <v>1</v>
      </c>
      <c r="AD272" s="89">
        <f t="shared" si="124"/>
        <v>1</v>
      </c>
      <c r="AE272" s="168">
        <f t="shared" ref="AE272:AE335" si="128">IF(AND(AA272&lt;21.5,AA272&gt;4.5),0.000318*AA272*(AA272-4.5)*((21.5-AA272)^(1/3.25)),0)</f>
        <v>7.8405779521981189E-2</v>
      </c>
      <c r="AF272" s="165">
        <f t="shared" si="107"/>
        <v>0</v>
      </c>
      <c r="AG272" s="70">
        <f t="shared" si="123"/>
        <v>1</v>
      </c>
      <c r="AH272" s="102">
        <f t="shared" si="127"/>
        <v>2.0420001983642408</v>
      </c>
      <c r="AI272" s="6" t="str">
        <f t="shared" si="115"/>
        <v/>
      </c>
      <c r="AJ272" s="85">
        <f t="shared" si="105"/>
        <v>0</v>
      </c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CO272">
        <v>1.5</v>
      </c>
      <c r="CP272">
        <v>21.5</v>
      </c>
      <c r="CS272">
        <v>0</v>
      </c>
    </row>
    <row r="273" spans="1:97" ht="15.6">
      <c r="A273" s="27">
        <v>34604</v>
      </c>
      <c r="B273">
        <v>1.0900000333786</v>
      </c>
      <c r="C273">
        <v>13.7799997329712</v>
      </c>
      <c r="D273">
        <v>1.6000000238418599</v>
      </c>
      <c r="E273">
        <v>31.775671397715801</v>
      </c>
      <c r="F273" s="36">
        <f t="shared" si="109"/>
        <v>2.681579026965685</v>
      </c>
      <c r="G273" s="41">
        <f t="shared" si="116"/>
        <v>0</v>
      </c>
      <c r="H273" s="42">
        <f t="shared" si="117"/>
        <v>0</v>
      </c>
      <c r="I273" s="61">
        <f t="shared" si="110"/>
        <v>10.607499808073051</v>
      </c>
      <c r="J273" s="35" t="str">
        <f t="shared" si="111"/>
        <v xml:space="preserve"> </v>
      </c>
      <c r="K273" s="89" t="str">
        <f t="shared" si="120"/>
        <v/>
      </c>
      <c r="L273" s="89">
        <f t="shared" si="125"/>
        <v>1</v>
      </c>
      <c r="M273" s="168">
        <f t="shared" ref="M273:M336" si="129">IF(AND(I273&lt;21.5,I273&gt;4.5),0.000318*I273*(I273-4.5)*((21.5-I273)^(1/3.25)),0)</f>
        <v>4.2955600224842523E-2</v>
      </c>
      <c r="N273" s="165">
        <f t="shared" si="106"/>
        <v>0</v>
      </c>
      <c r="O273" s="70">
        <f t="shared" si="122"/>
        <v>1</v>
      </c>
      <c r="P273" s="102">
        <f t="shared" si="126"/>
        <v>0</v>
      </c>
      <c r="Q273" s="6" t="str">
        <f t="shared" si="108"/>
        <v/>
      </c>
      <c r="R273" s="85">
        <f t="shared" ref="R273:R336" si="130">IF(AND(AND(AND(SUM(D259:D263)&gt;$AN$6)),(L273=1)),1,0)</f>
        <v>0</v>
      </c>
      <c r="S273" s="27">
        <v>34969</v>
      </c>
      <c r="T273">
        <v>1.96000003814697</v>
      </c>
      <c r="U273">
        <v>19.799999237060501</v>
      </c>
      <c r="V273">
        <v>0</v>
      </c>
      <c r="W273">
        <v>31.775671397715801</v>
      </c>
      <c r="X273" s="36">
        <f t="shared" si="112"/>
        <v>3.6135414777052817</v>
      </c>
      <c r="Y273" s="41">
        <f t="shared" si="118"/>
        <v>9.8240268086894815</v>
      </c>
      <c r="Z273" s="42">
        <f t="shared" si="119"/>
        <v>0.19648053617378963</v>
      </c>
      <c r="AA273" s="61">
        <f t="shared" si="113"/>
        <v>15.339999437332118</v>
      </c>
      <c r="AB273" s="35" t="str">
        <f t="shared" si="114"/>
        <v xml:space="preserve"> </v>
      </c>
      <c r="AC273" s="76">
        <f t="shared" si="121"/>
        <v>1</v>
      </c>
      <c r="AD273" s="89">
        <f t="shared" si="124"/>
        <v>1</v>
      </c>
      <c r="AE273" s="168">
        <f t="shared" si="128"/>
        <v>9.2518726669790538E-2</v>
      </c>
      <c r="AF273" s="165">
        <f t="shared" si="107"/>
        <v>0</v>
      </c>
      <c r="AG273" s="70">
        <f t="shared" si="123"/>
        <v>1</v>
      </c>
      <c r="AH273" s="102">
        <f t="shared" si="127"/>
        <v>2.0420001983642408</v>
      </c>
      <c r="AI273" s="6" t="str">
        <f t="shared" si="115"/>
        <v/>
      </c>
      <c r="AJ273" s="85">
        <f t="shared" ref="AJ273:AJ336" si="131">IF(AND(AND(AND(SUM(V260:V264)&gt;$AN$6)),(AD273=1)),1,0)</f>
        <v>0</v>
      </c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CO273">
        <v>4.3</v>
      </c>
      <c r="CP273">
        <v>20</v>
      </c>
      <c r="CS273">
        <v>0</v>
      </c>
    </row>
    <row r="274" spans="1:97" ht="15.6">
      <c r="A274" s="27">
        <v>34605</v>
      </c>
      <c r="B274">
        <v>1.6499999761581401</v>
      </c>
      <c r="C274">
        <v>14.680000305175801</v>
      </c>
      <c r="D274">
        <v>0.20000000298023199</v>
      </c>
      <c r="E274">
        <v>32.032733581521697</v>
      </c>
      <c r="F274" s="36">
        <f t="shared" si="109"/>
        <v>2.8184886870035446</v>
      </c>
      <c r="G274" s="41">
        <f t="shared" si="116"/>
        <v>0</v>
      </c>
      <c r="H274" s="42">
        <f t="shared" si="117"/>
        <v>0</v>
      </c>
      <c r="I274" s="61">
        <f t="shared" si="110"/>
        <v>11.422500222921386</v>
      </c>
      <c r="J274" s="35" t="str">
        <f t="shared" si="111"/>
        <v xml:space="preserve"> </v>
      </c>
      <c r="K274" s="89" t="str">
        <f t="shared" si="120"/>
        <v/>
      </c>
      <c r="L274" s="89">
        <f t="shared" si="125"/>
        <v>1</v>
      </c>
      <c r="M274" s="168">
        <f t="shared" si="129"/>
        <v>5.1188830943619326E-2</v>
      </c>
      <c r="N274" s="165">
        <f t="shared" si="106"/>
        <v>0</v>
      </c>
      <c r="O274" s="70">
        <f t="shared" si="122"/>
        <v>1</v>
      </c>
      <c r="P274" s="102">
        <f t="shared" si="126"/>
        <v>0</v>
      </c>
      <c r="Q274" s="6" t="str">
        <f t="shared" si="108"/>
        <v/>
      </c>
      <c r="R274" s="85">
        <f t="shared" si="130"/>
        <v>0</v>
      </c>
      <c r="S274" s="27">
        <v>34970</v>
      </c>
      <c r="T274">
        <v>5.4899997711181596</v>
      </c>
      <c r="U274">
        <v>18.860000610351602</v>
      </c>
      <c r="V274">
        <v>0</v>
      </c>
      <c r="W274">
        <v>32.032733581521697</v>
      </c>
      <c r="X274" s="36">
        <f t="shared" si="112"/>
        <v>3.2959503822553029</v>
      </c>
      <c r="Y274" s="41">
        <f t="shared" si="118"/>
        <v>7.1872665028852385</v>
      </c>
      <c r="Z274" s="42">
        <f t="shared" si="119"/>
        <v>0.14374533005770476</v>
      </c>
      <c r="AA274" s="61">
        <f t="shared" si="113"/>
        <v>15.517500400543241</v>
      </c>
      <c r="AB274" s="35" t="str">
        <f t="shared" si="114"/>
        <v xml:space="preserve"> </v>
      </c>
      <c r="AC274" s="76">
        <f t="shared" si="121"/>
        <v>1</v>
      </c>
      <c r="AD274" s="89">
        <f t="shared" si="124"/>
        <v>1</v>
      </c>
      <c r="AE274" s="168">
        <f t="shared" si="128"/>
        <v>9.4269843106969606E-2</v>
      </c>
      <c r="AF274" s="165">
        <f t="shared" si="107"/>
        <v>0</v>
      </c>
      <c r="AG274" s="70">
        <f t="shared" si="123"/>
        <v>1</v>
      </c>
      <c r="AH274" s="102">
        <f t="shared" si="127"/>
        <v>2.0420001983642408</v>
      </c>
      <c r="AI274" s="6" t="str">
        <f t="shared" si="115"/>
        <v/>
      </c>
      <c r="AJ274" s="85">
        <f t="shared" si="131"/>
        <v>0</v>
      </c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CO274">
        <v>5.0999999999999996</v>
      </c>
      <c r="CP274">
        <v>16</v>
      </c>
      <c r="CS274">
        <v>0</v>
      </c>
    </row>
    <row r="275" spans="1:97" ht="15.6">
      <c r="A275" s="27">
        <v>34606</v>
      </c>
      <c r="B275">
        <v>6.9499998092651403</v>
      </c>
      <c r="C275">
        <v>14.75</v>
      </c>
      <c r="D275">
        <v>0</v>
      </c>
      <c r="E275">
        <v>32.288883426947898</v>
      </c>
      <c r="F275" s="36">
        <f t="shared" si="109"/>
        <v>2.4254186361263188</v>
      </c>
      <c r="G275" s="41">
        <f t="shared" si="116"/>
        <v>0</v>
      </c>
      <c r="H275" s="42">
        <f t="shared" si="117"/>
        <v>0</v>
      </c>
      <c r="I275" s="61">
        <f t="shared" si="110"/>
        <v>12.799999952316284</v>
      </c>
      <c r="J275" s="35" t="str">
        <f t="shared" si="111"/>
        <v xml:space="preserve"> </v>
      </c>
      <c r="K275" s="89" t="str">
        <f t="shared" si="120"/>
        <v/>
      </c>
      <c r="L275" s="89">
        <f t="shared" si="125"/>
        <v>1</v>
      </c>
      <c r="M275" s="168">
        <f t="shared" si="129"/>
        <v>6.5735205595940871E-2</v>
      </c>
      <c r="N275" s="165">
        <f t="shared" si="106"/>
        <v>0</v>
      </c>
      <c r="O275" s="70">
        <f t="shared" si="122"/>
        <v>1</v>
      </c>
      <c r="P275" s="102">
        <f t="shared" si="126"/>
        <v>0</v>
      </c>
      <c r="Q275" s="6" t="str">
        <f t="shared" si="108"/>
        <v/>
      </c>
      <c r="R275" s="85">
        <f t="shared" si="130"/>
        <v>0</v>
      </c>
      <c r="S275" s="27">
        <v>34971</v>
      </c>
      <c r="T275">
        <v>3.8499999046325701</v>
      </c>
      <c r="U275">
        <v>16.420000076293899</v>
      </c>
      <c r="V275">
        <v>0.10000000149011599</v>
      </c>
      <c r="W275">
        <v>32.288883426947898</v>
      </c>
      <c r="X275" s="36">
        <f t="shared" si="112"/>
        <v>3.0021410718740964</v>
      </c>
      <c r="Y275" s="41">
        <f t="shared" si="118"/>
        <v>4.8855536468760778</v>
      </c>
      <c r="Z275" s="42">
        <f t="shared" si="119"/>
        <v>9.7711072937521556E-2</v>
      </c>
      <c r="AA275" s="61">
        <f t="shared" si="113"/>
        <v>13.277500033378567</v>
      </c>
      <c r="AB275" s="35" t="str">
        <f t="shared" si="114"/>
        <v xml:space="preserve"> </v>
      </c>
      <c r="AC275" s="76" t="str">
        <f t="shared" si="121"/>
        <v/>
      </c>
      <c r="AD275" s="89">
        <f t="shared" si="124"/>
        <v>1</v>
      </c>
      <c r="AE275" s="168">
        <f t="shared" si="128"/>
        <v>7.0868611919771951E-2</v>
      </c>
      <c r="AF275" s="165">
        <f t="shared" si="107"/>
        <v>0</v>
      </c>
      <c r="AG275" s="70">
        <f t="shared" si="123"/>
        <v>1</v>
      </c>
      <c r="AH275" s="102">
        <f t="shared" si="127"/>
        <v>0</v>
      </c>
      <c r="AI275" s="6" t="str">
        <f t="shared" si="115"/>
        <v/>
      </c>
      <c r="AJ275" s="85">
        <f t="shared" si="131"/>
        <v>0</v>
      </c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CO275" s="39">
        <v>5</v>
      </c>
      <c r="CP275" s="39">
        <v>16</v>
      </c>
      <c r="CS275">
        <v>0</v>
      </c>
    </row>
    <row r="276" spans="1:97" ht="15.6">
      <c r="A276" s="27">
        <v>34607</v>
      </c>
      <c r="B276">
        <v>2.96000003814697</v>
      </c>
      <c r="C276">
        <v>16.620000839233398</v>
      </c>
      <c r="D276">
        <v>3.4000000953674299</v>
      </c>
      <c r="E276">
        <v>32.544050666339302</v>
      </c>
      <c r="F276" s="36">
        <f t="shared" si="109"/>
        <v>3.1153757053663473</v>
      </c>
      <c r="G276" s="41">
        <f t="shared" si="116"/>
        <v>0.90769953107435164</v>
      </c>
      <c r="H276" s="42">
        <f t="shared" si="117"/>
        <v>1.8153990621487034E-2</v>
      </c>
      <c r="I276" s="61">
        <f t="shared" si="110"/>
        <v>13.205000638961792</v>
      </c>
      <c r="J276" s="35" t="str">
        <f t="shared" si="111"/>
        <v xml:space="preserve"> </v>
      </c>
      <c r="K276" s="89">
        <f t="shared" si="120"/>
        <v>1</v>
      </c>
      <c r="L276" s="89">
        <f t="shared" si="125"/>
        <v>1</v>
      </c>
      <c r="M276" s="168">
        <f t="shared" si="129"/>
        <v>7.0088550602475347E-2</v>
      </c>
      <c r="N276" s="165">
        <f t="shared" ref="N276:N339" si="132">IF(AND(SUM(M265:M276)&gt;1,SUM(D261:D265)&gt;$AN$6),1,0)</f>
        <v>0</v>
      </c>
      <c r="O276" s="70">
        <f t="shared" si="122"/>
        <v>1</v>
      </c>
      <c r="P276" s="102">
        <f t="shared" si="126"/>
        <v>0</v>
      </c>
      <c r="Q276" s="6" t="str">
        <f t="shared" si="108"/>
        <v/>
      </c>
      <c r="R276" s="85">
        <f t="shared" si="130"/>
        <v>0</v>
      </c>
      <c r="S276" s="27">
        <v>34972</v>
      </c>
      <c r="T276">
        <v>8.4799995422363299</v>
      </c>
      <c r="U276">
        <v>20.159999847412099</v>
      </c>
      <c r="V276">
        <v>0</v>
      </c>
      <c r="W276">
        <v>32.544050666339302</v>
      </c>
      <c r="X276" s="36">
        <f t="shared" si="112"/>
        <v>3.3537471650817978</v>
      </c>
      <c r="Y276" s="41">
        <f t="shared" si="118"/>
        <v>2.2025559148106395</v>
      </c>
      <c r="Z276" s="42">
        <f t="shared" si="119"/>
        <v>4.4051118296212791E-2</v>
      </c>
      <c r="AA276" s="61">
        <f t="shared" si="113"/>
        <v>17.239999771118157</v>
      </c>
      <c r="AB276" s="35" t="str">
        <f t="shared" si="114"/>
        <v xml:space="preserve"> </v>
      </c>
      <c r="AC276" s="76" t="str">
        <f t="shared" si="121"/>
        <v/>
      </c>
      <c r="AD276" s="89">
        <f t="shared" si="124"/>
        <v>1</v>
      </c>
      <c r="AE276" s="168">
        <f t="shared" si="128"/>
        <v>0.10909335426929795</v>
      </c>
      <c r="AF276" s="165">
        <f t="shared" ref="AF276:AF339" si="133">IF(AND(SUM(AE265:AE276)&gt;1,SUM(V261:V265)&gt;$AN$6),1,0)</f>
        <v>0</v>
      </c>
      <c r="AG276" s="70">
        <f t="shared" si="123"/>
        <v>1</v>
      </c>
      <c r="AH276" s="102">
        <f t="shared" si="127"/>
        <v>0</v>
      </c>
      <c r="AI276" s="6" t="str">
        <f t="shared" si="115"/>
        <v/>
      </c>
      <c r="AJ276" s="85">
        <f t="shared" si="131"/>
        <v>0</v>
      </c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CO276" s="39">
        <v>4</v>
      </c>
      <c r="CP276">
        <v>22.6</v>
      </c>
      <c r="CS276">
        <v>9.8000000000000007</v>
      </c>
    </row>
    <row r="277" spans="1:97" ht="15.6">
      <c r="A277" s="27">
        <v>34608</v>
      </c>
      <c r="B277">
        <v>2.71000003814697</v>
      </c>
      <c r="C277">
        <v>19.149999618530298</v>
      </c>
      <c r="D277">
        <v>0</v>
      </c>
      <c r="E277">
        <v>32.7981650320406</v>
      </c>
      <c r="F277" s="36">
        <f t="shared" si="109"/>
        <v>3.5867228776305882</v>
      </c>
      <c r="G277" s="41">
        <f t="shared" si="116"/>
        <v>0</v>
      </c>
      <c r="H277" s="42">
        <f t="shared" si="117"/>
        <v>0</v>
      </c>
      <c r="I277" s="61">
        <f t="shared" si="110"/>
        <v>15.039999723434466</v>
      </c>
      <c r="J277" s="35" t="str">
        <f t="shared" si="111"/>
        <v xml:space="preserve"> </v>
      </c>
      <c r="K277" s="89">
        <f t="shared" si="120"/>
        <v>1</v>
      </c>
      <c r="L277" s="89">
        <f t="shared" si="125"/>
        <v>1</v>
      </c>
      <c r="M277" s="168">
        <f t="shared" si="129"/>
        <v>8.9498934847810768E-2</v>
      </c>
      <c r="N277" s="165">
        <f t="shared" si="132"/>
        <v>0</v>
      </c>
      <c r="O277" s="70">
        <f t="shared" si="122"/>
        <v>1</v>
      </c>
      <c r="P277" s="102">
        <f t="shared" si="126"/>
        <v>0</v>
      </c>
      <c r="Q277" s="6" t="str">
        <f t="shared" si="108"/>
        <v/>
      </c>
      <c r="R277" s="85">
        <f t="shared" si="130"/>
        <v>0</v>
      </c>
      <c r="S277" s="27">
        <v>34973</v>
      </c>
      <c r="T277">
        <v>10.069999694824199</v>
      </c>
      <c r="U277">
        <v>24.2399997711182</v>
      </c>
      <c r="V277">
        <v>0.10000000149011599</v>
      </c>
      <c r="W277">
        <v>32.7981650320406</v>
      </c>
      <c r="X277" s="36">
        <f t="shared" si="112"/>
        <v>4.0514037700196575</v>
      </c>
      <c r="Y277" s="41">
        <f t="shared" si="118"/>
        <v>0</v>
      </c>
      <c r="Z277" s="42">
        <f t="shared" si="119"/>
        <v>0</v>
      </c>
      <c r="AA277" s="61">
        <f t="shared" si="113"/>
        <v>20.697499752044699</v>
      </c>
      <c r="AB277" s="35" t="str">
        <f t="shared" si="114"/>
        <v xml:space="preserve"> </v>
      </c>
      <c r="AC277" s="76" t="str">
        <f t="shared" si="121"/>
        <v/>
      </c>
      <c r="AD277" s="89">
        <f t="shared" si="124"/>
        <v>1</v>
      </c>
      <c r="AE277" s="168">
        <f t="shared" si="128"/>
        <v>9.9630315013225904E-2</v>
      </c>
      <c r="AF277" s="165">
        <f t="shared" si="133"/>
        <v>0</v>
      </c>
      <c r="AG277" s="70">
        <f t="shared" si="123"/>
        <v>1</v>
      </c>
      <c r="AH277" s="102">
        <f t="shared" si="127"/>
        <v>1.3579998016357593</v>
      </c>
      <c r="AI277" s="6" t="str">
        <f t="shared" si="115"/>
        <v/>
      </c>
      <c r="AJ277" s="85">
        <f t="shared" si="131"/>
        <v>0</v>
      </c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CO277" s="39">
        <v>3</v>
      </c>
      <c r="CP277">
        <v>28.6</v>
      </c>
      <c r="CS277" s="39"/>
    </row>
    <row r="278" spans="1:97" ht="15.6">
      <c r="A278" s="27">
        <v>34609</v>
      </c>
      <c r="B278">
        <v>10.699999809265099</v>
      </c>
      <c r="C278">
        <v>18.040000915527301</v>
      </c>
      <c r="D278">
        <v>2.0999999046325701</v>
      </c>
      <c r="E278">
        <v>33.051156256396801</v>
      </c>
      <c r="F278" s="36">
        <f t="shared" si="109"/>
        <v>2.7042543533224488</v>
      </c>
      <c r="G278" s="41">
        <f t="shared" si="116"/>
        <v>0</v>
      </c>
      <c r="H278" s="42">
        <f t="shared" si="117"/>
        <v>0</v>
      </c>
      <c r="I278" s="61">
        <f t="shared" si="110"/>
        <v>16.205000638961749</v>
      </c>
      <c r="J278" s="35" t="str">
        <f t="shared" si="111"/>
        <v xml:space="preserve"> </v>
      </c>
      <c r="K278" s="89">
        <f t="shared" si="120"/>
        <v>1</v>
      </c>
      <c r="L278" s="89">
        <f t="shared" si="125"/>
        <v>1</v>
      </c>
      <c r="M278" s="168">
        <f t="shared" si="129"/>
        <v>0.10073388580213871</v>
      </c>
      <c r="N278" s="165">
        <f t="shared" si="132"/>
        <v>0</v>
      </c>
      <c r="O278" s="70">
        <f t="shared" si="122"/>
        <v>1</v>
      </c>
      <c r="P278" s="102">
        <f t="shared" si="126"/>
        <v>0</v>
      </c>
      <c r="Q278" s="6" t="str">
        <f t="shared" si="108"/>
        <v/>
      </c>
      <c r="R278" s="85">
        <f t="shared" si="130"/>
        <v>0</v>
      </c>
      <c r="S278" s="27">
        <v>34974</v>
      </c>
      <c r="T278">
        <v>9.6999998092651403</v>
      </c>
      <c r="U278">
        <v>18.090000152587901</v>
      </c>
      <c r="V278">
        <v>0.30000001192092901</v>
      </c>
      <c r="W278">
        <v>33.051156256396801</v>
      </c>
      <c r="X278" s="36">
        <f t="shared" si="112"/>
        <v>2.8485257791637015</v>
      </c>
      <c r="Y278" s="41">
        <f t="shared" si="118"/>
        <v>0</v>
      </c>
      <c r="Z278" s="42">
        <f t="shared" si="119"/>
        <v>0</v>
      </c>
      <c r="AA278" s="61">
        <f t="shared" si="113"/>
        <v>15.992500066757211</v>
      </c>
      <c r="AB278" s="35" t="str">
        <f t="shared" si="114"/>
        <v xml:space="preserve"> </v>
      </c>
      <c r="AC278" s="76" t="str">
        <f t="shared" si="121"/>
        <v/>
      </c>
      <c r="AD278" s="89">
        <f t="shared" si="124"/>
        <v>1</v>
      </c>
      <c r="AE278" s="168">
        <f t="shared" si="128"/>
        <v>9.8797054368822537E-2</v>
      </c>
      <c r="AF278" s="165">
        <f t="shared" si="133"/>
        <v>0</v>
      </c>
      <c r="AG278" s="70">
        <f t="shared" si="123"/>
        <v>1</v>
      </c>
      <c r="AH278" s="102">
        <f t="shared" si="127"/>
        <v>1.3579998016357593</v>
      </c>
      <c r="AI278" s="6">
        <f t="shared" si="115"/>
        <v>34974</v>
      </c>
      <c r="AJ278" s="85">
        <f t="shared" si="131"/>
        <v>1</v>
      </c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CO278" s="39">
        <v>4</v>
      </c>
      <c r="CP278">
        <v>34.1</v>
      </c>
      <c r="CS278" s="39"/>
    </row>
    <row r="279" spans="1:97" ht="15.6">
      <c r="A279" s="27">
        <v>34610</v>
      </c>
      <c r="B279">
        <v>4.3099999427795401</v>
      </c>
      <c r="C279">
        <v>18.540000915527301</v>
      </c>
      <c r="D279">
        <v>0</v>
      </c>
      <c r="E279">
        <v>33.302954071752801</v>
      </c>
      <c r="F279" s="36">
        <f t="shared" si="109"/>
        <v>3.4466842625390282</v>
      </c>
      <c r="G279" s="41">
        <f t="shared" si="116"/>
        <v>0</v>
      </c>
      <c r="H279" s="42">
        <f t="shared" si="117"/>
        <v>0</v>
      </c>
      <c r="I279" s="61">
        <f t="shared" si="110"/>
        <v>14.982500672340361</v>
      </c>
      <c r="J279" s="35" t="str">
        <f t="shared" si="111"/>
        <v xml:space="preserve"> </v>
      </c>
      <c r="K279" s="89">
        <f t="shared" si="120"/>
        <v>1</v>
      </c>
      <c r="L279" s="89">
        <f t="shared" si="125"/>
        <v>1</v>
      </c>
      <c r="M279" s="168">
        <f t="shared" si="129"/>
        <v>8.8912492441205276E-2</v>
      </c>
      <c r="N279" s="165">
        <f t="shared" si="132"/>
        <v>0</v>
      </c>
      <c r="O279" s="70">
        <f t="shared" si="122"/>
        <v>1</v>
      </c>
      <c r="P279" s="102">
        <f t="shared" si="126"/>
        <v>0</v>
      </c>
      <c r="Q279" s="6" t="str">
        <f t="shared" si="108"/>
        <v/>
      </c>
      <c r="R279" s="85">
        <f t="shared" si="130"/>
        <v>0</v>
      </c>
      <c r="S279" s="27">
        <v>34975</v>
      </c>
      <c r="T279">
        <v>8.4600000381469709</v>
      </c>
      <c r="U279">
        <v>15.4099998474121</v>
      </c>
      <c r="V279">
        <v>0.20000000298023199</v>
      </c>
      <c r="W279">
        <v>33.302954071752801</v>
      </c>
      <c r="X279" s="36">
        <f t="shared" si="112"/>
        <v>2.4507829394103964</v>
      </c>
      <c r="Y279" s="41">
        <f t="shared" si="118"/>
        <v>0</v>
      </c>
      <c r="Z279" s="42">
        <f t="shared" si="119"/>
        <v>0</v>
      </c>
      <c r="AA279" s="61">
        <f t="shared" si="113"/>
        <v>13.672499895095818</v>
      </c>
      <c r="AB279" s="35" t="str">
        <f t="shared" si="114"/>
        <v xml:space="preserve"> </v>
      </c>
      <c r="AC279" s="76" t="str">
        <f t="shared" si="121"/>
        <v/>
      </c>
      <c r="AD279" s="89">
        <f t="shared" si="124"/>
        <v>1</v>
      </c>
      <c r="AE279" s="168">
        <f t="shared" si="128"/>
        <v>7.5114488203180216E-2</v>
      </c>
      <c r="AF279" s="165">
        <f t="shared" si="133"/>
        <v>0</v>
      </c>
      <c r="AG279" s="70">
        <f t="shared" si="123"/>
        <v>1</v>
      </c>
      <c r="AH279" s="102">
        <f t="shared" si="127"/>
        <v>1.3579998016357593</v>
      </c>
      <c r="AI279" s="6" t="str">
        <f t="shared" si="115"/>
        <v/>
      </c>
      <c r="AJ279" s="85">
        <f t="shared" si="131"/>
        <v>1</v>
      </c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CO279" s="39">
        <v>5</v>
      </c>
      <c r="CP279">
        <v>34.5</v>
      </c>
      <c r="CS279" s="39"/>
    </row>
    <row r="280" spans="1:97" ht="15.6">
      <c r="A280" s="27">
        <v>34611</v>
      </c>
      <c r="B280">
        <v>5.6100001335143999</v>
      </c>
      <c r="C280">
        <v>15.7799997329712</v>
      </c>
      <c r="D280">
        <v>0.5</v>
      </c>
      <c r="E280">
        <v>33.553488210453303</v>
      </c>
      <c r="F280" s="36">
        <f t="shared" si="109"/>
        <v>2.8623883512707891</v>
      </c>
      <c r="G280" s="41">
        <f t="shared" si="116"/>
        <v>0</v>
      </c>
      <c r="H280" s="42">
        <f t="shared" si="117"/>
        <v>0</v>
      </c>
      <c r="I280" s="61">
        <f t="shared" si="110"/>
        <v>13.237499833107</v>
      </c>
      <c r="J280" s="35" t="str">
        <f t="shared" si="111"/>
        <v xml:space="preserve"> </v>
      </c>
      <c r="K280" s="89">
        <f t="shared" si="120"/>
        <v>1</v>
      </c>
      <c r="L280" s="89">
        <f t="shared" si="125"/>
        <v>1</v>
      </c>
      <c r="M280" s="168">
        <f t="shared" si="129"/>
        <v>7.0438227057510683E-2</v>
      </c>
      <c r="N280" s="165">
        <f t="shared" si="132"/>
        <v>0</v>
      </c>
      <c r="O280" s="70">
        <f t="shared" si="122"/>
        <v>1</v>
      </c>
      <c r="P280" s="102">
        <f t="shared" si="126"/>
        <v>0</v>
      </c>
      <c r="Q280" s="6" t="str">
        <f t="shared" si="108"/>
        <v/>
      </c>
      <c r="R280" s="85">
        <f t="shared" si="130"/>
        <v>0</v>
      </c>
      <c r="S280" s="27">
        <v>34976</v>
      </c>
      <c r="T280">
        <v>3.3099999427795401</v>
      </c>
      <c r="U280">
        <v>17.139999389648398</v>
      </c>
      <c r="V280">
        <v>0</v>
      </c>
      <c r="W280">
        <v>33.553488210453303</v>
      </c>
      <c r="X280" s="36">
        <f t="shared" si="112"/>
        <v>3.2828884432050125</v>
      </c>
      <c r="Y280" s="41">
        <f t="shared" si="118"/>
        <v>0</v>
      </c>
      <c r="Z280" s="42">
        <f t="shared" si="119"/>
        <v>0</v>
      </c>
      <c r="AA280" s="61">
        <f t="shared" si="113"/>
        <v>13.682499527931185</v>
      </c>
      <c r="AB280" s="35" t="str">
        <f t="shared" si="114"/>
        <v xml:space="preserve"> </v>
      </c>
      <c r="AC280" s="76" t="str">
        <f t="shared" si="121"/>
        <v/>
      </c>
      <c r="AD280" s="89">
        <f t="shared" si="124"/>
        <v>1</v>
      </c>
      <c r="AE280" s="168">
        <f t="shared" si="128"/>
        <v>7.522177973575922E-2</v>
      </c>
      <c r="AF280" s="165">
        <f t="shared" si="133"/>
        <v>1</v>
      </c>
      <c r="AG280" s="70">
        <f t="shared" si="123"/>
        <v>1</v>
      </c>
      <c r="AH280" s="102">
        <f t="shared" si="127"/>
        <v>1.3579998016357593</v>
      </c>
      <c r="AI280" s="6" t="str">
        <f t="shared" si="115"/>
        <v/>
      </c>
      <c r="AJ280" s="85">
        <f t="shared" si="131"/>
        <v>1</v>
      </c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CO280">
        <v>4.9000000000000004</v>
      </c>
      <c r="CP280">
        <v>23.1</v>
      </c>
      <c r="CS280">
        <v>6</v>
      </c>
    </row>
    <row r="281" spans="1:97" ht="15.6">
      <c r="A281" s="27">
        <v>34612</v>
      </c>
      <c r="B281">
        <v>5.4299998283386204</v>
      </c>
      <c r="C281">
        <v>17.389999389648398</v>
      </c>
      <c r="D281">
        <v>2.2000000476837198</v>
      </c>
      <c r="E281">
        <v>33.802688404843302</v>
      </c>
      <c r="F281" s="36">
        <f t="shared" si="109"/>
        <v>3.2056058852378042</v>
      </c>
      <c r="G281" s="41">
        <f t="shared" si="116"/>
        <v>0</v>
      </c>
      <c r="H281" s="42">
        <f t="shared" si="117"/>
        <v>0</v>
      </c>
      <c r="I281" s="61">
        <f t="shared" si="110"/>
        <v>14.399999499320954</v>
      </c>
      <c r="J281" s="35" t="str">
        <f t="shared" si="111"/>
        <v xml:space="preserve"> </v>
      </c>
      <c r="K281" s="89" t="str">
        <f t="shared" si="120"/>
        <v/>
      </c>
      <c r="L281" s="89">
        <f t="shared" si="125"/>
        <v>1</v>
      </c>
      <c r="M281" s="168">
        <f t="shared" si="129"/>
        <v>8.2861048568888748E-2</v>
      </c>
      <c r="N281" s="165">
        <f t="shared" si="132"/>
        <v>0</v>
      </c>
      <c r="O281" s="70">
        <f t="shared" si="122"/>
        <v>1</v>
      </c>
      <c r="P281" s="102">
        <f t="shared" si="126"/>
        <v>0</v>
      </c>
      <c r="Q281" s="6" t="str">
        <f t="shared" si="108"/>
        <v/>
      </c>
      <c r="R281" s="85">
        <f t="shared" si="130"/>
        <v>0</v>
      </c>
      <c r="S281" s="27">
        <v>34977</v>
      </c>
      <c r="T281">
        <v>4.0799999237060502</v>
      </c>
      <c r="U281">
        <v>20.409999847412099</v>
      </c>
      <c r="V281">
        <v>0</v>
      </c>
      <c r="W281">
        <v>33.802688404843302</v>
      </c>
      <c r="X281" s="36">
        <f t="shared" si="112"/>
        <v>3.8528162040127354</v>
      </c>
      <c r="Y281" s="41">
        <f t="shared" si="118"/>
        <v>0</v>
      </c>
      <c r="Z281" s="42">
        <f t="shared" si="119"/>
        <v>0</v>
      </c>
      <c r="AA281" s="61">
        <f t="shared" si="113"/>
        <v>16.327499866485589</v>
      </c>
      <c r="AB281" s="35" t="str">
        <f t="shared" si="114"/>
        <v xml:space="preserve"> </v>
      </c>
      <c r="AC281" s="76" t="str">
        <f t="shared" si="121"/>
        <v/>
      </c>
      <c r="AD281" s="89">
        <f t="shared" si="124"/>
        <v>1</v>
      </c>
      <c r="AE281" s="168">
        <f t="shared" si="128"/>
        <v>0.10182160014588373</v>
      </c>
      <c r="AF281" s="165">
        <f t="shared" si="133"/>
        <v>1</v>
      </c>
      <c r="AG281" s="70">
        <f t="shared" si="123"/>
        <v>1</v>
      </c>
      <c r="AH281" s="102">
        <f t="shared" si="127"/>
        <v>1.3579998016357593</v>
      </c>
      <c r="AI281" s="6" t="str">
        <f t="shared" si="115"/>
        <v/>
      </c>
      <c r="AJ281" s="85">
        <f t="shared" si="131"/>
        <v>1</v>
      </c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CO281" s="39">
        <v>4</v>
      </c>
      <c r="CP281">
        <v>22.2</v>
      </c>
      <c r="CS281">
        <v>0</v>
      </c>
    </row>
    <row r="282" spans="1:97" ht="15.6">
      <c r="A282" s="27">
        <v>34613</v>
      </c>
      <c r="B282">
        <v>3.9400000572204599</v>
      </c>
      <c r="C282">
        <v>24.4799995422363</v>
      </c>
      <c r="D282">
        <v>0</v>
      </c>
      <c r="E282">
        <v>34.050484387267602</v>
      </c>
      <c r="F282" s="36">
        <f t="shared" si="109"/>
        <v>4.6373612812817022</v>
      </c>
      <c r="G282" s="41">
        <f t="shared" si="116"/>
        <v>0</v>
      </c>
      <c r="H282" s="42">
        <f t="shared" si="117"/>
        <v>0</v>
      </c>
      <c r="I282" s="61">
        <f t="shared" si="110"/>
        <v>19.34499967098234</v>
      </c>
      <c r="J282" s="35" t="str">
        <f t="shared" si="111"/>
        <v xml:space="preserve"> </v>
      </c>
      <c r="K282" s="89" t="str">
        <f t="shared" si="120"/>
        <v/>
      </c>
      <c r="L282" s="89">
        <f t="shared" si="125"/>
        <v>1</v>
      </c>
      <c r="M282" s="168">
        <f t="shared" si="129"/>
        <v>0.11565787821336407</v>
      </c>
      <c r="N282" s="165">
        <f t="shared" si="132"/>
        <v>0</v>
      </c>
      <c r="O282" s="70">
        <f t="shared" si="122"/>
        <v>1</v>
      </c>
      <c r="P282" s="102">
        <f t="shared" si="126"/>
        <v>0.27599973678587164</v>
      </c>
      <c r="Q282" s="6" t="str">
        <f t="shared" si="108"/>
        <v/>
      </c>
      <c r="R282" s="85">
        <f t="shared" si="130"/>
        <v>0</v>
      </c>
      <c r="S282" s="27">
        <v>34978</v>
      </c>
      <c r="T282">
        <v>10.8900003433228</v>
      </c>
      <c r="U282">
        <v>18.079999923706101</v>
      </c>
      <c r="V282">
        <v>8.3000001907348597</v>
      </c>
      <c r="W282">
        <v>34.050484387267602</v>
      </c>
      <c r="X282" s="36">
        <f t="shared" si="112"/>
        <v>2.7672619469939521</v>
      </c>
      <c r="Y282" s="41">
        <f t="shared" si="118"/>
        <v>6.0861906331396973</v>
      </c>
      <c r="Z282" s="42">
        <f t="shared" si="119"/>
        <v>0.12172381266279395</v>
      </c>
      <c r="AA282" s="61">
        <f t="shared" si="113"/>
        <v>16.282500028610276</v>
      </c>
      <c r="AB282" s="35" t="str">
        <f t="shared" si="114"/>
        <v xml:space="preserve"> </v>
      </c>
      <c r="AC282" s="76">
        <f t="shared" si="121"/>
        <v>1</v>
      </c>
      <c r="AD282" s="89">
        <f t="shared" si="124"/>
        <v>1</v>
      </c>
      <c r="AE282" s="168">
        <f t="shared" si="128"/>
        <v>0.10142460748466756</v>
      </c>
      <c r="AF282" s="165">
        <f t="shared" si="133"/>
        <v>1</v>
      </c>
      <c r="AG282" s="70">
        <f t="shared" si="123"/>
        <v>1</v>
      </c>
      <c r="AH282" s="102">
        <f t="shared" si="127"/>
        <v>1.3579998016357593</v>
      </c>
      <c r="AI282" s="6" t="str">
        <f t="shared" si="115"/>
        <v/>
      </c>
      <c r="AJ282" s="85">
        <f t="shared" si="131"/>
        <v>1</v>
      </c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CO282" s="39">
        <v>4</v>
      </c>
      <c r="CP282">
        <v>22.6</v>
      </c>
      <c r="CS282" s="39"/>
    </row>
    <row r="283" spans="1:97" ht="15.6">
      <c r="A283" s="27">
        <v>34614</v>
      </c>
      <c r="B283">
        <v>6.8600001335143999</v>
      </c>
      <c r="C283">
        <v>16</v>
      </c>
      <c r="D283">
        <v>0</v>
      </c>
      <c r="E283">
        <v>34.296805890070999</v>
      </c>
      <c r="F283" s="36">
        <f t="shared" si="109"/>
        <v>2.8452297309377248</v>
      </c>
      <c r="G283" s="41">
        <f t="shared" si="116"/>
        <v>0</v>
      </c>
      <c r="H283" s="42">
        <f t="shared" si="117"/>
        <v>0</v>
      </c>
      <c r="I283" s="61">
        <f t="shared" si="110"/>
        <v>13.715000033378601</v>
      </c>
      <c r="J283" s="35" t="str">
        <f t="shared" si="111"/>
        <v xml:space="preserve"> </v>
      </c>
      <c r="K283" s="89" t="str">
        <f t="shared" si="120"/>
        <v/>
      </c>
      <c r="L283" s="89">
        <f t="shared" si="125"/>
        <v>1</v>
      </c>
      <c r="M283" s="168">
        <f t="shared" si="129"/>
        <v>7.5570395326995846E-2</v>
      </c>
      <c r="N283" s="165">
        <f t="shared" si="132"/>
        <v>0</v>
      </c>
      <c r="O283" s="70">
        <f t="shared" si="122"/>
        <v>1</v>
      </c>
      <c r="P283" s="102">
        <f t="shared" si="126"/>
        <v>0.27599973678587164</v>
      </c>
      <c r="Q283" s="6" t="str">
        <f t="shared" si="108"/>
        <v/>
      </c>
      <c r="R283" s="85">
        <f t="shared" si="130"/>
        <v>0</v>
      </c>
      <c r="S283" s="27">
        <v>34979</v>
      </c>
      <c r="T283">
        <v>4.3299999237060502</v>
      </c>
      <c r="U283">
        <v>18.940000534057599</v>
      </c>
      <c r="V283">
        <v>0</v>
      </c>
      <c r="W283">
        <v>34.296805890070999</v>
      </c>
      <c r="X283" s="36">
        <f t="shared" si="112"/>
        <v>3.6224682500365364</v>
      </c>
      <c r="Y283" s="41">
        <f t="shared" si="118"/>
        <v>3.1882160331104679</v>
      </c>
      <c r="Z283" s="42">
        <f t="shared" si="119"/>
        <v>6.3764320662209356E-2</v>
      </c>
      <c r="AA283" s="61">
        <f t="shared" si="113"/>
        <v>15.287500381469712</v>
      </c>
      <c r="AB283" s="35" t="str">
        <f t="shared" si="114"/>
        <v xml:space="preserve"> </v>
      </c>
      <c r="AC283" s="76">
        <f t="shared" si="121"/>
        <v>1</v>
      </c>
      <c r="AD283" s="89">
        <f t="shared" si="124"/>
        <v>1</v>
      </c>
      <c r="AE283" s="168">
        <f t="shared" si="128"/>
        <v>9.1995458131623437E-2</v>
      </c>
      <c r="AF283" s="165">
        <f t="shared" si="133"/>
        <v>1</v>
      </c>
      <c r="AG283" s="70">
        <f t="shared" si="123"/>
        <v>1</v>
      </c>
      <c r="AH283" s="102">
        <f t="shared" si="127"/>
        <v>1.3579998016357593</v>
      </c>
      <c r="AI283" s="6" t="str">
        <f t="shared" si="115"/>
        <v/>
      </c>
      <c r="AJ283" s="85">
        <f t="shared" si="131"/>
        <v>1</v>
      </c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CO283" s="39">
        <v>3</v>
      </c>
      <c r="CP283">
        <v>33</v>
      </c>
      <c r="CS283">
        <v>9</v>
      </c>
    </row>
    <row r="284" spans="1:97" ht="15.6">
      <c r="A284" s="27">
        <v>34615</v>
      </c>
      <c r="B284">
        <v>4.2199997901916504</v>
      </c>
      <c r="C284">
        <v>16.280000686645501</v>
      </c>
      <c r="D284">
        <v>3.7999999523162802</v>
      </c>
      <c r="E284">
        <v>34.541582645598503</v>
      </c>
      <c r="F284" s="36">
        <f t="shared" si="109"/>
        <v>3.1587155865201328</v>
      </c>
      <c r="G284" s="41">
        <f t="shared" si="116"/>
        <v>1.2730274831001736</v>
      </c>
      <c r="H284" s="42">
        <f t="shared" si="117"/>
        <v>2.5460549662003472E-2</v>
      </c>
      <c r="I284" s="61">
        <f t="shared" si="110"/>
        <v>13.265000462532038</v>
      </c>
      <c r="J284" s="35" t="str">
        <f t="shared" si="111"/>
        <v xml:space="preserve"> </v>
      </c>
      <c r="K284" s="89">
        <f t="shared" si="120"/>
        <v>1</v>
      </c>
      <c r="L284" s="89">
        <f t="shared" si="125"/>
        <v>1</v>
      </c>
      <c r="M284" s="168">
        <f t="shared" si="129"/>
        <v>7.0734122876250846E-2</v>
      </c>
      <c r="N284" s="165">
        <f t="shared" si="132"/>
        <v>0</v>
      </c>
      <c r="O284" s="70">
        <f t="shared" si="122"/>
        <v>1</v>
      </c>
      <c r="P284" s="102">
        <f t="shared" si="126"/>
        <v>0.27599973678587164</v>
      </c>
      <c r="Q284" s="6" t="str">
        <f t="shared" si="108"/>
        <v/>
      </c>
      <c r="R284" s="85">
        <f t="shared" si="130"/>
        <v>0</v>
      </c>
      <c r="S284" s="27">
        <v>34980</v>
      </c>
      <c r="T284">
        <v>3.4400000572204599</v>
      </c>
      <c r="U284">
        <v>17.329999923706101</v>
      </c>
      <c r="V284">
        <v>1.70000004768372</v>
      </c>
      <c r="W284">
        <v>34.541582645598503</v>
      </c>
      <c r="X284" s="36">
        <f t="shared" si="112"/>
        <v>3.4062235235530833</v>
      </c>
      <c r="Y284" s="41">
        <f t="shared" si="118"/>
        <v>2.1632372619517213</v>
      </c>
      <c r="Z284" s="42">
        <f t="shared" si="119"/>
        <v>4.3264745239034424E-2</v>
      </c>
      <c r="AA284" s="61">
        <f t="shared" si="113"/>
        <v>13.857499957084691</v>
      </c>
      <c r="AB284" s="35" t="str">
        <f t="shared" si="114"/>
        <v xml:space="preserve"> </v>
      </c>
      <c r="AC284" s="76">
        <f t="shared" si="121"/>
        <v>1</v>
      </c>
      <c r="AD284" s="89">
        <f t="shared" si="124"/>
        <v>1</v>
      </c>
      <c r="AE284" s="168">
        <f t="shared" si="128"/>
        <v>7.7096842784617467E-2</v>
      </c>
      <c r="AF284" s="165">
        <f t="shared" si="133"/>
        <v>1</v>
      </c>
      <c r="AG284" s="70">
        <f t="shared" si="123"/>
        <v>1</v>
      </c>
      <c r="AH284" s="102">
        <f t="shared" si="127"/>
        <v>1.3579998016357593</v>
      </c>
      <c r="AI284" s="6" t="str">
        <f t="shared" si="115"/>
        <v/>
      </c>
      <c r="AJ284" s="85">
        <f t="shared" si="131"/>
        <v>0</v>
      </c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CO284" s="39">
        <v>2</v>
      </c>
      <c r="CP284">
        <v>26</v>
      </c>
      <c r="CS284">
        <v>0</v>
      </c>
    </row>
    <row r="285" spans="1:97" ht="15.6">
      <c r="A285" s="27">
        <v>34616</v>
      </c>
      <c r="B285">
        <v>5.1100001335143999</v>
      </c>
      <c r="C285">
        <v>15.8699998855591</v>
      </c>
      <c r="D285">
        <v>0.10000000149011599</v>
      </c>
      <c r="E285">
        <v>34.784744386194902</v>
      </c>
      <c r="F285" s="36">
        <f t="shared" si="109"/>
        <v>3.0303280526092045</v>
      </c>
      <c r="G285" s="41">
        <f t="shared" si="116"/>
        <v>0</v>
      </c>
      <c r="H285" s="42">
        <f t="shared" si="117"/>
        <v>0</v>
      </c>
      <c r="I285" s="61">
        <f t="shared" si="110"/>
        <v>13.179999947547925</v>
      </c>
      <c r="J285" s="35" t="str">
        <f t="shared" si="111"/>
        <v xml:space="preserve"> </v>
      </c>
      <c r="K285" s="89">
        <f t="shared" si="120"/>
        <v>1</v>
      </c>
      <c r="L285" s="89">
        <f t="shared" si="125"/>
        <v>1</v>
      </c>
      <c r="M285" s="168">
        <f t="shared" si="129"/>
        <v>6.9819562243602418E-2</v>
      </c>
      <c r="N285" s="165">
        <f t="shared" si="132"/>
        <v>0</v>
      </c>
      <c r="O285" s="70">
        <f t="shared" si="122"/>
        <v>1</v>
      </c>
      <c r="P285" s="102">
        <f t="shared" si="126"/>
        <v>0.27599973678587164</v>
      </c>
      <c r="Q285" s="6" t="str">
        <f t="shared" si="108"/>
        <v/>
      </c>
      <c r="R285" s="85">
        <f t="shared" si="130"/>
        <v>0</v>
      </c>
      <c r="S285" s="27">
        <v>34981</v>
      </c>
      <c r="T285">
        <v>1.37000000476837</v>
      </c>
      <c r="U285">
        <v>20.180000305175799</v>
      </c>
      <c r="V285">
        <v>0</v>
      </c>
      <c r="W285">
        <v>34.784744386194902</v>
      </c>
      <c r="X285" s="36">
        <f t="shared" si="112"/>
        <v>4.0469814210973603</v>
      </c>
      <c r="Y285" s="41">
        <f t="shared" si="118"/>
        <v>0</v>
      </c>
      <c r="Z285" s="42">
        <f t="shared" si="119"/>
        <v>0</v>
      </c>
      <c r="AA285" s="61">
        <f t="shared" si="113"/>
        <v>15.477500230073943</v>
      </c>
      <c r="AB285" s="35" t="str">
        <f t="shared" si="114"/>
        <v xml:space="preserve"> </v>
      </c>
      <c r="AC285" s="76">
        <f t="shared" si="121"/>
        <v>1</v>
      </c>
      <c r="AD285" s="89">
        <f t="shared" si="124"/>
        <v>1</v>
      </c>
      <c r="AE285" s="168">
        <f t="shared" si="128"/>
        <v>9.3877759181692319E-2</v>
      </c>
      <c r="AF285" s="165">
        <f t="shared" si="133"/>
        <v>1</v>
      </c>
      <c r="AG285" s="70">
        <f t="shared" si="123"/>
        <v>1</v>
      </c>
      <c r="AH285" s="102">
        <f t="shared" si="127"/>
        <v>1.3579998016357593</v>
      </c>
      <c r="AI285" s="6" t="str">
        <f t="shared" si="115"/>
        <v/>
      </c>
      <c r="AJ285" s="85">
        <f t="shared" si="131"/>
        <v>0</v>
      </c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CO285">
        <v>1</v>
      </c>
      <c r="CP285">
        <v>25.5</v>
      </c>
      <c r="CS285">
        <v>0</v>
      </c>
    </row>
    <row r="286" spans="1:97" ht="15.6">
      <c r="A286" s="27">
        <v>34617</v>
      </c>
      <c r="B286">
        <v>2.5</v>
      </c>
      <c r="C286">
        <v>22</v>
      </c>
      <c r="D286">
        <v>0.10000000149011599</v>
      </c>
      <c r="E286">
        <v>35.026220844205</v>
      </c>
      <c r="F286" s="36">
        <f t="shared" si="109"/>
        <v>4.3633174939816675</v>
      </c>
      <c r="G286" s="41">
        <f t="shared" si="116"/>
        <v>0</v>
      </c>
      <c r="H286" s="42">
        <f t="shared" si="117"/>
        <v>0</v>
      </c>
      <c r="I286" s="61">
        <f t="shared" si="110"/>
        <v>17.125</v>
      </c>
      <c r="J286" s="35" t="str">
        <f t="shared" si="111"/>
        <v xml:space="preserve"> </v>
      </c>
      <c r="K286" s="89" t="str">
        <f t="shared" si="120"/>
        <v/>
      </c>
      <c r="L286" s="89">
        <f t="shared" si="125"/>
        <v>1</v>
      </c>
      <c r="M286" s="168">
        <f t="shared" si="129"/>
        <v>0.10827123848631419</v>
      </c>
      <c r="N286" s="165">
        <f t="shared" si="132"/>
        <v>0</v>
      </c>
      <c r="O286" s="70">
        <f t="shared" si="122"/>
        <v>1</v>
      </c>
      <c r="P286" s="102">
        <f t="shared" si="126"/>
        <v>0.27599973678587164</v>
      </c>
      <c r="Q286" s="6">
        <f t="shared" si="108"/>
        <v>34617</v>
      </c>
      <c r="R286" s="85">
        <f t="shared" si="130"/>
        <v>1</v>
      </c>
      <c r="S286" s="27">
        <v>34982</v>
      </c>
      <c r="T286">
        <v>6.8600001335143999</v>
      </c>
      <c r="U286">
        <v>23.100000381469702</v>
      </c>
      <c r="V286">
        <v>0</v>
      </c>
      <c r="W286">
        <v>35.026220844205</v>
      </c>
      <c r="X286" s="36">
        <f t="shared" si="112"/>
        <v>4.3436717837460392</v>
      </c>
      <c r="Y286" s="41">
        <f t="shared" si="118"/>
        <v>0</v>
      </c>
      <c r="Z286" s="42">
        <f t="shared" si="119"/>
        <v>0</v>
      </c>
      <c r="AA286" s="61">
        <f t="shared" si="113"/>
        <v>19.040000319480875</v>
      </c>
      <c r="AB286" s="35" t="str">
        <f t="shared" si="114"/>
        <v xml:space="preserve"> </v>
      </c>
      <c r="AC286" s="76">
        <f t="shared" si="121"/>
        <v>1</v>
      </c>
      <c r="AD286" s="89">
        <f t="shared" si="124"/>
        <v>1</v>
      </c>
      <c r="AE286" s="168">
        <f t="shared" si="128"/>
        <v>0.11613047309840234</v>
      </c>
      <c r="AF286" s="165">
        <f t="shared" si="133"/>
        <v>0</v>
      </c>
      <c r="AG286" s="70">
        <f t="shared" si="123"/>
        <v>1</v>
      </c>
      <c r="AH286" s="102">
        <f t="shared" si="127"/>
        <v>1.3900000572204589</v>
      </c>
      <c r="AI286" s="6" t="str">
        <f t="shared" si="115"/>
        <v/>
      </c>
      <c r="AJ286" s="85">
        <f t="shared" si="131"/>
        <v>0</v>
      </c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CO286">
        <v>-1</v>
      </c>
      <c r="CP286" s="39">
        <v>25.5</v>
      </c>
      <c r="CS286">
        <v>0</v>
      </c>
    </row>
    <row r="287" spans="1:97" ht="15.6">
      <c r="A287" s="27">
        <v>34618</v>
      </c>
      <c r="B287">
        <v>7.3400001525878897</v>
      </c>
      <c r="C287">
        <v>19.459999084472699</v>
      </c>
      <c r="D287">
        <v>0</v>
      </c>
      <c r="E287">
        <v>35.265941751973799</v>
      </c>
      <c r="F287" s="36">
        <f t="shared" si="109"/>
        <v>3.5960284334687036</v>
      </c>
      <c r="G287" s="41">
        <f t="shared" si="116"/>
        <v>0</v>
      </c>
      <c r="H287" s="42">
        <f t="shared" si="117"/>
        <v>0</v>
      </c>
      <c r="I287" s="61">
        <f t="shared" si="110"/>
        <v>16.429999351501497</v>
      </c>
      <c r="J287" s="35" t="str">
        <f t="shared" si="111"/>
        <v xml:space="preserve"> </v>
      </c>
      <c r="K287" s="89" t="str">
        <f t="shared" si="120"/>
        <v/>
      </c>
      <c r="L287" s="89">
        <f t="shared" si="125"/>
        <v>1</v>
      </c>
      <c r="M287" s="168">
        <f t="shared" si="129"/>
        <v>0.10271423344898725</v>
      </c>
      <c r="N287" s="165">
        <f t="shared" si="132"/>
        <v>1</v>
      </c>
      <c r="O287" s="70">
        <f t="shared" si="122"/>
        <v>1</v>
      </c>
      <c r="P287" s="102">
        <f t="shared" si="126"/>
        <v>0.27599973678587164</v>
      </c>
      <c r="Q287" s="6" t="str">
        <f t="shared" si="108"/>
        <v/>
      </c>
      <c r="R287" s="85">
        <f t="shared" si="130"/>
        <v>1</v>
      </c>
      <c r="S287" s="27">
        <v>34983</v>
      </c>
      <c r="T287">
        <v>12.6499996185303</v>
      </c>
      <c r="U287">
        <v>20.680000305175799</v>
      </c>
      <c r="V287">
        <v>0</v>
      </c>
      <c r="W287">
        <v>35.265941751973799</v>
      </c>
      <c r="X287" s="36">
        <f t="shared" si="112"/>
        <v>3.2333544141793293</v>
      </c>
      <c r="Y287" s="41">
        <f t="shared" si="118"/>
        <v>0</v>
      </c>
      <c r="Z287" s="42">
        <f t="shared" si="119"/>
        <v>0</v>
      </c>
      <c r="AA287" s="61">
        <f t="shared" si="113"/>
        <v>18.672500133514426</v>
      </c>
      <c r="AB287" s="35" t="str">
        <f t="shared" si="114"/>
        <v xml:space="preserve"> </v>
      </c>
      <c r="AC287" s="76" t="str">
        <f t="shared" si="121"/>
        <v/>
      </c>
      <c r="AD287" s="89">
        <f t="shared" si="124"/>
        <v>1</v>
      </c>
      <c r="AE287" s="168">
        <f t="shared" si="128"/>
        <v>0.11586950896968404</v>
      </c>
      <c r="AF287" s="165">
        <f t="shared" si="133"/>
        <v>0</v>
      </c>
      <c r="AG287" s="70">
        <f t="shared" si="123"/>
        <v>1</v>
      </c>
      <c r="AH287" s="102">
        <f t="shared" si="127"/>
        <v>3.2000255584699745E-2</v>
      </c>
      <c r="AI287" s="6" t="str">
        <f t="shared" si="115"/>
        <v/>
      </c>
      <c r="AJ287" s="85">
        <f t="shared" si="131"/>
        <v>0</v>
      </c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CO287" s="39">
        <v>3</v>
      </c>
      <c r="CP287">
        <v>26</v>
      </c>
      <c r="CS287">
        <v>0</v>
      </c>
    </row>
    <row r="288" spans="1:97" ht="15.6">
      <c r="A288" s="27">
        <v>34619</v>
      </c>
      <c r="B288">
        <v>3.0099999904632599</v>
      </c>
      <c r="C288">
        <v>22.829999923706101</v>
      </c>
      <c r="D288">
        <v>0</v>
      </c>
      <c r="E288">
        <v>35.503836841846002</v>
      </c>
      <c r="F288" s="36">
        <f t="shared" si="109"/>
        <v>4.558375270643559</v>
      </c>
      <c r="G288" s="41">
        <f t="shared" si="116"/>
        <v>0</v>
      </c>
      <c r="H288" s="42">
        <f t="shared" si="117"/>
        <v>0</v>
      </c>
      <c r="I288" s="61">
        <f t="shared" si="110"/>
        <v>17.874999940395391</v>
      </c>
      <c r="J288" s="35" t="str">
        <f t="shared" si="111"/>
        <v xml:space="preserve"> </v>
      </c>
      <c r="K288" s="89" t="str">
        <f t="shared" si="120"/>
        <v/>
      </c>
      <c r="L288" s="89">
        <f t="shared" si="125"/>
        <v>1</v>
      </c>
      <c r="M288" s="168">
        <f t="shared" si="129"/>
        <v>0.11299565203085657</v>
      </c>
      <c r="N288" s="165">
        <f t="shared" si="132"/>
        <v>1</v>
      </c>
      <c r="O288" s="70">
        <f t="shared" si="122"/>
        <v>1</v>
      </c>
      <c r="P288" s="102">
        <f t="shared" si="126"/>
        <v>0.27599973678587164</v>
      </c>
      <c r="Q288" s="6" t="str">
        <f t="shared" si="108"/>
        <v/>
      </c>
      <c r="R288" s="85">
        <f t="shared" si="130"/>
        <v>1</v>
      </c>
      <c r="S288" s="27">
        <v>34984</v>
      </c>
      <c r="T288">
        <v>12.8500003814697</v>
      </c>
      <c r="U288">
        <v>27.389999389648398</v>
      </c>
      <c r="V288">
        <v>11.800000190734901</v>
      </c>
      <c r="W288">
        <v>35.503836841846002</v>
      </c>
      <c r="X288" s="36">
        <f t="shared" si="112"/>
        <v>4.8193398900137066</v>
      </c>
      <c r="Y288" s="41">
        <f t="shared" si="118"/>
        <v>7.9445282787239346</v>
      </c>
      <c r="Z288" s="42">
        <f t="shared" si="119"/>
        <v>0.1588905655744787</v>
      </c>
      <c r="AA288" s="61">
        <f t="shared" si="113"/>
        <v>23.754999637603724</v>
      </c>
      <c r="AB288" s="35" t="str">
        <f t="shared" si="114"/>
        <v xml:space="preserve"> </v>
      </c>
      <c r="AC288" s="76">
        <f t="shared" si="121"/>
        <v>1</v>
      </c>
      <c r="AD288" s="89">
        <f t="shared" si="124"/>
        <v>1</v>
      </c>
      <c r="AE288" s="168">
        <f t="shared" si="128"/>
        <v>0</v>
      </c>
      <c r="AF288" s="165">
        <f t="shared" si="133"/>
        <v>0</v>
      </c>
      <c r="AG288" s="70">
        <f t="shared" si="123"/>
        <v>1</v>
      </c>
      <c r="AH288" s="102">
        <f t="shared" si="127"/>
        <v>3.8359999656676793</v>
      </c>
      <c r="AI288" s="6" t="str">
        <f t="shared" si="115"/>
        <v/>
      </c>
      <c r="AJ288" s="85">
        <f t="shared" si="131"/>
        <v>0</v>
      </c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CO288">
        <v>6.3</v>
      </c>
      <c r="CP288">
        <v>29.5</v>
      </c>
      <c r="CS288">
        <v>0</v>
      </c>
    </row>
    <row r="289" spans="1:97" ht="15.6">
      <c r="A289" s="27">
        <v>34620</v>
      </c>
      <c r="B289">
        <v>4.3699998855590803</v>
      </c>
      <c r="C289">
        <v>21.7700004577637</v>
      </c>
      <c r="D289">
        <v>0</v>
      </c>
      <c r="E289">
        <v>35.739835846166599</v>
      </c>
      <c r="F289" s="36">
        <f t="shared" si="109"/>
        <v>4.3204160251807684</v>
      </c>
      <c r="G289" s="41">
        <f t="shared" si="116"/>
        <v>0</v>
      </c>
      <c r="H289" s="42">
        <f t="shared" si="117"/>
        <v>0</v>
      </c>
      <c r="I289" s="61">
        <f t="shared" si="110"/>
        <v>17.420000314712546</v>
      </c>
      <c r="J289" s="35" t="str">
        <f t="shared" si="111"/>
        <v xml:space="preserve"> </v>
      </c>
      <c r="K289" s="89" t="str">
        <f t="shared" si="120"/>
        <v/>
      </c>
      <c r="L289" s="89">
        <f t="shared" si="125"/>
        <v>1</v>
      </c>
      <c r="M289" s="168">
        <f t="shared" si="129"/>
        <v>0.11031465909542823</v>
      </c>
      <c r="N289" s="165">
        <f t="shared" si="132"/>
        <v>1</v>
      </c>
      <c r="O289" s="70">
        <f t="shared" si="122"/>
        <v>1</v>
      </c>
      <c r="P289" s="102">
        <f t="shared" si="126"/>
        <v>0.27599973678587164</v>
      </c>
      <c r="Q289" s="6" t="str">
        <f t="shared" si="108"/>
        <v/>
      </c>
      <c r="R289" s="85">
        <f t="shared" si="130"/>
        <v>1</v>
      </c>
      <c r="S289" s="27">
        <v>34985</v>
      </c>
      <c r="T289">
        <v>8.7899999618530291</v>
      </c>
      <c r="U289">
        <v>17.840000152587901</v>
      </c>
      <c r="V289">
        <v>0</v>
      </c>
      <c r="W289">
        <v>35.739835846166599</v>
      </c>
      <c r="X289" s="36">
        <f t="shared" si="112"/>
        <v>3.1405694763488707</v>
      </c>
      <c r="Y289" s="41">
        <f t="shared" si="118"/>
        <v>5.4320726976448377</v>
      </c>
      <c r="Z289" s="42">
        <f t="shared" si="119"/>
        <v>0.10864145395289676</v>
      </c>
      <c r="AA289" s="61">
        <f t="shared" si="113"/>
        <v>15.577500104904184</v>
      </c>
      <c r="AB289" s="35" t="str">
        <f t="shared" si="114"/>
        <v xml:space="preserve"> </v>
      </c>
      <c r="AC289" s="76">
        <f t="shared" si="121"/>
        <v>1</v>
      </c>
      <c r="AD289" s="89">
        <f t="shared" si="124"/>
        <v>1</v>
      </c>
      <c r="AE289" s="168">
        <f t="shared" si="128"/>
        <v>9.4855061683389461E-2</v>
      </c>
      <c r="AF289" s="165">
        <f t="shared" si="133"/>
        <v>0</v>
      </c>
      <c r="AG289" s="70">
        <f t="shared" si="123"/>
        <v>1</v>
      </c>
      <c r="AH289" s="102">
        <f t="shared" si="127"/>
        <v>3.8359999656676793</v>
      </c>
      <c r="AI289" s="6" t="str">
        <f t="shared" si="115"/>
        <v/>
      </c>
      <c r="AJ289" s="85">
        <f t="shared" si="131"/>
        <v>0</v>
      </c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CO289" s="39">
        <v>4</v>
      </c>
      <c r="CP289">
        <v>32</v>
      </c>
      <c r="CS289">
        <v>0</v>
      </c>
    </row>
    <row r="290" spans="1:97" ht="15.6">
      <c r="A290" s="27">
        <v>34621</v>
      </c>
      <c r="B290">
        <v>4.1300001144409197</v>
      </c>
      <c r="C290">
        <v>25.700000762939499</v>
      </c>
      <c r="D290">
        <v>0</v>
      </c>
      <c r="E290">
        <v>35.973868497280399</v>
      </c>
      <c r="F290" s="36">
        <f t="shared" si="109"/>
        <v>5.1312231736258997</v>
      </c>
      <c r="G290" s="41">
        <f t="shared" si="116"/>
        <v>0</v>
      </c>
      <c r="H290" s="42">
        <f t="shared" si="117"/>
        <v>0</v>
      </c>
      <c r="I290" s="61">
        <f t="shared" si="110"/>
        <v>20.307500600814855</v>
      </c>
      <c r="J290" s="35" t="str">
        <f t="shared" si="111"/>
        <v xml:space="preserve"> </v>
      </c>
      <c r="K290" s="89" t="str">
        <f t="shared" si="120"/>
        <v/>
      </c>
      <c r="L290" s="89">
        <f t="shared" si="125"/>
        <v>1</v>
      </c>
      <c r="M290" s="168">
        <f t="shared" si="129"/>
        <v>0.10776367468027725</v>
      </c>
      <c r="N290" s="165">
        <f t="shared" si="132"/>
        <v>1</v>
      </c>
      <c r="O290" s="70">
        <f t="shared" si="122"/>
        <v>1</v>
      </c>
      <c r="P290" s="102">
        <f t="shared" si="126"/>
        <v>1.3220002174377554</v>
      </c>
      <c r="Q290" s="6" t="str">
        <f t="shared" si="108"/>
        <v/>
      </c>
      <c r="R290" s="85">
        <f t="shared" si="130"/>
        <v>1</v>
      </c>
      <c r="S290" s="27">
        <v>34986</v>
      </c>
      <c r="T290">
        <v>5.6300001144409197</v>
      </c>
      <c r="U290">
        <v>16.530000686645501</v>
      </c>
      <c r="V290">
        <v>1.8999999761581401</v>
      </c>
      <c r="W290">
        <v>35.973868497280399</v>
      </c>
      <c r="X290" s="36">
        <f t="shared" si="112"/>
        <v>3.2200257871674407</v>
      </c>
      <c r="Y290" s="41">
        <f t="shared" si="118"/>
        <v>4.7560520440690253</v>
      </c>
      <c r="Z290" s="42">
        <f t="shared" si="119"/>
        <v>9.51210408813805E-2</v>
      </c>
      <c r="AA290" s="61">
        <f t="shared" si="113"/>
        <v>13.805000543594355</v>
      </c>
      <c r="AB290" s="35" t="str">
        <f t="shared" si="114"/>
        <v xml:space="preserve"> </v>
      </c>
      <c r="AC290" s="76">
        <f t="shared" si="121"/>
        <v>1</v>
      </c>
      <c r="AD290" s="89">
        <f t="shared" si="124"/>
        <v>1</v>
      </c>
      <c r="AE290" s="168">
        <f t="shared" si="128"/>
        <v>7.6534899830134506E-2</v>
      </c>
      <c r="AF290" s="165">
        <f t="shared" si="133"/>
        <v>0</v>
      </c>
      <c r="AG290" s="70">
        <f t="shared" si="123"/>
        <v>1</v>
      </c>
      <c r="AH290" s="102">
        <f t="shared" si="127"/>
        <v>3.8359999656676793</v>
      </c>
      <c r="AI290" s="6" t="str">
        <f t="shared" si="115"/>
        <v/>
      </c>
      <c r="AJ290" s="85">
        <f t="shared" si="131"/>
        <v>0</v>
      </c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CO290">
        <v>2</v>
      </c>
      <c r="CP290">
        <v>27</v>
      </c>
      <c r="CS290">
        <v>0</v>
      </c>
    </row>
    <row r="291" spans="1:97" ht="15.6">
      <c r="A291" s="27">
        <v>34622</v>
      </c>
      <c r="B291">
        <v>6.6900000572204599</v>
      </c>
      <c r="C291">
        <v>28.879999160766602</v>
      </c>
      <c r="D291">
        <v>0.20000000298023199</v>
      </c>
      <c r="E291">
        <v>36.205864527532299</v>
      </c>
      <c r="F291" s="36">
        <f t="shared" si="109"/>
        <v>5.6975255506568185</v>
      </c>
      <c r="G291" s="41">
        <f t="shared" si="116"/>
        <v>0</v>
      </c>
      <c r="H291" s="42">
        <f t="shared" si="117"/>
        <v>0</v>
      </c>
      <c r="I291" s="61">
        <f t="shared" si="110"/>
        <v>23.332499384880066</v>
      </c>
      <c r="J291" s="35" t="str">
        <f t="shared" si="111"/>
        <v xml:space="preserve"> </v>
      </c>
      <c r="K291" s="89" t="str">
        <f t="shared" si="120"/>
        <v/>
      </c>
      <c r="L291" s="89">
        <f t="shared" si="125"/>
        <v>1</v>
      </c>
      <c r="M291" s="168">
        <f t="shared" si="129"/>
        <v>0</v>
      </c>
      <c r="N291" s="165">
        <f t="shared" si="132"/>
        <v>1</v>
      </c>
      <c r="O291" s="70" t="str">
        <f t="shared" si="122"/>
        <v/>
      </c>
      <c r="P291" s="102">
        <f t="shared" si="126"/>
        <v>4.7879997253418081</v>
      </c>
      <c r="Q291" s="6" t="str">
        <f t="shared" si="108"/>
        <v/>
      </c>
      <c r="R291" s="85">
        <f t="shared" si="130"/>
        <v>0</v>
      </c>
      <c r="S291" s="27">
        <v>34987</v>
      </c>
      <c r="T291">
        <v>2.7799999713897701</v>
      </c>
      <c r="U291">
        <v>19.459999084472699</v>
      </c>
      <c r="V291">
        <v>0.5</v>
      </c>
      <c r="W291">
        <v>36.205864527532299</v>
      </c>
      <c r="X291" s="36">
        <f t="shared" si="112"/>
        <v>4.0145508834421593</v>
      </c>
      <c r="Y291" s="41">
        <f t="shared" si="118"/>
        <v>2.0444113373152977</v>
      </c>
      <c r="Z291" s="42">
        <f t="shared" si="119"/>
        <v>4.0888226746305954E-2</v>
      </c>
      <c r="AA291" s="61">
        <f t="shared" si="113"/>
        <v>15.289999306201967</v>
      </c>
      <c r="AB291" s="35" t="str">
        <f t="shared" si="114"/>
        <v xml:space="preserve"> </v>
      </c>
      <c r="AC291" s="76">
        <f t="shared" si="121"/>
        <v>1</v>
      </c>
      <c r="AD291" s="89">
        <f t="shared" si="124"/>
        <v>1</v>
      </c>
      <c r="AE291" s="168">
        <f t="shared" si="128"/>
        <v>9.2020418072913099E-2</v>
      </c>
      <c r="AF291" s="165">
        <f t="shared" si="133"/>
        <v>0</v>
      </c>
      <c r="AG291" s="70">
        <f t="shared" si="123"/>
        <v>1</v>
      </c>
      <c r="AH291" s="102">
        <f t="shared" si="127"/>
        <v>3.8359999656676793</v>
      </c>
      <c r="AI291" s="6">
        <f t="shared" si="115"/>
        <v>34987</v>
      </c>
      <c r="AJ291" s="85">
        <f t="shared" si="131"/>
        <v>1</v>
      </c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CO291" s="39">
        <v>6</v>
      </c>
      <c r="CP291">
        <v>24</v>
      </c>
      <c r="CS291">
        <v>0</v>
      </c>
    </row>
    <row r="292" spans="1:97" ht="15.6">
      <c r="A292" s="27">
        <v>34623</v>
      </c>
      <c r="B292">
        <v>8.2100000381469709</v>
      </c>
      <c r="C292">
        <v>31.219999313354499</v>
      </c>
      <c r="D292">
        <v>0</v>
      </c>
      <c r="E292">
        <v>36.4357530523951</v>
      </c>
      <c r="F292" s="36">
        <f t="shared" si="109"/>
        <v>6.1553499812578849</v>
      </c>
      <c r="G292" s="41">
        <f t="shared" si="116"/>
        <v>0</v>
      </c>
      <c r="H292" s="42">
        <f t="shared" si="117"/>
        <v>0</v>
      </c>
      <c r="I292" s="61">
        <f t="shared" si="110"/>
        <v>25.467499494552619</v>
      </c>
      <c r="J292" s="35" t="str">
        <f t="shared" si="111"/>
        <v xml:space="preserve"> </v>
      </c>
      <c r="K292" s="89" t="str">
        <f t="shared" si="120"/>
        <v/>
      </c>
      <c r="L292" s="89">
        <f t="shared" si="125"/>
        <v>1</v>
      </c>
      <c r="M292" s="168">
        <f t="shared" si="129"/>
        <v>0</v>
      </c>
      <c r="N292" s="165">
        <f t="shared" si="132"/>
        <v>0</v>
      </c>
      <c r="O292" s="70" t="str">
        <f t="shared" si="122"/>
        <v/>
      </c>
      <c r="P292" s="102">
        <f t="shared" si="126"/>
        <v>9.6859995841980329</v>
      </c>
      <c r="Q292" s="6" t="str">
        <f t="shared" si="108"/>
        <v/>
      </c>
      <c r="R292" s="85">
        <f t="shared" si="130"/>
        <v>0</v>
      </c>
      <c r="S292" s="27">
        <v>34988</v>
      </c>
      <c r="T292">
        <v>3.0499999523162802</v>
      </c>
      <c r="U292">
        <v>22.790000915527301</v>
      </c>
      <c r="V292">
        <v>0</v>
      </c>
      <c r="W292">
        <v>36.4357530523951</v>
      </c>
      <c r="X292" s="36">
        <f t="shared" si="112"/>
        <v>4.6685746104481547</v>
      </c>
      <c r="Y292" s="41">
        <f t="shared" si="118"/>
        <v>0</v>
      </c>
      <c r="Z292" s="42">
        <f t="shared" si="119"/>
        <v>0</v>
      </c>
      <c r="AA292" s="61">
        <f t="shared" si="113"/>
        <v>17.855000674724547</v>
      </c>
      <c r="AB292" s="35" t="str">
        <f t="shared" si="114"/>
        <v xml:space="preserve"> </v>
      </c>
      <c r="AC292" s="76">
        <f t="shared" si="121"/>
        <v>1</v>
      </c>
      <c r="AD292" s="89">
        <f t="shared" si="124"/>
        <v>1</v>
      </c>
      <c r="AE292" s="168">
        <f t="shared" si="128"/>
        <v>0.11289140822625324</v>
      </c>
      <c r="AF292" s="165">
        <f t="shared" si="133"/>
        <v>0</v>
      </c>
      <c r="AG292" s="70">
        <f t="shared" si="123"/>
        <v>1</v>
      </c>
      <c r="AH292" s="102">
        <f t="shared" si="127"/>
        <v>3.8359999656676793</v>
      </c>
      <c r="AI292" s="6" t="str">
        <f t="shared" si="115"/>
        <v/>
      </c>
      <c r="AJ292" s="85">
        <f t="shared" si="131"/>
        <v>1</v>
      </c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CO292">
        <v>8.5</v>
      </c>
      <c r="CP292">
        <v>23.5</v>
      </c>
      <c r="CS292">
        <v>0</v>
      </c>
    </row>
    <row r="293" spans="1:97" ht="15.6">
      <c r="A293" s="27">
        <v>34624</v>
      </c>
      <c r="B293">
        <v>10.4099998474121</v>
      </c>
      <c r="C293">
        <v>24.159999847412099</v>
      </c>
      <c r="D293">
        <v>0</v>
      </c>
      <c r="E293">
        <v>36.663460719853902</v>
      </c>
      <c r="F293" s="36">
        <f t="shared" si="109"/>
        <v>4.4778344783558275</v>
      </c>
      <c r="G293" s="41">
        <f t="shared" si="116"/>
        <v>0</v>
      </c>
      <c r="H293" s="42">
        <f t="shared" si="117"/>
        <v>0</v>
      </c>
      <c r="I293" s="61">
        <f t="shared" si="110"/>
        <v>20.722499847412099</v>
      </c>
      <c r="J293" s="35" t="str">
        <f t="shared" si="111"/>
        <v xml:space="preserve"> </v>
      </c>
      <c r="K293" s="89" t="str">
        <f t="shared" si="120"/>
        <v/>
      </c>
      <c r="L293" s="89">
        <f t="shared" si="125"/>
        <v>1</v>
      </c>
      <c r="M293" s="168">
        <f t="shared" si="129"/>
        <v>9.8936472800420408E-2</v>
      </c>
      <c r="N293" s="165">
        <f t="shared" si="132"/>
        <v>0</v>
      </c>
      <c r="O293" s="70" t="str">
        <f t="shared" si="122"/>
        <v/>
      </c>
      <c r="P293" s="102">
        <f t="shared" si="126"/>
        <v>11.063999462127711</v>
      </c>
      <c r="Q293" s="6" t="str">
        <f t="shared" si="108"/>
        <v/>
      </c>
      <c r="R293" s="85">
        <f t="shared" si="130"/>
        <v>0</v>
      </c>
      <c r="S293" s="27">
        <v>34989</v>
      </c>
      <c r="T293">
        <v>8.0299997329711896</v>
      </c>
      <c r="U293">
        <v>27.799999237060501</v>
      </c>
      <c r="V293">
        <v>0</v>
      </c>
      <c r="W293">
        <v>36.663460719853902</v>
      </c>
      <c r="X293" s="36">
        <f t="shared" si="112"/>
        <v>5.465742724255211</v>
      </c>
      <c r="Y293" s="41">
        <f t="shared" si="118"/>
        <v>0</v>
      </c>
      <c r="Z293" s="42">
        <f t="shared" si="119"/>
        <v>0</v>
      </c>
      <c r="AA293" s="61">
        <f t="shared" si="113"/>
        <v>22.857499361038172</v>
      </c>
      <c r="AB293" s="35" t="str">
        <f t="shared" si="114"/>
        <v xml:space="preserve"> </v>
      </c>
      <c r="AC293" s="76" t="str">
        <f t="shared" si="121"/>
        <v/>
      </c>
      <c r="AD293" s="89">
        <f t="shared" si="124"/>
        <v>1</v>
      </c>
      <c r="AE293" s="168">
        <f t="shared" si="128"/>
        <v>0</v>
      </c>
      <c r="AF293" s="165">
        <f t="shared" si="133"/>
        <v>0</v>
      </c>
      <c r="AG293" s="70" t="str">
        <f t="shared" si="123"/>
        <v/>
      </c>
      <c r="AH293" s="102">
        <f t="shared" si="127"/>
        <v>6.9219994544982173</v>
      </c>
      <c r="AI293" s="6" t="str">
        <f t="shared" si="115"/>
        <v/>
      </c>
      <c r="AJ293" s="85">
        <f t="shared" si="131"/>
        <v>1</v>
      </c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CO293">
        <v>11</v>
      </c>
      <c r="CP293">
        <v>26.6</v>
      </c>
      <c r="CS293">
        <v>2.8</v>
      </c>
    </row>
    <row r="294" spans="1:97" ht="15.6">
      <c r="A294" s="27">
        <v>34625</v>
      </c>
      <c r="B294">
        <v>8.5399999618530291</v>
      </c>
      <c r="C294">
        <v>23.659999847412099</v>
      </c>
      <c r="D294">
        <v>0</v>
      </c>
      <c r="E294">
        <v>36.888913561022001</v>
      </c>
      <c r="F294" s="36">
        <f t="shared" si="109"/>
        <v>4.5649203821495394</v>
      </c>
      <c r="G294" s="41">
        <f t="shared" si="116"/>
        <v>0</v>
      </c>
      <c r="H294" s="42">
        <f t="shared" si="117"/>
        <v>0</v>
      </c>
      <c r="I294" s="61">
        <f t="shared" si="110"/>
        <v>19.879999876022332</v>
      </c>
      <c r="J294" s="35" t="str">
        <f t="shared" si="111"/>
        <v xml:space="preserve"> </v>
      </c>
      <c r="K294" s="89" t="str">
        <f t="shared" si="120"/>
        <v/>
      </c>
      <c r="L294" s="89">
        <f t="shared" si="125"/>
        <v>1</v>
      </c>
      <c r="M294" s="168">
        <f t="shared" si="129"/>
        <v>0.11278880565659996</v>
      </c>
      <c r="N294" s="165">
        <f t="shared" si="132"/>
        <v>0</v>
      </c>
      <c r="O294" s="70" t="str">
        <f t="shared" si="122"/>
        <v/>
      </c>
      <c r="P294" s="102">
        <f t="shared" si="126"/>
        <v>11.767999362945577</v>
      </c>
      <c r="Q294" s="6">
        <f t="shared" si="108"/>
        <v>34625</v>
      </c>
      <c r="R294" s="85">
        <f t="shared" si="130"/>
        <v>1</v>
      </c>
      <c r="S294" s="27">
        <v>34990</v>
      </c>
      <c r="T294">
        <v>10.5900001525879</v>
      </c>
      <c r="U294">
        <v>23.569999694824201</v>
      </c>
      <c r="V294">
        <v>0</v>
      </c>
      <c r="W294">
        <v>36.888913561022001</v>
      </c>
      <c r="X294" s="36">
        <f t="shared" si="112"/>
        <v>4.3518250753265182</v>
      </c>
      <c r="Y294" s="41">
        <f t="shared" si="118"/>
        <v>0</v>
      </c>
      <c r="Z294" s="42">
        <f t="shared" si="119"/>
        <v>0</v>
      </c>
      <c r="AA294" s="61">
        <f t="shared" si="113"/>
        <v>20.324999809265126</v>
      </c>
      <c r="AB294" s="35" t="str">
        <f t="shared" si="114"/>
        <v xml:space="preserve"> </v>
      </c>
      <c r="AC294" s="76" t="str">
        <f t="shared" si="121"/>
        <v/>
      </c>
      <c r="AD294" s="89">
        <f t="shared" si="124"/>
        <v>1</v>
      </c>
      <c r="AE294" s="168">
        <f t="shared" si="128"/>
        <v>0.10748590516886468</v>
      </c>
      <c r="AF294" s="165">
        <f t="shared" si="133"/>
        <v>0</v>
      </c>
      <c r="AG294" s="70" t="str">
        <f t="shared" si="123"/>
        <v/>
      </c>
      <c r="AH294" s="102">
        <f t="shared" si="127"/>
        <v>7.9819993019103181</v>
      </c>
      <c r="AI294" s="6" t="str">
        <f t="shared" si="115"/>
        <v/>
      </c>
      <c r="AJ294" s="85">
        <f t="shared" si="131"/>
        <v>1</v>
      </c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CO294">
        <v>3.9</v>
      </c>
      <c r="CP294">
        <v>28.5</v>
      </c>
      <c r="CS294">
        <v>0</v>
      </c>
    </row>
    <row r="295" spans="1:97" ht="15.6">
      <c r="A295" s="27">
        <v>34626</v>
      </c>
      <c r="B295">
        <v>9.3699998855590803</v>
      </c>
      <c r="C295">
        <v>24.200000762939499</v>
      </c>
      <c r="D295">
        <v>0</v>
      </c>
      <c r="E295">
        <v>37.112037607012297</v>
      </c>
      <c r="F295" s="36">
        <f t="shared" si="109"/>
        <v>4.6401810239884629</v>
      </c>
      <c r="G295" s="41">
        <f t="shared" si="116"/>
        <v>0</v>
      </c>
      <c r="H295" s="42">
        <f t="shared" si="117"/>
        <v>0</v>
      </c>
      <c r="I295" s="61">
        <f t="shared" si="110"/>
        <v>20.492500543594396</v>
      </c>
      <c r="J295" s="35" t="str">
        <f t="shared" si="111"/>
        <v xml:space="preserve"> </v>
      </c>
      <c r="K295" s="89" t="str">
        <f t="shared" si="120"/>
        <v/>
      </c>
      <c r="L295" s="89">
        <f t="shared" si="125"/>
        <v>1</v>
      </c>
      <c r="M295" s="168">
        <f t="shared" si="129"/>
        <v>0.10445683330844635</v>
      </c>
      <c r="N295" s="165">
        <f t="shared" si="132"/>
        <v>0</v>
      </c>
      <c r="O295" s="70" t="str">
        <f t="shared" si="122"/>
        <v/>
      </c>
      <c r="P295" s="102">
        <f t="shared" si="126"/>
        <v>12.961999797821093</v>
      </c>
      <c r="Q295" s="6" t="str">
        <f t="shared" si="108"/>
        <v/>
      </c>
      <c r="R295" s="85">
        <f t="shared" si="130"/>
        <v>1</v>
      </c>
      <c r="S295" s="27">
        <v>34991</v>
      </c>
      <c r="T295">
        <v>15.430000305175801</v>
      </c>
      <c r="U295">
        <v>32.290000915527301</v>
      </c>
      <c r="V295">
        <v>0</v>
      </c>
      <c r="W295">
        <v>37.112037607012297</v>
      </c>
      <c r="X295" s="36">
        <f t="shared" si="112"/>
        <v>5.9597029847062588</v>
      </c>
      <c r="Y295" s="41">
        <f t="shared" si="118"/>
        <v>0</v>
      </c>
      <c r="Z295" s="42">
        <f t="shared" si="119"/>
        <v>0</v>
      </c>
      <c r="AA295" s="61">
        <f t="shared" si="113"/>
        <v>28.075000762939425</v>
      </c>
      <c r="AB295" s="35" t="str">
        <f t="shared" si="114"/>
        <v xml:space="preserve"> </v>
      </c>
      <c r="AC295" s="76" t="str">
        <f t="shared" si="121"/>
        <v/>
      </c>
      <c r="AD295" s="89">
        <f t="shared" si="124"/>
        <v>1</v>
      </c>
      <c r="AE295" s="168">
        <f t="shared" si="128"/>
        <v>0</v>
      </c>
      <c r="AF295" s="165">
        <f t="shared" si="133"/>
        <v>0</v>
      </c>
      <c r="AG295" s="70" t="str">
        <f t="shared" si="123"/>
        <v/>
      </c>
      <c r="AH295" s="102">
        <f t="shared" si="127"/>
        <v>15.241999912261857</v>
      </c>
      <c r="AI295" s="6" t="str">
        <f t="shared" si="115"/>
        <v/>
      </c>
      <c r="AJ295" s="85">
        <f t="shared" si="131"/>
        <v>1</v>
      </c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CO295">
        <v>4</v>
      </c>
      <c r="CP295" s="39">
        <v>28.5</v>
      </c>
      <c r="CS295">
        <v>0</v>
      </c>
    </row>
    <row r="296" spans="1:97" ht="15.6">
      <c r="A296" s="27">
        <v>34627</v>
      </c>
      <c r="B296">
        <v>10.4799995422363</v>
      </c>
      <c r="C296">
        <v>19.909999847412099</v>
      </c>
      <c r="D296">
        <v>8.8999996185302699</v>
      </c>
      <c r="E296">
        <v>37.332758888938002</v>
      </c>
      <c r="F296" s="36">
        <f t="shared" si="109"/>
        <v>3.5510420836140133</v>
      </c>
      <c r="G296" s="41">
        <f t="shared" si="116"/>
        <v>6.0591659516390592</v>
      </c>
      <c r="H296" s="42">
        <f t="shared" si="117"/>
        <v>0.12118331903278118</v>
      </c>
      <c r="I296" s="61">
        <f t="shared" si="110"/>
        <v>17.55249977111815</v>
      </c>
      <c r="J296" s="35" t="str">
        <f t="shared" si="111"/>
        <v xml:space="preserve"> </v>
      </c>
      <c r="K296" s="89">
        <f t="shared" si="120"/>
        <v>1</v>
      </c>
      <c r="L296" s="89">
        <f t="shared" si="125"/>
        <v>1</v>
      </c>
      <c r="M296" s="168">
        <f t="shared" si="129"/>
        <v>0.11115871892942367</v>
      </c>
      <c r="N296" s="165">
        <f t="shared" si="132"/>
        <v>1</v>
      </c>
      <c r="O296" s="70" t="str">
        <f t="shared" si="122"/>
        <v/>
      </c>
      <c r="P296" s="102">
        <f t="shared" si="126"/>
        <v>12.961999797821093</v>
      </c>
      <c r="Q296" s="6" t="str">
        <f t="shared" si="108"/>
        <v/>
      </c>
      <c r="R296" s="85">
        <f t="shared" si="130"/>
        <v>0</v>
      </c>
      <c r="S296" s="27">
        <v>34992</v>
      </c>
      <c r="T296">
        <v>8.6000003814697301</v>
      </c>
      <c r="U296">
        <v>12.9099998474121</v>
      </c>
      <c r="V296">
        <v>0.30000001192092901</v>
      </c>
      <c r="W296">
        <v>37.332758888938002</v>
      </c>
      <c r="X296" s="36">
        <f t="shared" si="112"/>
        <v>2.0776510677485631</v>
      </c>
      <c r="Y296" s="41">
        <f t="shared" si="118"/>
        <v>0</v>
      </c>
      <c r="Z296" s="42">
        <f t="shared" si="119"/>
        <v>0</v>
      </c>
      <c r="AA296" s="61">
        <f t="shared" si="113"/>
        <v>11.832499980926508</v>
      </c>
      <c r="AB296" s="35" t="str">
        <f t="shared" si="114"/>
        <v xml:space="preserve"> </v>
      </c>
      <c r="AC296" s="76" t="str">
        <f t="shared" si="121"/>
        <v/>
      </c>
      <c r="AD296" s="89">
        <f t="shared" si="124"/>
        <v>1</v>
      </c>
      <c r="AE296" s="168">
        <f t="shared" si="128"/>
        <v>5.545354277878025E-2</v>
      </c>
      <c r="AF296" s="165">
        <f t="shared" si="133"/>
        <v>0</v>
      </c>
      <c r="AG296" s="70" t="str">
        <f t="shared" si="123"/>
        <v/>
      </c>
      <c r="AH296" s="102">
        <f t="shared" si="127"/>
        <v>15.209999656677159</v>
      </c>
      <c r="AI296" s="6" t="str">
        <f t="shared" si="115"/>
        <v/>
      </c>
      <c r="AJ296" s="85">
        <f t="shared" si="131"/>
        <v>0</v>
      </c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CO296">
        <v>4</v>
      </c>
      <c r="CP296" s="39">
        <v>28.5</v>
      </c>
      <c r="CS296">
        <v>0</v>
      </c>
    </row>
    <row r="297" spans="1:97" ht="15.6">
      <c r="A297" s="27">
        <v>34628</v>
      </c>
      <c r="B297">
        <v>5.2199997901916504</v>
      </c>
      <c r="C297">
        <v>21.120000839233398</v>
      </c>
      <c r="D297">
        <v>0</v>
      </c>
      <c r="E297">
        <v>37.5510034379122</v>
      </c>
      <c r="F297" s="36">
        <f t="shared" si="109"/>
        <v>4.3533449851852604</v>
      </c>
      <c r="G297" s="41">
        <f t="shared" si="116"/>
        <v>2.5764899634908507</v>
      </c>
      <c r="H297" s="42">
        <f t="shared" si="117"/>
        <v>5.1529799269817017E-2</v>
      </c>
      <c r="I297" s="61">
        <f t="shared" si="110"/>
        <v>17.145000576972961</v>
      </c>
      <c r="J297" s="35" t="str">
        <f t="shared" si="111"/>
        <v xml:space="preserve"> </v>
      </c>
      <c r="K297" s="89">
        <f t="shared" si="120"/>
        <v>1</v>
      </c>
      <c r="L297" s="89">
        <f t="shared" si="125"/>
        <v>1</v>
      </c>
      <c r="M297" s="168">
        <f t="shared" si="129"/>
        <v>0.10841645464028393</v>
      </c>
      <c r="N297" s="165">
        <f t="shared" si="132"/>
        <v>0</v>
      </c>
      <c r="O297" s="70" t="str">
        <f t="shared" si="122"/>
        <v/>
      </c>
      <c r="P297" s="102">
        <f t="shared" si="126"/>
        <v>12.961999797821093</v>
      </c>
      <c r="Q297" s="6" t="str">
        <f t="shared" si="108"/>
        <v/>
      </c>
      <c r="R297" s="85">
        <f t="shared" si="130"/>
        <v>0</v>
      </c>
      <c r="S297" s="27">
        <v>34993</v>
      </c>
      <c r="T297">
        <v>8.1000003814697301</v>
      </c>
      <c r="U297">
        <v>13.75</v>
      </c>
      <c r="V297">
        <v>1.3999999761581401</v>
      </c>
      <c r="W297">
        <v>37.5510034379122</v>
      </c>
      <c r="X297" s="36">
        <f t="shared" si="112"/>
        <v>2.4069526556377516</v>
      </c>
      <c r="Y297" s="41">
        <f t="shared" si="118"/>
        <v>0</v>
      </c>
      <c r="Z297" s="42">
        <f t="shared" si="119"/>
        <v>0</v>
      </c>
      <c r="AA297" s="61">
        <f t="shared" si="113"/>
        <v>12.337500095367432</v>
      </c>
      <c r="AB297" s="35" t="str">
        <f t="shared" si="114"/>
        <v xml:space="preserve"> </v>
      </c>
      <c r="AC297" s="76" t="str">
        <f t="shared" si="121"/>
        <v/>
      </c>
      <c r="AD297" s="89">
        <f t="shared" si="124"/>
        <v>1</v>
      </c>
      <c r="AE297" s="168">
        <f t="shared" si="128"/>
        <v>6.079056091528269E-2</v>
      </c>
      <c r="AF297" s="165">
        <f t="shared" si="133"/>
        <v>0</v>
      </c>
      <c r="AG297" s="70" t="str">
        <f t="shared" si="123"/>
        <v/>
      </c>
      <c r="AH297" s="102">
        <f t="shared" si="127"/>
        <v>15.209999656677159</v>
      </c>
      <c r="AI297" s="6">
        <f t="shared" si="115"/>
        <v>34993</v>
      </c>
      <c r="AJ297" s="85">
        <f t="shared" si="131"/>
        <v>1</v>
      </c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CO297">
        <v>8.3000000000000007</v>
      </c>
      <c r="CP297">
        <v>29</v>
      </c>
      <c r="CS297">
        <v>0</v>
      </c>
    </row>
    <row r="298" spans="1:97" ht="15.6">
      <c r="A298" s="27">
        <v>34629</v>
      </c>
      <c r="B298">
        <v>7.1999998092651403</v>
      </c>
      <c r="C298">
        <v>22.700000762939499</v>
      </c>
      <c r="D298">
        <v>0</v>
      </c>
      <c r="E298">
        <v>37.766697285047997</v>
      </c>
      <c r="F298" s="36">
        <f t="shared" si="109"/>
        <v>4.5713863740733922</v>
      </c>
      <c r="G298" s="41">
        <f t="shared" si="116"/>
        <v>0</v>
      </c>
      <c r="H298" s="42">
        <f t="shared" si="117"/>
        <v>0</v>
      </c>
      <c r="I298" s="61">
        <f t="shared" si="110"/>
        <v>18.82500052452091</v>
      </c>
      <c r="J298" s="35" t="str">
        <f t="shared" si="111"/>
        <v xml:space="preserve"> </v>
      </c>
      <c r="K298" s="89">
        <f t="shared" si="120"/>
        <v>1</v>
      </c>
      <c r="L298" s="89">
        <f t="shared" si="125"/>
        <v>1</v>
      </c>
      <c r="M298" s="168">
        <f t="shared" si="129"/>
        <v>0.11607561123121954</v>
      </c>
      <c r="N298" s="165">
        <f t="shared" si="132"/>
        <v>0</v>
      </c>
      <c r="O298" s="70" t="str">
        <f t="shared" si="122"/>
        <v/>
      </c>
      <c r="P298" s="102">
        <f t="shared" si="126"/>
        <v>12.961999797821093</v>
      </c>
      <c r="Q298" s="6" t="str">
        <f t="shared" si="108"/>
        <v/>
      </c>
      <c r="R298" s="85">
        <f t="shared" si="130"/>
        <v>0</v>
      </c>
      <c r="S298" s="27">
        <v>34994</v>
      </c>
      <c r="T298">
        <v>8.8599996566772496</v>
      </c>
      <c r="U298">
        <v>16.590000152587901</v>
      </c>
      <c r="V298">
        <v>20.899999618530298</v>
      </c>
      <c r="W298">
        <v>37.766697285047997</v>
      </c>
      <c r="X298" s="36">
        <f t="shared" si="112"/>
        <v>3.0089584522801363</v>
      </c>
      <c r="Y298" s="41">
        <f t="shared" si="118"/>
        <v>18.49283285670619</v>
      </c>
      <c r="Z298" s="42">
        <f t="shared" si="119"/>
        <v>0.3698566571341238</v>
      </c>
      <c r="AA298" s="61">
        <f t="shared" si="113"/>
        <v>14.657500028610238</v>
      </c>
      <c r="AB298" s="35">
        <f t="shared" si="114"/>
        <v>1</v>
      </c>
      <c r="AC298" s="76">
        <f t="shared" si="121"/>
        <v>1</v>
      </c>
      <c r="AD298" s="89">
        <f t="shared" si="124"/>
        <v>1</v>
      </c>
      <c r="AE298" s="168">
        <f t="shared" si="128"/>
        <v>8.5558473301744917E-2</v>
      </c>
      <c r="AF298" s="165">
        <f t="shared" si="133"/>
        <v>0</v>
      </c>
      <c r="AG298" s="70">
        <f t="shared" si="123"/>
        <v>1</v>
      </c>
      <c r="AH298" s="102">
        <f t="shared" si="127"/>
        <v>11.405999946594179</v>
      </c>
      <c r="AI298" s="6" t="str">
        <f t="shared" si="115"/>
        <v/>
      </c>
      <c r="AJ298" s="85">
        <f t="shared" si="131"/>
        <v>1</v>
      </c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CO298" s="39">
        <v>6</v>
      </c>
      <c r="CP298">
        <v>37</v>
      </c>
      <c r="CS298">
        <v>0</v>
      </c>
    </row>
    <row r="299" spans="1:97" ht="15.6">
      <c r="A299" s="27">
        <v>34630</v>
      </c>
      <c r="B299">
        <v>6.2699999809265101</v>
      </c>
      <c r="C299">
        <v>24.469999313354499</v>
      </c>
      <c r="D299">
        <v>0</v>
      </c>
      <c r="E299">
        <v>37.979766461458603</v>
      </c>
      <c r="F299" s="36">
        <f t="shared" si="109"/>
        <v>5.0453952558728101</v>
      </c>
      <c r="G299" s="41">
        <f t="shared" si="116"/>
        <v>0</v>
      </c>
      <c r="H299" s="42">
        <f t="shared" si="117"/>
        <v>0</v>
      </c>
      <c r="I299" s="61">
        <f t="shared" si="110"/>
        <v>19.919999480247501</v>
      </c>
      <c r="J299" s="35" t="str">
        <f t="shared" si="111"/>
        <v xml:space="preserve"> </v>
      </c>
      <c r="K299" s="89">
        <f t="shared" si="120"/>
        <v>1</v>
      </c>
      <c r="L299" s="89">
        <f t="shared" si="125"/>
        <v>1</v>
      </c>
      <c r="M299" s="168">
        <f t="shared" si="129"/>
        <v>0.11244136348401511</v>
      </c>
      <c r="N299" s="165">
        <f t="shared" si="132"/>
        <v>0</v>
      </c>
      <c r="O299" s="70" t="str">
        <f t="shared" si="122"/>
        <v/>
      </c>
      <c r="P299" s="102">
        <f t="shared" si="126"/>
        <v>13.697999382019095</v>
      </c>
      <c r="Q299" s="6" t="str">
        <f t="shared" si="108"/>
        <v/>
      </c>
      <c r="R299" s="85">
        <f t="shared" si="130"/>
        <v>0</v>
      </c>
      <c r="S299" s="27">
        <v>34995</v>
      </c>
      <c r="T299">
        <v>7.9499998092651403</v>
      </c>
      <c r="U299">
        <v>19.930000305175799</v>
      </c>
      <c r="V299">
        <v>6</v>
      </c>
      <c r="W299">
        <v>37.979766461458603</v>
      </c>
      <c r="X299" s="36">
        <f t="shared" si="112"/>
        <v>3.9169622208449408</v>
      </c>
      <c r="Y299" s="41">
        <f t="shared" si="118"/>
        <v>21.359263080030239</v>
      </c>
      <c r="Z299" s="42">
        <f t="shared" si="119"/>
        <v>0.42718526160060477</v>
      </c>
      <c r="AA299" s="61">
        <f t="shared" si="113"/>
        <v>16.935000181198134</v>
      </c>
      <c r="AB299" s="35">
        <f t="shared" si="114"/>
        <v>1</v>
      </c>
      <c r="AC299" s="76">
        <f t="shared" si="121"/>
        <v>1</v>
      </c>
      <c r="AD299" s="89">
        <f t="shared" si="124"/>
        <v>1</v>
      </c>
      <c r="AE299" s="168">
        <f t="shared" si="128"/>
        <v>0.10684715731983419</v>
      </c>
      <c r="AF299" s="165">
        <f t="shared" si="133"/>
        <v>0</v>
      </c>
      <c r="AG299" s="70">
        <f t="shared" si="123"/>
        <v>1</v>
      </c>
      <c r="AH299" s="102">
        <f t="shared" si="127"/>
        <v>11.405999946594179</v>
      </c>
      <c r="AI299" s="6" t="str">
        <f t="shared" si="115"/>
        <v/>
      </c>
      <c r="AJ299" s="85">
        <f t="shared" si="131"/>
        <v>1</v>
      </c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CO299">
        <v>4.9000000000000004</v>
      </c>
      <c r="CP299">
        <v>20.399999999999999</v>
      </c>
      <c r="CS299">
        <v>0</v>
      </c>
    </row>
    <row r="300" spans="1:97" ht="15.6">
      <c r="A300" s="27">
        <v>34631</v>
      </c>
      <c r="B300">
        <v>7.5599999427795401</v>
      </c>
      <c r="C300">
        <v>26.870000839233398</v>
      </c>
      <c r="D300">
        <v>0</v>
      </c>
      <c r="E300">
        <v>38.190136998257003</v>
      </c>
      <c r="F300" s="36">
        <f t="shared" si="109"/>
        <v>5.5164317635052544</v>
      </c>
      <c r="G300" s="41">
        <f t="shared" si="116"/>
        <v>0</v>
      </c>
      <c r="H300" s="42">
        <f t="shared" si="117"/>
        <v>0</v>
      </c>
      <c r="I300" s="61">
        <f t="shared" si="110"/>
        <v>22.042500615119934</v>
      </c>
      <c r="J300" s="35" t="str">
        <f t="shared" si="111"/>
        <v xml:space="preserve"> </v>
      </c>
      <c r="K300" s="89">
        <f t="shared" si="120"/>
        <v>1</v>
      </c>
      <c r="L300" s="89">
        <f t="shared" si="125"/>
        <v>1</v>
      </c>
      <c r="M300" s="168">
        <f t="shared" si="129"/>
        <v>0</v>
      </c>
      <c r="N300" s="165">
        <f t="shared" si="132"/>
        <v>0</v>
      </c>
      <c r="O300" s="70" t="str">
        <f t="shared" si="122"/>
        <v/>
      </c>
      <c r="P300" s="102">
        <f t="shared" si="126"/>
        <v>15.085999393463158</v>
      </c>
      <c r="Q300" s="6" t="str">
        <f t="shared" si="108"/>
        <v/>
      </c>
      <c r="R300" s="85">
        <f t="shared" si="130"/>
        <v>0</v>
      </c>
      <c r="S300" s="27">
        <v>34996</v>
      </c>
      <c r="T300">
        <v>5.4499998092651403</v>
      </c>
      <c r="U300">
        <v>20.670000076293899</v>
      </c>
      <c r="V300">
        <v>0.30000001192092901</v>
      </c>
      <c r="W300">
        <v>38.190136998257003</v>
      </c>
      <c r="X300" s="36">
        <f t="shared" si="112"/>
        <v>4.3163456847956638</v>
      </c>
      <c r="Y300" s="41">
        <f t="shared" si="118"/>
        <v>18.206186544114637</v>
      </c>
      <c r="Z300" s="42">
        <f t="shared" si="119"/>
        <v>0.36412373088229272</v>
      </c>
      <c r="AA300" s="61">
        <f t="shared" si="113"/>
        <v>16.865000009536708</v>
      </c>
      <c r="AB300" s="35">
        <f t="shared" si="114"/>
        <v>1</v>
      </c>
      <c r="AC300" s="76">
        <f t="shared" si="121"/>
        <v>1</v>
      </c>
      <c r="AD300" s="89">
        <f t="shared" si="124"/>
        <v>1</v>
      </c>
      <c r="AE300" s="168">
        <f t="shared" si="128"/>
        <v>0.10630310930740174</v>
      </c>
      <c r="AF300" s="165">
        <f t="shared" si="133"/>
        <v>0</v>
      </c>
      <c r="AG300" s="70">
        <f t="shared" si="123"/>
        <v>1</v>
      </c>
      <c r="AH300" s="102">
        <f t="shared" si="127"/>
        <v>11.405999946594179</v>
      </c>
      <c r="AI300" s="6" t="str">
        <f t="shared" si="115"/>
        <v/>
      </c>
      <c r="AJ300" s="85">
        <f t="shared" si="131"/>
        <v>1</v>
      </c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CO300">
        <v>10.199999999999999</v>
      </c>
      <c r="CP300">
        <v>23</v>
      </c>
      <c r="CS300">
        <v>0</v>
      </c>
    </row>
    <row r="301" spans="1:97" ht="15.6">
      <c r="A301" s="27">
        <v>34632</v>
      </c>
      <c r="B301">
        <v>12.069999694824199</v>
      </c>
      <c r="C301">
        <v>29.780000686645501</v>
      </c>
      <c r="D301">
        <v>0</v>
      </c>
      <c r="E301">
        <v>38.397734926556502</v>
      </c>
      <c r="F301" s="36">
        <f t="shared" si="109"/>
        <v>5.8744617340109615</v>
      </c>
      <c r="G301" s="41">
        <f t="shared" si="116"/>
        <v>0</v>
      </c>
      <c r="H301" s="42">
        <f t="shared" si="117"/>
        <v>0</v>
      </c>
      <c r="I301" s="61">
        <f t="shared" si="110"/>
        <v>25.352500438690175</v>
      </c>
      <c r="J301" s="35" t="str">
        <f t="shared" si="111"/>
        <v xml:space="preserve"> </v>
      </c>
      <c r="K301" s="89" t="str">
        <f t="shared" si="120"/>
        <v/>
      </c>
      <c r="L301" s="89">
        <f t="shared" si="125"/>
        <v>1</v>
      </c>
      <c r="M301" s="168">
        <f t="shared" si="129"/>
        <v>0</v>
      </c>
      <c r="N301" s="165">
        <f t="shared" si="132"/>
        <v>0</v>
      </c>
      <c r="O301" s="70" t="str">
        <f t="shared" si="122"/>
        <v/>
      </c>
      <c r="P301" s="102">
        <f t="shared" si="126"/>
        <v>16.702000236511246</v>
      </c>
      <c r="Q301" s="6" t="str">
        <f t="shared" si="108"/>
        <v/>
      </c>
      <c r="R301" s="85">
        <f t="shared" si="130"/>
        <v>0</v>
      </c>
      <c r="S301" s="27">
        <v>34997</v>
      </c>
      <c r="T301">
        <v>5.3400001525878897</v>
      </c>
      <c r="U301">
        <v>21.829999923706101</v>
      </c>
      <c r="V301">
        <v>0</v>
      </c>
      <c r="W301">
        <v>38.397734926556502</v>
      </c>
      <c r="X301" s="36">
        <f t="shared" si="112"/>
        <v>4.5940933557440022</v>
      </c>
      <c r="Y301" s="41">
        <f t="shared" si="118"/>
        <v>14.530911859519435</v>
      </c>
      <c r="Z301" s="42">
        <f t="shared" si="119"/>
        <v>0.29061823719038871</v>
      </c>
      <c r="AA301" s="61">
        <f t="shared" si="113"/>
        <v>17.707499980926549</v>
      </c>
      <c r="AB301" s="35">
        <f t="shared" si="114"/>
        <v>1</v>
      </c>
      <c r="AC301" s="76">
        <f t="shared" si="121"/>
        <v>1</v>
      </c>
      <c r="AD301" s="89">
        <f t="shared" si="124"/>
        <v>1</v>
      </c>
      <c r="AE301" s="168">
        <f t="shared" si="128"/>
        <v>0.11208201756531636</v>
      </c>
      <c r="AF301" s="165">
        <f t="shared" si="133"/>
        <v>0</v>
      </c>
      <c r="AG301" s="70">
        <f t="shared" si="123"/>
        <v>1</v>
      </c>
      <c r="AH301" s="102">
        <f t="shared" si="127"/>
        <v>11.405999946594179</v>
      </c>
      <c r="AI301" s="6" t="str">
        <f t="shared" si="115"/>
        <v/>
      </c>
      <c r="AJ301" s="85">
        <f t="shared" si="131"/>
        <v>1</v>
      </c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CO301">
        <v>7.6</v>
      </c>
      <c r="CP301">
        <v>23.2</v>
      </c>
      <c r="CS301">
        <v>0.6</v>
      </c>
    </row>
    <row r="302" spans="1:97" ht="15.6">
      <c r="A302" s="27">
        <v>34633</v>
      </c>
      <c r="B302">
        <v>15.8699998855591</v>
      </c>
      <c r="C302">
        <v>21.180000305175799</v>
      </c>
      <c r="D302">
        <v>1.70000004768372</v>
      </c>
      <c r="E302">
        <v>38.60248627747</v>
      </c>
      <c r="F302" s="36">
        <f t="shared" si="109"/>
        <v>3.0334017342306119</v>
      </c>
      <c r="G302" s="41">
        <f t="shared" si="116"/>
        <v>0</v>
      </c>
      <c r="H302" s="42">
        <f t="shared" si="117"/>
        <v>0</v>
      </c>
      <c r="I302" s="61">
        <f t="shared" si="110"/>
        <v>19.852500200271624</v>
      </c>
      <c r="J302" s="35" t="str">
        <f t="shared" si="111"/>
        <v xml:space="preserve"> </v>
      </c>
      <c r="K302" s="89" t="str">
        <f t="shared" si="120"/>
        <v/>
      </c>
      <c r="L302" s="89">
        <f t="shared" si="125"/>
        <v>1</v>
      </c>
      <c r="M302" s="168">
        <f t="shared" si="129"/>
        <v>0.11301522119748973</v>
      </c>
      <c r="N302" s="165">
        <f t="shared" si="132"/>
        <v>0</v>
      </c>
      <c r="O302" s="70" t="str">
        <f t="shared" si="122"/>
        <v/>
      </c>
      <c r="P302" s="102">
        <f t="shared" si="126"/>
        <v>12.210000801086448</v>
      </c>
      <c r="Q302" s="6" t="str">
        <f t="shared" si="108"/>
        <v/>
      </c>
      <c r="R302" s="85">
        <f t="shared" si="130"/>
        <v>0</v>
      </c>
      <c r="S302" s="27">
        <v>34998</v>
      </c>
      <c r="T302">
        <v>4.8299999237060502</v>
      </c>
      <c r="U302">
        <v>21.059999465942401</v>
      </c>
      <c r="V302">
        <v>0</v>
      </c>
      <c r="W302">
        <v>38.60248627747</v>
      </c>
      <c r="X302" s="36">
        <f t="shared" si="112"/>
        <v>4.4885986630356731</v>
      </c>
      <c r="Y302" s="41">
        <f t="shared" si="118"/>
        <v>10.940032929090897</v>
      </c>
      <c r="Z302" s="42">
        <f t="shared" si="119"/>
        <v>0.21880065858181794</v>
      </c>
      <c r="AA302" s="61">
        <f t="shared" si="113"/>
        <v>17.002499580383315</v>
      </c>
      <c r="AB302" s="35">
        <f t="shared" si="114"/>
        <v>1</v>
      </c>
      <c r="AC302" s="76">
        <f t="shared" si="121"/>
        <v>1</v>
      </c>
      <c r="AD302" s="89">
        <f t="shared" si="124"/>
        <v>1</v>
      </c>
      <c r="AE302" s="168">
        <f t="shared" si="128"/>
        <v>0.10736209084654895</v>
      </c>
      <c r="AF302" s="165">
        <f t="shared" si="133"/>
        <v>0</v>
      </c>
      <c r="AG302" s="70">
        <f t="shared" si="123"/>
        <v>1</v>
      </c>
      <c r="AH302" s="102">
        <f t="shared" si="127"/>
        <v>11.405999946594179</v>
      </c>
      <c r="AI302" s="6" t="str">
        <f t="shared" si="115"/>
        <v/>
      </c>
      <c r="AJ302" s="85">
        <f t="shared" si="131"/>
        <v>0</v>
      </c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CO302">
        <v>8.6999999999999993</v>
      </c>
      <c r="CP302">
        <v>24.5</v>
      </c>
      <c r="CS302">
        <v>0</v>
      </c>
    </row>
    <row r="303" spans="1:97" ht="15.6">
      <c r="A303" s="27">
        <v>34634</v>
      </c>
      <c r="B303">
        <v>13.4799995422363</v>
      </c>
      <c r="C303">
        <v>25.420000076293899</v>
      </c>
      <c r="D303">
        <v>3.4000000953674299</v>
      </c>
      <c r="E303">
        <v>38.8043170821107</v>
      </c>
      <c r="F303" s="36">
        <f t="shared" si="109"/>
        <v>4.6888921579120497</v>
      </c>
      <c r="G303" s="41">
        <f t="shared" si="116"/>
        <v>0</v>
      </c>
      <c r="H303" s="42">
        <f t="shared" si="117"/>
        <v>0</v>
      </c>
      <c r="I303" s="61">
        <f t="shared" si="110"/>
        <v>22.434999942779498</v>
      </c>
      <c r="J303" s="35" t="str">
        <f t="shared" si="111"/>
        <v xml:space="preserve"> </v>
      </c>
      <c r="K303" s="89">
        <f t="shared" si="120"/>
        <v>1</v>
      </c>
      <c r="L303" s="89">
        <f t="shared" si="125"/>
        <v>1</v>
      </c>
      <c r="M303" s="168">
        <f t="shared" si="129"/>
        <v>0</v>
      </c>
      <c r="N303" s="165">
        <f t="shared" si="132"/>
        <v>0</v>
      </c>
      <c r="O303" s="70" t="str">
        <f t="shared" si="122"/>
        <v/>
      </c>
      <c r="P303" s="102">
        <f t="shared" si="126"/>
        <v>13.580000877380368</v>
      </c>
      <c r="Q303" s="6" t="str">
        <f t="shared" si="108"/>
        <v/>
      </c>
      <c r="R303" s="85">
        <f t="shared" si="130"/>
        <v>0</v>
      </c>
      <c r="S303" s="27">
        <v>34999</v>
      </c>
      <c r="T303">
        <v>7.0799999237060502</v>
      </c>
      <c r="U303">
        <v>22.030000686645501</v>
      </c>
      <c r="V303">
        <v>0</v>
      </c>
      <c r="W303">
        <v>38.8043170821107</v>
      </c>
      <c r="X303" s="36">
        <f t="shared" si="112"/>
        <v>4.5572600568778387</v>
      </c>
      <c r="Y303" s="41">
        <f t="shared" si="118"/>
        <v>7.2942248835886261</v>
      </c>
      <c r="Z303" s="42">
        <f t="shared" si="119"/>
        <v>0.14588449767177253</v>
      </c>
      <c r="AA303" s="61">
        <f t="shared" si="113"/>
        <v>18.292500495910637</v>
      </c>
      <c r="AB303" s="35" t="str">
        <f t="shared" si="114"/>
        <v xml:space="preserve"> </v>
      </c>
      <c r="AC303" s="76">
        <f t="shared" si="121"/>
        <v>1</v>
      </c>
      <c r="AD303" s="89">
        <f t="shared" si="124"/>
        <v>1</v>
      </c>
      <c r="AE303" s="168">
        <f t="shared" si="128"/>
        <v>0.11483830461857336</v>
      </c>
      <c r="AF303" s="165">
        <f t="shared" si="133"/>
        <v>0</v>
      </c>
      <c r="AG303" s="70">
        <f t="shared" si="123"/>
        <v>1</v>
      </c>
      <c r="AH303" s="102">
        <f t="shared" si="127"/>
        <v>8.3200004577636406</v>
      </c>
      <c r="AI303" s="6" t="str">
        <f t="shared" si="115"/>
        <v/>
      </c>
      <c r="AJ303" s="85">
        <f t="shared" si="131"/>
        <v>0</v>
      </c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CO303">
        <v>3.2</v>
      </c>
      <c r="CP303">
        <v>25.2</v>
      </c>
      <c r="CS303">
        <v>0</v>
      </c>
    </row>
    <row r="304" spans="1:97" ht="15.6">
      <c r="A304" s="27">
        <v>34635</v>
      </c>
      <c r="B304">
        <v>11.579999923706101</v>
      </c>
      <c r="C304">
        <v>19.889999389648398</v>
      </c>
      <c r="D304">
        <v>0</v>
      </c>
      <c r="E304">
        <v>39.0031533715918</v>
      </c>
      <c r="F304" s="36">
        <f t="shared" si="109"/>
        <v>3.5396496366625656</v>
      </c>
      <c r="G304" s="41">
        <f t="shared" si="116"/>
        <v>0</v>
      </c>
      <c r="H304" s="42">
        <f t="shared" si="117"/>
        <v>0</v>
      </c>
      <c r="I304" s="61">
        <f t="shared" si="110"/>
        <v>17.812499523162824</v>
      </c>
      <c r="J304" s="35" t="str">
        <f t="shared" si="111"/>
        <v xml:space="preserve"> </v>
      </c>
      <c r="K304" s="89">
        <f t="shared" si="120"/>
        <v>1</v>
      </c>
      <c r="L304" s="89">
        <f t="shared" si="125"/>
        <v>1</v>
      </c>
      <c r="M304" s="168">
        <f t="shared" si="129"/>
        <v>0.11266543401792403</v>
      </c>
      <c r="N304" s="165">
        <f t="shared" si="132"/>
        <v>0</v>
      </c>
      <c r="O304" s="70" t="str">
        <f t="shared" si="122"/>
        <v/>
      </c>
      <c r="P304" s="102">
        <f t="shared" si="126"/>
        <v>12.876000976562503</v>
      </c>
      <c r="Q304" s="6" t="str">
        <f t="shared" si="108"/>
        <v/>
      </c>
      <c r="R304" s="85">
        <f t="shared" si="130"/>
        <v>0</v>
      </c>
      <c r="S304" s="27">
        <v>35000</v>
      </c>
      <c r="T304">
        <v>10.069999694824199</v>
      </c>
      <c r="U304">
        <v>22.379999160766602</v>
      </c>
      <c r="V304">
        <v>7.4000000953674299</v>
      </c>
      <c r="W304">
        <v>39.0031533715918</v>
      </c>
      <c r="X304" s="36">
        <f t="shared" si="112"/>
        <v>4.3710786008351681</v>
      </c>
      <c r="Y304" s="41">
        <f t="shared" si="118"/>
        <v>11.197362098287922</v>
      </c>
      <c r="Z304" s="42">
        <f t="shared" si="119"/>
        <v>0.22394724196575844</v>
      </c>
      <c r="AA304" s="61">
        <f t="shared" si="113"/>
        <v>19.302499294281002</v>
      </c>
      <c r="AB304" s="35">
        <f t="shared" si="114"/>
        <v>1</v>
      </c>
      <c r="AC304" s="76">
        <f t="shared" si="121"/>
        <v>1</v>
      </c>
      <c r="AD304" s="89">
        <f t="shared" si="124"/>
        <v>1</v>
      </c>
      <c r="AE304" s="168">
        <f t="shared" si="128"/>
        <v>0.11576696412724298</v>
      </c>
      <c r="AF304" s="165">
        <f t="shared" si="133"/>
        <v>0</v>
      </c>
      <c r="AG304" s="70">
        <f t="shared" si="123"/>
        <v>1</v>
      </c>
      <c r="AH304" s="102">
        <f t="shared" si="127"/>
        <v>7.5020000457763416</v>
      </c>
      <c r="AI304" s="6" t="str">
        <f t="shared" si="115"/>
        <v/>
      </c>
      <c r="AJ304" s="85">
        <f t="shared" si="131"/>
        <v>0</v>
      </c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CO304">
        <v>11.6</v>
      </c>
      <c r="CP304">
        <v>31</v>
      </c>
      <c r="CS304">
        <v>0</v>
      </c>
    </row>
    <row r="305" spans="1:97" ht="15.6">
      <c r="A305" s="27">
        <v>34636</v>
      </c>
      <c r="B305">
        <v>3.6900000572204599</v>
      </c>
      <c r="C305">
        <v>19.190000534057599</v>
      </c>
      <c r="D305">
        <v>0</v>
      </c>
      <c r="E305">
        <v>39.198921177026399</v>
      </c>
      <c r="F305" s="36">
        <f t="shared" si="109"/>
        <v>4.2362257399870371</v>
      </c>
      <c r="G305" s="41">
        <f t="shared" si="116"/>
        <v>0</v>
      </c>
      <c r="H305" s="42">
        <f t="shared" si="117"/>
        <v>0</v>
      </c>
      <c r="I305" s="61">
        <f t="shared" si="110"/>
        <v>15.315000414848313</v>
      </c>
      <c r="J305" s="35" t="str">
        <f t="shared" si="111"/>
        <v xml:space="preserve"> </v>
      </c>
      <c r="K305" s="89">
        <f t="shared" si="120"/>
        <v>1</v>
      </c>
      <c r="L305" s="89">
        <f t="shared" si="125"/>
        <v>1</v>
      </c>
      <c r="M305" s="168">
        <f t="shared" si="129"/>
        <v>9.2269847758544257E-2</v>
      </c>
      <c r="N305" s="165">
        <f t="shared" si="132"/>
        <v>0</v>
      </c>
      <c r="O305" s="70" t="str">
        <f t="shared" si="122"/>
        <v/>
      </c>
      <c r="P305" s="102">
        <f t="shared" si="126"/>
        <v>11.682000541686985</v>
      </c>
      <c r="Q305" s="6" t="str">
        <f t="shared" si="108"/>
        <v/>
      </c>
      <c r="R305" s="85">
        <f t="shared" si="130"/>
        <v>0</v>
      </c>
      <c r="S305" s="27">
        <v>35001</v>
      </c>
      <c r="T305">
        <v>6.5799999237060502</v>
      </c>
      <c r="U305">
        <v>21.649999618530298</v>
      </c>
      <c r="V305">
        <v>0.20000000298023199</v>
      </c>
      <c r="W305">
        <v>39.198921177026399</v>
      </c>
      <c r="X305" s="36">
        <f t="shared" si="112"/>
        <v>4.5591862449667966</v>
      </c>
      <c r="Y305" s="41">
        <f t="shared" si="118"/>
        <v>7.7500131052947161</v>
      </c>
      <c r="Z305" s="42">
        <f t="shared" si="119"/>
        <v>0.15500026210589432</v>
      </c>
      <c r="AA305" s="61">
        <f t="shared" si="113"/>
        <v>17.882499694824237</v>
      </c>
      <c r="AB305" s="35" t="str">
        <f t="shared" si="114"/>
        <v xml:space="preserve"> </v>
      </c>
      <c r="AC305" s="76">
        <f t="shared" si="121"/>
        <v>1</v>
      </c>
      <c r="AD305" s="89">
        <f t="shared" si="124"/>
        <v>1</v>
      </c>
      <c r="AE305" s="168">
        <f t="shared" si="128"/>
        <v>0.11303439442826481</v>
      </c>
      <c r="AF305" s="165">
        <f t="shared" si="133"/>
        <v>0</v>
      </c>
      <c r="AG305" s="70">
        <f t="shared" si="123"/>
        <v>1</v>
      </c>
      <c r="AH305" s="102">
        <f t="shared" si="127"/>
        <v>0.24199943542480185</v>
      </c>
      <c r="AI305" s="6" t="str">
        <f t="shared" si="115"/>
        <v/>
      </c>
      <c r="AJ305" s="85">
        <f t="shared" si="131"/>
        <v>0</v>
      </c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CO305">
        <v>4.2</v>
      </c>
      <c r="CP305">
        <v>37.5</v>
      </c>
      <c r="CS305">
        <v>0</v>
      </c>
    </row>
    <row r="306" spans="1:97" ht="15.6">
      <c r="A306" s="27">
        <v>34637</v>
      </c>
      <c r="B306">
        <v>9.2899999618530291</v>
      </c>
      <c r="C306">
        <v>19.639999389648398</v>
      </c>
      <c r="D306">
        <v>0.10000000149011599</v>
      </c>
      <c r="E306">
        <v>39.391546529527503</v>
      </c>
      <c r="F306" s="36">
        <f t="shared" si="109"/>
        <v>3.8385447796541401</v>
      </c>
      <c r="G306" s="41">
        <f t="shared" si="116"/>
        <v>0</v>
      </c>
      <c r="H306" s="42">
        <f t="shared" si="117"/>
        <v>0</v>
      </c>
      <c r="I306" s="61">
        <f t="shared" si="110"/>
        <v>17.052499532699557</v>
      </c>
      <c r="J306" s="35" t="str">
        <f t="shared" si="111"/>
        <v xml:space="preserve"> </v>
      </c>
      <c r="K306" s="89">
        <f t="shared" si="120"/>
        <v>1</v>
      </c>
      <c r="L306" s="89">
        <f t="shared" si="125"/>
        <v>1</v>
      </c>
      <c r="M306" s="168">
        <f t="shared" si="129"/>
        <v>0.10773720103862788</v>
      </c>
      <c r="N306" s="165">
        <f t="shared" si="132"/>
        <v>0</v>
      </c>
      <c r="O306" s="70" t="str">
        <f t="shared" si="122"/>
        <v/>
      </c>
      <c r="P306" s="102">
        <f t="shared" si="126"/>
        <v>11.682000541686985</v>
      </c>
      <c r="Q306" s="6">
        <f t="shared" si="108"/>
        <v>34637</v>
      </c>
      <c r="R306" s="85">
        <f t="shared" si="130"/>
        <v>1</v>
      </c>
      <c r="S306" s="27">
        <v>35002</v>
      </c>
      <c r="T306">
        <v>7.4400000572204599</v>
      </c>
      <c r="U306">
        <v>18.909999847412099</v>
      </c>
      <c r="V306">
        <v>0</v>
      </c>
      <c r="W306">
        <v>39.391546529527503</v>
      </c>
      <c r="X306" s="36">
        <f t="shared" si="112"/>
        <v>3.8793396272694647</v>
      </c>
      <c r="Y306" s="41">
        <f t="shared" si="118"/>
        <v>4.6465414034791443</v>
      </c>
      <c r="Z306" s="42">
        <f t="shared" si="119"/>
        <v>9.2930828069582888E-2</v>
      </c>
      <c r="AA306" s="61">
        <f t="shared" si="113"/>
        <v>16.04249989986419</v>
      </c>
      <c r="AB306" s="35" t="str">
        <f t="shared" si="114"/>
        <v xml:space="preserve"> </v>
      </c>
      <c r="AC306" s="76">
        <f t="shared" si="121"/>
        <v>1</v>
      </c>
      <c r="AD306" s="89">
        <f t="shared" si="124"/>
        <v>1</v>
      </c>
      <c r="AE306" s="168">
        <f t="shared" si="128"/>
        <v>9.9258190377503067E-2</v>
      </c>
      <c r="AF306" s="165">
        <f t="shared" si="133"/>
        <v>0</v>
      </c>
      <c r="AG306" s="70">
        <f t="shared" si="123"/>
        <v>1</v>
      </c>
      <c r="AH306" s="102">
        <f t="shared" si="127"/>
        <v>0.24199943542480185</v>
      </c>
      <c r="AI306" s="6" t="str">
        <f t="shared" si="115"/>
        <v/>
      </c>
      <c r="AJ306" s="85">
        <f t="shared" si="131"/>
        <v>0</v>
      </c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CO306">
        <v>7.1</v>
      </c>
      <c r="CP306">
        <v>32.299999999999997</v>
      </c>
      <c r="CS306">
        <v>0</v>
      </c>
    </row>
    <row r="307" spans="1:97" ht="15.6">
      <c r="A307" s="27">
        <v>34638</v>
      </c>
      <c r="B307">
        <v>4.6799998283386204</v>
      </c>
      <c r="C307">
        <v>24.079999923706101</v>
      </c>
      <c r="D307">
        <v>0</v>
      </c>
      <c r="E307">
        <v>39.580955460208301</v>
      </c>
      <c r="F307" s="36">
        <f t="shared" si="109"/>
        <v>5.2666557177714939</v>
      </c>
      <c r="G307" s="41">
        <f t="shared" si="116"/>
        <v>0</v>
      </c>
      <c r="H307" s="42">
        <f t="shared" si="117"/>
        <v>0</v>
      </c>
      <c r="I307" s="61">
        <f t="shared" si="110"/>
        <v>19.229999899864232</v>
      </c>
      <c r="J307" s="35" t="str">
        <f t="shared" si="111"/>
        <v xml:space="preserve"> </v>
      </c>
      <c r="K307" s="89" t="str">
        <f t="shared" si="120"/>
        <v/>
      </c>
      <c r="L307" s="89">
        <f t="shared" si="125"/>
        <v>1</v>
      </c>
      <c r="M307" s="168">
        <f t="shared" si="129"/>
        <v>0.11591925180609529</v>
      </c>
      <c r="N307" s="165">
        <f t="shared" si="132"/>
        <v>0</v>
      </c>
      <c r="O307" s="70" t="str">
        <f t="shared" si="122"/>
        <v/>
      </c>
      <c r="P307" s="102">
        <f t="shared" si="126"/>
        <v>11.866000461578372</v>
      </c>
      <c r="Q307" s="6" t="str">
        <f t="shared" si="108"/>
        <v/>
      </c>
      <c r="R307" s="85">
        <f t="shared" si="130"/>
        <v>1</v>
      </c>
      <c r="S307" s="27">
        <v>35003</v>
      </c>
      <c r="T307">
        <v>4.3600001335143999</v>
      </c>
      <c r="U307">
        <v>21.9799995422363</v>
      </c>
      <c r="V307">
        <v>0</v>
      </c>
      <c r="W307">
        <v>39.580955460208301</v>
      </c>
      <c r="X307" s="36">
        <f t="shared" si="112"/>
        <v>4.8305009637067338</v>
      </c>
      <c r="Y307" s="41">
        <f t="shared" si="118"/>
        <v>0.78214063251375698</v>
      </c>
      <c r="Z307" s="42">
        <f t="shared" si="119"/>
        <v>1.5642812650275138E-2</v>
      </c>
      <c r="AA307" s="61">
        <f t="shared" si="113"/>
        <v>17.574999690055826</v>
      </c>
      <c r="AB307" s="35" t="str">
        <f t="shared" si="114"/>
        <v xml:space="preserve"> </v>
      </c>
      <c r="AC307" s="76">
        <f t="shared" si="121"/>
        <v>1</v>
      </c>
      <c r="AD307" s="89">
        <f t="shared" si="124"/>
        <v>1</v>
      </c>
      <c r="AE307" s="168">
        <f t="shared" si="128"/>
        <v>0.11129714899721768</v>
      </c>
      <c r="AF307" s="165">
        <f t="shared" si="133"/>
        <v>0</v>
      </c>
      <c r="AG307" s="70">
        <f t="shared" si="123"/>
        <v>1</v>
      </c>
      <c r="AH307" s="102">
        <f t="shared" si="127"/>
        <v>0.24199943542480185</v>
      </c>
      <c r="AI307" s="6">
        <f t="shared" si="115"/>
        <v>35003</v>
      </c>
      <c r="AJ307" s="85">
        <f t="shared" si="131"/>
        <v>1</v>
      </c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CO307">
        <v>3.6</v>
      </c>
      <c r="CP307">
        <v>25.6</v>
      </c>
      <c r="CS307">
        <v>0</v>
      </c>
    </row>
    <row r="308" spans="1:97" ht="15.6">
      <c r="A308" s="27">
        <v>34639</v>
      </c>
      <c r="B308">
        <v>12.939999580383301</v>
      </c>
      <c r="C308">
        <v>17.899999618530298</v>
      </c>
      <c r="D308">
        <v>0</v>
      </c>
      <c r="E308">
        <v>39.7670740001819</v>
      </c>
      <c r="F308" s="36">
        <f t="shared" si="109"/>
        <v>2.7620138493200446</v>
      </c>
      <c r="G308" s="41">
        <f t="shared" si="116"/>
        <v>0</v>
      </c>
      <c r="H308" s="42">
        <f t="shared" si="117"/>
        <v>0</v>
      </c>
      <c r="I308" s="61">
        <f t="shared" si="110"/>
        <v>16.659999608993548</v>
      </c>
      <c r="J308" s="35" t="str">
        <f t="shared" si="111"/>
        <v xml:space="preserve"> </v>
      </c>
      <c r="K308" s="89" t="str">
        <f t="shared" si="120"/>
        <v/>
      </c>
      <c r="L308" s="89">
        <f t="shared" si="125"/>
        <v>1</v>
      </c>
      <c r="M308" s="168">
        <f t="shared" si="129"/>
        <v>0.10465436052880463</v>
      </c>
      <c r="N308" s="165">
        <f t="shared" si="132"/>
        <v>0</v>
      </c>
      <c r="O308" s="70">
        <f t="shared" si="122"/>
        <v>1</v>
      </c>
      <c r="P308" s="102">
        <f t="shared" si="126"/>
        <v>11.866000461578372</v>
      </c>
      <c r="Q308" s="6" t="str">
        <f t="shared" si="108"/>
        <v/>
      </c>
      <c r="R308" s="85">
        <f t="shared" si="130"/>
        <v>1</v>
      </c>
      <c r="S308" s="27">
        <v>35004</v>
      </c>
      <c r="T308">
        <v>9.2799997329711896</v>
      </c>
      <c r="U308">
        <v>25.75</v>
      </c>
      <c r="V308">
        <v>0</v>
      </c>
      <c r="W308">
        <v>39.7670740001819</v>
      </c>
      <c r="X308" s="36">
        <f t="shared" si="112"/>
        <v>5.3504634437189145</v>
      </c>
      <c r="Y308" s="41">
        <f t="shared" si="118"/>
        <v>0</v>
      </c>
      <c r="Z308" s="42">
        <f t="shared" si="119"/>
        <v>0</v>
      </c>
      <c r="AA308" s="61">
        <f t="shared" si="113"/>
        <v>21.632499933242798</v>
      </c>
      <c r="AB308" s="35" t="str">
        <f t="shared" si="114"/>
        <v xml:space="preserve"> </v>
      </c>
      <c r="AC308" s="76">
        <f t="shared" si="121"/>
        <v>1</v>
      </c>
      <c r="AD308" s="89">
        <f t="shared" si="124"/>
        <v>1</v>
      </c>
      <c r="AE308" s="168">
        <f t="shared" si="128"/>
        <v>0</v>
      </c>
      <c r="AF308" s="165">
        <f t="shared" si="133"/>
        <v>0</v>
      </c>
      <c r="AG308" s="70" t="str">
        <f t="shared" si="123"/>
        <v/>
      </c>
      <c r="AH308" s="102">
        <f t="shared" si="127"/>
        <v>2.3479993820190401</v>
      </c>
      <c r="AI308" s="6" t="str">
        <f t="shared" si="115"/>
        <v/>
      </c>
      <c r="AJ308" s="85">
        <f t="shared" si="131"/>
        <v>1</v>
      </c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CO308">
        <v>8</v>
      </c>
      <c r="CP308">
        <v>15.1</v>
      </c>
      <c r="CS308">
        <v>3.6</v>
      </c>
    </row>
    <row r="309" spans="1:97" ht="15.6">
      <c r="A309" s="27">
        <v>34640</v>
      </c>
      <c r="B309">
        <v>7.71000003814697</v>
      </c>
      <c r="C309">
        <v>18.409999847412099</v>
      </c>
      <c r="D309">
        <v>11.699999809265099</v>
      </c>
      <c r="E309">
        <v>39.949828180561397</v>
      </c>
      <c r="F309" s="36">
        <f t="shared" si="109"/>
        <v>3.7858593332233053</v>
      </c>
      <c r="G309" s="41">
        <f t="shared" si="116"/>
        <v>8.6713123426864556</v>
      </c>
      <c r="H309" s="42">
        <f t="shared" si="117"/>
        <v>0.17342624685372912</v>
      </c>
      <c r="I309" s="61">
        <f t="shared" si="110"/>
        <v>15.734999895095816</v>
      </c>
      <c r="J309" s="35" t="str">
        <f t="shared" si="111"/>
        <v xml:space="preserve"> </v>
      </c>
      <c r="K309" s="89">
        <f t="shared" si="120"/>
        <v>1</v>
      </c>
      <c r="L309" s="89">
        <f t="shared" si="125"/>
        <v>1</v>
      </c>
      <c r="M309" s="168">
        <f t="shared" si="129"/>
        <v>9.6373811514558386E-2</v>
      </c>
      <c r="N309" s="165">
        <f t="shared" si="132"/>
        <v>0</v>
      </c>
      <c r="O309" s="70">
        <f t="shared" si="122"/>
        <v>1</v>
      </c>
      <c r="P309" s="102">
        <f t="shared" si="126"/>
        <v>11.130000877380372</v>
      </c>
      <c r="Q309" s="6" t="str">
        <f t="shared" si="108"/>
        <v/>
      </c>
      <c r="R309" s="85">
        <f t="shared" si="130"/>
        <v>1</v>
      </c>
      <c r="S309" s="27">
        <v>35005</v>
      </c>
      <c r="T309">
        <v>14.579999923706101</v>
      </c>
      <c r="U309">
        <v>25.950000762939499</v>
      </c>
      <c r="V309">
        <v>0</v>
      </c>
      <c r="W309">
        <v>39.949828180561397</v>
      </c>
      <c r="X309" s="36">
        <f t="shared" si="112"/>
        <v>4.8137413793262711</v>
      </c>
      <c r="Y309" s="41">
        <f t="shared" si="118"/>
        <v>0</v>
      </c>
      <c r="Z309" s="42">
        <f t="shared" si="119"/>
        <v>0</v>
      </c>
      <c r="AA309" s="61">
        <f t="shared" si="113"/>
        <v>23.10750055313115</v>
      </c>
      <c r="AB309" s="35" t="str">
        <f t="shared" si="114"/>
        <v xml:space="preserve"> </v>
      </c>
      <c r="AC309" s="76" t="str">
        <f t="shared" si="121"/>
        <v/>
      </c>
      <c r="AD309" s="89">
        <f t="shared" si="124"/>
        <v>1</v>
      </c>
      <c r="AE309" s="168">
        <f t="shared" si="128"/>
        <v>0</v>
      </c>
      <c r="AF309" s="165">
        <f t="shared" si="133"/>
        <v>1</v>
      </c>
      <c r="AG309" s="70" t="str">
        <f t="shared" si="123"/>
        <v/>
      </c>
      <c r="AH309" s="102">
        <f t="shared" si="127"/>
        <v>5.6339998245239595</v>
      </c>
      <c r="AI309" s="6" t="str">
        <f t="shared" si="115"/>
        <v/>
      </c>
      <c r="AJ309" s="85">
        <f t="shared" si="131"/>
        <v>1</v>
      </c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CO309">
        <v>1.2</v>
      </c>
      <c r="CP309">
        <v>15</v>
      </c>
      <c r="CS309">
        <v>0</v>
      </c>
    </row>
    <row r="310" spans="1:97" ht="15.6">
      <c r="A310" s="27">
        <v>34641</v>
      </c>
      <c r="B310">
        <v>10.7200002670288</v>
      </c>
      <c r="C310">
        <v>21.280000686645501</v>
      </c>
      <c r="D310">
        <v>0.10000000149011599</v>
      </c>
      <c r="E310">
        <v>40.129144032459998</v>
      </c>
      <c r="F310" s="36">
        <f t="shared" si="109"/>
        <v>4.1378078765480728</v>
      </c>
      <c r="G310" s="41">
        <f t="shared" si="116"/>
        <v>5.4610660429381133</v>
      </c>
      <c r="H310" s="42">
        <f t="shared" si="117"/>
        <v>0.10922132085876227</v>
      </c>
      <c r="I310" s="61">
        <f t="shared" si="110"/>
        <v>18.640000581741326</v>
      </c>
      <c r="J310" s="35" t="str">
        <f t="shared" si="111"/>
        <v xml:space="preserve"> </v>
      </c>
      <c r="K310" s="89">
        <f t="shared" si="120"/>
        <v>1</v>
      </c>
      <c r="L310" s="89">
        <f t="shared" si="125"/>
        <v>1</v>
      </c>
      <c r="M310" s="168">
        <f t="shared" si="129"/>
        <v>0.11580911947784843</v>
      </c>
      <c r="N310" s="165">
        <f t="shared" si="132"/>
        <v>0</v>
      </c>
      <c r="O310" s="70">
        <f t="shared" si="122"/>
        <v>1</v>
      </c>
      <c r="P310" s="102">
        <f t="shared" si="126"/>
        <v>8.6960003852844245</v>
      </c>
      <c r="Q310" s="6" t="str">
        <f t="shared" si="108"/>
        <v/>
      </c>
      <c r="R310" s="85">
        <f t="shared" si="130"/>
        <v>1</v>
      </c>
      <c r="S310" s="27">
        <v>35006</v>
      </c>
      <c r="T310">
        <v>10.1499996185303</v>
      </c>
      <c r="U310">
        <v>24.090000152587901</v>
      </c>
      <c r="V310">
        <v>0</v>
      </c>
      <c r="W310">
        <v>40.129144032459998</v>
      </c>
      <c r="X310" s="36">
        <f t="shared" si="112"/>
        <v>4.9116484718026685</v>
      </c>
      <c r="Y310" s="41">
        <f t="shared" si="118"/>
        <v>0</v>
      </c>
      <c r="Z310" s="42">
        <f t="shared" si="119"/>
        <v>0</v>
      </c>
      <c r="AA310" s="61">
        <f t="shared" si="113"/>
        <v>20.605000019073501</v>
      </c>
      <c r="AB310" s="35" t="str">
        <f t="shared" si="114"/>
        <v xml:space="preserve"> </v>
      </c>
      <c r="AC310" s="76" t="str">
        <f t="shared" si="121"/>
        <v/>
      </c>
      <c r="AD310" s="89">
        <f t="shared" si="124"/>
        <v>1</v>
      </c>
      <c r="AE310" s="168">
        <f t="shared" si="128"/>
        <v>0.10198511375089216</v>
      </c>
      <c r="AF310" s="165">
        <f t="shared" si="133"/>
        <v>1</v>
      </c>
      <c r="AG310" s="70" t="str">
        <f t="shared" si="123"/>
        <v/>
      </c>
      <c r="AH310" s="102">
        <f t="shared" si="127"/>
        <v>6.9179998397827607</v>
      </c>
      <c r="AI310" s="6" t="str">
        <f t="shared" si="115"/>
        <v/>
      </c>
      <c r="AJ310" s="85">
        <f t="shared" si="131"/>
        <v>1</v>
      </c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CO310">
        <v>6</v>
      </c>
      <c r="CP310" s="39">
        <v>15</v>
      </c>
      <c r="CS310">
        <v>0</v>
      </c>
    </row>
    <row r="311" spans="1:97" ht="15.6">
      <c r="A311" s="27">
        <v>34642</v>
      </c>
      <c r="B311">
        <v>8.1700000762939506</v>
      </c>
      <c r="C311">
        <v>20.450000762939499</v>
      </c>
      <c r="D311">
        <v>0.10000000149011599</v>
      </c>
      <c r="E311">
        <v>40.3049475869907</v>
      </c>
      <c r="F311" s="36">
        <f t="shared" si="109"/>
        <v>4.2575486492558028</v>
      </c>
      <c r="G311" s="41">
        <f t="shared" si="116"/>
        <v>2.1550271250235871</v>
      </c>
      <c r="H311" s="42">
        <f t="shared" si="117"/>
        <v>4.3100542500471739E-2</v>
      </c>
      <c r="I311" s="61">
        <f t="shared" si="110"/>
        <v>17.380000591278112</v>
      </c>
      <c r="J311" s="35" t="str">
        <f t="shared" si="111"/>
        <v xml:space="preserve"> </v>
      </c>
      <c r="K311" s="89">
        <f t="shared" si="120"/>
        <v>1</v>
      </c>
      <c r="L311" s="89">
        <f t="shared" si="125"/>
        <v>1</v>
      </c>
      <c r="M311" s="168">
        <f t="shared" si="129"/>
        <v>0.11005047313857007</v>
      </c>
      <c r="N311" s="165">
        <f t="shared" si="132"/>
        <v>0</v>
      </c>
      <c r="O311" s="70">
        <f t="shared" si="122"/>
        <v>1</v>
      </c>
      <c r="P311" s="102">
        <f t="shared" si="126"/>
        <v>3.614000034332284</v>
      </c>
      <c r="Q311" s="6" t="str">
        <f t="shared" si="108"/>
        <v/>
      </c>
      <c r="R311" s="85">
        <f t="shared" si="130"/>
        <v>0</v>
      </c>
      <c r="S311" s="27">
        <v>35007</v>
      </c>
      <c r="T311">
        <v>11.579999923706101</v>
      </c>
      <c r="U311">
        <v>22.870000839233398</v>
      </c>
      <c r="V311">
        <v>0.69999998807907104</v>
      </c>
      <c r="W311">
        <v>40.3049475869907</v>
      </c>
      <c r="X311" s="36">
        <f t="shared" si="112"/>
        <v>4.4529236589702208</v>
      </c>
      <c r="Y311" s="41">
        <f t="shared" si="118"/>
        <v>0</v>
      </c>
      <c r="Z311" s="42">
        <f t="shared" si="119"/>
        <v>0</v>
      </c>
      <c r="AA311" s="61">
        <f t="shared" si="113"/>
        <v>20.047500610351573</v>
      </c>
      <c r="AB311" s="35" t="str">
        <f t="shared" si="114"/>
        <v xml:space="preserve"> </v>
      </c>
      <c r="AC311" s="76" t="str">
        <f t="shared" si="121"/>
        <v/>
      </c>
      <c r="AD311" s="89">
        <f t="shared" si="124"/>
        <v>1</v>
      </c>
      <c r="AE311" s="168">
        <f t="shared" si="128"/>
        <v>0.11118079401496227</v>
      </c>
      <c r="AF311" s="165">
        <f t="shared" si="133"/>
        <v>1</v>
      </c>
      <c r="AG311" s="70" t="str">
        <f t="shared" si="123"/>
        <v/>
      </c>
      <c r="AH311" s="102">
        <f t="shared" si="127"/>
        <v>7.7560003280640188</v>
      </c>
      <c r="AI311" s="6" t="str">
        <f t="shared" si="115"/>
        <v/>
      </c>
      <c r="AJ311" s="85">
        <f t="shared" si="131"/>
        <v>1</v>
      </c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CO311" s="39">
        <v>6</v>
      </c>
      <c r="CP311">
        <v>26.2</v>
      </c>
      <c r="CS311">
        <v>0</v>
      </c>
    </row>
    <row r="312" spans="1:97" ht="15.6">
      <c r="A312" s="27">
        <v>34643</v>
      </c>
      <c r="B312">
        <v>9.6999998092651403</v>
      </c>
      <c r="C312">
        <v>18.790000915527301</v>
      </c>
      <c r="D312">
        <v>1.29999995231628</v>
      </c>
      <c r="E312">
        <v>40.477164875266702</v>
      </c>
      <c r="F312" s="36">
        <f t="shared" si="109"/>
        <v>3.6712510717706479</v>
      </c>
      <c r="G312" s="41">
        <f t="shared" si="116"/>
        <v>0.51802621992334874</v>
      </c>
      <c r="H312" s="42">
        <f t="shared" si="117"/>
        <v>1.0360524398466974E-2</v>
      </c>
      <c r="I312" s="61">
        <f t="shared" si="110"/>
        <v>16.51750063896176</v>
      </c>
      <c r="J312" s="35" t="str">
        <f t="shared" si="111"/>
        <v xml:space="preserve"> </v>
      </c>
      <c r="K312" s="89">
        <f t="shared" si="120"/>
        <v>1</v>
      </c>
      <c r="L312" s="89">
        <f t="shared" si="125"/>
        <v>1</v>
      </c>
      <c r="M312" s="168">
        <f t="shared" si="129"/>
        <v>0.1034629269856311</v>
      </c>
      <c r="N312" s="165">
        <f t="shared" si="132"/>
        <v>0</v>
      </c>
      <c r="O312" s="70">
        <f t="shared" si="122"/>
        <v>1</v>
      </c>
      <c r="P312" s="102">
        <f t="shared" si="126"/>
        <v>2.9319998741149846</v>
      </c>
      <c r="Q312" s="6" t="str">
        <f t="shared" si="108"/>
        <v/>
      </c>
      <c r="R312" s="85">
        <f t="shared" si="130"/>
        <v>0</v>
      </c>
      <c r="S312" s="27">
        <v>35008</v>
      </c>
      <c r="T312">
        <v>11.560000419616699</v>
      </c>
      <c r="U312">
        <v>19.840000152587901</v>
      </c>
      <c r="V312">
        <v>14.699999809265099</v>
      </c>
      <c r="W312">
        <v>40.477164875266702</v>
      </c>
      <c r="X312" s="36">
        <f t="shared" si="112"/>
        <v>3.6629569083728239</v>
      </c>
      <c r="Y312" s="41">
        <f t="shared" si="118"/>
        <v>11.769634282566841</v>
      </c>
      <c r="Z312" s="42">
        <f t="shared" si="119"/>
        <v>0.23539268565133681</v>
      </c>
      <c r="AA312" s="61">
        <f t="shared" si="113"/>
        <v>17.7700002193451</v>
      </c>
      <c r="AB312" s="35">
        <f t="shared" si="114"/>
        <v>1</v>
      </c>
      <c r="AC312" s="76">
        <f t="shared" si="121"/>
        <v>1</v>
      </c>
      <c r="AD312" s="89">
        <f t="shared" si="124"/>
        <v>1</v>
      </c>
      <c r="AE312" s="168">
        <f t="shared" si="128"/>
        <v>0.11243354009469243</v>
      </c>
      <c r="AF312" s="165">
        <f t="shared" si="133"/>
        <v>1</v>
      </c>
      <c r="AG312" s="70" t="str">
        <f t="shared" si="123"/>
        <v/>
      </c>
      <c r="AH312" s="102">
        <f t="shared" si="127"/>
        <v>7.7560003280640188</v>
      </c>
      <c r="AI312" s="6" t="str">
        <f t="shared" si="115"/>
        <v/>
      </c>
      <c r="AJ312" s="85">
        <f t="shared" si="131"/>
        <v>1</v>
      </c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CO312">
        <v>6.1</v>
      </c>
      <c r="CP312">
        <v>18.5</v>
      </c>
      <c r="CS312">
        <v>5</v>
      </c>
    </row>
    <row r="313" spans="1:97" ht="15.6">
      <c r="A313" s="27">
        <v>34644</v>
      </c>
      <c r="B313">
        <v>9.5</v>
      </c>
      <c r="C313">
        <v>18.860000610351602</v>
      </c>
      <c r="D313">
        <v>2.2000000476837198</v>
      </c>
      <c r="E313">
        <v>40.645721928401102</v>
      </c>
      <c r="F313" s="36">
        <f t="shared" si="109"/>
        <v>3.7333009035109059</v>
      </c>
      <c r="G313" s="41">
        <f t="shared" si="116"/>
        <v>0</v>
      </c>
      <c r="H313" s="42">
        <f t="shared" si="117"/>
        <v>0</v>
      </c>
      <c r="I313" s="61">
        <f t="shared" si="110"/>
        <v>16.5200004577637</v>
      </c>
      <c r="J313" s="35" t="str">
        <f t="shared" si="111"/>
        <v xml:space="preserve"> </v>
      </c>
      <c r="K313" s="89">
        <f t="shared" si="120"/>
        <v>1</v>
      </c>
      <c r="L313" s="89">
        <f t="shared" si="125"/>
        <v>1</v>
      </c>
      <c r="M313" s="168">
        <f t="shared" si="129"/>
        <v>0.10348412988656178</v>
      </c>
      <c r="N313" s="165">
        <f t="shared" si="132"/>
        <v>0</v>
      </c>
      <c r="O313" s="70">
        <f t="shared" si="122"/>
        <v>1</v>
      </c>
      <c r="P313" s="102">
        <f t="shared" si="126"/>
        <v>0.18399991989138584</v>
      </c>
      <c r="Q313" s="6">
        <f t="shared" si="108"/>
        <v>34644</v>
      </c>
      <c r="R313" s="85">
        <f t="shared" si="130"/>
        <v>1</v>
      </c>
      <c r="S313" s="27">
        <v>35009</v>
      </c>
      <c r="T313">
        <v>11.0900001525879</v>
      </c>
      <c r="U313">
        <v>18.309999465942401</v>
      </c>
      <c r="V313">
        <v>9.3000001907348597</v>
      </c>
      <c r="W313">
        <v>40.645721928401102</v>
      </c>
      <c r="X313" s="36">
        <f t="shared" si="112"/>
        <v>3.3321805869690717</v>
      </c>
      <c r="Y313" s="41">
        <f t="shared" si="118"/>
        <v>18.403890003726442</v>
      </c>
      <c r="Z313" s="42">
        <f t="shared" si="119"/>
        <v>0.36807780007452884</v>
      </c>
      <c r="AA313" s="61">
        <f t="shared" si="113"/>
        <v>16.504999637603774</v>
      </c>
      <c r="AB313" s="35">
        <f t="shared" si="114"/>
        <v>1</v>
      </c>
      <c r="AC313" s="76">
        <f t="shared" si="121"/>
        <v>1</v>
      </c>
      <c r="AD313" s="89">
        <f t="shared" si="124"/>
        <v>1</v>
      </c>
      <c r="AE313" s="168">
        <f t="shared" si="128"/>
        <v>0.10335673883980212</v>
      </c>
      <c r="AF313" s="165">
        <f t="shared" si="133"/>
        <v>1</v>
      </c>
      <c r="AG313" s="70" t="str">
        <f t="shared" si="123"/>
        <v/>
      </c>
      <c r="AH313" s="102">
        <f t="shared" si="127"/>
        <v>7.7560003280640188</v>
      </c>
      <c r="AI313" s="6" t="str">
        <f t="shared" si="115"/>
        <v/>
      </c>
      <c r="AJ313" s="85">
        <f t="shared" si="131"/>
        <v>1</v>
      </c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CO313" s="39">
        <v>4</v>
      </c>
      <c r="CP313">
        <v>19.5</v>
      </c>
      <c r="CS313">
        <v>0</v>
      </c>
    </row>
    <row r="314" spans="1:97" ht="15.6">
      <c r="A314" s="27">
        <v>34645</v>
      </c>
      <c r="B314">
        <v>7.6799998283386204</v>
      </c>
      <c r="C314">
        <v>14.8900003433228</v>
      </c>
      <c r="D314">
        <v>1.3999999761581401</v>
      </c>
      <c r="E314">
        <v>40.810544777506998</v>
      </c>
      <c r="F314" s="36">
        <f t="shared" si="109"/>
        <v>2.992063878104994</v>
      </c>
      <c r="G314" s="41">
        <f t="shared" si="116"/>
        <v>0</v>
      </c>
      <c r="H314" s="42">
        <f t="shared" si="117"/>
        <v>0</v>
      </c>
      <c r="I314" s="61">
        <f t="shared" si="110"/>
        <v>13.087500214576755</v>
      </c>
      <c r="J314" s="35" t="str">
        <f t="shared" si="111"/>
        <v xml:space="preserve"> </v>
      </c>
      <c r="K314" s="89">
        <f t="shared" si="120"/>
        <v>1</v>
      </c>
      <c r="L314" s="89">
        <f t="shared" si="125"/>
        <v>1</v>
      </c>
      <c r="M314" s="168">
        <f t="shared" si="129"/>
        <v>6.8824475558244155E-2</v>
      </c>
      <c r="N314" s="165">
        <f t="shared" si="132"/>
        <v>1</v>
      </c>
      <c r="O314" s="70">
        <f t="shared" si="122"/>
        <v>1</v>
      </c>
      <c r="P314" s="102">
        <f t="shared" si="126"/>
        <v>0.18399991989138584</v>
      </c>
      <c r="Q314" s="6" t="str">
        <f t="shared" si="108"/>
        <v/>
      </c>
      <c r="R314" s="85">
        <f t="shared" si="130"/>
        <v>1</v>
      </c>
      <c r="S314" s="27">
        <v>35010</v>
      </c>
      <c r="T314">
        <v>10.439999580383301</v>
      </c>
      <c r="U314">
        <v>18.690000534057599</v>
      </c>
      <c r="V314">
        <v>1</v>
      </c>
      <c r="W314">
        <v>40.810544777506998</v>
      </c>
      <c r="X314" s="36">
        <f t="shared" si="112"/>
        <v>3.5615312171967775</v>
      </c>
      <c r="Y314" s="41">
        <f t="shared" si="118"/>
        <v>16.554665029969019</v>
      </c>
      <c r="Z314" s="42">
        <f t="shared" si="119"/>
        <v>0.33109330059938036</v>
      </c>
      <c r="AA314" s="61">
        <f t="shared" si="113"/>
        <v>16.627500295639024</v>
      </c>
      <c r="AB314" s="35">
        <f t="shared" si="114"/>
        <v>1</v>
      </c>
      <c r="AC314" s="76">
        <f t="shared" si="121"/>
        <v>1</v>
      </c>
      <c r="AD314" s="89">
        <f t="shared" si="124"/>
        <v>1</v>
      </c>
      <c r="AE314" s="168">
        <f t="shared" si="128"/>
        <v>0.10438577577499192</v>
      </c>
      <c r="AF314" s="165">
        <f t="shared" si="133"/>
        <v>1</v>
      </c>
      <c r="AG314" s="70" t="str">
        <f t="shared" si="123"/>
        <v/>
      </c>
      <c r="AH314" s="102">
        <f t="shared" si="127"/>
        <v>7.514000892639217</v>
      </c>
      <c r="AI314" s="6" t="str">
        <f t="shared" si="115"/>
        <v/>
      </c>
      <c r="AJ314" s="85">
        <f t="shared" si="131"/>
        <v>1</v>
      </c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CO314">
        <v>3.4</v>
      </c>
      <c r="CP314" s="39">
        <v>19.5</v>
      </c>
      <c r="CS314">
        <v>0</v>
      </c>
    </row>
    <row r="315" spans="1:97" ht="15.6">
      <c r="A315" s="27">
        <v>34646</v>
      </c>
      <c r="B315">
        <v>3.0099999904632599</v>
      </c>
      <c r="C315">
        <v>17.9799995422363</v>
      </c>
      <c r="D315">
        <v>0.80000001192092896</v>
      </c>
      <c r="E315">
        <v>40.971559453697502</v>
      </c>
      <c r="F315" s="36">
        <f t="shared" si="109"/>
        <v>4.210802133716868</v>
      </c>
      <c r="G315" s="41">
        <f t="shared" si="116"/>
        <v>0</v>
      </c>
      <c r="H315" s="42">
        <f t="shared" si="117"/>
        <v>0</v>
      </c>
      <c r="I315" s="61">
        <f t="shared" si="110"/>
        <v>14.237499654293039</v>
      </c>
      <c r="J315" s="35" t="str">
        <f t="shared" si="111"/>
        <v xml:space="preserve"> </v>
      </c>
      <c r="K315" s="89">
        <f t="shared" si="120"/>
        <v>1</v>
      </c>
      <c r="L315" s="89">
        <f t="shared" si="125"/>
        <v>1</v>
      </c>
      <c r="M315" s="168">
        <f t="shared" si="129"/>
        <v>8.1144276314231017E-2</v>
      </c>
      <c r="N315" s="165">
        <f t="shared" si="132"/>
        <v>1</v>
      </c>
      <c r="O315" s="70">
        <f t="shared" si="122"/>
        <v>1</v>
      </c>
      <c r="P315" s="102">
        <f t="shared" si="126"/>
        <v>0.18399991989138584</v>
      </c>
      <c r="Q315" s="6" t="str">
        <f t="shared" si="108"/>
        <v/>
      </c>
      <c r="R315" s="85">
        <f t="shared" si="130"/>
        <v>1</v>
      </c>
      <c r="S315" s="27">
        <v>35011</v>
      </c>
      <c r="T315">
        <v>7.8400001525878897</v>
      </c>
      <c r="U315">
        <v>22.870000839233398</v>
      </c>
      <c r="V315">
        <v>0</v>
      </c>
      <c r="W315">
        <v>40.971559453697502</v>
      </c>
      <c r="X315" s="36">
        <f t="shared" si="112"/>
        <v>4.9439353718892187</v>
      </c>
      <c r="Y315" s="41">
        <f t="shared" si="118"/>
        <v>12.599516732457644</v>
      </c>
      <c r="Z315" s="42">
        <f t="shared" si="119"/>
        <v>0.25199033464915288</v>
      </c>
      <c r="AA315" s="61">
        <f t="shared" si="113"/>
        <v>19.112500667572021</v>
      </c>
      <c r="AB315" s="35">
        <f t="shared" si="114"/>
        <v>1</v>
      </c>
      <c r="AC315" s="76">
        <f t="shared" si="121"/>
        <v>1</v>
      </c>
      <c r="AD315" s="89">
        <f t="shared" si="124"/>
        <v>1</v>
      </c>
      <c r="AE315" s="168">
        <f t="shared" si="128"/>
        <v>0.1160805376802595</v>
      </c>
      <c r="AF315" s="165">
        <f t="shared" si="133"/>
        <v>1</v>
      </c>
      <c r="AG315" s="70" t="str">
        <f t="shared" si="123"/>
        <v/>
      </c>
      <c r="AH315" s="102">
        <f t="shared" si="127"/>
        <v>7.6040014266968345</v>
      </c>
      <c r="AI315" s="6" t="str">
        <f t="shared" si="115"/>
        <v/>
      </c>
      <c r="AJ315" s="85">
        <f t="shared" si="131"/>
        <v>1</v>
      </c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CO315">
        <v>10.8</v>
      </c>
      <c r="CP315">
        <v>25.4</v>
      </c>
      <c r="CS315">
        <v>0</v>
      </c>
    </row>
    <row r="316" spans="1:97" ht="15.6">
      <c r="A316" s="27">
        <v>34647</v>
      </c>
      <c r="B316">
        <v>8.5399999618530291</v>
      </c>
      <c r="C316">
        <v>23.5200004577637</v>
      </c>
      <c r="D316">
        <v>0</v>
      </c>
      <c r="E316">
        <v>41.128691988085798</v>
      </c>
      <c r="F316" s="36">
        <f t="shared" si="109"/>
        <v>5.055505228808979</v>
      </c>
      <c r="G316" s="41">
        <f t="shared" si="116"/>
        <v>0</v>
      </c>
      <c r="H316" s="42">
        <f t="shared" si="117"/>
        <v>0</v>
      </c>
      <c r="I316" s="61">
        <f t="shared" si="110"/>
        <v>19.775000333786032</v>
      </c>
      <c r="J316" s="35" t="str">
        <f t="shared" si="111"/>
        <v xml:space="preserve"> </v>
      </c>
      <c r="K316" s="89">
        <f t="shared" si="120"/>
        <v>1</v>
      </c>
      <c r="L316" s="89">
        <f t="shared" si="125"/>
        <v>1</v>
      </c>
      <c r="M316" s="168">
        <f t="shared" si="129"/>
        <v>0.11360122288725111</v>
      </c>
      <c r="N316" s="165">
        <f t="shared" si="132"/>
        <v>1</v>
      </c>
      <c r="O316" s="70">
        <f t="shared" si="122"/>
        <v>1</v>
      </c>
      <c r="P316" s="102">
        <f t="shared" si="126"/>
        <v>0.80400018692021147</v>
      </c>
      <c r="Q316" s="6" t="str">
        <f t="shared" si="108"/>
        <v/>
      </c>
      <c r="R316" s="85">
        <f t="shared" si="130"/>
        <v>1</v>
      </c>
      <c r="S316" s="27">
        <v>35012</v>
      </c>
      <c r="T316">
        <v>11.8599996566772</v>
      </c>
      <c r="U316">
        <v>25.110000610351602</v>
      </c>
      <c r="V316">
        <v>0.60000002384185802</v>
      </c>
      <c r="W316">
        <v>41.128691988085798</v>
      </c>
      <c r="X316" s="36">
        <f t="shared" si="112"/>
        <v>5.0996660023587941</v>
      </c>
      <c r="Y316" s="41">
        <f t="shared" si="118"/>
        <v>9.1197839544124655</v>
      </c>
      <c r="Z316" s="42">
        <f t="shared" si="119"/>
        <v>0.1823956790882493</v>
      </c>
      <c r="AA316" s="61">
        <f t="shared" si="113"/>
        <v>21.797500371933001</v>
      </c>
      <c r="AB316" s="35" t="str">
        <f t="shared" si="114"/>
        <v xml:space="preserve"> </v>
      </c>
      <c r="AC316" s="76">
        <f t="shared" si="121"/>
        <v>1</v>
      </c>
      <c r="AD316" s="89">
        <f t="shared" si="124"/>
        <v>1</v>
      </c>
      <c r="AE316" s="168">
        <f t="shared" si="128"/>
        <v>0</v>
      </c>
      <c r="AF316" s="165">
        <f t="shared" si="133"/>
        <v>0</v>
      </c>
      <c r="AG316" s="70" t="str">
        <f t="shared" si="123"/>
        <v/>
      </c>
      <c r="AH316" s="102">
        <f t="shared" si="127"/>
        <v>9.8420017242432358</v>
      </c>
      <c r="AI316" s="6" t="str">
        <f t="shared" si="115"/>
        <v/>
      </c>
      <c r="AJ316" s="85">
        <f t="shared" si="131"/>
        <v>1</v>
      </c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CO316">
        <v>7.5</v>
      </c>
      <c r="CP316">
        <v>26.1</v>
      </c>
      <c r="CS316">
        <v>0</v>
      </c>
    </row>
    <row r="317" spans="1:97" ht="15.6">
      <c r="A317" s="27">
        <v>34648</v>
      </c>
      <c r="B317">
        <v>9.4499998092651403</v>
      </c>
      <c r="C317">
        <v>30.629999160766602</v>
      </c>
      <c r="D317">
        <v>0</v>
      </c>
      <c r="E317">
        <v>41.281868411784899</v>
      </c>
      <c r="F317" s="36">
        <f t="shared" si="109"/>
        <v>6.7489341371613731</v>
      </c>
      <c r="G317" s="41">
        <f t="shared" si="116"/>
        <v>0</v>
      </c>
      <c r="H317" s="42">
        <f t="shared" si="117"/>
        <v>0</v>
      </c>
      <c r="I317" s="61">
        <f t="shared" si="110"/>
        <v>25.334999322891235</v>
      </c>
      <c r="J317" s="35" t="str">
        <f t="shared" si="111"/>
        <v xml:space="preserve"> </v>
      </c>
      <c r="K317" s="89" t="str">
        <f t="shared" si="120"/>
        <v/>
      </c>
      <c r="L317" s="89">
        <f t="shared" si="125"/>
        <v>1</v>
      </c>
      <c r="M317" s="168">
        <f t="shared" si="129"/>
        <v>0</v>
      </c>
      <c r="N317" s="165">
        <f t="shared" si="132"/>
        <v>1</v>
      </c>
      <c r="O317" s="70">
        <f t="shared" si="122"/>
        <v>1</v>
      </c>
      <c r="P317" s="102">
        <f t="shared" si="126"/>
        <v>5.6879997253418138</v>
      </c>
      <c r="Q317" s="6" t="str">
        <f t="shared" si="108"/>
        <v/>
      </c>
      <c r="R317" s="85">
        <f t="shared" si="130"/>
        <v>0</v>
      </c>
      <c r="S317" s="27">
        <v>35013</v>
      </c>
      <c r="T317">
        <v>13.3599996566772</v>
      </c>
      <c r="U317">
        <v>21.0100002288818</v>
      </c>
      <c r="V317">
        <v>0.60000002384185802</v>
      </c>
      <c r="W317">
        <v>41.281868411784899</v>
      </c>
      <c r="X317" s="36">
        <f t="shared" si="112"/>
        <v>3.7500210726476775</v>
      </c>
      <c r="Y317" s="41">
        <f t="shared" si="118"/>
        <v>6.719767120136181</v>
      </c>
      <c r="Z317" s="42">
        <f t="shared" si="119"/>
        <v>0.13439534240272363</v>
      </c>
      <c r="AA317" s="61">
        <f t="shared" si="113"/>
        <v>19.097500085830649</v>
      </c>
      <c r="AB317" s="35" t="str">
        <f t="shared" si="114"/>
        <v xml:space="preserve"> </v>
      </c>
      <c r="AC317" s="76">
        <f t="shared" si="121"/>
        <v>1</v>
      </c>
      <c r="AD317" s="89">
        <f t="shared" si="124"/>
        <v>1</v>
      </c>
      <c r="AE317" s="168">
        <f t="shared" si="128"/>
        <v>0.1160938786955656</v>
      </c>
      <c r="AF317" s="165">
        <f t="shared" si="133"/>
        <v>0</v>
      </c>
      <c r="AG317" s="70">
        <f t="shared" si="123"/>
        <v>1</v>
      </c>
      <c r="AH317" s="102">
        <f t="shared" si="127"/>
        <v>9.9200017929077546</v>
      </c>
      <c r="AI317" s="6" t="str">
        <f t="shared" si="115"/>
        <v/>
      </c>
      <c r="AJ317" s="85">
        <f t="shared" si="131"/>
        <v>1</v>
      </c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CO317">
        <v>2.8</v>
      </c>
      <c r="CP317">
        <v>33.5</v>
      </c>
      <c r="CS317">
        <v>0</v>
      </c>
    </row>
    <row r="318" spans="1:97" ht="15.6">
      <c r="A318" s="27">
        <v>34649</v>
      </c>
      <c r="B318">
        <v>12.829999923706101</v>
      </c>
      <c r="C318">
        <v>34.720001220703097</v>
      </c>
      <c r="D318">
        <v>0</v>
      </c>
      <c r="E318">
        <v>41.431014755908002</v>
      </c>
      <c r="F318" s="36">
        <f t="shared" si="109"/>
        <v>7.5655843843525172</v>
      </c>
      <c r="G318" s="41">
        <f t="shared" si="116"/>
        <v>0</v>
      </c>
      <c r="H318" s="42">
        <f t="shared" si="117"/>
        <v>0</v>
      </c>
      <c r="I318" s="61">
        <f t="shared" si="110"/>
        <v>29.247500896453847</v>
      </c>
      <c r="J318" s="35" t="str">
        <f t="shared" si="111"/>
        <v xml:space="preserve"> </v>
      </c>
      <c r="K318" s="89" t="str">
        <f t="shared" si="120"/>
        <v/>
      </c>
      <c r="L318" s="89">
        <f t="shared" si="125"/>
        <v>1</v>
      </c>
      <c r="M318" s="168">
        <f t="shared" si="129"/>
        <v>0</v>
      </c>
      <c r="N318" s="165">
        <f t="shared" si="132"/>
        <v>0</v>
      </c>
      <c r="O318" s="70" t="str">
        <f t="shared" si="122"/>
        <v/>
      </c>
      <c r="P318" s="102">
        <f t="shared" si="126"/>
        <v>13.886000442504891</v>
      </c>
      <c r="Q318" s="6" t="str">
        <f t="shared" si="108"/>
        <v/>
      </c>
      <c r="R318" s="85">
        <f t="shared" si="130"/>
        <v>0</v>
      </c>
      <c r="S318" s="27">
        <v>35014</v>
      </c>
      <c r="T318">
        <v>7.46000003814697</v>
      </c>
      <c r="U318">
        <v>19.7600002288818</v>
      </c>
      <c r="V318">
        <v>0</v>
      </c>
      <c r="W318">
        <v>41.431014755908002</v>
      </c>
      <c r="X318" s="36">
        <f t="shared" si="112"/>
        <v>4.2845756909286346</v>
      </c>
      <c r="Y318" s="41">
        <f t="shared" si="118"/>
        <v>3.2921065673932732</v>
      </c>
      <c r="Z318" s="42">
        <f t="shared" si="119"/>
        <v>6.5842131347865471E-2</v>
      </c>
      <c r="AA318" s="61">
        <f t="shared" si="113"/>
        <v>16.685000181198092</v>
      </c>
      <c r="AB318" s="35" t="str">
        <f t="shared" si="114"/>
        <v xml:space="preserve"> </v>
      </c>
      <c r="AC318" s="76" t="str">
        <f t="shared" si="121"/>
        <v/>
      </c>
      <c r="AD318" s="89">
        <f t="shared" si="124"/>
        <v>1</v>
      </c>
      <c r="AE318" s="168">
        <f t="shared" si="128"/>
        <v>0.10485967293501745</v>
      </c>
      <c r="AF318" s="165">
        <f t="shared" si="133"/>
        <v>0</v>
      </c>
      <c r="AG318" s="70">
        <f t="shared" si="123"/>
        <v>1</v>
      </c>
      <c r="AH318" s="102">
        <f t="shared" si="127"/>
        <v>7.8140018463135164</v>
      </c>
      <c r="AI318" s="6" t="str">
        <f t="shared" si="115"/>
        <v/>
      </c>
      <c r="AJ318" s="85">
        <f t="shared" si="131"/>
        <v>0</v>
      </c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CO318">
        <v>8.5</v>
      </c>
      <c r="CP318">
        <v>31.3</v>
      </c>
      <c r="CS318">
        <v>0</v>
      </c>
    </row>
    <row r="319" spans="1:97" ht="15.6">
      <c r="A319" s="27">
        <v>34650</v>
      </c>
      <c r="B319">
        <v>14.4899997711182</v>
      </c>
      <c r="C319">
        <v>21.430000305175799</v>
      </c>
      <c r="D319">
        <v>0</v>
      </c>
      <c r="E319">
        <v>41.576057051568299</v>
      </c>
      <c r="F319" s="36">
        <f t="shared" si="109"/>
        <v>3.6769041937560201</v>
      </c>
      <c r="G319" s="41">
        <f t="shared" si="116"/>
        <v>0</v>
      </c>
      <c r="H319" s="42">
        <f t="shared" si="117"/>
        <v>0</v>
      </c>
      <c r="I319" s="61">
        <f t="shared" si="110"/>
        <v>19.695000171661398</v>
      </c>
      <c r="J319" s="35" t="str">
        <f t="shared" si="111"/>
        <v xml:space="preserve"> </v>
      </c>
      <c r="K319" s="89" t="str">
        <f t="shared" si="120"/>
        <v/>
      </c>
      <c r="L319" s="89">
        <f t="shared" si="125"/>
        <v>1</v>
      </c>
      <c r="M319" s="168">
        <f t="shared" si="129"/>
        <v>0.11413001359211264</v>
      </c>
      <c r="N319" s="165">
        <f t="shared" si="132"/>
        <v>0</v>
      </c>
      <c r="O319" s="70" t="str">
        <f t="shared" si="122"/>
        <v/>
      </c>
      <c r="P319" s="102">
        <f t="shared" si="126"/>
        <v>14.44200057983401</v>
      </c>
      <c r="Q319" s="6">
        <f t="shared" si="108"/>
        <v>34650</v>
      </c>
      <c r="R319" s="85">
        <f t="shared" si="130"/>
        <v>1</v>
      </c>
      <c r="S319" s="27">
        <v>35015</v>
      </c>
      <c r="T319">
        <v>6.0700001716613796</v>
      </c>
      <c r="U319">
        <v>23.409999847412099</v>
      </c>
      <c r="V319">
        <v>0</v>
      </c>
      <c r="W319">
        <v>41.576057051568299</v>
      </c>
      <c r="X319" s="36">
        <f t="shared" si="112"/>
        <v>5.2886782040316929</v>
      </c>
      <c r="Y319" s="41">
        <f t="shared" si="118"/>
        <v>0</v>
      </c>
      <c r="Z319" s="42">
        <f t="shared" si="119"/>
        <v>0</v>
      </c>
      <c r="AA319" s="61">
        <f t="shared" si="113"/>
        <v>19.074999928474419</v>
      </c>
      <c r="AB319" s="35" t="str">
        <f t="shared" si="114"/>
        <v xml:space="preserve"> </v>
      </c>
      <c r="AC319" s="76" t="str">
        <f t="shared" si="121"/>
        <v/>
      </c>
      <c r="AD319" s="89">
        <f t="shared" si="124"/>
        <v>1</v>
      </c>
      <c r="AE319" s="168">
        <f t="shared" si="128"/>
        <v>0.11611092214353173</v>
      </c>
      <c r="AF319" s="165">
        <f t="shared" si="133"/>
        <v>0</v>
      </c>
      <c r="AG319" s="70">
        <f t="shared" si="123"/>
        <v>1</v>
      </c>
      <c r="AH319" s="102">
        <f t="shared" si="127"/>
        <v>4.5880013465881317</v>
      </c>
      <c r="AI319" s="6" t="str">
        <f t="shared" si="115"/>
        <v/>
      </c>
      <c r="AJ319" s="85">
        <f t="shared" si="131"/>
        <v>0</v>
      </c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CO319">
        <v>11.2</v>
      </c>
      <c r="CP319" s="39">
        <v>31.3</v>
      </c>
      <c r="CS319">
        <v>0</v>
      </c>
    </row>
    <row r="320" spans="1:97" ht="15.6">
      <c r="A320" s="27">
        <v>34651</v>
      </c>
      <c r="B320">
        <v>9.5100002288818395</v>
      </c>
      <c r="C320">
        <v>21.0200004577637</v>
      </c>
      <c r="D320">
        <v>0</v>
      </c>
      <c r="E320">
        <v>41.716921329878701</v>
      </c>
      <c r="F320" s="36">
        <f t="shared" si="109"/>
        <v>4.393192158436821</v>
      </c>
      <c r="G320" s="41">
        <f t="shared" si="116"/>
        <v>0</v>
      </c>
      <c r="H320" s="42">
        <f t="shared" si="117"/>
        <v>0</v>
      </c>
      <c r="I320" s="61">
        <f t="shared" si="110"/>
        <v>18.142500400543234</v>
      </c>
      <c r="J320" s="35" t="str">
        <f t="shared" si="111"/>
        <v xml:space="preserve"> </v>
      </c>
      <c r="K320" s="89" t="str">
        <f t="shared" si="120"/>
        <v/>
      </c>
      <c r="L320" s="89">
        <f t="shared" si="125"/>
        <v>1</v>
      </c>
      <c r="M320" s="168">
        <f t="shared" si="129"/>
        <v>0.11425344504708546</v>
      </c>
      <c r="N320" s="165">
        <f t="shared" si="132"/>
        <v>1</v>
      </c>
      <c r="O320" s="70" t="str">
        <f t="shared" si="122"/>
        <v/>
      </c>
      <c r="P320" s="102">
        <f t="shared" si="126"/>
        <v>14.44200057983401</v>
      </c>
      <c r="Q320" s="6" t="str">
        <f t="shared" si="108"/>
        <v/>
      </c>
      <c r="R320" s="85">
        <f t="shared" si="130"/>
        <v>1</v>
      </c>
      <c r="S320" s="27">
        <v>35016</v>
      </c>
      <c r="T320">
        <v>8.7299995422363299</v>
      </c>
      <c r="U320">
        <v>24.629999160766602</v>
      </c>
      <c r="V320">
        <v>0.80000001192092896</v>
      </c>
      <c r="W320">
        <v>41.716921329878701</v>
      </c>
      <c r="X320" s="36">
        <f t="shared" si="112"/>
        <v>5.3844309011380291</v>
      </c>
      <c r="Y320" s="41">
        <f t="shared" si="118"/>
        <v>0</v>
      </c>
      <c r="Z320" s="42">
        <f t="shared" si="119"/>
        <v>0</v>
      </c>
      <c r="AA320" s="61">
        <f t="shared" si="113"/>
        <v>20.654999256134033</v>
      </c>
      <c r="AB320" s="35" t="str">
        <f t="shared" si="114"/>
        <v xml:space="preserve"> </v>
      </c>
      <c r="AC320" s="76" t="str">
        <f t="shared" si="121"/>
        <v/>
      </c>
      <c r="AD320" s="89">
        <f t="shared" si="124"/>
        <v>1</v>
      </c>
      <c r="AE320" s="168">
        <f t="shared" si="128"/>
        <v>0.10075201384397924</v>
      </c>
      <c r="AF320" s="165">
        <f t="shared" si="133"/>
        <v>0</v>
      </c>
      <c r="AG320" s="70" t="str">
        <f t="shared" si="123"/>
        <v/>
      </c>
      <c r="AH320" s="102">
        <f t="shared" si="127"/>
        <v>4.6280007362365581</v>
      </c>
      <c r="AI320" s="6" t="str">
        <f t="shared" si="115"/>
        <v/>
      </c>
      <c r="AJ320" s="85">
        <f t="shared" si="131"/>
        <v>0</v>
      </c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CO320">
        <v>12.6</v>
      </c>
      <c r="CP320" s="39">
        <v>31.3</v>
      </c>
      <c r="CS320">
        <v>0</v>
      </c>
    </row>
    <row r="321" spans="1:97" ht="15.6">
      <c r="A321" s="27">
        <v>34652</v>
      </c>
      <c r="B321">
        <v>5.6399998664856001</v>
      </c>
      <c r="C321">
        <v>24.7299995422363</v>
      </c>
      <c r="D321">
        <v>0</v>
      </c>
      <c r="E321">
        <v>41.853533621952501</v>
      </c>
      <c r="F321" s="36">
        <f t="shared" si="109"/>
        <v>5.6625666562700001</v>
      </c>
      <c r="G321" s="41">
        <f t="shared" si="116"/>
        <v>0</v>
      </c>
      <c r="H321" s="42">
        <f t="shared" si="117"/>
        <v>0</v>
      </c>
      <c r="I321" s="61">
        <f t="shared" si="110"/>
        <v>19.957499623298624</v>
      </c>
      <c r="J321" s="35" t="str">
        <f t="shared" si="111"/>
        <v xml:space="preserve"> </v>
      </c>
      <c r="K321" s="89" t="str">
        <f t="shared" si="120"/>
        <v/>
      </c>
      <c r="L321" s="89">
        <f t="shared" si="125"/>
        <v>1</v>
      </c>
      <c r="M321" s="168">
        <f t="shared" si="129"/>
        <v>0.11209544482340786</v>
      </c>
      <c r="N321" s="165">
        <f t="shared" si="132"/>
        <v>1</v>
      </c>
      <c r="O321" s="70" t="str">
        <f t="shared" si="122"/>
        <v/>
      </c>
      <c r="P321" s="102">
        <f t="shared" si="126"/>
        <v>15.208000278472909</v>
      </c>
      <c r="Q321" s="6" t="str">
        <f t="shared" si="108"/>
        <v/>
      </c>
      <c r="R321" s="85">
        <f t="shared" si="130"/>
        <v>1</v>
      </c>
      <c r="S321" s="27">
        <v>35017</v>
      </c>
      <c r="T321">
        <v>14.8599996566772</v>
      </c>
      <c r="U321">
        <v>21.110000610351602</v>
      </c>
      <c r="V321">
        <v>3</v>
      </c>
      <c r="W321">
        <v>41.853533621952501</v>
      </c>
      <c r="X321" s="36">
        <f t="shared" si="112"/>
        <v>3.5150778440711146</v>
      </c>
      <c r="Y321" s="41">
        <f t="shared" si="118"/>
        <v>0.18793772474310799</v>
      </c>
      <c r="Z321" s="42">
        <f t="shared" si="119"/>
        <v>3.7587544948621599E-3</v>
      </c>
      <c r="AA321" s="61">
        <f t="shared" si="113"/>
        <v>19.547500371933001</v>
      </c>
      <c r="AB321" s="35" t="str">
        <f t="shared" si="114"/>
        <v xml:space="preserve"> </v>
      </c>
      <c r="AC321" s="76" t="str">
        <f t="shared" si="121"/>
        <v/>
      </c>
      <c r="AD321" s="89">
        <f t="shared" si="124"/>
        <v>1</v>
      </c>
      <c r="AE321" s="168">
        <f t="shared" si="128"/>
        <v>0.11491992021464191</v>
      </c>
      <c r="AF321" s="165">
        <f t="shared" si="133"/>
        <v>0</v>
      </c>
      <c r="AG321" s="70" t="str">
        <f t="shared" si="123"/>
        <v/>
      </c>
      <c r="AH321" s="102">
        <f t="shared" si="127"/>
        <v>4.2280005455017005</v>
      </c>
      <c r="AI321" s="6">
        <f t="shared" si="115"/>
        <v>35017</v>
      </c>
      <c r="AJ321" s="85">
        <f t="shared" si="131"/>
        <v>1</v>
      </c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CO321" s="39">
        <v>11</v>
      </c>
      <c r="CP321">
        <v>34.299999999999997</v>
      </c>
      <c r="CS321">
        <v>0</v>
      </c>
    </row>
    <row r="322" spans="1:97" ht="15.6">
      <c r="A322" s="27">
        <v>34653</v>
      </c>
      <c r="B322">
        <v>9.3900003433227504</v>
      </c>
      <c r="C322">
        <v>20.7700004577637</v>
      </c>
      <c r="D322">
        <v>0</v>
      </c>
      <c r="E322">
        <v>41.985819958902702</v>
      </c>
      <c r="F322" s="36">
        <f t="shared" si="109"/>
        <v>4.371870993277188</v>
      </c>
      <c r="G322" s="41">
        <f t="shared" si="116"/>
        <v>0</v>
      </c>
      <c r="H322" s="42">
        <f t="shared" si="117"/>
        <v>0</v>
      </c>
      <c r="I322" s="61">
        <f t="shared" si="110"/>
        <v>17.925000429153464</v>
      </c>
      <c r="J322" s="35" t="str">
        <f t="shared" si="111"/>
        <v xml:space="preserve"> </v>
      </c>
      <c r="K322" s="89" t="str">
        <f t="shared" si="120"/>
        <v/>
      </c>
      <c r="L322" s="89">
        <f t="shared" si="125"/>
        <v>1</v>
      </c>
      <c r="M322" s="168">
        <f t="shared" si="129"/>
        <v>0.1132503024068466</v>
      </c>
      <c r="N322" s="165">
        <f t="shared" si="132"/>
        <v>1</v>
      </c>
      <c r="O322" s="70" t="str">
        <f t="shared" si="122"/>
        <v/>
      </c>
      <c r="P322" s="102">
        <f t="shared" si="126"/>
        <v>15.208000278472909</v>
      </c>
      <c r="Q322" s="6" t="str">
        <f t="shared" si="108"/>
        <v/>
      </c>
      <c r="R322" s="85">
        <f t="shared" si="130"/>
        <v>1</v>
      </c>
      <c r="S322" s="27">
        <v>35018</v>
      </c>
      <c r="T322">
        <v>8.3199996948242205</v>
      </c>
      <c r="U322">
        <v>21.639999389648398</v>
      </c>
      <c r="V322">
        <v>1.70000004768372</v>
      </c>
      <c r="W322">
        <v>41.985819958902702</v>
      </c>
      <c r="X322" s="36">
        <f t="shared" si="112"/>
        <v>4.7154749423561766</v>
      </c>
      <c r="Y322" s="41">
        <f t="shared" si="118"/>
        <v>0</v>
      </c>
      <c r="Z322" s="42">
        <f t="shared" si="119"/>
        <v>0</v>
      </c>
      <c r="AA322" s="61">
        <f t="shared" si="113"/>
        <v>18.309999465942354</v>
      </c>
      <c r="AB322" s="35" t="str">
        <f t="shared" si="114"/>
        <v xml:space="preserve"> </v>
      </c>
      <c r="AC322" s="76">
        <f t="shared" si="121"/>
        <v>1</v>
      </c>
      <c r="AD322" s="89">
        <f t="shared" si="124"/>
        <v>1</v>
      </c>
      <c r="AE322" s="168">
        <f t="shared" si="128"/>
        <v>0.11490042990889916</v>
      </c>
      <c r="AF322" s="165">
        <f t="shared" si="133"/>
        <v>0</v>
      </c>
      <c r="AG322" s="70" t="str">
        <f t="shared" si="123"/>
        <v/>
      </c>
      <c r="AH322" s="102">
        <f t="shared" si="127"/>
        <v>4.2280005455017005</v>
      </c>
      <c r="AI322" s="6" t="str">
        <f t="shared" si="115"/>
        <v/>
      </c>
      <c r="AJ322" s="85">
        <f t="shared" si="131"/>
        <v>1</v>
      </c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CO322">
        <v>10.5</v>
      </c>
      <c r="CP322">
        <v>31.5</v>
      </c>
      <c r="CS322">
        <v>0</v>
      </c>
    </row>
    <row r="323" spans="1:97" ht="15.6">
      <c r="A323" s="27">
        <v>34654</v>
      </c>
      <c r="B323">
        <v>6.8000001907348597</v>
      </c>
      <c r="C323">
        <v>28.180000305175799</v>
      </c>
      <c r="D323">
        <v>0</v>
      </c>
      <c r="E323">
        <v>42.113699827559898</v>
      </c>
      <c r="F323" s="36">
        <f t="shared" si="109"/>
        <v>6.4512023153631795</v>
      </c>
      <c r="G323" s="41">
        <f t="shared" si="116"/>
        <v>0</v>
      </c>
      <c r="H323" s="42">
        <f t="shared" si="117"/>
        <v>0</v>
      </c>
      <c r="I323" s="61">
        <f t="shared" si="110"/>
        <v>22.835000276565566</v>
      </c>
      <c r="J323" s="35" t="str">
        <f t="shared" si="111"/>
        <v xml:space="preserve"> </v>
      </c>
      <c r="K323" s="89" t="str">
        <f t="shared" si="120"/>
        <v/>
      </c>
      <c r="L323" s="89">
        <f t="shared" si="125"/>
        <v>1</v>
      </c>
      <c r="M323" s="168">
        <f t="shared" si="129"/>
        <v>0</v>
      </c>
      <c r="N323" s="165">
        <f t="shared" si="132"/>
        <v>0</v>
      </c>
      <c r="O323" s="70" t="str">
        <f t="shared" si="122"/>
        <v/>
      </c>
      <c r="P323" s="102">
        <f t="shared" si="126"/>
        <v>18.276000499725363</v>
      </c>
      <c r="Q323" s="6" t="str">
        <f t="shared" ref="Q323:Q368" si="134">IF(R323&gt;R322,A323,"")</f>
        <v/>
      </c>
      <c r="R323" s="85">
        <f t="shared" si="130"/>
        <v>1</v>
      </c>
      <c r="S323" s="27">
        <v>35019</v>
      </c>
      <c r="T323">
        <v>7.2600002288818404</v>
      </c>
      <c r="U323">
        <v>26.790000915527301</v>
      </c>
      <c r="V323">
        <v>0</v>
      </c>
      <c r="W323">
        <v>42.113699827559898</v>
      </c>
      <c r="X323" s="36">
        <f t="shared" si="112"/>
        <v>6.0845352357843714</v>
      </c>
      <c r="Y323" s="41">
        <f t="shared" si="118"/>
        <v>0</v>
      </c>
      <c r="Z323" s="42">
        <f t="shared" si="119"/>
        <v>0</v>
      </c>
      <c r="AA323" s="61">
        <f t="shared" si="113"/>
        <v>21.907500743865935</v>
      </c>
      <c r="AB323" s="35" t="str">
        <f t="shared" si="114"/>
        <v xml:space="preserve"> </v>
      </c>
      <c r="AC323" s="76">
        <f t="shared" si="121"/>
        <v>1</v>
      </c>
      <c r="AD323" s="89">
        <f t="shared" si="124"/>
        <v>1</v>
      </c>
      <c r="AE323" s="168">
        <f t="shared" si="128"/>
        <v>0</v>
      </c>
      <c r="AF323" s="165">
        <f t="shared" si="133"/>
        <v>1</v>
      </c>
      <c r="AG323" s="70" t="str">
        <f t="shared" si="123"/>
        <v/>
      </c>
      <c r="AH323" s="102">
        <f t="shared" si="127"/>
        <v>6.5540011405944485</v>
      </c>
      <c r="AI323" s="6" t="str">
        <f t="shared" si="115"/>
        <v/>
      </c>
      <c r="AJ323" s="85">
        <f t="shared" si="131"/>
        <v>1</v>
      </c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CO323">
        <v>17</v>
      </c>
      <c r="CP323">
        <v>29</v>
      </c>
      <c r="CS323">
        <v>0</v>
      </c>
    </row>
    <row r="324" spans="1:97" ht="15.6">
      <c r="A324" s="27">
        <v>34655</v>
      </c>
      <c r="B324">
        <v>9.6099996566772496</v>
      </c>
      <c r="C324">
        <v>29.450000762939499</v>
      </c>
      <c r="D324">
        <v>0</v>
      </c>
      <c r="E324">
        <v>42.2370665376245</v>
      </c>
      <c r="F324" s="36">
        <f t="shared" ref="F324:F368" si="135">0.0023*(AVERAGE(B324:C324)+17.8)*(C324-B324)^0.5*E324/2.45</f>
        <v>6.5930191599911767</v>
      </c>
      <c r="G324" s="41">
        <f t="shared" si="116"/>
        <v>0</v>
      </c>
      <c r="H324" s="42">
        <f t="shared" si="117"/>
        <v>0</v>
      </c>
      <c r="I324" s="61">
        <f t="shared" ref="I324:I368" si="136">(C324-(C324-B324)/4)</f>
        <v>24.490000486373937</v>
      </c>
      <c r="J324" s="35" t="str">
        <f t="shared" ref="J324:J368" si="137">IF(H324&gt;$AN$3,1," ")</f>
        <v xml:space="preserve"> </v>
      </c>
      <c r="K324" s="89" t="str">
        <f t="shared" si="120"/>
        <v/>
      </c>
      <c r="L324" s="89">
        <f t="shared" si="125"/>
        <v>1</v>
      </c>
      <c r="M324" s="168">
        <f t="shared" si="129"/>
        <v>0</v>
      </c>
      <c r="N324" s="165">
        <f t="shared" si="132"/>
        <v>0</v>
      </c>
      <c r="O324" s="70" t="str">
        <f t="shared" si="122"/>
        <v/>
      </c>
      <c r="P324" s="102">
        <f t="shared" si="126"/>
        <v>22.668000888824512</v>
      </c>
      <c r="Q324" s="6" t="str">
        <f t="shared" si="134"/>
        <v/>
      </c>
      <c r="R324" s="85">
        <f t="shared" si="130"/>
        <v>1</v>
      </c>
      <c r="S324" s="27">
        <v>35020</v>
      </c>
      <c r="T324">
        <v>12.8900003433228</v>
      </c>
      <c r="U324">
        <v>28.870000839233398</v>
      </c>
      <c r="V324">
        <v>0.30000001192092901</v>
      </c>
      <c r="W324">
        <v>42.2370665376245</v>
      </c>
      <c r="X324" s="36">
        <f t="shared" ref="X324:X368" si="138">0.0023*(AVERAGE(T324:U324)+17.8)*(U324-T324)^0.5*W324/2.45</f>
        <v>6.1309865833017749</v>
      </c>
      <c r="Y324" s="41">
        <f t="shared" si="118"/>
        <v>0</v>
      </c>
      <c r="Z324" s="42">
        <f t="shared" si="119"/>
        <v>0</v>
      </c>
      <c r="AA324" s="61">
        <f t="shared" ref="AA324:AA368" si="139">(U324-(U324-T324)/4)</f>
        <v>24.875000715255748</v>
      </c>
      <c r="AB324" s="35" t="str">
        <f t="shared" ref="AB324:AB368" si="140">IF(Z324&gt;AN$3,1," ")</f>
        <v xml:space="preserve"> </v>
      </c>
      <c r="AC324" s="76">
        <f t="shared" si="121"/>
        <v>1</v>
      </c>
      <c r="AD324" s="89">
        <f t="shared" si="124"/>
        <v>1</v>
      </c>
      <c r="AE324" s="168">
        <f t="shared" si="128"/>
        <v>0</v>
      </c>
      <c r="AF324" s="165">
        <f t="shared" si="133"/>
        <v>0</v>
      </c>
      <c r="AG324" s="70" t="str">
        <f t="shared" si="123"/>
        <v/>
      </c>
      <c r="AH324" s="102">
        <f t="shared" si="127"/>
        <v>11.254001712799047</v>
      </c>
      <c r="AI324" s="6" t="str">
        <f t="shared" ref="AI324:AI368" si="141">IF(AJ324&gt;AJ323,S324,"")</f>
        <v/>
      </c>
      <c r="AJ324" s="85">
        <f t="shared" si="131"/>
        <v>1</v>
      </c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CO324">
        <v>15.3</v>
      </c>
      <c r="CP324">
        <v>32.200000000000003</v>
      </c>
      <c r="CS324">
        <v>0</v>
      </c>
    </row>
    <row r="325" spans="1:97" ht="15.6">
      <c r="A325" s="27">
        <v>34656</v>
      </c>
      <c r="B325">
        <v>9.1199998855590803</v>
      </c>
      <c r="C325">
        <v>30.790000915527301</v>
      </c>
      <c r="D325">
        <v>0</v>
      </c>
      <c r="E325">
        <v>42.355806854514299</v>
      </c>
      <c r="F325" s="36">
        <f t="shared" si="135"/>
        <v>6.9884144987728849</v>
      </c>
      <c r="G325" s="41">
        <f t="shared" ref="G325:G368" si="142">IF((D325+G324-($AN$2*F325))&gt;0,IF((D325+G324-($AN$2*F325))&gt;$AN$1,$AN$1,(D325+G324-($AN$2*F325))),0)</f>
        <v>0</v>
      </c>
      <c r="H325" s="42">
        <f t="shared" ref="H325:H368" si="143">IF(G325/$AN$1&gt;1,1,G325/$AN$1)</f>
        <v>0</v>
      </c>
      <c r="I325" s="61">
        <f t="shared" si="136"/>
        <v>25.372500658035246</v>
      </c>
      <c r="J325" s="35" t="str">
        <f t="shared" si="137"/>
        <v xml:space="preserve"> </v>
      </c>
      <c r="K325" s="89" t="str">
        <f t="shared" si="120"/>
        <v/>
      </c>
      <c r="L325" s="89" t="str">
        <f t="shared" si="125"/>
        <v/>
      </c>
      <c r="M325" s="168">
        <f t="shared" si="129"/>
        <v>0</v>
      </c>
      <c r="N325" s="165">
        <f t="shared" si="132"/>
        <v>0</v>
      </c>
      <c r="O325" s="70" t="str">
        <f t="shared" si="122"/>
        <v/>
      </c>
      <c r="P325" s="102" t="str">
        <f t="shared" si="126"/>
        <v/>
      </c>
      <c r="Q325" s="6" t="str">
        <f t="shared" si="134"/>
        <v/>
      </c>
      <c r="R325" s="85">
        <f t="shared" si="130"/>
        <v>0</v>
      </c>
      <c r="S325" s="27">
        <v>35021</v>
      </c>
      <c r="T325">
        <v>18.129999160766602</v>
      </c>
      <c r="U325">
        <v>25.950000762939499</v>
      </c>
      <c r="V325">
        <v>2.4000000953674299</v>
      </c>
      <c r="W325">
        <v>42.355806854514299</v>
      </c>
      <c r="X325" s="36">
        <f t="shared" si="138"/>
        <v>4.4299360947212527</v>
      </c>
      <c r="Y325" s="41">
        <f t="shared" ref="Y325:Y368" si="144">IF((V325+Y324-($AN$2*X325))&gt;0,IF((V325+Y324-($AN$2*X325))&gt;$AN$1,$AN$1,(V325+Y324-($AN$2*X325))),0)</f>
        <v>0</v>
      </c>
      <c r="Z325" s="42">
        <f t="shared" ref="Z325:Z368" si="145">IF(Y325/$AN$1&gt;1,1,Y325/$AN$1)</f>
        <v>0</v>
      </c>
      <c r="AA325" s="61">
        <f t="shared" si="139"/>
        <v>23.995000362396276</v>
      </c>
      <c r="AB325" s="35" t="str">
        <f t="shared" si="140"/>
        <v xml:space="preserve"> </v>
      </c>
      <c r="AC325" s="76">
        <f t="shared" si="121"/>
        <v>1</v>
      </c>
      <c r="AD325" s="89">
        <f t="shared" si="124"/>
        <v>1</v>
      </c>
      <c r="AE325" s="168">
        <f t="shared" si="128"/>
        <v>0</v>
      </c>
      <c r="AF325" s="165">
        <f t="shared" si="133"/>
        <v>0</v>
      </c>
      <c r="AG325" s="70" t="str">
        <f t="shared" si="123"/>
        <v/>
      </c>
      <c r="AH325" s="102">
        <f t="shared" si="127"/>
        <v>15.16000146865845</v>
      </c>
      <c r="AI325" s="6" t="str">
        <f t="shared" si="141"/>
        <v/>
      </c>
      <c r="AJ325" s="85">
        <f t="shared" si="131"/>
        <v>1</v>
      </c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CO325">
        <v>7</v>
      </c>
      <c r="CP325">
        <v>35.200000000000003</v>
      </c>
      <c r="CS325">
        <v>0</v>
      </c>
    </row>
    <row r="326" spans="1:97" ht="15.6">
      <c r="A326" s="27">
        <v>34657</v>
      </c>
      <c r="B326">
        <v>13.199999809265099</v>
      </c>
      <c r="C326">
        <v>32.830001831054702</v>
      </c>
      <c r="D326">
        <v>0</v>
      </c>
      <c r="E326">
        <v>42.4698075436471</v>
      </c>
      <c r="F326" s="36">
        <f t="shared" si="135"/>
        <v>7.2097802243109825</v>
      </c>
      <c r="G326" s="41">
        <f t="shared" si="142"/>
        <v>0</v>
      </c>
      <c r="H326" s="42">
        <f t="shared" si="143"/>
        <v>0</v>
      </c>
      <c r="I326" s="61">
        <f t="shared" si="136"/>
        <v>27.9225013256073</v>
      </c>
      <c r="J326" s="35" t="str">
        <f t="shared" si="137"/>
        <v xml:space="preserve"> </v>
      </c>
      <c r="K326" s="89" t="str">
        <f t="shared" ref="K326:K368" si="146">IF((SUM(D322:D326))&gt;$AN$6,1,"")</f>
        <v/>
      </c>
      <c r="L326" s="89" t="str">
        <f t="shared" si="125"/>
        <v/>
      </c>
      <c r="M326" s="168">
        <f t="shared" si="129"/>
        <v>0</v>
      </c>
      <c r="N326" s="165">
        <f t="shared" si="132"/>
        <v>0</v>
      </c>
      <c r="O326" s="70" t="str">
        <f t="shared" si="122"/>
        <v/>
      </c>
      <c r="P326" s="102" t="str">
        <f t="shared" si="126"/>
        <v/>
      </c>
      <c r="Q326" s="6" t="str">
        <f t="shared" si="134"/>
        <v/>
      </c>
      <c r="R326" s="85">
        <f t="shared" si="130"/>
        <v>0</v>
      </c>
      <c r="S326" s="27">
        <v>35022</v>
      </c>
      <c r="T326">
        <v>9.0399999618530291</v>
      </c>
      <c r="U326">
        <v>21.639999389648398</v>
      </c>
      <c r="V326">
        <v>6.5</v>
      </c>
      <c r="W326">
        <v>42.4698075436471</v>
      </c>
      <c r="X326" s="36">
        <f t="shared" si="138"/>
        <v>4.6900752101741574</v>
      </c>
      <c r="Y326" s="41">
        <f t="shared" si="144"/>
        <v>2.7479398318606738</v>
      </c>
      <c r="Z326" s="42">
        <f t="shared" si="145"/>
        <v>5.4958796637213474E-2</v>
      </c>
      <c r="AA326" s="61">
        <f t="shared" si="139"/>
        <v>18.489999532699557</v>
      </c>
      <c r="AB326" s="35" t="str">
        <f t="shared" si="140"/>
        <v xml:space="preserve"> </v>
      </c>
      <c r="AC326" s="76">
        <f t="shared" ref="AC326:AC368" si="147">IF((SUM(V322:V326))&gt;$AN$6,1,"")</f>
        <v>1</v>
      </c>
      <c r="AD326" s="89">
        <f t="shared" si="124"/>
        <v>1</v>
      </c>
      <c r="AE326" s="168">
        <f t="shared" si="128"/>
        <v>0.11546037675902211</v>
      </c>
      <c r="AF326" s="165">
        <f t="shared" si="133"/>
        <v>0</v>
      </c>
      <c r="AG326" s="70" t="str">
        <f t="shared" si="123"/>
        <v/>
      </c>
      <c r="AH326" s="102">
        <f t="shared" si="127"/>
        <v>12.922001171112049</v>
      </c>
      <c r="AI326" s="6" t="str">
        <f t="shared" si="141"/>
        <v/>
      </c>
      <c r="AJ326" s="85">
        <f t="shared" si="131"/>
        <v>1</v>
      </c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CO326">
        <v>10</v>
      </c>
      <c r="CP326">
        <v>38</v>
      </c>
      <c r="CS326">
        <v>0</v>
      </c>
    </row>
    <row r="327" spans="1:97" ht="15.6">
      <c r="A327" s="27">
        <v>34658</v>
      </c>
      <c r="B327">
        <v>18.909999847412099</v>
      </c>
      <c r="C327">
        <v>23.889999389648398</v>
      </c>
      <c r="D327">
        <v>5.5</v>
      </c>
      <c r="E327">
        <v>42.578955370440703</v>
      </c>
      <c r="F327" s="36">
        <f t="shared" si="135"/>
        <v>3.4966927103044689</v>
      </c>
      <c r="G327" s="41">
        <f t="shared" si="142"/>
        <v>2.7026458317564246</v>
      </c>
      <c r="H327" s="42">
        <f t="shared" si="143"/>
        <v>5.4052916635128491E-2</v>
      </c>
      <c r="I327" s="61">
        <f t="shared" si="136"/>
        <v>22.644999504089323</v>
      </c>
      <c r="J327" s="35" t="str">
        <f t="shared" si="137"/>
        <v xml:space="preserve"> </v>
      </c>
      <c r="K327" s="89">
        <f t="shared" si="146"/>
        <v>1</v>
      </c>
      <c r="L327" s="89" t="str">
        <f t="shared" si="125"/>
        <v/>
      </c>
      <c r="M327" s="168">
        <f t="shared" si="129"/>
        <v>0</v>
      </c>
      <c r="N327" s="165">
        <f t="shared" si="132"/>
        <v>0</v>
      </c>
      <c r="O327" s="70" t="str">
        <f t="shared" si="122"/>
        <v/>
      </c>
      <c r="P327" s="102" t="str">
        <f t="shared" si="126"/>
        <v/>
      </c>
      <c r="Q327" s="6" t="str">
        <f t="shared" si="134"/>
        <v/>
      </c>
      <c r="R327" s="85">
        <f t="shared" si="130"/>
        <v>0</v>
      </c>
      <c r="S327" s="27">
        <v>35023</v>
      </c>
      <c r="T327">
        <v>11.680000305175801</v>
      </c>
      <c r="U327">
        <v>24.559999465942401</v>
      </c>
      <c r="V327">
        <v>0</v>
      </c>
      <c r="W327">
        <v>42.578955370440703</v>
      </c>
      <c r="X327" s="36">
        <f t="shared" si="138"/>
        <v>5.1528914989722407</v>
      </c>
      <c r="Y327" s="41">
        <f t="shared" si="144"/>
        <v>0</v>
      </c>
      <c r="Z327" s="42">
        <f t="shared" si="145"/>
        <v>0</v>
      </c>
      <c r="AA327" s="61">
        <f t="shared" si="139"/>
        <v>21.33999967575075</v>
      </c>
      <c r="AB327" s="35" t="str">
        <f t="shared" si="140"/>
        <v xml:space="preserve"> </v>
      </c>
      <c r="AC327" s="76">
        <f t="shared" si="147"/>
        <v>1</v>
      </c>
      <c r="AD327" s="89">
        <f t="shared" si="124"/>
        <v>1</v>
      </c>
      <c r="AE327" s="168">
        <f t="shared" si="128"/>
        <v>6.5024604430896318E-2</v>
      </c>
      <c r="AF327" s="165">
        <f t="shared" si="133"/>
        <v>0</v>
      </c>
      <c r="AG327" s="70" t="str">
        <f t="shared" si="123"/>
        <v/>
      </c>
      <c r="AH327" s="102">
        <f t="shared" si="127"/>
        <v>14.71600084304813</v>
      </c>
      <c r="AI327" s="6" t="str">
        <f t="shared" si="141"/>
        <v/>
      </c>
      <c r="AJ327" s="85">
        <f t="shared" si="131"/>
        <v>0</v>
      </c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CO327">
        <v>8</v>
      </c>
      <c r="CP327">
        <v>27.5</v>
      </c>
      <c r="CS327">
        <v>0</v>
      </c>
    </row>
    <row r="328" spans="1:97" ht="15.6">
      <c r="A328" s="27">
        <v>34659</v>
      </c>
      <c r="B328">
        <v>10.210000038146999</v>
      </c>
      <c r="C328">
        <v>18.370000839233398</v>
      </c>
      <c r="D328">
        <v>2.5999999046325701</v>
      </c>
      <c r="E328">
        <v>42.683137100312898</v>
      </c>
      <c r="F328" s="36">
        <f t="shared" si="135"/>
        <v>3.6731013081609301</v>
      </c>
      <c r="G328" s="41">
        <f t="shared" si="142"/>
        <v>2.36416468986025</v>
      </c>
      <c r="H328" s="42">
        <f t="shared" si="143"/>
        <v>4.7283293797205E-2</v>
      </c>
      <c r="I328" s="61">
        <f t="shared" si="136"/>
        <v>16.330000638961799</v>
      </c>
      <c r="J328" s="35" t="str">
        <f t="shared" si="137"/>
        <v xml:space="preserve"> </v>
      </c>
      <c r="K328" s="89">
        <f t="shared" si="146"/>
        <v>1</v>
      </c>
      <c r="L328" s="89" t="str">
        <f t="shared" si="125"/>
        <v/>
      </c>
      <c r="M328" s="168">
        <f t="shared" si="129"/>
        <v>0.10184357244786495</v>
      </c>
      <c r="N328" s="165">
        <f t="shared" si="132"/>
        <v>0</v>
      </c>
      <c r="O328" s="70" t="str">
        <f t="shared" si="122"/>
        <v/>
      </c>
      <c r="P328" s="102" t="str">
        <f t="shared" si="126"/>
        <v/>
      </c>
      <c r="Q328" s="6" t="str">
        <f t="shared" si="134"/>
        <v/>
      </c>
      <c r="R328" s="85">
        <f t="shared" si="130"/>
        <v>0</v>
      </c>
      <c r="S328" s="27">
        <v>35024</v>
      </c>
      <c r="T328">
        <v>10.5100002288818</v>
      </c>
      <c r="U328">
        <v>19.7600002288818</v>
      </c>
      <c r="V328">
        <v>0</v>
      </c>
      <c r="W328">
        <v>42.683137100312898</v>
      </c>
      <c r="X328" s="36">
        <f t="shared" si="138"/>
        <v>4.0137158203765697</v>
      </c>
      <c r="Y328" s="41">
        <f t="shared" si="144"/>
        <v>0</v>
      </c>
      <c r="Z328" s="42">
        <f t="shared" si="145"/>
        <v>0</v>
      </c>
      <c r="AA328" s="61">
        <f t="shared" si="139"/>
        <v>17.4475002288818</v>
      </c>
      <c r="AB328" s="35" t="str">
        <f t="shared" si="140"/>
        <v xml:space="preserve"> </v>
      </c>
      <c r="AC328" s="76">
        <f t="shared" si="147"/>
        <v>1</v>
      </c>
      <c r="AD328" s="89">
        <f t="shared" si="124"/>
        <v>1</v>
      </c>
      <c r="AE328" s="168">
        <f t="shared" si="128"/>
        <v>0.11049381077756365</v>
      </c>
      <c r="AF328" s="165">
        <f t="shared" si="133"/>
        <v>0</v>
      </c>
      <c r="AG328" s="70" t="str">
        <f t="shared" si="123"/>
        <v/>
      </c>
      <c r="AH328" s="102">
        <f t="shared" si="127"/>
        <v>14.71600084304813</v>
      </c>
      <c r="AI328" s="6" t="str">
        <f t="shared" si="141"/>
        <v/>
      </c>
      <c r="AJ328" s="85">
        <f t="shared" si="131"/>
        <v>0</v>
      </c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CO328">
        <v>14</v>
      </c>
      <c r="CP328">
        <v>30</v>
      </c>
      <c r="CS328">
        <v>0</v>
      </c>
    </row>
    <row r="329" spans="1:97" ht="15.6">
      <c r="A329" s="27">
        <v>34660</v>
      </c>
      <c r="B329">
        <v>7.25</v>
      </c>
      <c r="C329">
        <v>20.7399997711182</v>
      </c>
      <c r="D329">
        <v>0</v>
      </c>
      <c r="E329">
        <v>42.782239498681598</v>
      </c>
      <c r="F329" s="36">
        <f t="shared" si="135"/>
        <v>4.6901859911087254</v>
      </c>
      <c r="G329" s="41">
        <f t="shared" si="142"/>
        <v>0</v>
      </c>
      <c r="H329" s="42">
        <f t="shared" si="143"/>
        <v>0</v>
      </c>
      <c r="I329" s="61">
        <f t="shared" si="136"/>
        <v>17.367499828338651</v>
      </c>
      <c r="J329" s="35" t="str">
        <f t="shared" si="137"/>
        <v xml:space="preserve"> </v>
      </c>
      <c r="K329" s="89">
        <f t="shared" si="146"/>
        <v>1</v>
      </c>
      <c r="L329" s="89">
        <f t="shared" si="125"/>
        <v>1</v>
      </c>
      <c r="M329" s="168">
        <f t="shared" si="129"/>
        <v>0.10996704564446629</v>
      </c>
      <c r="N329" s="165">
        <f t="shared" si="132"/>
        <v>0</v>
      </c>
      <c r="O329" s="70" t="str">
        <f t="shared" ref="O329:O368" si="148">IF((AVERAGE(C323:C329))&lt;$AN$4,1,"")</f>
        <v/>
      </c>
      <c r="P329" s="102">
        <f t="shared" si="126"/>
        <v>23.378001499175998</v>
      </c>
      <c r="Q329" s="6" t="str">
        <f t="shared" si="134"/>
        <v/>
      </c>
      <c r="R329" s="85">
        <f t="shared" si="130"/>
        <v>0</v>
      </c>
      <c r="S329" s="27">
        <v>35025</v>
      </c>
      <c r="T329">
        <v>13.180000305175801</v>
      </c>
      <c r="U329">
        <v>21.579999923706101</v>
      </c>
      <c r="V329">
        <v>1</v>
      </c>
      <c r="W329">
        <v>42.782239498681598</v>
      </c>
      <c r="X329" s="36">
        <f t="shared" si="138"/>
        <v>4.0950643999248184</v>
      </c>
      <c r="Y329" s="41">
        <f t="shared" si="144"/>
        <v>0</v>
      </c>
      <c r="Z329" s="42">
        <f t="shared" si="145"/>
        <v>0</v>
      </c>
      <c r="AA329" s="61">
        <f t="shared" si="139"/>
        <v>19.480000019073525</v>
      </c>
      <c r="AB329" s="35" t="str">
        <f t="shared" si="140"/>
        <v xml:space="preserve"> </v>
      </c>
      <c r="AC329" s="76">
        <f t="shared" si="147"/>
        <v>1</v>
      </c>
      <c r="AD329" s="89">
        <f t="shared" si="124"/>
        <v>1</v>
      </c>
      <c r="AE329" s="168">
        <f t="shared" si="128"/>
        <v>0.11520787154003002</v>
      </c>
      <c r="AF329" s="165">
        <f t="shared" si="133"/>
        <v>0</v>
      </c>
      <c r="AG329" s="70" t="str">
        <f t="shared" ref="AG329:AG368" si="149">IF((AVERAGE(U323:U329))&lt;$AN$4,1,"")</f>
        <v/>
      </c>
      <c r="AH329" s="102">
        <f t="shared" si="127"/>
        <v>15.040000915527415</v>
      </c>
      <c r="AI329" s="6" t="str">
        <f t="shared" si="141"/>
        <v/>
      </c>
      <c r="AJ329" s="85">
        <f t="shared" si="131"/>
        <v>0</v>
      </c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CO329">
        <v>14.9</v>
      </c>
      <c r="CP329">
        <v>34.1</v>
      </c>
      <c r="CS329">
        <v>0</v>
      </c>
    </row>
    <row r="330" spans="1:97" ht="15.6">
      <c r="A330" s="27">
        <v>34661</v>
      </c>
      <c r="B330">
        <v>5.0300002098083496</v>
      </c>
      <c r="C330">
        <v>25.889999389648398</v>
      </c>
      <c r="D330">
        <v>0</v>
      </c>
      <c r="E330">
        <v>42.876149330964402</v>
      </c>
      <c r="F330" s="36">
        <f t="shared" si="135"/>
        <v>6.114443161706447</v>
      </c>
      <c r="G330" s="41">
        <f t="shared" si="142"/>
        <v>0</v>
      </c>
      <c r="H330" s="42">
        <f t="shared" si="143"/>
        <v>0</v>
      </c>
      <c r="I330" s="61">
        <f t="shared" si="136"/>
        <v>20.674999594688387</v>
      </c>
      <c r="J330" s="35" t="str">
        <f t="shared" si="137"/>
        <v xml:space="preserve"> </v>
      </c>
      <c r="K330" s="89">
        <f t="shared" si="146"/>
        <v>1</v>
      </c>
      <c r="L330" s="89" t="str">
        <f t="shared" si="125"/>
        <v/>
      </c>
      <c r="M330" s="168">
        <f t="shared" si="129"/>
        <v>0.10023294630189102</v>
      </c>
      <c r="N330" s="165">
        <f t="shared" si="132"/>
        <v>0</v>
      </c>
      <c r="O330" s="70" t="str">
        <f t="shared" si="148"/>
        <v/>
      </c>
      <c r="P330" s="102" t="str">
        <f t="shared" si="126"/>
        <v/>
      </c>
      <c r="Q330" s="6" t="str">
        <f t="shared" si="134"/>
        <v/>
      </c>
      <c r="R330" s="85">
        <f t="shared" si="130"/>
        <v>0</v>
      </c>
      <c r="S330" s="27">
        <v>35026</v>
      </c>
      <c r="T330">
        <v>7.4400000572204599</v>
      </c>
      <c r="U330">
        <v>21.9799995422363</v>
      </c>
      <c r="V330">
        <v>0.20000000298023199</v>
      </c>
      <c r="W330">
        <v>42.876149330964402</v>
      </c>
      <c r="X330" s="36">
        <f t="shared" si="138"/>
        <v>4.9897258959094932</v>
      </c>
      <c r="Y330" s="41">
        <f t="shared" si="144"/>
        <v>0</v>
      </c>
      <c r="Z330" s="42">
        <f t="shared" si="145"/>
        <v>0</v>
      </c>
      <c r="AA330" s="61">
        <f t="shared" si="139"/>
        <v>18.34499967098234</v>
      </c>
      <c r="AB330" s="35" t="str">
        <f t="shared" si="140"/>
        <v xml:space="preserve"> </v>
      </c>
      <c r="AC330" s="76">
        <f t="shared" si="147"/>
        <v>1</v>
      </c>
      <c r="AD330" s="89">
        <f t="shared" si="124"/>
        <v>1</v>
      </c>
      <c r="AE330" s="168">
        <f t="shared" si="128"/>
        <v>0.1150207136064023</v>
      </c>
      <c r="AF330" s="165">
        <f t="shared" si="133"/>
        <v>0</v>
      </c>
      <c r="AG330" s="70" t="str">
        <f t="shared" si="149"/>
        <v/>
      </c>
      <c r="AH330" s="102">
        <f t="shared" si="127"/>
        <v>13.716001510620188</v>
      </c>
      <c r="AI330" s="6" t="str">
        <f t="shared" si="141"/>
        <v/>
      </c>
      <c r="AJ330" s="85">
        <f t="shared" si="131"/>
        <v>0</v>
      </c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CO330">
        <v>14.6</v>
      </c>
      <c r="CP330">
        <v>33</v>
      </c>
      <c r="CS330">
        <v>0</v>
      </c>
    </row>
    <row r="331" spans="1:97" ht="15.6">
      <c r="A331" s="27">
        <v>34662</v>
      </c>
      <c r="B331">
        <v>10.3500003814697</v>
      </c>
      <c r="C331">
        <v>28.549999237060501</v>
      </c>
      <c r="D331">
        <v>0</v>
      </c>
      <c r="E331">
        <v>42.964753362579302</v>
      </c>
      <c r="F331" s="36">
        <f t="shared" si="135"/>
        <v>6.4096753038586911</v>
      </c>
      <c r="G331" s="41">
        <f t="shared" si="142"/>
        <v>0</v>
      </c>
      <c r="H331" s="42">
        <f t="shared" si="143"/>
        <v>0</v>
      </c>
      <c r="I331" s="61">
        <f t="shared" si="136"/>
        <v>23.999999523162799</v>
      </c>
      <c r="J331" s="35" t="str">
        <f t="shared" si="137"/>
        <v xml:space="preserve"> </v>
      </c>
      <c r="K331" s="89">
        <f t="shared" si="146"/>
        <v>1</v>
      </c>
      <c r="L331" s="89" t="str">
        <f t="shared" si="125"/>
        <v/>
      </c>
      <c r="M331" s="168">
        <f t="shared" si="129"/>
        <v>0</v>
      </c>
      <c r="N331" s="165">
        <f t="shared" si="132"/>
        <v>0</v>
      </c>
      <c r="O331" s="70" t="str">
        <f t="shared" si="148"/>
        <v/>
      </c>
      <c r="P331" s="102" t="str">
        <f t="shared" si="126"/>
        <v/>
      </c>
      <c r="Q331" s="6" t="str">
        <f t="shared" si="134"/>
        <v/>
      </c>
      <c r="R331" s="85">
        <f t="shared" si="130"/>
        <v>0</v>
      </c>
      <c r="S331" s="27">
        <v>35027</v>
      </c>
      <c r="T331">
        <v>7.1399998664856001</v>
      </c>
      <c r="U331">
        <v>21.530000686645501</v>
      </c>
      <c r="V331">
        <v>0</v>
      </c>
      <c r="W331">
        <v>42.964753362579302</v>
      </c>
      <c r="X331" s="36">
        <f t="shared" si="138"/>
        <v>4.91680282077568</v>
      </c>
      <c r="Y331" s="41">
        <f t="shared" si="144"/>
        <v>0</v>
      </c>
      <c r="Z331" s="42">
        <f t="shared" si="145"/>
        <v>0</v>
      </c>
      <c r="AA331" s="61">
        <f t="shared" si="139"/>
        <v>17.932500481605526</v>
      </c>
      <c r="AB331" s="35" t="str">
        <f t="shared" si="140"/>
        <v xml:space="preserve"> </v>
      </c>
      <c r="AC331" s="76" t="str">
        <f t="shared" si="147"/>
        <v/>
      </c>
      <c r="AD331" s="89">
        <f>IF((AVERAGE(AA324:AA331))&lt;$AN$5,1,"")</f>
        <v>1</v>
      </c>
      <c r="AE331" s="168">
        <f t="shared" si="128"/>
        <v>0.11328775385535929</v>
      </c>
      <c r="AF331" s="165">
        <f t="shared" si="133"/>
        <v>0</v>
      </c>
      <c r="AG331" s="70" t="str">
        <f t="shared" si="149"/>
        <v/>
      </c>
      <c r="AH331" s="102">
        <f t="shared" si="127"/>
        <v>13.278001213073788</v>
      </c>
      <c r="AI331" s="6">
        <f t="shared" si="141"/>
        <v>35027</v>
      </c>
      <c r="AJ331" s="85">
        <f t="shared" si="131"/>
        <v>1</v>
      </c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CO331">
        <v>12.1</v>
      </c>
      <c r="CP331">
        <v>31</v>
      </c>
      <c r="CS331">
        <v>0</v>
      </c>
    </row>
    <row r="332" spans="1:97" ht="15.6">
      <c r="A332" s="27">
        <v>34663</v>
      </c>
      <c r="B332">
        <v>17.690000534057599</v>
      </c>
      <c r="C332">
        <v>32.419998168945298</v>
      </c>
      <c r="D332">
        <v>0</v>
      </c>
      <c r="E332">
        <v>43.047938358944101</v>
      </c>
      <c r="F332" s="36">
        <f t="shared" si="135"/>
        <v>6.6468662556097202</v>
      </c>
      <c r="G332" s="41">
        <f t="shared" si="142"/>
        <v>0</v>
      </c>
      <c r="H332" s="42">
        <f t="shared" si="143"/>
        <v>0</v>
      </c>
      <c r="I332" s="61">
        <f t="shared" si="136"/>
        <v>28.737498760223374</v>
      </c>
      <c r="J332" s="35" t="str">
        <f t="shared" si="137"/>
        <v xml:space="preserve"> </v>
      </c>
      <c r="K332" s="89" t="str">
        <f t="shared" si="146"/>
        <v/>
      </c>
      <c r="L332" s="89" t="str">
        <f>IF((AVERAGE(I323:I332))&lt;$AN$5,1,"")</f>
        <v/>
      </c>
      <c r="M332" s="168">
        <f t="shared" si="129"/>
        <v>0</v>
      </c>
      <c r="N332" s="165">
        <f t="shared" si="132"/>
        <v>0</v>
      </c>
      <c r="O332" s="70" t="str">
        <f t="shared" si="148"/>
        <v/>
      </c>
      <c r="P332" s="102" t="str">
        <f>IF(L332=1,(AVERAGE(IF(I332&gt;$AN$7,I332-$AN$7,0),IF(I331&gt;$AN$7,I331-$AN$7,0),IF(I330&gt;$AN$7,I330-$AN$7,0),IF(I329&gt;$AN$7,I329-$AN$7,0),IF(I328&gt;$AN$7,I328-$AN$7,0),IF(I327&gt;$AN$7,I327-$AN$7,0),IF(I326&gt;$AN$7,I326-$AN$7,0),IF(I325&gt;$AN$7,I325-$AN$7,0),IF(I324&gt;$AN$7,I324-$AN$7,0),IF(I323&gt;$AN$7,I323-$AN$7,0)))*$AN$8,"")</f>
        <v/>
      </c>
      <c r="Q332" s="6" t="str">
        <f t="shared" si="134"/>
        <v/>
      </c>
      <c r="R332" s="85">
        <f t="shared" si="130"/>
        <v>0</v>
      </c>
      <c r="S332" s="27">
        <v>35028</v>
      </c>
      <c r="T332">
        <v>5.28999996185303</v>
      </c>
      <c r="U332">
        <v>23.700000762939499</v>
      </c>
      <c r="V332">
        <v>0</v>
      </c>
      <c r="W332">
        <v>43.047938358944101</v>
      </c>
      <c r="X332" s="36">
        <f t="shared" si="138"/>
        <v>5.5998488693065855</v>
      </c>
      <c r="Y332" s="41">
        <f t="shared" si="144"/>
        <v>0</v>
      </c>
      <c r="Z332" s="42">
        <f t="shared" si="145"/>
        <v>0</v>
      </c>
      <c r="AA332" s="61">
        <f t="shared" si="139"/>
        <v>19.097500562667882</v>
      </c>
      <c r="AB332" s="35" t="str">
        <f t="shared" si="140"/>
        <v xml:space="preserve"> </v>
      </c>
      <c r="AC332" s="76" t="str">
        <f t="shared" si="147"/>
        <v/>
      </c>
      <c r="AD332" s="89">
        <f>IF((AVERAGE(AA325:AA332))&lt;$AN$5,1,"")</f>
        <v>1</v>
      </c>
      <c r="AE332" s="168">
        <f t="shared" si="128"/>
        <v>0.1160938782967683</v>
      </c>
      <c r="AF332" s="165">
        <f t="shared" si="133"/>
        <v>0</v>
      </c>
      <c r="AG332" s="70" t="str">
        <f t="shared" si="149"/>
        <v/>
      </c>
      <c r="AH332" s="102">
        <f>IF(AD332=1,(AVERAGE(IF(AA332&gt;$AN$7,AA332-$AN$7,0),IF(AA331&gt;$AN$7,AA331-$AN$7,0),IF(AA330&gt;$AN$7,AA330-$AN$7,0),IF(AA329&gt;$AN$7,AA329-$AN$7,0),IF(AA328&gt;$AN$7,AA328-$AN$7,0),IF(AA327&gt;$AN$7,AA327-$AN$7,0),IF(AA326&gt;$AN$7,AA326-$AN$7,0),IF(AA325&gt;$AN$7,AA325-$AN$7,0),IF(AA324&gt;$AN$7,AA324-$AN$7,0),IF(AA323&gt;$AN$7,AA323-$AN$7,0)))*$AN$8,"")</f>
        <v>13.356001663208094</v>
      </c>
      <c r="AI332" s="6" t="str">
        <f t="shared" si="141"/>
        <v/>
      </c>
      <c r="AJ332" s="85">
        <f t="shared" si="131"/>
        <v>1</v>
      </c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CO332">
        <v>13</v>
      </c>
      <c r="CP332">
        <v>31.5</v>
      </c>
      <c r="CS332">
        <v>0</v>
      </c>
    </row>
    <row r="333" spans="1:97" ht="15.6">
      <c r="A333" s="27">
        <v>34664</v>
      </c>
      <c r="B333">
        <v>13.050000190734901</v>
      </c>
      <c r="C333">
        <v>37.330001831054702</v>
      </c>
      <c r="D333">
        <v>0</v>
      </c>
      <c r="E333">
        <v>43.125591085476501</v>
      </c>
      <c r="F333" s="36">
        <f t="shared" si="135"/>
        <v>8.5760760484725118</v>
      </c>
      <c r="G333" s="41">
        <f t="shared" si="142"/>
        <v>0</v>
      </c>
      <c r="H333" s="42">
        <f t="shared" si="143"/>
        <v>0</v>
      </c>
      <c r="I333" s="61">
        <f t="shared" si="136"/>
        <v>31.260001420974753</v>
      </c>
      <c r="J333" s="35" t="str">
        <f t="shared" si="137"/>
        <v xml:space="preserve"> </v>
      </c>
      <c r="K333" s="89" t="str">
        <f t="shared" si="146"/>
        <v/>
      </c>
      <c r="L333" s="89" t="str">
        <f t="shared" ref="L333:L368" si="150">IF((AVERAGE(I324:I333))&lt;$AN$5,1,"")</f>
        <v/>
      </c>
      <c r="M333" s="168">
        <f t="shared" si="129"/>
        <v>0</v>
      </c>
      <c r="N333" s="165">
        <f t="shared" si="132"/>
        <v>0</v>
      </c>
      <c r="O333" s="70" t="str">
        <f t="shared" si="148"/>
        <v/>
      </c>
      <c r="P333" s="102" t="str">
        <f>IF(L333=1,(AVERAGE(IF(I333&gt;$AN$7,I333-$AN$7,0),IF(I332&gt;$AN$7,I332-$AN$7,0),IF(I331&gt;$AN$7,I331-$AN$7,0),IF(I330&gt;$AN$7,I330-$AN$7,0),IF(I329&gt;$AN$7,I329-$AN$7,0),IF(I328&gt;$AN$7,I328-$AN$7,0),IF(I327&gt;$AN$7,I327-$AN$7,0),IF(I326&gt;$AN$7,I326-$AN$7,0),IF(I325&gt;$AN$7,I325-$AN$7,0),IF(I324&gt;$AN$7,I324-$AN$7,0)))*$AN$8,"")</f>
        <v/>
      </c>
      <c r="Q333" s="6" t="str">
        <f t="shared" si="134"/>
        <v/>
      </c>
      <c r="R333" s="85">
        <f t="shared" si="130"/>
        <v>0</v>
      </c>
      <c r="S333" s="27">
        <v>35029</v>
      </c>
      <c r="T333">
        <v>10.579999923706101</v>
      </c>
      <c r="U333">
        <v>29.340000152587901</v>
      </c>
      <c r="V333">
        <v>0</v>
      </c>
      <c r="W333">
        <v>43.125591085476501</v>
      </c>
      <c r="X333" s="36">
        <f t="shared" si="138"/>
        <v>6.6213297685601047</v>
      </c>
      <c r="Y333" s="41">
        <f t="shared" si="144"/>
        <v>0</v>
      </c>
      <c r="Z333" s="42">
        <f t="shared" si="145"/>
        <v>0</v>
      </c>
      <c r="AA333" s="61">
        <f t="shared" si="139"/>
        <v>24.650000095367453</v>
      </c>
      <c r="AB333" s="35" t="str">
        <f t="shared" si="140"/>
        <v xml:space="preserve"> </v>
      </c>
      <c r="AC333" s="76" t="str">
        <f t="shared" si="147"/>
        <v/>
      </c>
      <c r="AD333" s="89">
        <f t="shared" ref="AD333:AD368" si="151">IF((AVERAGE(AA326:AA333))&lt;$AN$5,1,"")</f>
        <v>1</v>
      </c>
      <c r="AE333" s="168">
        <f t="shared" si="128"/>
        <v>0</v>
      </c>
      <c r="AF333" s="165">
        <f t="shared" si="133"/>
        <v>0</v>
      </c>
      <c r="AG333" s="70" t="str">
        <f t="shared" si="149"/>
        <v/>
      </c>
      <c r="AH333" s="102">
        <f t="shared" ref="AH333:AH368" si="152">IF(AD333=1,(AVERAGE(IF(AA333&gt;$AN$7,AA333-$AN$7,0),IF(AA332&gt;$AN$7,AA332-$AN$7,0),IF(AA331&gt;$AN$7,AA331-$AN$7,0),IF(AA330&gt;$AN$7,AA330-$AN$7,0),IF(AA329&gt;$AN$7,AA329-$AN$7,0),IF(AA328&gt;$AN$7,AA328-$AN$7,0),IF(AA327&gt;$AN$7,AA327-$AN$7,0),IF(AA326&gt;$AN$7,AA326-$AN$7,0),IF(AA325&gt;$AN$7,AA325-$AN$7,0),IF(AA324&gt;$AN$7,AA324-$AN$7,0)))*$AN$8,"")</f>
        <v>15.550001144409308</v>
      </c>
      <c r="AI333" s="6" t="str">
        <f t="shared" si="141"/>
        <v/>
      </c>
      <c r="AJ333" s="85">
        <f t="shared" si="131"/>
        <v>1</v>
      </c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CO333">
        <v>11</v>
      </c>
      <c r="CP333">
        <v>24</v>
      </c>
      <c r="CS333">
        <v>0</v>
      </c>
    </row>
    <row r="334" spans="1:97" ht="15.6">
      <c r="A334" s="27">
        <v>34665</v>
      </c>
      <c r="B334">
        <v>20.2700004577637</v>
      </c>
      <c r="C334">
        <v>35.709999084472699</v>
      </c>
      <c r="D334">
        <v>0</v>
      </c>
      <c r="E334">
        <v>43.197598307594298</v>
      </c>
      <c r="F334" s="36">
        <f t="shared" si="135"/>
        <v>7.2965174148737342</v>
      </c>
      <c r="G334" s="41">
        <f t="shared" si="142"/>
        <v>0</v>
      </c>
      <c r="H334" s="42">
        <f t="shared" si="143"/>
        <v>0</v>
      </c>
      <c r="I334" s="61">
        <f t="shared" si="136"/>
        <v>31.849999427795449</v>
      </c>
      <c r="J334" s="35" t="str">
        <f t="shared" si="137"/>
        <v xml:space="preserve"> </v>
      </c>
      <c r="K334" s="89" t="str">
        <f t="shared" si="146"/>
        <v/>
      </c>
      <c r="L334" s="89" t="str">
        <f t="shared" si="150"/>
        <v/>
      </c>
      <c r="M334" s="168">
        <f t="shared" si="129"/>
        <v>0</v>
      </c>
      <c r="N334" s="165">
        <f t="shared" si="132"/>
        <v>0</v>
      </c>
      <c r="O334" s="70" t="str">
        <f t="shared" si="148"/>
        <v/>
      </c>
      <c r="P334" s="102" t="str">
        <f t="shared" ref="P334:P368" si="153">IF(L334=1,(AVERAGE(IF(I334&gt;$AN$7,I334-$AN$7,0),IF(I333&gt;$AN$7,I333-$AN$7,0),IF(I332&gt;$AN$7,I332-$AN$7,0),IF(I331&gt;$AN$7,I331-$AN$7,0),IF(I330&gt;$AN$7,I330-$AN$7,0),IF(I329&gt;$AN$7,I329-$AN$7,0),IF(I328&gt;$AN$7,I328-$AN$7,0),IF(I327&gt;$AN$7,I327-$AN$7,0),IF(I326&gt;$AN$7,I326-$AN$7,0),IF(I325&gt;$AN$7,I325-$AN$7,0)))*$AN$8,"")</f>
        <v/>
      </c>
      <c r="Q334" s="6" t="str">
        <f t="shared" si="134"/>
        <v/>
      </c>
      <c r="R334" s="85">
        <f t="shared" si="130"/>
        <v>0</v>
      </c>
      <c r="S334" s="27">
        <v>35030</v>
      </c>
      <c r="T334">
        <v>12.1400003433228</v>
      </c>
      <c r="U334">
        <v>29.860000610351602</v>
      </c>
      <c r="V334">
        <v>0</v>
      </c>
      <c r="W334">
        <v>43.197598307594298</v>
      </c>
      <c r="X334" s="36">
        <f t="shared" si="138"/>
        <v>6.6234604331118634</v>
      </c>
      <c r="Y334" s="41">
        <f t="shared" si="144"/>
        <v>0</v>
      </c>
      <c r="Z334" s="42">
        <f t="shared" si="145"/>
        <v>0</v>
      </c>
      <c r="AA334" s="61">
        <f t="shared" si="139"/>
        <v>25.430000543594403</v>
      </c>
      <c r="AB334" s="35" t="str">
        <f t="shared" si="140"/>
        <v xml:space="preserve"> </v>
      </c>
      <c r="AC334" s="76" t="str">
        <f t="shared" si="147"/>
        <v/>
      </c>
      <c r="AD334" s="89">
        <f t="shared" si="151"/>
        <v>1</v>
      </c>
      <c r="AE334" s="168">
        <f t="shared" si="128"/>
        <v>0</v>
      </c>
      <c r="AF334" s="165">
        <f t="shared" si="133"/>
        <v>0</v>
      </c>
      <c r="AG334" s="70" t="str">
        <f t="shared" si="149"/>
        <v/>
      </c>
      <c r="AH334" s="102">
        <f t="shared" si="152"/>
        <v>15.994001007080232</v>
      </c>
      <c r="AI334" s="6" t="str">
        <f t="shared" si="141"/>
        <v/>
      </c>
      <c r="AJ334" s="85">
        <f t="shared" si="131"/>
        <v>1</v>
      </c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CO334">
        <v>13.9</v>
      </c>
      <c r="CP334">
        <v>30</v>
      </c>
      <c r="CS334">
        <v>0</v>
      </c>
    </row>
    <row r="335" spans="1:97" ht="15.6">
      <c r="A335" s="27">
        <v>34666</v>
      </c>
      <c r="B335">
        <v>11.8800001144409</v>
      </c>
      <c r="C335">
        <v>27.590000152587901</v>
      </c>
      <c r="D335">
        <v>0</v>
      </c>
      <c r="E335">
        <v>43.263846790715498</v>
      </c>
      <c r="F335" s="36">
        <f t="shared" si="135"/>
        <v>6.042426806916037</v>
      </c>
      <c r="G335" s="41">
        <f t="shared" si="142"/>
        <v>0</v>
      </c>
      <c r="H335" s="42">
        <f t="shared" si="143"/>
        <v>0</v>
      </c>
      <c r="I335" s="61">
        <f t="shared" si="136"/>
        <v>23.662500143051151</v>
      </c>
      <c r="J335" s="35" t="str">
        <f t="shared" si="137"/>
        <v xml:space="preserve"> </v>
      </c>
      <c r="K335" s="89" t="str">
        <f t="shared" si="146"/>
        <v/>
      </c>
      <c r="L335" s="89" t="str">
        <f t="shared" si="150"/>
        <v/>
      </c>
      <c r="M335" s="168">
        <f t="shared" si="129"/>
        <v>0</v>
      </c>
      <c r="N335" s="165">
        <f t="shared" si="132"/>
        <v>0</v>
      </c>
      <c r="O335" s="70" t="str">
        <f t="shared" si="148"/>
        <v/>
      </c>
      <c r="P335" s="102" t="str">
        <f t="shared" si="153"/>
        <v/>
      </c>
      <c r="Q335" s="6" t="str">
        <f t="shared" si="134"/>
        <v/>
      </c>
      <c r="R335" s="85">
        <f t="shared" si="130"/>
        <v>0</v>
      </c>
      <c r="S335" s="27">
        <v>35031</v>
      </c>
      <c r="T335">
        <v>16.030000686645501</v>
      </c>
      <c r="U335">
        <v>29.069999694824201</v>
      </c>
      <c r="V335">
        <v>0</v>
      </c>
      <c r="W335">
        <v>43.263846790715498</v>
      </c>
      <c r="X335" s="36">
        <f t="shared" si="138"/>
        <v>5.917921552872528</v>
      </c>
      <c r="Y335" s="41">
        <f t="shared" si="144"/>
        <v>0</v>
      </c>
      <c r="Z335" s="42">
        <f t="shared" si="145"/>
        <v>0</v>
      </c>
      <c r="AA335" s="61">
        <f t="shared" si="139"/>
        <v>25.809999942779527</v>
      </c>
      <c r="AB335" s="35" t="str">
        <f t="shared" si="140"/>
        <v xml:space="preserve"> </v>
      </c>
      <c r="AC335" s="76" t="str">
        <f t="shared" si="147"/>
        <v/>
      </c>
      <c r="AD335" s="89">
        <f t="shared" si="151"/>
        <v>1</v>
      </c>
      <c r="AE335" s="168">
        <f t="shared" si="128"/>
        <v>0</v>
      </c>
      <c r="AF335" s="165">
        <f t="shared" si="133"/>
        <v>0</v>
      </c>
      <c r="AG335" s="70" t="str">
        <f t="shared" si="149"/>
        <v/>
      </c>
      <c r="AH335" s="102">
        <f t="shared" si="152"/>
        <v>17.446000671386834</v>
      </c>
      <c r="AI335" s="6" t="str">
        <f t="shared" si="141"/>
        <v/>
      </c>
      <c r="AJ335" s="85">
        <f t="shared" si="131"/>
        <v>1</v>
      </c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CO335">
        <v>13.4</v>
      </c>
      <c r="CP335">
        <v>34.6</v>
      </c>
      <c r="CS335">
        <v>0</v>
      </c>
    </row>
    <row r="336" spans="1:97" ht="15.6">
      <c r="A336" s="27">
        <v>34667</v>
      </c>
      <c r="B336">
        <v>13.039999961853001</v>
      </c>
      <c r="C336">
        <v>28.059999465942401</v>
      </c>
      <c r="D336">
        <v>0.40000000596046398</v>
      </c>
      <c r="E336">
        <v>43.3242233002577</v>
      </c>
      <c r="F336" s="36">
        <f t="shared" si="135"/>
        <v>6.0449520663347958</v>
      </c>
      <c r="G336" s="41">
        <f t="shared" si="142"/>
        <v>0</v>
      </c>
      <c r="H336" s="42">
        <f t="shared" si="143"/>
        <v>0</v>
      </c>
      <c r="I336" s="61">
        <f t="shared" si="136"/>
        <v>24.304999589920051</v>
      </c>
      <c r="J336" s="35" t="str">
        <f t="shared" si="137"/>
        <v xml:space="preserve"> </v>
      </c>
      <c r="K336" s="89" t="str">
        <f t="shared" si="146"/>
        <v/>
      </c>
      <c r="L336" s="89" t="str">
        <f t="shared" si="150"/>
        <v/>
      </c>
      <c r="M336" s="168">
        <f t="shared" si="129"/>
        <v>0</v>
      </c>
      <c r="N336" s="165">
        <f t="shared" si="132"/>
        <v>0</v>
      </c>
      <c r="O336" s="70" t="str">
        <f t="shared" si="148"/>
        <v/>
      </c>
      <c r="P336" s="102" t="str">
        <f t="shared" si="153"/>
        <v/>
      </c>
      <c r="Q336" s="6" t="str">
        <f t="shared" si="134"/>
        <v/>
      </c>
      <c r="R336" s="85">
        <f t="shared" si="130"/>
        <v>0</v>
      </c>
      <c r="S336" s="27">
        <v>35032</v>
      </c>
      <c r="T336">
        <v>15.6599998474121</v>
      </c>
      <c r="U336">
        <v>26.719999313354499</v>
      </c>
      <c r="V336">
        <v>0.30000001192092901</v>
      </c>
      <c r="W336">
        <v>43.3242233002577</v>
      </c>
      <c r="X336" s="36">
        <f t="shared" si="138"/>
        <v>5.2737959304960063</v>
      </c>
      <c r="Y336" s="41">
        <f t="shared" si="144"/>
        <v>0</v>
      </c>
      <c r="Z336" s="42">
        <f t="shared" si="145"/>
        <v>0</v>
      </c>
      <c r="AA336" s="61">
        <f t="shared" si="139"/>
        <v>23.9549994468689</v>
      </c>
      <c r="AB336" s="35" t="str">
        <f t="shared" si="140"/>
        <v xml:space="preserve"> </v>
      </c>
      <c r="AC336" s="76" t="str">
        <f t="shared" si="147"/>
        <v/>
      </c>
      <c r="AD336" s="89" t="str">
        <f t="shared" si="151"/>
        <v/>
      </c>
      <c r="AE336" s="168">
        <f t="shared" ref="AE336:AE368" si="154">IF(AND(AA336&lt;21.5,AA336&gt;4.5),0.000318*AA336*(AA336-4.5)*((21.5-AA336)^(1/3.25)),0)</f>
        <v>0</v>
      </c>
      <c r="AF336" s="165">
        <f t="shared" si="133"/>
        <v>0</v>
      </c>
      <c r="AG336" s="70" t="str">
        <f t="shared" si="149"/>
        <v/>
      </c>
      <c r="AH336" s="102" t="str">
        <f t="shared" si="152"/>
        <v/>
      </c>
      <c r="AI336" s="6" t="str">
        <f t="shared" si="141"/>
        <v/>
      </c>
      <c r="AJ336" s="85">
        <f t="shared" si="131"/>
        <v>0</v>
      </c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CO336">
        <v>13.1</v>
      </c>
      <c r="CP336">
        <v>19</v>
      </c>
      <c r="CS336">
        <v>0</v>
      </c>
    </row>
    <row r="337" spans="1:97" ht="15.6">
      <c r="A337" s="27">
        <v>34668</v>
      </c>
      <c r="B337">
        <v>9.1700000762939506</v>
      </c>
      <c r="C337">
        <v>19.670000076293899</v>
      </c>
      <c r="D337">
        <v>1.29999995231628</v>
      </c>
      <c r="E337">
        <v>43.378614601638802</v>
      </c>
      <c r="F337" s="36">
        <f t="shared" si="135"/>
        <v>4.2516510788924657</v>
      </c>
      <c r="G337" s="41">
        <f t="shared" si="142"/>
        <v>0</v>
      </c>
      <c r="H337" s="42">
        <f t="shared" si="143"/>
        <v>0</v>
      </c>
      <c r="I337" s="61">
        <f t="shared" si="136"/>
        <v>17.045000076293913</v>
      </c>
      <c r="J337" s="35" t="str">
        <f t="shared" si="137"/>
        <v xml:space="preserve"> </v>
      </c>
      <c r="K337" s="89" t="str">
        <f t="shared" si="146"/>
        <v/>
      </c>
      <c r="L337" s="89" t="str">
        <f t="shared" si="150"/>
        <v/>
      </c>
      <c r="M337" s="168">
        <f t="shared" ref="M337:M368" si="155">IF(AND(I337&lt;21.5,I337&gt;4.5),0.000318*I337*(I337-4.5)*((21.5-I337)^(1/3.25)),0)</f>
        <v>0.1076812881542812</v>
      </c>
      <c r="N337" s="165">
        <f t="shared" si="132"/>
        <v>0</v>
      </c>
      <c r="O337" s="70" t="str">
        <f t="shared" si="148"/>
        <v/>
      </c>
      <c r="P337" s="102" t="str">
        <f t="shared" si="153"/>
        <v/>
      </c>
      <c r="Q337" s="6" t="str">
        <f t="shared" si="134"/>
        <v/>
      </c>
      <c r="R337" s="85">
        <f t="shared" ref="R337:R368" si="156">IF(AND(AND(AND(SUM(D323:D327)&gt;$AN$6)),(L337=1)),1,0)</f>
        <v>0</v>
      </c>
      <c r="S337" s="27">
        <v>35033</v>
      </c>
      <c r="T337">
        <v>11.8500003814697</v>
      </c>
      <c r="U337">
        <v>28.629999160766602</v>
      </c>
      <c r="V337">
        <v>0</v>
      </c>
      <c r="W337">
        <v>43.378614601638802</v>
      </c>
      <c r="X337" s="36">
        <f t="shared" si="138"/>
        <v>6.3456176053167441</v>
      </c>
      <c r="Y337" s="41">
        <f t="shared" si="144"/>
        <v>0</v>
      </c>
      <c r="Z337" s="42">
        <f t="shared" si="145"/>
        <v>0</v>
      </c>
      <c r="AA337" s="61">
        <f t="shared" si="139"/>
        <v>24.434999465942376</v>
      </c>
      <c r="AB337" s="35" t="str">
        <f t="shared" si="140"/>
        <v xml:space="preserve"> </v>
      </c>
      <c r="AC337" s="76" t="str">
        <f t="shared" si="147"/>
        <v/>
      </c>
      <c r="AD337" s="89" t="str">
        <f t="shared" si="151"/>
        <v/>
      </c>
      <c r="AE337" s="168">
        <f t="shared" si="154"/>
        <v>0</v>
      </c>
      <c r="AF337" s="165">
        <f t="shared" si="133"/>
        <v>0</v>
      </c>
      <c r="AG337" s="70" t="str">
        <f t="shared" si="149"/>
        <v/>
      </c>
      <c r="AH337" s="102" t="str">
        <f t="shared" si="152"/>
        <v/>
      </c>
      <c r="AI337" s="6" t="str">
        <f t="shared" si="141"/>
        <v/>
      </c>
      <c r="AJ337" s="85">
        <f t="shared" ref="AJ337:AJ368" si="157">IF(AND(AND(AND(SUM(V324:V328)&gt;$AN$6)),(AD337=1)),1,0)</f>
        <v>0</v>
      </c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CO337" s="39">
        <v>9</v>
      </c>
      <c r="CP337">
        <v>21</v>
      </c>
      <c r="CS337">
        <v>0</v>
      </c>
    </row>
    <row r="338" spans="1:97" ht="15.6">
      <c r="A338" s="27">
        <v>34669</v>
      </c>
      <c r="B338">
        <v>7.1500000953674299</v>
      </c>
      <c r="C338">
        <v>26.120000839233398</v>
      </c>
      <c r="D338">
        <v>0</v>
      </c>
      <c r="E338">
        <v>43.426907460276603</v>
      </c>
      <c r="F338" s="36">
        <f t="shared" si="135"/>
        <v>6.1144081025285066</v>
      </c>
      <c r="G338" s="41">
        <f t="shared" si="142"/>
        <v>0</v>
      </c>
      <c r="H338" s="42">
        <f t="shared" si="143"/>
        <v>0</v>
      </c>
      <c r="I338" s="61">
        <f t="shared" si="136"/>
        <v>21.377500653266907</v>
      </c>
      <c r="J338" s="35" t="str">
        <f t="shared" si="137"/>
        <v xml:space="preserve"> </v>
      </c>
      <c r="K338" s="89" t="str">
        <f t="shared" si="146"/>
        <v/>
      </c>
      <c r="L338" s="89" t="str">
        <f t="shared" si="150"/>
        <v/>
      </c>
      <c r="M338" s="168">
        <f t="shared" si="155"/>
        <v>6.0133704351999537E-2</v>
      </c>
      <c r="N338" s="165">
        <f t="shared" si="132"/>
        <v>0</v>
      </c>
      <c r="O338" s="70" t="str">
        <f t="shared" si="148"/>
        <v/>
      </c>
      <c r="P338" s="102" t="str">
        <f t="shared" si="153"/>
        <v/>
      </c>
      <c r="Q338" s="6" t="str">
        <f t="shared" si="134"/>
        <v/>
      </c>
      <c r="R338" s="85">
        <f t="shared" si="156"/>
        <v>0</v>
      </c>
      <c r="S338" s="27">
        <v>35034</v>
      </c>
      <c r="T338">
        <v>10.8800001144409</v>
      </c>
      <c r="U338">
        <v>24.530000686645501</v>
      </c>
      <c r="V338">
        <v>0</v>
      </c>
      <c r="W338">
        <v>43.426907460276603</v>
      </c>
      <c r="X338" s="36">
        <f t="shared" si="138"/>
        <v>5.3478166812149297</v>
      </c>
      <c r="Y338" s="41">
        <f t="shared" si="144"/>
        <v>0</v>
      </c>
      <c r="Z338" s="42">
        <f t="shared" si="145"/>
        <v>0</v>
      </c>
      <c r="AA338" s="61">
        <f t="shared" si="139"/>
        <v>21.11750054359435</v>
      </c>
      <c r="AB338" s="35" t="str">
        <f t="shared" si="140"/>
        <v xml:space="preserve"> </v>
      </c>
      <c r="AC338" s="76" t="str">
        <f t="shared" si="147"/>
        <v/>
      </c>
      <c r="AD338" s="89" t="str">
        <f t="shared" si="151"/>
        <v/>
      </c>
      <c r="AE338" s="168">
        <f t="shared" si="154"/>
        <v>8.3025987591646033E-2</v>
      </c>
      <c r="AF338" s="165">
        <f t="shared" si="133"/>
        <v>0</v>
      </c>
      <c r="AG338" s="70" t="str">
        <f t="shared" si="149"/>
        <v/>
      </c>
      <c r="AH338" s="102" t="str">
        <f t="shared" si="152"/>
        <v/>
      </c>
      <c r="AI338" s="6" t="str">
        <f t="shared" si="141"/>
        <v/>
      </c>
      <c r="AJ338" s="85">
        <f t="shared" si="157"/>
        <v>0</v>
      </c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CO338">
        <v>8.3000000000000007</v>
      </c>
      <c r="CP338">
        <v>22</v>
      </c>
      <c r="CS338">
        <v>0</v>
      </c>
    </row>
    <row r="339" spans="1:97" ht="15.6">
      <c r="A339" s="27">
        <v>34670</v>
      </c>
      <c r="B339">
        <v>10.8699998855591</v>
      </c>
      <c r="C339">
        <v>28.809999465942401</v>
      </c>
      <c r="D339">
        <v>0</v>
      </c>
      <c r="E339">
        <v>43.468988641588901</v>
      </c>
      <c r="F339" s="36">
        <f t="shared" si="135"/>
        <v>6.505821042793082</v>
      </c>
      <c r="G339" s="41">
        <f t="shared" si="142"/>
        <v>0</v>
      </c>
      <c r="H339" s="42">
        <f t="shared" si="143"/>
        <v>0</v>
      </c>
      <c r="I339" s="61">
        <f t="shared" si="136"/>
        <v>24.324999570846575</v>
      </c>
      <c r="J339" s="35" t="str">
        <f t="shared" si="137"/>
        <v xml:space="preserve"> </v>
      </c>
      <c r="K339" s="89" t="str">
        <f t="shared" si="146"/>
        <v/>
      </c>
      <c r="L339" s="89" t="str">
        <f t="shared" si="150"/>
        <v/>
      </c>
      <c r="M339" s="168">
        <f t="shared" si="155"/>
        <v>0</v>
      </c>
      <c r="N339" s="165">
        <f t="shared" si="132"/>
        <v>0</v>
      </c>
      <c r="O339" s="70" t="str">
        <f t="shared" si="148"/>
        <v/>
      </c>
      <c r="P339" s="102" t="str">
        <f t="shared" si="153"/>
        <v/>
      </c>
      <c r="Q339" s="6" t="str">
        <f t="shared" si="134"/>
        <v/>
      </c>
      <c r="R339" s="85">
        <f t="shared" si="156"/>
        <v>0</v>
      </c>
      <c r="S339" s="27">
        <v>35035</v>
      </c>
      <c r="T339">
        <v>7.2800002098083496</v>
      </c>
      <c r="U339">
        <v>27.069999694824201</v>
      </c>
      <c r="V339">
        <v>0</v>
      </c>
      <c r="W339">
        <v>43.468988641588901</v>
      </c>
      <c r="X339" s="36">
        <f t="shared" si="138"/>
        <v>6.3492423094999042</v>
      </c>
      <c r="Y339" s="41">
        <f t="shared" si="144"/>
        <v>0</v>
      </c>
      <c r="Z339" s="42">
        <f t="shared" si="145"/>
        <v>0</v>
      </c>
      <c r="AA339" s="61">
        <f t="shared" si="139"/>
        <v>22.122499823570237</v>
      </c>
      <c r="AB339" s="35" t="str">
        <f t="shared" si="140"/>
        <v xml:space="preserve"> </v>
      </c>
      <c r="AC339" s="76" t="str">
        <f t="shared" si="147"/>
        <v/>
      </c>
      <c r="AD339" s="89" t="str">
        <f t="shared" si="151"/>
        <v/>
      </c>
      <c r="AE339" s="168">
        <f t="shared" si="154"/>
        <v>0</v>
      </c>
      <c r="AF339" s="165">
        <f t="shared" si="133"/>
        <v>0</v>
      </c>
      <c r="AG339" s="70" t="str">
        <f t="shared" si="149"/>
        <v/>
      </c>
      <c r="AH339" s="102" t="str">
        <f t="shared" si="152"/>
        <v/>
      </c>
      <c r="AI339" s="6" t="str">
        <f t="shared" si="141"/>
        <v/>
      </c>
      <c r="AJ339" s="85">
        <f t="shared" si="157"/>
        <v>0</v>
      </c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CO339">
        <v>7.3</v>
      </c>
      <c r="CP339">
        <v>24</v>
      </c>
      <c r="CS339">
        <v>0</v>
      </c>
    </row>
    <row r="340" spans="1:97" ht="15.6">
      <c r="A340" s="27">
        <v>34671</v>
      </c>
      <c r="B340">
        <v>12.4700002670288</v>
      </c>
      <c r="C340">
        <v>31.25</v>
      </c>
      <c r="D340">
        <v>0</v>
      </c>
      <c r="E340">
        <v>43.504744910993601</v>
      </c>
      <c r="F340" s="36">
        <f t="shared" si="135"/>
        <v>7.0193820436629375</v>
      </c>
      <c r="G340" s="41">
        <f t="shared" si="142"/>
        <v>0</v>
      </c>
      <c r="H340" s="42">
        <f t="shared" si="143"/>
        <v>0</v>
      </c>
      <c r="I340" s="61">
        <f t="shared" si="136"/>
        <v>26.555000066757202</v>
      </c>
      <c r="J340" s="35" t="str">
        <f t="shared" si="137"/>
        <v xml:space="preserve"> </v>
      </c>
      <c r="K340" s="89" t="str">
        <f t="shared" si="146"/>
        <v/>
      </c>
      <c r="L340" s="89" t="str">
        <f t="shared" si="150"/>
        <v/>
      </c>
      <c r="M340" s="168">
        <f t="shared" si="155"/>
        <v>0</v>
      </c>
      <c r="N340" s="165">
        <f t="shared" ref="N340:N368" si="158">IF(AND(SUM(M329:M340)&gt;1,SUM(D325:D329)&gt;$AN$6),1,0)</f>
        <v>0</v>
      </c>
      <c r="O340" s="70" t="str">
        <f t="shared" si="148"/>
        <v/>
      </c>
      <c r="P340" s="102" t="str">
        <f t="shared" si="153"/>
        <v/>
      </c>
      <c r="Q340" s="6" t="str">
        <f t="shared" si="134"/>
        <v/>
      </c>
      <c r="R340" s="85">
        <f t="shared" si="156"/>
        <v>0</v>
      </c>
      <c r="S340" s="27">
        <v>35036</v>
      </c>
      <c r="T340">
        <v>10.1000003814697</v>
      </c>
      <c r="U340">
        <v>32.340000152587898</v>
      </c>
      <c r="V340">
        <v>0</v>
      </c>
      <c r="W340">
        <v>43.504744910993601</v>
      </c>
      <c r="X340" s="36">
        <f t="shared" si="138"/>
        <v>7.5154161797101509</v>
      </c>
      <c r="Y340" s="41">
        <f t="shared" si="144"/>
        <v>0</v>
      </c>
      <c r="Z340" s="42">
        <f t="shared" si="145"/>
        <v>0</v>
      </c>
      <c r="AA340" s="61">
        <f t="shared" si="139"/>
        <v>26.78000020980835</v>
      </c>
      <c r="AB340" s="35" t="str">
        <f t="shared" si="140"/>
        <v xml:space="preserve"> </v>
      </c>
      <c r="AC340" s="76" t="str">
        <f t="shared" si="147"/>
        <v/>
      </c>
      <c r="AD340" s="89" t="str">
        <f t="shared" si="151"/>
        <v/>
      </c>
      <c r="AE340" s="168">
        <f t="shared" si="154"/>
        <v>0</v>
      </c>
      <c r="AF340" s="165">
        <f t="shared" ref="AF340:AF368" si="159">IF(AND(SUM(AE329:AE340)&gt;1,SUM(V325:V329)&gt;$AN$6),1,0)</f>
        <v>0</v>
      </c>
      <c r="AG340" s="70" t="str">
        <f t="shared" si="149"/>
        <v/>
      </c>
      <c r="AH340" s="102" t="str">
        <f t="shared" si="152"/>
        <v/>
      </c>
      <c r="AI340" s="6" t="str">
        <f t="shared" si="141"/>
        <v/>
      </c>
      <c r="AJ340" s="85">
        <f t="shared" si="157"/>
        <v>0</v>
      </c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CO340">
        <v>13</v>
      </c>
      <c r="CP340">
        <v>29.2</v>
      </c>
      <c r="CS340">
        <v>0</v>
      </c>
    </row>
    <row r="341" spans="1:97" ht="15.6">
      <c r="A341" s="27">
        <v>34672</v>
      </c>
      <c r="B341">
        <v>15.060000419616699</v>
      </c>
      <c r="C341">
        <v>32.650001525878899</v>
      </c>
      <c r="D341">
        <v>0</v>
      </c>
      <c r="E341">
        <v>43.534063033908303</v>
      </c>
      <c r="F341" s="36">
        <f t="shared" si="135"/>
        <v>7.1398820236127278</v>
      </c>
      <c r="G341" s="41">
        <f t="shared" si="142"/>
        <v>0</v>
      </c>
      <c r="H341" s="42">
        <f t="shared" si="143"/>
        <v>0</v>
      </c>
      <c r="I341" s="61">
        <f t="shared" si="136"/>
        <v>28.252501249313347</v>
      </c>
      <c r="J341" s="35" t="str">
        <f t="shared" si="137"/>
        <v xml:space="preserve"> </v>
      </c>
      <c r="K341" s="89" t="str">
        <f t="shared" si="146"/>
        <v/>
      </c>
      <c r="L341" s="89" t="str">
        <f t="shared" si="150"/>
        <v/>
      </c>
      <c r="M341" s="168">
        <f t="shared" si="155"/>
        <v>0</v>
      </c>
      <c r="N341" s="165">
        <f t="shared" si="158"/>
        <v>0</v>
      </c>
      <c r="O341" s="70" t="str">
        <f t="shared" si="148"/>
        <v/>
      </c>
      <c r="P341" s="102" t="str">
        <f t="shared" si="153"/>
        <v/>
      </c>
      <c r="Q341" s="6" t="str">
        <f t="shared" si="134"/>
        <v/>
      </c>
      <c r="R341" s="85">
        <f t="shared" si="156"/>
        <v>0</v>
      </c>
      <c r="S341" s="27">
        <v>35037</v>
      </c>
      <c r="T341">
        <v>17.649999618530298</v>
      </c>
      <c r="U341">
        <v>21.4899997711182</v>
      </c>
      <c r="V341">
        <v>0</v>
      </c>
      <c r="W341">
        <v>43.534063033908303</v>
      </c>
      <c r="X341" s="36">
        <f t="shared" si="138"/>
        <v>2.9928135985924644</v>
      </c>
      <c r="Y341" s="41">
        <f t="shared" si="144"/>
        <v>0</v>
      </c>
      <c r="Z341" s="42">
        <f t="shared" si="145"/>
        <v>0</v>
      </c>
      <c r="AA341" s="61">
        <f t="shared" si="139"/>
        <v>20.529999732971223</v>
      </c>
      <c r="AB341" s="35" t="str">
        <f t="shared" si="140"/>
        <v xml:space="preserve"> </v>
      </c>
      <c r="AC341" s="76" t="str">
        <f t="shared" si="147"/>
        <v/>
      </c>
      <c r="AD341" s="89" t="str">
        <f t="shared" si="151"/>
        <v/>
      </c>
      <c r="AE341" s="168">
        <f t="shared" si="154"/>
        <v>0.1036762738123124</v>
      </c>
      <c r="AF341" s="165">
        <f t="shared" si="159"/>
        <v>0</v>
      </c>
      <c r="AG341" s="70" t="str">
        <f t="shared" si="149"/>
        <v/>
      </c>
      <c r="AH341" s="102" t="str">
        <f t="shared" si="152"/>
        <v/>
      </c>
      <c r="AI341" s="6" t="str">
        <f t="shared" si="141"/>
        <v/>
      </c>
      <c r="AJ341" s="85">
        <f t="shared" si="157"/>
        <v>0</v>
      </c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CO341" s="39">
        <v>11</v>
      </c>
      <c r="CP341">
        <v>32</v>
      </c>
      <c r="CS341">
        <v>0</v>
      </c>
    </row>
    <row r="342" spans="1:97" ht="15.6">
      <c r="A342" s="27">
        <v>34673</v>
      </c>
      <c r="B342">
        <v>15.0100002288818</v>
      </c>
      <c r="C342">
        <v>35.650001525878899</v>
      </c>
      <c r="D342">
        <v>0</v>
      </c>
      <c r="E342">
        <v>43.556829775750998</v>
      </c>
      <c r="F342" s="36">
        <f t="shared" si="135"/>
        <v>8.0122103290032811</v>
      </c>
      <c r="G342" s="41">
        <f t="shared" si="142"/>
        <v>0</v>
      </c>
      <c r="H342" s="42">
        <f t="shared" si="143"/>
        <v>0</v>
      </c>
      <c r="I342" s="61">
        <f t="shared" si="136"/>
        <v>30.490001201629624</v>
      </c>
      <c r="J342" s="35" t="str">
        <f t="shared" si="137"/>
        <v xml:space="preserve"> </v>
      </c>
      <c r="K342" s="89" t="str">
        <f t="shared" si="146"/>
        <v/>
      </c>
      <c r="L342" s="89" t="str">
        <f t="shared" si="150"/>
        <v/>
      </c>
      <c r="M342" s="168">
        <f t="shared" si="155"/>
        <v>0</v>
      </c>
      <c r="N342" s="165">
        <f t="shared" si="158"/>
        <v>0</v>
      </c>
      <c r="O342" s="70" t="str">
        <f t="shared" si="148"/>
        <v/>
      </c>
      <c r="P342" s="102" t="str">
        <f t="shared" si="153"/>
        <v/>
      </c>
      <c r="Q342" s="6" t="str">
        <f t="shared" si="134"/>
        <v/>
      </c>
      <c r="R342" s="85">
        <f t="shared" si="156"/>
        <v>0</v>
      </c>
      <c r="S342" s="27">
        <v>35038</v>
      </c>
      <c r="T342">
        <v>10.210000038146999</v>
      </c>
      <c r="U342">
        <v>22.0100002288818</v>
      </c>
      <c r="V342">
        <v>0</v>
      </c>
      <c r="W342">
        <v>43.556829775750998</v>
      </c>
      <c r="X342" s="36">
        <f t="shared" si="138"/>
        <v>4.7630683426439324</v>
      </c>
      <c r="Y342" s="41">
        <f t="shared" si="144"/>
        <v>0</v>
      </c>
      <c r="Z342" s="42">
        <f t="shared" si="145"/>
        <v>0</v>
      </c>
      <c r="AA342" s="61">
        <f t="shared" si="139"/>
        <v>19.060000181198099</v>
      </c>
      <c r="AB342" s="35" t="str">
        <f t="shared" si="140"/>
        <v xml:space="preserve"> </v>
      </c>
      <c r="AC342" s="76" t="str">
        <f t="shared" si="147"/>
        <v/>
      </c>
      <c r="AD342" s="89" t="str">
        <f t="shared" si="151"/>
        <v/>
      </c>
      <c r="AE342" s="168">
        <f t="shared" si="154"/>
        <v>0.11612032977069633</v>
      </c>
      <c r="AF342" s="165">
        <f t="shared" si="159"/>
        <v>0</v>
      </c>
      <c r="AG342" s="70" t="str">
        <f t="shared" si="149"/>
        <v/>
      </c>
      <c r="AH342" s="102" t="str">
        <f t="shared" si="152"/>
        <v/>
      </c>
      <c r="AI342" s="6" t="str">
        <f t="shared" si="141"/>
        <v/>
      </c>
      <c r="AJ342" s="85">
        <f t="shared" si="157"/>
        <v>0</v>
      </c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CO342" s="39">
        <v>7</v>
      </c>
      <c r="CP342">
        <v>34.299999999999997</v>
      </c>
      <c r="CS342">
        <v>0</v>
      </c>
    </row>
    <row r="343" spans="1:97" ht="15.6">
      <c r="A343" s="27">
        <v>34674</v>
      </c>
      <c r="B343">
        <v>16.440000534057599</v>
      </c>
      <c r="C343">
        <v>36.209999084472699</v>
      </c>
      <c r="D343">
        <v>0</v>
      </c>
      <c r="E343">
        <v>43.572931901939498</v>
      </c>
      <c r="F343" s="36">
        <f t="shared" si="135"/>
        <v>8.025397832106421</v>
      </c>
      <c r="G343" s="41">
        <f t="shared" si="142"/>
        <v>0</v>
      </c>
      <c r="H343" s="42">
        <f t="shared" si="143"/>
        <v>0</v>
      </c>
      <c r="I343" s="61">
        <f t="shared" si="136"/>
        <v>31.267499446868925</v>
      </c>
      <c r="J343" s="35" t="str">
        <f t="shared" si="137"/>
        <v xml:space="preserve"> </v>
      </c>
      <c r="K343" s="89" t="str">
        <f t="shared" si="146"/>
        <v/>
      </c>
      <c r="L343" s="89" t="str">
        <f t="shared" si="150"/>
        <v/>
      </c>
      <c r="M343" s="168">
        <f t="shared" si="155"/>
        <v>0</v>
      </c>
      <c r="N343" s="165">
        <f t="shared" si="158"/>
        <v>0</v>
      </c>
      <c r="O343" s="70" t="str">
        <f t="shared" si="148"/>
        <v/>
      </c>
      <c r="P343" s="102" t="str">
        <f t="shared" si="153"/>
        <v/>
      </c>
      <c r="Q343" s="6" t="str">
        <f t="shared" si="134"/>
        <v/>
      </c>
      <c r="R343" s="85">
        <f t="shared" si="156"/>
        <v>0</v>
      </c>
      <c r="S343" s="27">
        <v>35039</v>
      </c>
      <c r="T343">
        <v>11.569999694824199</v>
      </c>
      <c r="U343">
        <v>22.059999465942401</v>
      </c>
      <c r="V343">
        <v>0.60000002384185802</v>
      </c>
      <c r="W343">
        <v>43.572931901939498</v>
      </c>
      <c r="X343" s="36">
        <f t="shared" si="138"/>
        <v>4.5859636188887807</v>
      </c>
      <c r="Y343" s="41">
        <f t="shared" si="144"/>
        <v>0</v>
      </c>
      <c r="Z343" s="42">
        <f t="shared" si="145"/>
        <v>0</v>
      </c>
      <c r="AA343" s="61">
        <f t="shared" si="139"/>
        <v>19.437499523162849</v>
      </c>
      <c r="AB343" s="35" t="str">
        <f t="shared" si="140"/>
        <v xml:space="preserve"> </v>
      </c>
      <c r="AC343" s="76" t="str">
        <f t="shared" si="147"/>
        <v/>
      </c>
      <c r="AD343" s="89" t="str">
        <f t="shared" si="151"/>
        <v/>
      </c>
      <c r="AE343" s="168">
        <f t="shared" si="154"/>
        <v>0.11536712056181218</v>
      </c>
      <c r="AF343" s="165">
        <f t="shared" si="159"/>
        <v>0</v>
      </c>
      <c r="AG343" s="70" t="str">
        <f t="shared" si="149"/>
        <v/>
      </c>
      <c r="AH343" s="102" t="str">
        <f t="shared" si="152"/>
        <v/>
      </c>
      <c r="AI343" s="6" t="str">
        <f t="shared" si="141"/>
        <v/>
      </c>
      <c r="AJ343" s="85">
        <f t="shared" si="157"/>
        <v>0</v>
      </c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CO343">
        <v>6.9</v>
      </c>
      <c r="CP343">
        <v>23.6</v>
      </c>
      <c r="CS343">
        <v>0</v>
      </c>
    </row>
    <row r="344" spans="1:97" ht="15.6">
      <c r="A344" s="27">
        <v>34675</v>
      </c>
      <c r="B344">
        <v>21.5100002288818</v>
      </c>
      <c r="C344">
        <v>35.599998474121101</v>
      </c>
      <c r="D344">
        <v>0</v>
      </c>
      <c r="E344">
        <v>43.582256177891502</v>
      </c>
      <c r="F344" s="36">
        <f t="shared" si="135"/>
        <v>7.1190740390754534</v>
      </c>
      <c r="G344" s="41">
        <f t="shared" si="142"/>
        <v>0</v>
      </c>
      <c r="H344" s="42">
        <f t="shared" si="143"/>
        <v>0</v>
      </c>
      <c r="I344" s="61">
        <f t="shared" si="136"/>
        <v>32.077498912811279</v>
      </c>
      <c r="J344" s="35" t="str">
        <f t="shared" si="137"/>
        <v xml:space="preserve"> </v>
      </c>
      <c r="K344" s="89" t="str">
        <f t="shared" si="146"/>
        <v/>
      </c>
      <c r="L344" s="89" t="str">
        <f t="shared" si="150"/>
        <v/>
      </c>
      <c r="M344" s="168">
        <f t="shared" si="155"/>
        <v>0</v>
      </c>
      <c r="N344" s="165">
        <f t="shared" si="158"/>
        <v>0</v>
      </c>
      <c r="O344" s="70" t="str">
        <f t="shared" si="148"/>
        <v/>
      </c>
      <c r="P344" s="102" t="str">
        <f t="shared" si="153"/>
        <v/>
      </c>
      <c r="Q344" s="6" t="str">
        <f t="shared" si="134"/>
        <v/>
      </c>
      <c r="R344" s="85">
        <f t="shared" si="156"/>
        <v>0</v>
      </c>
      <c r="S344" s="27">
        <v>35040</v>
      </c>
      <c r="T344">
        <v>4.46000003814697</v>
      </c>
      <c r="U344">
        <v>24.829999923706101</v>
      </c>
      <c r="V344">
        <v>0.10000000149011599</v>
      </c>
      <c r="W344">
        <v>43.582256177891502</v>
      </c>
      <c r="X344" s="36">
        <f t="shared" si="138"/>
        <v>5.9912128952496895</v>
      </c>
      <c r="Y344" s="41">
        <f t="shared" si="144"/>
        <v>0</v>
      </c>
      <c r="Z344" s="42">
        <f t="shared" si="145"/>
        <v>0</v>
      </c>
      <c r="AA344" s="61">
        <f t="shared" si="139"/>
        <v>19.73749995231632</v>
      </c>
      <c r="AB344" s="35" t="str">
        <f t="shared" si="140"/>
        <v xml:space="preserve"> </v>
      </c>
      <c r="AC344" s="76" t="str">
        <f t="shared" si="147"/>
        <v/>
      </c>
      <c r="AD344" s="89" t="str">
        <f t="shared" si="151"/>
        <v/>
      </c>
      <c r="AE344" s="168">
        <f t="shared" si="154"/>
        <v>0.1138583855605729</v>
      </c>
      <c r="AF344" s="165">
        <f t="shared" si="159"/>
        <v>0</v>
      </c>
      <c r="AG344" s="70" t="str">
        <f t="shared" si="149"/>
        <v/>
      </c>
      <c r="AH344" s="102" t="str">
        <f t="shared" si="152"/>
        <v/>
      </c>
      <c r="AI344" s="6" t="str">
        <f t="shared" si="141"/>
        <v/>
      </c>
      <c r="AJ344" s="85">
        <f t="shared" si="157"/>
        <v>0</v>
      </c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CO344">
        <v>8.1</v>
      </c>
      <c r="CP344">
        <v>29.5</v>
      </c>
      <c r="CS344">
        <v>0</v>
      </c>
    </row>
    <row r="345" spans="1:97" ht="15.6">
      <c r="A345" s="27">
        <v>34676</v>
      </c>
      <c r="B345">
        <v>11.4700002670288</v>
      </c>
      <c r="C345">
        <v>22.340000152587901</v>
      </c>
      <c r="D345">
        <v>0.89999997615814198</v>
      </c>
      <c r="E345">
        <v>43.584689369024801</v>
      </c>
      <c r="F345" s="36">
        <f t="shared" si="135"/>
        <v>4.6816886474723143</v>
      </c>
      <c r="G345" s="41">
        <f t="shared" si="142"/>
        <v>0</v>
      </c>
      <c r="H345" s="42">
        <f t="shared" si="143"/>
        <v>0</v>
      </c>
      <c r="I345" s="61">
        <f t="shared" si="136"/>
        <v>19.622500181198127</v>
      </c>
      <c r="J345" s="35" t="str">
        <f t="shared" si="137"/>
        <v xml:space="preserve"> </v>
      </c>
      <c r="K345" s="89" t="str">
        <f t="shared" si="146"/>
        <v/>
      </c>
      <c r="L345" s="89" t="str">
        <f t="shared" si="150"/>
        <v/>
      </c>
      <c r="M345" s="168">
        <f t="shared" si="155"/>
        <v>0.11454694002536087</v>
      </c>
      <c r="N345" s="165">
        <f t="shared" si="158"/>
        <v>0</v>
      </c>
      <c r="O345" s="70" t="str">
        <f t="shared" si="148"/>
        <v/>
      </c>
      <c r="P345" s="102" t="str">
        <f t="shared" si="153"/>
        <v/>
      </c>
      <c r="Q345" s="6" t="str">
        <f t="shared" si="134"/>
        <v/>
      </c>
      <c r="R345" s="85">
        <f t="shared" si="156"/>
        <v>0</v>
      </c>
      <c r="S345" s="27">
        <v>35041</v>
      </c>
      <c r="T345">
        <v>7.7199997901916504</v>
      </c>
      <c r="U345">
        <v>30.100000381469702</v>
      </c>
      <c r="V345">
        <v>0</v>
      </c>
      <c r="W345">
        <v>43.584689369024801</v>
      </c>
      <c r="X345" s="36">
        <f t="shared" si="138"/>
        <v>7.1057535235598017</v>
      </c>
      <c r="Y345" s="41">
        <f t="shared" si="144"/>
        <v>0</v>
      </c>
      <c r="Z345" s="42">
        <f t="shared" si="145"/>
        <v>0</v>
      </c>
      <c r="AA345" s="61">
        <f t="shared" si="139"/>
        <v>24.50500023365019</v>
      </c>
      <c r="AB345" s="35" t="str">
        <f t="shared" si="140"/>
        <v xml:space="preserve"> </v>
      </c>
      <c r="AC345" s="76" t="str">
        <f t="shared" si="147"/>
        <v/>
      </c>
      <c r="AD345" s="89" t="str">
        <f t="shared" si="151"/>
        <v/>
      </c>
      <c r="AE345" s="168">
        <f t="shared" si="154"/>
        <v>0</v>
      </c>
      <c r="AF345" s="165">
        <f t="shared" si="159"/>
        <v>0</v>
      </c>
      <c r="AG345" s="70" t="str">
        <f t="shared" si="149"/>
        <v/>
      </c>
      <c r="AH345" s="102" t="str">
        <f t="shared" si="152"/>
        <v/>
      </c>
      <c r="AI345" s="6" t="str">
        <f t="shared" si="141"/>
        <v/>
      </c>
      <c r="AJ345" s="85">
        <f t="shared" si="157"/>
        <v>0</v>
      </c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CO345">
        <v>11</v>
      </c>
      <c r="CP345">
        <v>27</v>
      </c>
      <c r="CS345">
        <v>0</v>
      </c>
    </row>
    <row r="346" spans="1:97" ht="15.6">
      <c r="A346" s="27">
        <v>34677</v>
      </c>
      <c r="B346">
        <v>9.6099996566772496</v>
      </c>
      <c r="C346">
        <v>25.819999694824201</v>
      </c>
      <c r="D346">
        <v>0</v>
      </c>
      <c r="E346">
        <v>43.5801182407574</v>
      </c>
      <c r="F346" s="36">
        <f t="shared" si="135"/>
        <v>5.8499678439499938</v>
      </c>
      <c r="G346" s="41">
        <f t="shared" si="142"/>
        <v>0</v>
      </c>
      <c r="H346" s="42">
        <f t="shared" si="143"/>
        <v>0</v>
      </c>
      <c r="I346" s="61">
        <f t="shared" si="136"/>
        <v>21.767499685287461</v>
      </c>
      <c r="J346" s="35" t="str">
        <f t="shared" si="137"/>
        <v xml:space="preserve"> </v>
      </c>
      <c r="K346" s="89" t="str">
        <f t="shared" si="146"/>
        <v/>
      </c>
      <c r="L346" s="89" t="str">
        <f t="shared" si="150"/>
        <v/>
      </c>
      <c r="M346" s="168">
        <f t="shared" si="155"/>
        <v>0</v>
      </c>
      <c r="N346" s="165">
        <f t="shared" si="158"/>
        <v>0</v>
      </c>
      <c r="O346" s="70" t="str">
        <f t="shared" si="148"/>
        <v/>
      </c>
      <c r="P346" s="102" t="str">
        <f t="shared" si="153"/>
        <v/>
      </c>
      <c r="Q346" s="6" t="str">
        <f t="shared" si="134"/>
        <v/>
      </c>
      <c r="R346" s="85">
        <f t="shared" si="156"/>
        <v>0</v>
      </c>
      <c r="S346" s="27">
        <v>35042</v>
      </c>
      <c r="T346">
        <v>13.8800001144409</v>
      </c>
      <c r="U346">
        <v>35.130001068115199</v>
      </c>
      <c r="V346">
        <v>0</v>
      </c>
      <c r="W346">
        <v>43.5801182407574</v>
      </c>
      <c r="X346" s="36">
        <f t="shared" si="138"/>
        <v>7.9785016332546679</v>
      </c>
      <c r="Y346" s="41">
        <f t="shared" si="144"/>
        <v>0</v>
      </c>
      <c r="Z346" s="42">
        <f t="shared" si="145"/>
        <v>0</v>
      </c>
      <c r="AA346" s="61">
        <f t="shared" si="139"/>
        <v>29.817500829696623</v>
      </c>
      <c r="AB346" s="35" t="str">
        <f t="shared" si="140"/>
        <v xml:space="preserve"> </v>
      </c>
      <c r="AC346" s="76" t="str">
        <f t="shared" si="147"/>
        <v/>
      </c>
      <c r="AD346" s="89" t="str">
        <f t="shared" si="151"/>
        <v/>
      </c>
      <c r="AE346" s="168">
        <f t="shared" si="154"/>
        <v>0</v>
      </c>
      <c r="AF346" s="165">
        <f t="shared" si="159"/>
        <v>0</v>
      </c>
      <c r="AG346" s="70" t="str">
        <f t="shared" si="149"/>
        <v/>
      </c>
      <c r="AH346" s="102" t="str">
        <f t="shared" si="152"/>
        <v/>
      </c>
      <c r="AI346" s="6" t="str">
        <f t="shared" si="141"/>
        <v/>
      </c>
      <c r="AJ346" s="85">
        <f t="shared" si="157"/>
        <v>0</v>
      </c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CO346">
        <v>8.6</v>
      </c>
      <c r="CP346" s="39">
        <v>27</v>
      </c>
      <c r="CS346">
        <v>0</v>
      </c>
    </row>
    <row r="347" spans="1:97" ht="15.6">
      <c r="A347" s="27">
        <v>34678</v>
      </c>
      <c r="B347">
        <v>9.8800001144409197</v>
      </c>
      <c r="C347">
        <v>27.899999618530298</v>
      </c>
      <c r="D347">
        <v>0</v>
      </c>
      <c r="E347">
        <v>43.568429558506899</v>
      </c>
      <c r="F347" s="36">
        <f t="shared" si="135"/>
        <v>6.3702834219312026</v>
      </c>
      <c r="G347" s="41">
        <f t="shared" si="142"/>
        <v>0</v>
      </c>
      <c r="H347" s="42">
        <f t="shared" si="143"/>
        <v>0</v>
      </c>
      <c r="I347" s="61">
        <f t="shared" si="136"/>
        <v>23.394999742507956</v>
      </c>
      <c r="J347" s="35" t="str">
        <f t="shared" si="137"/>
        <v xml:space="preserve"> </v>
      </c>
      <c r="K347" s="89" t="str">
        <f t="shared" si="146"/>
        <v/>
      </c>
      <c r="L347" s="89" t="str">
        <f t="shared" si="150"/>
        <v/>
      </c>
      <c r="M347" s="168">
        <f t="shared" si="155"/>
        <v>0</v>
      </c>
      <c r="N347" s="165">
        <f t="shared" si="158"/>
        <v>0</v>
      </c>
      <c r="O347" s="70" t="str">
        <f t="shared" si="148"/>
        <v/>
      </c>
      <c r="P347" s="102" t="str">
        <f t="shared" si="153"/>
        <v/>
      </c>
      <c r="Q347" s="6" t="str">
        <f t="shared" si="134"/>
        <v/>
      </c>
      <c r="R347" s="85">
        <f t="shared" si="156"/>
        <v>0</v>
      </c>
      <c r="S347" s="27">
        <v>35043</v>
      </c>
      <c r="T347">
        <v>13.7700004577637</v>
      </c>
      <c r="U347">
        <v>22.7299995422363</v>
      </c>
      <c r="V347">
        <v>0.10000000149011599</v>
      </c>
      <c r="W347">
        <v>43.568429558506899</v>
      </c>
      <c r="X347" s="36">
        <f t="shared" si="138"/>
        <v>4.4135993729748204</v>
      </c>
      <c r="Y347" s="41">
        <f t="shared" si="144"/>
        <v>0</v>
      </c>
      <c r="Z347" s="42">
        <f t="shared" si="145"/>
        <v>0</v>
      </c>
      <c r="AA347" s="61">
        <f t="shared" si="139"/>
        <v>20.48999977111815</v>
      </c>
      <c r="AB347" s="35" t="str">
        <f t="shared" si="140"/>
        <v xml:space="preserve"> </v>
      </c>
      <c r="AC347" s="76" t="str">
        <f t="shared" si="147"/>
        <v/>
      </c>
      <c r="AD347" s="89" t="str">
        <f t="shared" si="151"/>
        <v/>
      </c>
      <c r="AE347" s="168">
        <f t="shared" si="154"/>
        <v>0.10450744129148781</v>
      </c>
      <c r="AF347" s="165">
        <f t="shared" si="159"/>
        <v>0</v>
      </c>
      <c r="AG347" s="70" t="str">
        <f t="shared" si="149"/>
        <v/>
      </c>
      <c r="AH347" s="102" t="str">
        <f t="shared" si="152"/>
        <v/>
      </c>
      <c r="AI347" s="6" t="str">
        <f t="shared" si="141"/>
        <v/>
      </c>
      <c r="AJ347" s="85">
        <f t="shared" si="157"/>
        <v>0</v>
      </c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CO347">
        <v>7.5</v>
      </c>
      <c r="CP347">
        <v>33.5</v>
      </c>
      <c r="CS347">
        <v>0</v>
      </c>
    </row>
    <row r="348" spans="1:97" ht="15.6">
      <c r="A348" s="27">
        <v>34679</v>
      </c>
      <c r="B348">
        <v>11.829999923706101</v>
      </c>
      <c r="C348">
        <v>32.340000152587898</v>
      </c>
      <c r="D348">
        <v>0</v>
      </c>
      <c r="E348">
        <v>43.549510087691203</v>
      </c>
      <c r="F348" s="36">
        <f t="shared" si="135"/>
        <v>7.3847781813277349</v>
      </c>
      <c r="G348" s="41">
        <f t="shared" si="142"/>
        <v>0</v>
      </c>
      <c r="H348" s="42">
        <f t="shared" si="143"/>
        <v>0</v>
      </c>
      <c r="I348" s="61">
        <f t="shared" si="136"/>
        <v>27.212500095367449</v>
      </c>
      <c r="J348" s="35" t="str">
        <f t="shared" si="137"/>
        <v xml:space="preserve"> </v>
      </c>
      <c r="K348" s="89" t="str">
        <f t="shared" si="146"/>
        <v/>
      </c>
      <c r="L348" s="89" t="str">
        <f t="shared" si="150"/>
        <v/>
      </c>
      <c r="M348" s="168">
        <f t="shared" si="155"/>
        <v>0</v>
      </c>
      <c r="N348" s="165">
        <f t="shared" si="158"/>
        <v>0</v>
      </c>
      <c r="O348" s="70" t="str">
        <f t="shared" si="148"/>
        <v/>
      </c>
      <c r="P348" s="102" t="str">
        <f t="shared" si="153"/>
        <v/>
      </c>
      <c r="Q348" s="6" t="str">
        <f t="shared" si="134"/>
        <v/>
      </c>
      <c r="R348" s="85">
        <f t="shared" si="156"/>
        <v>0</v>
      </c>
      <c r="S348" s="27">
        <v>35044</v>
      </c>
      <c r="T348">
        <v>5.0999999046325701</v>
      </c>
      <c r="U348">
        <v>18.7700004577637</v>
      </c>
      <c r="V348">
        <v>0</v>
      </c>
      <c r="W348">
        <v>43.549510087691203</v>
      </c>
      <c r="X348" s="36">
        <f t="shared" si="138"/>
        <v>4.4946640568757585</v>
      </c>
      <c r="Y348" s="41">
        <f t="shared" si="144"/>
        <v>0</v>
      </c>
      <c r="Z348" s="42">
        <f t="shared" si="145"/>
        <v>0</v>
      </c>
      <c r="AA348" s="61">
        <f t="shared" si="139"/>
        <v>15.352500319480917</v>
      </c>
      <c r="AB348" s="35" t="str">
        <f t="shared" si="140"/>
        <v xml:space="preserve"> </v>
      </c>
      <c r="AC348" s="76" t="str">
        <f t="shared" si="147"/>
        <v/>
      </c>
      <c r="AD348" s="89">
        <f t="shared" si="151"/>
        <v>1</v>
      </c>
      <c r="AE348" s="168">
        <f t="shared" si="154"/>
        <v>9.2642978322718617E-2</v>
      </c>
      <c r="AF348" s="165">
        <f t="shared" si="159"/>
        <v>0</v>
      </c>
      <c r="AG348" s="70" t="str">
        <f t="shared" si="149"/>
        <v/>
      </c>
      <c r="AH348" s="102">
        <f t="shared" si="152"/>
        <v>25.184000205993634</v>
      </c>
      <c r="AI348" s="6" t="str">
        <f t="shared" si="141"/>
        <v/>
      </c>
      <c r="AJ348" s="85">
        <f t="shared" si="157"/>
        <v>0</v>
      </c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CO348">
        <v>11.3</v>
      </c>
      <c r="CP348">
        <v>34.200000000000003</v>
      </c>
      <c r="CS348">
        <v>1.2</v>
      </c>
    </row>
    <row r="349" spans="1:97" ht="15.6">
      <c r="A349" s="27">
        <v>34680</v>
      </c>
      <c r="B349">
        <v>14.6000003814697</v>
      </c>
      <c r="C349">
        <v>35.069999694824197</v>
      </c>
      <c r="D349">
        <v>0</v>
      </c>
      <c r="E349">
        <v>43.523246593727997</v>
      </c>
      <c r="F349" s="36">
        <f t="shared" si="135"/>
        <v>7.8814879749695086</v>
      </c>
      <c r="G349" s="41">
        <f t="shared" si="142"/>
        <v>0</v>
      </c>
      <c r="H349" s="42">
        <f t="shared" si="143"/>
        <v>0</v>
      </c>
      <c r="I349" s="61">
        <f t="shared" si="136"/>
        <v>29.952499866485574</v>
      </c>
      <c r="J349" s="35" t="str">
        <f t="shared" si="137"/>
        <v xml:space="preserve"> </v>
      </c>
      <c r="K349" s="89" t="str">
        <f t="shared" si="146"/>
        <v/>
      </c>
      <c r="L349" s="89" t="str">
        <f t="shared" si="150"/>
        <v/>
      </c>
      <c r="M349" s="168">
        <f t="shared" si="155"/>
        <v>0</v>
      </c>
      <c r="N349" s="165">
        <f t="shared" si="158"/>
        <v>0</v>
      </c>
      <c r="O349" s="70" t="str">
        <f t="shared" si="148"/>
        <v/>
      </c>
      <c r="P349" s="102" t="str">
        <f t="shared" si="153"/>
        <v/>
      </c>
      <c r="Q349" s="6" t="str">
        <f t="shared" si="134"/>
        <v/>
      </c>
      <c r="R349" s="85">
        <f t="shared" si="156"/>
        <v>0</v>
      </c>
      <c r="S349" s="27">
        <v>35045</v>
      </c>
      <c r="T349">
        <v>4.0300002098083496</v>
      </c>
      <c r="U349">
        <v>19.170000076293899</v>
      </c>
      <c r="V349">
        <v>0.10000000149011599</v>
      </c>
      <c r="W349">
        <v>43.523246593727997</v>
      </c>
      <c r="X349" s="36">
        <f t="shared" si="138"/>
        <v>4.6740494600167519</v>
      </c>
      <c r="Y349" s="41">
        <f t="shared" si="144"/>
        <v>0</v>
      </c>
      <c r="Z349" s="42">
        <f t="shared" si="145"/>
        <v>0</v>
      </c>
      <c r="AA349" s="61">
        <f t="shared" si="139"/>
        <v>15.385000109672511</v>
      </c>
      <c r="AB349" s="35" t="str">
        <f t="shared" si="140"/>
        <v xml:space="preserve"> </v>
      </c>
      <c r="AC349" s="76" t="str">
        <f t="shared" si="147"/>
        <v/>
      </c>
      <c r="AD349" s="89">
        <f t="shared" si="151"/>
        <v>1</v>
      </c>
      <c r="AE349" s="168">
        <f t="shared" si="154"/>
        <v>9.2965369756971117E-2</v>
      </c>
      <c r="AF349" s="165">
        <f t="shared" si="159"/>
        <v>0</v>
      </c>
      <c r="AG349" s="70" t="str">
        <f t="shared" si="149"/>
        <v/>
      </c>
      <c r="AH349" s="102">
        <f t="shared" si="152"/>
        <v>22.686000347137444</v>
      </c>
      <c r="AI349" s="6" t="str">
        <f t="shared" si="141"/>
        <v/>
      </c>
      <c r="AJ349" s="85">
        <f t="shared" si="157"/>
        <v>0</v>
      </c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CO349" s="39">
        <v>12</v>
      </c>
      <c r="CP349">
        <v>35</v>
      </c>
      <c r="CS349">
        <v>0</v>
      </c>
    </row>
    <row r="350" spans="1:97" ht="15.6">
      <c r="A350" s="27">
        <v>34681</v>
      </c>
      <c r="B350">
        <v>18.459999084472699</v>
      </c>
      <c r="C350">
        <v>39.2700004577637</v>
      </c>
      <c r="D350">
        <v>0</v>
      </c>
      <c r="E350">
        <v>43.489525842035299</v>
      </c>
      <c r="F350" s="36">
        <f t="shared" si="135"/>
        <v>8.6910799846256861</v>
      </c>
      <c r="G350" s="41">
        <f t="shared" si="142"/>
        <v>0</v>
      </c>
      <c r="H350" s="42">
        <f t="shared" si="143"/>
        <v>0</v>
      </c>
      <c r="I350" s="61">
        <f t="shared" si="136"/>
        <v>34.067500114440946</v>
      </c>
      <c r="J350" s="35" t="str">
        <f t="shared" si="137"/>
        <v xml:space="preserve"> </v>
      </c>
      <c r="K350" s="89" t="str">
        <f t="shared" si="146"/>
        <v/>
      </c>
      <c r="L350" s="89" t="str">
        <f t="shared" si="150"/>
        <v/>
      </c>
      <c r="M350" s="168">
        <f t="shared" si="155"/>
        <v>0</v>
      </c>
      <c r="N350" s="165">
        <f t="shared" si="158"/>
        <v>0</v>
      </c>
      <c r="O350" s="70" t="str">
        <f t="shared" si="148"/>
        <v/>
      </c>
      <c r="P350" s="102" t="str">
        <f t="shared" si="153"/>
        <v/>
      </c>
      <c r="Q350" s="6" t="str">
        <f t="shared" si="134"/>
        <v/>
      </c>
      <c r="R350" s="85">
        <f t="shared" si="156"/>
        <v>0</v>
      </c>
      <c r="S350" s="27">
        <v>35046</v>
      </c>
      <c r="T350">
        <v>4.96000003814697</v>
      </c>
      <c r="U350">
        <v>25.719999313354499</v>
      </c>
      <c r="V350">
        <v>0</v>
      </c>
      <c r="W350">
        <v>43.489525842035299</v>
      </c>
      <c r="X350" s="36">
        <f t="shared" si="138"/>
        <v>6.164709145534979</v>
      </c>
      <c r="Y350" s="41">
        <f t="shared" si="144"/>
        <v>0</v>
      </c>
      <c r="Z350" s="42">
        <f t="shared" si="145"/>
        <v>0</v>
      </c>
      <c r="AA350" s="61">
        <f t="shared" si="139"/>
        <v>20.529999494552616</v>
      </c>
      <c r="AB350" s="35" t="str">
        <f t="shared" si="140"/>
        <v xml:space="preserve"> </v>
      </c>
      <c r="AC350" s="76" t="str">
        <f t="shared" si="147"/>
        <v/>
      </c>
      <c r="AD350" s="89">
        <f t="shared" si="151"/>
        <v>1</v>
      </c>
      <c r="AE350" s="168">
        <f t="shared" si="154"/>
        <v>0.10367627890716542</v>
      </c>
      <c r="AF350" s="165">
        <f t="shared" si="159"/>
        <v>0</v>
      </c>
      <c r="AG350" s="70" t="str">
        <f t="shared" si="149"/>
        <v/>
      </c>
      <c r="AH350" s="102">
        <f t="shared" si="152"/>
        <v>17.685999774932856</v>
      </c>
      <c r="AI350" s="6" t="str">
        <f t="shared" si="141"/>
        <v/>
      </c>
      <c r="AJ350" s="85">
        <f t="shared" si="157"/>
        <v>0</v>
      </c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CO350" s="39">
        <v>5</v>
      </c>
      <c r="CP350">
        <v>30.2</v>
      </c>
      <c r="CS350">
        <v>0</v>
      </c>
    </row>
    <row r="351" spans="1:97" ht="15.6">
      <c r="A351" s="27">
        <v>34682</v>
      </c>
      <c r="B351">
        <v>13.6599998474121</v>
      </c>
      <c r="C351">
        <v>30.309999465942401</v>
      </c>
      <c r="D351">
        <v>0</v>
      </c>
      <c r="E351">
        <v>43.448234598030801</v>
      </c>
      <c r="F351" s="36">
        <f t="shared" si="135"/>
        <v>6.621560614812152</v>
      </c>
      <c r="G351" s="41">
        <f t="shared" si="142"/>
        <v>0</v>
      </c>
      <c r="H351" s="42">
        <f t="shared" si="143"/>
        <v>0</v>
      </c>
      <c r="I351" s="61">
        <f t="shared" si="136"/>
        <v>26.147499561309825</v>
      </c>
      <c r="J351" s="35" t="str">
        <f t="shared" si="137"/>
        <v xml:space="preserve"> </v>
      </c>
      <c r="K351" s="89" t="str">
        <f t="shared" si="146"/>
        <v/>
      </c>
      <c r="L351" s="89" t="str">
        <f t="shared" si="150"/>
        <v/>
      </c>
      <c r="M351" s="168">
        <f t="shared" si="155"/>
        <v>0</v>
      </c>
      <c r="N351" s="165">
        <f t="shared" si="158"/>
        <v>0</v>
      </c>
      <c r="O351" s="70" t="str">
        <f t="shared" si="148"/>
        <v/>
      </c>
      <c r="P351" s="102" t="str">
        <f t="shared" si="153"/>
        <v/>
      </c>
      <c r="Q351" s="6" t="str">
        <f t="shared" si="134"/>
        <v/>
      </c>
      <c r="R351" s="85">
        <f t="shared" si="156"/>
        <v>0</v>
      </c>
      <c r="S351" s="27">
        <v>35047</v>
      </c>
      <c r="T351">
        <v>11.6599998474121</v>
      </c>
      <c r="U351">
        <v>28.680000305175799</v>
      </c>
      <c r="V351">
        <v>0</v>
      </c>
      <c r="W351">
        <v>43.448234598030801</v>
      </c>
      <c r="X351" s="36">
        <f t="shared" si="138"/>
        <v>6.3893145336140655</v>
      </c>
      <c r="Y351" s="41">
        <f t="shared" si="144"/>
        <v>0</v>
      </c>
      <c r="Z351" s="42">
        <f t="shared" si="145"/>
        <v>0</v>
      </c>
      <c r="AA351" s="61">
        <f t="shared" si="139"/>
        <v>24.425000190734874</v>
      </c>
      <c r="AB351" s="35" t="str">
        <f t="shared" si="140"/>
        <v xml:space="preserve"> </v>
      </c>
      <c r="AC351" s="76" t="str">
        <f t="shared" si="147"/>
        <v/>
      </c>
      <c r="AD351" s="89">
        <f t="shared" si="151"/>
        <v>1</v>
      </c>
      <c r="AE351" s="168">
        <f t="shared" si="154"/>
        <v>0</v>
      </c>
      <c r="AF351" s="165">
        <f t="shared" si="159"/>
        <v>0</v>
      </c>
      <c r="AG351" s="70" t="str">
        <f t="shared" si="149"/>
        <v/>
      </c>
      <c r="AH351" s="102">
        <f t="shared" si="152"/>
        <v>20.802000141143775</v>
      </c>
      <c r="AI351" s="6" t="str">
        <f t="shared" si="141"/>
        <v/>
      </c>
      <c r="AJ351" s="85">
        <f t="shared" si="157"/>
        <v>0</v>
      </c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CO351">
        <v>5.6</v>
      </c>
      <c r="CP351">
        <v>27</v>
      </c>
      <c r="CS351">
        <v>0</v>
      </c>
    </row>
    <row r="352" spans="1:97" ht="15.6">
      <c r="A352" s="27">
        <v>34683</v>
      </c>
      <c r="B352">
        <v>11.920000076293899</v>
      </c>
      <c r="C352">
        <v>32.790000915527301</v>
      </c>
      <c r="D352">
        <v>0</v>
      </c>
      <c r="E352">
        <v>43.399259627132402</v>
      </c>
      <c r="F352" s="36">
        <f t="shared" si="135"/>
        <v>7.4738597042642656</v>
      </c>
      <c r="G352" s="41">
        <f t="shared" si="142"/>
        <v>0</v>
      </c>
      <c r="H352" s="42">
        <f t="shared" si="143"/>
        <v>0</v>
      </c>
      <c r="I352" s="61">
        <f t="shared" si="136"/>
        <v>27.572500705718952</v>
      </c>
      <c r="J352" s="35" t="str">
        <f t="shared" si="137"/>
        <v xml:space="preserve"> </v>
      </c>
      <c r="K352" s="89" t="str">
        <f t="shared" si="146"/>
        <v/>
      </c>
      <c r="L352" s="89" t="str">
        <f t="shared" si="150"/>
        <v/>
      </c>
      <c r="M352" s="168">
        <f t="shared" si="155"/>
        <v>0</v>
      </c>
      <c r="N352" s="165">
        <f t="shared" si="158"/>
        <v>0</v>
      </c>
      <c r="O352" s="70" t="str">
        <f t="shared" si="148"/>
        <v/>
      </c>
      <c r="P352" s="102" t="str">
        <f t="shared" si="153"/>
        <v/>
      </c>
      <c r="Q352" s="6" t="str">
        <f t="shared" si="134"/>
        <v/>
      </c>
      <c r="R352" s="85">
        <f t="shared" si="156"/>
        <v>0</v>
      </c>
      <c r="S352" s="27">
        <v>35048</v>
      </c>
      <c r="T352">
        <v>14.8800001144409</v>
      </c>
      <c r="U352">
        <v>32.040000915527301</v>
      </c>
      <c r="V352">
        <v>0</v>
      </c>
      <c r="W352">
        <v>43.399259627132402</v>
      </c>
      <c r="X352" s="36">
        <f t="shared" si="138"/>
        <v>6.963570123213338</v>
      </c>
      <c r="Y352" s="41">
        <f t="shared" si="144"/>
        <v>0</v>
      </c>
      <c r="Z352" s="42">
        <f t="shared" si="145"/>
        <v>0</v>
      </c>
      <c r="AA352" s="61">
        <f t="shared" si="139"/>
        <v>27.750000715255702</v>
      </c>
      <c r="AB352" s="35" t="str">
        <f t="shared" si="140"/>
        <v xml:space="preserve"> </v>
      </c>
      <c r="AC352" s="76" t="str">
        <f t="shared" si="147"/>
        <v/>
      </c>
      <c r="AD352" s="89" t="str">
        <f t="shared" si="151"/>
        <v/>
      </c>
      <c r="AE352" s="168">
        <f t="shared" si="154"/>
        <v>0</v>
      </c>
      <c r="AF352" s="165">
        <f t="shared" si="159"/>
        <v>0</v>
      </c>
      <c r="AG352" s="70" t="str">
        <f t="shared" si="149"/>
        <v/>
      </c>
      <c r="AH352" s="102" t="str">
        <f t="shared" si="152"/>
        <v/>
      </c>
      <c r="AI352" s="6" t="str">
        <f t="shared" si="141"/>
        <v/>
      </c>
      <c r="AJ352" s="85">
        <f t="shared" si="157"/>
        <v>0</v>
      </c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CO352">
        <v>9.8000000000000007</v>
      </c>
      <c r="CP352" s="39">
        <v>27</v>
      </c>
      <c r="CS352">
        <v>0</v>
      </c>
    </row>
    <row r="353" spans="1:97" ht="15.6">
      <c r="A353" s="27">
        <v>34684</v>
      </c>
      <c r="B353">
        <v>13.689999580383301</v>
      </c>
      <c r="C353">
        <v>34.290000915527301</v>
      </c>
      <c r="D353">
        <v>0</v>
      </c>
      <c r="E353">
        <v>43.342536270343302</v>
      </c>
      <c r="F353" s="36">
        <f t="shared" si="135"/>
        <v>7.717596541959872</v>
      </c>
      <c r="G353" s="41">
        <f t="shared" si="142"/>
        <v>0</v>
      </c>
      <c r="H353" s="42">
        <f t="shared" si="143"/>
        <v>0</v>
      </c>
      <c r="I353" s="61">
        <f t="shared" si="136"/>
        <v>29.140000581741301</v>
      </c>
      <c r="J353" s="35" t="str">
        <f t="shared" si="137"/>
        <v xml:space="preserve"> </v>
      </c>
      <c r="K353" s="89" t="str">
        <f t="shared" si="146"/>
        <v/>
      </c>
      <c r="L353" s="89" t="str">
        <f t="shared" si="150"/>
        <v/>
      </c>
      <c r="M353" s="168">
        <f t="shared" si="155"/>
        <v>0</v>
      </c>
      <c r="N353" s="165">
        <f t="shared" si="158"/>
        <v>0</v>
      </c>
      <c r="O353" s="70" t="str">
        <f t="shared" si="148"/>
        <v/>
      </c>
      <c r="P353" s="102" t="str">
        <f t="shared" si="153"/>
        <v/>
      </c>
      <c r="Q353" s="6" t="str">
        <f t="shared" si="134"/>
        <v/>
      </c>
      <c r="R353" s="85">
        <f t="shared" si="156"/>
        <v>0</v>
      </c>
      <c r="S353" s="27">
        <v>35049</v>
      </c>
      <c r="T353">
        <v>15.5100002288818</v>
      </c>
      <c r="U353">
        <v>29.2600002288818</v>
      </c>
      <c r="V353">
        <v>0.40000000596046398</v>
      </c>
      <c r="W353">
        <v>43.342536270343302</v>
      </c>
      <c r="X353" s="36">
        <f t="shared" si="138"/>
        <v>6.063053454262052</v>
      </c>
      <c r="Y353" s="41">
        <f t="shared" si="144"/>
        <v>0</v>
      </c>
      <c r="Z353" s="42">
        <f t="shared" si="145"/>
        <v>0</v>
      </c>
      <c r="AA353" s="61">
        <f t="shared" si="139"/>
        <v>25.8225002288818</v>
      </c>
      <c r="AB353" s="35" t="str">
        <f t="shared" si="140"/>
        <v xml:space="preserve"> </v>
      </c>
      <c r="AC353" s="76" t="str">
        <f t="shared" si="147"/>
        <v/>
      </c>
      <c r="AD353" s="89" t="str">
        <f t="shared" si="151"/>
        <v/>
      </c>
      <c r="AE353" s="168">
        <f t="shared" si="154"/>
        <v>0</v>
      </c>
      <c r="AF353" s="165">
        <f t="shared" si="159"/>
        <v>0</v>
      </c>
      <c r="AG353" s="70" t="str">
        <f t="shared" si="149"/>
        <v/>
      </c>
      <c r="AH353" s="102" t="str">
        <f t="shared" si="152"/>
        <v/>
      </c>
      <c r="AI353" s="6" t="str">
        <f t="shared" si="141"/>
        <v/>
      </c>
      <c r="AJ353" s="85">
        <f t="shared" si="157"/>
        <v>0</v>
      </c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CO353">
        <v>10.7</v>
      </c>
      <c r="CP353">
        <v>29.6</v>
      </c>
      <c r="CS353">
        <v>0</v>
      </c>
    </row>
    <row r="354" spans="1:97" ht="15.6">
      <c r="A354" s="27">
        <v>34685</v>
      </c>
      <c r="B354">
        <v>13.319999694824199</v>
      </c>
      <c r="C354">
        <v>34.200000762939503</v>
      </c>
      <c r="D354">
        <v>0</v>
      </c>
      <c r="E354">
        <v>43.278194171009197</v>
      </c>
      <c r="F354" s="36">
        <f t="shared" si="135"/>
        <v>7.7156351383835533</v>
      </c>
      <c r="G354" s="41">
        <f t="shared" si="142"/>
        <v>0</v>
      </c>
      <c r="H354" s="42">
        <f t="shared" si="143"/>
        <v>0</v>
      </c>
      <c r="I354" s="61">
        <f t="shared" si="136"/>
        <v>28.980000495910677</v>
      </c>
      <c r="J354" s="35" t="str">
        <f t="shared" si="137"/>
        <v xml:space="preserve"> </v>
      </c>
      <c r="K354" s="89" t="str">
        <f t="shared" si="146"/>
        <v/>
      </c>
      <c r="L354" s="89" t="str">
        <f t="shared" si="150"/>
        <v/>
      </c>
      <c r="M354" s="168">
        <f t="shared" si="155"/>
        <v>0</v>
      </c>
      <c r="N354" s="165">
        <f t="shared" si="158"/>
        <v>0</v>
      </c>
      <c r="O354" s="70" t="str">
        <f t="shared" si="148"/>
        <v/>
      </c>
      <c r="P354" s="102" t="str">
        <f t="shared" si="153"/>
        <v/>
      </c>
      <c r="Q354" s="6" t="str">
        <f t="shared" si="134"/>
        <v/>
      </c>
      <c r="R354" s="85">
        <f t="shared" si="156"/>
        <v>0</v>
      </c>
      <c r="S354" s="27">
        <v>35050</v>
      </c>
      <c r="T354">
        <v>9.1599998474121094</v>
      </c>
      <c r="U354">
        <v>32.490001678466797</v>
      </c>
      <c r="V354">
        <v>0</v>
      </c>
      <c r="W354">
        <v>43.278194171009197</v>
      </c>
      <c r="X354" s="36">
        <f t="shared" si="138"/>
        <v>7.5797829597341755</v>
      </c>
      <c r="Y354" s="41">
        <f t="shared" si="144"/>
        <v>0</v>
      </c>
      <c r="Z354" s="42">
        <f t="shared" si="145"/>
        <v>0</v>
      </c>
      <c r="AA354" s="61">
        <f t="shared" si="139"/>
        <v>26.657501220703125</v>
      </c>
      <c r="AB354" s="35" t="str">
        <f t="shared" si="140"/>
        <v xml:space="preserve"> </v>
      </c>
      <c r="AC354" s="76" t="str">
        <f t="shared" si="147"/>
        <v/>
      </c>
      <c r="AD354" s="89" t="str">
        <f t="shared" si="151"/>
        <v/>
      </c>
      <c r="AE354" s="168">
        <f t="shared" si="154"/>
        <v>0</v>
      </c>
      <c r="AF354" s="165">
        <f t="shared" si="159"/>
        <v>0</v>
      </c>
      <c r="AG354" s="70" t="str">
        <f t="shared" si="149"/>
        <v/>
      </c>
      <c r="AH354" s="102" t="str">
        <f t="shared" si="152"/>
        <v/>
      </c>
      <c r="AI354" s="6" t="str">
        <f t="shared" si="141"/>
        <v/>
      </c>
      <c r="AJ354" s="85">
        <f t="shared" si="157"/>
        <v>0</v>
      </c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CO354">
        <v>14</v>
      </c>
      <c r="CP354">
        <v>35.799999999999997</v>
      </c>
      <c r="CS354">
        <v>0</v>
      </c>
    </row>
    <row r="355" spans="1:97" ht="15.6">
      <c r="A355" s="27">
        <v>34686</v>
      </c>
      <c r="B355">
        <v>13.939999580383301</v>
      </c>
      <c r="C355">
        <v>35.209999084472699</v>
      </c>
      <c r="D355">
        <v>0</v>
      </c>
      <c r="E355">
        <v>43.206411548061503</v>
      </c>
      <c r="F355" s="36">
        <f t="shared" si="135"/>
        <v>7.9269002642116462</v>
      </c>
      <c r="G355" s="41">
        <f t="shared" si="142"/>
        <v>0</v>
      </c>
      <c r="H355" s="42">
        <f t="shared" si="143"/>
        <v>0</v>
      </c>
      <c r="I355" s="61">
        <f t="shared" si="136"/>
        <v>29.892499208450349</v>
      </c>
      <c r="J355" s="35" t="str">
        <f t="shared" si="137"/>
        <v xml:space="preserve"> </v>
      </c>
      <c r="K355" s="89" t="str">
        <f t="shared" si="146"/>
        <v/>
      </c>
      <c r="L355" s="89" t="str">
        <f t="shared" si="150"/>
        <v/>
      </c>
      <c r="M355" s="168">
        <f t="shared" si="155"/>
        <v>0</v>
      </c>
      <c r="N355" s="165">
        <f t="shared" si="158"/>
        <v>0</v>
      </c>
      <c r="O355" s="70" t="str">
        <f t="shared" si="148"/>
        <v/>
      </c>
      <c r="P355" s="102" t="str">
        <f t="shared" si="153"/>
        <v/>
      </c>
      <c r="Q355" s="6" t="str">
        <f t="shared" si="134"/>
        <v/>
      </c>
      <c r="R355" s="85">
        <f t="shared" si="156"/>
        <v>0</v>
      </c>
      <c r="S355" s="27">
        <v>35051</v>
      </c>
      <c r="T355">
        <v>15</v>
      </c>
      <c r="U355">
        <v>23.590000152587901</v>
      </c>
      <c r="V355">
        <v>0.20000000298023199</v>
      </c>
      <c r="W355">
        <v>43.206411548061503</v>
      </c>
      <c r="X355" s="36">
        <f t="shared" si="138"/>
        <v>4.4098306513910552</v>
      </c>
      <c r="Y355" s="41">
        <f t="shared" si="144"/>
        <v>0</v>
      </c>
      <c r="Z355" s="42">
        <f t="shared" si="145"/>
        <v>0</v>
      </c>
      <c r="AA355" s="61">
        <f t="shared" si="139"/>
        <v>21.442500114440925</v>
      </c>
      <c r="AB355" s="35" t="str">
        <f t="shared" si="140"/>
        <v xml:space="preserve"> </v>
      </c>
      <c r="AC355" s="76" t="str">
        <f t="shared" si="147"/>
        <v/>
      </c>
      <c r="AD355" s="89" t="str">
        <f t="shared" si="151"/>
        <v/>
      </c>
      <c r="AE355" s="168">
        <f t="shared" si="154"/>
        <v>4.7977665162608263E-2</v>
      </c>
      <c r="AF355" s="165">
        <f t="shared" si="159"/>
        <v>0</v>
      </c>
      <c r="AG355" s="70" t="str">
        <f t="shared" si="149"/>
        <v/>
      </c>
      <c r="AH355" s="102" t="str">
        <f t="shared" si="152"/>
        <v/>
      </c>
      <c r="AI355" s="6" t="str">
        <f t="shared" si="141"/>
        <v/>
      </c>
      <c r="AJ355" s="85">
        <f t="shared" si="157"/>
        <v>0</v>
      </c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CO355">
        <v>12.5</v>
      </c>
      <c r="CP355">
        <v>35.5</v>
      </c>
      <c r="CS355">
        <v>0</v>
      </c>
    </row>
    <row r="356" spans="1:97" ht="15.6">
      <c r="A356" s="27">
        <v>34687</v>
      </c>
      <c r="B356">
        <v>18.2600002288818</v>
      </c>
      <c r="C356">
        <v>38.439998626708999</v>
      </c>
      <c r="D356">
        <v>0</v>
      </c>
      <c r="E356">
        <v>43.127366620431097</v>
      </c>
      <c r="F356" s="36">
        <f t="shared" si="135"/>
        <v>8.3935746263731961</v>
      </c>
      <c r="G356" s="41">
        <f t="shared" si="142"/>
        <v>0</v>
      </c>
      <c r="H356" s="42">
        <f t="shared" si="143"/>
        <v>0</v>
      </c>
      <c r="I356" s="61">
        <f t="shared" si="136"/>
        <v>33.394999027252197</v>
      </c>
      <c r="J356" s="35" t="str">
        <f t="shared" si="137"/>
        <v xml:space="preserve"> </v>
      </c>
      <c r="K356" s="89" t="str">
        <f t="shared" si="146"/>
        <v/>
      </c>
      <c r="L356" s="89" t="str">
        <f t="shared" si="150"/>
        <v/>
      </c>
      <c r="M356" s="168">
        <f t="shared" si="155"/>
        <v>0</v>
      </c>
      <c r="N356" s="165">
        <f t="shared" si="158"/>
        <v>0</v>
      </c>
      <c r="O356" s="70" t="str">
        <f t="shared" si="148"/>
        <v/>
      </c>
      <c r="P356" s="102" t="str">
        <f t="shared" si="153"/>
        <v/>
      </c>
      <c r="Q356" s="6" t="str">
        <f t="shared" si="134"/>
        <v/>
      </c>
      <c r="R356" s="85">
        <f t="shared" si="156"/>
        <v>0</v>
      </c>
      <c r="S356" s="27">
        <v>35052</v>
      </c>
      <c r="T356">
        <v>11.8599996566772</v>
      </c>
      <c r="U356">
        <v>18.790000915527301</v>
      </c>
      <c r="V356">
        <v>0.10000000149011599</v>
      </c>
      <c r="W356">
        <v>43.127366620431097</v>
      </c>
      <c r="X356" s="36">
        <f t="shared" si="138"/>
        <v>3.5305083241987849</v>
      </c>
      <c r="Y356" s="41">
        <f t="shared" si="144"/>
        <v>0</v>
      </c>
      <c r="Z356" s="42">
        <f t="shared" si="145"/>
        <v>0</v>
      </c>
      <c r="AA356" s="61">
        <f t="shared" si="139"/>
        <v>17.057500600814777</v>
      </c>
      <c r="AB356" s="35" t="str">
        <f t="shared" si="140"/>
        <v xml:space="preserve"> </v>
      </c>
      <c r="AC356" s="76" t="str">
        <f t="shared" si="147"/>
        <v/>
      </c>
      <c r="AD356" s="89" t="str">
        <f t="shared" si="151"/>
        <v/>
      </c>
      <c r="AE356" s="168">
        <f t="shared" si="154"/>
        <v>0.1077744177412259</v>
      </c>
      <c r="AF356" s="165">
        <f t="shared" si="159"/>
        <v>0</v>
      </c>
      <c r="AG356" s="70" t="str">
        <f t="shared" si="149"/>
        <v/>
      </c>
      <c r="AH356" s="102" t="str">
        <f t="shared" si="152"/>
        <v/>
      </c>
      <c r="AI356" s="6" t="str">
        <f t="shared" si="141"/>
        <v/>
      </c>
      <c r="AJ356" s="85">
        <f t="shared" si="157"/>
        <v>0</v>
      </c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CO356" s="39">
        <v>12</v>
      </c>
      <c r="CP356">
        <v>33.5</v>
      </c>
      <c r="CS356">
        <v>0</v>
      </c>
    </row>
    <row r="357" spans="1:97" ht="15.6">
      <c r="A357" s="27">
        <v>34688</v>
      </c>
      <c r="B357">
        <v>23.190000534057599</v>
      </c>
      <c r="C357">
        <v>35.169998168945298</v>
      </c>
      <c r="D357">
        <v>0</v>
      </c>
      <c r="E357">
        <v>43.041237607049403</v>
      </c>
      <c r="F357" s="36">
        <f t="shared" si="135"/>
        <v>6.570340467603712</v>
      </c>
      <c r="G357" s="41">
        <f t="shared" si="142"/>
        <v>0</v>
      </c>
      <c r="H357" s="42">
        <f t="shared" si="143"/>
        <v>0</v>
      </c>
      <c r="I357" s="61">
        <f t="shared" si="136"/>
        <v>32.174998760223374</v>
      </c>
      <c r="J357" s="35" t="str">
        <f t="shared" si="137"/>
        <v xml:space="preserve"> </v>
      </c>
      <c r="K357" s="89" t="str">
        <f t="shared" si="146"/>
        <v/>
      </c>
      <c r="L357" s="89" t="str">
        <f t="shared" si="150"/>
        <v/>
      </c>
      <c r="M357" s="168">
        <f t="shared" si="155"/>
        <v>0</v>
      </c>
      <c r="N357" s="165">
        <f t="shared" si="158"/>
        <v>0</v>
      </c>
      <c r="O357" s="70" t="str">
        <f t="shared" si="148"/>
        <v/>
      </c>
      <c r="P357" s="102" t="str">
        <f t="shared" si="153"/>
        <v/>
      </c>
      <c r="Q357" s="6" t="str">
        <f t="shared" si="134"/>
        <v/>
      </c>
      <c r="R357" s="85">
        <f t="shared" si="156"/>
        <v>0</v>
      </c>
      <c r="S357" s="27">
        <v>35053</v>
      </c>
      <c r="T357">
        <v>10.710000038146999</v>
      </c>
      <c r="U357">
        <v>20.959999084472699</v>
      </c>
      <c r="V357">
        <v>0.5</v>
      </c>
      <c r="W357">
        <v>43.041237607049403</v>
      </c>
      <c r="X357" s="36">
        <f t="shared" si="138"/>
        <v>4.3511077782804763</v>
      </c>
      <c r="Y357" s="41">
        <f t="shared" si="144"/>
        <v>0</v>
      </c>
      <c r="Z357" s="42">
        <f t="shared" si="145"/>
        <v>0</v>
      </c>
      <c r="AA357" s="61">
        <f t="shared" si="139"/>
        <v>18.397499322891274</v>
      </c>
      <c r="AB357" s="35" t="str">
        <f t="shared" si="140"/>
        <v xml:space="preserve"> </v>
      </c>
      <c r="AC357" s="76" t="str">
        <f t="shared" si="147"/>
        <v/>
      </c>
      <c r="AD357" s="89" t="str">
        <f t="shared" si="151"/>
        <v/>
      </c>
      <c r="AE357" s="168">
        <f t="shared" si="154"/>
        <v>0.11519099820844715</v>
      </c>
      <c r="AF357" s="165">
        <f t="shared" si="159"/>
        <v>0</v>
      </c>
      <c r="AG357" s="70" t="str">
        <f t="shared" si="149"/>
        <v/>
      </c>
      <c r="AH357" s="102" t="str">
        <f t="shared" si="152"/>
        <v/>
      </c>
      <c r="AI357" s="6" t="str">
        <f t="shared" si="141"/>
        <v/>
      </c>
      <c r="AJ357" s="85">
        <f t="shared" si="157"/>
        <v>0</v>
      </c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CO357">
        <v>12.1</v>
      </c>
      <c r="CP357">
        <v>30.5</v>
      </c>
      <c r="CS357">
        <v>0</v>
      </c>
    </row>
    <row r="358" spans="1:97" ht="15.6">
      <c r="A358" s="27">
        <v>34689</v>
      </c>
      <c r="B358">
        <v>24.319999694824201</v>
      </c>
      <c r="C358">
        <v>32.540000915527301</v>
      </c>
      <c r="D358">
        <v>0</v>
      </c>
      <c r="E358">
        <v>42.948202726847597</v>
      </c>
      <c r="F358" s="36">
        <f t="shared" si="135"/>
        <v>5.3440016480699457</v>
      </c>
      <c r="G358" s="41">
        <f t="shared" si="142"/>
        <v>0</v>
      </c>
      <c r="H358" s="42">
        <f t="shared" si="143"/>
        <v>0</v>
      </c>
      <c r="I358" s="61">
        <f t="shared" si="136"/>
        <v>30.485000610351527</v>
      </c>
      <c r="J358" s="35" t="str">
        <f t="shared" si="137"/>
        <v xml:space="preserve"> </v>
      </c>
      <c r="K358" s="89" t="str">
        <f t="shared" si="146"/>
        <v/>
      </c>
      <c r="L358" s="89" t="str">
        <f t="shared" si="150"/>
        <v/>
      </c>
      <c r="M358" s="168">
        <f t="shared" si="155"/>
        <v>0</v>
      </c>
      <c r="N358" s="165">
        <f t="shared" si="158"/>
        <v>0</v>
      </c>
      <c r="O358" s="70" t="str">
        <f t="shared" si="148"/>
        <v/>
      </c>
      <c r="P358" s="102" t="str">
        <f t="shared" si="153"/>
        <v/>
      </c>
      <c r="Q358" s="6" t="str">
        <f t="shared" si="134"/>
        <v/>
      </c>
      <c r="R358" s="85">
        <f t="shared" si="156"/>
        <v>0</v>
      </c>
      <c r="S358" s="27">
        <v>35054</v>
      </c>
      <c r="T358">
        <v>10.550000190734901</v>
      </c>
      <c r="U358">
        <v>24.659999847412099</v>
      </c>
      <c r="V358">
        <v>0</v>
      </c>
      <c r="W358">
        <v>42.948202726847597</v>
      </c>
      <c r="X358" s="36">
        <f t="shared" si="138"/>
        <v>5.3620992292231158</v>
      </c>
      <c r="Y358" s="41">
        <f t="shared" si="144"/>
        <v>0</v>
      </c>
      <c r="Z358" s="42">
        <f t="shared" si="145"/>
        <v>0</v>
      </c>
      <c r="AA358" s="61">
        <f t="shared" si="139"/>
        <v>21.132499933242798</v>
      </c>
      <c r="AB358" s="35" t="str">
        <f t="shared" si="140"/>
        <v xml:space="preserve"> </v>
      </c>
      <c r="AC358" s="76" t="str">
        <f t="shared" si="147"/>
        <v/>
      </c>
      <c r="AD358" s="89" t="str">
        <f t="shared" si="151"/>
        <v/>
      </c>
      <c r="AE358" s="168">
        <f t="shared" si="154"/>
        <v>8.2142625441491618E-2</v>
      </c>
      <c r="AF358" s="165">
        <f t="shared" si="159"/>
        <v>0</v>
      </c>
      <c r="AG358" s="70" t="str">
        <f t="shared" si="149"/>
        <v/>
      </c>
      <c r="AH358" s="102" t="str">
        <f t="shared" si="152"/>
        <v/>
      </c>
      <c r="AI358" s="6" t="str">
        <f t="shared" si="141"/>
        <v/>
      </c>
      <c r="AJ358" s="85">
        <f t="shared" si="157"/>
        <v>0</v>
      </c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CO358" s="39">
        <v>11</v>
      </c>
      <c r="CP358" s="39">
        <v>30.5</v>
      </c>
      <c r="CS358">
        <v>0</v>
      </c>
    </row>
    <row r="359" spans="1:97" ht="15.6">
      <c r="A359" s="27">
        <v>34690</v>
      </c>
      <c r="B359">
        <v>16.110000610351602</v>
      </c>
      <c r="C359">
        <v>23.7299995422363</v>
      </c>
      <c r="D359">
        <v>2</v>
      </c>
      <c r="E359">
        <v>42.848440198756897</v>
      </c>
      <c r="F359" s="36">
        <f t="shared" si="135"/>
        <v>4.1883783773068721</v>
      </c>
      <c r="G359" s="41">
        <f t="shared" si="142"/>
        <v>0</v>
      </c>
      <c r="H359" s="42">
        <f t="shared" si="143"/>
        <v>0</v>
      </c>
      <c r="I359" s="61">
        <f t="shared" si="136"/>
        <v>21.824999809265126</v>
      </c>
      <c r="J359" s="35" t="str">
        <f t="shared" si="137"/>
        <v xml:space="preserve"> </v>
      </c>
      <c r="K359" s="89" t="str">
        <f t="shared" si="146"/>
        <v/>
      </c>
      <c r="L359" s="89" t="str">
        <f t="shared" si="150"/>
        <v/>
      </c>
      <c r="M359" s="168">
        <f t="shared" si="155"/>
        <v>0</v>
      </c>
      <c r="N359" s="165">
        <f t="shared" si="158"/>
        <v>0</v>
      </c>
      <c r="O359" s="70" t="str">
        <f t="shared" si="148"/>
        <v/>
      </c>
      <c r="P359" s="102" t="str">
        <f t="shared" si="153"/>
        <v/>
      </c>
      <c r="Q359" s="6" t="str">
        <f t="shared" si="134"/>
        <v/>
      </c>
      <c r="R359" s="85">
        <f t="shared" si="156"/>
        <v>0</v>
      </c>
      <c r="S359" s="27">
        <v>35055</v>
      </c>
      <c r="T359">
        <v>7.96000003814697</v>
      </c>
      <c r="U359">
        <v>24.829999923706101</v>
      </c>
      <c r="V359">
        <v>0</v>
      </c>
      <c r="W359">
        <v>42.848440198756897</v>
      </c>
      <c r="X359" s="36">
        <f t="shared" si="138"/>
        <v>5.649589802682951</v>
      </c>
      <c r="Y359" s="41">
        <f t="shared" si="144"/>
        <v>0</v>
      </c>
      <c r="Z359" s="42">
        <f t="shared" si="145"/>
        <v>0</v>
      </c>
      <c r="AA359" s="61">
        <f t="shared" si="139"/>
        <v>20.61249995231632</v>
      </c>
      <c r="AB359" s="35" t="str">
        <f t="shared" si="140"/>
        <v xml:space="preserve"> </v>
      </c>
      <c r="AC359" s="76" t="str">
        <f t="shared" si="147"/>
        <v/>
      </c>
      <c r="AD359" s="89" t="str">
        <f t="shared" si="151"/>
        <v/>
      </c>
      <c r="AE359" s="168">
        <f t="shared" si="154"/>
        <v>0.10180580152538682</v>
      </c>
      <c r="AF359" s="165">
        <f t="shared" si="159"/>
        <v>0</v>
      </c>
      <c r="AG359" s="70" t="str">
        <f t="shared" si="149"/>
        <v/>
      </c>
      <c r="AH359" s="102" t="str">
        <f t="shared" si="152"/>
        <v/>
      </c>
      <c r="AI359" s="6" t="str">
        <f t="shared" si="141"/>
        <v/>
      </c>
      <c r="AJ359" s="85">
        <f t="shared" si="157"/>
        <v>0</v>
      </c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CO359">
        <v>11</v>
      </c>
      <c r="CP359">
        <v>41.5</v>
      </c>
      <c r="CS359">
        <v>0</v>
      </c>
    </row>
    <row r="360" spans="1:97" ht="15.6">
      <c r="A360" s="27">
        <v>34691</v>
      </c>
      <c r="B360">
        <v>16.7399997711182</v>
      </c>
      <c r="C360">
        <v>27.780000686645501</v>
      </c>
      <c r="D360">
        <v>0.40000000596046398</v>
      </c>
      <c r="E360">
        <v>42.7421282417085</v>
      </c>
      <c r="F360" s="36">
        <f t="shared" si="135"/>
        <v>5.3408870903674748</v>
      </c>
      <c r="G360" s="41">
        <f t="shared" si="142"/>
        <v>0</v>
      </c>
      <c r="H360" s="42">
        <f t="shared" si="143"/>
        <v>0</v>
      </c>
      <c r="I360" s="61">
        <f t="shared" si="136"/>
        <v>25.020000457763675</v>
      </c>
      <c r="J360" s="35" t="str">
        <f t="shared" si="137"/>
        <v xml:space="preserve"> </v>
      </c>
      <c r="K360" s="89" t="str">
        <f t="shared" si="146"/>
        <v/>
      </c>
      <c r="L360" s="89" t="str">
        <f t="shared" si="150"/>
        <v/>
      </c>
      <c r="M360" s="168">
        <f t="shared" si="155"/>
        <v>0</v>
      </c>
      <c r="N360" s="165">
        <f t="shared" si="158"/>
        <v>0</v>
      </c>
      <c r="O360" s="70" t="str">
        <f t="shared" si="148"/>
        <v/>
      </c>
      <c r="P360" s="102" t="str">
        <f t="shared" si="153"/>
        <v/>
      </c>
      <c r="Q360" s="6" t="str">
        <f t="shared" si="134"/>
        <v/>
      </c>
      <c r="R360" s="85">
        <f t="shared" si="156"/>
        <v>0</v>
      </c>
      <c r="S360" s="27">
        <v>35056</v>
      </c>
      <c r="T360">
        <v>8.5399999618530291</v>
      </c>
      <c r="U360">
        <v>23.670000076293899</v>
      </c>
      <c r="V360">
        <v>0</v>
      </c>
      <c r="W360">
        <v>42.7421282417085</v>
      </c>
      <c r="X360" s="36">
        <f t="shared" si="138"/>
        <v>5.2917718205211779</v>
      </c>
      <c r="Y360" s="41">
        <f t="shared" si="144"/>
        <v>0</v>
      </c>
      <c r="Z360" s="42">
        <f t="shared" si="145"/>
        <v>0</v>
      </c>
      <c r="AA360" s="61">
        <f t="shared" si="139"/>
        <v>19.88750004768368</v>
      </c>
      <c r="AB360" s="35" t="str">
        <f t="shared" si="140"/>
        <v xml:space="preserve"> </v>
      </c>
      <c r="AC360" s="76" t="str">
        <f t="shared" si="147"/>
        <v/>
      </c>
      <c r="AD360" s="89">
        <f t="shared" si="151"/>
        <v>1</v>
      </c>
      <c r="AE360" s="168">
        <f t="shared" si="154"/>
        <v>0.11272531192412666</v>
      </c>
      <c r="AF360" s="165">
        <f t="shared" si="159"/>
        <v>0</v>
      </c>
      <c r="AG360" s="70" t="str">
        <f t="shared" si="149"/>
        <v/>
      </c>
      <c r="AH360" s="102">
        <f t="shared" si="152"/>
        <v>28.584001922607378</v>
      </c>
      <c r="AI360" s="6" t="str">
        <f t="shared" si="141"/>
        <v/>
      </c>
      <c r="AJ360" s="85">
        <f t="shared" si="157"/>
        <v>0</v>
      </c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CO360">
        <v>10.6</v>
      </c>
      <c r="CP360">
        <v>34.200000000000003</v>
      </c>
      <c r="CS360">
        <v>0</v>
      </c>
    </row>
    <row r="361" spans="1:97" ht="15.6">
      <c r="A361" s="27">
        <v>34692</v>
      </c>
      <c r="B361">
        <v>12.670000076293899</v>
      </c>
      <c r="C361">
        <v>27.629999160766602</v>
      </c>
      <c r="D361">
        <v>0</v>
      </c>
      <c r="E361">
        <v>42.629445074633502</v>
      </c>
      <c r="F361" s="36">
        <f t="shared" si="135"/>
        <v>5.8742035348421648</v>
      </c>
      <c r="G361" s="41">
        <f t="shared" si="142"/>
        <v>0</v>
      </c>
      <c r="H361" s="42">
        <f t="shared" si="143"/>
        <v>0</v>
      </c>
      <c r="I361" s="61">
        <f t="shared" si="136"/>
        <v>23.889999389648427</v>
      </c>
      <c r="J361" s="35" t="str">
        <f t="shared" si="137"/>
        <v xml:space="preserve"> </v>
      </c>
      <c r="K361" s="89" t="str">
        <f t="shared" si="146"/>
        <v/>
      </c>
      <c r="L361" s="89" t="str">
        <f t="shared" si="150"/>
        <v/>
      </c>
      <c r="M361" s="168">
        <f t="shared" si="155"/>
        <v>0</v>
      </c>
      <c r="N361" s="165">
        <f t="shared" si="158"/>
        <v>0</v>
      </c>
      <c r="O361" s="70" t="str">
        <f t="shared" si="148"/>
        <v/>
      </c>
      <c r="P361" s="102" t="str">
        <f t="shared" si="153"/>
        <v/>
      </c>
      <c r="Q361" s="6" t="str">
        <f t="shared" si="134"/>
        <v/>
      </c>
      <c r="R361" s="85">
        <f t="shared" si="156"/>
        <v>0</v>
      </c>
      <c r="S361" s="27">
        <v>35057</v>
      </c>
      <c r="T361">
        <v>7.1599998474121103</v>
      </c>
      <c r="U361">
        <v>23.4799995422363</v>
      </c>
      <c r="V361">
        <v>0</v>
      </c>
      <c r="W361">
        <v>42.629445074633502</v>
      </c>
      <c r="X361" s="36">
        <f t="shared" si="138"/>
        <v>5.3545358201238242</v>
      </c>
      <c r="Y361" s="41">
        <f t="shared" si="144"/>
        <v>0</v>
      </c>
      <c r="Z361" s="42">
        <f t="shared" si="145"/>
        <v>0</v>
      </c>
      <c r="AA361" s="61">
        <f t="shared" si="139"/>
        <v>19.399999618530252</v>
      </c>
      <c r="AB361" s="35" t="str">
        <f t="shared" si="140"/>
        <v xml:space="preserve"> </v>
      </c>
      <c r="AC361" s="76" t="str">
        <f t="shared" si="147"/>
        <v/>
      </c>
      <c r="AD361" s="89">
        <f t="shared" si="151"/>
        <v>1</v>
      </c>
      <c r="AE361" s="168">
        <f t="shared" si="154"/>
        <v>0.1154940261765656</v>
      </c>
      <c r="AF361" s="165">
        <f t="shared" si="159"/>
        <v>0</v>
      </c>
      <c r="AG361" s="70" t="str">
        <f t="shared" si="149"/>
        <v/>
      </c>
      <c r="AH361" s="102">
        <f t="shared" si="152"/>
        <v>24.564001464843681</v>
      </c>
      <c r="AI361" s="6" t="str">
        <f t="shared" si="141"/>
        <v/>
      </c>
      <c r="AJ361" s="85">
        <f t="shared" si="157"/>
        <v>0</v>
      </c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CO361" s="39">
        <v>11</v>
      </c>
      <c r="CP361">
        <v>32.5</v>
      </c>
      <c r="CS361">
        <v>0</v>
      </c>
    </row>
    <row r="362" spans="1:97" ht="15.6">
      <c r="A362" s="27">
        <v>34693</v>
      </c>
      <c r="B362">
        <v>11.6599998474121</v>
      </c>
      <c r="C362">
        <v>30.629999160766602</v>
      </c>
      <c r="D362">
        <v>0</v>
      </c>
      <c r="E362">
        <v>42.510568916463299</v>
      </c>
      <c r="F362" s="36">
        <f t="shared" si="135"/>
        <v>6.769304170395726</v>
      </c>
      <c r="G362" s="41">
        <f t="shared" si="142"/>
        <v>0</v>
      </c>
      <c r="H362" s="42">
        <f t="shared" si="143"/>
        <v>0</v>
      </c>
      <c r="I362" s="61">
        <f t="shared" si="136"/>
        <v>25.887499332427979</v>
      </c>
      <c r="J362" s="35" t="str">
        <f t="shared" si="137"/>
        <v xml:space="preserve"> </v>
      </c>
      <c r="K362" s="89" t="str">
        <f t="shared" si="146"/>
        <v/>
      </c>
      <c r="L362" s="89" t="str">
        <f t="shared" si="150"/>
        <v/>
      </c>
      <c r="M362" s="168">
        <f t="shared" si="155"/>
        <v>0</v>
      </c>
      <c r="N362" s="165">
        <f t="shared" si="158"/>
        <v>0</v>
      </c>
      <c r="O362" s="70" t="str">
        <f t="shared" si="148"/>
        <v/>
      </c>
      <c r="P362" s="102" t="str">
        <f t="shared" si="153"/>
        <v/>
      </c>
      <c r="Q362" s="6" t="str">
        <f t="shared" si="134"/>
        <v/>
      </c>
      <c r="R362" s="85">
        <f t="shared" si="156"/>
        <v>0</v>
      </c>
      <c r="S362" s="27">
        <v>35058</v>
      </c>
      <c r="T362">
        <v>8.8500003814697301</v>
      </c>
      <c r="U362">
        <v>27.280000686645501</v>
      </c>
      <c r="V362">
        <v>0</v>
      </c>
      <c r="W362">
        <v>42.510568916463299</v>
      </c>
      <c r="X362" s="36">
        <f t="shared" si="138"/>
        <v>6.1445796986455381</v>
      </c>
      <c r="Y362" s="41">
        <f t="shared" si="144"/>
        <v>0</v>
      </c>
      <c r="Z362" s="42">
        <f t="shared" si="145"/>
        <v>0</v>
      </c>
      <c r="AA362" s="61">
        <f t="shared" si="139"/>
        <v>22.672500610351559</v>
      </c>
      <c r="AB362" s="35" t="str">
        <f t="shared" si="140"/>
        <v xml:space="preserve"> </v>
      </c>
      <c r="AC362" s="76" t="str">
        <f t="shared" si="147"/>
        <v/>
      </c>
      <c r="AD362" s="89">
        <f t="shared" si="151"/>
        <v>1</v>
      </c>
      <c r="AE362" s="168">
        <f t="shared" si="154"/>
        <v>0</v>
      </c>
      <c r="AF362" s="165">
        <f t="shared" si="159"/>
        <v>0</v>
      </c>
      <c r="AG362" s="70" t="str">
        <f t="shared" si="149"/>
        <v/>
      </c>
      <c r="AH362" s="102">
        <f t="shared" si="152"/>
        <v>20.502001380920369</v>
      </c>
      <c r="AI362" s="6" t="str">
        <f t="shared" si="141"/>
        <v/>
      </c>
      <c r="AJ362" s="85">
        <f t="shared" si="157"/>
        <v>0</v>
      </c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CO362">
        <v>10</v>
      </c>
      <c r="CP362">
        <v>34.1</v>
      </c>
      <c r="CS362">
        <v>0</v>
      </c>
    </row>
    <row r="363" spans="1:97" ht="15.6">
      <c r="A363" s="27">
        <v>34694</v>
      </c>
      <c r="B363">
        <v>15.960000038146999</v>
      </c>
      <c r="C363">
        <v>32.069999694824197</v>
      </c>
      <c r="D363">
        <v>0</v>
      </c>
      <c r="E363">
        <v>42.385677986128897</v>
      </c>
      <c r="F363" s="36">
        <f t="shared" si="135"/>
        <v>6.6782204529965279</v>
      </c>
      <c r="G363" s="41">
        <f t="shared" si="142"/>
        <v>0</v>
      </c>
      <c r="H363" s="42">
        <f t="shared" si="143"/>
        <v>0</v>
      </c>
      <c r="I363" s="61">
        <f t="shared" si="136"/>
        <v>28.0424997806549</v>
      </c>
      <c r="J363" s="35" t="str">
        <f t="shared" si="137"/>
        <v xml:space="preserve"> </v>
      </c>
      <c r="K363" s="89" t="str">
        <f t="shared" si="146"/>
        <v/>
      </c>
      <c r="L363" s="89" t="str">
        <f t="shared" si="150"/>
        <v/>
      </c>
      <c r="M363" s="168">
        <f t="shared" si="155"/>
        <v>0</v>
      </c>
      <c r="N363" s="165">
        <f t="shared" si="158"/>
        <v>0</v>
      </c>
      <c r="O363" s="70" t="str">
        <f t="shared" si="148"/>
        <v/>
      </c>
      <c r="P363" s="102" t="str">
        <f t="shared" si="153"/>
        <v/>
      </c>
      <c r="Q363" s="6" t="str">
        <f t="shared" si="134"/>
        <v/>
      </c>
      <c r="R363" s="85">
        <f t="shared" si="156"/>
        <v>0</v>
      </c>
      <c r="S363" s="27">
        <v>35059</v>
      </c>
      <c r="T363">
        <v>8.7899999618530291</v>
      </c>
      <c r="U363">
        <v>30</v>
      </c>
      <c r="V363">
        <v>0</v>
      </c>
      <c r="W363">
        <v>42.385677986128897</v>
      </c>
      <c r="X363" s="36">
        <f t="shared" si="138"/>
        <v>6.816097333295188</v>
      </c>
      <c r="Y363" s="41">
        <f t="shared" si="144"/>
        <v>0</v>
      </c>
      <c r="Z363" s="42">
        <f t="shared" si="145"/>
        <v>0</v>
      </c>
      <c r="AA363" s="61">
        <f t="shared" si="139"/>
        <v>24.697499990463257</v>
      </c>
      <c r="AB363" s="35" t="str">
        <f t="shared" si="140"/>
        <v xml:space="preserve"> </v>
      </c>
      <c r="AC363" s="76" t="str">
        <f t="shared" si="147"/>
        <v/>
      </c>
      <c r="AD363" s="89">
        <f t="shared" si="151"/>
        <v>1</v>
      </c>
      <c r="AE363" s="168">
        <f t="shared" si="154"/>
        <v>0</v>
      </c>
      <c r="AF363" s="165">
        <f t="shared" si="159"/>
        <v>0</v>
      </c>
      <c r="AG363" s="70" t="str">
        <f t="shared" si="149"/>
        <v/>
      </c>
      <c r="AH363" s="102">
        <f t="shared" si="152"/>
        <v>19.602001190185533</v>
      </c>
      <c r="AI363" s="6" t="str">
        <f t="shared" si="141"/>
        <v/>
      </c>
      <c r="AJ363" s="85">
        <f t="shared" si="157"/>
        <v>0</v>
      </c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CO363">
        <v>16</v>
      </c>
      <c r="CP363">
        <v>40.299999999999997</v>
      </c>
      <c r="CS363">
        <v>0</v>
      </c>
    </row>
    <row r="364" spans="1:97" ht="15.6">
      <c r="A364" s="27">
        <v>34695</v>
      </c>
      <c r="B364">
        <v>13.7200002670288</v>
      </c>
      <c r="C364">
        <v>32.2700004577637</v>
      </c>
      <c r="D364">
        <v>0</v>
      </c>
      <c r="E364">
        <v>42.254950502561698</v>
      </c>
      <c r="F364" s="36">
        <f t="shared" si="135"/>
        <v>6.9697668340730665</v>
      </c>
      <c r="G364" s="41">
        <f t="shared" si="142"/>
        <v>0</v>
      </c>
      <c r="H364" s="42">
        <f t="shared" si="143"/>
        <v>0</v>
      </c>
      <c r="I364" s="61">
        <f t="shared" si="136"/>
        <v>27.632500410079977</v>
      </c>
      <c r="J364" s="35" t="str">
        <f t="shared" si="137"/>
        <v xml:space="preserve"> </v>
      </c>
      <c r="K364" s="89" t="str">
        <f t="shared" si="146"/>
        <v/>
      </c>
      <c r="L364" s="89" t="str">
        <f t="shared" si="150"/>
        <v/>
      </c>
      <c r="M364" s="168">
        <f t="shared" si="155"/>
        <v>0</v>
      </c>
      <c r="N364" s="165">
        <f t="shared" si="158"/>
        <v>0</v>
      </c>
      <c r="O364" s="70" t="str">
        <f t="shared" si="148"/>
        <v/>
      </c>
      <c r="P364" s="102" t="str">
        <f t="shared" si="153"/>
        <v/>
      </c>
      <c r="Q364" s="6" t="str">
        <f t="shared" si="134"/>
        <v/>
      </c>
      <c r="R364" s="85">
        <f t="shared" si="156"/>
        <v>0</v>
      </c>
      <c r="S364" s="27">
        <v>35060</v>
      </c>
      <c r="T364">
        <v>9.1499996185302699</v>
      </c>
      <c r="U364">
        <v>29.799999237060501</v>
      </c>
      <c r="V364">
        <v>0</v>
      </c>
      <c r="W364">
        <v>42.254950502561698</v>
      </c>
      <c r="X364" s="36">
        <f t="shared" si="138"/>
        <v>6.7191914930366297</v>
      </c>
      <c r="Y364" s="41">
        <f t="shared" si="144"/>
        <v>0</v>
      </c>
      <c r="Z364" s="42">
        <f t="shared" si="145"/>
        <v>0</v>
      </c>
      <c r="AA364" s="61">
        <f t="shared" si="139"/>
        <v>24.637499332427943</v>
      </c>
      <c r="AB364" s="35" t="str">
        <f t="shared" si="140"/>
        <v xml:space="preserve"> </v>
      </c>
      <c r="AC364" s="76" t="str">
        <f t="shared" si="147"/>
        <v/>
      </c>
      <c r="AD364" s="89">
        <f t="shared" si="151"/>
        <v>1</v>
      </c>
      <c r="AE364" s="168">
        <f t="shared" si="154"/>
        <v>0</v>
      </c>
      <c r="AF364" s="165">
        <f t="shared" si="159"/>
        <v>0</v>
      </c>
      <c r="AG364" s="70" t="str">
        <f t="shared" si="149"/>
        <v/>
      </c>
      <c r="AH364" s="102">
        <f t="shared" si="152"/>
        <v>17.985999679565388</v>
      </c>
      <c r="AI364" s="6" t="str">
        <f t="shared" si="141"/>
        <v/>
      </c>
      <c r="AJ364" s="85">
        <f t="shared" si="157"/>
        <v>0</v>
      </c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CO364">
        <v>12.3</v>
      </c>
      <c r="CP364">
        <v>41.8</v>
      </c>
      <c r="CS364">
        <v>0</v>
      </c>
    </row>
    <row r="365" spans="1:97" ht="15.6">
      <c r="A365" s="27">
        <v>34696</v>
      </c>
      <c r="B365">
        <v>13.670000076293899</v>
      </c>
      <c r="C365">
        <v>39.650001525878899</v>
      </c>
      <c r="D365">
        <v>0</v>
      </c>
      <c r="E365">
        <v>42.118564684692799</v>
      </c>
      <c r="F365" s="36">
        <f t="shared" si="135"/>
        <v>8.9603374610688622</v>
      </c>
      <c r="G365" s="41">
        <f t="shared" si="142"/>
        <v>0</v>
      </c>
      <c r="H365" s="42">
        <f t="shared" si="143"/>
        <v>0</v>
      </c>
      <c r="I365" s="61">
        <f t="shared" si="136"/>
        <v>33.155001163482652</v>
      </c>
      <c r="J365" s="35" t="str">
        <f t="shared" si="137"/>
        <v xml:space="preserve"> </v>
      </c>
      <c r="K365" s="89" t="str">
        <f t="shared" si="146"/>
        <v/>
      </c>
      <c r="L365" s="89" t="str">
        <f t="shared" si="150"/>
        <v/>
      </c>
      <c r="M365" s="168">
        <f t="shared" si="155"/>
        <v>0</v>
      </c>
      <c r="N365" s="165">
        <f t="shared" si="158"/>
        <v>0</v>
      </c>
      <c r="O365" s="70" t="str">
        <f t="shared" si="148"/>
        <v/>
      </c>
      <c r="P365" s="102" t="str">
        <f t="shared" si="153"/>
        <v/>
      </c>
      <c r="Q365" s="6" t="str">
        <f t="shared" si="134"/>
        <v/>
      </c>
      <c r="R365" s="85">
        <f t="shared" si="156"/>
        <v>0</v>
      </c>
      <c r="S365" s="27">
        <v>35061</v>
      </c>
      <c r="T365">
        <v>10.7600002288818</v>
      </c>
      <c r="U365">
        <v>25.909999847412099</v>
      </c>
      <c r="V365">
        <v>0</v>
      </c>
      <c r="W365">
        <v>42.118564684692799</v>
      </c>
      <c r="X365" s="36">
        <f t="shared" si="138"/>
        <v>5.561214993766832</v>
      </c>
      <c r="Y365" s="41">
        <f t="shared" si="144"/>
        <v>0</v>
      </c>
      <c r="Z365" s="42">
        <f t="shared" si="145"/>
        <v>0</v>
      </c>
      <c r="AA365" s="61">
        <f t="shared" si="139"/>
        <v>22.122499942779523</v>
      </c>
      <c r="AB365" s="35" t="str">
        <f t="shared" si="140"/>
        <v xml:space="preserve"> </v>
      </c>
      <c r="AC365" s="76" t="str">
        <f t="shared" si="147"/>
        <v/>
      </c>
      <c r="AD365" s="89" t="str">
        <f t="shared" si="151"/>
        <v/>
      </c>
      <c r="AE365" s="168">
        <f t="shared" si="154"/>
        <v>0</v>
      </c>
      <c r="AF365" s="165">
        <f t="shared" si="159"/>
        <v>0</v>
      </c>
      <c r="AG365" s="70" t="str">
        <f t="shared" si="149"/>
        <v/>
      </c>
      <c r="AH365" s="102" t="str">
        <f t="shared" si="152"/>
        <v/>
      </c>
      <c r="AI365" s="6" t="str">
        <f t="shared" si="141"/>
        <v/>
      </c>
      <c r="AJ365" s="85">
        <f t="shared" si="157"/>
        <v>0</v>
      </c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CO365">
        <v>9</v>
      </c>
      <c r="CP365">
        <v>37.5</v>
      </c>
      <c r="CS365">
        <v>0</v>
      </c>
    </row>
    <row r="366" spans="1:97" ht="15.6">
      <c r="A366" s="27">
        <v>34697</v>
      </c>
      <c r="B366">
        <v>11.699999809265099</v>
      </c>
      <c r="C366">
        <v>25.440000534057599</v>
      </c>
      <c r="D366">
        <v>0</v>
      </c>
      <c r="E366">
        <v>41.976698751453398</v>
      </c>
      <c r="F366" s="36">
        <f t="shared" si="135"/>
        <v>5.3125950485643418</v>
      </c>
      <c r="G366" s="41">
        <f t="shared" si="142"/>
        <v>0</v>
      </c>
      <c r="H366" s="42">
        <f t="shared" si="143"/>
        <v>0</v>
      </c>
      <c r="I366" s="61">
        <f t="shared" si="136"/>
        <v>22.005000352859476</v>
      </c>
      <c r="J366" s="35" t="str">
        <f t="shared" si="137"/>
        <v xml:space="preserve"> </v>
      </c>
      <c r="K366" s="89" t="str">
        <f t="shared" si="146"/>
        <v/>
      </c>
      <c r="L366" s="89" t="str">
        <f t="shared" si="150"/>
        <v/>
      </c>
      <c r="M366" s="168">
        <f t="shared" si="155"/>
        <v>0</v>
      </c>
      <c r="N366" s="165">
        <f t="shared" si="158"/>
        <v>0</v>
      </c>
      <c r="O366" s="70" t="str">
        <f t="shared" si="148"/>
        <v/>
      </c>
      <c r="P366" s="102" t="str">
        <f t="shared" si="153"/>
        <v/>
      </c>
      <c r="Q366" s="6" t="str">
        <f t="shared" si="134"/>
        <v/>
      </c>
      <c r="R366" s="85">
        <f t="shared" si="156"/>
        <v>0</v>
      </c>
      <c r="S366" s="27">
        <v>35062</v>
      </c>
      <c r="T366">
        <v>10.7200002670288</v>
      </c>
      <c r="U366">
        <v>31.2600002288818</v>
      </c>
      <c r="V366">
        <v>0</v>
      </c>
      <c r="W366">
        <v>41.976698751453398</v>
      </c>
      <c r="X366" s="36">
        <f t="shared" si="138"/>
        <v>6.9277153343244029</v>
      </c>
      <c r="Y366" s="41">
        <f t="shared" si="144"/>
        <v>0</v>
      </c>
      <c r="Z366" s="42">
        <f t="shared" si="145"/>
        <v>0</v>
      </c>
      <c r="AA366" s="61">
        <f t="shared" si="139"/>
        <v>26.125000238418551</v>
      </c>
      <c r="AB366" s="35" t="str">
        <f t="shared" si="140"/>
        <v xml:space="preserve"> </v>
      </c>
      <c r="AC366" s="76" t="str">
        <f t="shared" si="147"/>
        <v/>
      </c>
      <c r="AD366" s="89" t="str">
        <f t="shared" si="151"/>
        <v/>
      </c>
      <c r="AE366" s="168">
        <f t="shared" si="154"/>
        <v>0</v>
      </c>
      <c r="AF366" s="165">
        <f t="shared" si="159"/>
        <v>0</v>
      </c>
      <c r="AG366" s="70" t="str">
        <f t="shared" si="149"/>
        <v/>
      </c>
      <c r="AH366" s="102" t="str">
        <f t="shared" si="152"/>
        <v/>
      </c>
      <c r="AI366" s="6" t="str">
        <f t="shared" si="141"/>
        <v/>
      </c>
      <c r="AJ366" s="85">
        <f t="shared" si="157"/>
        <v>0</v>
      </c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CO366">
        <v>9.8000000000000007</v>
      </c>
      <c r="CP366">
        <v>39.299999999999997</v>
      </c>
      <c r="CS366">
        <v>0</v>
      </c>
    </row>
    <row r="367" spans="1:97" ht="15.6">
      <c r="A367" s="27">
        <v>34698</v>
      </c>
      <c r="B367">
        <v>12.0900001525879</v>
      </c>
      <c r="C367">
        <v>28.219999313354499</v>
      </c>
      <c r="D367">
        <v>0</v>
      </c>
      <c r="E367">
        <v>41.829530921774797</v>
      </c>
      <c r="F367" s="36">
        <f t="shared" si="135"/>
        <v>5.9859200390996383</v>
      </c>
      <c r="G367" s="41">
        <f t="shared" si="142"/>
        <v>0</v>
      </c>
      <c r="H367" s="42">
        <f t="shared" si="143"/>
        <v>0</v>
      </c>
      <c r="I367" s="61">
        <f t="shared" si="136"/>
        <v>24.187499523162849</v>
      </c>
      <c r="J367" s="35" t="str">
        <f t="shared" si="137"/>
        <v xml:space="preserve"> </v>
      </c>
      <c r="K367" s="89" t="str">
        <f t="shared" si="146"/>
        <v/>
      </c>
      <c r="L367" s="89" t="str">
        <f t="shared" si="150"/>
        <v/>
      </c>
      <c r="M367" s="168">
        <f t="shared" si="155"/>
        <v>0</v>
      </c>
      <c r="N367" s="165">
        <f t="shared" si="158"/>
        <v>0</v>
      </c>
      <c r="O367" s="70" t="str">
        <f t="shared" si="148"/>
        <v/>
      </c>
      <c r="P367" s="102" t="str">
        <f t="shared" si="153"/>
        <v/>
      </c>
      <c r="Q367" s="6" t="str">
        <f t="shared" si="134"/>
        <v/>
      </c>
      <c r="R367" s="85">
        <f t="shared" si="156"/>
        <v>0</v>
      </c>
      <c r="S367" s="27">
        <v>35063</v>
      </c>
      <c r="T367">
        <v>12.4899997711182</v>
      </c>
      <c r="U367">
        <v>33.7299995422363</v>
      </c>
      <c r="V367">
        <v>0</v>
      </c>
      <c r="W367">
        <v>41.829530921774797</v>
      </c>
      <c r="X367" s="36">
        <f t="shared" si="138"/>
        <v>7.4037453993683187</v>
      </c>
      <c r="Y367" s="41">
        <f t="shared" si="144"/>
        <v>0</v>
      </c>
      <c r="Z367" s="42">
        <f t="shared" si="145"/>
        <v>0</v>
      </c>
      <c r="AA367" s="61">
        <f t="shared" si="139"/>
        <v>28.419999599456773</v>
      </c>
      <c r="AB367" s="35" t="str">
        <f t="shared" si="140"/>
        <v xml:space="preserve"> </v>
      </c>
      <c r="AC367" s="76" t="str">
        <f t="shared" si="147"/>
        <v/>
      </c>
      <c r="AD367" s="89" t="str">
        <f t="shared" si="151"/>
        <v/>
      </c>
      <c r="AE367" s="168">
        <f t="shared" si="154"/>
        <v>0</v>
      </c>
      <c r="AF367" s="165">
        <f t="shared" si="159"/>
        <v>0</v>
      </c>
      <c r="AG367" s="70" t="str">
        <f t="shared" si="149"/>
        <v/>
      </c>
      <c r="AH367" s="102" t="str">
        <f t="shared" si="152"/>
        <v/>
      </c>
      <c r="AI367" s="6" t="str">
        <f t="shared" si="141"/>
        <v/>
      </c>
      <c r="AJ367" s="85">
        <f t="shared" si="157"/>
        <v>0</v>
      </c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CO367">
        <v>15.3</v>
      </c>
      <c r="CP367">
        <v>39.1</v>
      </c>
      <c r="CS367">
        <v>0</v>
      </c>
    </row>
    <row r="368" spans="1:97" ht="15.6">
      <c r="A368" s="27">
        <v>34699</v>
      </c>
      <c r="B368">
        <v>13.3699998855591</v>
      </c>
      <c r="C368">
        <v>32.430000305175803</v>
      </c>
      <c r="D368">
        <v>0</v>
      </c>
      <c r="E368">
        <v>41.677239414588101</v>
      </c>
      <c r="F368" s="36">
        <f t="shared" si="135"/>
        <v>6.952108790905803</v>
      </c>
      <c r="G368" s="41">
        <f t="shared" si="142"/>
        <v>0</v>
      </c>
      <c r="H368" s="42">
        <f t="shared" si="143"/>
        <v>0</v>
      </c>
      <c r="I368" s="61">
        <f t="shared" si="136"/>
        <v>27.665000200271628</v>
      </c>
      <c r="J368" s="35" t="str">
        <f t="shared" si="137"/>
        <v xml:space="preserve"> </v>
      </c>
      <c r="K368" s="89" t="str">
        <f t="shared" si="146"/>
        <v/>
      </c>
      <c r="L368" s="89" t="str">
        <f t="shared" si="150"/>
        <v/>
      </c>
      <c r="M368" s="168">
        <f t="shared" si="155"/>
        <v>0</v>
      </c>
      <c r="N368" s="165">
        <f t="shared" si="158"/>
        <v>0</v>
      </c>
      <c r="O368" s="70" t="str">
        <f t="shared" si="148"/>
        <v/>
      </c>
      <c r="P368" s="102" t="str">
        <f t="shared" si="153"/>
        <v/>
      </c>
      <c r="Q368" s="6" t="str">
        <f t="shared" si="134"/>
        <v/>
      </c>
      <c r="R368" s="85">
        <f t="shared" si="156"/>
        <v>0</v>
      </c>
      <c r="S368" s="27">
        <v>35064</v>
      </c>
      <c r="T368">
        <v>17.25</v>
      </c>
      <c r="U368">
        <v>33.549999237060497</v>
      </c>
      <c r="V368">
        <v>3.5999999046325701</v>
      </c>
      <c r="W368">
        <v>41.677239414588101</v>
      </c>
      <c r="X368" s="36">
        <f t="shared" si="138"/>
        <v>6.8239876385143416</v>
      </c>
      <c r="Y368" s="41">
        <f t="shared" si="144"/>
        <v>0</v>
      </c>
      <c r="Z368" s="42">
        <f t="shared" si="145"/>
        <v>0</v>
      </c>
      <c r="AA368" s="61">
        <f t="shared" si="139"/>
        <v>29.474999427795375</v>
      </c>
      <c r="AB368" s="35" t="str">
        <f t="shared" si="140"/>
        <v xml:space="preserve"> </v>
      </c>
      <c r="AC368" s="76" t="str">
        <f t="shared" si="147"/>
        <v/>
      </c>
      <c r="AD368" s="89" t="str">
        <f t="shared" si="151"/>
        <v/>
      </c>
      <c r="AE368" s="168">
        <f t="shared" si="154"/>
        <v>0</v>
      </c>
      <c r="AF368" s="165">
        <f t="shared" si="159"/>
        <v>0</v>
      </c>
      <c r="AG368" s="70" t="str">
        <f t="shared" si="149"/>
        <v/>
      </c>
      <c r="AH368" s="102" t="str">
        <f t="shared" si="152"/>
        <v/>
      </c>
      <c r="AI368" s="6" t="str">
        <f t="shared" si="141"/>
        <v/>
      </c>
      <c r="AJ368" s="85">
        <f t="shared" si="157"/>
        <v>0</v>
      </c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CO368">
        <v>14</v>
      </c>
      <c r="CP368">
        <v>42.1</v>
      </c>
      <c r="CS368">
        <v>0</v>
      </c>
    </row>
    <row r="369" spans="1:47" ht="15.6">
      <c r="A369" s="27"/>
      <c r="F369" s="34"/>
      <c r="G369" s="38"/>
      <c r="H369" s="40"/>
      <c r="J369" s="35"/>
      <c r="K369" s="93"/>
      <c r="M369" s="37"/>
      <c r="N369" s="37"/>
      <c r="O369" s="71"/>
      <c r="R369" s="60"/>
      <c r="AB369" s="35">
        <f>SUM(AB4:AB368)</f>
        <v>182</v>
      </c>
      <c r="AC369" s="77"/>
      <c r="AE369" s="37"/>
      <c r="AF369" s="37"/>
      <c r="AG369" s="71"/>
      <c r="AH369" s="71"/>
      <c r="AJ369" s="60">
        <f>SUM(AJ4:AJ368)</f>
        <v>126</v>
      </c>
      <c r="AK369" s="37"/>
      <c r="AL369" s="37"/>
      <c r="AM369" s="37"/>
      <c r="AN369" s="37"/>
      <c r="AO369" s="37"/>
      <c r="AP369" s="37"/>
      <c r="AQ369" s="37"/>
      <c r="AR369" s="37"/>
      <c r="AS369" s="37"/>
      <c r="AT369" s="37"/>
      <c r="AU369" s="37"/>
    </row>
  </sheetData>
  <mergeCells count="3">
    <mergeCell ref="CO1:CR1"/>
    <mergeCell ref="B2:D2"/>
    <mergeCell ref="S2:V2"/>
  </mergeCells>
  <conditionalFormatting sqref="AN108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13:AK368">
    <cfRule type="cellIs" dxfId="4" priority="24" operator="equal">
      <formula>1</formula>
    </cfRule>
  </conditionalFormatting>
  <conditionalFormatting sqref="AN95">
    <cfRule type="cellIs" priority="23" operator="greaterThan">
      <formula>0</formula>
    </cfRule>
  </conditionalFormatting>
  <conditionalFormatting sqref="AJ13:AJ15">
    <cfRule type="cellIs" dxfId="3" priority="21" operator="greaterThan">
      <formula>0</formula>
    </cfRule>
  </conditionalFormatting>
  <conditionalFormatting sqref="R4:R15">
    <cfRule type="cellIs" dxfId="2" priority="18" operator="greaterThan">
      <formula>0</formula>
    </cfRule>
  </conditionalFormatting>
  <conditionalFormatting sqref="R16:R368">
    <cfRule type="cellIs" dxfId="1" priority="3" operator="greaterThan">
      <formula>0</formula>
    </cfRule>
  </conditionalFormatting>
  <conditionalFormatting sqref="AJ16:AJ368">
    <cfRule type="cellIs" dxfId="0" priority="2" operator="greaterThan">
      <formula>0</formula>
    </cfRule>
  </conditionalFormatting>
  <pageMargins left="0.7" right="0.7" top="0.75" bottom="0.75" header="0.3" footer="0.3"/>
  <pageSetup paperSize="9" orientation="portrait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Q128"/>
  <sheetViews>
    <sheetView topLeftCell="A34" workbookViewId="0">
      <selection activeCell="Y87" sqref="Y87"/>
    </sheetView>
  </sheetViews>
  <sheetFormatPr defaultColWidth="8.77734375" defaultRowHeight="14.4"/>
  <cols>
    <col min="2" max="2" width="8.44140625" customWidth="1"/>
    <col min="3" max="3" width="13.77734375" customWidth="1"/>
    <col min="4" max="4" width="10.33203125" customWidth="1"/>
    <col min="12" max="12" width="10.44140625" customWidth="1"/>
    <col min="19" max="19" width="11.77734375" customWidth="1"/>
    <col min="22" max="22" width="4.44140625" customWidth="1"/>
    <col min="23" max="23" width="16.44140625" customWidth="1"/>
    <col min="37" max="37" width="9.33203125" bestFit="1" customWidth="1"/>
    <col min="38" max="38" width="10.33203125" bestFit="1" customWidth="1"/>
  </cols>
  <sheetData>
    <row r="1" spans="1:43" ht="24" customHeight="1">
      <c r="A1" s="17" t="s">
        <v>137</v>
      </c>
      <c r="L1" s="173" t="s">
        <v>149</v>
      </c>
      <c r="M1" s="174"/>
      <c r="N1" s="174"/>
      <c r="O1" s="174"/>
      <c r="P1" s="175" t="s">
        <v>163</v>
      </c>
      <c r="Q1" s="174"/>
      <c r="R1" s="174"/>
      <c r="S1" s="171"/>
      <c r="T1" s="171"/>
      <c r="U1" s="171"/>
      <c r="V1" s="171"/>
      <c r="W1" s="172"/>
      <c r="AC1" t="s">
        <v>152</v>
      </c>
    </row>
    <row r="2" spans="1:43" ht="15" thickBot="1">
      <c r="A2" t="s">
        <v>75</v>
      </c>
      <c r="B2" t="s">
        <v>78</v>
      </c>
      <c r="C2" t="s">
        <v>76</v>
      </c>
      <c r="D2" t="s">
        <v>141</v>
      </c>
      <c r="E2" t="s">
        <v>140</v>
      </c>
      <c r="L2" s="160" t="s">
        <v>158</v>
      </c>
      <c r="M2" s="149"/>
      <c r="N2" s="149"/>
      <c r="O2" s="149"/>
      <c r="Q2" t="s">
        <v>136</v>
      </c>
      <c r="AC2" s="323" t="s">
        <v>81</v>
      </c>
      <c r="AD2" s="323"/>
      <c r="AE2" s="323"/>
      <c r="AF2" s="323"/>
      <c r="AG2" s="323"/>
      <c r="AH2" s="323"/>
      <c r="AI2" s="323"/>
      <c r="AJ2" s="323"/>
      <c r="AK2" s="124"/>
    </row>
    <row r="3" spans="1:43" ht="30" thickBot="1">
      <c r="A3">
        <v>3</v>
      </c>
      <c r="E3" s="147">
        <f>IF(AND(A3&lt;21.5,A3&gt;4.5),$I$7*A3*(A3-$I$4)*(($I$5-A3)^(1/$I$6)),0)</f>
        <v>0</v>
      </c>
      <c r="F3" s="147">
        <f>IF(AND(A3&lt;21.5,A3&gt;4.5),0.000325*A3*(A3-4.5)*((21.5-A3)^(1/3.5)),0)</f>
        <v>0</v>
      </c>
      <c r="G3" t="s">
        <v>134</v>
      </c>
      <c r="L3" s="149" t="s">
        <v>122</v>
      </c>
      <c r="M3" s="161" t="s">
        <v>142</v>
      </c>
      <c r="N3" s="149">
        <v>4.5</v>
      </c>
      <c r="O3" s="149" t="s">
        <v>131</v>
      </c>
      <c r="Q3" t="s">
        <v>75</v>
      </c>
      <c r="R3" t="s">
        <v>63</v>
      </c>
      <c r="S3" s="1" t="s">
        <v>135</v>
      </c>
      <c r="T3" t="s">
        <v>130</v>
      </c>
      <c r="AC3" s="125" t="s">
        <v>82</v>
      </c>
      <c r="AD3" s="125" t="s">
        <v>83</v>
      </c>
      <c r="AE3" s="124"/>
      <c r="AF3" s="124"/>
      <c r="AG3" s="124"/>
      <c r="AH3" s="124"/>
      <c r="AI3" s="124"/>
      <c r="AJ3" s="124"/>
      <c r="AK3" s="124"/>
      <c r="AP3" t="s">
        <v>100</v>
      </c>
      <c r="AQ3">
        <v>5</v>
      </c>
    </row>
    <row r="4" spans="1:43" ht="16.2" thickTop="1">
      <c r="A4">
        <v>3.5</v>
      </c>
      <c r="E4" s="147">
        <f t="shared" ref="E4:E26" si="0">IF(AND(A4&lt;21.5,A4&gt;4.5),$I$7*A4*(A4-$I$4)*(($I$5-A4)^(1/$I$6)),0)</f>
        <v>0</v>
      </c>
      <c r="F4" s="147">
        <f t="shared" ref="F4:F27" si="1">IF(AND(A4&lt;21.5,A4&gt;4.5),0.000325*A4*(A4-4.5)*((21.5-A4)^(1/3.5)),0)</f>
        <v>0</v>
      </c>
      <c r="G4" s="150" t="s">
        <v>122</v>
      </c>
      <c r="H4" s="151" t="s">
        <v>124</v>
      </c>
      <c r="I4" s="151">
        <v>4.5</v>
      </c>
      <c r="J4" s="152" t="s">
        <v>131</v>
      </c>
      <c r="L4" s="149" t="s">
        <v>123</v>
      </c>
      <c r="M4" s="154" t="s">
        <v>143</v>
      </c>
      <c r="N4" s="149">
        <v>21.5</v>
      </c>
      <c r="O4" s="149" t="s">
        <v>131</v>
      </c>
      <c r="Q4">
        <v>3</v>
      </c>
      <c r="T4" s="147">
        <f t="shared" ref="T4:T38" si="2">$I$7*Q4*(Q4-$I$4)*(($I$5-Q4)^(1/$I$6))</f>
        <v>-3.5371519535815775E-3</v>
      </c>
      <c r="AC4" s="324" t="s">
        <v>84</v>
      </c>
      <c r="AD4" s="326" t="s">
        <v>85</v>
      </c>
      <c r="AE4" s="327"/>
      <c r="AF4" s="327"/>
      <c r="AG4" s="327"/>
      <c r="AH4" s="327"/>
      <c r="AI4" s="327" t="s">
        <v>86</v>
      </c>
      <c r="AJ4" s="328"/>
      <c r="AK4" s="124"/>
      <c r="AM4" t="s">
        <v>96</v>
      </c>
      <c r="AN4" t="s">
        <v>97</v>
      </c>
      <c r="AO4" t="s">
        <v>63</v>
      </c>
      <c r="AP4" t="s">
        <v>99</v>
      </c>
      <c r="AQ4" t="s">
        <v>102</v>
      </c>
    </row>
    <row r="5" spans="1:43" ht="16.2" thickBot="1">
      <c r="A5">
        <v>4</v>
      </c>
      <c r="E5" s="147">
        <f t="shared" si="0"/>
        <v>0</v>
      </c>
      <c r="F5" s="147">
        <f t="shared" si="1"/>
        <v>0</v>
      </c>
      <c r="G5" s="153" t="s">
        <v>123</v>
      </c>
      <c r="H5" s="6" t="s">
        <v>125</v>
      </c>
      <c r="I5" s="154">
        <v>21.5</v>
      </c>
      <c r="J5" s="155" t="s">
        <v>131</v>
      </c>
      <c r="L5" s="149" t="s">
        <v>127</v>
      </c>
      <c r="M5" s="149" t="s">
        <v>126</v>
      </c>
      <c r="N5" s="149">
        <v>3.5</v>
      </c>
      <c r="O5" s="149" t="s">
        <v>132</v>
      </c>
      <c r="Q5">
        <v>4</v>
      </c>
      <c r="T5" s="147">
        <f t="shared" si="2"/>
        <v>-1.5452050670857586E-3</v>
      </c>
      <c r="AC5" s="325"/>
      <c r="AD5" s="126" t="s">
        <v>87</v>
      </c>
      <c r="AE5" s="127" t="s">
        <v>88</v>
      </c>
      <c r="AF5" s="127" t="s">
        <v>89</v>
      </c>
      <c r="AG5" s="127" t="s">
        <v>90</v>
      </c>
      <c r="AH5" s="127" t="s">
        <v>91</v>
      </c>
      <c r="AI5" s="127" t="s">
        <v>92</v>
      </c>
      <c r="AJ5" s="128" t="s">
        <v>93</v>
      </c>
      <c r="AK5" s="124"/>
      <c r="AL5" t="s">
        <v>95</v>
      </c>
      <c r="AM5">
        <v>19</v>
      </c>
      <c r="AN5" s="121">
        <f>$AJ$6*AM5+$AI$6</f>
        <v>0.1240280041790823</v>
      </c>
      <c r="AO5" s="121">
        <f>1/AN5</f>
        <v>8.062695248696528</v>
      </c>
      <c r="AP5">
        <f>(AM5-$AQ$3)*AO5</f>
        <v>112.87773348175139</v>
      </c>
      <c r="AQ5">
        <f>1/((0.008*AM5)-0.019)</f>
        <v>7.518796992481203</v>
      </c>
    </row>
    <row r="6" spans="1:43" ht="15.6" thickTop="1" thickBot="1">
      <c r="A6" s="120">
        <v>4.4972099999999999</v>
      </c>
      <c r="B6" s="120">
        <f t="shared" ref="B6:B20" si="3">1/(C6/100)</f>
        <v>44.85049088862278</v>
      </c>
      <c r="C6" s="120">
        <v>2.2296299999999998</v>
      </c>
      <c r="D6" s="147">
        <f>C6/100</f>
        <v>2.2296299999999998E-2</v>
      </c>
      <c r="E6" s="147">
        <f t="shared" si="0"/>
        <v>0</v>
      </c>
      <c r="F6" s="147">
        <f t="shared" si="1"/>
        <v>0</v>
      </c>
      <c r="G6" s="153" t="s">
        <v>127</v>
      </c>
      <c r="H6" s="6" t="s">
        <v>126</v>
      </c>
      <c r="I6" s="6">
        <v>3.22424</v>
      </c>
      <c r="J6" s="155" t="s">
        <v>132</v>
      </c>
      <c r="L6" s="149" t="s">
        <v>127</v>
      </c>
      <c r="M6" s="149" t="s">
        <v>133</v>
      </c>
      <c r="N6" s="149">
        <v>3.8000000000000002E-4</v>
      </c>
      <c r="O6" s="149" t="s">
        <v>130</v>
      </c>
      <c r="Q6">
        <v>4.5</v>
      </c>
      <c r="R6">
        <v>44.85049088862278</v>
      </c>
      <c r="S6" s="147">
        <f>1/R6</f>
        <v>2.2296299999999998E-2</v>
      </c>
      <c r="T6" s="147">
        <f t="shared" si="2"/>
        <v>0</v>
      </c>
      <c r="U6" t="s">
        <v>80</v>
      </c>
      <c r="AC6" s="129" t="s">
        <v>80</v>
      </c>
      <c r="AD6" s="130">
        <v>0.94635210310420448</v>
      </c>
      <c r="AE6" s="131">
        <v>335.16113397520832</v>
      </c>
      <c r="AF6" s="132">
        <v>1</v>
      </c>
      <c r="AG6" s="132">
        <v>19</v>
      </c>
      <c r="AH6" s="133">
        <v>1.5791028460969679E-13</v>
      </c>
      <c r="AI6" s="133">
        <v>-1.8917802339775691E-2</v>
      </c>
      <c r="AJ6" s="134">
        <v>7.5234635009925254E-3</v>
      </c>
      <c r="AK6" s="124"/>
      <c r="AM6">
        <f>AM5-1</f>
        <v>18</v>
      </c>
      <c r="AN6" s="121">
        <f t="shared" ref="AN6:AN24" si="4">$AJ$6*AM6+$AI$6</f>
        <v>0.11650454067808977</v>
      </c>
      <c r="AO6" s="121">
        <f t="shared" ref="AO6:AO24" si="5">1/AN6</f>
        <v>8.5833564441326828</v>
      </c>
      <c r="AP6">
        <f t="shared" ref="AP6:AP18" si="6">(AM6-$AQ$3)*AO6</f>
        <v>111.58363377372487</v>
      </c>
      <c r="AQ6">
        <f t="shared" ref="AQ6:AQ18" si="7">1/((0.008*AM6)-0.019)</f>
        <v>7.9999999999999982</v>
      </c>
    </row>
    <row r="7" spans="1:43" ht="16.8" thickTop="1" thickBot="1">
      <c r="A7" s="120">
        <v>7.4953399999999997</v>
      </c>
      <c r="B7" s="120">
        <f t="shared" si="3"/>
        <v>30.133915118787897</v>
      </c>
      <c r="C7" s="120">
        <v>3.3185199999999999</v>
      </c>
      <c r="D7" s="147">
        <f t="shared" ref="D7:D27" si="8">C7/100</f>
        <v>3.3185199999999998E-2</v>
      </c>
      <c r="E7" s="147">
        <f t="shared" si="0"/>
        <v>1.6187572246494298E-2</v>
      </c>
      <c r="F7" s="147">
        <f t="shared" si="1"/>
        <v>1.5510552693637382E-2</v>
      </c>
      <c r="G7" s="156" t="s">
        <v>127</v>
      </c>
      <c r="H7" s="157" t="s">
        <v>133</v>
      </c>
      <c r="I7" s="169">
        <v>3.1799999999999998E-4</v>
      </c>
      <c r="J7" s="158" t="s">
        <v>132</v>
      </c>
      <c r="L7" s="149" t="s">
        <v>129</v>
      </c>
      <c r="M7" s="149" t="s">
        <v>144</v>
      </c>
      <c r="N7" s="149">
        <v>19.131236147014885</v>
      </c>
      <c r="O7" s="149" t="s">
        <v>130</v>
      </c>
      <c r="Q7" s="120">
        <v>4.7314800000000004</v>
      </c>
      <c r="R7" s="120">
        <v>51.584400000000002</v>
      </c>
      <c r="S7" s="147">
        <f t="shared" ref="S7:S34" si="9">1/R7</f>
        <v>1.9385705756003752E-2</v>
      </c>
      <c r="T7" s="147">
        <f t="shared" si="2"/>
        <v>8.3505559406523355E-4</v>
      </c>
      <c r="AC7" s="329" t="s">
        <v>94</v>
      </c>
      <c r="AD7" s="329"/>
      <c r="AE7" s="329"/>
      <c r="AF7" s="329"/>
      <c r="AG7" s="329"/>
      <c r="AH7" s="329"/>
      <c r="AI7" s="329"/>
      <c r="AJ7" s="329"/>
      <c r="AK7" s="124"/>
      <c r="AM7">
        <f t="shared" ref="AM7:AM24" si="10">AM6-1</f>
        <v>17</v>
      </c>
      <c r="AN7" s="121">
        <f t="shared" si="4"/>
        <v>0.10898107717709724</v>
      </c>
      <c r="AO7" s="121">
        <f t="shared" si="5"/>
        <v>9.1759048992970822</v>
      </c>
      <c r="AP7">
        <f t="shared" si="6"/>
        <v>110.11085879156499</v>
      </c>
      <c r="AQ7">
        <f t="shared" si="7"/>
        <v>8.5470085470085468</v>
      </c>
    </row>
    <row r="8" spans="1:43" ht="15.6">
      <c r="A8" s="120">
        <v>8.8640600000000003</v>
      </c>
      <c r="B8" s="120">
        <f t="shared" si="3"/>
        <v>17.857142857142858</v>
      </c>
      <c r="C8" s="120">
        <v>5.6</v>
      </c>
      <c r="D8" s="147">
        <f t="shared" si="8"/>
        <v>5.5999999999999994E-2</v>
      </c>
      <c r="E8" s="147">
        <f t="shared" si="0"/>
        <v>2.7015609755999145E-2</v>
      </c>
      <c r="F8" s="147">
        <f t="shared" si="1"/>
        <v>2.5950861313294219E-2</v>
      </c>
      <c r="G8" t="s">
        <v>129</v>
      </c>
      <c r="H8" t="s">
        <v>128</v>
      </c>
      <c r="I8">
        <f>(2*I6*I5+(I6+1)*I4+(4*I6^2*I5^2 + (I6+1)^2*I4^2-4*I6^2*I5*I4)^0.5)/(4*I6+2)</f>
        <v>18.956263567457249</v>
      </c>
      <c r="J8" t="s">
        <v>130</v>
      </c>
      <c r="L8" t="s">
        <v>134</v>
      </c>
      <c r="Q8" s="120">
        <v>7.4953399999999997</v>
      </c>
      <c r="R8">
        <v>30.133915118787897</v>
      </c>
      <c r="S8" s="147">
        <f t="shared" si="9"/>
        <v>3.3185199999999998E-2</v>
      </c>
      <c r="T8" s="147">
        <f t="shared" si="2"/>
        <v>1.6187572246494298E-2</v>
      </c>
      <c r="AK8" t="s">
        <v>98</v>
      </c>
      <c r="AM8">
        <f t="shared" si="10"/>
        <v>16</v>
      </c>
      <c r="AN8" s="121">
        <f t="shared" si="4"/>
        <v>0.10145761367610472</v>
      </c>
      <c r="AO8" s="121">
        <f t="shared" si="5"/>
        <v>9.8563327459328942</v>
      </c>
      <c r="AP8">
        <f t="shared" si="6"/>
        <v>108.41966020526183</v>
      </c>
      <c r="AQ8">
        <f t="shared" si="7"/>
        <v>9.1743119266055047</v>
      </c>
    </row>
    <row r="9" spans="1:43" ht="16.8">
      <c r="A9" s="120">
        <v>9.8417100000000008</v>
      </c>
      <c r="B9" s="120">
        <f t="shared" si="3"/>
        <v>17.857142857142858</v>
      </c>
      <c r="C9" s="120">
        <v>5.6</v>
      </c>
      <c r="D9" s="147">
        <f t="shared" si="8"/>
        <v>5.5999999999999994E-2</v>
      </c>
      <c r="E9" s="147">
        <f t="shared" si="0"/>
        <v>3.5809267727985636E-2</v>
      </c>
      <c r="F9" s="147">
        <f t="shared" si="1"/>
        <v>3.4465695506435585E-2</v>
      </c>
      <c r="G9" s="159" t="s">
        <v>129</v>
      </c>
      <c r="H9" t="s">
        <v>128</v>
      </c>
      <c r="I9" s="159">
        <v>19</v>
      </c>
      <c r="J9" s="159" t="s">
        <v>139</v>
      </c>
      <c r="K9" t="s">
        <v>159</v>
      </c>
      <c r="Q9" s="120">
        <v>7.7129599999999998</v>
      </c>
      <c r="R9" s="120">
        <v>30.9986</v>
      </c>
      <c r="S9" s="147">
        <f t="shared" si="9"/>
        <v>3.2259521397740541E-2</v>
      </c>
      <c r="T9" s="147">
        <f t="shared" si="2"/>
        <v>1.7781203553623642E-2</v>
      </c>
      <c r="W9" s="202" t="s">
        <v>302</v>
      </c>
      <c r="AM9">
        <f t="shared" si="10"/>
        <v>15</v>
      </c>
      <c r="AN9" s="121">
        <f t="shared" si="4"/>
        <v>9.3934150175112197E-2</v>
      </c>
      <c r="AO9" s="121">
        <f t="shared" si="5"/>
        <v>10.645755544025238</v>
      </c>
      <c r="AP9">
        <f t="shared" si="6"/>
        <v>106.45755544025238</v>
      </c>
      <c r="AQ9">
        <f t="shared" si="7"/>
        <v>9.9009900990099009</v>
      </c>
    </row>
    <row r="10" spans="1:43">
      <c r="A10" s="120">
        <v>11.4711</v>
      </c>
      <c r="B10" s="120">
        <f t="shared" si="3"/>
        <v>16.917296413025642</v>
      </c>
      <c r="C10" s="120">
        <v>5.9111099999999999</v>
      </c>
      <c r="D10" s="147">
        <f t="shared" si="8"/>
        <v>5.91111E-2</v>
      </c>
      <c r="E10" s="147">
        <f t="shared" si="0"/>
        <v>5.198437413221306E-2</v>
      </c>
      <c r="F10" s="147">
        <f t="shared" si="1"/>
        <v>5.0218312065073524E-2</v>
      </c>
      <c r="G10" s="159" t="s">
        <v>224</v>
      </c>
      <c r="H10" t="s">
        <v>126</v>
      </c>
      <c r="I10">
        <f>((I9*I9) - (I4*19))/((I4-2*I9)*(I9-I5))</f>
        <v>3.2895522388059701</v>
      </c>
      <c r="Q10" s="120">
        <v>8.8640600000000003</v>
      </c>
      <c r="R10">
        <v>17.857142857142858</v>
      </c>
      <c r="S10" s="147">
        <f t="shared" si="9"/>
        <v>5.6000000000000001E-2</v>
      </c>
      <c r="T10" s="147">
        <f t="shared" si="2"/>
        <v>2.7015609755999145E-2</v>
      </c>
      <c r="AM10">
        <f t="shared" si="10"/>
        <v>14</v>
      </c>
      <c r="AN10" s="121">
        <f t="shared" si="4"/>
        <v>8.6410686674119663E-2</v>
      </c>
      <c r="AO10" s="121">
        <f t="shared" si="5"/>
        <v>11.572642672905687</v>
      </c>
      <c r="AP10">
        <f t="shared" si="6"/>
        <v>104.15378405615118</v>
      </c>
      <c r="AQ10">
        <f t="shared" si="7"/>
        <v>10.75268817204301</v>
      </c>
    </row>
    <row r="11" spans="1:43">
      <c r="A11" s="120">
        <v>12.7095</v>
      </c>
      <c r="B11" s="120">
        <f t="shared" si="3"/>
        <v>12.605047313045091</v>
      </c>
      <c r="C11" s="120">
        <v>7.9333299999999998</v>
      </c>
      <c r="D11" s="147">
        <f t="shared" si="8"/>
        <v>7.9333299999999995E-2</v>
      </c>
      <c r="E11" s="147">
        <f t="shared" si="0"/>
        <v>6.5111646701102199E-2</v>
      </c>
      <c r="F11" s="147">
        <f t="shared" si="1"/>
        <v>6.3102519376977237E-2</v>
      </c>
      <c r="Q11" s="120">
        <v>9.0740700000000007</v>
      </c>
      <c r="R11" s="120">
        <v>17.981200000000001</v>
      </c>
      <c r="S11" s="147">
        <f t="shared" si="9"/>
        <v>5.5613640913843347E-2</v>
      </c>
      <c r="T11" s="147">
        <f t="shared" si="2"/>
        <v>2.8836253024360391E-2</v>
      </c>
      <c r="AM11">
        <f t="shared" si="10"/>
        <v>13</v>
      </c>
      <c r="AN11" s="121">
        <f t="shared" si="4"/>
        <v>7.8887223173127144E-2</v>
      </c>
      <c r="AO11" s="121">
        <f t="shared" si="5"/>
        <v>12.676323994893117</v>
      </c>
      <c r="AP11">
        <f t="shared" si="6"/>
        <v>101.41059195914494</v>
      </c>
      <c r="AQ11">
        <f t="shared" si="7"/>
        <v>11.76470588235294</v>
      </c>
    </row>
    <row r="12" spans="1:43">
      <c r="A12" s="120">
        <v>15.968299999999999</v>
      </c>
      <c r="B12" s="120">
        <f t="shared" si="3"/>
        <v>8.348778573694668</v>
      </c>
      <c r="C12" s="120">
        <v>11.9778</v>
      </c>
      <c r="D12" s="147">
        <f t="shared" si="8"/>
        <v>0.119778</v>
      </c>
      <c r="E12" s="147">
        <f t="shared" si="0"/>
        <v>9.8988080207173049E-2</v>
      </c>
      <c r="F12" s="147">
        <f t="shared" si="1"/>
        <v>9.7025616085920557E-2</v>
      </c>
      <c r="Q12" s="120">
        <v>9.8417100000000008</v>
      </c>
      <c r="R12">
        <v>17.857142857142858</v>
      </c>
      <c r="S12" s="147">
        <f t="shared" si="9"/>
        <v>5.6000000000000001E-2</v>
      </c>
      <c r="T12" s="147">
        <f t="shared" si="2"/>
        <v>3.5809267727985636E-2</v>
      </c>
      <c r="AK12" t="s">
        <v>101</v>
      </c>
      <c r="AM12">
        <f t="shared" si="10"/>
        <v>12</v>
      </c>
      <c r="AN12" s="121">
        <f t="shared" si="4"/>
        <v>7.1363759672134611E-2</v>
      </c>
      <c r="AO12" s="121">
        <f t="shared" si="5"/>
        <v>14.012714641076705</v>
      </c>
      <c r="AP12">
        <f t="shared" si="6"/>
        <v>98.089002487536931</v>
      </c>
      <c r="AQ12">
        <f t="shared" si="7"/>
        <v>12.987012987012987</v>
      </c>
    </row>
    <row r="13" spans="1:43">
      <c r="A13" s="120">
        <v>16.0335</v>
      </c>
      <c r="B13" s="120">
        <f t="shared" si="3"/>
        <v>9.7402281161424789</v>
      </c>
      <c r="C13" s="120">
        <v>10.2667</v>
      </c>
      <c r="D13" s="147">
        <f t="shared" si="8"/>
        <v>0.10266700000000001</v>
      </c>
      <c r="E13" s="147">
        <f t="shared" si="0"/>
        <v>9.9590423940051256E-2</v>
      </c>
      <c r="F13" s="147">
        <f t="shared" si="1"/>
        <v>9.7644304811672272E-2</v>
      </c>
      <c r="Q13" s="120">
        <v>10.0463</v>
      </c>
      <c r="R13" s="120">
        <v>20.556999999999999</v>
      </c>
      <c r="S13" s="147">
        <f t="shared" si="9"/>
        <v>4.8645230335165643E-2</v>
      </c>
      <c r="T13" s="147">
        <f t="shared" si="2"/>
        <v>3.7745858348742771E-2</v>
      </c>
      <c r="AM13">
        <f t="shared" si="10"/>
        <v>11</v>
      </c>
      <c r="AN13" s="121">
        <f t="shared" si="4"/>
        <v>6.3840296171142091E-2</v>
      </c>
      <c r="AO13" s="121">
        <f t="shared" si="5"/>
        <v>15.664087731034568</v>
      </c>
      <c r="AP13">
        <f t="shared" si="6"/>
        <v>93.984526386207406</v>
      </c>
      <c r="AQ13">
        <f t="shared" si="7"/>
        <v>14.492753623188408</v>
      </c>
    </row>
    <row r="14" spans="1:43" ht="15" thickBot="1">
      <c r="A14" s="120">
        <v>16.489799999999999</v>
      </c>
      <c r="B14" s="120">
        <f t="shared" si="3"/>
        <v>9.50037526482296</v>
      </c>
      <c r="C14" s="120">
        <v>10.5259</v>
      </c>
      <c r="D14" s="147">
        <f t="shared" si="8"/>
        <v>0.10525900000000001</v>
      </c>
      <c r="E14" s="147">
        <f t="shared" si="0"/>
        <v>0.10363702101856785</v>
      </c>
      <c r="F14" s="147">
        <f t="shared" si="1"/>
        <v>0.10182848380544336</v>
      </c>
      <c r="Q14" s="120">
        <v>11.407400000000001</v>
      </c>
      <c r="R14" s="120">
        <v>17.409800000000001</v>
      </c>
      <c r="S14" s="147">
        <f t="shared" si="9"/>
        <v>5.7438913715263815E-2</v>
      </c>
      <c r="T14" s="147">
        <f t="shared" si="2"/>
        <v>5.132400724099808E-2</v>
      </c>
      <c r="W14" t="s">
        <v>148</v>
      </c>
      <c r="AM14">
        <f t="shared" si="10"/>
        <v>10</v>
      </c>
      <c r="AN14" s="121">
        <f t="shared" si="4"/>
        <v>5.6316832670149558E-2</v>
      </c>
      <c r="AO14" s="121">
        <f t="shared" si="5"/>
        <v>17.756680420169381</v>
      </c>
      <c r="AP14">
        <f t="shared" si="6"/>
        <v>88.783402100846899</v>
      </c>
      <c r="AQ14">
        <f t="shared" si="7"/>
        <v>16.393442622950818</v>
      </c>
    </row>
    <row r="15" spans="1:43" ht="15.6">
      <c r="A15" s="120">
        <v>17.532599999999999</v>
      </c>
      <c r="B15" s="120">
        <f t="shared" si="3"/>
        <v>9.547359677681138</v>
      </c>
      <c r="C15" s="120">
        <v>10.4741</v>
      </c>
      <c r="D15" s="147">
        <f t="shared" si="8"/>
        <v>0.104741</v>
      </c>
      <c r="E15" s="147">
        <f t="shared" si="0"/>
        <v>0.11141188127030728</v>
      </c>
      <c r="F15" s="147">
        <f t="shared" si="1"/>
        <v>0.1100936987638898</v>
      </c>
      <c r="Q15" s="120">
        <v>11.4711</v>
      </c>
      <c r="R15">
        <v>16.917296413025642</v>
      </c>
      <c r="S15" s="147">
        <f t="shared" si="9"/>
        <v>5.91111E-2</v>
      </c>
      <c r="T15" s="147">
        <f t="shared" si="2"/>
        <v>5.198437413221306E-2</v>
      </c>
      <c r="W15" s="150" t="s">
        <v>146</v>
      </c>
      <c r="X15" s="151" t="s">
        <v>124</v>
      </c>
      <c r="Y15" s="151">
        <v>4.5</v>
      </c>
      <c r="Z15" s="152" t="s">
        <v>131</v>
      </c>
      <c r="AM15">
        <f t="shared" si="10"/>
        <v>9</v>
      </c>
      <c r="AN15" s="121">
        <f t="shared" si="4"/>
        <v>4.8793369169157039E-2</v>
      </c>
      <c r="AO15" s="121">
        <f t="shared" si="5"/>
        <v>20.494588035788144</v>
      </c>
      <c r="AP15">
        <f t="shared" si="6"/>
        <v>81.978352143152577</v>
      </c>
      <c r="AQ15">
        <f t="shared" si="7"/>
        <v>18.867924528301884</v>
      </c>
    </row>
    <row r="16" spans="1:43" ht="15.6">
      <c r="A16" s="120">
        <v>20.0093</v>
      </c>
      <c r="B16" s="120">
        <f t="shared" si="3"/>
        <v>7.7452734468790423</v>
      </c>
      <c r="C16" s="120">
        <v>12.911099999999999</v>
      </c>
      <c r="D16" s="147">
        <f t="shared" si="8"/>
        <v>0.129111</v>
      </c>
      <c r="E16" s="147">
        <f t="shared" si="0"/>
        <v>0.1116936039990077</v>
      </c>
      <c r="F16" s="147">
        <f t="shared" si="1"/>
        <v>0.113044002295538</v>
      </c>
      <c r="Q16" s="120">
        <v>12.7037</v>
      </c>
      <c r="R16" s="120">
        <v>12.7056</v>
      </c>
      <c r="S16" s="147">
        <f t="shared" si="9"/>
        <v>7.8705452713764001E-2</v>
      </c>
      <c r="T16" s="147">
        <f t="shared" si="2"/>
        <v>6.5049258431054441E-2</v>
      </c>
      <c r="W16" s="153" t="s">
        <v>145</v>
      </c>
      <c r="X16" s="6" t="s">
        <v>125</v>
      </c>
      <c r="Y16" s="13">
        <v>22</v>
      </c>
      <c r="Z16" s="155" t="s">
        <v>131</v>
      </c>
      <c r="AM16">
        <f t="shared" si="10"/>
        <v>8</v>
      </c>
      <c r="AN16" s="121">
        <f t="shared" si="4"/>
        <v>4.1269905668164512E-2</v>
      </c>
      <c r="AO16" s="121">
        <f t="shared" si="5"/>
        <v>24.230731420629272</v>
      </c>
      <c r="AP16">
        <f t="shared" si="6"/>
        <v>72.692194261887821</v>
      </c>
      <c r="AQ16">
        <f t="shared" si="7"/>
        <v>22.222222222222221</v>
      </c>
    </row>
    <row r="17" spans="1:43">
      <c r="A17" s="120">
        <v>20.8566</v>
      </c>
      <c r="B17" s="120">
        <f t="shared" si="3"/>
        <v>18.024026026693583</v>
      </c>
      <c r="C17" s="120">
        <v>5.5481499999999997</v>
      </c>
      <c r="D17" s="147">
        <f t="shared" si="8"/>
        <v>5.5481499999999996E-2</v>
      </c>
      <c r="E17" s="147">
        <f t="shared" si="0"/>
        <v>9.4615861535740461E-2</v>
      </c>
      <c r="F17" s="147">
        <f t="shared" si="1"/>
        <v>9.7746273237047737E-2</v>
      </c>
      <c r="Q17" s="120">
        <v>12.7095</v>
      </c>
      <c r="R17">
        <v>12.605047313045091</v>
      </c>
      <c r="S17" s="147">
        <f t="shared" si="9"/>
        <v>7.9333299999999995E-2</v>
      </c>
      <c r="T17" s="147">
        <f t="shared" si="2"/>
        <v>6.5111646701102199E-2</v>
      </c>
      <c r="W17" s="153" t="s">
        <v>127</v>
      </c>
      <c r="X17" s="6" t="s">
        <v>126</v>
      </c>
      <c r="Y17" s="6">
        <v>2.7</v>
      </c>
      <c r="Z17" s="155" t="s">
        <v>132</v>
      </c>
      <c r="AM17">
        <f t="shared" si="10"/>
        <v>7</v>
      </c>
      <c r="AN17" s="121">
        <f t="shared" si="4"/>
        <v>3.3746442167171986E-2</v>
      </c>
      <c r="AO17" s="121">
        <f t="shared" si="5"/>
        <v>29.632753433568901</v>
      </c>
      <c r="AP17">
        <f t="shared" si="6"/>
        <v>59.265506867137802</v>
      </c>
      <c r="AQ17">
        <f t="shared" si="7"/>
        <v>27.027027027027025</v>
      </c>
    </row>
    <row r="18" spans="1:43" ht="15" thickBot="1">
      <c r="A18" s="120">
        <v>20.8566</v>
      </c>
      <c r="B18" s="120">
        <f t="shared" si="3"/>
        <v>17.374503957912001</v>
      </c>
      <c r="C18" s="120">
        <v>5.75556</v>
      </c>
      <c r="D18" s="147">
        <f t="shared" si="8"/>
        <v>5.7555599999999998E-2</v>
      </c>
      <c r="E18" s="147">
        <f t="shared" si="0"/>
        <v>9.4615861535740461E-2</v>
      </c>
      <c r="F18" s="147">
        <f t="shared" si="1"/>
        <v>9.7746273237047737E-2</v>
      </c>
      <c r="Q18" s="120">
        <v>15.968299999999999</v>
      </c>
      <c r="R18">
        <v>8.348778573694668</v>
      </c>
      <c r="S18" s="147">
        <f t="shared" si="9"/>
        <v>0.11977800000000001</v>
      </c>
      <c r="T18" s="147">
        <f t="shared" si="2"/>
        <v>9.8988080207173049E-2</v>
      </c>
      <c r="W18" s="156" t="s">
        <v>127</v>
      </c>
      <c r="X18" s="157" t="s">
        <v>133</v>
      </c>
      <c r="Y18" s="157">
        <v>3.4000000000000002E-4</v>
      </c>
      <c r="Z18" s="158" t="s">
        <v>130</v>
      </c>
      <c r="AM18">
        <f t="shared" si="10"/>
        <v>6</v>
      </c>
      <c r="AN18" s="121">
        <f t="shared" si="4"/>
        <v>2.622297866617946E-2</v>
      </c>
      <c r="AO18" s="121">
        <f t="shared" si="5"/>
        <v>38.134493137872596</v>
      </c>
      <c r="AP18">
        <f t="shared" si="6"/>
        <v>38.134493137872596</v>
      </c>
      <c r="AQ18">
        <f t="shared" si="7"/>
        <v>34.482758620689651</v>
      </c>
    </row>
    <row r="19" spans="1:43" ht="15.6">
      <c r="A19" s="120">
        <v>20.986999999999998</v>
      </c>
      <c r="B19" s="120">
        <f t="shared" si="3"/>
        <v>10.424713242200491</v>
      </c>
      <c r="C19" s="120">
        <v>9.5925899999999995</v>
      </c>
      <c r="D19" s="147">
        <f t="shared" si="8"/>
        <v>9.5925899999999995E-2</v>
      </c>
      <c r="E19" s="147">
        <f t="shared" si="0"/>
        <v>8.9456488120309471E-2</v>
      </c>
      <c r="F19" s="147">
        <f t="shared" si="1"/>
        <v>9.2929104355411005E-2</v>
      </c>
      <c r="Q19" s="120">
        <v>16.0093</v>
      </c>
      <c r="R19" s="120">
        <v>10.2944</v>
      </c>
      <c r="S19" s="147">
        <f t="shared" si="9"/>
        <v>9.7140192726142369E-2</v>
      </c>
      <c r="T19" s="147">
        <f t="shared" si="2"/>
        <v>9.9367499186288205E-2</v>
      </c>
      <c r="W19" t="s">
        <v>147</v>
      </c>
      <c r="X19" t="s">
        <v>128</v>
      </c>
      <c r="Y19">
        <f>(2*Y17*Y16+(Y17+1)*Y15+(4*Y17^2*Y16^2 + (Y17+1)^2*Y15^2-4*Y17^2*Y16*Y15)^0.5)/(4*Y17+2)</f>
        <v>18.961396403517096</v>
      </c>
      <c r="Z19" t="s">
        <v>130</v>
      </c>
      <c r="AM19">
        <f t="shared" si="10"/>
        <v>5</v>
      </c>
      <c r="AN19" s="121">
        <f t="shared" si="4"/>
        <v>1.8699515165186933E-2</v>
      </c>
      <c r="AO19" s="121">
        <f t="shared" si="5"/>
        <v>53.47732233516458</v>
      </c>
    </row>
    <row r="20" spans="1:43" ht="15.6">
      <c r="A20" s="120">
        <v>21.052099999999999</v>
      </c>
      <c r="B20" s="120">
        <f t="shared" si="3"/>
        <v>113.44544011725722</v>
      </c>
      <c r="C20" s="120">
        <v>0.88148099999999996</v>
      </c>
      <c r="D20" s="147">
        <f t="shared" si="8"/>
        <v>8.8148099999999993E-3</v>
      </c>
      <c r="E20" s="147">
        <f t="shared" si="0"/>
        <v>8.6375234568370401E-2</v>
      </c>
      <c r="F20" s="147">
        <f t="shared" si="1"/>
        <v>9.0026285854866342E-2</v>
      </c>
      <c r="Q20" s="120">
        <v>16.0335</v>
      </c>
      <c r="R20">
        <v>9.7402281161424789</v>
      </c>
      <c r="S20" s="147">
        <f t="shared" si="9"/>
        <v>0.10266700000000001</v>
      </c>
      <c r="T20" s="147">
        <f t="shared" si="2"/>
        <v>9.9590423940051256E-2</v>
      </c>
      <c r="W20" t="s">
        <v>147</v>
      </c>
      <c r="X20" t="s">
        <v>128</v>
      </c>
      <c r="Y20" s="159">
        <v>19</v>
      </c>
      <c r="Z20" s="159" t="s">
        <v>139</v>
      </c>
      <c r="AM20">
        <f t="shared" si="10"/>
        <v>4</v>
      </c>
      <c r="AN20" s="121">
        <f t="shared" si="4"/>
        <v>1.1176051664194411E-2</v>
      </c>
      <c r="AO20" s="121">
        <f t="shared" si="5"/>
        <v>89.477038049473066</v>
      </c>
    </row>
    <row r="21" spans="1:43">
      <c r="A21" s="120">
        <v>21.5</v>
      </c>
      <c r="D21" s="147"/>
      <c r="E21" s="147">
        <f t="shared" si="0"/>
        <v>0</v>
      </c>
      <c r="F21" s="147">
        <f t="shared" si="1"/>
        <v>0</v>
      </c>
      <c r="Q21" s="120">
        <v>16.333300000000001</v>
      </c>
      <c r="R21" s="120">
        <v>9.7676800000000004</v>
      </c>
      <c r="S21" s="147">
        <f t="shared" si="9"/>
        <v>0.10237845629668457</v>
      </c>
      <c r="T21" s="147">
        <f t="shared" si="2"/>
        <v>0.10228464835338784</v>
      </c>
      <c r="AM21">
        <f t="shared" si="10"/>
        <v>3</v>
      </c>
      <c r="AN21" s="121">
        <f t="shared" si="4"/>
        <v>3.6525881632018843E-3</v>
      </c>
      <c r="AO21" s="121">
        <f t="shared" si="5"/>
        <v>273.77847031169074</v>
      </c>
    </row>
    <row r="22" spans="1:43">
      <c r="A22" s="120">
        <v>22</v>
      </c>
      <c r="D22" s="147"/>
      <c r="E22" s="147">
        <f t="shared" si="0"/>
        <v>0</v>
      </c>
      <c r="F22" s="147">
        <f t="shared" si="1"/>
        <v>0</v>
      </c>
      <c r="Q22" s="120">
        <v>16.489799999999999</v>
      </c>
      <c r="R22">
        <v>9.50037526482296</v>
      </c>
      <c r="S22" s="147">
        <f t="shared" si="9"/>
        <v>0.10525900000000001</v>
      </c>
      <c r="T22" s="147">
        <f t="shared" si="2"/>
        <v>0.10363702101856785</v>
      </c>
      <c r="Y22" s="202"/>
      <c r="AM22">
        <f t="shared" si="10"/>
        <v>2</v>
      </c>
      <c r="AN22" s="121">
        <f t="shared" si="4"/>
        <v>-3.8708753377906403E-3</v>
      </c>
      <c r="AO22" s="121">
        <f t="shared" si="5"/>
        <v>-258.33950017381983</v>
      </c>
    </row>
    <row r="23" spans="1:43">
      <c r="A23" s="120">
        <v>22.616399999999999</v>
      </c>
      <c r="B23" s="120">
        <f>1/(C23/100)</f>
        <v>192.85696377567652</v>
      </c>
      <c r="C23" s="120">
        <v>0.51851899999999995</v>
      </c>
      <c r="D23" s="147">
        <f t="shared" si="8"/>
        <v>5.1851899999999992E-3</v>
      </c>
      <c r="E23" s="147">
        <f t="shared" si="0"/>
        <v>0</v>
      </c>
      <c r="F23" s="147">
        <f t="shared" si="1"/>
        <v>0</v>
      </c>
      <c r="Q23" s="120">
        <v>16.592600000000001</v>
      </c>
      <c r="R23" s="120">
        <v>9.7619000000000007</v>
      </c>
      <c r="S23" s="147">
        <f t="shared" si="9"/>
        <v>0.10243907436052407</v>
      </c>
      <c r="T23" s="147">
        <f t="shared" si="2"/>
        <v>0.10450311882995814</v>
      </c>
      <c r="AM23">
        <f t="shared" si="10"/>
        <v>1</v>
      </c>
      <c r="AN23" s="121">
        <f t="shared" si="4"/>
        <v>-1.1394338838783165E-2</v>
      </c>
      <c r="AO23" s="121">
        <f t="shared" si="5"/>
        <v>-87.762880685650472</v>
      </c>
    </row>
    <row r="24" spans="1:43">
      <c r="A24" s="120">
        <v>23.0075</v>
      </c>
      <c r="B24" s="120">
        <f>1/(C24/100)</f>
        <v>128.57139183674519</v>
      </c>
      <c r="C24" s="120">
        <v>0.77777799999999997</v>
      </c>
      <c r="D24" s="147">
        <f t="shared" si="8"/>
        <v>7.7777799999999998E-3</v>
      </c>
      <c r="E24" s="147">
        <f t="shared" si="0"/>
        <v>0</v>
      </c>
      <c r="F24" s="147">
        <f t="shared" si="1"/>
        <v>0</v>
      </c>
      <c r="Q24" s="120">
        <v>17.532599999999999</v>
      </c>
      <c r="R24">
        <v>9.547359677681138</v>
      </c>
      <c r="S24" s="147">
        <f t="shared" si="9"/>
        <v>0.10474099999999999</v>
      </c>
      <c r="T24" s="147">
        <f t="shared" si="2"/>
        <v>0.11141188127030728</v>
      </c>
      <c r="AC24" s="323" t="s">
        <v>81</v>
      </c>
      <c r="AD24" s="323"/>
      <c r="AE24" s="323"/>
      <c r="AF24" s="323"/>
      <c r="AG24" s="323"/>
      <c r="AH24" s="323"/>
      <c r="AI24" s="323"/>
      <c r="AJ24" s="323"/>
      <c r="AK24" s="124"/>
      <c r="AM24">
        <f t="shared" si="10"/>
        <v>0</v>
      </c>
      <c r="AN24" s="121">
        <f t="shared" si="4"/>
        <v>-1.8917802339775691E-2</v>
      </c>
      <c r="AO24" s="121">
        <f t="shared" si="5"/>
        <v>-52.860262626671307</v>
      </c>
    </row>
    <row r="25" spans="1:43" ht="15" thickBot="1">
      <c r="A25" s="120">
        <v>23.398499999999999</v>
      </c>
      <c r="B25" s="120">
        <f>1/(C25/100)</f>
        <v>964.28295919154505</v>
      </c>
      <c r="C25" s="120">
        <v>0.103704</v>
      </c>
      <c r="D25" s="147">
        <f t="shared" si="8"/>
        <v>1.0370400000000001E-3</v>
      </c>
      <c r="E25" s="147">
        <f t="shared" si="0"/>
        <v>0</v>
      </c>
      <c r="F25" s="147">
        <f t="shared" si="1"/>
        <v>0</v>
      </c>
      <c r="Q25" s="120">
        <v>17.564800000000002</v>
      </c>
      <c r="R25" s="120">
        <v>9.7402599999999993</v>
      </c>
      <c r="S25" s="147">
        <f t="shared" si="9"/>
        <v>0.10266666392888897</v>
      </c>
      <c r="T25" s="147">
        <f t="shared" si="2"/>
        <v>0.11160982142945811</v>
      </c>
      <c r="AC25" s="125" t="s">
        <v>82</v>
      </c>
      <c r="AD25" s="125" t="s">
        <v>83</v>
      </c>
      <c r="AE25" s="124"/>
      <c r="AF25" s="124"/>
      <c r="AG25" s="124"/>
      <c r="AH25" s="124"/>
      <c r="AI25" s="124"/>
      <c r="AJ25" s="124"/>
      <c r="AK25" s="124"/>
    </row>
    <row r="26" spans="1:43" ht="15" thickTop="1">
      <c r="A26" s="120">
        <v>24.441299999999998</v>
      </c>
      <c r="B26" s="120">
        <f>1/(C26/100)</f>
        <v>-1928.5696377567651</v>
      </c>
      <c r="C26" s="120">
        <v>-5.1851899999999999E-2</v>
      </c>
      <c r="D26" s="147">
        <f t="shared" si="8"/>
        <v>-5.1851899999999995E-4</v>
      </c>
      <c r="E26" s="147">
        <f t="shared" si="0"/>
        <v>0</v>
      </c>
      <c r="F26" s="147">
        <f t="shared" si="1"/>
        <v>0</v>
      </c>
      <c r="Q26" s="120">
        <v>19.185199999999998</v>
      </c>
      <c r="R26" s="120">
        <v>7.1067799999999997</v>
      </c>
      <c r="S26" s="147">
        <f t="shared" si="9"/>
        <v>0.14071070161170038</v>
      </c>
      <c r="T26" s="147">
        <f t="shared" si="2"/>
        <v>0.11623245008137728</v>
      </c>
      <c r="AC26" s="324" t="s">
        <v>84</v>
      </c>
      <c r="AD26" s="326" t="s">
        <v>85</v>
      </c>
      <c r="AE26" s="327"/>
      <c r="AF26" s="327"/>
      <c r="AG26" s="327"/>
      <c r="AH26" s="327"/>
      <c r="AI26" s="327" t="s">
        <v>86</v>
      </c>
      <c r="AJ26" s="328"/>
      <c r="AK26" s="124"/>
    </row>
    <row r="27" spans="1:43" ht="15" thickBot="1">
      <c r="A27" s="120">
        <v>26.4618</v>
      </c>
      <c r="B27" s="120">
        <f>1/(C27/100)</f>
        <v>-1928.5696377567651</v>
      </c>
      <c r="C27" s="120">
        <v>-5.1851899999999999E-2</v>
      </c>
      <c r="D27" s="147">
        <f t="shared" si="8"/>
        <v>-5.1851899999999995E-4</v>
      </c>
      <c r="F27" s="147">
        <f t="shared" si="1"/>
        <v>0</v>
      </c>
      <c r="Q27" s="123">
        <v>20.0093</v>
      </c>
      <c r="R27" s="103">
        <v>7.7452734468790423</v>
      </c>
      <c r="S27" s="148">
        <f t="shared" si="9"/>
        <v>0.129111</v>
      </c>
      <c r="T27" s="147">
        <f t="shared" si="2"/>
        <v>0.1116936039990077</v>
      </c>
      <c r="U27" t="s">
        <v>79</v>
      </c>
      <c r="AC27" s="325"/>
      <c r="AD27" s="126" t="s">
        <v>87</v>
      </c>
      <c r="AE27" s="127" t="s">
        <v>88</v>
      </c>
      <c r="AF27" s="127" t="s">
        <v>89</v>
      </c>
      <c r="AG27" s="127" t="s">
        <v>90</v>
      </c>
      <c r="AH27" s="127" t="s">
        <v>91</v>
      </c>
      <c r="AI27" s="127" t="s">
        <v>92</v>
      </c>
      <c r="AJ27" s="128" t="s">
        <v>93</v>
      </c>
      <c r="AK27" s="124"/>
    </row>
    <row r="28" spans="1:43" ht="15.6" thickTop="1" thickBot="1">
      <c r="A28" s="120"/>
      <c r="C28" s="120"/>
      <c r="Q28" s="123">
        <v>20.027799999999999</v>
      </c>
      <c r="R28" s="123">
        <v>8.6464700000000008</v>
      </c>
      <c r="S28" s="148">
        <f t="shared" si="9"/>
        <v>0.11565413399919272</v>
      </c>
      <c r="T28" s="147">
        <f t="shared" si="2"/>
        <v>0.11149754472906748</v>
      </c>
      <c r="AC28" s="129" t="s">
        <v>80</v>
      </c>
      <c r="AD28" s="130">
        <v>0.60655011860396146</v>
      </c>
      <c r="AE28" s="131">
        <v>10.791338442300722</v>
      </c>
      <c r="AF28" s="132">
        <v>1</v>
      </c>
      <c r="AG28" s="132">
        <v>7</v>
      </c>
      <c r="AH28" s="133">
        <v>1.3394137556771114E-2</v>
      </c>
      <c r="AI28" s="131">
        <v>1.1683496176216903</v>
      </c>
      <c r="AJ28" s="134">
        <v>-5.2904518696026484E-2</v>
      </c>
      <c r="AK28" s="124"/>
    </row>
    <row r="29" spans="1:43" ht="15" thickTop="1">
      <c r="A29" s="122" t="s">
        <v>150</v>
      </c>
      <c r="C29" s="120"/>
      <c r="D29">
        <v>1</v>
      </c>
      <c r="E29" s="147">
        <f>IF(D29&gt;0,D29,0)</f>
        <v>1</v>
      </c>
      <c r="Q29" s="123">
        <v>20.7407</v>
      </c>
      <c r="R29" s="123">
        <v>20.578600000000002</v>
      </c>
      <c r="S29" s="148">
        <f t="shared" si="9"/>
        <v>4.8594170643289629E-2</v>
      </c>
      <c r="T29" s="147">
        <f t="shared" si="2"/>
        <v>9.8347973825731128E-2</v>
      </c>
      <c r="AC29" s="329" t="s">
        <v>94</v>
      </c>
      <c r="AD29" s="329"/>
      <c r="AE29" s="329"/>
      <c r="AF29" s="329"/>
      <c r="AG29" s="329"/>
      <c r="AH29" s="329"/>
      <c r="AI29" s="329"/>
      <c r="AJ29" s="329"/>
      <c r="AK29" s="124"/>
    </row>
    <row r="30" spans="1:43">
      <c r="A30" s="120" t="s">
        <v>75</v>
      </c>
      <c r="B30" s="120" t="s">
        <v>77</v>
      </c>
      <c r="C30" t="s">
        <v>138</v>
      </c>
      <c r="D30" t="s">
        <v>155</v>
      </c>
      <c r="E30" t="s">
        <v>156</v>
      </c>
      <c r="Q30" s="123">
        <v>20.8566</v>
      </c>
      <c r="R30" s="103">
        <v>18.024026026693583</v>
      </c>
      <c r="S30" s="148">
        <f t="shared" si="9"/>
        <v>5.5481499999999996E-2</v>
      </c>
      <c r="T30" s="147">
        <f t="shared" si="2"/>
        <v>9.4615861535740461E-2</v>
      </c>
      <c r="AM30" t="s">
        <v>96</v>
      </c>
      <c r="AN30" t="s">
        <v>97</v>
      </c>
      <c r="AO30" t="s">
        <v>63</v>
      </c>
    </row>
    <row r="31" spans="1:43">
      <c r="A31">
        <v>3</v>
      </c>
      <c r="F31" s="147">
        <f t="shared" ref="F31:F50" si="11">IF($I$7*A31*(A31-$I$4)*(($I$5-A31)^(1/$I$6))&gt;0,$I$7*A31*(A31-$I$4)*(($I$5-A31)^(1/$I$6)),0)</f>
        <v>0</v>
      </c>
      <c r="Q31" s="123">
        <v>20.8566</v>
      </c>
      <c r="R31" s="103">
        <v>17.374503957912001</v>
      </c>
      <c r="S31" s="148">
        <f t="shared" si="9"/>
        <v>5.7555599999999998E-2</v>
      </c>
      <c r="T31" s="147">
        <f t="shared" si="2"/>
        <v>9.4615861535740461E-2</v>
      </c>
      <c r="AM31">
        <v>19</v>
      </c>
      <c r="AN31" s="121">
        <f>$AJ$28*AM31+$AI$28</f>
        <v>0.16316376239718711</v>
      </c>
      <c r="AO31" s="121">
        <f>1/AN31</f>
        <v>6.1288118471166104</v>
      </c>
      <c r="AP31">
        <f>1/((-0.053*AM31)+1.168)</f>
        <v>6.2111801242236009</v>
      </c>
    </row>
    <row r="32" spans="1:43">
      <c r="A32">
        <v>3.5</v>
      </c>
      <c r="F32" s="147">
        <f t="shared" si="11"/>
        <v>0</v>
      </c>
      <c r="Q32" s="123">
        <v>20.935199999999998</v>
      </c>
      <c r="R32" s="123">
        <v>10.7042</v>
      </c>
      <c r="S32" s="148">
        <f t="shared" si="9"/>
        <v>9.3421273892490803E-2</v>
      </c>
      <c r="T32" s="147">
        <f t="shared" si="2"/>
        <v>9.1649313013740158E-2</v>
      </c>
      <c r="AM32">
        <v>19.5</v>
      </c>
      <c r="AN32" s="121">
        <f t="shared" ref="AN32:AN40" si="12">$AJ$28*AM32+$AI$28</f>
        <v>0.1367115030491739</v>
      </c>
      <c r="AO32" s="121">
        <f t="shared" ref="AO32:AO40" si="13">1/AN32</f>
        <v>7.3146734378328722</v>
      </c>
      <c r="AP32">
        <f t="shared" ref="AP32:AP40" si="14">1/((-0.053*AM32)+1.168)</f>
        <v>7.434944237918212</v>
      </c>
    </row>
    <row r="33" spans="1:42">
      <c r="A33">
        <v>4</v>
      </c>
      <c r="F33" s="147">
        <f t="shared" si="11"/>
        <v>0</v>
      </c>
      <c r="Q33" s="123">
        <v>20.986999999999998</v>
      </c>
      <c r="R33" s="103">
        <v>10.424713242200491</v>
      </c>
      <c r="S33" s="148">
        <f t="shared" si="9"/>
        <v>9.5925899999999995E-2</v>
      </c>
      <c r="T33" s="147">
        <f t="shared" si="2"/>
        <v>8.9456488120309471E-2</v>
      </c>
      <c r="AM33">
        <v>20</v>
      </c>
      <c r="AN33" s="121">
        <f t="shared" si="12"/>
        <v>0.11025924370116069</v>
      </c>
      <c r="AO33" s="121">
        <f t="shared" si="13"/>
        <v>9.0695343667541692</v>
      </c>
      <c r="AP33">
        <f t="shared" si="14"/>
        <v>9.2592592592592702</v>
      </c>
    </row>
    <row r="34" spans="1:42">
      <c r="A34" s="120">
        <v>4.7314800000000004</v>
      </c>
      <c r="B34" s="120">
        <v>51.584400000000002</v>
      </c>
      <c r="C34" s="163">
        <f t="shared" ref="C34:C39" si="15">1/B34</f>
        <v>1.9385705756003752E-2</v>
      </c>
      <c r="D34">
        <v>0</v>
      </c>
      <c r="E34" s="147">
        <f t="shared" ref="E34:E39" si="16">C34</f>
        <v>1.9385705756003752E-2</v>
      </c>
      <c r="F34" s="147">
        <f t="shared" si="11"/>
        <v>8.3505559406523355E-4</v>
      </c>
      <c r="Q34" s="123">
        <v>21.052099999999999</v>
      </c>
      <c r="R34" s="123">
        <v>113.44544011725722</v>
      </c>
      <c r="S34" s="148">
        <f t="shared" si="9"/>
        <v>8.8148099999999993E-3</v>
      </c>
      <c r="T34" s="147">
        <f t="shared" si="2"/>
        <v>8.6375234568370401E-2</v>
      </c>
      <c r="AM34">
        <v>20.5</v>
      </c>
      <c r="AN34" s="121">
        <f t="shared" si="12"/>
        <v>8.3806984353147485E-2</v>
      </c>
      <c r="AO34" s="121">
        <f t="shared" si="13"/>
        <v>11.93217973082268</v>
      </c>
      <c r="AP34">
        <f t="shared" si="14"/>
        <v>12.269938650306763</v>
      </c>
    </row>
    <row r="35" spans="1:42">
      <c r="A35" s="120">
        <v>7.7129599999999998</v>
      </c>
      <c r="B35" s="120">
        <v>30.9986</v>
      </c>
      <c r="C35" s="163">
        <f t="shared" si="15"/>
        <v>3.2259521397740541E-2</v>
      </c>
      <c r="E35" s="147">
        <f t="shared" si="16"/>
        <v>3.2259521397740541E-2</v>
      </c>
      <c r="F35" s="147">
        <f t="shared" si="11"/>
        <v>1.7781203553623642E-2</v>
      </c>
      <c r="Q35" s="123">
        <v>21.5</v>
      </c>
      <c r="T35" s="147">
        <f t="shared" si="2"/>
        <v>0</v>
      </c>
      <c r="AM35">
        <v>21</v>
      </c>
      <c r="AN35" s="121">
        <f t="shared" si="12"/>
        <v>5.7354725005134055E-2</v>
      </c>
      <c r="AO35" s="121">
        <f t="shared" si="13"/>
        <v>17.435355150085471</v>
      </c>
      <c r="AP35">
        <f t="shared" si="14"/>
        <v>18.181818181818201</v>
      </c>
    </row>
    <row r="36" spans="1:42">
      <c r="A36" s="120">
        <v>9.0740700000000007</v>
      </c>
      <c r="B36" s="120">
        <v>17.981200000000001</v>
      </c>
      <c r="C36" s="163">
        <f t="shared" si="15"/>
        <v>5.5613640913843347E-2</v>
      </c>
      <c r="E36" s="147">
        <f t="shared" si="16"/>
        <v>5.5613640913843347E-2</v>
      </c>
      <c r="F36" s="147">
        <f t="shared" si="11"/>
        <v>2.8836253024360391E-2</v>
      </c>
      <c r="Q36" s="123">
        <v>22</v>
      </c>
      <c r="T36" s="147" t="e">
        <f t="shared" si="2"/>
        <v>#NUM!</v>
      </c>
      <c r="AM36">
        <v>21.5</v>
      </c>
      <c r="AN36" s="121">
        <f t="shared" si="12"/>
        <v>3.0902465657120848E-2</v>
      </c>
      <c r="AO36" s="121">
        <f t="shared" si="13"/>
        <v>32.359877399283519</v>
      </c>
      <c r="AP36">
        <f t="shared" si="14"/>
        <v>35.087719298245652</v>
      </c>
    </row>
    <row r="37" spans="1:42">
      <c r="A37" s="120">
        <v>10.0463</v>
      </c>
      <c r="B37" s="120">
        <v>20.556999999999999</v>
      </c>
      <c r="C37" s="163">
        <f t="shared" si="15"/>
        <v>4.8645230335165643E-2</v>
      </c>
      <c r="D37">
        <v>3.4000000000000002E-2</v>
      </c>
      <c r="E37" s="147">
        <f t="shared" si="16"/>
        <v>4.8645230335165643E-2</v>
      </c>
      <c r="F37" s="147">
        <f t="shared" si="11"/>
        <v>3.7745858348742771E-2</v>
      </c>
      <c r="Q37" s="123">
        <v>22.616399999999999</v>
      </c>
      <c r="R37" s="123">
        <v>192.85696377567652</v>
      </c>
      <c r="S37" s="148">
        <f>1/R37</f>
        <v>5.1851899999999992E-3</v>
      </c>
      <c r="T37" s="147" t="e">
        <f t="shared" si="2"/>
        <v>#NUM!</v>
      </c>
      <c r="AM37">
        <v>22</v>
      </c>
      <c r="AN37" s="121">
        <f t="shared" si="12"/>
        <v>4.4502063091076405E-3</v>
      </c>
      <c r="AO37" s="121">
        <f t="shared" si="13"/>
        <v>224.70868327012931</v>
      </c>
      <c r="AP37" s="103">
        <f t="shared" si="14"/>
        <v>499.99999999999955</v>
      </c>
    </row>
    <row r="38" spans="1:42">
      <c r="A38" s="120">
        <v>11.407400000000001</v>
      </c>
      <c r="B38" s="120">
        <v>17.409800000000001</v>
      </c>
      <c r="C38" s="163">
        <f t="shared" si="15"/>
        <v>5.7438913715263815E-2</v>
      </c>
      <c r="E38" s="147">
        <f t="shared" si="16"/>
        <v>5.7438913715263815E-2</v>
      </c>
      <c r="F38" s="147">
        <f t="shared" si="11"/>
        <v>5.132400724099808E-2</v>
      </c>
      <c r="Q38" s="123">
        <v>23.0075</v>
      </c>
      <c r="R38" s="123">
        <v>128.57139183674519</v>
      </c>
      <c r="S38" s="148">
        <f>1/R38</f>
        <v>7.7777799999999998E-3</v>
      </c>
      <c r="T38" s="147" t="e">
        <f t="shared" si="2"/>
        <v>#NUM!</v>
      </c>
      <c r="AM38">
        <v>22.5</v>
      </c>
      <c r="AN38" s="121">
        <f t="shared" si="12"/>
        <v>-2.2002053038905567E-2</v>
      </c>
      <c r="AO38" s="121">
        <f t="shared" si="13"/>
        <v>-45.450304034433977</v>
      </c>
      <c r="AP38" s="103">
        <f t="shared" si="14"/>
        <v>-40.816326530612301</v>
      </c>
    </row>
    <row r="39" spans="1:42">
      <c r="A39" s="120">
        <v>12.7037</v>
      </c>
      <c r="B39" s="120">
        <v>12.7056</v>
      </c>
      <c r="C39" s="163">
        <f t="shared" si="15"/>
        <v>7.8705452713764001E-2</v>
      </c>
      <c r="D39">
        <v>6.0999999999999999E-2</v>
      </c>
      <c r="E39" s="147">
        <f t="shared" si="16"/>
        <v>7.8705452713764001E-2</v>
      </c>
      <c r="F39" s="147">
        <f t="shared" si="11"/>
        <v>6.5049258431054441E-2</v>
      </c>
      <c r="AM39">
        <v>23</v>
      </c>
      <c r="AN39" s="121">
        <f t="shared" si="12"/>
        <v>-4.8454312386918774E-2</v>
      </c>
      <c r="AO39" s="121">
        <f t="shared" si="13"/>
        <v>-20.637997955987306</v>
      </c>
      <c r="AP39" s="103">
        <f t="shared" si="14"/>
        <v>-19.607843137254928</v>
      </c>
    </row>
    <row r="40" spans="1:42">
      <c r="A40" s="120">
        <v>15</v>
      </c>
      <c r="C40" s="163"/>
      <c r="D40">
        <v>7.0999999999999994E-2</v>
      </c>
      <c r="F40" s="147">
        <f t="shared" si="11"/>
        <v>8.9502105255453671E-2</v>
      </c>
      <c r="AM40">
        <v>23.5</v>
      </c>
      <c r="AN40" s="121">
        <f t="shared" si="12"/>
        <v>-7.4906571734931982E-2</v>
      </c>
      <c r="AO40" s="121">
        <f t="shared" si="13"/>
        <v>-13.349963519070775</v>
      </c>
      <c r="AP40" s="103">
        <f t="shared" si="14"/>
        <v>-12.903225806451593</v>
      </c>
    </row>
    <row r="41" spans="1:42">
      <c r="A41" s="120">
        <v>16.0093</v>
      </c>
      <c r="B41" s="120">
        <v>10.2944</v>
      </c>
      <c r="C41" s="163">
        <f t="shared" ref="C41:C48" si="17">1/B41</f>
        <v>9.7140192726142369E-2</v>
      </c>
      <c r="E41" s="147">
        <f t="shared" ref="E41:E48" si="18">C41</f>
        <v>9.7140192726142369E-2</v>
      </c>
      <c r="F41" s="147">
        <f t="shared" si="11"/>
        <v>9.9367499186288205E-2</v>
      </c>
      <c r="AP41" s="103"/>
    </row>
    <row r="42" spans="1:42">
      <c r="A42" s="120">
        <v>16.592600000000001</v>
      </c>
      <c r="B42" s="120">
        <v>9.7619000000000007</v>
      </c>
      <c r="C42" s="163">
        <f t="shared" si="17"/>
        <v>0.10243907436052407</v>
      </c>
      <c r="E42" s="147">
        <f t="shared" si="18"/>
        <v>0.10243907436052407</v>
      </c>
      <c r="F42" s="147">
        <f t="shared" si="11"/>
        <v>0.10450311882995814</v>
      </c>
    </row>
    <row r="43" spans="1:42">
      <c r="A43" s="120">
        <v>16.333300000000001</v>
      </c>
      <c r="B43" s="120">
        <v>9.7676800000000004</v>
      </c>
      <c r="C43" s="163">
        <f t="shared" si="17"/>
        <v>0.10237845629668457</v>
      </c>
      <c r="E43" s="147">
        <f t="shared" si="18"/>
        <v>0.10237845629668457</v>
      </c>
      <c r="F43" s="147">
        <f t="shared" si="11"/>
        <v>0.10228464835338784</v>
      </c>
    </row>
    <row r="44" spans="1:42">
      <c r="A44" s="120">
        <v>17.564800000000002</v>
      </c>
      <c r="B44" s="120">
        <v>9.7402599999999993</v>
      </c>
      <c r="C44" s="163">
        <f t="shared" si="17"/>
        <v>0.10266666392888897</v>
      </c>
      <c r="D44">
        <v>8.5000000000000006E-2</v>
      </c>
      <c r="E44" s="147">
        <f t="shared" si="18"/>
        <v>0.10266666392888897</v>
      </c>
      <c r="F44" s="147">
        <f t="shared" si="11"/>
        <v>0.11160982142945811</v>
      </c>
    </row>
    <row r="45" spans="1:42">
      <c r="A45" s="120">
        <v>19.185199999999998</v>
      </c>
      <c r="B45" s="120">
        <v>7.1067799999999997</v>
      </c>
      <c r="C45" s="163">
        <f t="shared" si="17"/>
        <v>0.14071070161170038</v>
      </c>
      <c r="E45" s="147">
        <f t="shared" si="18"/>
        <v>0.14071070161170038</v>
      </c>
      <c r="F45" s="147">
        <f t="shared" si="11"/>
        <v>0.11623245008137728</v>
      </c>
    </row>
    <row r="46" spans="1:42">
      <c r="A46" s="120">
        <v>20.027799999999999</v>
      </c>
      <c r="B46" s="120">
        <v>8.6464700000000008</v>
      </c>
      <c r="C46" s="163">
        <f t="shared" si="17"/>
        <v>0.11565413399919272</v>
      </c>
      <c r="D46">
        <v>8.1000000000000003E-2</v>
      </c>
      <c r="E46" s="147">
        <f t="shared" si="18"/>
        <v>0.11565413399919272</v>
      </c>
      <c r="F46" s="147">
        <f t="shared" si="11"/>
        <v>0.11149754472906748</v>
      </c>
      <c r="K46" s="147"/>
    </row>
    <row r="47" spans="1:42">
      <c r="A47" s="120">
        <v>20.935199999999998</v>
      </c>
      <c r="B47" s="120">
        <v>10.7042</v>
      </c>
      <c r="C47" s="163">
        <f t="shared" si="17"/>
        <v>9.3421273892490803E-2</v>
      </c>
      <c r="E47" s="147">
        <f t="shared" si="18"/>
        <v>9.3421273892490803E-2</v>
      </c>
      <c r="F47" s="147">
        <f t="shared" si="11"/>
        <v>9.1649313013740158E-2</v>
      </c>
    </row>
    <row r="48" spans="1:42">
      <c r="A48" s="120">
        <v>20.7407</v>
      </c>
      <c r="B48" s="120">
        <v>20.578600000000002</v>
      </c>
      <c r="C48" s="163">
        <f t="shared" si="17"/>
        <v>4.8594170643289629E-2</v>
      </c>
      <c r="E48" s="147">
        <f t="shared" si="18"/>
        <v>4.8594170643289629E-2</v>
      </c>
      <c r="F48" s="147">
        <f t="shared" si="11"/>
        <v>9.8347973825731128E-2</v>
      </c>
    </row>
    <row r="49" spans="1:8">
      <c r="A49" s="120">
        <v>21.5</v>
      </c>
      <c r="C49" s="163"/>
      <c r="F49" s="147">
        <f t="shared" si="11"/>
        <v>0</v>
      </c>
    </row>
    <row r="50" spans="1:8">
      <c r="A50" s="120">
        <v>22</v>
      </c>
      <c r="C50" s="163"/>
      <c r="D50">
        <v>8.6999999999999994E-2</v>
      </c>
      <c r="F50" s="147" t="e">
        <f t="shared" si="11"/>
        <v>#NUM!</v>
      </c>
    </row>
    <row r="52" spans="1:8">
      <c r="A52" s="17" t="s">
        <v>153</v>
      </c>
    </row>
    <row r="53" spans="1:8" ht="57.6">
      <c r="A53" s="120" t="s">
        <v>75</v>
      </c>
      <c r="B53" s="164" t="s">
        <v>77</v>
      </c>
      <c r="C53" s="1" t="s">
        <v>320</v>
      </c>
      <c r="D53" s="203" t="s">
        <v>319</v>
      </c>
      <c r="F53" s="203" t="s">
        <v>318</v>
      </c>
      <c r="H53" s="1" t="s">
        <v>317</v>
      </c>
    </row>
    <row r="54" spans="1:8">
      <c r="A54">
        <v>4.7300000000000004</v>
      </c>
      <c r="B54">
        <v>51.58</v>
      </c>
      <c r="C54">
        <v>1.9400000000000001E-2</v>
      </c>
      <c r="D54">
        <v>1.0189999999999999E-3</v>
      </c>
      <c r="F54">
        <v>7.9000000000000001E-4</v>
      </c>
      <c r="H54">
        <v>8.0000000000000004E-4</v>
      </c>
    </row>
    <row r="55" spans="1:8">
      <c r="A55">
        <v>7.71</v>
      </c>
      <c r="B55">
        <v>31</v>
      </c>
      <c r="C55">
        <v>3.2300000000000002E-2</v>
      </c>
      <c r="D55">
        <v>2.1312000000000001E-2</v>
      </c>
      <c r="F55">
        <v>1.6999E-2</v>
      </c>
      <c r="H55">
        <v>1.77E-2</v>
      </c>
    </row>
    <row r="56" spans="1:8">
      <c r="A56">
        <v>9.07</v>
      </c>
      <c r="B56">
        <v>17.98</v>
      </c>
      <c r="C56">
        <v>5.5599999999999997E-2</v>
      </c>
      <c r="D56">
        <v>3.4141999999999999E-2</v>
      </c>
      <c r="F56">
        <v>2.7637999999999999E-2</v>
      </c>
      <c r="H56">
        <v>2.86E-2</v>
      </c>
    </row>
    <row r="57" spans="1:8">
      <c r="A57">
        <v>10.050000000000001</v>
      </c>
      <c r="B57">
        <v>20.56</v>
      </c>
      <c r="C57">
        <v>4.8599999999999997E-2</v>
      </c>
      <c r="D57">
        <v>4.4357000000000001E-2</v>
      </c>
      <c r="F57">
        <v>3.6327999999999999E-2</v>
      </c>
      <c r="H57">
        <v>3.7600000000000001E-2</v>
      </c>
    </row>
    <row r="58" spans="1:8">
      <c r="A58">
        <v>11.41</v>
      </c>
      <c r="B58">
        <v>17.41</v>
      </c>
      <c r="C58">
        <v>5.74E-2</v>
      </c>
      <c r="D58">
        <v>5.9397999999999999E-2</v>
      </c>
      <c r="F58">
        <v>4.9528999999999997E-2</v>
      </c>
      <c r="H58">
        <v>5.11E-2</v>
      </c>
    </row>
    <row r="59" spans="1:8">
      <c r="A59">
        <v>12.7</v>
      </c>
      <c r="B59">
        <v>12.71</v>
      </c>
      <c r="C59">
        <v>7.8700000000000006E-2</v>
      </c>
      <c r="D59">
        <v>7.3996000000000006E-2</v>
      </c>
      <c r="F59">
        <v>6.2912999999999997E-2</v>
      </c>
      <c r="H59">
        <v>6.4699999999999994E-2</v>
      </c>
    </row>
    <row r="60" spans="1:8">
      <c r="A60">
        <v>16.010000000000002</v>
      </c>
      <c r="B60">
        <v>10.29</v>
      </c>
      <c r="C60">
        <v>9.7100000000000006E-2</v>
      </c>
      <c r="D60">
        <v>0.107</v>
      </c>
      <c r="F60">
        <v>9.7284999999999996E-2</v>
      </c>
      <c r="H60">
        <v>9.9000000000000005E-2</v>
      </c>
    </row>
    <row r="61" spans="1:8">
      <c r="A61">
        <v>16.59</v>
      </c>
      <c r="B61">
        <v>9.76</v>
      </c>
      <c r="C61">
        <v>0.1024</v>
      </c>
      <c r="D61">
        <v>0.111031</v>
      </c>
      <c r="F61">
        <v>0.102564</v>
      </c>
      <c r="H61">
        <v>0.1041</v>
      </c>
    </row>
    <row r="62" spans="1:8">
      <c r="A62">
        <v>16.329999999999998</v>
      </c>
      <c r="B62">
        <v>9.77</v>
      </c>
      <c r="C62">
        <v>0.1024</v>
      </c>
      <c r="D62">
        <v>0.10932799999999999</v>
      </c>
      <c r="F62">
        <v>0.10025299999999999</v>
      </c>
      <c r="H62">
        <v>0.1019</v>
      </c>
    </row>
    <row r="63" spans="1:8">
      <c r="A63">
        <v>17.559999999999999</v>
      </c>
      <c r="B63">
        <v>9.74</v>
      </c>
      <c r="C63">
        <v>0.1027</v>
      </c>
      <c r="D63">
        <v>0.11554300000000001</v>
      </c>
      <c r="F63">
        <v>0.110124</v>
      </c>
      <c r="H63">
        <v>0.1113</v>
      </c>
    </row>
    <row r="64" spans="1:8">
      <c r="A64">
        <v>19.190000000000001</v>
      </c>
      <c r="B64">
        <v>7.11</v>
      </c>
      <c r="C64">
        <v>0.14069999999999999</v>
      </c>
      <c r="D64">
        <v>0.113021</v>
      </c>
      <c r="F64">
        <v>0.116214</v>
      </c>
      <c r="H64">
        <v>0.11609999999999999</v>
      </c>
    </row>
    <row r="65" spans="1:21">
      <c r="A65">
        <v>20.03</v>
      </c>
      <c r="B65">
        <v>8.65</v>
      </c>
      <c r="C65">
        <v>0.1157</v>
      </c>
      <c r="D65">
        <v>0.102785</v>
      </c>
      <c r="F65">
        <v>0.112701</v>
      </c>
      <c r="H65">
        <v>0.1114</v>
      </c>
      <c r="K65" t="s">
        <v>356</v>
      </c>
    </row>
    <row r="66" spans="1:21">
      <c r="A66">
        <v>20.94</v>
      </c>
      <c r="B66">
        <v>10.7</v>
      </c>
      <c r="C66">
        <v>9.3399999999999997E-2</v>
      </c>
      <c r="D66">
        <v>7.5271000000000005E-2</v>
      </c>
      <c r="F66">
        <v>9.4668000000000002E-2</v>
      </c>
      <c r="H66">
        <v>9.1600000000000001E-2</v>
      </c>
      <c r="K66" t="s">
        <v>357</v>
      </c>
    </row>
    <row r="67" spans="1:21">
      <c r="A67">
        <v>20.74</v>
      </c>
      <c r="B67">
        <v>20.58</v>
      </c>
      <c r="C67">
        <v>4.8599999999999997E-2</v>
      </c>
      <c r="D67">
        <v>8.3923999999999999E-2</v>
      </c>
      <c r="F67">
        <v>0.10106800000000001</v>
      </c>
      <c r="H67">
        <v>9.8500000000000004E-2</v>
      </c>
      <c r="K67" t="s">
        <v>358</v>
      </c>
    </row>
    <row r="68" spans="1:21">
      <c r="D68" t="s">
        <v>167</v>
      </c>
      <c r="F68" t="s">
        <v>165</v>
      </c>
      <c r="H68" t="s">
        <v>165</v>
      </c>
      <c r="L68" s="176"/>
    </row>
    <row r="69" spans="1:21">
      <c r="C69" t="s">
        <v>126</v>
      </c>
      <c r="D69" s="169">
        <v>2.3370000000000002</v>
      </c>
      <c r="F69" s="169">
        <v>3.5</v>
      </c>
      <c r="H69">
        <v>3.22</v>
      </c>
      <c r="L69" s="177" t="s">
        <v>168</v>
      </c>
    </row>
    <row r="70" spans="1:21">
      <c r="C70" t="s">
        <v>133</v>
      </c>
      <c r="D70" s="169">
        <v>2.7999999999999998E-4</v>
      </c>
      <c r="F70" s="169">
        <v>3.2499999999999999E-4</v>
      </c>
      <c r="H70" s="169">
        <v>3.1799999999999998E-4</v>
      </c>
      <c r="L70" s="177" t="s">
        <v>169</v>
      </c>
    </row>
    <row r="71" spans="1:21">
      <c r="C71" t="s">
        <v>164</v>
      </c>
      <c r="D71">
        <v>8.16</v>
      </c>
      <c r="F71">
        <v>19.13</v>
      </c>
      <c r="H71">
        <v>18.97</v>
      </c>
      <c r="L71" s="177" t="s">
        <v>170</v>
      </c>
    </row>
    <row r="72" spans="1:21">
      <c r="C72" t="s">
        <v>193</v>
      </c>
      <c r="D72" t="s">
        <v>151</v>
      </c>
      <c r="F72" s="169" t="s">
        <v>157</v>
      </c>
      <c r="G72" s="169"/>
      <c r="H72" s="169" t="s">
        <v>166</v>
      </c>
      <c r="L72" s="177" t="s">
        <v>171</v>
      </c>
    </row>
    <row r="73" spans="1:21">
      <c r="B73" s="270" t="s">
        <v>303</v>
      </c>
      <c r="D73" s="267" t="s">
        <v>314</v>
      </c>
      <c r="F73" t="s">
        <v>315</v>
      </c>
      <c r="H73" t="s">
        <v>316</v>
      </c>
      <c r="L73" s="177" t="s">
        <v>172</v>
      </c>
    </row>
    <row r="74" spans="1:21">
      <c r="L74" s="177" t="s">
        <v>173</v>
      </c>
    </row>
    <row r="75" spans="1:21" ht="15" thickBot="1">
      <c r="L75" s="177" t="s">
        <v>174</v>
      </c>
    </row>
    <row r="76" spans="1:21" ht="36.6" thickBot="1">
      <c r="C76" s="271" t="s">
        <v>304</v>
      </c>
      <c r="D76" s="272" t="s">
        <v>126</v>
      </c>
      <c r="E76" s="273" t="s">
        <v>305</v>
      </c>
      <c r="F76" s="273" t="s">
        <v>306</v>
      </c>
      <c r="G76" s="274" t="s">
        <v>307</v>
      </c>
      <c r="H76" s="274" t="s">
        <v>308</v>
      </c>
      <c r="L76" s="177" t="s">
        <v>175</v>
      </c>
    </row>
    <row r="77" spans="1:21" ht="24.6" thickBot="1">
      <c r="C77" s="275" t="s">
        <v>309</v>
      </c>
      <c r="D77" s="276" t="s">
        <v>310</v>
      </c>
      <c r="E77" s="277">
        <v>3.25</v>
      </c>
      <c r="F77" s="277">
        <v>19.13</v>
      </c>
      <c r="G77" s="277">
        <v>0.67100000000000004</v>
      </c>
      <c r="H77" s="277">
        <v>52.47</v>
      </c>
    </row>
    <row r="78" spans="1:21" ht="24.6" thickBot="1">
      <c r="C78" s="275" t="s">
        <v>311</v>
      </c>
      <c r="D78" s="277">
        <v>2.34</v>
      </c>
      <c r="E78" s="277">
        <v>2.8</v>
      </c>
      <c r="F78" s="277">
        <v>18.16</v>
      </c>
      <c r="G78" s="277">
        <v>0.75800000000000001</v>
      </c>
      <c r="H78" s="277">
        <v>38.58</v>
      </c>
      <c r="L78" s="330" t="s">
        <v>186</v>
      </c>
      <c r="M78" s="330"/>
      <c r="N78" s="330"/>
      <c r="O78" s="330"/>
      <c r="P78" s="176"/>
    </row>
    <row r="79" spans="1:21" ht="25.2" thickTop="1" thickBot="1">
      <c r="C79" s="275" t="s">
        <v>313</v>
      </c>
      <c r="D79" s="276" t="s">
        <v>312</v>
      </c>
      <c r="E79" s="277">
        <v>3.18</v>
      </c>
      <c r="F79" s="277">
        <v>18.97</v>
      </c>
      <c r="G79" s="277">
        <v>0.69599999999999995</v>
      </c>
      <c r="H79" s="277">
        <v>48.4</v>
      </c>
      <c r="L79" s="331" t="s">
        <v>176</v>
      </c>
      <c r="M79" s="178" t="s">
        <v>177</v>
      </c>
      <c r="N79" s="179" t="s">
        <v>178</v>
      </c>
      <c r="O79" s="180" t="s">
        <v>179</v>
      </c>
      <c r="P79" s="176"/>
      <c r="Q79" s="330" t="s">
        <v>86</v>
      </c>
      <c r="R79" s="330"/>
      <c r="S79" s="330"/>
      <c r="T79" s="330"/>
      <c r="U79" s="330"/>
    </row>
    <row r="80" spans="1:21" ht="24.75" customHeight="1" thickTop="1">
      <c r="A80" s="54" t="s">
        <v>406</v>
      </c>
      <c r="L80" s="181" t="s">
        <v>180</v>
      </c>
      <c r="M80" s="198">
        <v>9.6735057884455161E-2</v>
      </c>
      <c r="N80" s="182">
        <v>1</v>
      </c>
      <c r="O80" s="183">
        <v>9.6735057884455161E-2</v>
      </c>
      <c r="P80" s="176"/>
      <c r="Q80" s="333" t="s">
        <v>187</v>
      </c>
      <c r="R80" s="335" t="s">
        <v>188</v>
      </c>
      <c r="S80" s="337" t="s">
        <v>189</v>
      </c>
      <c r="T80" s="337" t="s">
        <v>190</v>
      </c>
      <c r="U80" s="339"/>
    </row>
    <row r="81" spans="1:28" ht="24.6" thickBot="1">
      <c r="B81" s="202" t="s">
        <v>409</v>
      </c>
      <c r="L81" s="184" t="s">
        <v>181</v>
      </c>
      <c r="M81" s="199">
        <v>4.8420821155448421E-3</v>
      </c>
      <c r="N81" s="185">
        <v>13</v>
      </c>
      <c r="O81" s="186">
        <v>3.7246785504191094E-4</v>
      </c>
      <c r="P81" s="176"/>
      <c r="Q81" s="334"/>
      <c r="R81" s="336"/>
      <c r="S81" s="338"/>
      <c r="T81" s="192" t="s">
        <v>191</v>
      </c>
      <c r="U81" s="193" t="s">
        <v>192</v>
      </c>
    </row>
    <row r="82" spans="1:28" ht="24" thickTop="1" thickBot="1">
      <c r="A82" t="s">
        <v>411</v>
      </c>
      <c r="B82" t="s">
        <v>410</v>
      </c>
      <c r="L82" s="184" t="s">
        <v>182</v>
      </c>
      <c r="M82" s="199">
        <v>0.10157714</v>
      </c>
      <c r="N82" s="185">
        <v>14</v>
      </c>
      <c r="O82" s="187"/>
      <c r="P82" s="176"/>
      <c r="Q82" s="194" t="s">
        <v>133</v>
      </c>
      <c r="R82" s="195">
        <v>3.1817977677296271E-4</v>
      </c>
      <c r="S82" s="196">
        <v>1.9743539992117716E-5</v>
      </c>
      <c r="T82" s="196">
        <v>2.755264518063721E-4</v>
      </c>
      <c r="U82" s="197">
        <v>3.6083310173955333E-4</v>
      </c>
    </row>
    <row r="83" spans="1:28" ht="24" thickTop="1" thickBot="1">
      <c r="L83" s="188" t="s">
        <v>183</v>
      </c>
      <c r="M83" s="200">
        <v>1.5932497142857143E-2</v>
      </c>
      <c r="N83" s="189">
        <v>13</v>
      </c>
      <c r="O83" s="190"/>
      <c r="P83" s="176"/>
    </row>
    <row r="84" spans="1:28" ht="15" thickTop="1">
      <c r="L84" s="332" t="s">
        <v>184</v>
      </c>
      <c r="M84" s="332"/>
      <c r="N84" s="332"/>
      <c r="O84" s="332"/>
      <c r="P84" s="176"/>
    </row>
    <row r="85" spans="1:28">
      <c r="L85" s="191" t="s">
        <v>185</v>
      </c>
      <c r="M85" s="191"/>
      <c r="N85" s="191"/>
      <c r="O85" s="191"/>
      <c r="P85" s="176"/>
    </row>
    <row r="86" spans="1:28" ht="15">
      <c r="A86" s="311"/>
      <c r="B86" s="310" t="s">
        <v>412</v>
      </c>
      <c r="W86" t="s">
        <v>424</v>
      </c>
      <c r="Y86" t="s">
        <v>425</v>
      </c>
    </row>
    <row r="87" spans="1:28" ht="15">
      <c r="A87" s="311">
        <v>7.7000000000000002E-3</v>
      </c>
      <c r="B87" s="310" t="s">
        <v>413</v>
      </c>
      <c r="W87" t="s">
        <v>422</v>
      </c>
      <c r="X87" t="s">
        <v>418</v>
      </c>
      <c r="Y87" t="s">
        <v>419</v>
      </c>
      <c r="Z87" t="s">
        <v>420</v>
      </c>
      <c r="AA87" t="s">
        <v>421</v>
      </c>
      <c r="AB87" t="s">
        <v>423</v>
      </c>
    </row>
    <row r="88" spans="1:28" ht="15">
      <c r="A88" s="311">
        <v>21.5</v>
      </c>
      <c r="B88" s="310" t="s">
        <v>414</v>
      </c>
      <c r="W88">
        <f>A87*A111</f>
        <v>0.14630000000000001</v>
      </c>
      <c r="X88">
        <f>EXP(W88)</f>
        <v>1.1575433989862478</v>
      </c>
      <c r="Y88">
        <f>A88-A111</f>
        <v>2.5</v>
      </c>
      <c r="Z88">
        <f>Y88/A89</f>
        <v>1</v>
      </c>
      <c r="AA88">
        <f>A87*A88-Z88</f>
        <v>-0.83445000000000003</v>
      </c>
      <c r="AB88">
        <f>EXP(AA88)</f>
        <v>0.434113178033327</v>
      </c>
    </row>
    <row r="89" spans="1:28" ht="15">
      <c r="A89" s="311">
        <v>2.5</v>
      </c>
      <c r="B89" s="310" t="s">
        <v>415</v>
      </c>
    </row>
    <row r="90" spans="1:28" ht="15">
      <c r="A90" s="311">
        <v>-2.29E-2</v>
      </c>
      <c r="B90" s="310" t="s">
        <v>416</v>
      </c>
      <c r="X90" s="202">
        <f>EXP($A$87*A111)-EXP(($A$87*$A$88)-(($A$88-A111)/$A$89))+$A$90</f>
        <v>0.70053022095292083</v>
      </c>
    </row>
    <row r="93" spans="1:28" ht="23.4">
      <c r="A93" s="54" t="s">
        <v>417</v>
      </c>
    </row>
    <row r="95" spans="1:28">
      <c r="A95" t="s">
        <v>407</v>
      </c>
      <c r="I95" s="202"/>
    </row>
    <row r="96" spans="1:28">
      <c r="A96" t="s">
        <v>408</v>
      </c>
      <c r="I96" s="202"/>
    </row>
    <row r="97" spans="1:9">
      <c r="A97" s="202">
        <v>4.7300000000000004</v>
      </c>
      <c r="B97">
        <v>1.9387359441644048E-2</v>
      </c>
      <c r="I97" s="202"/>
    </row>
    <row r="98" spans="1:9">
      <c r="A98" s="202">
        <v>7.71</v>
      </c>
      <c r="B98">
        <v>3.2258064516129031E-2</v>
      </c>
      <c r="C98" s="202"/>
      <c r="I98" s="202"/>
    </row>
    <row r="99" spans="1:9">
      <c r="A99" s="202">
        <v>9.07</v>
      </c>
      <c r="B99">
        <v>5.5617352614015569E-2</v>
      </c>
      <c r="C99" s="202"/>
      <c r="I99" s="202"/>
    </row>
    <row r="100" spans="1:9">
      <c r="A100" s="202">
        <v>10.050000000000001</v>
      </c>
      <c r="B100">
        <v>4.8638132295719845E-2</v>
      </c>
      <c r="C100" s="202"/>
      <c r="I100" s="202"/>
    </row>
    <row r="101" spans="1:9">
      <c r="A101" s="202">
        <v>11.41</v>
      </c>
      <c r="B101">
        <v>5.7438253877082138E-2</v>
      </c>
      <c r="C101" s="202"/>
      <c r="I101" s="202"/>
    </row>
    <row r="102" spans="1:9">
      <c r="A102" s="202">
        <v>12.7</v>
      </c>
      <c r="B102">
        <v>7.8678206136900075E-2</v>
      </c>
      <c r="C102" s="202"/>
      <c r="I102" s="202"/>
    </row>
    <row r="103" spans="1:9">
      <c r="A103" s="202">
        <v>16.010000000000002</v>
      </c>
      <c r="B103">
        <v>9.7181729834791064E-2</v>
      </c>
      <c r="C103" s="202"/>
      <c r="I103" s="202"/>
    </row>
    <row r="104" spans="1:9">
      <c r="A104" s="202">
        <v>16.59</v>
      </c>
      <c r="B104">
        <v>0.10245901639344263</v>
      </c>
      <c r="C104" s="202"/>
    </row>
    <row r="105" spans="1:9">
      <c r="A105" s="202">
        <v>16.329999999999998</v>
      </c>
      <c r="B105">
        <v>0.10235414534288639</v>
      </c>
      <c r="C105" s="202"/>
    </row>
    <row r="106" spans="1:9">
      <c r="A106" s="202">
        <v>17.559999999999999</v>
      </c>
      <c r="B106">
        <v>0.10266940451745379</v>
      </c>
      <c r="C106" s="202"/>
    </row>
    <row r="107" spans="1:9">
      <c r="A107" s="202">
        <v>19.190000000000001</v>
      </c>
      <c r="B107">
        <v>0.14064697609001406</v>
      </c>
      <c r="C107" s="202"/>
    </row>
    <row r="111" spans="1:9">
      <c r="A111">
        <v>19</v>
      </c>
      <c r="B111">
        <f>EXP($A$87*A111)-EXP($A$87*$A$88-($A$88-A111)/$A$89)+$A$90</f>
        <v>0.70053022095292083</v>
      </c>
      <c r="D111">
        <v>0.1</v>
      </c>
    </row>
    <row r="113" spans="1:9" ht="57.6">
      <c r="A113" s="120" t="s">
        <v>75</v>
      </c>
      <c r="B113" s="164" t="s">
        <v>77</v>
      </c>
      <c r="C113" s="203" t="s">
        <v>320</v>
      </c>
      <c r="D113" s="203" t="s">
        <v>319</v>
      </c>
      <c r="E113" s="202"/>
      <c r="F113" s="203" t="s">
        <v>318</v>
      </c>
      <c r="G113" s="202"/>
      <c r="H113" s="203" t="s">
        <v>317</v>
      </c>
      <c r="I113" t="s">
        <v>406</v>
      </c>
    </row>
    <row r="114" spans="1:9">
      <c r="A114" s="202">
        <v>4.7300000000000004</v>
      </c>
      <c r="B114" s="202">
        <v>51.58</v>
      </c>
      <c r="C114" s="202">
        <f>1/B114</f>
        <v>1.9387359441644048E-2</v>
      </c>
      <c r="D114" s="202">
        <v>1.0189999999999999E-3</v>
      </c>
      <c r="E114" s="202"/>
      <c r="F114" s="202">
        <v>7.9000000000000001E-4</v>
      </c>
      <c r="G114" s="202"/>
      <c r="H114" s="202">
        <v>8.0000000000000004E-4</v>
      </c>
      <c r="I114" s="202">
        <f>EXP($A$87*A114)-EXP(($A$87*$A$88)-(($A$88-A114)/$A$89))+$A$90</f>
        <v>1.0127514166502187</v>
      </c>
    </row>
    <row r="115" spans="1:9">
      <c r="A115" s="202">
        <v>7.71</v>
      </c>
      <c r="B115" s="202">
        <v>31</v>
      </c>
      <c r="C115" s="202">
        <f t="shared" ref="C115:C127" si="19">1/B115</f>
        <v>3.2258064516129031E-2</v>
      </c>
      <c r="D115" s="202">
        <v>2.1312000000000001E-2</v>
      </c>
      <c r="E115" s="202"/>
      <c r="F115" s="202">
        <v>1.6999E-2</v>
      </c>
      <c r="G115" s="202"/>
      <c r="H115" s="202">
        <v>1.77E-2</v>
      </c>
      <c r="I115" s="202">
        <f t="shared" ref="I115:I127" si="20">EXP($A$87*A115)-EXP($A$87*$A$88-($A$88-A115)/$A$89)+$A$90</f>
        <v>1.0335186018874891</v>
      </c>
    </row>
    <row r="116" spans="1:9">
      <c r="A116" s="202">
        <v>9.07</v>
      </c>
      <c r="B116" s="202">
        <v>17.98</v>
      </c>
      <c r="C116" s="202">
        <f t="shared" si="19"/>
        <v>5.5617352614015569E-2</v>
      </c>
      <c r="D116" s="202">
        <v>3.4141999999999999E-2</v>
      </c>
      <c r="E116" s="202"/>
      <c r="F116" s="202">
        <v>2.7637999999999999E-2</v>
      </c>
      <c r="G116" s="202"/>
      <c r="H116" s="202">
        <v>2.86E-2</v>
      </c>
      <c r="I116" s="202">
        <f t="shared" si="20"/>
        <v>1.041258685334415</v>
      </c>
    </row>
    <row r="117" spans="1:9">
      <c r="A117" s="202">
        <v>10.050000000000001</v>
      </c>
      <c r="B117" s="202">
        <v>20.56</v>
      </c>
      <c r="C117" s="202">
        <f t="shared" si="19"/>
        <v>4.8638132295719845E-2</v>
      </c>
      <c r="D117" s="202">
        <v>4.4357000000000001E-2</v>
      </c>
      <c r="E117" s="202"/>
      <c r="F117" s="202">
        <v>3.6327999999999999E-2</v>
      </c>
      <c r="G117" s="202"/>
      <c r="H117" s="202">
        <v>3.7600000000000001E-2</v>
      </c>
      <c r="I117" s="202">
        <f t="shared" si="20"/>
        <v>1.04545676468742</v>
      </c>
    </row>
    <row r="118" spans="1:9">
      <c r="A118" s="202">
        <v>11.41</v>
      </c>
      <c r="B118" s="202">
        <v>17.41</v>
      </c>
      <c r="C118" s="202">
        <f t="shared" si="19"/>
        <v>5.7438253877082138E-2</v>
      </c>
      <c r="D118" s="202">
        <v>5.9397999999999999E-2</v>
      </c>
      <c r="E118" s="202"/>
      <c r="F118" s="202">
        <v>4.9528999999999997E-2</v>
      </c>
      <c r="G118" s="202"/>
      <c r="H118" s="202">
        <v>5.11E-2</v>
      </c>
      <c r="I118" s="202">
        <f t="shared" si="20"/>
        <v>1.0480829936206815</v>
      </c>
    </row>
    <row r="119" spans="1:9">
      <c r="A119" s="202">
        <v>12.7</v>
      </c>
      <c r="B119" s="202">
        <v>12.71</v>
      </c>
      <c r="C119" s="202">
        <f t="shared" si="19"/>
        <v>7.8678206136900075E-2</v>
      </c>
      <c r="D119" s="202">
        <v>7.3996000000000006E-2</v>
      </c>
      <c r="E119" s="202"/>
      <c r="F119" s="202">
        <v>6.2912999999999997E-2</v>
      </c>
      <c r="G119" s="202"/>
      <c r="H119" s="202">
        <v>6.4699999999999994E-2</v>
      </c>
      <c r="I119" s="202">
        <f t="shared" si="20"/>
        <v>1.044902611652911</v>
      </c>
    </row>
    <row r="120" spans="1:9">
      <c r="A120" s="202">
        <v>16.010000000000002</v>
      </c>
      <c r="B120" s="202">
        <v>10.29</v>
      </c>
      <c r="C120" s="202">
        <f t="shared" si="19"/>
        <v>9.7181729834791064E-2</v>
      </c>
      <c r="D120" s="202">
        <v>0.107</v>
      </c>
      <c r="E120" s="202"/>
      <c r="F120" s="202">
        <v>9.7284999999999996E-2</v>
      </c>
      <c r="G120" s="202"/>
      <c r="H120" s="202">
        <v>9.9000000000000005E-2</v>
      </c>
      <c r="I120" s="202">
        <f t="shared" si="20"/>
        <v>0.97702128586220993</v>
      </c>
    </row>
    <row r="121" spans="1:9">
      <c r="A121" s="202">
        <v>16.59</v>
      </c>
      <c r="B121" s="202">
        <v>9.76</v>
      </c>
      <c r="C121" s="202">
        <f t="shared" si="19"/>
        <v>0.10245901639344263</v>
      </c>
      <c r="D121" s="202">
        <v>0.111031</v>
      </c>
      <c r="E121" s="202"/>
      <c r="F121" s="202">
        <v>0.102564</v>
      </c>
      <c r="G121" s="202"/>
      <c r="H121" s="202">
        <v>0.1041</v>
      </c>
      <c r="I121" s="202">
        <f t="shared" si="20"/>
        <v>0.94780564593999517</v>
      </c>
    </row>
    <row r="122" spans="1:9">
      <c r="A122" s="202">
        <v>16.329999999999998</v>
      </c>
      <c r="B122" s="202">
        <v>9.77</v>
      </c>
      <c r="C122" s="202">
        <f t="shared" si="19"/>
        <v>0.10235414534288639</v>
      </c>
      <c r="D122" s="202">
        <v>0.10932799999999999</v>
      </c>
      <c r="E122" s="202"/>
      <c r="F122" s="202">
        <v>0.10025299999999999</v>
      </c>
      <c r="G122" s="202"/>
      <c r="H122" s="202">
        <v>0.1019</v>
      </c>
      <c r="I122" s="202">
        <f t="shared" si="20"/>
        <v>0.96188580261055978</v>
      </c>
    </row>
    <row r="123" spans="1:9">
      <c r="A123" s="202">
        <v>17.559999999999999</v>
      </c>
      <c r="B123" s="202">
        <v>9.74</v>
      </c>
      <c r="C123" s="202">
        <f t="shared" si="19"/>
        <v>0.10266940451745379</v>
      </c>
      <c r="D123" s="202">
        <v>0.11554300000000001</v>
      </c>
      <c r="E123" s="202"/>
      <c r="F123" s="202">
        <v>0.110124</v>
      </c>
      <c r="G123" s="202"/>
      <c r="H123" s="202">
        <v>0.1113</v>
      </c>
      <c r="I123" s="202">
        <f t="shared" si="20"/>
        <v>0.87784600847962724</v>
      </c>
    </row>
    <row r="124" spans="1:9">
      <c r="A124" s="202">
        <v>19.190000000000001</v>
      </c>
      <c r="B124" s="202">
        <v>7.11</v>
      </c>
      <c r="C124" s="202">
        <f t="shared" si="19"/>
        <v>0.14064697609001406</v>
      </c>
      <c r="D124" s="202">
        <v>0.113021</v>
      </c>
      <c r="E124" s="202"/>
      <c r="F124" s="202">
        <v>0.116214</v>
      </c>
      <c r="G124" s="202"/>
      <c r="H124" s="202">
        <v>0.11609999999999999</v>
      </c>
      <c r="I124" s="202">
        <f t="shared" si="20"/>
        <v>0.66794625232186544</v>
      </c>
    </row>
    <row r="125" spans="1:9">
      <c r="A125" s="202">
        <v>20.03</v>
      </c>
      <c r="B125" s="202">
        <v>8.65</v>
      </c>
      <c r="C125" s="202">
        <f t="shared" si="19"/>
        <v>0.11560693641618497</v>
      </c>
      <c r="D125" s="202">
        <v>0.102785</v>
      </c>
      <c r="E125" s="202"/>
      <c r="F125" s="202">
        <v>0.112701</v>
      </c>
      <c r="G125" s="202"/>
      <c r="H125" s="202">
        <v>0.1114</v>
      </c>
      <c r="I125" s="202">
        <f t="shared" si="20"/>
        <v>0.48842135183941343</v>
      </c>
    </row>
    <row r="126" spans="1:9">
      <c r="A126" s="202">
        <v>20.94</v>
      </c>
      <c r="B126" s="202">
        <v>10.7</v>
      </c>
      <c r="C126" s="202">
        <f t="shared" si="19"/>
        <v>9.3457943925233655E-2</v>
      </c>
      <c r="D126" s="202">
        <v>7.5271000000000005E-2</v>
      </c>
      <c r="E126" s="202"/>
      <c r="F126" s="202">
        <v>9.4668000000000002E-2</v>
      </c>
      <c r="G126" s="202"/>
      <c r="H126" s="202">
        <v>9.1600000000000001E-2</v>
      </c>
      <c r="I126" s="202">
        <f t="shared" si="20"/>
        <v>0.20883917661783682</v>
      </c>
    </row>
    <row r="127" spans="1:9">
      <c r="A127" s="202">
        <v>20.74</v>
      </c>
      <c r="B127" s="202">
        <v>20.58</v>
      </c>
      <c r="C127" s="202">
        <f t="shared" si="19"/>
        <v>4.8590864917395532E-2</v>
      </c>
      <c r="D127" s="202">
        <v>8.3923999999999999E-2</v>
      </c>
      <c r="E127" s="202"/>
      <c r="F127" s="202">
        <v>0.10106800000000001</v>
      </c>
      <c r="G127" s="202"/>
      <c r="H127" s="202">
        <v>9.8500000000000004E-2</v>
      </c>
      <c r="I127" s="202">
        <f t="shared" si="20"/>
        <v>0.27954973869780037</v>
      </c>
    </row>
    <row r="128" spans="1:9">
      <c r="I128" s="202"/>
    </row>
  </sheetData>
  <sortState xmlns:xlrd2="http://schemas.microsoft.com/office/spreadsheetml/2017/richdata2" ref="O6:P33">
    <sortCondition ref="O2"/>
  </sortState>
  <mergeCells count="18">
    <mergeCell ref="L78:O78"/>
    <mergeCell ref="L79"/>
    <mergeCell ref="L84:O84"/>
    <mergeCell ref="Q79:U79"/>
    <mergeCell ref="Q80:Q81"/>
    <mergeCell ref="R80:R81"/>
    <mergeCell ref="S80:S81"/>
    <mergeCell ref="T80:U80"/>
    <mergeCell ref="AC2:AJ2"/>
    <mergeCell ref="AC4:AC5"/>
    <mergeCell ref="AD4:AH4"/>
    <mergeCell ref="AI4:AJ4"/>
    <mergeCell ref="AC7:AJ7"/>
    <mergeCell ref="AC24:AJ24"/>
    <mergeCell ref="AC26:AC27"/>
    <mergeCell ref="AD26:AH26"/>
    <mergeCell ref="AI26:AJ26"/>
    <mergeCell ref="AC29:AJ29"/>
  </mergeCells>
  <pageMargins left="0.7" right="0.7" top="0.75" bottom="0.75" header="0.3" footer="0.3"/>
  <pageSetup paperSize="9" orientation="portrait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B48"/>
  <sheetViews>
    <sheetView zoomScale="115" zoomScaleNormal="115" zoomScalePageLayoutView="115" workbookViewId="0">
      <pane xSplit="2" ySplit="1" topLeftCell="V11" activePane="bottomRight" state="frozen"/>
      <selection pane="topRight" activeCell="B1" sqref="B1"/>
      <selection pane="bottomLeft" activeCell="A4" sqref="A4"/>
      <selection pane="bottomRight" activeCell="B15" sqref="A15:XFD15"/>
    </sheetView>
  </sheetViews>
  <sheetFormatPr defaultColWidth="8.77734375" defaultRowHeight="14.4"/>
  <cols>
    <col min="1" max="1" width="9.109375" style="202" hidden="1" customWidth="1"/>
    <col min="2" max="2" width="12.77734375" style="202" hidden="1" customWidth="1"/>
    <col min="3" max="3" width="15.6640625" customWidth="1"/>
    <col min="4" max="4" width="10.33203125" style="202" bestFit="1" customWidth="1"/>
    <col min="5" max="6" width="9.33203125" customWidth="1"/>
    <col min="10" max="10" width="8.77734375" style="202"/>
    <col min="11" max="11" width="10.6640625" style="202" bestFit="1" customWidth="1"/>
    <col min="12" max="12" width="8.77734375" style="202"/>
    <col min="18" max="18" width="7.44140625" customWidth="1"/>
    <col min="19" max="19" width="6.44140625" customWidth="1"/>
    <col min="20" max="21" width="6.44140625" style="94" customWidth="1"/>
    <col min="22" max="23" width="5.6640625" style="94" customWidth="1"/>
    <col min="24" max="26" width="6.44140625" style="94" customWidth="1"/>
    <col min="27" max="27" width="7.33203125" style="94" customWidth="1"/>
    <col min="28" max="28" width="7.77734375" style="94" customWidth="1"/>
    <col min="29" max="35" width="6" customWidth="1"/>
    <col min="36" max="37" width="6" style="202" customWidth="1"/>
    <col min="38" max="42" width="6" customWidth="1"/>
    <col min="43" max="43" width="8.77734375" customWidth="1"/>
  </cols>
  <sheetData>
    <row r="1" spans="1:39" ht="23.25" customHeight="1">
      <c r="B1" s="216"/>
      <c r="C1" s="216" t="s">
        <v>226</v>
      </c>
      <c r="D1" s="216" t="s">
        <v>240</v>
      </c>
      <c r="E1" s="257" t="s">
        <v>227</v>
      </c>
      <c r="F1" s="216" t="s">
        <v>290</v>
      </c>
      <c r="G1" s="216" t="s">
        <v>242</v>
      </c>
      <c r="H1" s="216" t="s">
        <v>228</v>
      </c>
      <c r="I1" s="216" t="s">
        <v>243</v>
      </c>
      <c r="J1" s="216" t="s">
        <v>259</v>
      </c>
      <c r="K1" s="216" t="s">
        <v>253</v>
      </c>
      <c r="L1" s="216" t="s">
        <v>282</v>
      </c>
      <c r="M1" s="216" t="s">
        <v>229</v>
      </c>
      <c r="N1" s="216" t="s">
        <v>241</v>
      </c>
      <c r="O1" s="216" t="s">
        <v>249</v>
      </c>
      <c r="P1" s="216" t="s">
        <v>252</v>
      </c>
      <c r="Q1" s="216" t="s">
        <v>227</v>
      </c>
      <c r="R1" s="216" t="s">
        <v>289</v>
      </c>
      <c r="S1" s="216" t="s">
        <v>242</v>
      </c>
      <c r="T1" s="216" t="s">
        <v>246</v>
      </c>
      <c r="U1" s="216" t="s">
        <v>243</v>
      </c>
      <c r="V1" s="216" t="s">
        <v>257</v>
      </c>
      <c r="W1" s="216" t="s">
        <v>241</v>
      </c>
      <c r="X1" s="216" t="s">
        <v>259</v>
      </c>
      <c r="Y1" s="216" t="s">
        <v>253</v>
      </c>
      <c r="Z1" s="216" t="s">
        <v>282</v>
      </c>
      <c r="AA1" s="228" t="s">
        <v>247</v>
      </c>
      <c r="AB1" s="228" t="s">
        <v>248</v>
      </c>
      <c r="AC1" s="231" t="s">
        <v>331</v>
      </c>
      <c r="AD1" s="216" t="s">
        <v>332</v>
      </c>
      <c r="AE1" s="216" t="s">
        <v>333</v>
      </c>
      <c r="AF1" s="216" t="s">
        <v>334</v>
      </c>
      <c r="AG1" s="216" t="s">
        <v>335</v>
      </c>
      <c r="AH1" s="216" t="s">
        <v>336</v>
      </c>
      <c r="AI1" s="216" t="s">
        <v>259</v>
      </c>
      <c r="AJ1" s="216" t="s">
        <v>253</v>
      </c>
      <c r="AK1" s="216" t="s">
        <v>282</v>
      </c>
      <c r="AL1" s="216" t="s">
        <v>247</v>
      </c>
      <c r="AM1" s="216" t="s">
        <v>248</v>
      </c>
    </row>
    <row r="2" spans="1:39">
      <c r="A2" s="341" t="s">
        <v>254</v>
      </c>
      <c r="B2" s="342" t="s">
        <v>338</v>
      </c>
      <c r="C2" s="216" t="s">
        <v>230</v>
      </c>
      <c r="D2" s="217">
        <v>20090</v>
      </c>
      <c r="E2" s="258">
        <v>20206</v>
      </c>
      <c r="F2" s="217">
        <v>20202</v>
      </c>
      <c r="G2" s="218">
        <v>20204</v>
      </c>
      <c r="H2" s="218">
        <v>20202</v>
      </c>
      <c r="I2" s="218">
        <v>20202</v>
      </c>
      <c r="J2" s="218">
        <v>20202</v>
      </c>
      <c r="K2" s="218">
        <v>20229</v>
      </c>
      <c r="L2" s="218">
        <v>20245</v>
      </c>
      <c r="M2" s="218">
        <v>20203</v>
      </c>
      <c r="N2" s="218">
        <v>20203</v>
      </c>
      <c r="O2" s="218">
        <v>20193</v>
      </c>
      <c r="P2" s="218">
        <v>20200</v>
      </c>
      <c r="Q2" s="220">
        <f>E2-$D2</f>
        <v>116</v>
      </c>
      <c r="R2" s="220">
        <f>F2-$D2</f>
        <v>112</v>
      </c>
      <c r="S2" s="220">
        <f>G2-$D2</f>
        <v>114</v>
      </c>
      <c r="T2" s="220">
        <f>H2-$D2</f>
        <v>112</v>
      </c>
      <c r="U2" s="220">
        <f>I2-$D2</f>
        <v>112</v>
      </c>
      <c r="V2" s="220">
        <f t="shared" ref="V2:W9" si="0">M2-$D2</f>
        <v>113</v>
      </c>
      <c r="W2" s="220">
        <f t="shared" si="0"/>
        <v>113</v>
      </c>
      <c r="X2" s="220">
        <f>J2-$D2</f>
        <v>112</v>
      </c>
      <c r="Y2" s="220">
        <f t="shared" ref="Y2:Z9" si="1">K2-$D2</f>
        <v>139</v>
      </c>
      <c r="Z2" s="220">
        <f t="shared" si="1"/>
        <v>155</v>
      </c>
      <c r="AA2" s="220">
        <f t="shared" ref="AA2:AB9" si="2">O2-$D2</f>
        <v>103</v>
      </c>
      <c r="AB2" s="220">
        <f t="shared" si="2"/>
        <v>110</v>
      </c>
      <c r="AC2" s="278">
        <f t="shared" ref="AC2:AC9" si="3">R2-$Q2</f>
        <v>-4</v>
      </c>
      <c r="AD2" s="229">
        <f t="shared" ref="AD2:AD9" si="4">S2-$Q2</f>
        <v>-2</v>
      </c>
      <c r="AE2" s="229">
        <f t="shared" ref="AE2:AM9" si="5">T2-$Q2</f>
        <v>-4</v>
      </c>
      <c r="AF2" s="229">
        <f t="shared" si="5"/>
        <v>-4</v>
      </c>
      <c r="AG2" s="229">
        <f t="shared" si="5"/>
        <v>-3</v>
      </c>
      <c r="AH2" s="229">
        <f t="shared" si="5"/>
        <v>-3</v>
      </c>
      <c r="AI2" s="229">
        <f t="shared" si="5"/>
        <v>-4</v>
      </c>
      <c r="AJ2" s="229">
        <f t="shared" si="5"/>
        <v>23</v>
      </c>
      <c r="AK2" s="229">
        <f t="shared" si="5"/>
        <v>39</v>
      </c>
      <c r="AL2" s="229">
        <f t="shared" si="5"/>
        <v>-13</v>
      </c>
      <c r="AM2" s="229">
        <f t="shared" si="5"/>
        <v>-6</v>
      </c>
    </row>
    <row r="3" spans="1:39">
      <c r="A3" s="341"/>
      <c r="B3" s="342"/>
      <c r="C3" s="216" t="s">
        <v>231</v>
      </c>
      <c r="D3" s="217">
        <v>21916</v>
      </c>
      <c r="E3" s="258">
        <v>22040</v>
      </c>
      <c r="F3" s="217">
        <v>22045</v>
      </c>
      <c r="G3" s="218">
        <v>22045</v>
      </c>
      <c r="H3" s="218">
        <v>22045</v>
      </c>
      <c r="I3" s="218">
        <v>22045</v>
      </c>
      <c r="J3" s="218">
        <v>22045</v>
      </c>
      <c r="K3" s="218">
        <v>22045</v>
      </c>
      <c r="L3" s="218">
        <v>22067</v>
      </c>
      <c r="M3" s="218">
        <v>22048</v>
      </c>
      <c r="N3" s="218">
        <v>22048</v>
      </c>
      <c r="O3" s="218">
        <v>22041</v>
      </c>
      <c r="P3" s="218">
        <v>22047</v>
      </c>
      <c r="Q3" s="220">
        <f t="shared" ref="Q3:Q9" si="6">E3-$D3</f>
        <v>124</v>
      </c>
      <c r="R3" s="220">
        <f t="shared" ref="R3:R18" si="7">F3-$D3</f>
        <v>129</v>
      </c>
      <c r="S3" s="220">
        <f t="shared" ref="S3:S18" si="8">G3-$D3</f>
        <v>129</v>
      </c>
      <c r="T3" s="220">
        <f t="shared" ref="T3:T18" si="9">H3-$D3</f>
        <v>129</v>
      </c>
      <c r="U3" s="220">
        <f t="shared" ref="U3:U9" si="10">I3-$D3</f>
        <v>129</v>
      </c>
      <c r="V3" s="220">
        <f t="shared" si="0"/>
        <v>132</v>
      </c>
      <c r="W3" s="220">
        <f t="shared" si="0"/>
        <v>132</v>
      </c>
      <c r="X3" s="220">
        <f t="shared" ref="X3:X9" si="11">J3-$D3</f>
        <v>129</v>
      </c>
      <c r="Y3" s="220">
        <f t="shared" si="1"/>
        <v>129</v>
      </c>
      <c r="Z3" s="220">
        <f t="shared" si="1"/>
        <v>151</v>
      </c>
      <c r="AA3" s="220">
        <f t="shared" si="2"/>
        <v>125</v>
      </c>
      <c r="AB3" s="220">
        <f t="shared" si="2"/>
        <v>131</v>
      </c>
      <c r="AC3" s="278">
        <f t="shared" si="3"/>
        <v>5</v>
      </c>
      <c r="AD3" s="229">
        <f t="shared" si="4"/>
        <v>5</v>
      </c>
      <c r="AE3" s="229">
        <f t="shared" si="5"/>
        <v>5</v>
      </c>
      <c r="AF3" s="229">
        <f t="shared" si="5"/>
        <v>5</v>
      </c>
      <c r="AG3" s="229">
        <f t="shared" si="5"/>
        <v>8</v>
      </c>
      <c r="AH3" s="229">
        <f t="shared" si="5"/>
        <v>8</v>
      </c>
      <c r="AI3" s="229">
        <f t="shared" si="5"/>
        <v>5</v>
      </c>
      <c r="AJ3" s="229">
        <f t="shared" si="5"/>
        <v>5</v>
      </c>
      <c r="AK3" s="229">
        <f t="shared" si="5"/>
        <v>27</v>
      </c>
      <c r="AL3" s="229">
        <f t="shared" si="5"/>
        <v>1</v>
      </c>
      <c r="AM3" s="229">
        <f t="shared" si="5"/>
        <v>7</v>
      </c>
    </row>
    <row r="4" spans="1:39">
      <c r="A4" s="341"/>
      <c r="B4" s="342"/>
      <c r="C4" s="216" t="s">
        <v>68</v>
      </c>
      <c r="D4" s="217">
        <v>22282</v>
      </c>
      <c r="E4" s="258">
        <v>22382</v>
      </c>
      <c r="F4" s="217">
        <v>22383</v>
      </c>
      <c r="G4" s="218">
        <v>22383</v>
      </c>
      <c r="H4" s="218">
        <v>22383</v>
      </c>
      <c r="I4" s="218">
        <v>22383</v>
      </c>
      <c r="J4" s="218">
        <v>22383</v>
      </c>
      <c r="K4" s="218">
        <v>22443</v>
      </c>
      <c r="L4" s="218">
        <v>22453</v>
      </c>
      <c r="M4" s="218">
        <v>22384</v>
      </c>
      <c r="N4" s="218">
        <v>22384</v>
      </c>
      <c r="O4" s="218">
        <v>22379</v>
      </c>
      <c r="P4" s="218">
        <v>22379</v>
      </c>
      <c r="Q4" s="220">
        <f t="shared" si="6"/>
        <v>100</v>
      </c>
      <c r="R4" s="220">
        <f t="shared" si="7"/>
        <v>101</v>
      </c>
      <c r="S4" s="220">
        <f t="shared" si="8"/>
        <v>101</v>
      </c>
      <c r="T4" s="220">
        <f t="shared" si="9"/>
        <v>101</v>
      </c>
      <c r="U4" s="220">
        <f t="shared" si="10"/>
        <v>101</v>
      </c>
      <c r="V4" s="220">
        <f t="shared" si="0"/>
        <v>102</v>
      </c>
      <c r="W4" s="220">
        <f t="shared" si="0"/>
        <v>102</v>
      </c>
      <c r="X4" s="220">
        <f t="shared" si="11"/>
        <v>101</v>
      </c>
      <c r="Y4" s="220">
        <f t="shared" si="1"/>
        <v>161</v>
      </c>
      <c r="Z4" s="220">
        <f t="shared" si="1"/>
        <v>171</v>
      </c>
      <c r="AA4" s="220">
        <f t="shared" si="2"/>
        <v>97</v>
      </c>
      <c r="AB4" s="220">
        <f t="shared" si="2"/>
        <v>97</v>
      </c>
      <c r="AC4" s="278">
        <f t="shared" si="3"/>
        <v>1</v>
      </c>
      <c r="AD4" s="229">
        <f t="shared" si="4"/>
        <v>1</v>
      </c>
      <c r="AE4" s="229">
        <f t="shared" si="5"/>
        <v>1</v>
      </c>
      <c r="AF4" s="229">
        <f t="shared" si="5"/>
        <v>1</v>
      </c>
      <c r="AG4" s="229">
        <f t="shared" si="5"/>
        <v>2</v>
      </c>
      <c r="AH4" s="229">
        <f t="shared" si="5"/>
        <v>2</v>
      </c>
      <c r="AI4" s="229">
        <f t="shared" si="5"/>
        <v>1</v>
      </c>
      <c r="AJ4" s="229">
        <f t="shared" si="5"/>
        <v>61</v>
      </c>
      <c r="AK4" s="229">
        <f t="shared" si="5"/>
        <v>71</v>
      </c>
      <c r="AL4" s="229">
        <f t="shared" si="5"/>
        <v>-3</v>
      </c>
      <c r="AM4" s="229">
        <f t="shared" si="5"/>
        <v>-3</v>
      </c>
    </row>
    <row r="5" spans="1:39">
      <c r="A5" s="341"/>
      <c r="B5" s="342" t="s">
        <v>232</v>
      </c>
      <c r="C5" s="216" t="s">
        <v>232</v>
      </c>
      <c r="D5" s="217">
        <v>32874</v>
      </c>
      <c r="E5" s="258">
        <v>32995</v>
      </c>
      <c r="F5" s="217">
        <v>33000</v>
      </c>
      <c r="G5" s="218">
        <v>33000</v>
      </c>
      <c r="H5" s="218">
        <v>33000</v>
      </c>
      <c r="I5" s="218">
        <v>33000</v>
      </c>
      <c r="J5" s="218">
        <v>33006</v>
      </c>
      <c r="K5" s="218">
        <v>33018</v>
      </c>
      <c r="L5" s="218">
        <v>33040</v>
      </c>
      <c r="M5" s="218">
        <v>33000</v>
      </c>
      <c r="N5" s="218">
        <v>33000</v>
      </c>
      <c r="O5" s="218">
        <v>33003</v>
      </c>
      <c r="P5" s="218">
        <v>32995</v>
      </c>
      <c r="Q5" s="220">
        <f t="shared" si="6"/>
        <v>121</v>
      </c>
      <c r="R5" s="220">
        <f t="shared" si="7"/>
        <v>126</v>
      </c>
      <c r="S5" s="220">
        <f t="shared" si="8"/>
        <v>126</v>
      </c>
      <c r="T5" s="221">
        <f t="shared" si="9"/>
        <v>126</v>
      </c>
      <c r="U5" s="221">
        <f t="shared" si="10"/>
        <v>126</v>
      </c>
      <c r="V5" s="221">
        <f t="shared" si="0"/>
        <v>126</v>
      </c>
      <c r="W5" s="221">
        <f t="shared" si="0"/>
        <v>126</v>
      </c>
      <c r="X5" s="220">
        <f t="shared" si="11"/>
        <v>132</v>
      </c>
      <c r="Y5" s="220">
        <f t="shared" si="1"/>
        <v>144</v>
      </c>
      <c r="Z5" s="220">
        <f t="shared" si="1"/>
        <v>166</v>
      </c>
      <c r="AA5" s="221">
        <f t="shared" si="2"/>
        <v>129</v>
      </c>
      <c r="AB5" s="221">
        <f t="shared" si="2"/>
        <v>121</v>
      </c>
      <c r="AC5" s="278">
        <f t="shared" si="3"/>
        <v>5</v>
      </c>
      <c r="AD5" s="229">
        <f t="shared" si="4"/>
        <v>5</v>
      </c>
      <c r="AE5" s="229">
        <f t="shared" si="5"/>
        <v>5</v>
      </c>
      <c r="AF5" s="229">
        <f t="shared" si="5"/>
        <v>5</v>
      </c>
      <c r="AG5" s="229">
        <f t="shared" si="5"/>
        <v>5</v>
      </c>
      <c r="AH5" s="229">
        <f t="shared" si="5"/>
        <v>5</v>
      </c>
      <c r="AI5" s="229">
        <f t="shared" si="5"/>
        <v>11</v>
      </c>
      <c r="AJ5" s="229">
        <f t="shared" si="5"/>
        <v>23</v>
      </c>
      <c r="AK5" s="229">
        <f t="shared" si="5"/>
        <v>45</v>
      </c>
      <c r="AL5" s="229">
        <f t="shared" si="5"/>
        <v>8</v>
      </c>
      <c r="AM5" s="229">
        <f t="shared" si="5"/>
        <v>0</v>
      </c>
    </row>
    <row r="6" spans="1:39" ht="24">
      <c r="A6" s="341"/>
      <c r="B6" s="342"/>
      <c r="C6" s="216" t="s">
        <v>233</v>
      </c>
      <c r="D6" s="217">
        <v>33239</v>
      </c>
      <c r="E6" s="258">
        <v>33387</v>
      </c>
      <c r="F6" s="217">
        <v>33385</v>
      </c>
      <c r="G6" s="218">
        <v>33367</v>
      </c>
      <c r="H6" s="218">
        <v>33385</v>
      </c>
      <c r="I6" s="218">
        <v>33386</v>
      </c>
      <c r="J6" s="218">
        <v>33385</v>
      </c>
      <c r="K6" s="218">
        <v>33386</v>
      </c>
      <c r="L6" s="218">
        <v>33410</v>
      </c>
      <c r="M6" s="218">
        <v>33386</v>
      </c>
      <c r="N6" s="218">
        <v>33389</v>
      </c>
      <c r="O6" s="218">
        <v>33379</v>
      </c>
      <c r="P6" s="218">
        <v>33385</v>
      </c>
      <c r="Q6" s="220">
        <f t="shared" si="6"/>
        <v>148</v>
      </c>
      <c r="R6" s="220">
        <f t="shared" si="7"/>
        <v>146</v>
      </c>
      <c r="S6" s="220">
        <f t="shared" si="8"/>
        <v>128</v>
      </c>
      <c r="T6" s="220">
        <f t="shared" si="9"/>
        <v>146</v>
      </c>
      <c r="U6" s="220">
        <f t="shared" si="10"/>
        <v>147</v>
      </c>
      <c r="V6" s="220">
        <f t="shared" si="0"/>
        <v>147</v>
      </c>
      <c r="W6" s="220">
        <f t="shared" si="0"/>
        <v>150</v>
      </c>
      <c r="X6" s="220">
        <f t="shared" si="11"/>
        <v>146</v>
      </c>
      <c r="Y6" s="220">
        <f t="shared" si="1"/>
        <v>147</v>
      </c>
      <c r="Z6" s="220">
        <f t="shared" si="1"/>
        <v>171</v>
      </c>
      <c r="AA6" s="220">
        <f t="shared" si="2"/>
        <v>140</v>
      </c>
      <c r="AB6" s="220">
        <f t="shared" si="2"/>
        <v>146</v>
      </c>
      <c r="AC6" s="278">
        <f t="shared" si="3"/>
        <v>-2</v>
      </c>
      <c r="AD6" s="229">
        <f t="shared" si="4"/>
        <v>-20</v>
      </c>
      <c r="AE6" s="229">
        <f t="shared" si="5"/>
        <v>-2</v>
      </c>
      <c r="AF6" s="229">
        <f t="shared" si="5"/>
        <v>-1</v>
      </c>
      <c r="AG6" s="229">
        <f t="shared" si="5"/>
        <v>-1</v>
      </c>
      <c r="AH6" s="229">
        <f t="shared" si="5"/>
        <v>2</v>
      </c>
      <c r="AI6" s="229">
        <f t="shared" si="5"/>
        <v>-2</v>
      </c>
      <c r="AJ6" s="229">
        <f t="shared" si="5"/>
        <v>-1</v>
      </c>
      <c r="AK6" s="229">
        <f t="shared" si="5"/>
        <v>23</v>
      </c>
      <c r="AL6" s="229">
        <f t="shared" si="5"/>
        <v>-8</v>
      </c>
      <c r="AM6" s="229">
        <f t="shared" si="5"/>
        <v>-2</v>
      </c>
    </row>
    <row r="7" spans="1:39">
      <c r="A7" s="341"/>
      <c r="B7" s="342"/>
      <c r="C7" s="219"/>
      <c r="D7" s="217">
        <v>33604</v>
      </c>
      <c r="E7" s="258">
        <v>33744</v>
      </c>
      <c r="F7" s="217">
        <v>33737</v>
      </c>
      <c r="G7" s="218">
        <v>33737</v>
      </c>
      <c r="H7" s="218">
        <v>33737</v>
      </c>
      <c r="I7" s="218">
        <v>33737</v>
      </c>
      <c r="J7" s="218">
        <v>33737</v>
      </c>
      <c r="K7" s="218">
        <v>33739</v>
      </c>
      <c r="L7" s="218">
        <v>33763</v>
      </c>
      <c r="M7" s="218">
        <v>33739</v>
      </c>
      <c r="N7" s="218">
        <v>33740</v>
      </c>
      <c r="O7" s="218">
        <v>33731</v>
      </c>
      <c r="P7" s="218">
        <v>33734</v>
      </c>
      <c r="Q7" s="220">
        <f t="shared" si="6"/>
        <v>140</v>
      </c>
      <c r="R7" s="220">
        <f t="shared" si="7"/>
        <v>133</v>
      </c>
      <c r="S7" s="220">
        <f t="shared" si="8"/>
        <v>133</v>
      </c>
      <c r="T7" s="221">
        <f t="shared" si="9"/>
        <v>133</v>
      </c>
      <c r="U7" s="221">
        <f t="shared" si="10"/>
        <v>133</v>
      </c>
      <c r="V7" s="221">
        <f t="shared" si="0"/>
        <v>135</v>
      </c>
      <c r="W7" s="221">
        <f t="shared" si="0"/>
        <v>136</v>
      </c>
      <c r="X7" s="220">
        <f t="shared" si="11"/>
        <v>133</v>
      </c>
      <c r="Y7" s="220">
        <f t="shared" si="1"/>
        <v>135</v>
      </c>
      <c r="Z7" s="220">
        <f t="shared" si="1"/>
        <v>159</v>
      </c>
      <c r="AA7" s="221">
        <f t="shared" si="2"/>
        <v>127</v>
      </c>
      <c r="AB7" s="221">
        <f t="shared" si="2"/>
        <v>130</v>
      </c>
      <c r="AC7" s="278">
        <f t="shared" si="3"/>
        <v>-7</v>
      </c>
      <c r="AD7" s="229">
        <f t="shared" si="4"/>
        <v>-7</v>
      </c>
      <c r="AE7" s="229">
        <f t="shared" si="5"/>
        <v>-7</v>
      </c>
      <c r="AF7" s="229">
        <f t="shared" si="5"/>
        <v>-7</v>
      </c>
      <c r="AG7" s="229">
        <f t="shared" si="5"/>
        <v>-5</v>
      </c>
      <c r="AH7" s="229">
        <f t="shared" si="5"/>
        <v>-4</v>
      </c>
      <c r="AI7" s="229">
        <f t="shared" si="5"/>
        <v>-7</v>
      </c>
      <c r="AJ7" s="229">
        <f t="shared" si="5"/>
        <v>-5</v>
      </c>
      <c r="AK7" s="229">
        <f t="shared" si="5"/>
        <v>19</v>
      </c>
      <c r="AL7" s="229">
        <f t="shared" si="5"/>
        <v>-13</v>
      </c>
      <c r="AM7" s="229">
        <f t="shared" si="5"/>
        <v>-10</v>
      </c>
    </row>
    <row r="8" spans="1:39" ht="24">
      <c r="A8" s="341"/>
      <c r="B8" s="342" t="s">
        <v>339</v>
      </c>
      <c r="C8" s="216" t="s">
        <v>234</v>
      </c>
      <c r="D8" s="217">
        <v>33239</v>
      </c>
      <c r="E8" s="258">
        <v>33373</v>
      </c>
      <c r="F8" s="217">
        <v>33373</v>
      </c>
      <c r="G8" s="218">
        <v>33374</v>
      </c>
      <c r="H8" s="218">
        <v>33390</v>
      </c>
      <c r="I8" s="218">
        <v>33390</v>
      </c>
      <c r="J8" s="218">
        <v>33374</v>
      </c>
      <c r="K8" s="218">
        <v>33374</v>
      </c>
      <c r="L8" s="218">
        <v>33389</v>
      </c>
      <c r="M8" s="218">
        <v>33391</v>
      </c>
      <c r="N8" s="218">
        <v>33392</v>
      </c>
      <c r="O8" s="218">
        <v>33369</v>
      </c>
      <c r="P8" s="218">
        <v>33389</v>
      </c>
      <c r="Q8" s="220">
        <f t="shared" si="6"/>
        <v>134</v>
      </c>
      <c r="R8" s="220">
        <f t="shared" si="7"/>
        <v>134</v>
      </c>
      <c r="S8" s="220">
        <f t="shared" si="8"/>
        <v>135</v>
      </c>
      <c r="T8" s="220">
        <f t="shared" si="9"/>
        <v>151</v>
      </c>
      <c r="U8" s="220">
        <f t="shared" si="10"/>
        <v>151</v>
      </c>
      <c r="V8" s="220">
        <f t="shared" si="0"/>
        <v>152</v>
      </c>
      <c r="W8" s="220">
        <f t="shared" si="0"/>
        <v>153</v>
      </c>
      <c r="X8" s="220">
        <f t="shared" si="11"/>
        <v>135</v>
      </c>
      <c r="Y8" s="220">
        <f t="shared" si="1"/>
        <v>135</v>
      </c>
      <c r="Z8" s="220">
        <f t="shared" si="1"/>
        <v>150</v>
      </c>
      <c r="AA8" s="220">
        <f t="shared" si="2"/>
        <v>130</v>
      </c>
      <c r="AB8" s="220">
        <f t="shared" si="2"/>
        <v>150</v>
      </c>
      <c r="AC8" s="278">
        <f t="shared" si="3"/>
        <v>0</v>
      </c>
      <c r="AD8" s="229">
        <f t="shared" si="4"/>
        <v>1</v>
      </c>
      <c r="AE8" s="229">
        <f t="shared" si="5"/>
        <v>17</v>
      </c>
      <c r="AF8" s="229">
        <f t="shared" si="5"/>
        <v>17</v>
      </c>
      <c r="AG8" s="229">
        <f t="shared" si="5"/>
        <v>18</v>
      </c>
      <c r="AH8" s="229">
        <f t="shared" si="5"/>
        <v>19</v>
      </c>
      <c r="AI8" s="229">
        <f t="shared" si="5"/>
        <v>1</v>
      </c>
      <c r="AJ8" s="229">
        <f t="shared" si="5"/>
        <v>1</v>
      </c>
      <c r="AK8" s="229">
        <f t="shared" si="5"/>
        <v>16</v>
      </c>
      <c r="AL8" s="229">
        <f t="shared" si="5"/>
        <v>-4</v>
      </c>
      <c r="AM8" s="229">
        <f t="shared" si="5"/>
        <v>16</v>
      </c>
    </row>
    <row r="9" spans="1:39" ht="24">
      <c r="A9" s="341"/>
      <c r="B9" s="342"/>
      <c r="C9" s="216" t="s">
        <v>233</v>
      </c>
      <c r="D9" s="217">
        <v>33604</v>
      </c>
      <c r="E9" s="258">
        <v>33717</v>
      </c>
      <c r="F9" s="217">
        <v>33717</v>
      </c>
      <c r="G9" s="218">
        <v>33717</v>
      </c>
      <c r="H9" s="218">
        <v>33717</v>
      </c>
      <c r="I9" s="218">
        <v>33717</v>
      </c>
      <c r="J9" s="218">
        <v>33739</v>
      </c>
      <c r="K9" s="218">
        <v>33739</v>
      </c>
      <c r="L9" s="218">
        <v>33739</v>
      </c>
      <c r="M9" s="218">
        <v>33717</v>
      </c>
      <c r="N9" s="218">
        <v>33717</v>
      </c>
      <c r="O9" s="218">
        <v>33706</v>
      </c>
      <c r="P9" s="218">
        <v>33709</v>
      </c>
      <c r="Q9" s="220">
        <f t="shared" si="6"/>
        <v>113</v>
      </c>
      <c r="R9" s="220">
        <f t="shared" si="7"/>
        <v>113</v>
      </c>
      <c r="S9" s="220">
        <f t="shared" si="8"/>
        <v>113</v>
      </c>
      <c r="T9" s="220">
        <f t="shared" si="9"/>
        <v>113</v>
      </c>
      <c r="U9" s="220">
        <f t="shared" si="10"/>
        <v>113</v>
      </c>
      <c r="V9" s="220">
        <f t="shared" si="0"/>
        <v>113</v>
      </c>
      <c r="W9" s="220">
        <f t="shared" si="0"/>
        <v>113</v>
      </c>
      <c r="X9" s="220">
        <f t="shared" si="11"/>
        <v>135</v>
      </c>
      <c r="Y9" s="220">
        <f t="shared" si="1"/>
        <v>135</v>
      </c>
      <c r="Z9" s="220">
        <f t="shared" si="1"/>
        <v>135</v>
      </c>
      <c r="AA9" s="220">
        <f t="shared" si="2"/>
        <v>102</v>
      </c>
      <c r="AB9" s="220">
        <f t="shared" si="2"/>
        <v>105</v>
      </c>
      <c r="AC9" s="278">
        <f t="shared" si="3"/>
        <v>0</v>
      </c>
      <c r="AD9" s="229">
        <f t="shared" si="4"/>
        <v>0</v>
      </c>
      <c r="AE9" s="229">
        <f t="shared" si="5"/>
        <v>0</v>
      </c>
      <c r="AF9" s="229">
        <f t="shared" si="5"/>
        <v>0</v>
      </c>
      <c r="AG9" s="229">
        <f t="shared" si="5"/>
        <v>0</v>
      </c>
      <c r="AH9" s="229">
        <f t="shared" si="5"/>
        <v>0</v>
      </c>
      <c r="AI9" s="229">
        <f t="shared" si="5"/>
        <v>22</v>
      </c>
      <c r="AJ9" s="229">
        <f t="shared" si="5"/>
        <v>22</v>
      </c>
      <c r="AK9" s="229">
        <f t="shared" si="5"/>
        <v>22</v>
      </c>
      <c r="AL9" s="229">
        <f t="shared" si="5"/>
        <v>-11</v>
      </c>
      <c r="AM9" s="229">
        <f t="shared" si="5"/>
        <v>-8</v>
      </c>
    </row>
    <row r="10" spans="1:39" s="202" customFormat="1">
      <c r="A10" s="341"/>
      <c r="B10" s="286"/>
      <c r="C10" s="286" t="s">
        <v>329</v>
      </c>
      <c r="D10" s="223"/>
      <c r="E10" s="259"/>
      <c r="G10" s="223"/>
      <c r="H10" s="223"/>
      <c r="I10" s="223"/>
      <c r="J10" s="223"/>
      <c r="K10" s="223"/>
      <c r="L10" s="223"/>
      <c r="M10" s="223"/>
      <c r="N10" s="223"/>
      <c r="O10" s="223"/>
      <c r="P10" s="223"/>
      <c r="Q10" s="225">
        <f>AVERAGE(Q2:Q9)</f>
        <v>124.5</v>
      </c>
      <c r="R10" s="225">
        <f>AVERAGE(R2:R9)</f>
        <v>124.25</v>
      </c>
      <c r="S10" s="225">
        <f t="shared" ref="S10:AA10" si="12">AVERAGE(S2:S9)</f>
        <v>122.375</v>
      </c>
      <c r="T10" s="225">
        <f t="shared" si="12"/>
        <v>126.375</v>
      </c>
      <c r="U10" s="225">
        <f t="shared" si="12"/>
        <v>126.5</v>
      </c>
      <c r="V10" s="225">
        <f t="shared" si="12"/>
        <v>127.5</v>
      </c>
      <c r="W10" s="225">
        <f t="shared" si="12"/>
        <v>128.125</v>
      </c>
      <c r="X10" s="225">
        <f t="shared" si="12"/>
        <v>127.875</v>
      </c>
      <c r="Y10" s="225">
        <f t="shared" si="12"/>
        <v>140.625</v>
      </c>
      <c r="Z10" s="225">
        <f t="shared" si="12"/>
        <v>157.25</v>
      </c>
      <c r="AA10" s="225">
        <f t="shared" si="12"/>
        <v>119.125</v>
      </c>
      <c r="AB10" s="225">
        <f>AVERAGE(AB2:AB9)</f>
        <v>123.75</v>
      </c>
      <c r="AC10" s="202">
        <v>-13</v>
      </c>
      <c r="AD10" s="202">
        <v>-29</v>
      </c>
      <c r="AE10" s="202">
        <v>-13</v>
      </c>
      <c r="AF10" s="202">
        <v>-12</v>
      </c>
      <c r="AG10" s="202">
        <v>-9</v>
      </c>
      <c r="AH10" s="202">
        <v>-7</v>
      </c>
      <c r="AI10" s="202">
        <v>-13</v>
      </c>
      <c r="AJ10" s="202">
        <v>-6</v>
      </c>
      <c r="AK10" s="202">
        <v>0</v>
      </c>
      <c r="AL10" s="202">
        <v>-52</v>
      </c>
      <c r="AM10" s="202">
        <v>-29</v>
      </c>
    </row>
    <row r="11" spans="1:39" s="202" customFormat="1">
      <c r="A11" s="341"/>
      <c r="B11" s="216"/>
      <c r="C11" s="216" t="s">
        <v>330</v>
      </c>
      <c r="D11" s="223"/>
      <c r="E11" s="259"/>
      <c r="G11" s="223"/>
      <c r="H11" s="223"/>
      <c r="I11" s="223"/>
      <c r="J11" s="223"/>
      <c r="K11" s="223"/>
      <c r="L11" s="223"/>
      <c r="M11" s="223"/>
      <c r="N11" s="223"/>
      <c r="O11" s="223"/>
      <c r="P11" s="223"/>
      <c r="Q11" s="223"/>
      <c r="R11" s="225"/>
      <c r="S11" s="225"/>
      <c r="T11" s="226"/>
      <c r="U11" s="226"/>
      <c r="V11" s="226"/>
      <c r="W11" s="226"/>
      <c r="X11" s="226"/>
      <c r="Y11" s="226"/>
      <c r="Z11" s="226"/>
      <c r="AA11" s="226"/>
      <c r="AB11" s="226"/>
      <c r="AC11" s="229">
        <v>11</v>
      </c>
      <c r="AD11" s="229">
        <v>12</v>
      </c>
      <c r="AE11" s="229">
        <v>28</v>
      </c>
      <c r="AF11" s="229">
        <v>28</v>
      </c>
      <c r="AG11" s="229">
        <v>33</v>
      </c>
      <c r="AH11" s="229">
        <v>36</v>
      </c>
      <c r="AI11" s="229">
        <v>39</v>
      </c>
      <c r="AJ11" s="229">
        <v>135</v>
      </c>
      <c r="AK11" s="229">
        <v>260</v>
      </c>
      <c r="AL11" s="229">
        <v>9</v>
      </c>
      <c r="AM11" s="229">
        <v>23</v>
      </c>
    </row>
    <row r="12" spans="1:39" s="43" customFormat="1" ht="29.25" customHeight="1">
      <c r="A12" s="340" t="s">
        <v>255</v>
      </c>
      <c r="B12" s="291" t="s">
        <v>340</v>
      </c>
      <c r="C12" s="292" t="s">
        <v>235</v>
      </c>
      <c r="D12" s="293">
        <v>34700</v>
      </c>
      <c r="E12" s="294">
        <v>34794</v>
      </c>
      <c r="F12" s="293">
        <v>34780</v>
      </c>
      <c r="G12" s="295">
        <v>34779</v>
      </c>
      <c r="H12" s="295">
        <v>34780</v>
      </c>
      <c r="I12" s="295">
        <v>34780</v>
      </c>
      <c r="J12" s="295">
        <v>34781</v>
      </c>
      <c r="K12" s="295">
        <v>34779</v>
      </c>
      <c r="L12" s="295">
        <v>34787</v>
      </c>
      <c r="M12" s="295">
        <v>34780</v>
      </c>
      <c r="N12" s="295">
        <v>34780</v>
      </c>
      <c r="O12" s="296">
        <v>34772</v>
      </c>
      <c r="P12" s="297">
        <v>34778</v>
      </c>
      <c r="Q12" s="229">
        <f t="shared" ref="Q12:Q18" si="13">E12-$D12</f>
        <v>94</v>
      </c>
      <c r="R12" s="229">
        <f t="shared" si="7"/>
        <v>80</v>
      </c>
      <c r="S12" s="229">
        <f t="shared" si="8"/>
        <v>79</v>
      </c>
      <c r="T12" s="229">
        <f t="shared" si="9"/>
        <v>80</v>
      </c>
      <c r="U12" s="229">
        <f t="shared" ref="U12:U18" si="14">I12-$D12</f>
        <v>80</v>
      </c>
      <c r="V12" s="229">
        <f t="shared" ref="V12:W18" si="15">M12-$D12</f>
        <v>80</v>
      </c>
      <c r="W12" s="229">
        <f t="shared" si="15"/>
        <v>80</v>
      </c>
      <c r="X12" s="229">
        <f t="shared" ref="X12:Z18" si="16">J12-$D12</f>
        <v>81</v>
      </c>
      <c r="Y12" s="229">
        <f t="shared" si="16"/>
        <v>79</v>
      </c>
      <c r="Z12" s="229">
        <f t="shared" si="16"/>
        <v>87</v>
      </c>
      <c r="AA12" s="229">
        <f t="shared" ref="AA12:AB18" si="17">O12-$D12</f>
        <v>72</v>
      </c>
      <c r="AB12" s="229">
        <f t="shared" si="17"/>
        <v>78</v>
      </c>
      <c r="AC12" s="229">
        <f t="shared" ref="AC12:AC19" si="18">R12-$Q12</f>
        <v>-14</v>
      </c>
      <c r="AD12" s="229">
        <f t="shared" ref="AD12:AD19" si="19">S12-$Q12</f>
        <v>-15</v>
      </c>
      <c r="AE12" s="229">
        <f t="shared" ref="AE12:AM18" si="20">T12-$Q12</f>
        <v>-14</v>
      </c>
      <c r="AF12" s="229">
        <f t="shared" si="20"/>
        <v>-14</v>
      </c>
      <c r="AG12" s="229">
        <f t="shared" si="20"/>
        <v>-14</v>
      </c>
      <c r="AH12" s="229">
        <f t="shared" si="20"/>
        <v>-14</v>
      </c>
      <c r="AI12" s="229">
        <f t="shared" si="20"/>
        <v>-13</v>
      </c>
      <c r="AJ12" s="229">
        <f t="shared" si="20"/>
        <v>-15</v>
      </c>
      <c r="AK12" s="278">
        <f t="shared" si="20"/>
        <v>-7</v>
      </c>
      <c r="AL12" s="229">
        <f t="shared" si="20"/>
        <v>-22</v>
      </c>
      <c r="AM12" s="229">
        <f t="shared" si="20"/>
        <v>-16</v>
      </c>
    </row>
    <row r="13" spans="1:39" s="43" customFormat="1" ht="24.75" customHeight="1">
      <c r="A13" s="340"/>
      <c r="B13" s="291" t="s">
        <v>341</v>
      </c>
      <c r="C13" s="292" t="s">
        <v>236</v>
      </c>
      <c r="D13" s="293">
        <v>34700</v>
      </c>
      <c r="E13" s="294">
        <v>34803</v>
      </c>
      <c r="F13" s="293">
        <v>34784</v>
      </c>
      <c r="G13" s="295">
        <v>34784</v>
      </c>
      <c r="H13" s="295">
        <v>34784</v>
      </c>
      <c r="I13" s="295">
        <v>34784</v>
      </c>
      <c r="J13" s="295">
        <v>34784</v>
      </c>
      <c r="K13" s="295">
        <v>34790</v>
      </c>
      <c r="L13" s="295">
        <v>34799</v>
      </c>
      <c r="M13" s="295">
        <v>34784</v>
      </c>
      <c r="N13" s="295">
        <v>34784</v>
      </c>
      <c r="O13" s="296">
        <v>34773</v>
      </c>
      <c r="P13" s="297">
        <v>34778</v>
      </c>
      <c r="Q13" s="229">
        <f t="shared" si="13"/>
        <v>103</v>
      </c>
      <c r="R13" s="229">
        <f t="shared" si="7"/>
        <v>84</v>
      </c>
      <c r="S13" s="229">
        <f t="shared" si="8"/>
        <v>84</v>
      </c>
      <c r="T13" s="229">
        <f t="shared" si="9"/>
        <v>84</v>
      </c>
      <c r="U13" s="229">
        <f t="shared" si="14"/>
        <v>84</v>
      </c>
      <c r="V13" s="229">
        <f t="shared" si="15"/>
        <v>84</v>
      </c>
      <c r="W13" s="229">
        <f t="shared" si="15"/>
        <v>84</v>
      </c>
      <c r="X13" s="229">
        <f t="shared" si="16"/>
        <v>84</v>
      </c>
      <c r="Y13" s="229">
        <f t="shared" si="16"/>
        <v>90</v>
      </c>
      <c r="Z13" s="229">
        <f t="shared" si="16"/>
        <v>99</v>
      </c>
      <c r="AA13" s="229">
        <f t="shared" si="17"/>
        <v>73</v>
      </c>
      <c r="AB13" s="229">
        <f t="shared" si="17"/>
        <v>78</v>
      </c>
      <c r="AC13" s="229">
        <f t="shared" si="18"/>
        <v>-19</v>
      </c>
      <c r="AD13" s="229">
        <f t="shared" si="19"/>
        <v>-19</v>
      </c>
      <c r="AE13" s="229">
        <f t="shared" si="20"/>
        <v>-19</v>
      </c>
      <c r="AF13" s="229">
        <f t="shared" si="20"/>
        <v>-19</v>
      </c>
      <c r="AG13" s="229">
        <f t="shared" si="20"/>
        <v>-19</v>
      </c>
      <c r="AH13" s="229">
        <f t="shared" si="20"/>
        <v>-19</v>
      </c>
      <c r="AI13" s="229">
        <f t="shared" si="20"/>
        <v>-19</v>
      </c>
      <c r="AJ13" s="229">
        <f t="shared" si="20"/>
        <v>-13</v>
      </c>
      <c r="AK13" s="278">
        <f t="shared" si="20"/>
        <v>-4</v>
      </c>
      <c r="AL13" s="229">
        <f t="shared" si="20"/>
        <v>-30</v>
      </c>
      <c r="AM13" s="229">
        <f t="shared" si="20"/>
        <v>-25</v>
      </c>
    </row>
    <row r="14" spans="1:39" s="43" customFormat="1" ht="21.75" customHeight="1">
      <c r="A14" s="340"/>
      <c r="B14" s="291" t="s">
        <v>103</v>
      </c>
      <c r="C14" s="292" t="s">
        <v>237</v>
      </c>
      <c r="D14" s="293">
        <v>34700</v>
      </c>
      <c r="E14" s="294">
        <v>34812</v>
      </c>
      <c r="F14" s="293">
        <v>34780</v>
      </c>
      <c r="G14" s="295">
        <v>34780</v>
      </c>
      <c r="H14" s="295">
        <v>34780</v>
      </c>
      <c r="I14" s="295">
        <v>34780</v>
      </c>
      <c r="J14" s="295">
        <v>34779</v>
      </c>
      <c r="K14" s="295">
        <v>34779</v>
      </c>
      <c r="L14" s="295">
        <v>34799</v>
      </c>
      <c r="M14" s="295">
        <v>34780</v>
      </c>
      <c r="N14" s="295">
        <v>34780</v>
      </c>
      <c r="O14" s="296">
        <v>34774</v>
      </c>
      <c r="P14" s="297">
        <v>34780</v>
      </c>
      <c r="Q14" s="229">
        <f t="shared" si="13"/>
        <v>112</v>
      </c>
      <c r="R14" s="229">
        <f t="shared" si="7"/>
        <v>80</v>
      </c>
      <c r="S14" s="229">
        <f t="shared" si="8"/>
        <v>80</v>
      </c>
      <c r="T14" s="229">
        <f t="shared" si="9"/>
        <v>80</v>
      </c>
      <c r="U14" s="229">
        <f t="shared" si="14"/>
        <v>80</v>
      </c>
      <c r="V14" s="229">
        <f t="shared" si="15"/>
        <v>80</v>
      </c>
      <c r="W14" s="229">
        <f t="shared" si="15"/>
        <v>80</v>
      </c>
      <c r="X14" s="229">
        <f t="shared" si="16"/>
        <v>79</v>
      </c>
      <c r="Y14" s="229">
        <f t="shared" si="16"/>
        <v>79</v>
      </c>
      <c r="Z14" s="229">
        <f t="shared" si="16"/>
        <v>99</v>
      </c>
      <c r="AA14" s="229">
        <f t="shared" si="17"/>
        <v>74</v>
      </c>
      <c r="AB14" s="229">
        <f t="shared" si="17"/>
        <v>80</v>
      </c>
      <c r="AC14" s="229">
        <f t="shared" si="18"/>
        <v>-32</v>
      </c>
      <c r="AD14" s="229">
        <f t="shared" si="19"/>
        <v>-32</v>
      </c>
      <c r="AE14" s="229">
        <f t="shared" si="20"/>
        <v>-32</v>
      </c>
      <c r="AF14" s="229">
        <f t="shared" si="20"/>
        <v>-32</v>
      </c>
      <c r="AG14" s="229">
        <f t="shared" si="20"/>
        <v>-32</v>
      </c>
      <c r="AH14" s="229">
        <f t="shared" si="20"/>
        <v>-32</v>
      </c>
      <c r="AI14" s="229">
        <f t="shared" si="20"/>
        <v>-33</v>
      </c>
      <c r="AJ14" s="229">
        <f t="shared" si="20"/>
        <v>-33</v>
      </c>
      <c r="AK14" s="278">
        <f t="shared" si="20"/>
        <v>-13</v>
      </c>
      <c r="AL14" s="229">
        <f t="shared" si="20"/>
        <v>-38</v>
      </c>
      <c r="AM14" s="229">
        <f t="shared" si="20"/>
        <v>-32</v>
      </c>
    </row>
    <row r="15" spans="1:39" s="43" customFormat="1">
      <c r="A15" s="340"/>
      <c r="B15" s="291" t="s">
        <v>103</v>
      </c>
      <c r="C15" s="292" t="s">
        <v>103</v>
      </c>
      <c r="D15" s="293">
        <v>39448</v>
      </c>
      <c r="E15" s="294">
        <v>39566</v>
      </c>
      <c r="F15" s="293">
        <v>39545</v>
      </c>
      <c r="G15" s="295">
        <v>39545</v>
      </c>
      <c r="H15" s="295">
        <v>39545</v>
      </c>
      <c r="I15" s="295">
        <v>39547</v>
      </c>
      <c r="J15" s="295">
        <v>39546</v>
      </c>
      <c r="K15" s="295">
        <v>39546</v>
      </c>
      <c r="L15" s="295">
        <v>39561</v>
      </c>
      <c r="M15" s="295">
        <v>39547</v>
      </c>
      <c r="N15" s="295">
        <v>39546</v>
      </c>
      <c r="O15" s="298">
        <v>39538</v>
      </c>
      <c r="P15" s="293">
        <v>39544</v>
      </c>
      <c r="Q15" s="229">
        <f t="shared" si="13"/>
        <v>118</v>
      </c>
      <c r="R15" s="229">
        <f t="shared" si="7"/>
        <v>97</v>
      </c>
      <c r="S15" s="229">
        <f t="shared" si="8"/>
        <v>97</v>
      </c>
      <c r="T15" s="229">
        <f t="shared" si="9"/>
        <v>97</v>
      </c>
      <c r="U15" s="229">
        <f t="shared" si="14"/>
        <v>99</v>
      </c>
      <c r="V15" s="229">
        <f t="shared" si="15"/>
        <v>99</v>
      </c>
      <c r="W15" s="229">
        <f t="shared" si="15"/>
        <v>98</v>
      </c>
      <c r="X15" s="229">
        <f t="shared" si="16"/>
        <v>98</v>
      </c>
      <c r="Y15" s="229">
        <f t="shared" si="16"/>
        <v>98</v>
      </c>
      <c r="Z15" s="229">
        <f t="shared" si="16"/>
        <v>113</v>
      </c>
      <c r="AA15" s="229">
        <f t="shared" si="17"/>
        <v>90</v>
      </c>
      <c r="AB15" s="229">
        <f t="shared" si="17"/>
        <v>96</v>
      </c>
      <c r="AC15" s="229">
        <f t="shared" si="18"/>
        <v>-21</v>
      </c>
      <c r="AD15" s="229">
        <f t="shared" si="19"/>
        <v>-21</v>
      </c>
      <c r="AE15" s="229">
        <f t="shared" si="20"/>
        <v>-21</v>
      </c>
      <c r="AF15" s="229">
        <f t="shared" si="20"/>
        <v>-19</v>
      </c>
      <c r="AG15" s="229">
        <f t="shared" si="20"/>
        <v>-19</v>
      </c>
      <c r="AH15" s="229">
        <f t="shared" si="20"/>
        <v>-20</v>
      </c>
      <c r="AI15" s="229">
        <f t="shared" si="20"/>
        <v>-20</v>
      </c>
      <c r="AJ15" s="229">
        <f t="shared" si="20"/>
        <v>-20</v>
      </c>
      <c r="AK15" s="278">
        <f t="shared" si="20"/>
        <v>-5</v>
      </c>
      <c r="AL15" s="229">
        <f t="shared" si="20"/>
        <v>-28</v>
      </c>
      <c r="AM15" s="229">
        <f t="shared" si="20"/>
        <v>-22</v>
      </c>
    </row>
    <row r="16" spans="1:39" s="43" customFormat="1" ht="24">
      <c r="A16" s="340"/>
      <c r="B16" s="343" t="s">
        <v>342</v>
      </c>
      <c r="C16" s="292" t="s">
        <v>238</v>
      </c>
      <c r="D16" s="293">
        <v>34335</v>
      </c>
      <c r="E16" s="294">
        <v>34478</v>
      </c>
      <c r="F16" s="293">
        <v>34417</v>
      </c>
      <c r="G16" s="295">
        <v>34419</v>
      </c>
      <c r="H16" s="295">
        <v>34419</v>
      </c>
      <c r="I16" s="295">
        <v>34419</v>
      </c>
      <c r="J16" s="295">
        <v>34447</v>
      </c>
      <c r="K16" s="295">
        <v>34449</v>
      </c>
      <c r="L16" s="295">
        <v>34476</v>
      </c>
      <c r="M16" s="295">
        <v>34419</v>
      </c>
      <c r="N16" s="295">
        <v>34419</v>
      </c>
      <c r="O16" s="296">
        <v>34436</v>
      </c>
      <c r="P16" s="297">
        <v>34414</v>
      </c>
      <c r="Q16" s="229">
        <f t="shared" si="13"/>
        <v>143</v>
      </c>
      <c r="R16" s="229">
        <f t="shared" si="7"/>
        <v>82</v>
      </c>
      <c r="S16" s="229">
        <f t="shared" si="8"/>
        <v>84</v>
      </c>
      <c r="T16" s="229">
        <f t="shared" si="9"/>
        <v>84</v>
      </c>
      <c r="U16" s="229">
        <f t="shared" si="14"/>
        <v>84</v>
      </c>
      <c r="V16" s="229">
        <f t="shared" si="15"/>
        <v>84</v>
      </c>
      <c r="W16" s="229">
        <f t="shared" si="15"/>
        <v>84</v>
      </c>
      <c r="X16" s="229">
        <f t="shared" si="16"/>
        <v>112</v>
      </c>
      <c r="Y16" s="229">
        <f t="shared" si="16"/>
        <v>114</v>
      </c>
      <c r="Z16" s="229">
        <f t="shared" si="16"/>
        <v>141</v>
      </c>
      <c r="AA16" s="229">
        <f t="shared" si="17"/>
        <v>101</v>
      </c>
      <c r="AB16" s="229">
        <f t="shared" si="17"/>
        <v>79</v>
      </c>
      <c r="AC16" s="229">
        <f t="shared" si="18"/>
        <v>-61</v>
      </c>
      <c r="AD16" s="229">
        <f t="shared" si="19"/>
        <v>-59</v>
      </c>
      <c r="AE16" s="229">
        <f t="shared" si="20"/>
        <v>-59</v>
      </c>
      <c r="AF16" s="229">
        <f t="shared" si="20"/>
        <v>-59</v>
      </c>
      <c r="AG16" s="229">
        <f t="shared" si="20"/>
        <v>-59</v>
      </c>
      <c r="AH16" s="229">
        <f t="shared" si="20"/>
        <v>-59</v>
      </c>
      <c r="AI16" s="229">
        <f t="shared" si="20"/>
        <v>-31</v>
      </c>
      <c r="AJ16" s="229">
        <f t="shared" si="20"/>
        <v>-29</v>
      </c>
      <c r="AK16" s="278">
        <f t="shared" si="20"/>
        <v>-2</v>
      </c>
      <c r="AL16" s="229">
        <f t="shared" si="20"/>
        <v>-42</v>
      </c>
      <c r="AM16" s="229">
        <f t="shared" si="20"/>
        <v>-64</v>
      </c>
    </row>
    <row r="17" spans="1:54" s="43" customFormat="1" ht="24">
      <c r="A17" s="340"/>
      <c r="B17" s="343"/>
      <c r="C17" s="292" t="s">
        <v>238</v>
      </c>
      <c r="D17" s="293">
        <v>34700</v>
      </c>
      <c r="E17" s="294">
        <v>34820</v>
      </c>
      <c r="F17" s="293">
        <v>34805</v>
      </c>
      <c r="G17" s="295">
        <v>34804</v>
      </c>
      <c r="H17" s="295">
        <v>34807</v>
      </c>
      <c r="I17" s="295">
        <v>34807</v>
      </c>
      <c r="J17" s="295">
        <v>34805</v>
      </c>
      <c r="K17" s="295">
        <v>34805</v>
      </c>
      <c r="L17" s="295">
        <v>34816</v>
      </c>
      <c r="M17" s="295">
        <v>34808</v>
      </c>
      <c r="N17" s="295">
        <v>34808</v>
      </c>
      <c r="O17" s="296">
        <v>34805</v>
      </c>
      <c r="P17" s="297">
        <v>34805</v>
      </c>
      <c r="Q17" s="229">
        <f t="shared" si="13"/>
        <v>120</v>
      </c>
      <c r="R17" s="229">
        <f t="shared" si="7"/>
        <v>105</v>
      </c>
      <c r="S17" s="229">
        <f t="shared" si="8"/>
        <v>104</v>
      </c>
      <c r="T17" s="229">
        <f t="shared" si="9"/>
        <v>107</v>
      </c>
      <c r="U17" s="229">
        <f t="shared" si="14"/>
        <v>107</v>
      </c>
      <c r="V17" s="229">
        <f t="shared" si="15"/>
        <v>108</v>
      </c>
      <c r="W17" s="229">
        <f t="shared" si="15"/>
        <v>108</v>
      </c>
      <c r="X17" s="229">
        <f t="shared" si="16"/>
        <v>105</v>
      </c>
      <c r="Y17" s="229">
        <f t="shared" si="16"/>
        <v>105</v>
      </c>
      <c r="Z17" s="229">
        <f t="shared" si="16"/>
        <v>116</v>
      </c>
      <c r="AA17" s="229">
        <f t="shared" si="17"/>
        <v>105</v>
      </c>
      <c r="AB17" s="229">
        <f t="shared" si="17"/>
        <v>105</v>
      </c>
      <c r="AC17" s="229">
        <f t="shared" si="18"/>
        <v>-15</v>
      </c>
      <c r="AD17" s="229">
        <f t="shared" si="19"/>
        <v>-16</v>
      </c>
      <c r="AE17" s="229">
        <f t="shared" si="20"/>
        <v>-13</v>
      </c>
      <c r="AF17" s="229">
        <f t="shared" si="20"/>
        <v>-13</v>
      </c>
      <c r="AG17" s="229">
        <f t="shared" si="20"/>
        <v>-12</v>
      </c>
      <c r="AH17" s="229">
        <f t="shared" si="20"/>
        <v>-12</v>
      </c>
      <c r="AI17" s="229">
        <f t="shared" si="20"/>
        <v>-15</v>
      </c>
      <c r="AJ17" s="229">
        <f t="shared" si="20"/>
        <v>-15</v>
      </c>
      <c r="AK17" s="278">
        <f t="shared" si="20"/>
        <v>-4</v>
      </c>
      <c r="AL17" s="229">
        <f t="shared" si="20"/>
        <v>-15</v>
      </c>
      <c r="AM17" s="229">
        <f t="shared" si="20"/>
        <v>-15</v>
      </c>
    </row>
    <row r="18" spans="1:54" s="43" customFormat="1" ht="20.25" customHeight="1">
      <c r="A18" s="340"/>
      <c r="B18" s="292" t="s">
        <v>113</v>
      </c>
      <c r="C18" s="292" t="s">
        <v>239</v>
      </c>
      <c r="D18" s="293">
        <v>40179</v>
      </c>
      <c r="E18" s="294">
        <v>40307</v>
      </c>
      <c r="F18" s="293">
        <v>40288</v>
      </c>
      <c r="G18" s="295">
        <v>40287</v>
      </c>
      <c r="H18" s="295">
        <v>40288</v>
      </c>
      <c r="I18" s="295">
        <v>40287</v>
      </c>
      <c r="J18" s="295">
        <v>40288</v>
      </c>
      <c r="K18" s="295">
        <v>40304</v>
      </c>
      <c r="L18" s="295">
        <v>40305</v>
      </c>
      <c r="M18" s="295">
        <v>40296</v>
      </c>
      <c r="N18" s="295">
        <v>40304</v>
      </c>
      <c r="O18" s="296">
        <v>40279</v>
      </c>
      <c r="P18" s="297">
        <v>40279</v>
      </c>
      <c r="Q18" s="229">
        <f t="shared" si="13"/>
        <v>128</v>
      </c>
      <c r="R18" s="229">
        <f t="shared" si="7"/>
        <v>109</v>
      </c>
      <c r="S18" s="229">
        <f t="shared" si="8"/>
        <v>108</v>
      </c>
      <c r="T18" s="229">
        <f t="shared" si="9"/>
        <v>109</v>
      </c>
      <c r="U18" s="229">
        <f t="shared" si="14"/>
        <v>108</v>
      </c>
      <c r="V18" s="229">
        <f t="shared" si="15"/>
        <v>117</v>
      </c>
      <c r="W18" s="229">
        <f t="shared" si="15"/>
        <v>125</v>
      </c>
      <c r="X18" s="229">
        <f t="shared" si="16"/>
        <v>109</v>
      </c>
      <c r="Y18" s="229">
        <f t="shared" si="16"/>
        <v>125</v>
      </c>
      <c r="Z18" s="229">
        <f t="shared" si="16"/>
        <v>126</v>
      </c>
      <c r="AA18" s="229">
        <f t="shared" si="17"/>
        <v>100</v>
      </c>
      <c r="AB18" s="229">
        <f t="shared" si="17"/>
        <v>100</v>
      </c>
      <c r="AC18" s="229">
        <f t="shared" si="18"/>
        <v>-19</v>
      </c>
      <c r="AD18" s="229">
        <f t="shared" si="19"/>
        <v>-20</v>
      </c>
      <c r="AE18" s="229">
        <f t="shared" si="20"/>
        <v>-19</v>
      </c>
      <c r="AF18" s="229">
        <f t="shared" si="20"/>
        <v>-20</v>
      </c>
      <c r="AG18" s="229">
        <f t="shared" si="20"/>
        <v>-11</v>
      </c>
      <c r="AH18" s="229">
        <f t="shared" si="20"/>
        <v>-3</v>
      </c>
      <c r="AI18" s="229">
        <f t="shared" si="20"/>
        <v>-19</v>
      </c>
      <c r="AJ18" s="229">
        <f t="shared" si="20"/>
        <v>-3</v>
      </c>
      <c r="AK18" s="278">
        <f t="shared" si="20"/>
        <v>-2</v>
      </c>
      <c r="AL18" s="229">
        <f t="shared" si="20"/>
        <v>-28</v>
      </c>
      <c r="AM18" s="229">
        <f t="shared" si="20"/>
        <v>-28</v>
      </c>
    </row>
    <row r="19" spans="1:54">
      <c r="A19" s="340"/>
      <c r="B19" s="216"/>
      <c r="C19" s="216" t="s">
        <v>244</v>
      </c>
      <c r="R19" s="227">
        <v>0.12</v>
      </c>
      <c r="S19" s="227">
        <v>0.17399999999999999</v>
      </c>
      <c r="T19" s="227">
        <v>0.14399999999999999</v>
      </c>
      <c r="U19" s="227">
        <v>0.122</v>
      </c>
      <c r="V19" s="227">
        <v>0.192</v>
      </c>
      <c r="W19" s="227">
        <v>0.23599999999999999</v>
      </c>
      <c r="X19" s="227">
        <v>0.19500000000000001</v>
      </c>
      <c r="Y19" s="227"/>
      <c r="Z19" s="227"/>
      <c r="AA19" s="227">
        <v>0.61299999999999999</v>
      </c>
      <c r="AB19" s="227">
        <v>1.2999999999999999E-2</v>
      </c>
      <c r="AC19" s="229">
        <f t="shared" si="18"/>
        <v>0.12</v>
      </c>
      <c r="AD19" s="229">
        <f t="shared" si="19"/>
        <v>0.17399999999999999</v>
      </c>
      <c r="AE19" s="229">
        <f>T19-$Q19</f>
        <v>0.14399999999999999</v>
      </c>
      <c r="AF19" s="229">
        <f>U19-$Q19</f>
        <v>0.122</v>
      </c>
      <c r="AG19" s="229">
        <f>V19-$Q19</f>
        <v>0.192</v>
      </c>
      <c r="AH19" s="229">
        <f>W19-$Q19</f>
        <v>0.23599999999999999</v>
      </c>
      <c r="AI19" s="229">
        <f>X19-$Q19</f>
        <v>0.19500000000000001</v>
      </c>
      <c r="AJ19" s="229"/>
      <c r="AK19" s="229"/>
      <c r="AL19" s="229">
        <f>AA19-$Q19</f>
        <v>0.61299999999999999</v>
      </c>
      <c r="AM19" s="229">
        <f>AB19-$Q19</f>
        <v>1.2999999999999999E-2</v>
      </c>
    </row>
    <row r="20" spans="1:54">
      <c r="A20" s="340"/>
      <c r="B20" s="216"/>
      <c r="C20" s="216" t="s">
        <v>245</v>
      </c>
      <c r="D20" s="98"/>
      <c r="R20" s="227">
        <v>17.897866554537455</v>
      </c>
      <c r="S20" s="227">
        <v>17.341875815910168</v>
      </c>
      <c r="T20" s="227">
        <v>17.647276364687887</v>
      </c>
      <c r="U20" s="227">
        <v>17.872000484828412</v>
      </c>
      <c r="V20" s="227">
        <v>17.145474018912132</v>
      </c>
      <c r="W20" s="227">
        <v>16.67030233941248</v>
      </c>
      <c r="X20" s="227">
        <v>17.117105639927459</v>
      </c>
      <c r="Y20" s="227"/>
      <c r="Z20" s="227"/>
      <c r="AA20" s="227">
        <v>11.872350952916635</v>
      </c>
      <c r="AB20" s="227">
        <v>18.953661815951499</v>
      </c>
    </row>
    <row r="21" spans="1:54">
      <c r="D21" s="98"/>
      <c r="AI21" s="232" t="s">
        <v>258</v>
      </c>
    </row>
    <row r="22" spans="1:54" ht="60">
      <c r="D22" s="98"/>
      <c r="Q22" s="216" t="s">
        <v>227</v>
      </c>
      <c r="R22" s="216" t="s">
        <v>250</v>
      </c>
      <c r="S22" s="216" t="s">
        <v>242</v>
      </c>
      <c r="T22" s="216" t="s">
        <v>246</v>
      </c>
      <c r="U22" s="216" t="s">
        <v>243</v>
      </c>
      <c r="V22" s="216" t="s">
        <v>229</v>
      </c>
      <c r="W22" s="216" t="s">
        <v>241</v>
      </c>
      <c r="X22" s="216" t="s">
        <v>259</v>
      </c>
      <c r="Y22" s="216" t="s">
        <v>253</v>
      </c>
      <c r="Z22" s="216" t="s">
        <v>282</v>
      </c>
      <c r="AA22" s="216" t="s">
        <v>251</v>
      </c>
      <c r="AB22" s="216" t="s">
        <v>248</v>
      </c>
      <c r="AC22" s="216" t="s">
        <v>256</v>
      </c>
      <c r="AD22" s="216" t="s">
        <v>242</v>
      </c>
      <c r="AE22" s="216" t="s">
        <v>246</v>
      </c>
      <c r="AF22" s="216" t="s">
        <v>243</v>
      </c>
      <c r="AG22" s="216" t="s">
        <v>229</v>
      </c>
      <c r="AH22" s="216" t="s">
        <v>241</v>
      </c>
      <c r="AI22" s="231" t="s">
        <v>256</v>
      </c>
      <c r="AJ22" s="216" t="s">
        <v>259</v>
      </c>
      <c r="AK22" s="216" t="s">
        <v>253</v>
      </c>
      <c r="AL22" s="216" t="s">
        <v>282</v>
      </c>
      <c r="AM22" s="216" t="s">
        <v>247</v>
      </c>
      <c r="AN22" s="216" t="s">
        <v>248</v>
      </c>
    </row>
    <row r="23" spans="1:54">
      <c r="D23" s="98"/>
      <c r="O23" s="116">
        <v>1</v>
      </c>
      <c r="P23" s="224" t="s">
        <v>235</v>
      </c>
      <c r="Q23" s="222">
        <f>Q12</f>
        <v>94</v>
      </c>
      <c r="R23" s="222">
        <f t="shared" ref="R23:Z23" si="21">R12</f>
        <v>80</v>
      </c>
      <c r="S23" s="222">
        <f t="shared" si="21"/>
        <v>79</v>
      </c>
      <c r="T23" s="222">
        <f t="shared" si="21"/>
        <v>80</v>
      </c>
      <c r="U23" s="222">
        <f t="shared" si="21"/>
        <v>80</v>
      </c>
      <c r="V23" s="222">
        <f t="shared" si="21"/>
        <v>80</v>
      </c>
      <c r="W23" s="222">
        <f t="shared" si="21"/>
        <v>80</v>
      </c>
      <c r="X23" s="222">
        <f t="shared" si="21"/>
        <v>81</v>
      </c>
      <c r="Y23" s="222">
        <f t="shared" si="21"/>
        <v>79</v>
      </c>
      <c r="Z23" s="222">
        <f t="shared" si="21"/>
        <v>87</v>
      </c>
      <c r="AA23" s="222">
        <f t="shared" ref="AA23:AH23" si="22">AA12</f>
        <v>72</v>
      </c>
      <c r="AB23" s="222">
        <f t="shared" si="22"/>
        <v>78</v>
      </c>
      <c r="AC23" s="116">
        <f t="shared" ref="AC23:AC29" si="23">AC12</f>
        <v>-14</v>
      </c>
      <c r="AD23" s="116">
        <f t="shared" si="22"/>
        <v>-15</v>
      </c>
      <c r="AE23" s="116">
        <f t="shared" si="22"/>
        <v>-14</v>
      </c>
      <c r="AF23" s="116">
        <f t="shared" si="22"/>
        <v>-14</v>
      </c>
      <c r="AG23" s="116">
        <f t="shared" si="22"/>
        <v>-14</v>
      </c>
      <c r="AH23" s="116">
        <f t="shared" si="22"/>
        <v>-14</v>
      </c>
      <c r="AI23" s="232">
        <f t="shared" ref="AI23:AI29" si="24">AC12</f>
        <v>-14</v>
      </c>
      <c r="AJ23" s="116">
        <f>AI12</f>
        <v>-13</v>
      </c>
      <c r="AK23" s="116">
        <f>AJ12</f>
        <v>-15</v>
      </c>
      <c r="AL23" s="116">
        <f>AK12</f>
        <v>-7</v>
      </c>
      <c r="AM23" s="116">
        <f>AL12</f>
        <v>-22</v>
      </c>
      <c r="AN23" s="116">
        <f>AM12</f>
        <v>-16</v>
      </c>
    </row>
    <row r="24" spans="1:54">
      <c r="D24" s="98"/>
      <c r="O24" s="116">
        <v>2</v>
      </c>
      <c r="P24" s="224" t="s">
        <v>236</v>
      </c>
      <c r="Q24" s="222">
        <f t="shared" ref="Q24:AF29" si="25">Q13</f>
        <v>103</v>
      </c>
      <c r="R24" s="222">
        <f t="shared" si="25"/>
        <v>84</v>
      </c>
      <c r="S24" s="222">
        <f t="shared" si="25"/>
        <v>84</v>
      </c>
      <c r="T24" s="222">
        <f t="shared" si="25"/>
        <v>84</v>
      </c>
      <c r="U24" s="222">
        <f t="shared" si="25"/>
        <v>84</v>
      </c>
      <c r="V24" s="222">
        <f t="shared" si="25"/>
        <v>84</v>
      </c>
      <c r="W24" s="222">
        <f t="shared" si="25"/>
        <v>84</v>
      </c>
      <c r="X24" s="222">
        <f t="shared" si="25"/>
        <v>84</v>
      </c>
      <c r="Y24" s="222">
        <f t="shared" si="25"/>
        <v>90</v>
      </c>
      <c r="Z24" s="222">
        <f t="shared" si="25"/>
        <v>99</v>
      </c>
      <c r="AA24" s="222">
        <f t="shared" si="25"/>
        <v>73</v>
      </c>
      <c r="AB24" s="222">
        <f t="shared" si="25"/>
        <v>78</v>
      </c>
      <c r="AC24" s="116">
        <f t="shared" si="23"/>
        <v>-19</v>
      </c>
      <c r="AD24" s="116">
        <f t="shared" si="25"/>
        <v>-19</v>
      </c>
      <c r="AE24" s="116">
        <f t="shared" si="25"/>
        <v>-19</v>
      </c>
      <c r="AF24" s="116">
        <f t="shared" si="25"/>
        <v>-19</v>
      </c>
      <c r="AG24" s="116">
        <f t="shared" ref="AG24:AH29" si="26">AG13</f>
        <v>-19</v>
      </c>
      <c r="AH24" s="116">
        <f t="shared" si="26"/>
        <v>-19</v>
      </c>
      <c r="AI24" s="232">
        <f t="shared" si="24"/>
        <v>-19</v>
      </c>
      <c r="AJ24" s="116">
        <f t="shared" ref="AJ24:AN29" si="27">AI13</f>
        <v>-19</v>
      </c>
      <c r="AK24" s="116">
        <f t="shared" si="27"/>
        <v>-13</v>
      </c>
      <c r="AL24" s="116">
        <f t="shared" si="27"/>
        <v>-4</v>
      </c>
      <c r="AM24" s="116">
        <f t="shared" si="27"/>
        <v>-30</v>
      </c>
      <c r="AN24" s="116">
        <f t="shared" si="27"/>
        <v>-25</v>
      </c>
      <c r="AP24" t="s">
        <v>254</v>
      </c>
      <c r="AR24" s="81" t="s">
        <v>353</v>
      </c>
      <c r="AS24" t="s">
        <v>345</v>
      </c>
      <c r="AT24" t="s">
        <v>346</v>
      </c>
      <c r="AU24" t="s">
        <v>348</v>
      </c>
      <c r="AW24" s="202" t="s">
        <v>369</v>
      </c>
      <c r="AX24" s="202"/>
      <c r="AY24" s="81" t="s">
        <v>353</v>
      </c>
      <c r="AZ24" s="202" t="s">
        <v>345</v>
      </c>
      <c r="BA24" s="81" t="s">
        <v>351</v>
      </c>
      <c r="BB24" s="202" t="s">
        <v>348</v>
      </c>
    </row>
    <row r="25" spans="1:54">
      <c r="D25" s="98"/>
      <c r="O25" s="116">
        <v>3</v>
      </c>
      <c r="P25" s="224" t="s">
        <v>237</v>
      </c>
      <c r="Q25" s="222">
        <f t="shared" si="25"/>
        <v>112</v>
      </c>
      <c r="R25" s="222">
        <f t="shared" si="25"/>
        <v>80</v>
      </c>
      <c r="S25" s="222">
        <f t="shared" si="25"/>
        <v>80</v>
      </c>
      <c r="T25" s="222">
        <f t="shared" si="25"/>
        <v>80</v>
      </c>
      <c r="U25" s="222">
        <f t="shared" si="25"/>
        <v>80</v>
      </c>
      <c r="V25" s="222">
        <f t="shared" si="25"/>
        <v>80</v>
      </c>
      <c r="W25" s="222">
        <f t="shared" si="25"/>
        <v>80</v>
      </c>
      <c r="X25" s="222">
        <f t="shared" si="25"/>
        <v>79</v>
      </c>
      <c r="Y25" s="222">
        <f t="shared" si="25"/>
        <v>79</v>
      </c>
      <c r="Z25" s="222">
        <f t="shared" si="25"/>
        <v>99</v>
      </c>
      <c r="AA25" s="222">
        <f t="shared" si="25"/>
        <v>74</v>
      </c>
      <c r="AB25" s="222">
        <f t="shared" si="25"/>
        <v>80</v>
      </c>
      <c r="AC25" s="116">
        <f t="shared" si="23"/>
        <v>-32</v>
      </c>
      <c r="AD25" s="116">
        <f t="shared" si="25"/>
        <v>-32</v>
      </c>
      <c r="AE25" s="116">
        <f t="shared" si="25"/>
        <v>-32</v>
      </c>
      <c r="AF25" s="116">
        <f t="shared" si="25"/>
        <v>-32</v>
      </c>
      <c r="AG25" s="116">
        <f t="shared" si="26"/>
        <v>-32</v>
      </c>
      <c r="AH25" s="116">
        <f t="shared" si="26"/>
        <v>-32</v>
      </c>
      <c r="AI25" s="232">
        <f t="shared" si="24"/>
        <v>-32</v>
      </c>
      <c r="AJ25" s="116">
        <f t="shared" si="27"/>
        <v>-33</v>
      </c>
      <c r="AK25" s="116">
        <f t="shared" si="27"/>
        <v>-33</v>
      </c>
      <c r="AL25" s="116">
        <f t="shared" si="27"/>
        <v>-13</v>
      </c>
      <c r="AM25" s="116">
        <f t="shared" si="27"/>
        <v>-38</v>
      </c>
      <c r="AN25" s="116">
        <f t="shared" si="27"/>
        <v>-32</v>
      </c>
      <c r="AR25" s="81" t="s">
        <v>352</v>
      </c>
      <c r="AT25" t="s">
        <v>347</v>
      </c>
      <c r="AU25" t="s">
        <v>349</v>
      </c>
      <c r="AW25" s="202"/>
      <c r="AX25" s="202"/>
      <c r="AY25" s="81" t="s">
        <v>352</v>
      </c>
      <c r="AZ25" s="202"/>
      <c r="BA25" s="202" t="s">
        <v>350</v>
      </c>
      <c r="BB25" s="202" t="s">
        <v>349</v>
      </c>
    </row>
    <row r="26" spans="1:54">
      <c r="D26" s="98"/>
      <c r="O26" s="116">
        <v>4</v>
      </c>
      <c r="P26" s="224" t="s">
        <v>103</v>
      </c>
      <c r="Q26" s="222">
        <f t="shared" si="25"/>
        <v>118</v>
      </c>
      <c r="R26" s="222">
        <f t="shared" si="25"/>
        <v>97</v>
      </c>
      <c r="S26" s="222">
        <f t="shared" si="25"/>
        <v>97</v>
      </c>
      <c r="T26" s="222">
        <f t="shared" si="25"/>
        <v>97</v>
      </c>
      <c r="U26" s="222">
        <f t="shared" si="25"/>
        <v>99</v>
      </c>
      <c r="V26" s="222">
        <f t="shared" si="25"/>
        <v>99</v>
      </c>
      <c r="W26" s="222">
        <f t="shared" si="25"/>
        <v>98</v>
      </c>
      <c r="X26" s="222">
        <f t="shared" si="25"/>
        <v>98</v>
      </c>
      <c r="Y26" s="222">
        <f t="shared" si="25"/>
        <v>98</v>
      </c>
      <c r="Z26" s="222">
        <f t="shared" si="25"/>
        <v>113</v>
      </c>
      <c r="AA26" s="222">
        <f t="shared" si="25"/>
        <v>90</v>
      </c>
      <c r="AB26" s="222">
        <f t="shared" si="25"/>
        <v>96</v>
      </c>
      <c r="AC26" s="116">
        <f t="shared" si="23"/>
        <v>-21</v>
      </c>
      <c r="AD26" s="116">
        <f t="shared" si="25"/>
        <v>-21</v>
      </c>
      <c r="AE26" s="116">
        <f t="shared" si="25"/>
        <v>-21</v>
      </c>
      <c r="AF26" s="116">
        <f t="shared" si="25"/>
        <v>-19</v>
      </c>
      <c r="AG26" s="116">
        <f t="shared" si="26"/>
        <v>-19</v>
      </c>
      <c r="AH26" s="116">
        <f t="shared" si="26"/>
        <v>-20</v>
      </c>
      <c r="AI26" s="232">
        <f t="shared" si="24"/>
        <v>-21</v>
      </c>
      <c r="AJ26" s="116">
        <f t="shared" si="27"/>
        <v>-20</v>
      </c>
      <c r="AK26" s="116">
        <f t="shared" si="27"/>
        <v>-20</v>
      </c>
      <c r="AL26" s="116">
        <f t="shared" si="27"/>
        <v>-5</v>
      </c>
      <c r="AM26" s="116">
        <f t="shared" si="27"/>
        <v>-28</v>
      </c>
      <c r="AN26" s="116">
        <f t="shared" si="27"/>
        <v>-22</v>
      </c>
    </row>
    <row r="27" spans="1:54">
      <c r="O27" s="116">
        <v>5</v>
      </c>
      <c r="P27" s="224" t="s">
        <v>238</v>
      </c>
      <c r="Q27" s="222">
        <f t="shared" si="25"/>
        <v>143</v>
      </c>
      <c r="R27" s="222">
        <f t="shared" si="25"/>
        <v>82</v>
      </c>
      <c r="S27" s="222">
        <f t="shared" si="25"/>
        <v>84</v>
      </c>
      <c r="T27" s="222">
        <f t="shared" si="25"/>
        <v>84</v>
      </c>
      <c r="U27" s="222">
        <f t="shared" si="25"/>
        <v>84</v>
      </c>
      <c r="V27" s="222">
        <f t="shared" si="25"/>
        <v>84</v>
      </c>
      <c r="W27" s="222">
        <f t="shared" si="25"/>
        <v>84</v>
      </c>
      <c r="X27" s="222">
        <f t="shared" si="25"/>
        <v>112</v>
      </c>
      <c r="Y27" s="222">
        <f t="shared" si="25"/>
        <v>114</v>
      </c>
      <c r="Z27" s="222">
        <f t="shared" si="25"/>
        <v>141</v>
      </c>
      <c r="AA27" s="222">
        <f t="shared" si="25"/>
        <v>101</v>
      </c>
      <c r="AB27" s="222">
        <f t="shared" si="25"/>
        <v>79</v>
      </c>
      <c r="AC27" s="116">
        <f t="shared" si="23"/>
        <v>-61</v>
      </c>
      <c r="AD27" s="116">
        <f t="shared" si="25"/>
        <v>-59</v>
      </c>
      <c r="AE27" s="116">
        <f t="shared" si="25"/>
        <v>-59</v>
      </c>
      <c r="AF27" s="116">
        <f t="shared" si="25"/>
        <v>-59</v>
      </c>
      <c r="AG27" s="116">
        <f t="shared" si="26"/>
        <v>-59</v>
      </c>
      <c r="AH27" s="116">
        <f t="shared" si="26"/>
        <v>-59</v>
      </c>
      <c r="AI27" s="232">
        <f t="shared" si="24"/>
        <v>-61</v>
      </c>
      <c r="AJ27" s="116">
        <f t="shared" si="27"/>
        <v>-31</v>
      </c>
      <c r="AK27" s="116">
        <f t="shared" si="27"/>
        <v>-29</v>
      </c>
      <c r="AL27" s="116">
        <f t="shared" si="27"/>
        <v>-2</v>
      </c>
      <c r="AM27" s="116">
        <f t="shared" si="27"/>
        <v>-42</v>
      </c>
      <c r="AN27" s="116">
        <f t="shared" si="27"/>
        <v>-64</v>
      </c>
    </row>
    <row r="28" spans="1:54">
      <c r="O28" s="116">
        <v>6</v>
      </c>
      <c r="P28" s="224" t="s">
        <v>238</v>
      </c>
      <c r="Q28" s="222">
        <f t="shared" si="25"/>
        <v>120</v>
      </c>
      <c r="R28" s="222">
        <f t="shared" si="25"/>
        <v>105</v>
      </c>
      <c r="S28" s="222">
        <f t="shared" si="25"/>
        <v>104</v>
      </c>
      <c r="T28" s="222">
        <f t="shared" si="25"/>
        <v>107</v>
      </c>
      <c r="U28" s="222">
        <f t="shared" si="25"/>
        <v>107</v>
      </c>
      <c r="V28" s="222">
        <f t="shared" si="25"/>
        <v>108</v>
      </c>
      <c r="W28" s="222">
        <f t="shared" si="25"/>
        <v>108</v>
      </c>
      <c r="X28" s="222">
        <f t="shared" si="25"/>
        <v>105</v>
      </c>
      <c r="Y28" s="222">
        <f t="shared" si="25"/>
        <v>105</v>
      </c>
      <c r="Z28" s="222">
        <f t="shared" si="25"/>
        <v>116</v>
      </c>
      <c r="AA28" s="222">
        <f t="shared" si="25"/>
        <v>105</v>
      </c>
      <c r="AB28" s="222">
        <f t="shared" si="25"/>
        <v>105</v>
      </c>
      <c r="AC28" s="116">
        <f t="shared" si="23"/>
        <v>-15</v>
      </c>
      <c r="AD28" s="116">
        <f t="shared" si="25"/>
        <v>-16</v>
      </c>
      <c r="AE28" s="116">
        <f t="shared" si="25"/>
        <v>-13</v>
      </c>
      <c r="AF28" s="116">
        <f t="shared" si="25"/>
        <v>-13</v>
      </c>
      <c r="AG28" s="116">
        <f t="shared" si="26"/>
        <v>-12</v>
      </c>
      <c r="AH28" s="116">
        <f t="shared" si="26"/>
        <v>-12</v>
      </c>
      <c r="AI28" s="232">
        <f t="shared" si="24"/>
        <v>-15</v>
      </c>
      <c r="AJ28" s="116">
        <f t="shared" si="27"/>
        <v>-15</v>
      </c>
      <c r="AK28" s="116">
        <f t="shared" si="27"/>
        <v>-15</v>
      </c>
      <c r="AL28" s="116">
        <f t="shared" si="27"/>
        <v>-4</v>
      </c>
      <c r="AM28" s="116">
        <f t="shared" si="27"/>
        <v>-15</v>
      </c>
      <c r="AN28" s="116">
        <f t="shared" si="27"/>
        <v>-15</v>
      </c>
    </row>
    <row r="29" spans="1:54">
      <c r="O29" s="116">
        <v>7</v>
      </c>
      <c r="P29" s="224" t="s">
        <v>239</v>
      </c>
      <c r="Q29" s="222">
        <f t="shared" si="25"/>
        <v>128</v>
      </c>
      <c r="R29" s="222">
        <f t="shared" si="25"/>
        <v>109</v>
      </c>
      <c r="S29" s="222">
        <f t="shared" si="25"/>
        <v>108</v>
      </c>
      <c r="T29" s="222">
        <f t="shared" si="25"/>
        <v>109</v>
      </c>
      <c r="U29" s="222">
        <f t="shared" si="25"/>
        <v>108</v>
      </c>
      <c r="V29" s="222">
        <f t="shared" si="25"/>
        <v>117</v>
      </c>
      <c r="W29" s="222">
        <f t="shared" si="25"/>
        <v>125</v>
      </c>
      <c r="X29" s="222">
        <f t="shared" si="25"/>
        <v>109</v>
      </c>
      <c r="Y29" s="222">
        <f t="shared" si="25"/>
        <v>125</v>
      </c>
      <c r="Z29" s="222">
        <f t="shared" si="25"/>
        <v>126</v>
      </c>
      <c r="AA29" s="222">
        <f t="shared" si="25"/>
        <v>100</v>
      </c>
      <c r="AB29" s="222">
        <f t="shared" si="25"/>
        <v>100</v>
      </c>
      <c r="AC29" s="116">
        <f t="shared" si="23"/>
        <v>-19</v>
      </c>
      <c r="AD29" s="116">
        <f t="shared" si="25"/>
        <v>-20</v>
      </c>
      <c r="AE29" s="116">
        <f t="shared" si="25"/>
        <v>-19</v>
      </c>
      <c r="AF29" s="116">
        <f t="shared" si="25"/>
        <v>-20</v>
      </c>
      <c r="AG29" s="116">
        <f t="shared" si="26"/>
        <v>-11</v>
      </c>
      <c r="AH29" s="116">
        <f t="shared" si="26"/>
        <v>-3</v>
      </c>
      <c r="AI29" s="232">
        <f t="shared" si="24"/>
        <v>-19</v>
      </c>
      <c r="AJ29" s="116">
        <f t="shared" si="27"/>
        <v>-19</v>
      </c>
      <c r="AK29" s="116">
        <f t="shared" si="27"/>
        <v>-3</v>
      </c>
      <c r="AL29" s="116">
        <f t="shared" si="27"/>
        <v>-2</v>
      </c>
      <c r="AM29" s="116">
        <f t="shared" si="27"/>
        <v>-28</v>
      </c>
      <c r="AN29" s="116">
        <f t="shared" si="27"/>
        <v>-28</v>
      </c>
    </row>
    <row r="30" spans="1:54">
      <c r="U30" s="222">
        <v>0.26900000000000002</v>
      </c>
      <c r="X30" s="222">
        <v>0.32900000000000001</v>
      </c>
      <c r="Y30" s="222"/>
      <c r="Z30" s="222"/>
      <c r="AA30" s="222">
        <v>0.67720000000000002</v>
      </c>
    </row>
    <row r="48" spans="17:39">
      <c r="Q48" s="220">
        <f t="shared" ref="Q48" si="28">E48-$D48</f>
        <v>0</v>
      </c>
      <c r="R48" s="220">
        <f t="shared" ref="R48" si="29">F48-$D48</f>
        <v>0</v>
      </c>
      <c r="S48" s="220">
        <f t="shared" ref="S48" si="30">G48-$D48</f>
        <v>0</v>
      </c>
      <c r="T48" s="220">
        <f t="shared" ref="T48" si="31">H48-$D48</f>
        <v>0</v>
      </c>
      <c r="U48" s="220">
        <f t="shared" ref="U48" si="32">I48-$D48</f>
        <v>0</v>
      </c>
      <c r="V48" s="220">
        <f t="shared" ref="V48" si="33">M48-$D48</f>
        <v>0</v>
      </c>
      <c r="W48" s="220">
        <f t="shared" ref="W48" si="34">N48-$D48</f>
        <v>0</v>
      </c>
      <c r="X48" s="220">
        <f t="shared" ref="X48" si="35">J48-$D48</f>
        <v>0</v>
      </c>
      <c r="Y48" s="220">
        <f t="shared" ref="Y48" si="36">K48-$D48</f>
        <v>0</v>
      </c>
      <c r="Z48" s="220">
        <f t="shared" ref="Z48" si="37">L48-$D48</f>
        <v>0</v>
      </c>
      <c r="AA48" s="220">
        <f t="shared" ref="AA48" si="38">O48-$D48</f>
        <v>0</v>
      </c>
      <c r="AB48" s="220">
        <f t="shared" ref="AB48" si="39">P48-$D48</f>
        <v>0</v>
      </c>
      <c r="AC48" s="278">
        <f>R48-$Q48</f>
        <v>0</v>
      </c>
      <c r="AD48" s="229">
        <f t="shared" ref="AD48" si="40">S48-$Q48</f>
        <v>0</v>
      </c>
      <c r="AE48" s="229">
        <f t="shared" ref="AE48:AM48" si="41">T48-$Q48</f>
        <v>0</v>
      </c>
      <c r="AF48" s="229">
        <f t="shared" si="41"/>
        <v>0</v>
      </c>
      <c r="AG48" s="229">
        <f t="shared" si="41"/>
        <v>0</v>
      </c>
      <c r="AH48" s="229">
        <f t="shared" si="41"/>
        <v>0</v>
      </c>
      <c r="AI48" s="229">
        <f t="shared" si="41"/>
        <v>0</v>
      </c>
      <c r="AJ48" s="229">
        <f t="shared" si="41"/>
        <v>0</v>
      </c>
      <c r="AK48" s="229">
        <f t="shared" si="41"/>
        <v>0</v>
      </c>
      <c r="AL48" s="229">
        <f t="shared" si="41"/>
        <v>0</v>
      </c>
      <c r="AM48" s="229">
        <f t="shared" si="41"/>
        <v>0</v>
      </c>
    </row>
  </sheetData>
  <mergeCells count="6">
    <mergeCell ref="A12:A20"/>
    <mergeCell ref="A2:A11"/>
    <mergeCell ref="B2:B4"/>
    <mergeCell ref="B5:B7"/>
    <mergeCell ref="B8:B9"/>
    <mergeCell ref="B16:B17"/>
  </mergeCells>
  <pageMargins left="0.7" right="0.7" top="0.75" bottom="0.75" header="0.3" footer="0.3"/>
  <pageSetup paperSize="9" orientation="portrait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I16"/>
  <sheetViews>
    <sheetView workbookViewId="0">
      <selection activeCell="H8" sqref="H8"/>
    </sheetView>
  </sheetViews>
  <sheetFormatPr defaultColWidth="11.44140625" defaultRowHeight="14.4"/>
  <cols>
    <col min="2" max="2" width="14" customWidth="1"/>
  </cols>
  <sheetData>
    <row r="1" spans="1:9">
      <c r="B1" t="s">
        <v>355</v>
      </c>
      <c r="C1" t="s">
        <v>289</v>
      </c>
      <c r="D1" t="s">
        <v>282</v>
      </c>
      <c r="G1" t="s">
        <v>363</v>
      </c>
      <c r="H1" s="299" t="s">
        <v>365</v>
      </c>
      <c r="I1" s="299" t="s">
        <v>193</v>
      </c>
    </row>
    <row r="2" spans="1:9">
      <c r="A2" t="s">
        <v>254</v>
      </c>
      <c r="B2">
        <v>116</v>
      </c>
      <c r="C2">
        <v>112</v>
      </c>
      <c r="D2">
        <v>155</v>
      </c>
      <c r="F2" t="s">
        <v>364</v>
      </c>
      <c r="H2" s="120">
        <v>0.34799999999999998</v>
      </c>
      <c r="I2" s="120">
        <v>0.121</v>
      </c>
    </row>
    <row r="3" spans="1:9">
      <c r="A3" s="202" t="s">
        <v>254</v>
      </c>
      <c r="B3">
        <v>124</v>
      </c>
      <c r="C3">
        <v>129</v>
      </c>
      <c r="D3">
        <v>151</v>
      </c>
      <c r="F3" s="202" t="s">
        <v>366</v>
      </c>
      <c r="H3" s="120">
        <v>0.98399999999999999</v>
      </c>
      <c r="I3" s="120">
        <v>0.96099999999999997</v>
      </c>
    </row>
    <row r="4" spans="1:9">
      <c r="A4" s="202" t="s">
        <v>254</v>
      </c>
      <c r="B4">
        <v>100</v>
      </c>
      <c r="C4">
        <v>101</v>
      </c>
      <c r="D4">
        <v>171</v>
      </c>
      <c r="F4" t="s">
        <v>367</v>
      </c>
      <c r="H4" s="120">
        <v>0.96499999999999997</v>
      </c>
      <c r="I4" s="120">
        <v>0.93100000000000005</v>
      </c>
    </row>
    <row r="5" spans="1:9">
      <c r="A5" s="202" t="s">
        <v>254</v>
      </c>
      <c r="B5">
        <v>121</v>
      </c>
      <c r="C5">
        <v>126</v>
      </c>
      <c r="D5">
        <v>166</v>
      </c>
      <c r="F5" s="202" t="s">
        <v>368</v>
      </c>
      <c r="H5" s="120">
        <v>0.14399999999999999</v>
      </c>
      <c r="I5" s="120">
        <v>2.1000000000000001E-2</v>
      </c>
    </row>
    <row r="6" spans="1:9">
      <c r="A6" s="202" t="s">
        <v>254</v>
      </c>
      <c r="B6">
        <v>148</v>
      </c>
      <c r="C6">
        <v>146</v>
      </c>
      <c r="D6">
        <v>171</v>
      </c>
    </row>
    <row r="7" spans="1:9">
      <c r="A7" s="202" t="s">
        <v>254</v>
      </c>
      <c r="B7">
        <v>140</v>
      </c>
      <c r="C7">
        <v>133</v>
      </c>
      <c r="D7">
        <v>159</v>
      </c>
    </row>
    <row r="8" spans="1:9">
      <c r="A8" s="202" t="s">
        <v>254</v>
      </c>
      <c r="B8">
        <v>134</v>
      </c>
      <c r="C8">
        <v>134</v>
      </c>
      <c r="D8">
        <v>150</v>
      </c>
    </row>
    <row r="9" spans="1:9">
      <c r="A9" s="202" t="s">
        <v>254</v>
      </c>
      <c r="B9">
        <v>113</v>
      </c>
      <c r="C9">
        <v>113</v>
      </c>
      <c r="D9">
        <v>135</v>
      </c>
    </row>
    <row r="10" spans="1:9">
      <c r="A10" t="s">
        <v>354</v>
      </c>
      <c r="B10" s="202">
        <v>94</v>
      </c>
      <c r="C10" s="202">
        <v>80</v>
      </c>
      <c r="D10">
        <v>87</v>
      </c>
    </row>
    <row r="11" spans="1:9">
      <c r="A11" s="202" t="s">
        <v>354</v>
      </c>
      <c r="B11" s="202">
        <v>103</v>
      </c>
      <c r="C11" s="202">
        <v>84</v>
      </c>
      <c r="D11">
        <v>99</v>
      </c>
    </row>
    <row r="12" spans="1:9">
      <c r="A12" s="202" t="s">
        <v>354</v>
      </c>
      <c r="B12" s="202">
        <v>112</v>
      </c>
      <c r="C12" s="202">
        <v>80</v>
      </c>
      <c r="D12">
        <v>99</v>
      </c>
    </row>
    <row r="13" spans="1:9">
      <c r="A13" s="202" t="s">
        <v>354</v>
      </c>
      <c r="B13" s="202">
        <v>118</v>
      </c>
      <c r="C13" s="202">
        <v>97</v>
      </c>
      <c r="D13">
        <v>113</v>
      </c>
    </row>
    <row r="14" spans="1:9">
      <c r="A14" s="202" t="s">
        <v>354</v>
      </c>
      <c r="B14" s="202">
        <v>143</v>
      </c>
      <c r="C14" s="202">
        <v>82</v>
      </c>
      <c r="D14">
        <v>141</v>
      </c>
    </row>
    <row r="15" spans="1:9">
      <c r="A15" s="202" t="s">
        <v>354</v>
      </c>
      <c r="B15" s="202">
        <v>120</v>
      </c>
      <c r="C15" s="202">
        <v>105</v>
      </c>
      <c r="D15">
        <v>116</v>
      </c>
    </row>
    <row r="16" spans="1:9">
      <c r="A16" s="202" t="s">
        <v>354</v>
      </c>
      <c r="B16" s="202">
        <v>128</v>
      </c>
      <c r="C16" s="202">
        <v>109</v>
      </c>
      <c r="D16">
        <v>126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G38"/>
  <sheetViews>
    <sheetView topLeftCell="R6" zoomScale="150" zoomScaleNormal="150" zoomScalePageLayoutView="150" workbookViewId="0">
      <selection activeCell="D13" sqref="D13"/>
    </sheetView>
  </sheetViews>
  <sheetFormatPr defaultColWidth="8.77734375" defaultRowHeight="13.2"/>
  <cols>
    <col min="1" max="9" width="8.77734375" style="233"/>
    <col min="10" max="10" width="22.6640625" style="233" customWidth="1"/>
    <col min="11" max="11" width="6" style="233" customWidth="1"/>
    <col min="12" max="12" width="8.77734375" style="233"/>
    <col min="13" max="13" width="10.33203125" style="233" bestFit="1" customWidth="1"/>
    <col min="14" max="14" width="9.44140625" style="233" bestFit="1" customWidth="1"/>
    <col min="15" max="15" width="7.109375" style="233" customWidth="1"/>
    <col min="16" max="21" width="8.77734375" style="233"/>
    <col min="22" max="22" width="9" style="233" customWidth="1"/>
    <col min="23" max="23" width="8.77734375" style="233"/>
    <col min="24" max="24" width="15.77734375" style="233" customWidth="1"/>
    <col min="25" max="16384" width="8.77734375" style="233"/>
  </cols>
  <sheetData>
    <row r="1" spans="1:33" ht="13.8" thickBot="1">
      <c r="A1" s="344" t="s">
        <v>285</v>
      </c>
      <c r="B1" s="345"/>
      <c r="C1" s="345"/>
      <c r="D1" s="345"/>
      <c r="E1" s="345"/>
      <c r="F1" s="345"/>
      <c r="G1" s="345"/>
      <c r="H1" s="345"/>
      <c r="I1" s="346" t="s">
        <v>286</v>
      </c>
      <c r="J1" s="347"/>
      <c r="K1" s="347"/>
      <c r="L1" s="347"/>
      <c r="M1" s="347"/>
      <c r="N1" s="348"/>
    </row>
    <row r="2" spans="1:33" ht="36">
      <c r="A2" s="250" t="s">
        <v>275</v>
      </c>
      <c r="B2" s="216" t="s">
        <v>370</v>
      </c>
      <c r="C2" s="6" t="s">
        <v>288</v>
      </c>
      <c r="D2" s="6" t="s">
        <v>287</v>
      </c>
      <c r="E2" s="6"/>
      <c r="F2" s="6"/>
      <c r="G2" s="6"/>
      <c r="H2" s="6"/>
      <c r="I2" s="237" t="s">
        <v>277</v>
      </c>
      <c r="J2" s="238" t="s">
        <v>276</v>
      </c>
      <c r="K2" s="6" t="s">
        <v>279</v>
      </c>
      <c r="L2" s="238" t="s">
        <v>278</v>
      </c>
      <c r="M2" s="253" t="s">
        <v>280</v>
      </c>
      <c r="N2" s="253" t="s">
        <v>281</v>
      </c>
      <c r="O2" s="234" t="s">
        <v>277</v>
      </c>
      <c r="P2" s="235" t="s">
        <v>276</v>
      </c>
      <c r="Q2" s="151" t="s">
        <v>279</v>
      </c>
      <c r="R2" s="235" t="s">
        <v>278</v>
      </c>
      <c r="S2" s="287" t="s">
        <v>280</v>
      </c>
      <c r="T2" s="288" t="s">
        <v>281</v>
      </c>
      <c r="V2" s="234" t="s">
        <v>274</v>
      </c>
      <c r="W2" s="235" t="s">
        <v>273</v>
      </c>
      <c r="X2" s="235" t="s">
        <v>272</v>
      </c>
      <c r="Y2" s="235" t="s">
        <v>271</v>
      </c>
      <c r="Z2" s="235"/>
      <c r="AA2" s="249" t="s">
        <v>284</v>
      </c>
      <c r="AB2" s="235"/>
      <c r="AC2" s="235"/>
      <c r="AD2" s="235"/>
      <c r="AE2" s="235"/>
      <c r="AF2" s="235"/>
      <c r="AG2" s="236"/>
    </row>
    <row r="3" spans="1:33" ht="14.4">
      <c r="A3" s="251">
        <v>116</v>
      </c>
      <c r="B3" s="220">
        <v>110</v>
      </c>
      <c r="C3" s="238">
        <f t="shared" ref="C3:C8" si="0">B3-A3</f>
        <v>-6</v>
      </c>
      <c r="D3" s="238">
        <f t="shared" ref="D3:D8" si="1">C3^2</f>
        <v>36</v>
      </c>
      <c r="E3" s="6"/>
      <c r="F3" s="239" t="s">
        <v>270</v>
      </c>
      <c r="G3" s="239">
        <f>COUNT(A3:A13)</f>
        <v>7</v>
      </c>
      <c r="H3" s="239">
        <v>7</v>
      </c>
      <c r="I3" s="237" t="s">
        <v>344</v>
      </c>
      <c r="J3" s="257" t="s">
        <v>295</v>
      </c>
      <c r="K3" s="239">
        <v>7</v>
      </c>
      <c r="L3" s="238">
        <v>117</v>
      </c>
      <c r="M3" s="238">
        <v>-19.79090144711887</v>
      </c>
      <c r="N3" s="238">
        <v>45.58180289423774</v>
      </c>
      <c r="O3" s="237" t="s">
        <v>343</v>
      </c>
      <c r="P3" s="238" t="s">
        <v>295</v>
      </c>
      <c r="Q3" s="238">
        <v>8</v>
      </c>
      <c r="R3" s="238">
        <v>406</v>
      </c>
      <c r="S3" s="238">
        <v>-23.678168859746954</v>
      </c>
      <c r="T3" s="240">
        <v>60.121528822278755</v>
      </c>
      <c r="V3" s="237">
        <v>1</v>
      </c>
      <c r="W3" s="238">
        <v>1</v>
      </c>
      <c r="X3" s="238">
        <f t="shared" ref="X3:X9" si="2">W3-V3</f>
        <v>0</v>
      </c>
      <c r="Y3" s="238">
        <f t="shared" ref="Y3:Y9" si="3">X3^2</f>
        <v>0</v>
      </c>
      <c r="Z3" s="238"/>
      <c r="AA3" s="239"/>
      <c r="AB3" s="239"/>
      <c r="AC3" s="239"/>
      <c r="AD3" s="239"/>
      <c r="AE3" s="239"/>
      <c r="AF3" s="238"/>
      <c r="AG3" s="240"/>
    </row>
    <row r="4" spans="1:33" ht="14.4">
      <c r="A4" s="251">
        <v>124</v>
      </c>
      <c r="B4" s="220">
        <v>131</v>
      </c>
      <c r="C4" s="238">
        <f t="shared" si="0"/>
        <v>7</v>
      </c>
      <c r="D4" s="238">
        <f t="shared" si="1"/>
        <v>49</v>
      </c>
      <c r="E4" s="6"/>
      <c r="F4" s="238" t="s">
        <v>269</v>
      </c>
      <c r="G4" s="238">
        <f>SUM(D3:D10)</f>
        <v>262</v>
      </c>
      <c r="H4" s="238">
        <v>262</v>
      </c>
      <c r="I4" s="237"/>
      <c r="J4" s="260" t="s">
        <v>298</v>
      </c>
      <c r="K4" s="154">
        <v>7</v>
      </c>
      <c r="L4" s="154">
        <v>120</v>
      </c>
      <c r="M4" s="154">
        <v>-19.879513775063881</v>
      </c>
      <c r="N4" s="154">
        <v>45.759027550127762</v>
      </c>
      <c r="O4" s="237"/>
      <c r="P4" s="238" t="s">
        <v>292</v>
      </c>
      <c r="Q4" s="238">
        <v>8</v>
      </c>
      <c r="R4" s="238">
        <v>452</v>
      </c>
      <c r="S4" s="238">
        <v>-24.053820430553703</v>
      </c>
      <c r="T4" s="240">
        <v>60.980160984122747</v>
      </c>
      <c r="V4" s="237">
        <v>2</v>
      </c>
      <c r="W4" s="238">
        <v>2</v>
      </c>
      <c r="X4" s="238">
        <f t="shared" si="2"/>
        <v>0</v>
      </c>
      <c r="Y4" s="238">
        <f t="shared" si="3"/>
        <v>0</v>
      </c>
      <c r="Z4" s="238"/>
      <c r="AA4" s="239"/>
      <c r="AB4" s="239"/>
      <c r="AC4" s="239"/>
      <c r="AD4" s="239"/>
      <c r="AE4" s="239"/>
      <c r="AF4" s="238"/>
      <c r="AG4" s="240"/>
    </row>
    <row r="5" spans="1:33" ht="14.4">
      <c r="A5" s="251">
        <v>100</v>
      </c>
      <c r="B5" s="220">
        <v>97</v>
      </c>
      <c r="C5" s="238">
        <f t="shared" si="0"/>
        <v>-3</v>
      </c>
      <c r="D5" s="238">
        <f t="shared" si="1"/>
        <v>9</v>
      </c>
      <c r="E5" s="6"/>
      <c r="F5" s="238" t="s">
        <v>267</v>
      </c>
      <c r="G5" s="238">
        <f>-0.5*7*(LN(2*22/7)+LN(G4/G3)+1)</f>
        <v>-22.612498438490558</v>
      </c>
      <c r="H5" s="238">
        <v>-22.612498438490558</v>
      </c>
      <c r="I5" s="237"/>
      <c r="J5" s="216" t="s">
        <v>299</v>
      </c>
      <c r="K5" s="239">
        <v>7</v>
      </c>
      <c r="L5" s="238">
        <v>120</v>
      </c>
      <c r="M5" s="238">
        <v>-19.879513775063881</v>
      </c>
      <c r="N5" s="238">
        <v>45.759027550127762</v>
      </c>
      <c r="O5" s="237"/>
      <c r="P5" s="238" t="s">
        <v>296</v>
      </c>
      <c r="Q5" s="238">
        <v>8</v>
      </c>
      <c r="R5" s="238">
        <v>483</v>
      </c>
      <c r="S5" s="238">
        <v>-24.285991088924899</v>
      </c>
      <c r="T5" s="240">
        <v>61.51083677468548</v>
      </c>
      <c r="V5" s="237">
        <v>3</v>
      </c>
      <c r="W5" s="238">
        <v>4</v>
      </c>
      <c r="X5" s="238">
        <f t="shared" si="2"/>
        <v>1</v>
      </c>
      <c r="Y5" s="238">
        <f t="shared" si="3"/>
        <v>1</v>
      </c>
      <c r="Z5" s="238"/>
      <c r="AA5" s="239"/>
      <c r="AB5" s="238"/>
      <c r="AC5" s="238"/>
      <c r="AD5" s="239"/>
      <c r="AE5" s="239"/>
      <c r="AF5" s="238"/>
      <c r="AG5" s="240"/>
    </row>
    <row r="6" spans="1:33" ht="14.4">
      <c r="A6" s="251">
        <v>121</v>
      </c>
      <c r="B6" s="220">
        <v>121</v>
      </c>
      <c r="C6" s="238">
        <f t="shared" si="0"/>
        <v>0</v>
      </c>
      <c r="D6" s="238">
        <f t="shared" si="1"/>
        <v>0</v>
      </c>
      <c r="E6" s="6"/>
      <c r="F6" s="238" t="s">
        <v>266</v>
      </c>
      <c r="G6" s="238">
        <f>G3*(LN(2*22/7)+LN(G4/G3)+1)+2*(3)</f>
        <v>51.224996876981116</v>
      </c>
      <c r="H6" s="238">
        <v>51.224996876981116</v>
      </c>
      <c r="I6" s="153"/>
      <c r="J6" s="257" t="s">
        <v>296</v>
      </c>
      <c r="K6" s="239">
        <v>7</v>
      </c>
      <c r="L6" s="238">
        <v>122</v>
      </c>
      <c r="M6" s="238">
        <v>-19.93736633189312</v>
      </c>
      <c r="N6" s="238">
        <v>45.87473266378624</v>
      </c>
      <c r="O6" s="237"/>
      <c r="P6" s="238" t="s">
        <v>293</v>
      </c>
      <c r="Q6" s="238">
        <v>8</v>
      </c>
      <c r="R6" s="238">
        <v>505</v>
      </c>
      <c r="S6" s="238">
        <v>-24.441887303604652</v>
      </c>
      <c r="T6" s="240">
        <v>61.867170979667776</v>
      </c>
      <c r="V6" s="237">
        <v>4</v>
      </c>
      <c r="W6" s="238">
        <v>4</v>
      </c>
      <c r="X6" s="238">
        <f t="shared" si="2"/>
        <v>0</v>
      </c>
      <c r="Y6" s="238">
        <f t="shared" si="3"/>
        <v>0</v>
      </c>
      <c r="Z6" s="238"/>
      <c r="AA6" s="239"/>
      <c r="AB6" s="239"/>
      <c r="AC6" s="239"/>
      <c r="AD6" s="239"/>
      <c r="AE6" s="239"/>
      <c r="AF6" s="238"/>
      <c r="AG6" s="240"/>
    </row>
    <row r="7" spans="1:33" ht="14.4">
      <c r="A7" s="251">
        <v>148</v>
      </c>
      <c r="B7" s="220">
        <v>146</v>
      </c>
      <c r="C7" s="238">
        <f t="shared" si="0"/>
        <v>-2</v>
      </c>
      <c r="D7" s="238">
        <f t="shared" si="1"/>
        <v>4</v>
      </c>
      <c r="E7" s="6"/>
      <c r="F7" s="6"/>
      <c r="G7" s="6"/>
      <c r="H7" s="6"/>
      <c r="I7" s="237"/>
      <c r="J7" s="216" t="s">
        <v>292</v>
      </c>
      <c r="K7" s="239">
        <v>7</v>
      </c>
      <c r="L7" s="238">
        <v>128</v>
      </c>
      <c r="M7" s="238">
        <v>-20.10539859904538</v>
      </c>
      <c r="N7" s="238">
        <v>46.210797198090759</v>
      </c>
      <c r="O7" s="237"/>
      <c r="P7" s="238" t="s">
        <v>294</v>
      </c>
      <c r="Q7" s="238">
        <v>8</v>
      </c>
      <c r="R7" s="238">
        <v>5315</v>
      </c>
      <c r="S7" s="238">
        <v>-32.67994181885706</v>
      </c>
      <c r="T7" s="240">
        <v>80.697009871673274</v>
      </c>
      <c r="V7" s="237">
        <v>5</v>
      </c>
      <c r="W7" s="238">
        <v>5</v>
      </c>
      <c r="X7" s="238">
        <f t="shared" si="2"/>
        <v>0</v>
      </c>
      <c r="Y7" s="238">
        <f t="shared" si="3"/>
        <v>0</v>
      </c>
      <c r="Z7" s="238"/>
      <c r="AA7" s="239"/>
      <c r="AB7" s="239"/>
      <c r="AC7" s="239"/>
      <c r="AD7" s="239"/>
      <c r="AE7" s="239"/>
      <c r="AF7" s="238"/>
      <c r="AG7" s="240"/>
    </row>
    <row r="8" spans="1:33" ht="14.4">
      <c r="A8" s="251">
        <v>140</v>
      </c>
      <c r="B8" s="220">
        <v>130</v>
      </c>
      <c r="C8" s="238">
        <f t="shared" si="0"/>
        <v>-10</v>
      </c>
      <c r="D8" s="238">
        <f t="shared" si="1"/>
        <v>100</v>
      </c>
      <c r="E8" s="6"/>
      <c r="F8" s="6"/>
      <c r="G8" s="6"/>
      <c r="H8" s="6"/>
      <c r="I8" s="237"/>
      <c r="J8" s="257" t="s">
        <v>337</v>
      </c>
      <c r="K8" s="239">
        <v>7</v>
      </c>
      <c r="L8" s="238">
        <v>262</v>
      </c>
      <c r="M8" s="238">
        <v>-22.612498438490558</v>
      </c>
      <c r="N8" s="238">
        <v>51.224996876981116</v>
      </c>
      <c r="O8" s="237"/>
      <c r="P8" s="238" t="s">
        <v>259</v>
      </c>
      <c r="Q8" s="238">
        <v>8</v>
      </c>
      <c r="R8" s="238">
        <v>701</v>
      </c>
      <c r="S8" s="238">
        <v>-25.589710405761956</v>
      </c>
      <c r="T8" s="240">
        <v>64.490766641741615</v>
      </c>
      <c r="V8" s="237">
        <v>6</v>
      </c>
      <c r="W8" s="238">
        <v>6</v>
      </c>
      <c r="X8" s="238">
        <f t="shared" si="2"/>
        <v>0</v>
      </c>
      <c r="Y8" s="238">
        <f t="shared" si="3"/>
        <v>0</v>
      </c>
      <c r="Z8" s="238"/>
      <c r="AA8" s="239"/>
      <c r="AB8" s="239"/>
      <c r="AC8" s="239"/>
      <c r="AD8" s="239"/>
      <c r="AE8" s="239"/>
      <c r="AF8" s="238"/>
      <c r="AG8" s="240"/>
    </row>
    <row r="9" spans="1:33" ht="12.75" customHeight="1">
      <c r="A9" s="251"/>
      <c r="B9" s="220"/>
      <c r="C9" s="238">
        <f>B9-A9</f>
        <v>0</v>
      </c>
      <c r="D9" s="238">
        <f>C9^2</f>
        <v>0</v>
      </c>
      <c r="E9" s="238"/>
      <c r="F9" s="238"/>
      <c r="G9" s="238"/>
      <c r="H9" s="238"/>
      <c r="I9" s="237"/>
      <c r="J9" s="216" t="s">
        <v>293</v>
      </c>
      <c r="K9" s="6">
        <v>7</v>
      </c>
      <c r="L9" s="6">
        <v>504</v>
      </c>
      <c r="M9" s="6">
        <v>-24.902309613576513</v>
      </c>
      <c r="N9" s="6">
        <v>55.804619227153026</v>
      </c>
      <c r="O9" s="237"/>
      <c r="P9" s="238" t="s">
        <v>297</v>
      </c>
      <c r="Q9" s="238">
        <v>8</v>
      </c>
      <c r="R9" s="238">
        <v>10946</v>
      </c>
      <c r="S9" s="238">
        <v>-35.20848560210441</v>
      </c>
      <c r="T9" s="240">
        <v>86.476538519095797</v>
      </c>
      <c r="V9" s="237">
        <v>7</v>
      </c>
      <c r="W9" s="238">
        <v>7</v>
      </c>
      <c r="X9" s="238">
        <f t="shared" si="2"/>
        <v>0</v>
      </c>
      <c r="Y9" s="238">
        <f t="shared" si="3"/>
        <v>0</v>
      </c>
      <c r="Z9" s="238"/>
      <c r="AA9" s="239"/>
      <c r="AB9" s="239"/>
      <c r="AC9" s="239"/>
      <c r="AD9" s="239"/>
      <c r="AE9" s="239"/>
      <c r="AF9" s="238"/>
      <c r="AG9" s="240"/>
    </row>
    <row r="10" spans="1:33" ht="15" thickBot="1">
      <c r="A10" s="252">
        <v>113</v>
      </c>
      <c r="B10" s="255">
        <v>105</v>
      </c>
      <c r="C10" s="246">
        <f>B10-A10</f>
        <v>-8</v>
      </c>
      <c r="D10" s="246">
        <f>C10^2</f>
        <v>64</v>
      </c>
      <c r="E10" s="157"/>
      <c r="F10" s="157"/>
      <c r="G10" s="157"/>
      <c r="H10" s="157"/>
      <c r="J10" s="257" t="s">
        <v>300</v>
      </c>
      <c r="K10" s="239">
        <v>7</v>
      </c>
      <c r="L10" s="238">
        <v>597</v>
      </c>
      <c r="M10" s="238">
        <v>-25.495002572200828</v>
      </c>
      <c r="N10" s="238">
        <v>56.990005144401657</v>
      </c>
      <c r="O10" s="237"/>
      <c r="P10" s="289" t="s">
        <v>298</v>
      </c>
      <c r="Q10" s="289">
        <v>8</v>
      </c>
      <c r="R10" s="289">
        <v>120</v>
      </c>
      <c r="S10" s="289">
        <v>-19.412153900878053</v>
      </c>
      <c r="T10" s="290">
        <v>50.370637487721261</v>
      </c>
      <c r="V10" s="237"/>
      <c r="W10" s="238"/>
      <c r="X10" s="238"/>
      <c r="Y10" s="238"/>
      <c r="Z10" s="238"/>
      <c r="AA10" s="239"/>
      <c r="AB10" s="239"/>
      <c r="AC10" s="239"/>
      <c r="AD10" s="239"/>
      <c r="AE10" s="239"/>
      <c r="AF10" s="238"/>
      <c r="AG10" s="240"/>
    </row>
    <row r="11" spans="1:33" ht="14.4">
      <c r="A11" s="202"/>
      <c r="B11" s="202"/>
      <c r="C11" s="202"/>
      <c r="D11" s="202"/>
      <c r="E11" s="202"/>
      <c r="F11" s="202"/>
      <c r="G11" s="202"/>
      <c r="H11" s="202"/>
      <c r="I11" s="237"/>
      <c r="J11" s="216" t="s">
        <v>259</v>
      </c>
      <c r="K11" s="239">
        <v>7</v>
      </c>
      <c r="L11" s="238">
        <v>700</v>
      </c>
      <c r="M11" s="238">
        <v>-26.05207384797864</v>
      </c>
      <c r="N11" s="238">
        <v>58.10414769595728</v>
      </c>
      <c r="O11" s="237"/>
      <c r="P11" s="238" t="s">
        <v>299</v>
      </c>
      <c r="Q11" s="238">
        <v>8</v>
      </c>
      <c r="R11" s="238">
        <v>409</v>
      </c>
      <c r="S11" s="238">
        <v>-23.703935847290698</v>
      </c>
      <c r="T11" s="240">
        <v>60.180424793807312</v>
      </c>
      <c r="V11" s="237"/>
      <c r="W11" s="238"/>
      <c r="X11" s="238"/>
      <c r="Y11" s="238"/>
      <c r="Z11" s="238"/>
      <c r="AA11" s="239"/>
      <c r="AB11" s="239"/>
      <c r="AC11" s="239"/>
      <c r="AD11" s="239"/>
      <c r="AE11" s="239"/>
      <c r="AF11" s="238"/>
      <c r="AG11" s="240"/>
    </row>
    <row r="12" spans="1:33" ht="14.4">
      <c r="A12" s="202"/>
      <c r="B12" s="202"/>
      <c r="C12" s="202"/>
      <c r="D12" s="202"/>
      <c r="E12" s="202"/>
      <c r="F12" s="202"/>
      <c r="G12" s="202"/>
      <c r="H12" s="202"/>
      <c r="I12" s="237"/>
      <c r="J12" s="257" t="s">
        <v>294</v>
      </c>
      <c r="K12" s="239">
        <v>7</v>
      </c>
      <c r="L12" s="238">
        <v>5314</v>
      </c>
      <c r="M12" s="238">
        <v>-33.146643117445876</v>
      </c>
      <c r="N12" s="238">
        <v>72.293286234891752</v>
      </c>
      <c r="O12" s="237"/>
      <c r="P12" s="238" t="s">
        <v>300</v>
      </c>
      <c r="Q12" s="238">
        <v>8</v>
      </c>
      <c r="R12" s="238">
        <v>613</v>
      </c>
      <c r="S12" s="238">
        <v>-25.120210076917633</v>
      </c>
      <c r="T12" s="240">
        <v>63.417623032954587</v>
      </c>
      <c r="V12" s="237"/>
      <c r="W12" s="238"/>
      <c r="X12" s="239" t="s">
        <v>270</v>
      </c>
      <c r="Y12" s="239">
        <f>COUNT(V3:V13)</f>
        <v>7</v>
      </c>
      <c r="Z12" s="238"/>
      <c r="AA12" s="239"/>
      <c r="AB12" s="239"/>
      <c r="AC12" s="239"/>
      <c r="AD12" s="239"/>
      <c r="AE12" s="239"/>
      <c r="AF12" s="238"/>
      <c r="AG12" s="240"/>
    </row>
    <row r="13" spans="1:33" ht="15" thickBot="1">
      <c r="A13" s="202"/>
      <c r="B13" s="202"/>
      <c r="E13" s="202"/>
      <c r="F13" s="202"/>
      <c r="G13" s="202"/>
      <c r="H13" s="202"/>
      <c r="I13" s="237"/>
      <c r="J13" s="257" t="s">
        <v>297</v>
      </c>
      <c r="K13" s="239">
        <v>7</v>
      </c>
      <c r="L13" s="238">
        <v>10690</v>
      </c>
      <c r="M13" s="238">
        <v>-35.593016689393536</v>
      </c>
      <c r="N13" s="238">
        <v>77.186033378787073</v>
      </c>
      <c r="O13" s="245"/>
      <c r="P13" s="246" t="s">
        <v>301</v>
      </c>
      <c r="Q13" s="246">
        <v>8</v>
      </c>
      <c r="R13" s="246">
        <v>328</v>
      </c>
      <c r="S13" s="246">
        <v>-22.931480430485397</v>
      </c>
      <c r="T13" s="248">
        <v>58.414812412538048</v>
      </c>
      <c r="V13" s="237"/>
      <c r="W13" s="238"/>
      <c r="X13" s="238"/>
      <c r="Y13" s="238"/>
      <c r="Z13" s="238"/>
      <c r="AA13" s="239"/>
      <c r="AB13" s="239"/>
      <c r="AC13" s="239"/>
      <c r="AD13" s="239"/>
      <c r="AE13" s="239"/>
      <c r="AF13" s="238"/>
      <c r="AG13" s="240"/>
    </row>
    <row r="14" spans="1:33" ht="14.4">
      <c r="A14" s="202"/>
      <c r="B14" s="202"/>
      <c r="C14" s="202"/>
      <c r="D14" s="202"/>
      <c r="E14" s="202"/>
      <c r="F14" s="202"/>
      <c r="G14" s="202"/>
      <c r="H14" s="202"/>
      <c r="I14" s="237"/>
      <c r="J14" s="216"/>
      <c r="K14" s="238"/>
      <c r="L14" s="238"/>
      <c r="M14" s="6"/>
      <c r="N14" s="155"/>
      <c r="V14" s="237"/>
      <c r="W14" s="238"/>
      <c r="X14" s="238" t="s">
        <v>269</v>
      </c>
      <c r="Y14" s="238">
        <f>SUM(Y3:Y9)</f>
        <v>1</v>
      </c>
      <c r="Z14" s="238"/>
      <c r="AA14" s="241" t="s">
        <v>268</v>
      </c>
      <c r="AB14" s="239"/>
      <c r="AC14" s="239"/>
      <c r="AD14" s="239"/>
      <c r="AE14" s="239"/>
      <c r="AF14" s="238"/>
      <c r="AG14" s="240"/>
    </row>
    <row r="15" spans="1:33" ht="14.4">
      <c r="A15" s="202"/>
      <c r="B15" s="202"/>
      <c r="C15" s="202"/>
      <c r="D15" s="202"/>
      <c r="E15" s="202"/>
      <c r="F15" s="202"/>
      <c r="G15" s="202"/>
      <c r="H15" s="202"/>
      <c r="I15" s="237" t="s">
        <v>255</v>
      </c>
      <c r="J15" s="231" t="s">
        <v>282</v>
      </c>
      <c r="K15" s="154">
        <v>7</v>
      </c>
      <c r="L15" s="154">
        <v>640</v>
      </c>
      <c r="M15" s="154">
        <v>-25.738431292564734</v>
      </c>
      <c r="N15" s="254">
        <v>57.476862585129467</v>
      </c>
      <c r="V15" s="237"/>
      <c r="W15" s="238"/>
      <c r="X15" s="238"/>
      <c r="Y15" s="238"/>
      <c r="Z15" s="238"/>
      <c r="AA15" s="239"/>
      <c r="AB15" s="239"/>
      <c r="AC15" s="239"/>
      <c r="AD15" s="239"/>
      <c r="AE15" s="239"/>
      <c r="AF15" s="238"/>
      <c r="AG15" s="240"/>
    </row>
    <row r="16" spans="1:33" ht="14.4">
      <c r="A16" s="202"/>
      <c r="B16" s="202"/>
      <c r="C16" s="202"/>
      <c r="D16" s="202"/>
      <c r="E16" s="202"/>
      <c r="F16" s="202"/>
      <c r="G16" s="202"/>
      <c r="H16" s="202"/>
      <c r="I16" s="237"/>
      <c r="J16" s="216" t="s">
        <v>253</v>
      </c>
      <c r="K16" s="6">
        <v>7</v>
      </c>
      <c r="L16" s="6">
        <v>3349</v>
      </c>
      <c r="M16" s="6">
        <v>-31.530752430106439</v>
      </c>
      <c r="N16" s="155">
        <v>69.061504860212878</v>
      </c>
      <c r="V16" s="237"/>
      <c r="W16" s="238"/>
      <c r="X16" s="238"/>
      <c r="Y16" s="238"/>
      <c r="Z16" s="238"/>
      <c r="AA16" s="239"/>
      <c r="AB16" s="239"/>
      <c r="AC16" s="239"/>
      <c r="AD16" s="239"/>
      <c r="AE16" s="239"/>
      <c r="AF16" s="238"/>
      <c r="AG16" s="240"/>
    </row>
    <row r="17" spans="1:33" ht="14.4">
      <c r="A17" s="202"/>
      <c r="B17" s="202"/>
      <c r="C17" s="202"/>
      <c r="D17" s="202"/>
      <c r="E17" s="202"/>
      <c r="F17" s="202"/>
      <c r="G17" s="202"/>
      <c r="H17" s="202"/>
      <c r="I17" s="237"/>
      <c r="J17" s="216" t="s">
        <v>259</v>
      </c>
      <c r="K17" s="6">
        <v>7</v>
      </c>
      <c r="L17" s="6">
        <v>4501</v>
      </c>
      <c r="M17" s="6">
        <v>-32.565484731851981</v>
      </c>
      <c r="N17" s="155">
        <v>71.130969463703963</v>
      </c>
      <c r="V17" s="237"/>
      <c r="W17" s="238"/>
      <c r="X17" s="238" t="s">
        <v>267</v>
      </c>
      <c r="Y17" s="238">
        <f>-0.5*7*(LN(2*22/7)+LN(Y14/Y12)+1)</f>
        <v>-3.1232926753267201</v>
      </c>
      <c r="Z17" s="238"/>
      <c r="AA17" s="239" t="e">
        <f>-2*LN(Y17)</f>
        <v>#NUM!</v>
      </c>
      <c r="AB17" s="239"/>
      <c r="AC17" s="239"/>
      <c r="AD17" s="239"/>
      <c r="AE17" s="239"/>
      <c r="AF17" s="238"/>
      <c r="AG17" s="240"/>
    </row>
    <row r="18" spans="1:33" ht="14.4">
      <c r="A18" s="202"/>
      <c r="B18" s="202"/>
      <c r="C18" s="202"/>
      <c r="D18" s="202"/>
      <c r="E18" s="202"/>
      <c r="F18" s="202"/>
      <c r="G18" s="202"/>
      <c r="H18" s="202"/>
      <c r="I18" s="237"/>
      <c r="J18" s="216" t="s">
        <v>241</v>
      </c>
      <c r="K18" s="6">
        <v>7</v>
      </c>
      <c r="L18" s="6">
        <v>6006</v>
      </c>
      <c r="M18" s="6">
        <v>-33.575092545228181</v>
      </c>
      <c r="N18" s="155">
        <v>73.150185090456361</v>
      </c>
      <c r="V18" s="237"/>
      <c r="W18" s="238"/>
      <c r="X18" s="238"/>
      <c r="Y18" s="238"/>
      <c r="Z18" s="238"/>
      <c r="AA18" s="239"/>
      <c r="AB18" s="239"/>
      <c r="AC18" s="239"/>
      <c r="AD18" s="239"/>
      <c r="AE18" s="239"/>
      <c r="AF18" s="238"/>
      <c r="AG18" s="240"/>
    </row>
    <row r="19" spans="1:33" ht="14.4">
      <c r="A19" s="202"/>
      <c r="B19" s="202"/>
      <c r="C19" s="202"/>
      <c r="D19" s="202"/>
      <c r="E19" s="202"/>
      <c r="F19" s="202"/>
      <c r="G19" s="202"/>
      <c r="H19" s="202"/>
      <c r="I19" s="237"/>
      <c r="J19" s="216" t="s">
        <v>257</v>
      </c>
      <c r="K19" s="6">
        <v>7</v>
      </c>
      <c r="L19" s="6">
        <v>6351</v>
      </c>
      <c r="M19" s="6">
        <v>-33.770579134637131</v>
      </c>
      <c r="N19" s="155">
        <v>73.541158269274263</v>
      </c>
      <c r="V19" s="237"/>
      <c r="W19" s="238"/>
      <c r="X19" s="238" t="s">
        <v>266</v>
      </c>
      <c r="Y19" s="238">
        <f>Y12*(LN(2*22/7)+LN(Y14/Y12)+1)+2*(3)</f>
        <v>12.24658535065344</v>
      </c>
      <c r="Z19" s="238"/>
      <c r="AA19" s="239"/>
      <c r="AB19" s="239"/>
      <c r="AC19" s="239" t="s">
        <v>265</v>
      </c>
      <c r="AD19" s="238"/>
      <c r="AE19" s="239" t="s">
        <v>264</v>
      </c>
      <c r="AF19" s="238"/>
      <c r="AG19" s="240"/>
    </row>
    <row r="20" spans="1:33" ht="14.4">
      <c r="A20" s="202"/>
      <c r="B20" s="202"/>
      <c r="C20" s="202"/>
      <c r="D20" s="202"/>
      <c r="E20" s="202"/>
      <c r="F20" s="202"/>
      <c r="G20" s="202"/>
      <c r="H20" s="202"/>
      <c r="I20" s="237"/>
      <c r="J20" s="216" t="s">
        <v>243</v>
      </c>
      <c r="K20" s="6">
        <v>7</v>
      </c>
      <c r="L20" s="6">
        <v>6961</v>
      </c>
      <c r="M20" s="6">
        <v>-34.091567149417052</v>
      </c>
      <c r="N20" s="155">
        <v>74.183134298834105</v>
      </c>
      <c r="V20" s="237"/>
      <c r="W20" s="238"/>
      <c r="X20" s="238"/>
      <c r="Y20" s="238"/>
      <c r="Z20" s="238"/>
      <c r="AA20" s="239"/>
      <c r="AB20" s="239"/>
      <c r="AC20" s="239"/>
      <c r="AD20" s="239"/>
      <c r="AE20" s="239"/>
      <c r="AF20" s="238"/>
      <c r="AG20" s="240"/>
    </row>
    <row r="21" spans="1:33" ht="15.6">
      <c r="A21" s="202"/>
      <c r="B21" s="202"/>
      <c r="C21" s="202"/>
      <c r="D21" s="202"/>
      <c r="E21" s="202"/>
      <c r="F21" s="202"/>
      <c r="G21" s="202"/>
      <c r="H21" s="202"/>
      <c r="I21" s="237"/>
      <c r="J21" s="216" t="s">
        <v>246</v>
      </c>
      <c r="K21" s="6">
        <v>7</v>
      </c>
      <c r="L21" s="6">
        <v>6968</v>
      </c>
      <c r="M21" s="6">
        <v>-34.09508499018991</v>
      </c>
      <c r="N21" s="155">
        <v>74.190169980379821</v>
      </c>
      <c r="V21" s="237"/>
      <c r="W21" s="238"/>
      <c r="X21" s="238"/>
      <c r="Y21" s="238"/>
      <c r="Z21" s="242" t="s">
        <v>263</v>
      </c>
      <c r="AA21" s="239"/>
      <c r="AB21" s="239"/>
      <c r="AC21" s="239"/>
      <c r="AD21" s="239"/>
      <c r="AE21" s="243" t="s">
        <v>262</v>
      </c>
      <c r="AF21" s="244" t="s">
        <v>261</v>
      </c>
      <c r="AG21" s="240"/>
    </row>
    <row r="22" spans="1:33" ht="16.2" thickBot="1">
      <c r="I22" s="237"/>
      <c r="J22" s="216" t="s">
        <v>242</v>
      </c>
      <c r="K22" s="6">
        <v>7</v>
      </c>
      <c r="L22" s="6">
        <v>7116</v>
      </c>
      <c r="M22" s="6">
        <v>-34.168646346076763</v>
      </c>
      <c r="N22" s="155">
        <v>74.337292692153525</v>
      </c>
      <c r="R22" s="233">
        <v>120</v>
      </c>
      <c r="S22" s="233">
        <v>7352</v>
      </c>
      <c r="V22" s="245"/>
      <c r="W22" s="246"/>
      <c r="X22" s="246"/>
      <c r="Y22" s="246"/>
      <c r="Z22" s="246"/>
      <c r="AA22" s="247" t="s">
        <v>260</v>
      </c>
      <c r="AB22" s="246"/>
      <c r="AC22" s="246"/>
      <c r="AD22" s="246"/>
      <c r="AE22" s="246"/>
      <c r="AF22" s="246"/>
      <c r="AG22" s="248"/>
    </row>
    <row r="23" spans="1:33" ht="14.4">
      <c r="I23" s="237"/>
      <c r="J23" s="216" t="s">
        <v>289</v>
      </c>
      <c r="K23" s="6">
        <v>7</v>
      </c>
      <c r="L23" s="6">
        <v>7352</v>
      </c>
      <c r="M23" s="6">
        <v>-34.28283949945105</v>
      </c>
      <c r="N23" s="155">
        <v>74.565678998902101</v>
      </c>
      <c r="R23" s="233">
        <v>10690</v>
      </c>
      <c r="S23" s="233">
        <v>640</v>
      </c>
    </row>
    <row r="24" spans="1:33" ht="14.4">
      <c r="I24" s="153"/>
      <c r="J24" s="216" t="s">
        <v>247</v>
      </c>
      <c r="K24" s="6">
        <v>7</v>
      </c>
      <c r="L24" s="6">
        <v>7626</v>
      </c>
      <c r="M24" s="6">
        <v>-34.410908266787999</v>
      </c>
      <c r="N24" s="155">
        <v>74.821816533575998</v>
      </c>
    </row>
    <row r="25" spans="1:33" ht="15" thickBot="1">
      <c r="I25" s="156"/>
      <c r="J25" s="256" t="s">
        <v>248</v>
      </c>
      <c r="K25" s="157">
        <v>7</v>
      </c>
      <c r="L25" s="157">
        <v>8735</v>
      </c>
      <c r="M25" s="157">
        <v>-34.886118954315272</v>
      </c>
      <c r="N25" s="158">
        <v>75.772237908630544</v>
      </c>
    </row>
    <row r="29" spans="1:33">
      <c r="J29" s="216"/>
    </row>
    <row r="30" spans="1:33" ht="13.8" thickBot="1">
      <c r="M30" s="238"/>
      <c r="N30" s="238"/>
      <c r="O30" s="238"/>
      <c r="P30" s="238"/>
      <c r="Q30" s="238"/>
      <c r="R30" s="238"/>
      <c r="S30" s="238"/>
    </row>
    <row r="31" spans="1:33" ht="15.75" customHeight="1" thickBot="1">
      <c r="J31" s="285" t="s">
        <v>276</v>
      </c>
      <c r="K31" s="268" t="s">
        <v>254</v>
      </c>
      <c r="L31" s="269" t="s">
        <v>255</v>
      </c>
      <c r="M31" s="280"/>
      <c r="N31" s="280"/>
      <c r="O31" s="238"/>
      <c r="P31" s="280"/>
      <c r="Q31" s="280"/>
      <c r="R31" s="280"/>
      <c r="S31" s="238"/>
    </row>
    <row r="32" spans="1:33" ht="14.4">
      <c r="J32" s="261" t="s">
        <v>327</v>
      </c>
      <c r="K32" s="281">
        <v>86.476538519095797</v>
      </c>
      <c r="L32" s="265">
        <v>57.476862585129467</v>
      </c>
      <c r="M32" s="238"/>
      <c r="N32" s="238"/>
      <c r="O32" s="238"/>
      <c r="P32" s="238"/>
      <c r="Q32" s="238"/>
      <c r="R32" s="238"/>
      <c r="S32" s="238"/>
    </row>
    <row r="33" spans="10:19" ht="14.4">
      <c r="J33" s="261" t="s">
        <v>322</v>
      </c>
      <c r="K33" s="281">
        <v>80.697009871673274</v>
      </c>
      <c r="L33" s="264">
        <v>69.061504860212878</v>
      </c>
      <c r="M33" s="238"/>
      <c r="N33" s="238"/>
      <c r="O33" s="238"/>
      <c r="P33" s="238"/>
      <c r="Q33" s="238"/>
      <c r="R33" s="238"/>
      <c r="S33" s="238"/>
    </row>
    <row r="34" spans="10:19" ht="14.4">
      <c r="J34" s="262" t="s">
        <v>323</v>
      </c>
      <c r="K34" s="282">
        <v>50.370637487721261</v>
      </c>
      <c r="L34" s="284">
        <v>74.565678998902101</v>
      </c>
    </row>
    <row r="35" spans="10:19" ht="14.4">
      <c r="J35" s="261" t="s">
        <v>328</v>
      </c>
      <c r="K35" s="281">
        <v>58.414812412538048</v>
      </c>
      <c r="L35" s="264">
        <v>75.772237908630544</v>
      </c>
    </row>
    <row r="36" spans="10:19" ht="14.4">
      <c r="J36" s="261" t="s">
        <v>324</v>
      </c>
      <c r="K36" s="281">
        <v>63.417623032954587</v>
      </c>
      <c r="L36" s="264">
        <v>74.821816533575998</v>
      </c>
    </row>
    <row r="37" spans="10:19" ht="14.4">
      <c r="J37" s="261" t="s">
        <v>325</v>
      </c>
      <c r="K37" s="281">
        <v>60.121528822278755</v>
      </c>
      <c r="L37" s="264">
        <v>74.183134298834105</v>
      </c>
    </row>
    <row r="38" spans="10:19" ht="15" thickBot="1">
      <c r="J38" s="263" t="s">
        <v>326</v>
      </c>
      <c r="K38" s="283">
        <v>61.51083677468548</v>
      </c>
      <c r="L38" s="266">
        <v>73.150185090456361</v>
      </c>
    </row>
  </sheetData>
  <sortState xmlns:xlrd2="http://schemas.microsoft.com/office/spreadsheetml/2017/richdata2" ref="J3:N13">
    <sortCondition ref="N3:N13"/>
  </sortState>
  <mergeCells count="2">
    <mergeCell ref="A1:H1"/>
    <mergeCell ref="I1:N1"/>
  </mergeCells>
  <pageMargins left="0.75" right="0.75" top="1" bottom="1" header="0.5" footer="0.5"/>
  <pageSetup paperSize="9" orientation="portrait"/>
  <headerFooter alignWithMargins="0"/>
  <drawing r:id="rId1"/>
  <legacyDrawing r:id="rId2"/>
  <oleObjects>
    <mc:AlternateContent xmlns:mc="http://schemas.openxmlformats.org/markup-compatibility/2006">
      <mc:Choice Requires="x14">
        <oleObject progId="Equation" shapeId="98306" r:id="rId3">
          <objectPr defaultSize="0" autoPict="0" r:id="rId4">
            <anchor moveWithCells="1" sizeWithCells="1">
              <from>
                <xdr:col>25</xdr:col>
                <xdr:colOff>251460</xdr:colOff>
                <xdr:row>20</xdr:row>
                <xdr:rowOff>22860</xdr:rowOff>
              </from>
              <to>
                <xdr:col>29</xdr:col>
                <xdr:colOff>518160</xdr:colOff>
                <xdr:row>21</xdr:row>
                <xdr:rowOff>0</xdr:rowOff>
              </to>
            </anchor>
          </objectPr>
        </oleObject>
      </mc:Choice>
      <mc:Fallback>
        <oleObject progId="Equation" shapeId="98306" r:id="rId3"/>
      </mc:Fallback>
    </mc:AlternateContent>
  </oleObjects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X108"/>
  <sheetViews>
    <sheetView topLeftCell="A45" workbookViewId="0">
      <selection activeCell="P41" sqref="P41"/>
    </sheetView>
  </sheetViews>
  <sheetFormatPr defaultColWidth="8.77734375" defaultRowHeight="14.4"/>
  <cols>
    <col min="1" max="1" width="8.77734375" style="202"/>
    <col min="2" max="3" width="7.6640625" customWidth="1"/>
    <col min="4" max="5" width="7.6640625" style="202" customWidth="1"/>
    <col min="6" max="7" width="7.6640625" customWidth="1"/>
    <col min="8" max="9" width="7.6640625" style="202" customWidth="1"/>
    <col min="10" max="11" width="7.6640625" customWidth="1"/>
    <col min="12" max="13" width="7.6640625" style="202" customWidth="1"/>
    <col min="14" max="15" width="7.6640625" customWidth="1"/>
    <col min="16" max="17" width="7.6640625" style="202" customWidth="1"/>
    <col min="18" max="19" width="7.6640625" customWidth="1"/>
    <col min="20" max="21" width="7.6640625" style="202" customWidth="1"/>
    <col min="22" max="23" width="7.6640625" customWidth="1"/>
    <col min="24" max="25" width="7.6640625" style="202" customWidth="1"/>
    <col min="26" max="27" width="7.6640625" customWidth="1"/>
    <col min="28" max="29" width="7.6640625" style="202" customWidth="1"/>
    <col min="30" max="32" width="7.6640625" customWidth="1"/>
    <col min="33" max="34" width="7.6640625" style="202" customWidth="1"/>
    <col min="35" max="36" width="7.6640625" customWidth="1"/>
    <col min="37" max="38" width="7.6640625" style="202" customWidth="1"/>
    <col min="39" max="40" width="7.6640625" customWidth="1"/>
    <col min="41" max="42" width="7.6640625" style="202" customWidth="1"/>
    <col min="43" max="44" width="7.6640625" customWidth="1"/>
    <col min="45" max="46" width="7.6640625" style="202" customWidth="1"/>
    <col min="47" max="50" width="7.6640625" customWidth="1"/>
  </cols>
  <sheetData>
    <row r="1" spans="2:50">
      <c r="B1" s="205" t="s">
        <v>194</v>
      </c>
      <c r="C1" s="205" t="s">
        <v>21</v>
      </c>
      <c r="D1" s="205" t="s">
        <v>220</v>
      </c>
      <c r="E1" s="205" t="s">
        <v>211</v>
      </c>
      <c r="F1" s="205" t="s">
        <v>195</v>
      </c>
      <c r="G1" s="205" t="s">
        <v>21</v>
      </c>
      <c r="H1" s="205" t="s">
        <v>220</v>
      </c>
      <c r="I1" s="205" t="s">
        <v>211</v>
      </c>
      <c r="J1" s="205" t="s">
        <v>196</v>
      </c>
      <c r="K1" s="205" t="s">
        <v>21</v>
      </c>
      <c r="L1" s="205" t="s">
        <v>220</v>
      </c>
      <c r="M1" s="205" t="s">
        <v>211</v>
      </c>
      <c r="N1" s="205" t="s">
        <v>197</v>
      </c>
      <c r="O1" s="205" t="s">
        <v>21</v>
      </c>
      <c r="P1" s="205" t="s">
        <v>220</v>
      </c>
      <c r="Q1" s="205" t="s">
        <v>211</v>
      </c>
      <c r="R1" s="205" t="s">
        <v>198</v>
      </c>
      <c r="S1" s="205" t="s">
        <v>21</v>
      </c>
      <c r="T1" s="205" t="s">
        <v>220</v>
      </c>
      <c r="U1" s="205" t="s">
        <v>211</v>
      </c>
      <c r="V1" s="205" t="s">
        <v>199</v>
      </c>
      <c r="W1" s="205" t="s">
        <v>21</v>
      </c>
      <c r="X1" s="205" t="s">
        <v>220</v>
      </c>
      <c r="Y1" s="205" t="s">
        <v>211</v>
      </c>
      <c r="Z1" s="205" t="s">
        <v>200</v>
      </c>
      <c r="AA1" s="205" t="s">
        <v>21</v>
      </c>
      <c r="AB1" s="205" t="s">
        <v>220</v>
      </c>
      <c r="AC1" s="205" t="s">
        <v>211</v>
      </c>
      <c r="AD1" s="205" t="s">
        <v>201</v>
      </c>
      <c r="AE1" s="205" t="s">
        <v>21</v>
      </c>
      <c r="AF1" s="205" t="s">
        <v>220</v>
      </c>
      <c r="AG1" s="205" t="s">
        <v>211</v>
      </c>
      <c r="AH1" s="205" t="s">
        <v>210</v>
      </c>
      <c r="AI1" s="205" t="s">
        <v>207</v>
      </c>
      <c r="AJ1" s="205" t="s">
        <v>21</v>
      </c>
      <c r="AK1" s="205" t="s">
        <v>220</v>
      </c>
      <c r="AL1" s="205" t="s">
        <v>211</v>
      </c>
      <c r="AM1" s="205" t="s">
        <v>206</v>
      </c>
      <c r="AN1" s="205" t="s">
        <v>21</v>
      </c>
      <c r="AO1" s="205" t="s">
        <v>220</v>
      </c>
      <c r="AP1" s="205" t="s">
        <v>211</v>
      </c>
      <c r="AQ1" s="205" t="s">
        <v>208</v>
      </c>
      <c r="AR1" s="205" t="s">
        <v>21</v>
      </c>
      <c r="AS1" s="205" t="s">
        <v>220</v>
      </c>
      <c r="AT1" s="205" t="s">
        <v>211</v>
      </c>
      <c r="AU1" s="202" t="s">
        <v>209</v>
      </c>
      <c r="AV1" s="205" t="s">
        <v>21</v>
      </c>
      <c r="AW1" s="205" t="s">
        <v>220</v>
      </c>
      <c r="AX1" s="205" t="s">
        <v>211</v>
      </c>
    </row>
    <row r="2" spans="2:50">
      <c r="B2" s="206">
        <v>32966</v>
      </c>
      <c r="C2">
        <v>3.4000000953674299</v>
      </c>
      <c r="F2" s="206">
        <v>33358</v>
      </c>
      <c r="G2" s="202">
        <v>0</v>
      </c>
      <c r="J2" s="206">
        <v>33715</v>
      </c>
      <c r="K2" s="202">
        <v>0</v>
      </c>
      <c r="N2" s="206">
        <v>33344</v>
      </c>
      <c r="O2" s="202">
        <v>0</v>
      </c>
      <c r="R2" s="206">
        <v>33688</v>
      </c>
      <c r="S2" s="202">
        <v>0.10000000149011599</v>
      </c>
      <c r="V2" s="206">
        <v>20177</v>
      </c>
      <c r="W2" s="202">
        <v>1</v>
      </c>
      <c r="Z2" s="206">
        <v>22011</v>
      </c>
      <c r="AA2" s="202">
        <v>0</v>
      </c>
      <c r="AD2" s="206">
        <v>22353</v>
      </c>
      <c r="AE2" s="202">
        <v>0.69999998807907104</v>
      </c>
      <c r="AF2" s="202"/>
      <c r="AH2" s="202">
        <v>30</v>
      </c>
      <c r="AI2" s="206">
        <v>34773.958333333336</v>
      </c>
      <c r="AJ2" s="202">
        <v>0</v>
      </c>
      <c r="AM2" s="206">
        <v>34782.958333333336</v>
      </c>
      <c r="AN2" s="202">
        <v>2.4000000953674299</v>
      </c>
      <c r="AQ2" s="206">
        <v>34767.958333333336</v>
      </c>
      <c r="AR2" s="202">
        <v>0.30000001192092901</v>
      </c>
      <c r="AU2" s="206">
        <v>34449</v>
      </c>
      <c r="AV2" s="202">
        <v>0</v>
      </c>
      <c r="AW2" s="202"/>
      <c r="AX2" s="202"/>
    </row>
    <row r="3" spans="2:50">
      <c r="B3" s="206">
        <v>32967</v>
      </c>
      <c r="C3">
        <v>1.29999995231628</v>
      </c>
      <c r="F3" s="206">
        <v>33359</v>
      </c>
      <c r="G3" s="202">
        <v>0</v>
      </c>
      <c r="J3" s="206">
        <v>33716</v>
      </c>
      <c r="K3" s="202">
        <v>0</v>
      </c>
      <c r="N3" s="206">
        <v>33345</v>
      </c>
      <c r="O3" s="202">
        <v>0</v>
      </c>
      <c r="R3" s="206">
        <v>33689</v>
      </c>
      <c r="S3" s="202">
        <v>0</v>
      </c>
      <c r="V3" s="206">
        <v>20178</v>
      </c>
      <c r="W3" s="202">
        <v>0</v>
      </c>
      <c r="Z3" s="206">
        <v>22012</v>
      </c>
      <c r="AA3" s="202">
        <v>5</v>
      </c>
      <c r="AD3" s="206">
        <v>22354</v>
      </c>
      <c r="AE3" s="202">
        <v>1.1000000238418599</v>
      </c>
      <c r="AF3" s="202"/>
      <c r="AH3" s="202">
        <v>29</v>
      </c>
      <c r="AI3" s="206">
        <v>34774.958333333336</v>
      </c>
      <c r="AJ3" s="202">
        <v>0</v>
      </c>
      <c r="AM3" s="206">
        <v>34783.958333333336</v>
      </c>
      <c r="AN3" s="202">
        <v>0</v>
      </c>
      <c r="AQ3" s="206">
        <v>34768.958333333336</v>
      </c>
      <c r="AR3" s="202">
        <v>0.60000002384185802</v>
      </c>
      <c r="AU3" s="206">
        <v>34450</v>
      </c>
      <c r="AV3" s="202">
        <v>0</v>
      </c>
      <c r="AW3" s="202"/>
      <c r="AX3" s="202"/>
    </row>
    <row r="4" spans="2:50">
      <c r="B4" s="27">
        <v>32968</v>
      </c>
      <c r="C4">
        <v>0.10000000149011599</v>
      </c>
      <c r="E4" s="202">
        <f>SUM(C2:C4)</f>
        <v>4.8000000491738257</v>
      </c>
      <c r="F4" s="206">
        <v>33360</v>
      </c>
      <c r="G4" s="202">
        <v>0</v>
      </c>
      <c r="I4" s="202">
        <f>SUM(G2:G4)</f>
        <v>0</v>
      </c>
      <c r="J4" s="206">
        <v>33717</v>
      </c>
      <c r="K4" s="202">
        <v>0</v>
      </c>
      <c r="M4" s="202">
        <f>SUM(K2:K4)</f>
        <v>0</v>
      </c>
      <c r="N4" s="206">
        <v>33346</v>
      </c>
      <c r="O4" s="202">
        <v>0</v>
      </c>
      <c r="Q4" s="202">
        <f>SUM(O2:O4)</f>
        <v>0</v>
      </c>
      <c r="R4" s="206">
        <v>33690</v>
      </c>
      <c r="S4" s="202">
        <v>0</v>
      </c>
      <c r="U4" s="202">
        <f>SUM(S2:S4)</f>
        <v>0.10000000149011599</v>
      </c>
      <c r="V4" s="206">
        <v>20179</v>
      </c>
      <c r="W4" s="202">
        <v>0</v>
      </c>
      <c r="Y4" s="202">
        <f>SUM(W2:W4)</f>
        <v>1</v>
      </c>
      <c r="Z4" s="206">
        <v>22013</v>
      </c>
      <c r="AA4" s="202">
        <v>5.8000001907348597</v>
      </c>
      <c r="AC4" s="202">
        <f>SUM(AA2:AA4)</f>
        <v>10.80000019073486</v>
      </c>
      <c r="AD4" s="206">
        <v>22355</v>
      </c>
      <c r="AE4" s="202">
        <v>0</v>
      </c>
      <c r="AF4" s="202"/>
      <c r="AG4" s="202">
        <f>SUM(AE2:AE4)</f>
        <v>1.800000011920931</v>
      </c>
      <c r="AH4" s="202">
        <v>28</v>
      </c>
      <c r="AI4" s="206">
        <v>34775.958333333336</v>
      </c>
      <c r="AJ4" s="202">
        <v>0.10000000149011599</v>
      </c>
      <c r="AL4" s="202">
        <f>SUM(AJ2:AJ4)</f>
        <v>0.10000000149011599</v>
      </c>
      <c r="AM4" s="206">
        <v>34784.958333333336</v>
      </c>
      <c r="AN4" s="202">
        <v>0</v>
      </c>
      <c r="AP4" s="202">
        <f>SUM(AN2:AN4)</f>
        <v>2.4000000953674299</v>
      </c>
      <c r="AQ4" s="206">
        <v>34769.958333333336</v>
      </c>
      <c r="AR4" s="202">
        <v>0.30000001192092901</v>
      </c>
      <c r="AT4" s="202">
        <f>SUM(AR2:AR4)</f>
        <v>1.200000047683716</v>
      </c>
      <c r="AU4" s="206">
        <v>34451</v>
      </c>
      <c r="AV4" s="202">
        <v>0</v>
      </c>
      <c r="AW4" s="202"/>
      <c r="AX4" s="202">
        <f>SUM(AV2:AV4)</f>
        <v>0</v>
      </c>
    </row>
    <row r="5" spans="2:50">
      <c r="B5" s="27">
        <v>32969</v>
      </c>
      <c r="C5">
        <v>0</v>
      </c>
      <c r="D5" s="202">
        <f>SUM(C1:C5)</f>
        <v>4.8000000491738257</v>
      </c>
      <c r="E5" s="202">
        <f t="shared" ref="E5:E30" si="0">SUM(C3:C5)</f>
        <v>1.3999999538063959</v>
      </c>
      <c r="F5" s="206">
        <v>33361</v>
      </c>
      <c r="G5" s="202">
        <v>0</v>
      </c>
      <c r="H5" s="202">
        <f>SUM(G1:G5)</f>
        <v>0</v>
      </c>
      <c r="I5" s="202">
        <f t="shared" ref="I5:I30" si="1">SUM(G3:G5)</f>
        <v>0</v>
      </c>
      <c r="J5" s="206">
        <v>33718</v>
      </c>
      <c r="K5" s="202">
        <v>0</v>
      </c>
      <c r="L5" s="202">
        <f>SUM(K1:K5)</f>
        <v>0</v>
      </c>
      <c r="M5" s="202">
        <f t="shared" ref="M5:M30" si="2">SUM(K3:K5)</f>
        <v>0</v>
      </c>
      <c r="N5" s="206">
        <v>33347</v>
      </c>
      <c r="O5" s="202">
        <v>0</v>
      </c>
      <c r="P5" s="202">
        <f>SUM(O1:O5)</f>
        <v>0</v>
      </c>
      <c r="Q5" s="202">
        <f t="shared" ref="Q5:Q30" si="3">SUM(O3:O5)</f>
        <v>0</v>
      </c>
      <c r="R5" s="206">
        <v>33691</v>
      </c>
      <c r="S5" s="202">
        <v>0</v>
      </c>
      <c r="T5" s="202">
        <f>SUM(S1:S5)</f>
        <v>0.10000000149011599</v>
      </c>
      <c r="U5" s="202">
        <f t="shared" ref="U5:U30" si="4">SUM(S3:S5)</f>
        <v>0</v>
      </c>
      <c r="V5" s="206">
        <v>20180</v>
      </c>
      <c r="W5" s="202">
        <v>0</v>
      </c>
      <c r="X5" s="202">
        <f>SUM(W1:W5)</f>
        <v>1</v>
      </c>
      <c r="Y5" s="202">
        <f t="shared" ref="Y5:Y30" si="5">SUM(W3:W5)</f>
        <v>0</v>
      </c>
      <c r="Z5" s="206">
        <v>22014</v>
      </c>
      <c r="AA5" s="202">
        <v>0.10000000149011599</v>
      </c>
      <c r="AB5" s="202">
        <f>SUM(AA1:AA5)</f>
        <v>10.900000192224976</v>
      </c>
      <c r="AC5" s="202">
        <f t="shared" ref="AC5:AC30" si="6">SUM(AA3:AA5)</f>
        <v>10.900000192224976</v>
      </c>
      <c r="AD5" s="206">
        <v>22356</v>
      </c>
      <c r="AE5" s="202">
        <v>0</v>
      </c>
      <c r="AF5" s="202">
        <f>SUM(AE1:AE5)</f>
        <v>1.800000011920931</v>
      </c>
      <c r="AG5" s="202">
        <f t="shared" ref="AG5:AG30" si="7">SUM(AE3:AE5)</f>
        <v>1.1000000238418599</v>
      </c>
      <c r="AH5" s="202">
        <v>27</v>
      </c>
      <c r="AI5" s="206">
        <v>34776.958333333336</v>
      </c>
      <c r="AJ5" s="202">
        <v>1.5</v>
      </c>
      <c r="AK5" s="202">
        <f>SUM(AJ1:AJ5)</f>
        <v>1.6000000014901159</v>
      </c>
      <c r="AL5" s="202">
        <f t="shared" ref="AL5:AL30" si="8">SUM(AJ3:AJ5)</f>
        <v>1.6000000014901159</v>
      </c>
      <c r="AM5" s="206">
        <v>34785.958333333336</v>
      </c>
      <c r="AN5" s="202">
        <v>1.3999999761581401</v>
      </c>
      <c r="AO5" s="202">
        <f>SUM(AN1:AN5)</f>
        <v>3.8000000715255702</v>
      </c>
      <c r="AP5" s="202">
        <f t="shared" ref="AP5:AP30" si="9">SUM(AN3:AN5)</f>
        <v>1.3999999761581401</v>
      </c>
      <c r="AQ5" s="206">
        <v>34770.958333333336</v>
      </c>
      <c r="AR5" s="202">
        <v>2.7000000476837198</v>
      </c>
      <c r="AS5" s="202">
        <f>SUM(AR1:AR5)</f>
        <v>3.9000000953674361</v>
      </c>
      <c r="AT5" s="202">
        <f t="shared" ref="AT5:AT30" si="10">SUM(AR3:AR5)</f>
        <v>3.6000000834465071</v>
      </c>
      <c r="AU5" s="206">
        <v>34452</v>
      </c>
      <c r="AV5" s="202">
        <v>0</v>
      </c>
      <c r="AW5" s="202">
        <f>SUM(AV1:AV5)</f>
        <v>0</v>
      </c>
      <c r="AX5" s="202">
        <f t="shared" ref="AX5:AX30" si="11">SUM(AV3:AV5)</f>
        <v>0</v>
      </c>
    </row>
    <row r="6" spans="2:50">
      <c r="B6" s="27">
        <v>32970</v>
      </c>
      <c r="C6">
        <v>0</v>
      </c>
      <c r="D6" s="202">
        <f t="shared" ref="D6:D31" si="12">SUM(C2:C6)</f>
        <v>4.8000000491738257</v>
      </c>
      <c r="E6" s="202">
        <f t="shared" si="0"/>
        <v>0.10000000149011599</v>
      </c>
      <c r="F6" s="206">
        <v>33362</v>
      </c>
      <c r="G6" s="202">
        <v>0</v>
      </c>
      <c r="H6" s="202">
        <f t="shared" ref="H6:H31" si="13">SUM(G2:G6)</f>
        <v>0</v>
      </c>
      <c r="I6" s="202">
        <f t="shared" si="1"/>
        <v>0</v>
      </c>
      <c r="J6" s="206">
        <v>33719</v>
      </c>
      <c r="K6" s="202">
        <v>0</v>
      </c>
      <c r="L6" s="202">
        <f t="shared" ref="L6:L31" si="14">SUM(K2:K6)</f>
        <v>0</v>
      </c>
      <c r="M6" s="202">
        <f t="shared" si="2"/>
        <v>0</v>
      </c>
      <c r="N6" s="206">
        <v>33348</v>
      </c>
      <c r="O6" s="202">
        <v>0</v>
      </c>
      <c r="P6" s="202">
        <f t="shared" ref="P6:P31" si="15">SUM(O2:O6)</f>
        <v>0</v>
      </c>
      <c r="Q6" s="202">
        <f t="shared" si="3"/>
        <v>0</v>
      </c>
      <c r="R6" s="206">
        <v>33692</v>
      </c>
      <c r="S6" s="202">
        <v>0</v>
      </c>
      <c r="T6" s="202">
        <f t="shared" ref="T6:T31" si="16">SUM(S2:S6)</f>
        <v>0.10000000149011599</v>
      </c>
      <c r="U6" s="202">
        <f t="shared" si="4"/>
        <v>0</v>
      </c>
      <c r="V6" s="206">
        <v>20181</v>
      </c>
      <c r="W6" s="202">
        <v>0.69999998807907104</v>
      </c>
      <c r="X6" s="202">
        <f t="shared" ref="X6:X31" si="17">SUM(W2:W6)</f>
        <v>1.699999988079071</v>
      </c>
      <c r="Y6" s="202">
        <f t="shared" si="5"/>
        <v>0.69999998807907104</v>
      </c>
      <c r="Z6" s="206">
        <v>22015</v>
      </c>
      <c r="AA6" s="202">
        <v>0</v>
      </c>
      <c r="AB6" s="202">
        <f t="shared" ref="AB6:AB31" si="18">SUM(AA2:AA6)</f>
        <v>10.900000192224976</v>
      </c>
      <c r="AC6" s="202">
        <f t="shared" si="6"/>
        <v>5.9000001922249758</v>
      </c>
      <c r="AD6" s="206">
        <v>22357</v>
      </c>
      <c r="AE6" s="202">
        <v>0</v>
      </c>
      <c r="AF6" s="202">
        <f t="shared" ref="AF6:AF31" si="19">SUM(AE2:AE6)</f>
        <v>1.800000011920931</v>
      </c>
      <c r="AG6" s="202">
        <f t="shared" si="7"/>
        <v>0</v>
      </c>
      <c r="AH6" s="202">
        <v>26</v>
      </c>
      <c r="AI6" s="206">
        <v>34777.958333333336</v>
      </c>
      <c r="AJ6" s="202">
        <v>0.10000000149011599</v>
      </c>
      <c r="AK6" s="202">
        <f t="shared" ref="AK6:AK31" si="20">SUM(AJ2:AJ6)</f>
        <v>1.7000000029802318</v>
      </c>
      <c r="AL6" s="202">
        <f t="shared" si="8"/>
        <v>1.7000000029802318</v>
      </c>
      <c r="AM6" s="206">
        <v>34786.958333333336</v>
      </c>
      <c r="AN6" s="202">
        <v>0.10000000149011599</v>
      </c>
      <c r="AO6" s="202">
        <f t="shared" ref="AO6:AO31" si="21">SUM(AN2:AN6)</f>
        <v>3.9000000730156863</v>
      </c>
      <c r="AP6" s="202">
        <f t="shared" si="9"/>
        <v>1.499999977648256</v>
      </c>
      <c r="AQ6" s="206">
        <v>34771.958333333336</v>
      </c>
      <c r="AR6" s="202">
        <v>1.3999999761581401</v>
      </c>
      <c r="AS6" s="202">
        <f t="shared" ref="AS6:AS31" si="22">SUM(AR2:AR6)</f>
        <v>5.3000000715255764</v>
      </c>
      <c r="AT6" s="202">
        <f t="shared" si="10"/>
        <v>4.4000000357627886</v>
      </c>
      <c r="AU6" s="206">
        <v>34453</v>
      </c>
      <c r="AV6" s="202">
        <v>0</v>
      </c>
      <c r="AW6" s="202">
        <f t="shared" ref="AW6:AW31" si="23">SUM(AV2:AV6)</f>
        <v>0</v>
      </c>
      <c r="AX6" s="202">
        <f t="shared" si="11"/>
        <v>0</v>
      </c>
    </row>
    <row r="7" spans="2:50">
      <c r="B7" s="27">
        <v>32971</v>
      </c>
      <c r="C7">
        <v>0</v>
      </c>
      <c r="D7" s="202">
        <f t="shared" si="12"/>
        <v>1.3999999538063959</v>
      </c>
      <c r="E7" s="202">
        <f t="shared" si="0"/>
        <v>0</v>
      </c>
      <c r="F7" s="206">
        <v>33363</v>
      </c>
      <c r="G7" s="202">
        <v>4.0999999046325701</v>
      </c>
      <c r="H7" s="202">
        <f t="shared" si="13"/>
        <v>4.0999999046325701</v>
      </c>
      <c r="I7" s="202">
        <f t="shared" si="1"/>
        <v>4.0999999046325701</v>
      </c>
      <c r="J7" s="206">
        <v>33720</v>
      </c>
      <c r="K7" s="202">
        <v>0.30000001192092901</v>
      </c>
      <c r="L7" s="202">
        <f t="shared" si="14"/>
        <v>0.30000001192092901</v>
      </c>
      <c r="M7" s="202">
        <f t="shared" si="2"/>
        <v>0.30000001192092901</v>
      </c>
      <c r="N7" s="206">
        <v>33349</v>
      </c>
      <c r="O7" s="202">
        <v>1.20000004768372</v>
      </c>
      <c r="P7" s="202">
        <f t="shared" si="15"/>
        <v>1.20000004768372</v>
      </c>
      <c r="Q7" s="202">
        <f t="shared" si="3"/>
        <v>1.20000004768372</v>
      </c>
      <c r="R7" s="206">
        <v>33693</v>
      </c>
      <c r="S7" s="202">
        <v>0</v>
      </c>
      <c r="T7" s="202">
        <f t="shared" si="16"/>
        <v>0</v>
      </c>
      <c r="U7" s="202">
        <f t="shared" si="4"/>
        <v>0</v>
      </c>
      <c r="V7" s="206">
        <v>20182</v>
      </c>
      <c r="W7" s="202">
        <v>0.40000000596046398</v>
      </c>
      <c r="X7" s="202">
        <f t="shared" si="17"/>
        <v>1.0999999940395351</v>
      </c>
      <c r="Y7" s="202">
        <f t="shared" si="5"/>
        <v>1.0999999940395351</v>
      </c>
      <c r="Z7" s="206">
        <v>22016</v>
      </c>
      <c r="AA7" s="202">
        <v>0</v>
      </c>
      <c r="AB7" s="202">
        <f t="shared" si="18"/>
        <v>10.900000192224976</v>
      </c>
      <c r="AC7" s="202">
        <f t="shared" si="6"/>
        <v>0.10000000149011599</v>
      </c>
      <c r="AD7" s="206">
        <v>22358</v>
      </c>
      <c r="AE7" s="202">
        <v>0</v>
      </c>
      <c r="AF7" s="202">
        <f t="shared" si="19"/>
        <v>1.1000000238418599</v>
      </c>
      <c r="AG7" s="202">
        <f t="shared" si="7"/>
        <v>0</v>
      </c>
      <c r="AH7" s="202">
        <v>25</v>
      </c>
      <c r="AI7" s="206">
        <v>34778.958333333336</v>
      </c>
      <c r="AJ7" s="202">
        <v>0</v>
      </c>
      <c r="AK7" s="202">
        <f t="shared" si="20"/>
        <v>1.7000000029802318</v>
      </c>
      <c r="AL7" s="202">
        <f t="shared" si="8"/>
        <v>1.6000000014901159</v>
      </c>
      <c r="AM7" s="206">
        <v>34787.958333333336</v>
      </c>
      <c r="AN7" s="202">
        <v>0</v>
      </c>
      <c r="AO7" s="202">
        <f t="shared" si="21"/>
        <v>1.499999977648256</v>
      </c>
      <c r="AP7" s="202">
        <f t="shared" si="9"/>
        <v>1.499999977648256</v>
      </c>
      <c r="AQ7" s="206">
        <v>34772.958333333336</v>
      </c>
      <c r="AR7" s="202">
        <v>2.2000000476837198</v>
      </c>
      <c r="AS7" s="202">
        <f t="shared" si="22"/>
        <v>7.2000001072883677</v>
      </c>
      <c r="AT7" s="202">
        <f t="shared" si="10"/>
        <v>6.3000000715255791</v>
      </c>
      <c r="AU7" s="206">
        <v>34454</v>
      </c>
      <c r="AV7" s="202">
        <v>0</v>
      </c>
      <c r="AW7" s="202">
        <f t="shared" si="23"/>
        <v>0</v>
      </c>
      <c r="AX7" s="202">
        <f t="shared" si="11"/>
        <v>0</v>
      </c>
    </row>
    <row r="8" spans="2:50">
      <c r="B8" s="27">
        <v>32972</v>
      </c>
      <c r="C8">
        <v>0</v>
      </c>
      <c r="D8" s="202">
        <f t="shared" si="12"/>
        <v>0.10000000149011599</v>
      </c>
      <c r="E8" s="202">
        <f t="shared" si="0"/>
        <v>0</v>
      </c>
      <c r="F8" s="206">
        <v>33364</v>
      </c>
      <c r="G8" s="202">
        <v>0.40000000596046398</v>
      </c>
      <c r="H8" s="202">
        <f t="shared" si="13"/>
        <v>4.4999999105930337</v>
      </c>
      <c r="I8" s="202">
        <f t="shared" si="1"/>
        <v>4.4999999105930337</v>
      </c>
      <c r="J8" s="206">
        <v>33721</v>
      </c>
      <c r="K8" s="202">
        <v>0.69999998807907104</v>
      </c>
      <c r="L8" s="202">
        <f t="shared" si="14"/>
        <v>1</v>
      </c>
      <c r="M8" s="202">
        <f t="shared" si="2"/>
        <v>1</v>
      </c>
      <c r="N8" s="206">
        <v>33350</v>
      </c>
      <c r="O8" s="202">
        <v>0.80000001192092896</v>
      </c>
      <c r="P8" s="202">
        <f t="shared" si="15"/>
        <v>2.0000000596046492</v>
      </c>
      <c r="Q8" s="202">
        <f t="shared" si="3"/>
        <v>2.0000000596046492</v>
      </c>
      <c r="R8" s="206">
        <v>33694</v>
      </c>
      <c r="S8" s="202">
        <v>0</v>
      </c>
      <c r="T8" s="202">
        <f t="shared" si="16"/>
        <v>0</v>
      </c>
      <c r="U8" s="202">
        <f t="shared" si="4"/>
        <v>0</v>
      </c>
      <c r="V8" s="206">
        <v>20183</v>
      </c>
      <c r="W8" s="202">
        <v>0.30000001192092901</v>
      </c>
      <c r="X8" s="202">
        <f t="shared" si="17"/>
        <v>1.400000005960464</v>
      </c>
      <c r="Y8" s="202">
        <f t="shared" si="5"/>
        <v>1.400000005960464</v>
      </c>
      <c r="Z8" s="206">
        <v>22017</v>
      </c>
      <c r="AA8" s="202">
        <v>0</v>
      </c>
      <c r="AB8" s="202">
        <f t="shared" si="18"/>
        <v>5.9000001922249758</v>
      </c>
      <c r="AC8" s="202">
        <f t="shared" si="6"/>
        <v>0</v>
      </c>
      <c r="AD8" s="206">
        <v>22359</v>
      </c>
      <c r="AE8" s="202">
        <v>0</v>
      </c>
      <c r="AF8" s="202">
        <f t="shared" si="19"/>
        <v>0</v>
      </c>
      <c r="AG8" s="202">
        <f t="shared" si="7"/>
        <v>0</v>
      </c>
      <c r="AH8" s="202">
        <v>24</v>
      </c>
      <c r="AI8" s="206">
        <v>34779.958333333336</v>
      </c>
      <c r="AJ8" s="202">
        <v>0</v>
      </c>
      <c r="AK8" s="202">
        <f t="shared" si="20"/>
        <v>1.7000000029802318</v>
      </c>
      <c r="AL8" s="202">
        <f t="shared" si="8"/>
        <v>0.10000000149011599</v>
      </c>
      <c r="AM8" s="206">
        <v>34788.958333333336</v>
      </c>
      <c r="AN8" s="202">
        <v>7.6999998092651403</v>
      </c>
      <c r="AO8" s="202">
        <f t="shared" si="21"/>
        <v>9.1999997869133967</v>
      </c>
      <c r="AP8" s="202">
        <f t="shared" si="9"/>
        <v>7.7999998107552564</v>
      </c>
      <c r="AQ8" s="206">
        <v>34773.958333333336</v>
      </c>
      <c r="AR8" s="202">
        <v>0</v>
      </c>
      <c r="AS8" s="202">
        <f t="shared" si="22"/>
        <v>6.600000083446508</v>
      </c>
      <c r="AT8" s="202">
        <f t="shared" si="10"/>
        <v>3.6000000238418597</v>
      </c>
      <c r="AU8" s="206">
        <v>34455</v>
      </c>
      <c r="AV8" s="202">
        <v>0</v>
      </c>
      <c r="AW8" s="202">
        <f t="shared" si="23"/>
        <v>0</v>
      </c>
      <c r="AX8" s="202">
        <f t="shared" si="11"/>
        <v>0</v>
      </c>
    </row>
    <row r="9" spans="2:50">
      <c r="B9" s="27">
        <v>32973</v>
      </c>
      <c r="C9">
        <v>8.3999996185302699</v>
      </c>
      <c r="D9" s="202">
        <f t="shared" si="12"/>
        <v>8.3999996185302699</v>
      </c>
      <c r="E9" s="202">
        <f t="shared" si="0"/>
        <v>8.3999996185302699</v>
      </c>
      <c r="F9" s="206">
        <v>33365</v>
      </c>
      <c r="G9" s="202">
        <v>0.10000000149011599</v>
      </c>
      <c r="H9" s="202">
        <f t="shared" si="13"/>
        <v>4.5999999120831498</v>
      </c>
      <c r="I9" s="202">
        <f t="shared" si="1"/>
        <v>4.5999999120831498</v>
      </c>
      <c r="J9" s="206">
        <v>33722</v>
      </c>
      <c r="K9" s="202">
        <v>9.6999998092651403</v>
      </c>
      <c r="L9" s="202">
        <f t="shared" si="14"/>
        <v>10.69999980926514</v>
      </c>
      <c r="M9" s="202">
        <f t="shared" si="2"/>
        <v>10.69999980926514</v>
      </c>
      <c r="N9" s="206">
        <v>33351</v>
      </c>
      <c r="O9" s="202">
        <v>0</v>
      </c>
      <c r="P9" s="202">
        <f t="shared" si="15"/>
        <v>2.0000000596046492</v>
      </c>
      <c r="Q9" s="202">
        <f t="shared" si="3"/>
        <v>2.0000000596046492</v>
      </c>
      <c r="R9" s="206">
        <v>33695</v>
      </c>
      <c r="S9" s="202">
        <v>2.7000000476837198</v>
      </c>
      <c r="T9" s="202">
        <f t="shared" si="16"/>
        <v>2.7000000476837198</v>
      </c>
      <c r="U9" s="202">
        <f t="shared" si="4"/>
        <v>2.7000000476837198</v>
      </c>
      <c r="V9" s="206">
        <v>20184</v>
      </c>
      <c r="W9" s="202">
        <v>0</v>
      </c>
      <c r="X9" s="202">
        <f t="shared" si="17"/>
        <v>1.400000005960464</v>
      </c>
      <c r="Y9" s="202">
        <f t="shared" si="5"/>
        <v>0.70000001788139299</v>
      </c>
      <c r="Z9" s="206">
        <v>22018</v>
      </c>
      <c r="AA9" s="202">
        <v>0</v>
      </c>
      <c r="AB9" s="202">
        <f t="shared" si="18"/>
        <v>0.10000000149011599</v>
      </c>
      <c r="AC9" s="202">
        <f t="shared" si="6"/>
        <v>0</v>
      </c>
      <c r="AD9" s="206">
        <v>22360</v>
      </c>
      <c r="AE9" s="202">
        <v>0</v>
      </c>
      <c r="AF9" s="202">
        <f t="shared" si="19"/>
        <v>0</v>
      </c>
      <c r="AG9" s="202">
        <f t="shared" si="7"/>
        <v>0</v>
      </c>
      <c r="AH9" s="202">
        <v>23</v>
      </c>
      <c r="AI9" s="206">
        <v>34780.958333333336</v>
      </c>
      <c r="AJ9" s="202">
        <v>0.30000001192092901</v>
      </c>
      <c r="AK9" s="202">
        <f t="shared" si="20"/>
        <v>1.9000000134110449</v>
      </c>
      <c r="AL9" s="202">
        <f t="shared" si="8"/>
        <v>0.30000001192092901</v>
      </c>
      <c r="AM9" s="206">
        <v>34789.958333333336</v>
      </c>
      <c r="AN9" s="202">
        <v>1.20000004768372</v>
      </c>
      <c r="AO9" s="202">
        <f t="shared" si="21"/>
        <v>10.399999834597116</v>
      </c>
      <c r="AP9" s="202">
        <f t="shared" si="9"/>
        <v>8.8999998569488596</v>
      </c>
      <c r="AQ9" s="206">
        <v>34774.958333333336</v>
      </c>
      <c r="AR9" s="202">
        <v>0</v>
      </c>
      <c r="AS9" s="202">
        <f t="shared" si="22"/>
        <v>6.3000000715255791</v>
      </c>
      <c r="AT9" s="202">
        <f t="shared" si="10"/>
        <v>2.2000000476837198</v>
      </c>
      <c r="AU9" s="206">
        <v>34456</v>
      </c>
      <c r="AV9" s="202">
        <v>0</v>
      </c>
      <c r="AW9" s="202">
        <f t="shared" si="23"/>
        <v>0</v>
      </c>
      <c r="AX9" s="202">
        <f t="shared" si="11"/>
        <v>0</v>
      </c>
    </row>
    <row r="10" spans="2:50">
      <c r="B10" s="27">
        <v>32974</v>
      </c>
      <c r="C10">
        <v>9.6999998092651403</v>
      </c>
      <c r="D10" s="202">
        <f t="shared" si="12"/>
        <v>18.09999942779541</v>
      </c>
      <c r="E10" s="202">
        <f t="shared" si="0"/>
        <v>18.09999942779541</v>
      </c>
      <c r="F10" s="206">
        <v>33366</v>
      </c>
      <c r="G10" s="202">
        <v>0</v>
      </c>
      <c r="H10" s="202">
        <f t="shared" si="13"/>
        <v>4.5999999120831498</v>
      </c>
      <c r="I10" s="202">
        <f t="shared" si="1"/>
        <v>0.50000000745057993</v>
      </c>
      <c r="J10" s="206">
        <v>33723</v>
      </c>
      <c r="K10" s="202">
        <v>0.40000000596046398</v>
      </c>
      <c r="L10" s="202">
        <f t="shared" si="14"/>
        <v>11.099999815225605</v>
      </c>
      <c r="M10" s="202">
        <f t="shared" si="2"/>
        <v>10.799999803304676</v>
      </c>
      <c r="N10" s="206">
        <v>33352</v>
      </c>
      <c r="O10" s="202">
        <v>0</v>
      </c>
      <c r="P10" s="202">
        <f t="shared" si="15"/>
        <v>2.0000000596046492</v>
      </c>
      <c r="Q10" s="202">
        <f t="shared" si="3"/>
        <v>0.80000001192092896</v>
      </c>
      <c r="R10" s="206">
        <v>33696</v>
      </c>
      <c r="S10" s="202">
        <v>8.6000003814697301</v>
      </c>
      <c r="T10" s="202">
        <f t="shared" si="16"/>
        <v>11.300000429153449</v>
      </c>
      <c r="U10" s="202">
        <f t="shared" si="4"/>
        <v>11.300000429153449</v>
      </c>
      <c r="V10" s="206">
        <v>20185</v>
      </c>
      <c r="W10" s="202">
        <v>0</v>
      </c>
      <c r="X10" s="202">
        <f t="shared" si="17"/>
        <v>1.400000005960464</v>
      </c>
      <c r="Y10" s="202">
        <f t="shared" si="5"/>
        <v>0.30000001192092901</v>
      </c>
      <c r="Z10" s="206">
        <v>22019</v>
      </c>
      <c r="AA10" s="202">
        <v>0</v>
      </c>
      <c r="AB10" s="202">
        <f t="shared" si="18"/>
        <v>0</v>
      </c>
      <c r="AC10" s="202">
        <f t="shared" si="6"/>
        <v>0</v>
      </c>
      <c r="AD10" s="206">
        <v>22361</v>
      </c>
      <c r="AE10" s="202">
        <v>0</v>
      </c>
      <c r="AF10" s="202">
        <f t="shared" si="19"/>
        <v>0</v>
      </c>
      <c r="AG10" s="202">
        <f t="shared" si="7"/>
        <v>0</v>
      </c>
      <c r="AH10" s="202">
        <v>22</v>
      </c>
      <c r="AI10" s="206">
        <v>34781.958333333336</v>
      </c>
      <c r="AJ10" s="202">
        <v>0.20000000298023199</v>
      </c>
      <c r="AK10" s="202">
        <f t="shared" si="20"/>
        <v>0.60000001639127698</v>
      </c>
      <c r="AL10" s="202">
        <f t="shared" si="8"/>
        <v>0.50000001490116097</v>
      </c>
      <c r="AM10" s="206">
        <v>34790.958333333336</v>
      </c>
      <c r="AN10" s="202">
        <v>0.5</v>
      </c>
      <c r="AO10" s="202">
        <f t="shared" si="21"/>
        <v>9.4999998584389758</v>
      </c>
      <c r="AP10" s="202">
        <f t="shared" si="9"/>
        <v>9.3999998569488596</v>
      </c>
      <c r="AQ10" s="206">
        <v>34775.958333333336</v>
      </c>
      <c r="AR10" s="202">
        <v>2.0999999046325701</v>
      </c>
      <c r="AS10" s="202">
        <f t="shared" si="22"/>
        <v>5.6999999284744298</v>
      </c>
      <c r="AT10" s="202">
        <f t="shared" si="10"/>
        <v>2.0999999046325701</v>
      </c>
      <c r="AU10" s="206">
        <v>34457</v>
      </c>
      <c r="AV10" s="202">
        <v>0</v>
      </c>
      <c r="AW10" s="202">
        <f t="shared" si="23"/>
        <v>0</v>
      </c>
      <c r="AX10" s="202">
        <f t="shared" si="11"/>
        <v>0</v>
      </c>
    </row>
    <row r="11" spans="2:50">
      <c r="B11" s="27">
        <v>32975</v>
      </c>
      <c r="C11">
        <v>0.5</v>
      </c>
      <c r="D11" s="202">
        <f t="shared" si="12"/>
        <v>18.59999942779541</v>
      </c>
      <c r="E11" s="202">
        <f t="shared" si="0"/>
        <v>18.59999942779541</v>
      </c>
      <c r="F11" s="206">
        <v>33367</v>
      </c>
      <c r="G11" s="202">
        <v>0.10000000149011599</v>
      </c>
      <c r="H11" s="202">
        <f t="shared" si="13"/>
        <v>4.699999913573266</v>
      </c>
      <c r="I11" s="202">
        <f t="shared" si="1"/>
        <v>0.20000000298023199</v>
      </c>
      <c r="J11" s="206">
        <v>33724</v>
      </c>
      <c r="K11" s="202">
        <v>0</v>
      </c>
      <c r="L11" s="202">
        <f t="shared" si="14"/>
        <v>11.099999815225605</v>
      </c>
      <c r="M11" s="202">
        <f t="shared" si="2"/>
        <v>10.099999815225605</v>
      </c>
      <c r="N11" s="206">
        <v>33353</v>
      </c>
      <c r="O11" s="202">
        <v>0</v>
      </c>
      <c r="P11" s="202">
        <f t="shared" si="15"/>
        <v>2.0000000596046492</v>
      </c>
      <c r="Q11" s="202">
        <f t="shared" si="3"/>
        <v>0</v>
      </c>
      <c r="R11" s="206">
        <v>33697</v>
      </c>
      <c r="S11" s="202">
        <v>1.20000004768372</v>
      </c>
      <c r="T11" s="202">
        <f t="shared" si="16"/>
        <v>12.500000476837169</v>
      </c>
      <c r="U11" s="202">
        <f t="shared" si="4"/>
        <v>12.500000476837169</v>
      </c>
      <c r="V11" s="206">
        <v>20186</v>
      </c>
      <c r="W11" s="202">
        <v>0</v>
      </c>
      <c r="X11" s="202">
        <f t="shared" si="17"/>
        <v>0.70000001788139299</v>
      </c>
      <c r="Y11" s="202">
        <f t="shared" si="5"/>
        <v>0</v>
      </c>
      <c r="Z11" s="206">
        <v>22020</v>
      </c>
      <c r="AA11" s="202">
        <v>0</v>
      </c>
      <c r="AB11" s="202">
        <f t="shared" si="18"/>
        <v>0</v>
      </c>
      <c r="AC11" s="202">
        <f t="shared" si="6"/>
        <v>0</v>
      </c>
      <c r="AD11" s="206">
        <v>22362</v>
      </c>
      <c r="AE11" s="202">
        <v>0.10000000149011599</v>
      </c>
      <c r="AF11" s="202">
        <f t="shared" si="19"/>
        <v>0.10000000149011599</v>
      </c>
      <c r="AG11" s="202">
        <f t="shared" si="7"/>
        <v>0.10000000149011599</v>
      </c>
      <c r="AH11" s="202">
        <v>21</v>
      </c>
      <c r="AI11" s="206">
        <v>34782.958333333336</v>
      </c>
      <c r="AJ11" s="202">
        <v>0.40000000596046398</v>
      </c>
      <c r="AK11" s="202">
        <f t="shared" si="20"/>
        <v>0.90000002086162501</v>
      </c>
      <c r="AL11" s="202">
        <f t="shared" si="8"/>
        <v>0.90000002086162501</v>
      </c>
      <c r="AM11" s="206">
        <v>34791.958333333336</v>
      </c>
      <c r="AN11" s="202">
        <v>0.60000002384185802</v>
      </c>
      <c r="AO11" s="202">
        <f t="shared" si="21"/>
        <v>9.9999998807907176</v>
      </c>
      <c r="AP11" s="202">
        <f t="shared" si="9"/>
        <v>2.3000000715255782</v>
      </c>
      <c r="AQ11" s="206">
        <v>34776.958333333336</v>
      </c>
      <c r="AR11" s="202">
        <v>5</v>
      </c>
      <c r="AS11" s="202">
        <f t="shared" si="22"/>
        <v>9.2999999523162895</v>
      </c>
      <c r="AT11" s="202">
        <f t="shared" si="10"/>
        <v>7.0999999046325701</v>
      </c>
      <c r="AU11" s="206">
        <v>34458</v>
      </c>
      <c r="AV11" s="202">
        <v>0</v>
      </c>
      <c r="AW11" s="202">
        <f t="shared" si="23"/>
        <v>0</v>
      </c>
      <c r="AX11" s="202">
        <f t="shared" si="11"/>
        <v>0</v>
      </c>
    </row>
    <row r="12" spans="2:50">
      <c r="B12" s="27">
        <v>32976</v>
      </c>
      <c r="C12">
        <v>0</v>
      </c>
      <c r="D12" s="202">
        <f t="shared" si="12"/>
        <v>18.59999942779541</v>
      </c>
      <c r="E12" s="202">
        <f t="shared" si="0"/>
        <v>10.19999980926514</v>
      </c>
      <c r="F12" s="206">
        <v>33368</v>
      </c>
      <c r="G12" s="202">
        <v>1.5</v>
      </c>
      <c r="H12" s="202">
        <f t="shared" si="13"/>
        <v>2.1000000089406958</v>
      </c>
      <c r="I12" s="202">
        <f t="shared" si="1"/>
        <v>1.6000000014901159</v>
      </c>
      <c r="J12" s="206">
        <v>33725</v>
      </c>
      <c r="K12" s="202">
        <v>0.30000001192092901</v>
      </c>
      <c r="L12" s="202">
        <f t="shared" si="14"/>
        <v>11.099999815225605</v>
      </c>
      <c r="M12" s="202">
        <f t="shared" si="2"/>
        <v>0.70000001788139299</v>
      </c>
      <c r="N12" s="206">
        <v>33354</v>
      </c>
      <c r="O12" s="202">
        <v>0</v>
      </c>
      <c r="P12" s="202">
        <f t="shared" si="15"/>
        <v>0.80000001192092896</v>
      </c>
      <c r="Q12" s="202">
        <f t="shared" si="3"/>
        <v>0</v>
      </c>
      <c r="R12" s="206">
        <v>33698</v>
      </c>
      <c r="S12" s="202">
        <v>2.2000000476837198</v>
      </c>
      <c r="T12" s="202">
        <f t="shared" si="16"/>
        <v>14.700000524520888</v>
      </c>
      <c r="U12" s="202">
        <f t="shared" si="4"/>
        <v>12.000000476837169</v>
      </c>
      <c r="V12" s="206">
        <v>20187</v>
      </c>
      <c r="W12" s="202">
        <v>4.1999998092651403</v>
      </c>
      <c r="X12" s="202">
        <f t="shared" si="17"/>
        <v>4.4999998211860692</v>
      </c>
      <c r="Y12" s="202">
        <f t="shared" si="5"/>
        <v>4.1999998092651403</v>
      </c>
      <c r="Z12" s="206">
        <v>22021</v>
      </c>
      <c r="AA12" s="202">
        <v>0</v>
      </c>
      <c r="AB12" s="202">
        <f t="shared" si="18"/>
        <v>0</v>
      </c>
      <c r="AC12" s="202">
        <f t="shared" si="6"/>
        <v>0</v>
      </c>
      <c r="AD12" s="206">
        <v>22363</v>
      </c>
      <c r="AE12" s="202">
        <v>0</v>
      </c>
      <c r="AF12" s="202">
        <f t="shared" si="19"/>
        <v>0.10000000149011599</v>
      </c>
      <c r="AG12" s="202">
        <f t="shared" si="7"/>
        <v>0.10000000149011599</v>
      </c>
      <c r="AH12" s="202">
        <v>20</v>
      </c>
      <c r="AI12" s="206">
        <v>34783.958333333336</v>
      </c>
      <c r="AJ12" s="202">
        <v>0</v>
      </c>
      <c r="AK12" s="202">
        <f t="shared" si="20"/>
        <v>0.90000002086162501</v>
      </c>
      <c r="AL12" s="202">
        <f t="shared" si="8"/>
        <v>0.60000000894069594</v>
      </c>
      <c r="AM12" s="206">
        <v>34792.958333333336</v>
      </c>
      <c r="AN12" s="202">
        <v>0</v>
      </c>
      <c r="AO12" s="202">
        <f t="shared" si="21"/>
        <v>9.9999998807907176</v>
      </c>
      <c r="AP12" s="202">
        <f t="shared" si="9"/>
        <v>1.1000000238418579</v>
      </c>
      <c r="AQ12" s="206">
        <v>34777.958333333336</v>
      </c>
      <c r="AR12" s="202">
        <v>0</v>
      </c>
      <c r="AS12" s="202">
        <f t="shared" si="22"/>
        <v>7.0999999046325701</v>
      </c>
      <c r="AT12" s="202">
        <f t="shared" si="10"/>
        <v>7.0999999046325701</v>
      </c>
      <c r="AU12" s="206">
        <v>34459</v>
      </c>
      <c r="AV12" s="202">
        <v>0</v>
      </c>
      <c r="AW12" s="202">
        <f t="shared" si="23"/>
        <v>0</v>
      </c>
      <c r="AX12" s="202">
        <f t="shared" si="11"/>
        <v>0</v>
      </c>
    </row>
    <row r="13" spans="2:50">
      <c r="B13" s="27">
        <v>32977</v>
      </c>
      <c r="C13">
        <v>0</v>
      </c>
      <c r="D13" s="202">
        <f t="shared" si="12"/>
        <v>18.59999942779541</v>
      </c>
      <c r="E13" s="202">
        <f t="shared" si="0"/>
        <v>0.5</v>
      </c>
      <c r="F13" s="206">
        <v>33369</v>
      </c>
      <c r="G13" s="202">
        <v>0</v>
      </c>
      <c r="H13" s="202">
        <f t="shared" si="13"/>
        <v>1.700000002980232</v>
      </c>
      <c r="I13" s="202">
        <f t="shared" si="1"/>
        <v>1.6000000014901159</v>
      </c>
      <c r="J13" s="206">
        <v>33726</v>
      </c>
      <c r="K13" s="202">
        <v>2.2999999523162802</v>
      </c>
      <c r="L13" s="202">
        <f t="shared" si="14"/>
        <v>12.699999779462814</v>
      </c>
      <c r="M13" s="202">
        <f t="shared" si="2"/>
        <v>2.5999999642372091</v>
      </c>
      <c r="N13" s="206">
        <v>33355</v>
      </c>
      <c r="O13" s="202">
        <v>2.0999999046325701</v>
      </c>
      <c r="P13" s="202">
        <f t="shared" si="15"/>
        <v>2.0999999046325701</v>
      </c>
      <c r="Q13" s="202">
        <f t="shared" si="3"/>
        <v>2.0999999046325701</v>
      </c>
      <c r="R13" s="206">
        <v>33699</v>
      </c>
      <c r="S13" s="202">
        <v>0.30000001192092901</v>
      </c>
      <c r="T13" s="202">
        <f t="shared" si="16"/>
        <v>15.000000536441817</v>
      </c>
      <c r="U13" s="202">
        <f t="shared" si="4"/>
        <v>3.7000001072883686</v>
      </c>
      <c r="V13" s="206">
        <v>20188</v>
      </c>
      <c r="W13" s="202">
        <v>7.9000000953674299</v>
      </c>
      <c r="X13" s="202">
        <f t="shared" si="17"/>
        <v>12.09999990463257</v>
      </c>
      <c r="Y13" s="202">
        <f t="shared" si="5"/>
        <v>12.09999990463257</v>
      </c>
      <c r="Z13" s="206">
        <v>22022</v>
      </c>
      <c r="AA13" s="202">
        <v>0</v>
      </c>
      <c r="AB13" s="202">
        <f t="shared" si="18"/>
        <v>0</v>
      </c>
      <c r="AC13" s="202">
        <f t="shared" si="6"/>
        <v>0</v>
      </c>
      <c r="AD13" s="206">
        <v>22364</v>
      </c>
      <c r="AE13" s="202">
        <v>0</v>
      </c>
      <c r="AF13" s="202">
        <f t="shared" si="19"/>
        <v>0.10000000149011599</v>
      </c>
      <c r="AG13" s="202">
        <f t="shared" si="7"/>
        <v>0.10000000149011599</v>
      </c>
      <c r="AH13" s="202">
        <v>19</v>
      </c>
      <c r="AI13" s="206">
        <v>34784.958333333336</v>
      </c>
      <c r="AJ13" s="202">
        <v>0.40000000596046398</v>
      </c>
      <c r="AK13" s="202">
        <f t="shared" si="20"/>
        <v>1.300000026822089</v>
      </c>
      <c r="AL13" s="202">
        <f t="shared" si="8"/>
        <v>0.80000001192092796</v>
      </c>
      <c r="AM13" s="206">
        <v>34793.958333333336</v>
      </c>
      <c r="AN13" s="202">
        <v>4.4000000953674299</v>
      </c>
      <c r="AO13" s="202">
        <f t="shared" si="21"/>
        <v>6.700000166893008</v>
      </c>
      <c r="AP13" s="202">
        <f t="shared" si="9"/>
        <v>5.0000001192092878</v>
      </c>
      <c r="AQ13" s="206">
        <v>34778.958333333336</v>
      </c>
      <c r="AR13" s="202">
        <v>1.5</v>
      </c>
      <c r="AS13" s="202">
        <f t="shared" si="22"/>
        <v>8.5999999046325701</v>
      </c>
      <c r="AT13" s="202">
        <f t="shared" si="10"/>
        <v>6.5</v>
      </c>
      <c r="AU13" s="206">
        <v>34460</v>
      </c>
      <c r="AV13" s="202">
        <v>0</v>
      </c>
      <c r="AW13" s="202">
        <f t="shared" si="23"/>
        <v>0</v>
      </c>
      <c r="AX13" s="202">
        <f t="shared" si="11"/>
        <v>0</v>
      </c>
    </row>
    <row r="14" spans="2:50">
      <c r="B14" s="27">
        <v>32978</v>
      </c>
      <c r="C14">
        <v>0</v>
      </c>
      <c r="D14" s="202">
        <f t="shared" si="12"/>
        <v>10.19999980926514</v>
      </c>
      <c r="E14" s="202">
        <f t="shared" si="0"/>
        <v>0</v>
      </c>
      <c r="F14" s="206">
        <v>33370</v>
      </c>
      <c r="G14" s="202">
        <v>0</v>
      </c>
      <c r="H14" s="202">
        <f t="shared" si="13"/>
        <v>1.6000000014901159</v>
      </c>
      <c r="I14" s="202">
        <f t="shared" si="1"/>
        <v>1.5</v>
      </c>
      <c r="J14" s="206">
        <v>33727</v>
      </c>
      <c r="K14" s="202">
        <v>2.2999999523162802</v>
      </c>
      <c r="L14" s="202">
        <f t="shared" si="14"/>
        <v>5.2999999225139529</v>
      </c>
      <c r="M14" s="202">
        <f t="shared" si="2"/>
        <v>4.8999999165534893</v>
      </c>
      <c r="N14" s="206">
        <v>33356</v>
      </c>
      <c r="O14" s="202">
        <v>0</v>
      </c>
      <c r="P14" s="202">
        <f t="shared" si="15"/>
        <v>2.0999999046325701</v>
      </c>
      <c r="Q14" s="202">
        <f t="shared" si="3"/>
        <v>2.0999999046325701</v>
      </c>
      <c r="R14" s="206">
        <v>33700</v>
      </c>
      <c r="S14" s="202">
        <v>0</v>
      </c>
      <c r="T14" s="202">
        <f t="shared" si="16"/>
        <v>12.300000488758098</v>
      </c>
      <c r="U14" s="202">
        <f t="shared" si="4"/>
        <v>2.5000000596046488</v>
      </c>
      <c r="V14" s="206">
        <v>20189</v>
      </c>
      <c r="W14" s="202">
        <v>28.600000381469702</v>
      </c>
      <c r="X14" s="202">
        <f t="shared" si="17"/>
        <v>40.700000286102274</v>
      </c>
      <c r="Y14" s="202">
        <f t="shared" si="5"/>
        <v>40.700000286102274</v>
      </c>
      <c r="Z14" s="206">
        <v>22023</v>
      </c>
      <c r="AA14" s="202">
        <v>0</v>
      </c>
      <c r="AB14" s="202">
        <f t="shared" si="18"/>
        <v>0</v>
      </c>
      <c r="AC14" s="202">
        <f t="shared" si="6"/>
        <v>0</v>
      </c>
      <c r="AD14" s="206">
        <v>22365</v>
      </c>
      <c r="AE14" s="202">
        <v>0</v>
      </c>
      <c r="AF14" s="202">
        <f t="shared" si="19"/>
        <v>0.10000000149011599</v>
      </c>
      <c r="AG14" s="202">
        <f t="shared" si="7"/>
        <v>0</v>
      </c>
      <c r="AH14" s="202">
        <v>18</v>
      </c>
      <c r="AI14" s="206">
        <v>34785.958333333336</v>
      </c>
      <c r="AJ14" s="202">
        <v>0.30000001192092901</v>
      </c>
      <c r="AK14" s="202">
        <f t="shared" si="20"/>
        <v>1.3000000268220888</v>
      </c>
      <c r="AL14" s="202">
        <f t="shared" si="8"/>
        <v>0.70000001788139299</v>
      </c>
      <c r="AM14" s="206">
        <v>34794.958333333336</v>
      </c>
      <c r="AN14" s="202">
        <v>4.8000001907348597</v>
      </c>
      <c r="AO14" s="202">
        <f t="shared" si="21"/>
        <v>10.300000309944148</v>
      </c>
      <c r="AP14" s="202">
        <f t="shared" si="9"/>
        <v>9.2000002861022896</v>
      </c>
      <c r="AQ14" s="206">
        <v>34779.958333333336</v>
      </c>
      <c r="AR14" s="202">
        <v>0.89999997615814198</v>
      </c>
      <c r="AS14" s="202">
        <f t="shared" si="22"/>
        <v>9.4999998807907122</v>
      </c>
      <c r="AT14" s="202">
        <f t="shared" si="10"/>
        <v>2.3999999761581421</v>
      </c>
      <c r="AU14" s="206">
        <v>34461</v>
      </c>
      <c r="AV14" s="202">
        <v>0</v>
      </c>
      <c r="AW14" s="202">
        <f t="shared" si="23"/>
        <v>0</v>
      </c>
      <c r="AX14" s="202">
        <f t="shared" si="11"/>
        <v>0</v>
      </c>
    </row>
    <row r="15" spans="2:50">
      <c r="B15" s="27">
        <v>32979</v>
      </c>
      <c r="C15">
        <v>0</v>
      </c>
      <c r="D15" s="202">
        <f t="shared" si="12"/>
        <v>0.5</v>
      </c>
      <c r="E15" s="202">
        <f t="shared" si="0"/>
        <v>0</v>
      </c>
      <c r="F15" s="206">
        <v>33371</v>
      </c>
      <c r="G15" s="202">
        <v>0</v>
      </c>
      <c r="H15" s="202">
        <f t="shared" si="13"/>
        <v>1.6000000014901159</v>
      </c>
      <c r="I15" s="202">
        <f t="shared" si="1"/>
        <v>0</v>
      </c>
      <c r="J15" s="206">
        <v>33728</v>
      </c>
      <c r="K15" s="202">
        <v>8.5</v>
      </c>
      <c r="L15" s="202">
        <f t="shared" si="14"/>
        <v>13.39999991655349</v>
      </c>
      <c r="M15" s="202">
        <f t="shared" si="2"/>
        <v>13.099999904632561</v>
      </c>
      <c r="N15" s="206">
        <v>33357</v>
      </c>
      <c r="O15" s="202">
        <v>0.10000000149011599</v>
      </c>
      <c r="P15" s="202">
        <f t="shared" si="15"/>
        <v>2.1999999061226863</v>
      </c>
      <c r="Q15" s="202">
        <f t="shared" si="3"/>
        <v>2.1999999061226863</v>
      </c>
      <c r="R15" s="206">
        <v>33701</v>
      </c>
      <c r="S15" s="202">
        <v>15</v>
      </c>
      <c r="T15" s="202">
        <f t="shared" si="16"/>
        <v>18.700000107288368</v>
      </c>
      <c r="U15" s="202">
        <f t="shared" si="4"/>
        <v>15.300000011920929</v>
      </c>
      <c r="V15" s="206">
        <v>20190</v>
      </c>
      <c r="W15" s="202">
        <v>10.6000003814697</v>
      </c>
      <c r="X15" s="202">
        <f t="shared" si="17"/>
        <v>51.300000667571972</v>
      </c>
      <c r="Y15" s="202">
        <f t="shared" si="5"/>
        <v>47.100000858306828</v>
      </c>
      <c r="Z15" s="206">
        <v>22024</v>
      </c>
      <c r="AA15" s="202">
        <v>0</v>
      </c>
      <c r="AB15" s="202">
        <f t="shared" si="18"/>
        <v>0</v>
      </c>
      <c r="AC15" s="202">
        <f t="shared" si="6"/>
        <v>0</v>
      </c>
      <c r="AD15" s="206">
        <v>22366</v>
      </c>
      <c r="AE15" s="202">
        <v>0</v>
      </c>
      <c r="AF15" s="202">
        <f t="shared" si="19"/>
        <v>0.10000000149011599</v>
      </c>
      <c r="AG15" s="202">
        <f t="shared" si="7"/>
        <v>0</v>
      </c>
      <c r="AH15" s="202">
        <v>17</v>
      </c>
      <c r="AI15" s="206">
        <v>34786.958333333336</v>
      </c>
      <c r="AJ15" s="202">
        <v>0.60000002384185802</v>
      </c>
      <c r="AK15" s="202">
        <f t="shared" si="20"/>
        <v>1.7000000476837149</v>
      </c>
      <c r="AL15" s="202">
        <f t="shared" si="8"/>
        <v>1.3000000417232509</v>
      </c>
      <c r="AM15" s="206">
        <v>34795.958333333336</v>
      </c>
      <c r="AN15" s="202">
        <v>3.5</v>
      </c>
      <c r="AO15" s="202">
        <f t="shared" si="21"/>
        <v>13.300000309944148</v>
      </c>
      <c r="AP15" s="202">
        <f t="shared" si="9"/>
        <v>12.70000028610229</v>
      </c>
      <c r="AQ15" s="206">
        <v>34780.958333333336</v>
      </c>
      <c r="AR15" s="202">
        <v>2.2000000476837198</v>
      </c>
      <c r="AS15" s="202">
        <f t="shared" si="22"/>
        <v>9.6000000238418615</v>
      </c>
      <c r="AT15" s="202">
        <f t="shared" si="10"/>
        <v>4.6000000238418615</v>
      </c>
      <c r="AU15" s="206">
        <v>34462</v>
      </c>
      <c r="AV15" s="202">
        <v>0</v>
      </c>
      <c r="AW15" s="202">
        <f t="shared" si="23"/>
        <v>0</v>
      </c>
      <c r="AX15" s="202">
        <f t="shared" si="11"/>
        <v>0</v>
      </c>
    </row>
    <row r="16" spans="2:50">
      <c r="B16" s="27">
        <v>32980</v>
      </c>
      <c r="C16">
        <v>0</v>
      </c>
      <c r="D16" s="202">
        <f t="shared" si="12"/>
        <v>0</v>
      </c>
      <c r="E16" s="202">
        <f t="shared" si="0"/>
        <v>0</v>
      </c>
      <c r="F16" s="206">
        <v>33372</v>
      </c>
      <c r="G16" s="202">
        <v>0</v>
      </c>
      <c r="H16" s="202">
        <f t="shared" si="13"/>
        <v>1.5</v>
      </c>
      <c r="I16" s="202">
        <f t="shared" si="1"/>
        <v>0</v>
      </c>
      <c r="J16" s="206">
        <v>33729</v>
      </c>
      <c r="K16" s="202">
        <v>11.5</v>
      </c>
      <c r="L16" s="202">
        <f t="shared" si="14"/>
        <v>24.89999991655349</v>
      </c>
      <c r="M16" s="202">
        <f t="shared" si="2"/>
        <v>22.299999952316281</v>
      </c>
      <c r="N16" s="206">
        <v>33358</v>
      </c>
      <c r="O16" s="202">
        <v>0</v>
      </c>
      <c r="P16" s="202">
        <f t="shared" si="15"/>
        <v>2.1999999061226863</v>
      </c>
      <c r="Q16" s="202">
        <f t="shared" si="3"/>
        <v>0.10000000149011599</v>
      </c>
      <c r="R16" s="206">
        <v>33702</v>
      </c>
      <c r="S16" s="202">
        <v>5.5999999046325701</v>
      </c>
      <c r="T16" s="202">
        <f t="shared" si="16"/>
        <v>23.09999996423722</v>
      </c>
      <c r="U16" s="202">
        <f t="shared" si="4"/>
        <v>20.599999904632568</v>
      </c>
      <c r="V16" s="206">
        <v>20191</v>
      </c>
      <c r="W16" s="202">
        <v>10.800000190734901</v>
      </c>
      <c r="X16" s="202">
        <f t="shared" si="17"/>
        <v>62.100000858306871</v>
      </c>
      <c r="Y16" s="202">
        <f t="shared" si="5"/>
        <v>50.000000953674302</v>
      </c>
      <c r="Z16" s="206">
        <v>22025</v>
      </c>
      <c r="AA16" s="202">
        <v>0</v>
      </c>
      <c r="AB16" s="202">
        <f t="shared" si="18"/>
        <v>0</v>
      </c>
      <c r="AC16" s="202">
        <f t="shared" si="6"/>
        <v>0</v>
      </c>
      <c r="AD16" s="206">
        <v>22367</v>
      </c>
      <c r="AE16" s="202">
        <v>11.5</v>
      </c>
      <c r="AF16" s="202">
        <f t="shared" si="19"/>
        <v>11.5</v>
      </c>
      <c r="AG16" s="202">
        <f t="shared" si="7"/>
        <v>11.5</v>
      </c>
      <c r="AH16" s="202">
        <v>16</v>
      </c>
      <c r="AI16" s="206">
        <v>34787.958333333336</v>
      </c>
      <c r="AJ16" s="202">
        <v>7.1999998092651403</v>
      </c>
      <c r="AK16" s="202">
        <f t="shared" si="20"/>
        <v>8.4999998509883916</v>
      </c>
      <c r="AL16" s="202">
        <f t="shared" si="8"/>
        <v>8.0999998450279271</v>
      </c>
      <c r="AM16" s="206">
        <v>34796.958333333336</v>
      </c>
      <c r="AN16" s="202">
        <v>3.5</v>
      </c>
      <c r="AO16" s="202">
        <f t="shared" si="21"/>
        <v>16.200000286102288</v>
      </c>
      <c r="AP16" s="202">
        <f t="shared" si="9"/>
        <v>11.80000019073486</v>
      </c>
      <c r="AQ16" s="206">
        <v>34781.958333333336</v>
      </c>
      <c r="AR16" s="202">
        <v>2.0999999046325701</v>
      </c>
      <c r="AS16" s="202">
        <f t="shared" si="22"/>
        <v>6.6999999284744316</v>
      </c>
      <c r="AT16" s="202">
        <f t="shared" si="10"/>
        <v>5.1999999284744316</v>
      </c>
      <c r="AU16" s="206">
        <v>34463</v>
      </c>
      <c r="AV16" s="202">
        <v>2.2999999523162802</v>
      </c>
      <c r="AW16" s="202">
        <f t="shared" si="23"/>
        <v>2.2999999523162802</v>
      </c>
      <c r="AX16" s="202">
        <f t="shared" si="11"/>
        <v>2.2999999523162802</v>
      </c>
    </row>
    <row r="17" spans="1:50">
      <c r="B17" s="27">
        <v>32981</v>
      </c>
      <c r="C17">
        <v>0</v>
      </c>
      <c r="D17" s="202">
        <f t="shared" si="12"/>
        <v>0</v>
      </c>
      <c r="E17" s="202">
        <f t="shared" si="0"/>
        <v>0</v>
      </c>
      <c r="F17" s="206">
        <v>33373</v>
      </c>
      <c r="G17" s="202">
        <v>8.3000001907348597</v>
      </c>
      <c r="H17" s="202">
        <f t="shared" si="13"/>
        <v>8.3000001907348597</v>
      </c>
      <c r="I17" s="202">
        <f t="shared" si="1"/>
        <v>8.3000001907348597</v>
      </c>
      <c r="J17" s="206">
        <v>33730</v>
      </c>
      <c r="K17" s="202">
        <v>11.300000190734901</v>
      </c>
      <c r="L17" s="202">
        <f t="shared" si="14"/>
        <v>35.90000009536746</v>
      </c>
      <c r="M17" s="202">
        <f t="shared" si="2"/>
        <v>31.300000190734899</v>
      </c>
      <c r="N17" s="206">
        <v>33359</v>
      </c>
      <c r="O17" s="202">
        <v>0</v>
      </c>
      <c r="P17" s="202">
        <f t="shared" si="15"/>
        <v>2.1999999061226863</v>
      </c>
      <c r="Q17" s="202">
        <f t="shared" si="3"/>
        <v>0.10000000149011599</v>
      </c>
      <c r="R17" s="206">
        <v>33703</v>
      </c>
      <c r="S17" s="202">
        <v>0.5</v>
      </c>
      <c r="T17" s="202">
        <f t="shared" si="16"/>
        <v>21.399999916553497</v>
      </c>
      <c r="U17" s="202">
        <f t="shared" si="4"/>
        <v>21.099999904632568</v>
      </c>
      <c r="V17" s="206">
        <v>20192</v>
      </c>
      <c r="W17" s="202">
        <v>0.80000001192092896</v>
      </c>
      <c r="X17" s="202">
        <f t="shared" si="17"/>
        <v>58.700001060962656</v>
      </c>
      <c r="Y17" s="202">
        <f t="shared" si="5"/>
        <v>22.200000584125529</v>
      </c>
      <c r="Z17" s="206">
        <v>22026</v>
      </c>
      <c r="AA17" s="202">
        <v>0</v>
      </c>
      <c r="AB17" s="202">
        <f t="shared" si="18"/>
        <v>0</v>
      </c>
      <c r="AC17" s="202">
        <f t="shared" si="6"/>
        <v>0</v>
      </c>
      <c r="AD17" s="206">
        <v>22368</v>
      </c>
      <c r="AE17" s="202">
        <v>8.6999998092651403</v>
      </c>
      <c r="AF17" s="202">
        <f t="shared" si="19"/>
        <v>20.19999980926514</v>
      </c>
      <c r="AG17" s="202">
        <f t="shared" si="7"/>
        <v>20.19999980926514</v>
      </c>
      <c r="AH17" s="202">
        <v>15</v>
      </c>
      <c r="AI17" s="206">
        <v>34788.958333333336</v>
      </c>
      <c r="AJ17" s="202">
        <v>4.9000000953674299</v>
      </c>
      <c r="AK17" s="202">
        <f t="shared" si="20"/>
        <v>13.399999946355821</v>
      </c>
      <c r="AL17" s="202">
        <f t="shared" si="8"/>
        <v>12.699999928474428</v>
      </c>
      <c r="AM17" s="206">
        <v>34797.958333333336</v>
      </c>
      <c r="AN17" s="202">
        <v>3.2999999523162802</v>
      </c>
      <c r="AO17" s="202">
        <f t="shared" si="21"/>
        <v>19.500000238418568</v>
      </c>
      <c r="AP17" s="202">
        <f t="shared" si="9"/>
        <v>10.299999952316281</v>
      </c>
      <c r="AQ17" s="206">
        <v>34782.958333333336</v>
      </c>
      <c r="AR17" s="202">
        <v>6.6999998092651403</v>
      </c>
      <c r="AS17" s="202">
        <f t="shared" si="22"/>
        <v>13.399999737739572</v>
      </c>
      <c r="AT17" s="202">
        <f t="shared" si="10"/>
        <v>10.99999976158143</v>
      </c>
      <c r="AU17" s="206">
        <v>34464</v>
      </c>
      <c r="AV17" s="202">
        <v>1.8999999761581401</v>
      </c>
      <c r="AW17" s="202">
        <f t="shared" si="23"/>
        <v>4.1999999284744201</v>
      </c>
      <c r="AX17" s="202">
        <f t="shared" si="11"/>
        <v>4.1999999284744201</v>
      </c>
    </row>
    <row r="18" spans="1:50">
      <c r="B18" s="27">
        <v>32982</v>
      </c>
      <c r="C18">
        <v>0</v>
      </c>
      <c r="D18" s="202">
        <f t="shared" si="12"/>
        <v>0</v>
      </c>
      <c r="E18" s="202">
        <f t="shared" si="0"/>
        <v>0</v>
      </c>
      <c r="F18" s="206">
        <v>33374</v>
      </c>
      <c r="G18" s="202">
        <v>5.3000001907348597</v>
      </c>
      <c r="H18" s="202">
        <f t="shared" si="13"/>
        <v>13.600000381469719</v>
      </c>
      <c r="I18" s="202">
        <f t="shared" si="1"/>
        <v>13.600000381469719</v>
      </c>
      <c r="J18" s="206">
        <v>33731</v>
      </c>
      <c r="K18" s="202">
        <v>8.6999998092651403</v>
      </c>
      <c r="L18" s="202">
        <f t="shared" si="14"/>
        <v>42.299999952316327</v>
      </c>
      <c r="M18" s="202">
        <f t="shared" si="2"/>
        <v>31.500000000000039</v>
      </c>
      <c r="N18" s="206">
        <v>33360</v>
      </c>
      <c r="O18" s="202">
        <v>0.30000001192092901</v>
      </c>
      <c r="P18" s="202">
        <f t="shared" si="15"/>
        <v>0.40000001341104502</v>
      </c>
      <c r="Q18" s="202">
        <f t="shared" si="3"/>
        <v>0.30000001192092901</v>
      </c>
      <c r="R18" s="206">
        <v>33704</v>
      </c>
      <c r="S18" s="202">
        <v>0</v>
      </c>
      <c r="T18" s="202">
        <f t="shared" si="16"/>
        <v>21.099999904632568</v>
      </c>
      <c r="U18" s="202">
        <f t="shared" si="4"/>
        <v>6.0999999046325701</v>
      </c>
      <c r="V18" s="206">
        <v>20193</v>
      </c>
      <c r="W18" s="202">
        <v>0</v>
      </c>
      <c r="X18" s="202">
        <f t="shared" si="17"/>
        <v>50.800000965595231</v>
      </c>
      <c r="Y18" s="202">
        <f t="shared" si="5"/>
        <v>11.60000020265583</v>
      </c>
      <c r="Z18" s="206">
        <v>22027</v>
      </c>
      <c r="AA18" s="202">
        <v>0</v>
      </c>
      <c r="AB18" s="202">
        <f t="shared" si="18"/>
        <v>0</v>
      </c>
      <c r="AC18" s="202">
        <f t="shared" si="6"/>
        <v>0</v>
      </c>
      <c r="AD18" s="206">
        <v>22369</v>
      </c>
      <c r="AE18" s="202">
        <v>15.699999809265099</v>
      </c>
      <c r="AF18" s="202">
        <f t="shared" si="19"/>
        <v>35.899999618530238</v>
      </c>
      <c r="AG18" s="202">
        <f t="shared" si="7"/>
        <v>35.899999618530238</v>
      </c>
      <c r="AH18" s="202">
        <v>14</v>
      </c>
      <c r="AI18" s="206">
        <v>34789.958333333336</v>
      </c>
      <c r="AJ18" s="202">
        <v>0</v>
      </c>
      <c r="AK18" s="202">
        <f t="shared" si="20"/>
        <v>12.999999940395357</v>
      </c>
      <c r="AL18" s="202">
        <f t="shared" si="8"/>
        <v>12.09999990463257</v>
      </c>
      <c r="AM18" s="206">
        <v>34798.958333333336</v>
      </c>
      <c r="AN18" s="202">
        <v>4.6999998092651403</v>
      </c>
      <c r="AO18" s="202">
        <f t="shared" si="21"/>
        <v>19.799999952316281</v>
      </c>
      <c r="AP18" s="202">
        <f t="shared" si="9"/>
        <v>11.499999761581421</v>
      </c>
      <c r="AQ18" s="206">
        <v>34783.958333333336</v>
      </c>
      <c r="AR18" s="202">
        <v>0.80000001192092896</v>
      </c>
      <c r="AS18" s="202">
        <f t="shared" si="22"/>
        <v>12.699999749660501</v>
      </c>
      <c r="AT18" s="202">
        <f t="shared" si="10"/>
        <v>9.5999997258186394</v>
      </c>
      <c r="AU18" s="206">
        <v>34465</v>
      </c>
      <c r="AV18" s="202">
        <v>3.0999999046325701</v>
      </c>
      <c r="AW18" s="202">
        <f t="shared" si="23"/>
        <v>7.2999998331069902</v>
      </c>
      <c r="AX18" s="202">
        <f t="shared" si="11"/>
        <v>7.2999998331069902</v>
      </c>
    </row>
    <row r="19" spans="1:50">
      <c r="B19" s="27">
        <v>32983</v>
      </c>
      <c r="C19">
        <v>38.200000762939503</v>
      </c>
      <c r="D19" s="202">
        <f t="shared" si="12"/>
        <v>38.200000762939503</v>
      </c>
      <c r="E19" s="202">
        <f t="shared" si="0"/>
        <v>38.200000762939503</v>
      </c>
      <c r="F19" s="206">
        <v>33375</v>
      </c>
      <c r="G19" s="202">
        <v>0.10000000149011599</v>
      </c>
      <c r="H19" s="202">
        <f t="shared" si="13"/>
        <v>13.700000382959836</v>
      </c>
      <c r="I19" s="202">
        <f t="shared" si="1"/>
        <v>13.700000382959836</v>
      </c>
      <c r="J19" s="206">
        <v>33732</v>
      </c>
      <c r="K19" s="202">
        <v>0.20000000298023199</v>
      </c>
      <c r="L19" s="202">
        <f t="shared" si="14"/>
        <v>40.200000002980275</v>
      </c>
      <c r="M19" s="202">
        <f t="shared" si="2"/>
        <v>20.200000002980275</v>
      </c>
      <c r="N19" s="206">
        <v>33361</v>
      </c>
      <c r="O19" s="202">
        <v>0</v>
      </c>
      <c r="P19" s="202">
        <f t="shared" si="15"/>
        <v>0.40000001341104502</v>
      </c>
      <c r="Q19" s="202">
        <f t="shared" si="3"/>
        <v>0.30000001192092901</v>
      </c>
      <c r="R19" s="206">
        <v>33705</v>
      </c>
      <c r="S19" s="202">
        <v>0.20000000298023199</v>
      </c>
      <c r="T19" s="202">
        <f t="shared" si="16"/>
        <v>21.299999907612801</v>
      </c>
      <c r="U19" s="202">
        <f t="shared" si="4"/>
        <v>0.70000000298023202</v>
      </c>
      <c r="V19" s="206">
        <v>20194</v>
      </c>
      <c r="W19" s="202">
        <v>0</v>
      </c>
      <c r="X19" s="202">
        <f t="shared" si="17"/>
        <v>22.200000584125529</v>
      </c>
      <c r="Y19" s="202">
        <f t="shared" si="5"/>
        <v>0.80000001192092896</v>
      </c>
      <c r="Z19" s="206">
        <v>22028</v>
      </c>
      <c r="AA19" s="202">
        <v>0</v>
      </c>
      <c r="AB19" s="202">
        <f t="shared" si="18"/>
        <v>0</v>
      </c>
      <c r="AC19" s="202">
        <f t="shared" si="6"/>
        <v>0</v>
      </c>
      <c r="AD19" s="206">
        <v>22370</v>
      </c>
      <c r="AE19" s="202">
        <v>6.5999999046325701</v>
      </c>
      <c r="AF19" s="202">
        <f t="shared" si="19"/>
        <v>42.499999523162806</v>
      </c>
      <c r="AG19" s="202">
        <f t="shared" si="7"/>
        <v>30.999999523162806</v>
      </c>
      <c r="AH19" s="202">
        <v>13</v>
      </c>
      <c r="AI19" s="206">
        <v>34790.958333333336</v>
      </c>
      <c r="AJ19" s="202">
        <v>4</v>
      </c>
      <c r="AK19" s="202">
        <f t="shared" si="20"/>
        <v>16.699999928474426</v>
      </c>
      <c r="AL19" s="202">
        <f t="shared" si="8"/>
        <v>8.9000000953674299</v>
      </c>
      <c r="AM19" s="206">
        <v>34799.958333333336</v>
      </c>
      <c r="AN19" s="202">
        <v>12.3999996185303</v>
      </c>
      <c r="AO19" s="202">
        <f t="shared" si="21"/>
        <v>27.399999380111723</v>
      </c>
      <c r="AP19" s="202">
        <f t="shared" si="9"/>
        <v>20.399999380111723</v>
      </c>
      <c r="AQ19" s="206">
        <v>34784.958333333336</v>
      </c>
      <c r="AR19" s="202">
        <v>2.2000000476837198</v>
      </c>
      <c r="AS19" s="202">
        <f t="shared" si="22"/>
        <v>13.999999821186078</v>
      </c>
      <c r="AT19" s="202">
        <f t="shared" si="10"/>
        <v>9.6999998688697886</v>
      </c>
      <c r="AU19" s="206">
        <v>34466</v>
      </c>
      <c r="AV19" s="202">
        <v>0</v>
      </c>
      <c r="AW19" s="202">
        <f t="shared" si="23"/>
        <v>7.2999998331069902</v>
      </c>
      <c r="AX19" s="202">
        <f t="shared" si="11"/>
        <v>4.9999998807907104</v>
      </c>
    </row>
    <row r="20" spans="1:50">
      <c r="B20" s="27">
        <v>32984</v>
      </c>
      <c r="C20">
        <v>0</v>
      </c>
      <c r="D20" s="202">
        <f t="shared" si="12"/>
        <v>38.200000762939503</v>
      </c>
      <c r="E20" s="202">
        <f t="shared" si="0"/>
        <v>38.200000762939503</v>
      </c>
      <c r="F20" s="206">
        <v>33376</v>
      </c>
      <c r="G20" s="202">
        <v>0</v>
      </c>
      <c r="H20" s="202">
        <f t="shared" si="13"/>
        <v>13.700000382959836</v>
      </c>
      <c r="I20" s="202">
        <f t="shared" si="1"/>
        <v>5.4000001922249758</v>
      </c>
      <c r="J20" s="206">
        <v>33733</v>
      </c>
      <c r="K20" s="202">
        <v>0</v>
      </c>
      <c r="L20" s="202">
        <f t="shared" si="14"/>
        <v>31.700000002980271</v>
      </c>
      <c r="M20" s="202">
        <f t="shared" si="2"/>
        <v>8.8999998122453725</v>
      </c>
      <c r="N20" s="206">
        <v>33362</v>
      </c>
      <c r="O20" s="202">
        <v>0.40000000596046398</v>
      </c>
      <c r="P20" s="202">
        <f t="shared" si="15"/>
        <v>0.70000001788139299</v>
      </c>
      <c r="Q20" s="202">
        <f t="shared" si="3"/>
        <v>0.70000001788139299</v>
      </c>
      <c r="R20" s="206">
        <v>33706</v>
      </c>
      <c r="S20" s="202">
        <v>0</v>
      </c>
      <c r="T20" s="202">
        <f t="shared" si="16"/>
        <v>6.2999999076128024</v>
      </c>
      <c r="U20" s="202">
        <f t="shared" si="4"/>
        <v>0.20000000298023199</v>
      </c>
      <c r="V20" s="206">
        <v>20195</v>
      </c>
      <c r="W20" s="202">
        <v>0</v>
      </c>
      <c r="X20" s="202">
        <f t="shared" si="17"/>
        <v>11.60000020265583</v>
      </c>
      <c r="Y20" s="202">
        <f t="shared" si="5"/>
        <v>0</v>
      </c>
      <c r="Z20" s="206">
        <v>22029</v>
      </c>
      <c r="AA20" s="202">
        <v>0</v>
      </c>
      <c r="AB20" s="202">
        <f t="shared" si="18"/>
        <v>0</v>
      </c>
      <c r="AC20" s="202">
        <f t="shared" si="6"/>
        <v>0</v>
      </c>
      <c r="AD20" s="206">
        <v>22371</v>
      </c>
      <c r="AE20" s="202">
        <v>4.0999999046325701</v>
      </c>
      <c r="AF20" s="202">
        <f t="shared" si="19"/>
        <v>46.599999427795375</v>
      </c>
      <c r="AG20" s="202">
        <f t="shared" si="7"/>
        <v>26.399999618530238</v>
      </c>
      <c r="AH20" s="202">
        <v>12</v>
      </c>
      <c r="AI20" s="206">
        <v>34791.958333333336</v>
      </c>
      <c r="AJ20" s="202">
        <v>0.10000000149011599</v>
      </c>
      <c r="AK20" s="202">
        <f t="shared" si="20"/>
        <v>16.199999906122684</v>
      </c>
      <c r="AL20" s="202">
        <f t="shared" si="8"/>
        <v>4.1000000014901161</v>
      </c>
      <c r="AM20" s="206">
        <v>34800.958333333336</v>
      </c>
      <c r="AN20" s="202">
        <v>0.40000000596046398</v>
      </c>
      <c r="AO20" s="202">
        <f t="shared" si="21"/>
        <v>24.299999386072187</v>
      </c>
      <c r="AP20" s="202">
        <f t="shared" si="9"/>
        <v>17.499999433755903</v>
      </c>
      <c r="AQ20" s="206">
        <v>34785.958333333336</v>
      </c>
      <c r="AR20" s="202">
        <v>5.8000001907348597</v>
      </c>
      <c r="AS20" s="202">
        <f t="shared" si="22"/>
        <v>17.59999996423722</v>
      </c>
      <c r="AT20" s="202">
        <f t="shared" si="10"/>
        <v>8.8000002503395081</v>
      </c>
      <c r="AU20" s="206">
        <v>34467</v>
      </c>
      <c r="AV20" s="202">
        <v>0</v>
      </c>
      <c r="AW20" s="202">
        <f t="shared" si="23"/>
        <v>7.2999998331069902</v>
      </c>
      <c r="AX20" s="202">
        <f t="shared" si="11"/>
        <v>3.0999999046325701</v>
      </c>
    </row>
    <row r="21" spans="1:50">
      <c r="B21" s="27">
        <v>32985</v>
      </c>
      <c r="C21">
        <v>8.1000003814697301</v>
      </c>
      <c r="D21" s="202">
        <f t="shared" si="12"/>
        <v>46.300001144409237</v>
      </c>
      <c r="E21" s="202">
        <f t="shared" si="0"/>
        <v>46.300001144409237</v>
      </c>
      <c r="F21" s="206">
        <v>33377</v>
      </c>
      <c r="G21" s="202">
        <v>0</v>
      </c>
      <c r="H21" s="202">
        <f t="shared" si="13"/>
        <v>13.700000382959836</v>
      </c>
      <c r="I21" s="202">
        <f t="shared" si="1"/>
        <v>0.10000000149011599</v>
      </c>
      <c r="J21" s="206">
        <v>33734</v>
      </c>
      <c r="K21" s="202">
        <v>0</v>
      </c>
      <c r="L21" s="202">
        <f t="shared" si="14"/>
        <v>20.200000002980275</v>
      </c>
      <c r="M21" s="202">
        <f t="shared" si="2"/>
        <v>0.20000000298023199</v>
      </c>
      <c r="N21" s="206">
        <v>33363</v>
      </c>
      <c r="O21" s="202">
        <v>4.5</v>
      </c>
      <c r="P21" s="202">
        <f t="shared" si="15"/>
        <v>5.2000000178813934</v>
      </c>
      <c r="Q21" s="202">
        <f t="shared" si="3"/>
        <v>4.9000000059604636</v>
      </c>
      <c r="R21" s="206">
        <v>33707</v>
      </c>
      <c r="S21" s="202">
        <v>0</v>
      </c>
      <c r="T21" s="202">
        <f t="shared" si="16"/>
        <v>0.70000000298023202</v>
      </c>
      <c r="U21" s="202">
        <f t="shared" si="4"/>
        <v>0.20000000298023199</v>
      </c>
      <c r="V21" s="206">
        <v>20196</v>
      </c>
      <c r="W21" s="202">
        <v>0</v>
      </c>
      <c r="X21" s="202">
        <f t="shared" si="17"/>
        <v>0.80000001192092896</v>
      </c>
      <c r="Y21" s="202">
        <f t="shared" si="5"/>
        <v>0</v>
      </c>
      <c r="Z21" s="206">
        <v>22030</v>
      </c>
      <c r="AA21" s="202">
        <v>0</v>
      </c>
      <c r="AB21" s="202">
        <f t="shared" si="18"/>
        <v>0</v>
      </c>
      <c r="AC21" s="202">
        <f t="shared" si="6"/>
        <v>0</v>
      </c>
      <c r="AD21" s="206">
        <v>22372</v>
      </c>
      <c r="AE21" s="202">
        <v>3.2999999523162802</v>
      </c>
      <c r="AF21" s="202">
        <f t="shared" si="19"/>
        <v>38.399999380111652</v>
      </c>
      <c r="AG21" s="202">
        <f t="shared" si="7"/>
        <v>13.999999761581421</v>
      </c>
      <c r="AH21" s="202">
        <v>11</v>
      </c>
      <c r="AI21" s="206">
        <v>34792.958333333336</v>
      </c>
      <c r="AJ21" s="202">
        <v>0</v>
      </c>
      <c r="AK21" s="202">
        <f t="shared" si="20"/>
        <v>9.000000096857546</v>
      </c>
      <c r="AL21" s="202">
        <f t="shared" si="8"/>
        <v>4.1000000014901161</v>
      </c>
      <c r="AM21" s="206">
        <v>34801.958333333336</v>
      </c>
      <c r="AN21" s="202">
        <v>0</v>
      </c>
      <c r="AO21" s="202">
        <f t="shared" si="21"/>
        <v>20.799999386072187</v>
      </c>
      <c r="AP21" s="202">
        <f t="shared" si="9"/>
        <v>12.799999624490765</v>
      </c>
      <c r="AQ21" s="206">
        <v>34786.958333333336</v>
      </c>
      <c r="AR21" s="202">
        <v>4.0999999046325701</v>
      </c>
      <c r="AS21" s="202">
        <f t="shared" si="22"/>
        <v>19.59999996423722</v>
      </c>
      <c r="AT21" s="202">
        <f t="shared" si="10"/>
        <v>12.100000143051149</v>
      </c>
      <c r="AU21" s="206">
        <v>34468</v>
      </c>
      <c r="AV21" s="202">
        <v>0.60000002384185802</v>
      </c>
      <c r="AW21" s="202">
        <f t="shared" si="23"/>
        <v>5.5999999046325684</v>
      </c>
      <c r="AX21" s="202">
        <f t="shared" si="11"/>
        <v>0.60000002384185802</v>
      </c>
    </row>
    <row r="22" spans="1:50">
      <c r="B22" s="27">
        <v>32986</v>
      </c>
      <c r="C22">
        <v>6.4000000953674299</v>
      </c>
      <c r="D22" s="202">
        <f t="shared" si="12"/>
        <v>52.700001239776668</v>
      </c>
      <c r="E22" s="202">
        <f t="shared" si="0"/>
        <v>14.50000047683716</v>
      </c>
      <c r="F22" s="206">
        <v>33378</v>
      </c>
      <c r="G22" s="202">
        <v>2.7999999523162802</v>
      </c>
      <c r="H22" s="202">
        <f t="shared" si="13"/>
        <v>8.2000001445412565</v>
      </c>
      <c r="I22" s="202">
        <f t="shared" si="1"/>
        <v>2.7999999523162802</v>
      </c>
      <c r="J22" s="206">
        <v>33735</v>
      </c>
      <c r="K22" s="202">
        <v>0</v>
      </c>
      <c r="L22" s="202">
        <f t="shared" si="14"/>
        <v>8.8999998122453725</v>
      </c>
      <c r="M22" s="202">
        <f t="shared" si="2"/>
        <v>0</v>
      </c>
      <c r="N22" s="206">
        <v>33364</v>
      </c>
      <c r="O22" s="202">
        <v>0</v>
      </c>
      <c r="P22" s="202">
        <f t="shared" si="15"/>
        <v>5.2000000178813934</v>
      </c>
      <c r="Q22" s="202">
        <f t="shared" si="3"/>
        <v>4.9000000059604636</v>
      </c>
      <c r="R22" s="206">
        <v>33708</v>
      </c>
      <c r="S22" s="202">
        <v>0</v>
      </c>
      <c r="T22" s="202">
        <f t="shared" si="16"/>
        <v>0.20000000298023199</v>
      </c>
      <c r="U22" s="202">
        <f t="shared" si="4"/>
        <v>0</v>
      </c>
      <c r="V22" s="206">
        <v>20197</v>
      </c>
      <c r="W22" s="202">
        <v>0</v>
      </c>
      <c r="X22" s="202">
        <f t="shared" si="17"/>
        <v>0</v>
      </c>
      <c r="Y22" s="202">
        <f t="shared" si="5"/>
        <v>0</v>
      </c>
      <c r="Z22" s="206">
        <v>22031</v>
      </c>
      <c r="AA22" s="202">
        <v>0</v>
      </c>
      <c r="AB22" s="202">
        <f t="shared" si="18"/>
        <v>0</v>
      </c>
      <c r="AC22" s="202">
        <f t="shared" si="6"/>
        <v>0</v>
      </c>
      <c r="AD22" s="206">
        <v>22373</v>
      </c>
      <c r="AE22" s="202">
        <v>3.2000000476837198</v>
      </c>
      <c r="AF22" s="202">
        <f t="shared" si="19"/>
        <v>32.899999618530238</v>
      </c>
      <c r="AG22" s="202">
        <f t="shared" si="7"/>
        <v>10.59999990463257</v>
      </c>
      <c r="AH22" s="202">
        <v>10</v>
      </c>
      <c r="AI22" s="206">
        <v>34793.958333333336</v>
      </c>
      <c r="AJ22" s="202">
        <v>11.699999809265099</v>
      </c>
      <c r="AK22" s="202">
        <f t="shared" si="20"/>
        <v>15.799999810755216</v>
      </c>
      <c r="AL22" s="202">
        <f t="shared" si="8"/>
        <v>11.799999810755216</v>
      </c>
      <c r="AM22" s="206">
        <v>34802.958333333336</v>
      </c>
      <c r="AN22" s="202">
        <v>0</v>
      </c>
      <c r="AO22" s="202">
        <f t="shared" si="21"/>
        <v>17.499999433755903</v>
      </c>
      <c r="AP22" s="202">
        <f t="shared" si="9"/>
        <v>0.40000000596046398</v>
      </c>
      <c r="AQ22" s="206">
        <v>34787.958333333336</v>
      </c>
      <c r="AR22" s="202">
        <v>2.9000000953674299</v>
      </c>
      <c r="AS22" s="202">
        <f t="shared" si="22"/>
        <v>15.800000250339508</v>
      </c>
      <c r="AT22" s="202">
        <f t="shared" si="10"/>
        <v>12.80000019073486</v>
      </c>
      <c r="AU22" s="206">
        <v>34469</v>
      </c>
      <c r="AV22" s="202">
        <v>0.20000000298023199</v>
      </c>
      <c r="AW22" s="202">
        <f t="shared" si="23"/>
        <v>3.8999999314546598</v>
      </c>
      <c r="AX22" s="202">
        <f t="shared" si="11"/>
        <v>0.80000002682209004</v>
      </c>
    </row>
    <row r="23" spans="1:50">
      <c r="B23" s="27">
        <v>32987</v>
      </c>
      <c r="C23">
        <v>6.1999998092651403</v>
      </c>
      <c r="D23" s="202">
        <f t="shared" si="12"/>
        <v>58.900001049041805</v>
      </c>
      <c r="E23" s="202">
        <f t="shared" si="0"/>
        <v>20.700000286102302</v>
      </c>
      <c r="F23" s="206">
        <v>33379</v>
      </c>
      <c r="G23" s="202">
        <v>15.8999996185303</v>
      </c>
      <c r="H23" s="202">
        <f t="shared" si="13"/>
        <v>18.799999572336695</v>
      </c>
      <c r="I23" s="202">
        <f t="shared" si="1"/>
        <v>18.699999570846579</v>
      </c>
      <c r="J23" s="206">
        <v>33736</v>
      </c>
      <c r="K23" s="202">
        <v>0</v>
      </c>
      <c r="L23" s="202">
        <f t="shared" si="14"/>
        <v>0.20000000298023199</v>
      </c>
      <c r="M23" s="202">
        <f t="shared" si="2"/>
        <v>0</v>
      </c>
      <c r="N23" s="206">
        <v>33365</v>
      </c>
      <c r="O23" s="202">
        <v>0</v>
      </c>
      <c r="P23" s="202">
        <f t="shared" si="15"/>
        <v>4.9000000059604636</v>
      </c>
      <c r="Q23" s="202">
        <f t="shared" si="3"/>
        <v>4.5</v>
      </c>
      <c r="R23" s="206">
        <v>33709</v>
      </c>
      <c r="S23" s="202">
        <v>0</v>
      </c>
      <c r="T23" s="202">
        <f t="shared" si="16"/>
        <v>0.20000000298023199</v>
      </c>
      <c r="U23" s="202">
        <f t="shared" si="4"/>
        <v>0</v>
      </c>
      <c r="V23" s="206">
        <v>20198</v>
      </c>
      <c r="W23" s="202">
        <v>0</v>
      </c>
      <c r="X23" s="202">
        <f t="shared" si="17"/>
        <v>0</v>
      </c>
      <c r="Y23" s="202">
        <f t="shared" si="5"/>
        <v>0</v>
      </c>
      <c r="Z23" s="206">
        <v>22032</v>
      </c>
      <c r="AA23" s="202">
        <v>0</v>
      </c>
      <c r="AB23" s="202">
        <f t="shared" si="18"/>
        <v>0</v>
      </c>
      <c r="AC23" s="202">
        <f t="shared" si="6"/>
        <v>0</v>
      </c>
      <c r="AD23" s="206">
        <v>22374</v>
      </c>
      <c r="AE23" s="202">
        <v>5.6999998092651403</v>
      </c>
      <c r="AF23" s="202">
        <f t="shared" si="19"/>
        <v>22.899999618530281</v>
      </c>
      <c r="AG23" s="202">
        <f t="shared" si="7"/>
        <v>12.19999980926514</v>
      </c>
      <c r="AH23" s="202">
        <v>9</v>
      </c>
      <c r="AI23" s="206">
        <v>34794.958333333336</v>
      </c>
      <c r="AJ23" s="202">
        <v>1.3999999761581401</v>
      </c>
      <c r="AK23" s="202">
        <f t="shared" si="20"/>
        <v>17.199999786913356</v>
      </c>
      <c r="AL23" s="202">
        <f t="shared" si="8"/>
        <v>13.09999978542324</v>
      </c>
      <c r="AM23" s="206">
        <v>34803.958333333336</v>
      </c>
      <c r="AN23" s="202">
        <v>0</v>
      </c>
      <c r="AO23" s="202">
        <f t="shared" si="21"/>
        <v>12.799999624490765</v>
      </c>
      <c r="AP23" s="202">
        <f t="shared" si="9"/>
        <v>0</v>
      </c>
      <c r="AQ23" s="206">
        <v>34788.958333333336</v>
      </c>
      <c r="AR23" s="202">
        <v>13.8999996185303</v>
      </c>
      <c r="AS23" s="202">
        <f t="shared" si="22"/>
        <v>28.899999856948881</v>
      </c>
      <c r="AT23" s="202">
        <f t="shared" si="10"/>
        <v>20.899999618530302</v>
      </c>
      <c r="AU23" s="206">
        <v>34470</v>
      </c>
      <c r="AV23" s="202">
        <v>0.10000000149011599</v>
      </c>
      <c r="AW23" s="202">
        <f t="shared" si="23"/>
        <v>0.90000002831220605</v>
      </c>
      <c r="AX23" s="202">
        <f t="shared" si="11"/>
        <v>0.90000002831220605</v>
      </c>
    </row>
    <row r="24" spans="1:50">
      <c r="B24" s="27">
        <v>32988</v>
      </c>
      <c r="C24">
        <v>0.5</v>
      </c>
      <c r="D24" s="202">
        <f t="shared" si="12"/>
        <v>21.200000286102302</v>
      </c>
      <c r="E24" s="202">
        <f t="shared" si="0"/>
        <v>13.09999990463257</v>
      </c>
      <c r="F24" s="206">
        <v>33380</v>
      </c>
      <c r="G24" s="202">
        <v>26.899999618530298</v>
      </c>
      <c r="H24" s="202">
        <f t="shared" si="13"/>
        <v>45.599999189376874</v>
      </c>
      <c r="I24" s="202">
        <f t="shared" si="1"/>
        <v>45.599999189376874</v>
      </c>
      <c r="J24" s="206">
        <v>33737</v>
      </c>
      <c r="K24" s="202">
        <v>0.40000000596046398</v>
      </c>
      <c r="L24" s="202">
        <f t="shared" si="14"/>
        <v>0.40000000596046398</v>
      </c>
      <c r="M24" s="202">
        <f t="shared" si="2"/>
        <v>0.40000000596046398</v>
      </c>
      <c r="N24" s="206">
        <v>33366</v>
      </c>
      <c r="O24" s="202">
        <v>0</v>
      </c>
      <c r="P24" s="202">
        <f t="shared" si="15"/>
        <v>4.9000000059604636</v>
      </c>
      <c r="Q24" s="202">
        <f t="shared" si="3"/>
        <v>0</v>
      </c>
      <c r="R24" s="206">
        <v>33710</v>
      </c>
      <c r="S24" s="202">
        <v>0</v>
      </c>
      <c r="T24" s="202">
        <f t="shared" si="16"/>
        <v>0</v>
      </c>
      <c r="U24" s="202">
        <f t="shared" si="4"/>
        <v>0</v>
      </c>
      <c r="V24" s="206">
        <v>20199</v>
      </c>
      <c r="W24" s="202">
        <v>0</v>
      </c>
      <c r="X24" s="202">
        <f t="shared" si="17"/>
        <v>0</v>
      </c>
      <c r="Y24" s="202">
        <f t="shared" si="5"/>
        <v>0</v>
      </c>
      <c r="Z24" s="206">
        <v>22033</v>
      </c>
      <c r="AA24" s="202">
        <v>0</v>
      </c>
      <c r="AB24" s="202">
        <f t="shared" si="18"/>
        <v>0</v>
      </c>
      <c r="AC24" s="202">
        <f t="shared" si="6"/>
        <v>0</v>
      </c>
      <c r="AD24" s="206">
        <v>22375</v>
      </c>
      <c r="AE24" s="202">
        <v>2.2999999523162802</v>
      </c>
      <c r="AF24" s="202">
        <f t="shared" si="19"/>
        <v>18.599999666213993</v>
      </c>
      <c r="AG24" s="202">
        <f t="shared" si="7"/>
        <v>11.19999980926514</v>
      </c>
      <c r="AH24" s="202">
        <v>8</v>
      </c>
      <c r="AI24" s="206">
        <v>34795.958333333336</v>
      </c>
      <c r="AJ24" s="202">
        <v>6.0999999046325701</v>
      </c>
      <c r="AK24" s="202">
        <f t="shared" si="20"/>
        <v>19.299999691545928</v>
      </c>
      <c r="AL24" s="202">
        <f t="shared" si="8"/>
        <v>19.199999690055812</v>
      </c>
      <c r="AM24" s="206">
        <v>34804.958333333336</v>
      </c>
      <c r="AN24" s="202">
        <v>0</v>
      </c>
      <c r="AO24" s="202">
        <f t="shared" si="21"/>
        <v>0.40000000596046398</v>
      </c>
      <c r="AP24" s="202">
        <f t="shared" si="9"/>
        <v>0</v>
      </c>
      <c r="AQ24" s="206">
        <v>34789.958333333336</v>
      </c>
      <c r="AR24" s="202">
        <v>2.7999999523162802</v>
      </c>
      <c r="AS24" s="202">
        <f t="shared" si="22"/>
        <v>29.499999761581439</v>
      </c>
      <c r="AT24" s="202">
        <f t="shared" si="10"/>
        <v>19.599999666214011</v>
      </c>
      <c r="AU24" s="206">
        <v>34471</v>
      </c>
      <c r="AV24" s="202">
        <v>0</v>
      </c>
      <c r="AW24" s="202">
        <f t="shared" si="23"/>
        <v>0.90000002831220605</v>
      </c>
      <c r="AX24" s="202">
        <f t="shared" si="11"/>
        <v>0.30000000447034797</v>
      </c>
    </row>
    <row r="25" spans="1:50">
      <c r="B25" s="27">
        <v>32989</v>
      </c>
      <c r="C25">
        <v>0.30000001192092901</v>
      </c>
      <c r="D25" s="202">
        <f t="shared" si="12"/>
        <v>21.500000298023231</v>
      </c>
      <c r="E25" s="202">
        <f t="shared" si="0"/>
        <v>6.9999998211860692</v>
      </c>
      <c r="F25" s="206">
        <v>33381</v>
      </c>
      <c r="G25" s="202">
        <v>10.699999809265099</v>
      </c>
      <c r="H25" s="202">
        <f t="shared" si="13"/>
        <v>56.299998998641975</v>
      </c>
      <c r="I25" s="202">
        <f t="shared" si="1"/>
        <v>53.499999046325698</v>
      </c>
      <c r="J25" s="206">
        <v>33738</v>
      </c>
      <c r="K25" s="202">
        <v>3.2999999523162802</v>
      </c>
      <c r="L25" s="202">
        <f t="shared" si="14"/>
        <v>3.6999999582767442</v>
      </c>
      <c r="M25" s="202">
        <f t="shared" si="2"/>
        <v>3.6999999582767442</v>
      </c>
      <c r="N25" s="206">
        <v>33367</v>
      </c>
      <c r="O25" s="202">
        <v>0</v>
      </c>
      <c r="P25" s="202">
        <f t="shared" si="15"/>
        <v>4.5</v>
      </c>
      <c r="Q25" s="202">
        <f t="shared" si="3"/>
        <v>0</v>
      </c>
      <c r="R25" s="206">
        <v>33711</v>
      </c>
      <c r="S25" s="202">
        <v>1.20000004768372</v>
      </c>
      <c r="T25" s="202">
        <f t="shared" si="16"/>
        <v>1.20000004768372</v>
      </c>
      <c r="U25" s="202">
        <f t="shared" si="4"/>
        <v>1.20000004768372</v>
      </c>
      <c r="V25" s="206">
        <v>20200</v>
      </c>
      <c r="W25" s="202">
        <v>2.2999999523162802</v>
      </c>
      <c r="X25" s="202">
        <f t="shared" si="17"/>
        <v>2.2999999523162802</v>
      </c>
      <c r="Y25" s="202">
        <f t="shared" si="5"/>
        <v>2.2999999523162802</v>
      </c>
      <c r="Z25" s="206">
        <v>22034</v>
      </c>
      <c r="AA25" s="202">
        <v>2.4000000953674299</v>
      </c>
      <c r="AB25" s="202">
        <f t="shared" si="18"/>
        <v>2.4000000953674299</v>
      </c>
      <c r="AC25" s="202">
        <f t="shared" si="6"/>
        <v>2.4000000953674299</v>
      </c>
      <c r="AD25" s="206">
        <v>22376</v>
      </c>
      <c r="AE25" s="202">
        <v>2.7999999523162802</v>
      </c>
      <c r="AF25" s="202">
        <f t="shared" si="19"/>
        <v>17.299999713897702</v>
      </c>
      <c r="AG25" s="202">
        <f t="shared" si="7"/>
        <v>10.799999713897702</v>
      </c>
      <c r="AH25" s="202">
        <v>7</v>
      </c>
      <c r="AI25" s="206">
        <v>34796.958333333336</v>
      </c>
      <c r="AJ25" s="202">
        <v>7.9000000953674299</v>
      </c>
      <c r="AK25" s="202">
        <f t="shared" si="20"/>
        <v>27.099999785423243</v>
      </c>
      <c r="AL25" s="202">
        <f t="shared" si="8"/>
        <v>15.39999997615814</v>
      </c>
      <c r="AM25" s="206">
        <v>34805.958333333336</v>
      </c>
      <c r="AN25" s="202">
        <v>6.6999998092651403</v>
      </c>
      <c r="AO25" s="202">
        <f t="shared" si="21"/>
        <v>6.6999998092651403</v>
      </c>
      <c r="AP25" s="202">
        <f t="shared" si="9"/>
        <v>6.6999998092651403</v>
      </c>
      <c r="AQ25" s="206">
        <v>34790.958333333336</v>
      </c>
      <c r="AR25" s="202">
        <v>15.800000190734901</v>
      </c>
      <c r="AS25" s="202">
        <f t="shared" si="22"/>
        <v>39.499999761581485</v>
      </c>
      <c r="AT25" s="202">
        <f t="shared" si="10"/>
        <v>32.499999761581478</v>
      </c>
      <c r="AU25" s="206">
        <v>34472</v>
      </c>
      <c r="AV25" s="202">
        <v>4.5999999046325701</v>
      </c>
      <c r="AW25" s="202">
        <f t="shared" si="23"/>
        <v>5.4999999329447764</v>
      </c>
      <c r="AX25" s="202">
        <f t="shared" si="11"/>
        <v>4.6999999061226863</v>
      </c>
    </row>
    <row r="26" spans="1:50">
      <c r="B26" s="27">
        <v>32990</v>
      </c>
      <c r="C26">
        <v>8.8000001907348597</v>
      </c>
      <c r="D26" s="202">
        <f t="shared" si="12"/>
        <v>22.200000107288361</v>
      </c>
      <c r="E26" s="202">
        <f t="shared" si="0"/>
        <v>9.6000002026557887</v>
      </c>
      <c r="F26" s="206">
        <v>33382</v>
      </c>
      <c r="G26" s="202">
        <v>2.5</v>
      </c>
      <c r="H26" s="202">
        <f t="shared" si="13"/>
        <v>58.799998998641975</v>
      </c>
      <c r="I26" s="202">
        <f t="shared" si="1"/>
        <v>40.099999427795396</v>
      </c>
      <c r="J26" s="206">
        <v>33739</v>
      </c>
      <c r="K26" s="202">
        <v>0</v>
      </c>
      <c r="L26" s="202">
        <f t="shared" si="14"/>
        <v>3.6999999582767442</v>
      </c>
      <c r="M26" s="202">
        <f t="shared" si="2"/>
        <v>3.6999999582767442</v>
      </c>
      <c r="N26" s="206">
        <v>33368</v>
      </c>
      <c r="O26" s="202">
        <v>0</v>
      </c>
      <c r="P26" s="202">
        <f t="shared" si="15"/>
        <v>0</v>
      </c>
      <c r="Q26" s="202">
        <f t="shared" si="3"/>
        <v>0</v>
      </c>
      <c r="R26" s="206">
        <v>33712</v>
      </c>
      <c r="S26" s="202">
        <v>1.3999999761581401</v>
      </c>
      <c r="T26" s="202">
        <f t="shared" si="16"/>
        <v>2.6000000238418601</v>
      </c>
      <c r="U26" s="202">
        <f t="shared" si="4"/>
        <v>2.6000000238418601</v>
      </c>
      <c r="V26" s="206">
        <v>20201</v>
      </c>
      <c r="W26" s="202">
        <v>4.9000000953674299</v>
      </c>
      <c r="X26" s="202">
        <f t="shared" si="17"/>
        <v>7.2000000476837105</v>
      </c>
      <c r="Y26" s="202">
        <f t="shared" si="5"/>
        <v>7.2000000476837105</v>
      </c>
      <c r="Z26" s="206">
        <v>22035</v>
      </c>
      <c r="AA26" s="202">
        <v>4.8000001907348597</v>
      </c>
      <c r="AB26" s="202">
        <f t="shared" si="18"/>
        <v>7.2000002861022896</v>
      </c>
      <c r="AC26" s="202">
        <f t="shared" si="6"/>
        <v>7.2000002861022896</v>
      </c>
      <c r="AD26" s="206">
        <v>22377</v>
      </c>
      <c r="AE26" s="202">
        <v>0</v>
      </c>
      <c r="AF26" s="202">
        <f t="shared" si="19"/>
        <v>13.999999761581421</v>
      </c>
      <c r="AG26" s="202">
        <f t="shared" si="7"/>
        <v>5.0999999046325604</v>
      </c>
      <c r="AH26" s="202">
        <v>6</v>
      </c>
      <c r="AI26" s="206">
        <v>34797.958333333336</v>
      </c>
      <c r="AJ26" s="202">
        <v>0.60000002384185802</v>
      </c>
      <c r="AK26" s="202">
        <f t="shared" si="20"/>
        <v>27.699999809265101</v>
      </c>
      <c r="AL26" s="202">
        <f t="shared" si="8"/>
        <v>14.600000023841858</v>
      </c>
      <c r="AM26" s="206">
        <v>34806.958333333336</v>
      </c>
      <c r="AN26" s="202">
        <v>0.10000000149011599</v>
      </c>
      <c r="AO26" s="202">
        <f t="shared" si="21"/>
        <v>6.7999998107552564</v>
      </c>
      <c r="AP26" s="202">
        <f t="shared" si="9"/>
        <v>6.7999998107552564</v>
      </c>
      <c r="AQ26" s="206">
        <v>34791.958333333336</v>
      </c>
      <c r="AR26" s="202">
        <v>4.3000001907348597</v>
      </c>
      <c r="AS26" s="202">
        <f t="shared" si="22"/>
        <v>39.700000047683773</v>
      </c>
      <c r="AT26" s="202">
        <f t="shared" si="10"/>
        <v>22.900000333786039</v>
      </c>
      <c r="AU26" s="206">
        <v>34473</v>
      </c>
      <c r="AV26" s="202">
        <v>1.5</v>
      </c>
      <c r="AW26" s="202">
        <f t="shared" si="23"/>
        <v>6.3999999091029185</v>
      </c>
      <c r="AX26" s="202">
        <f t="shared" si="11"/>
        <v>6.0999999046325701</v>
      </c>
    </row>
    <row r="27" spans="1:50">
      <c r="B27" s="27">
        <v>32991</v>
      </c>
      <c r="C27">
        <v>3.2000000476837198</v>
      </c>
      <c r="D27" s="202">
        <f t="shared" si="12"/>
        <v>19.000000059604648</v>
      </c>
      <c r="E27" s="202">
        <f t="shared" si="0"/>
        <v>12.300000250339508</v>
      </c>
      <c r="F27" s="206">
        <v>33383</v>
      </c>
      <c r="G27" s="202">
        <v>0</v>
      </c>
      <c r="H27" s="202">
        <f t="shared" si="13"/>
        <v>55.999999046325698</v>
      </c>
      <c r="I27" s="202">
        <f t="shared" si="1"/>
        <v>13.199999809265099</v>
      </c>
      <c r="J27" s="206">
        <v>33740</v>
      </c>
      <c r="K27" s="202">
        <v>0</v>
      </c>
      <c r="L27" s="202">
        <f t="shared" si="14"/>
        <v>3.6999999582767442</v>
      </c>
      <c r="M27" s="202">
        <f t="shared" si="2"/>
        <v>3.2999999523162802</v>
      </c>
      <c r="N27" s="206">
        <v>33369</v>
      </c>
      <c r="O27" s="202">
        <v>1.20000004768372</v>
      </c>
      <c r="P27" s="202">
        <f t="shared" si="15"/>
        <v>1.20000004768372</v>
      </c>
      <c r="Q27" s="202">
        <f t="shared" si="3"/>
        <v>1.20000004768372</v>
      </c>
      <c r="R27" s="206">
        <v>33713</v>
      </c>
      <c r="S27" s="202">
        <v>1.20000004768372</v>
      </c>
      <c r="T27" s="202">
        <f t="shared" si="16"/>
        <v>3.8000000715255799</v>
      </c>
      <c r="U27" s="202">
        <f t="shared" si="4"/>
        <v>3.8000000715255799</v>
      </c>
      <c r="V27" s="206">
        <v>20202</v>
      </c>
      <c r="W27" s="202">
        <v>3.7000000476837198</v>
      </c>
      <c r="X27" s="202">
        <f t="shared" si="17"/>
        <v>10.90000009536743</v>
      </c>
      <c r="Y27" s="202">
        <f t="shared" si="5"/>
        <v>10.90000009536743</v>
      </c>
      <c r="Z27" s="206">
        <v>22036</v>
      </c>
      <c r="AA27" s="202">
        <v>0</v>
      </c>
      <c r="AB27" s="202">
        <f t="shared" si="18"/>
        <v>7.2000002861022896</v>
      </c>
      <c r="AC27" s="202">
        <f t="shared" si="6"/>
        <v>7.2000002861022896</v>
      </c>
      <c r="AD27" s="206">
        <v>22378</v>
      </c>
      <c r="AE27" s="202">
        <v>0</v>
      </c>
      <c r="AF27" s="202">
        <f t="shared" si="19"/>
        <v>10.799999713897702</v>
      </c>
      <c r="AG27" s="202">
        <f t="shared" si="7"/>
        <v>2.7999999523162802</v>
      </c>
      <c r="AH27" s="202">
        <v>5</v>
      </c>
      <c r="AI27" s="206">
        <v>34798.958333333336</v>
      </c>
      <c r="AJ27" s="202">
        <v>3.5</v>
      </c>
      <c r="AK27" s="202">
        <f t="shared" si="20"/>
        <v>19.5</v>
      </c>
      <c r="AL27" s="202">
        <f t="shared" si="8"/>
        <v>12.000000119209288</v>
      </c>
      <c r="AM27" s="206">
        <v>34807.958333333336</v>
      </c>
      <c r="AN27" s="202">
        <v>0.10000000149011599</v>
      </c>
      <c r="AO27" s="202">
        <f t="shared" si="21"/>
        <v>6.8999998122453725</v>
      </c>
      <c r="AP27" s="202">
        <f t="shared" si="9"/>
        <v>6.8999998122453725</v>
      </c>
      <c r="AQ27" s="206">
        <v>34792.958333333336</v>
      </c>
      <c r="AR27" s="202">
        <v>0</v>
      </c>
      <c r="AS27" s="202">
        <f t="shared" si="22"/>
        <v>36.799999952316341</v>
      </c>
      <c r="AT27" s="202">
        <f t="shared" si="10"/>
        <v>20.100000381469762</v>
      </c>
      <c r="AU27" s="207">
        <v>34474</v>
      </c>
      <c r="AV27" s="202">
        <v>0.20000000298023199</v>
      </c>
      <c r="AW27" s="202">
        <f t="shared" si="23"/>
        <v>6.3999999091029185</v>
      </c>
      <c r="AX27" s="202">
        <f t="shared" si="11"/>
        <v>6.2999999076128024</v>
      </c>
    </row>
    <row r="28" spans="1:50">
      <c r="B28" s="27">
        <v>32992</v>
      </c>
      <c r="C28">
        <v>0</v>
      </c>
      <c r="D28" s="202">
        <f t="shared" si="12"/>
        <v>12.800000250339508</v>
      </c>
      <c r="E28" s="202">
        <f t="shared" si="0"/>
        <v>12.000000238418579</v>
      </c>
      <c r="F28" s="206">
        <v>33384</v>
      </c>
      <c r="G28" s="202">
        <v>0</v>
      </c>
      <c r="H28" s="202">
        <f t="shared" si="13"/>
        <v>40.099999427795396</v>
      </c>
      <c r="I28" s="202">
        <f t="shared" si="1"/>
        <v>2.5</v>
      </c>
      <c r="J28" s="206">
        <v>33741</v>
      </c>
      <c r="K28" s="202">
        <v>0</v>
      </c>
      <c r="L28" s="202">
        <f t="shared" si="14"/>
        <v>3.6999999582767442</v>
      </c>
      <c r="M28" s="202">
        <f t="shared" si="2"/>
        <v>0</v>
      </c>
      <c r="N28" s="206">
        <v>33370</v>
      </c>
      <c r="O28" s="202">
        <v>0</v>
      </c>
      <c r="P28" s="202">
        <f t="shared" si="15"/>
        <v>1.20000004768372</v>
      </c>
      <c r="Q28" s="202">
        <f t="shared" si="3"/>
        <v>1.20000004768372</v>
      </c>
      <c r="R28" s="206">
        <v>33714</v>
      </c>
      <c r="S28" s="202">
        <v>0</v>
      </c>
      <c r="T28" s="202">
        <f t="shared" si="16"/>
        <v>3.8000000715255799</v>
      </c>
      <c r="U28" s="202">
        <f t="shared" si="4"/>
        <v>2.6000000238418601</v>
      </c>
      <c r="V28" s="206">
        <v>20203</v>
      </c>
      <c r="W28" s="202">
        <v>0</v>
      </c>
      <c r="X28" s="202">
        <f t="shared" si="17"/>
        <v>10.90000009536743</v>
      </c>
      <c r="Y28" s="202">
        <f t="shared" si="5"/>
        <v>8.6000001430511492</v>
      </c>
      <c r="Z28" s="206">
        <v>22037</v>
      </c>
      <c r="AA28" s="202">
        <v>0</v>
      </c>
      <c r="AB28" s="202">
        <f t="shared" si="18"/>
        <v>7.2000002861022896</v>
      </c>
      <c r="AC28" s="202">
        <f t="shared" si="6"/>
        <v>4.8000001907348597</v>
      </c>
      <c r="AD28" s="206">
        <v>22379</v>
      </c>
      <c r="AE28" s="202">
        <v>1.5</v>
      </c>
      <c r="AF28" s="202">
        <f t="shared" si="19"/>
        <v>6.5999999046325604</v>
      </c>
      <c r="AG28" s="202">
        <f t="shared" si="7"/>
        <v>1.5</v>
      </c>
      <c r="AH28" s="202">
        <v>4</v>
      </c>
      <c r="AI28" s="206">
        <v>34799.958333333336</v>
      </c>
      <c r="AJ28" s="202">
        <v>3.5999999046325701</v>
      </c>
      <c r="AK28" s="202">
        <f t="shared" si="20"/>
        <v>21.699999928474426</v>
      </c>
      <c r="AL28" s="202">
        <f t="shared" si="8"/>
        <v>7.699999928474428</v>
      </c>
      <c r="AM28" s="206">
        <v>34808.958333333336</v>
      </c>
      <c r="AN28" s="202">
        <v>0</v>
      </c>
      <c r="AO28" s="202">
        <f t="shared" si="21"/>
        <v>6.8999998122453725</v>
      </c>
      <c r="AP28" s="202">
        <f t="shared" si="9"/>
        <v>0.20000000298023199</v>
      </c>
      <c r="AQ28" s="206">
        <v>34793.958333333336</v>
      </c>
      <c r="AR28" s="202">
        <v>13.3999996185303</v>
      </c>
      <c r="AS28" s="202">
        <f t="shared" si="22"/>
        <v>36.299999952316341</v>
      </c>
      <c r="AT28" s="202">
        <f t="shared" si="10"/>
        <v>17.699999809265158</v>
      </c>
      <c r="AU28" s="207">
        <v>34475</v>
      </c>
      <c r="AV28" s="202">
        <v>0</v>
      </c>
      <c r="AW28" s="202">
        <f t="shared" si="23"/>
        <v>6.2999999076128024</v>
      </c>
      <c r="AX28" s="202">
        <f t="shared" si="11"/>
        <v>1.700000002980232</v>
      </c>
    </row>
    <row r="29" spans="1:50">
      <c r="B29" s="27">
        <v>32993</v>
      </c>
      <c r="C29">
        <v>0.5</v>
      </c>
      <c r="D29" s="202">
        <f t="shared" si="12"/>
        <v>12.800000250339508</v>
      </c>
      <c r="E29" s="202">
        <f t="shared" si="0"/>
        <v>3.7000000476837198</v>
      </c>
      <c r="F29" s="206">
        <v>33385</v>
      </c>
      <c r="G29" s="202">
        <v>0</v>
      </c>
      <c r="H29" s="202">
        <f t="shared" si="13"/>
        <v>13.199999809265099</v>
      </c>
      <c r="I29" s="202">
        <f t="shared" si="1"/>
        <v>0</v>
      </c>
      <c r="J29" s="206">
        <v>33742</v>
      </c>
      <c r="K29" s="202">
        <v>0</v>
      </c>
      <c r="L29" s="202">
        <f t="shared" si="14"/>
        <v>3.2999999523162802</v>
      </c>
      <c r="M29" s="202">
        <f t="shared" si="2"/>
        <v>0</v>
      </c>
      <c r="N29" s="206">
        <v>33371</v>
      </c>
      <c r="O29" s="202">
        <v>0</v>
      </c>
      <c r="P29" s="202">
        <f t="shared" si="15"/>
        <v>1.20000004768372</v>
      </c>
      <c r="Q29" s="202">
        <f t="shared" si="3"/>
        <v>1.20000004768372</v>
      </c>
      <c r="R29" s="206">
        <v>33715</v>
      </c>
      <c r="S29" s="202">
        <v>0</v>
      </c>
      <c r="T29" s="202">
        <f t="shared" si="16"/>
        <v>3.8000000715255799</v>
      </c>
      <c r="U29" s="202">
        <f t="shared" si="4"/>
        <v>1.20000004768372</v>
      </c>
      <c r="V29" s="206">
        <v>20204</v>
      </c>
      <c r="W29" s="202">
        <v>0</v>
      </c>
      <c r="X29" s="202">
        <f t="shared" si="17"/>
        <v>10.90000009536743</v>
      </c>
      <c r="Y29" s="202">
        <f t="shared" si="5"/>
        <v>3.7000000476837198</v>
      </c>
      <c r="Z29" s="206">
        <v>22038</v>
      </c>
      <c r="AA29" s="202">
        <v>14.800000190734901</v>
      </c>
      <c r="AB29" s="202">
        <f t="shared" si="18"/>
        <v>22.00000047683719</v>
      </c>
      <c r="AC29" s="202">
        <f t="shared" si="6"/>
        <v>14.800000190734901</v>
      </c>
      <c r="AD29" s="206">
        <v>22380</v>
      </c>
      <c r="AE29" s="202">
        <v>3.0999999046325701</v>
      </c>
      <c r="AF29" s="202">
        <f t="shared" si="19"/>
        <v>7.3999998569488508</v>
      </c>
      <c r="AG29" s="202">
        <f t="shared" si="7"/>
        <v>4.5999999046325701</v>
      </c>
      <c r="AH29" s="202">
        <v>3</v>
      </c>
      <c r="AI29" s="206">
        <v>34800.958333333336</v>
      </c>
      <c r="AJ29" s="202">
        <v>0.10000000149011599</v>
      </c>
      <c r="AK29" s="202">
        <f t="shared" si="20"/>
        <v>15.700000025331974</v>
      </c>
      <c r="AL29" s="202">
        <f t="shared" si="8"/>
        <v>7.1999999061226863</v>
      </c>
      <c r="AM29" s="206">
        <v>34809.958333333336</v>
      </c>
      <c r="AN29" s="202">
        <v>0</v>
      </c>
      <c r="AO29" s="202">
        <f t="shared" si="21"/>
        <v>6.8999998122453725</v>
      </c>
      <c r="AP29" s="202">
        <f t="shared" si="9"/>
        <v>0.10000000149011599</v>
      </c>
      <c r="AQ29" s="206">
        <v>34794.958333333336</v>
      </c>
      <c r="AR29" s="202">
        <v>0.10000000149011599</v>
      </c>
      <c r="AS29" s="202">
        <f t="shared" si="22"/>
        <v>33.60000000149018</v>
      </c>
      <c r="AT29" s="202">
        <f t="shared" si="10"/>
        <v>13.499999620020416</v>
      </c>
      <c r="AU29" s="207">
        <v>34476</v>
      </c>
      <c r="AV29" s="202">
        <v>0.10000000149011599</v>
      </c>
      <c r="AW29" s="202">
        <f t="shared" si="23"/>
        <v>6.3999999091029185</v>
      </c>
      <c r="AX29" s="202">
        <f t="shared" si="11"/>
        <v>0.30000000447034797</v>
      </c>
    </row>
    <row r="30" spans="1:50">
      <c r="B30" s="27">
        <v>32994</v>
      </c>
      <c r="C30">
        <v>2.5999999046325701</v>
      </c>
      <c r="D30" s="202">
        <f t="shared" si="12"/>
        <v>15.100000143051149</v>
      </c>
      <c r="E30" s="202">
        <f t="shared" si="0"/>
        <v>3.0999999046325701</v>
      </c>
      <c r="F30" s="206">
        <v>33386</v>
      </c>
      <c r="G30" s="202">
        <v>17.700000762939499</v>
      </c>
      <c r="H30" s="202">
        <f t="shared" si="13"/>
        <v>20.200000762939499</v>
      </c>
      <c r="I30" s="202">
        <f t="shared" si="1"/>
        <v>17.700000762939499</v>
      </c>
      <c r="J30" s="206">
        <v>33743</v>
      </c>
      <c r="K30" s="202">
        <v>0</v>
      </c>
      <c r="L30" s="202">
        <f t="shared" si="14"/>
        <v>0</v>
      </c>
      <c r="M30" s="202">
        <f t="shared" si="2"/>
        <v>0</v>
      </c>
      <c r="N30" s="206">
        <v>33372</v>
      </c>
      <c r="O30" s="202">
        <v>0</v>
      </c>
      <c r="P30" s="202">
        <f t="shared" si="15"/>
        <v>1.20000004768372</v>
      </c>
      <c r="Q30" s="202">
        <f t="shared" si="3"/>
        <v>0</v>
      </c>
      <c r="R30" s="206">
        <v>33716</v>
      </c>
      <c r="S30" s="202">
        <v>0</v>
      </c>
      <c r="T30" s="202">
        <f t="shared" si="16"/>
        <v>2.6000000238418601</v>
      </c>
      <c r="U30" s="202">
        <f t="shared" si="4"/>
        <v>0</v>
      </c>
      <c r="V30" s="206">
        <v>20205</v>
      </c>
      <c r="W30" s="202">
        <v>0</v>
      </c>
      <c r="X30" s="202">
        <f t="shared" si="17"/>
        <v>8.6000001430511492</v>
      </c>
      <c r="Y30" s="202">
        <f t="shared" si="5"/>
        <v>0</v>
      </c>
      <c r="Z30" s="207">
        <v>22039</v>
      </c>
      <c r="AA30" s="202">
        <v>0.30000001192092901</v>
      </c>
      <c r="AB30" s="202">
        <f t="shared" si="18"/>
        <v>19.900000393390691</v>
      </c>
      <c r="AC30" s="202">
        <f t="shared" si="6"/>
        <v>15.10000020265583</v>
      </c>
      <c r="AD30" s="207">
        <v>22381</v>
      </c>
      <c r="AE30" s="202">
        <v>0.89999997615814198</v>
      </c>
      <c r="AF30" s="202">
        <f t="shared" si="19"/>
        <v>5.4999998807907122</v>
      </c>
      <c r="AG30" s="202">
        <f t="shared" si="7"/>
        <v>5.4999998807907122</v>
      </c>
      <c r="AH30" s="202">
        <v>2</v>
      </c>
      <c r="AI30" s="206">
        <v>34801.958333333336</v>
      </c>
      <c r="AJ30" s="202">
        <v>0</v>
      </c>
      <c r="AK30" s="202">
        <f t="shared" si="20"/>
        <v>7.7999999299645442</v>
      </c>
      <c r="AL30" s="202">
        <f t="shared" si="8"/>
        <v>3.6999999061226863</v>
      </c>
      <c r="AM30" s="206">
        <v>34810.958333333336</v>
      </c>
      <c r="AN30" s="202">
        <v>0</v>
      </c>
      <c r="AO30" s="202">
        <f t="shared" si="21"/>
        <v>0.20000000298023199</v>
      </c>
      <c r="AP30" s="202">
        <f t="shared" si="9"/>
        <v>0</v>
      </c>
      <c r="AQ30" s="206">
        <v>34795.958333333336</v>
      </c>
      <c r="AR30" s="202">
        <v>19.200000762939499</v>
      </c>
      <c r="AS30" s="202">
        <f t="shared" si="22"/>
        <v>37.000000573694777</v>
      </c>
      <c r="AT30" s="202">
        <f t="shared" si="10"/>
        <v>32.700000382959914</v>
      </c>
      <c r="AU30" s="207">
        <v>34477</v>
      </c>
      <c r="AV30" s="202">
        <v>0</v>
      </c>
      <c r="AW30" s="202">
        <f t="shared" si="23"/>
        <v>1.8000000044703479</v>
      </c>
      <c r="AX30" s="202">
        <f t="shared" si="11"/>
        <v>0.10000000149011599</v>
      </c>
    </row>
    <row r="31" spans="1:50">
      <c r="B31" s="207">
        <v>32995</v>
      </c>
      <c r="C31" s="202">
        <v>0</v>
      </c>
      <c r="D31" s="202">
        <f t="shared" si="12"/>
        <v>6.2999999523162895</v>
      </c>
      <c r="E31" s="202">
        <f>SUM(C29:C31)</f>
        <v>3.0999999046325701</v>
      </c>
      <c r="F31" s="207">
        <v>33387</v>
      </c>
      <c r="G31" s="202">
        <v>0</v>
      </c>
      <c r="H31" s="202">
        <f t="shared" si="13"/>
        <v>17.700000762939499</v>
      </c>
      <c r="I31" s="202">
        <f>SUM(G29:G31)</f>
        <v>17.700000762939499</v>
      </c>
      <c r="J31" s="207">
        <v>33744</v>
      </c>
      <c r="K31" s="202">
        <v>0</v>
      </c>
      <c r="L31" s="202">
        <f t="shared" si="14"/>
        <v>0</v>
      </c>
      <c r="M31" s="202">
        <f>SUM(K29:K31)</f>
        <v>0</v>
      </c>
      <c r="N31" s="207">
        <v>33373</v>
      </c>
      <c r="O31" s="202">
        <v>0</v>
      </c>
      <c r="P31" s="202">
        <f t="shared" si="15"/>
        <v>1.20000004768372</v>
      </c>
      <c r="Q31" s="202">
        <f>SUM(O29:O31)</f>
        <v>0</v>
      </c>
      <c r="R31" s="207">
        <v>33717</v>
      </c>
      <c r="S31" s="202">
        <v>0</v>
      </c>
      <c r="T31" s="202">
        <f t="shared" si="16"/>
        <v>1.20000004768372</v>
      </c>
      <c r="U31" s="202">
        <f>SUM(S29:S31)</f>
        <v>0</v>
      </c>
      <c r="V31" s="208">
        <v>20206</v>
      </c>
      <c r="W31" s="202">
        <v>0</v>
      </c>
      <c r="X31" s="202">
        <f t="shared" si="17"/>
        <v>3.7000000476837198</v>
      </c>
      <c r="Y31" s="202">
        <f>SUM(W29:W31)</f>
        <v>0</v>
      </c>
      <c r="Z31" s="207">
        <v>22040</v>
      </c>
      <c r="AA31" s="202">
        <v>0</v>
      </c>
      <c r="AB31" s="202">
        <f t="shared" si="18"/>
        <v>15.10000020265583</v>
      </c>
      <c r="AC31" s="202">
        <f>SUM(AA29:AA31)</f>
        <v>15.10000020265583</v>
      </c>
      <c r="AD31" s="207">
        <v>22382</v>
      </c>
      <c r="AE31" s="202">
        <v>0</v>
      </c>
      <c r="AF31" s="202">
        <f t="shared" si="19"/>
        <v>5.4999998807907122</v>
      </c>
      <c r="AG31" s="202">
        <f>SUM(AE29:AE31)</f>
        <v>3.9999998807907122</v>
      </c>
      <c r="AH31" s="202">
        <v>1</v>
      </c>
      <c r="AI31" s="207">
        <v>34802.958333333336</v>
      </c>
      <c r="AJ31" s="202">
        <v>0</v>
      </c>
      <c r="AK31" s="202">
        <f t="shared" si="20"/>
        <v>7.1999999061226863</v>
      </c>
      <c r="AL31" s="202">
        <f>SUM(AJ29:AJ31)</f>
        <v>0.10000000149011599</v>
      </c>
      <c r="AM31" s="207">
        <v>34811.958333333336</v>
      </c>
      <c r="AN31" s="202">
        <v>0</v>
      </c>
      <c r="AO31" s="202">
        <f t="shared" si="21"/>
        <v>0.10000000149011599</v>
      </c>
      <c r="AP31" s="202">
        <f>SUM(AN29:AN31)</f>
        <v>0</v>
      </c>
      <c r="AQ31" s="207">
        <v>34796.958333333336</v>
      </c>
      <c r="AR31" s="202">
        <v>21.700000762939499</v>
      </c>
      <c r="AS31" s="202">
        <f t="shared" si="22"/>
        <v>54.400001145899409</v>
      </c>
      <c r="AT31" s="202">
        <f>SUM(AR29:AR31)</f>
        <v>41.000001527369115</v>
      </c>
      <c r="AU31" s="207">
        <v>34478</v>
      </c>
      <c r="AV31" s="202">
        <v>0</v>
      </c>
      <c r="AW31" s="202">
        <f t="shared" si="23"/>
        <v>0.30000000447034797</v>
      </c>
      <c r="AX31" s="202">
        <f>SUM(AV29:AV31)</f>
        <v>0.10000000149011599</v>
      </c>
    </row>
    <row r="32" spans="1:50">
      <c r="A32" s="202" t="s">
        <v>202</v>
      </c>
      <c r="B32" s="202">
        <v>190</v>
      </c>
      <c r="C32" s="202"/>
      <c r="F32" s="202">
        <v>50</v>
      </c>
      <c r="G32" s="202"/>
      <c r="J32" s="202">
        <v>70</v>
      </c>
      <c r="K32" s="202"/>
      <c r="N32" s="202">
        <v>15</v>
      </c>
      <c r="O32" s="202"/>
      <c r="R32" s="202">
        <v>200</v>
      </c>
      <c r="S32" s="202"/>
      <c r="V32" s="202"/>
      <c r="W32" s="202"/>
      <c r="Z32" s="202"/>
      <c r="AA32" s="202"/>
      <c r="AD32" s="202"/>
      <c r="AE32" s="202"/>
    </row>
    <row r="33" spans="1:39">
      <c r="A33" s="202" t="s">
        <v>203</v>
      </c>
      <c r="B33" s="202">
        <v>260</v>
      </c>
      <c r="C33" s="202"/>
      <c r="F33" s="202">
        <v>65</v>
      </c>
      <c r="G33" s="202"/>
      <c r="J33" s="202">
        <v>105</v>
      </c>
      <c r="K33" s="202"/>
      <c r="N33" s="202">
        <v>50</v>
      </c>
      <c r="O33" s="202"/>
      <c r="R33" s="202">
        <v>150</v>
      </c>
      <c r="S33" s="202"/>
      <c r="V33" s="202"/>
      <c r="W33" s="202"/>
      <c r="Z33" s="202"/>
      <c r="AA33" s="202"/>
      <c r="AD33" s="202"/>
      <c r="AE33" s="202"/>
    </row>
    <row r="34" spans="1:39" s="202" customFormat="1"/>
    <row r="35" spans="1:39">
      <c r="B35" t="s">
        <v>212</v>
      </c>
      <c r="M35" s="202" t="s">
        <v>213</v>
      </c>
      <c r="N35" s="202"/>
      <c r="O35" s="202"/>
      <c r="R35" s="202"/>
      <c r="S35" s="202"/>
      <c r="T35"/>
      <c r="V35" s="202"/>
      <c r="X35"/>
      <c r="Z35" s="202"/>
      <c r="AA35" t="s">
        <v>214</v>
      </c>
      <c r="AB35"/>
      <c r="AD35" s="202"/>
      <c r="AK35"/>
      <c r="AL35"/>
    </row>
    <row r="36" spans="1:39" ht="43.2">
      <c r="B36" s="203" t="s">
        <v>205</v>
      </c>
      <c r="C36" s="202" t="s">
        <v>204</v>
      </c>
      <c r="D36" s="202" t="s">
        <v>195</v>
      </c>
      <c r="E36" s="202" t="s">
        <v>196</v>
      </c>
      <c r="F36" s="202" t="s">
        <v>197</v>
      </c>
      <c r="G36" s="202" t="s">
        <v>198</v>
      </c>
      <c r="H36" s="202" t="s">
        <v>199</v>
      </c>
      <c r="I36" s="202" t="s">
        <v>200</v>
      </c>
      <c r="J36" s="202" t="s">
        <v>201</v>
      </c>
      <c r="M36" s="203" t="s">
        <v>205</v>
      </c>
      <c r="N36" s="202" t="s">
        <v>218</v>
      </c>
      <c r="O36" s="202" t="s">
        <v>219</v>
      </c>
      <c r="P36" s="202" t="s">
        <v>217</v>
      </c>
      <c r="Q36" s="202" t="s">
        <v>215</v>
      </c>
      <c r="R36" s="202" t="s">
        <v>216</v>
      </c>
      <c r="S36" s="202" t="s">
        <v>199</v>
      </c>
      <c r="T36" s="202" t="s">
        <v>200</v>
      </c>
      <c r="U36" s="202" t="s">
        <v>201</v>
      </c>
      <c r="V36" s="205" t="s">
        <v>207</v>
      </c>
      <c r="W36" s="205" t="s">
        <v>206</v>
      </c>
      <c r="X36" s="205" t="s">
        <v>208</v>
      </c>
      <c r="Y36" s="202" t="s">
        <v>209</v>
      </c>
      <c r="Z36" s="202"/>
      <c r="AA36" s="203" t="s">
        <v>205</v>
      </c>
      <c r="AB36" s="202" t="s">
        <v>204</v>
      </c>
      <c r="AC36" s="202" t="s">
        <v>195</v>
      </c>
      <c r="AD36" s="202" t="s">
        <v>196</v>
      </c>
      <c r="AE36" s="202" t="s">
        <v>197</v>
      </c>
      <c r="AF36" s="202" t="s">
        <v>198</v>
      </c>
      <c r="AG36" s="202" t="s">
        <v>199</v>
      </c>
      <c r="AH36" s="202" t="s">
        <v>200</v>
      </c>
      <c r="AI36" s="202" t="s">
        <v>201</v>
      </c>
      <c r="AJ36" s="205" t="s">
        <v>207</v>
      </c>
      <c r="AK36" s="205" t="s">
        <v>206</v>
      </c>
      <c r="AL36" s="205" t="s">
        <v>208</v>
      </c>
      <c r="AM36" s="202" t="s">
        <v>209</v>
      </c>
    </row>
    <row r="37" spans="1:39">
      <c r="B37">
        <v>0</v>
      </c>
      <c r="C37">
        <v>0</v>
      </c>
      <c r="D37" s="202">
        <v>0</v>
      </c>
      <c r="E37">
        <v>0</v>
      </c>
      <c r="F37">
        <v>0</v>
      </c>
      <c r="G37" s="202">
        <v>0</v>
      </c>
      <c r="H37">
        <v>0</v>
      </c>
      <c r="I37">
        <v>0</v>
      </c>
      <c r="J37" s="202">
        <v>0</v>
      </c>
      <c r="M37" s="202">
        <v>0</v>
      </c>
      <c r="AA37" s="202">
        <v>0</v>
      </c>
      <c r="AB37" s="202">
        <v>2.5999999046325701</v>
      </c>
      <c r="AC37" s="202">
        <v>17.700000762939499</v>
      </c>
      <c r="AD37" s="202">
        <v>0</v>
      </c>
      <c r="AE37" s="202">
        <v>0</v>
      </c>
      <c r="AF37" s="202">
        <v>0</v>
      </c>
      <c r="AG37" s="202">
        <v>0</v>
      </c>
      <c r="AH37" s="202">
        <v>0.30000001192092901</v>
      </c>
      <c r="AI37" s="202">
        <v>0.89999997615814198</v>
      </c>
      <c r="AJ37" s="202">
        <v>0</v>
      </c>
      <c r="AK37" s="202">
        <v>0</v>
      </c>
      <c r="AL37" s="202">
        <v>40.900001525878999</v>
      </c>
      <c r="AM37" s="202">
        <v>0</v>
      </c>
    </row>
    <row r="38" spans="1:39">
      <c r="B38">
        <v>-1</v>
      </c>
      <c r="C38" s="202">
        <v>2.5999999046325701</v>
      </c>
      <c r="D38" s="202">
        <v>17.700000762939499</v>
      </c>
      <c r="E38" s="202">
        <v>0</v>
      </c>
      <c r="F38" s="202">
        <v>0</v>
      </c>
      <c r="G38" s="202">
        <v>0</v>
      </c>
      <c r="H38" s="202">
        <v>0</v>
      </c>
      <c r="I38" s="202">
        <v>0.30000001192092901</v>
      </c>
      <c r="J38" s="202">
        <v>0.89999997615814198</v>
      </c>
      <c r="M38" s="202">
        <v>-1</v>
      </c>
      <c r="N38" s="202">
        <v>2.5999999046325701</v>
      </c>
      <c r="O38" s="202">
        <v>17.700000762939499</v>
      </c>
      <c r="P38" s="202">
        <v>0</v>
      </c>
      <c r="Q38" s="202">
        <v>0</v>
      </c>
      <c r="R38" s="202">
        <v>0</v>
      </c>
      <c r="S38" s="202">
        <v>0</v>
      </c>
      <c r="T38" s="202">
        <v>0.30000001192092901</v>
      </c>
      <c r="U38" s="202">
        <v>0.89999997615814198</v>
      </c>
      <c r="V38" s="202">
        <v>0</v>
      </c>
      <c r="W38" s="202">
        <v>0</v>
      </c>
      <c r="X38" s="202">
        <v>40.900001525878999</v>
      </c>
      <c r="Y38" s="202">
        <v>0</v>
      </c>
      <c r="Z38" s="202"/>
      <c r="AA38" s="202">
        <v>-1</v>
      </c>
      <c r="AB38" s="202">
        <v>3.0999999046325701</v>
      </c>
      <c r="AC38" s="202">
        <v>17.700000762939499</v>
      </c>
      <c r="AD38" s="202">
        <v>0</v>
      </c>
      <c r="AE38" s="202">
        <v>0</v>
      </c>
      <c r="AF38" s="202">
        <v>0</v>
      </c>
      <c r="AG38" s="202">
        <v>0</v>
      </c>
      <c r="AH38" s="202">
        <v>15.10000020265583</v>
      </c>
      <c r="AI38" s="202">
        <v>5.4999998807907122</v>
      </c>
      <c r="AJ38" s="202">
        <v>3.6999999061226863</v>
      </c>
      <c r="AK38" s="202">
        <v>0</v>
      </c>
      <c r="AL38" s="202">
        <v>32.700000382959914</v>
      </c>
      <c r="AM38" s="202">
        <v>0.10000000149011599</v>
      </c>
    </row>
    <row r="39" spans="1:39">
      <c r="B39">
        <f t="shared" ref="B39:B66" si="24">B38-1</f>
        <v>-2</v>
      </c>
      <c r="C39" s="202">
        <v>3.0999999046325701</v>
      </c>
      <c r="D39" s="202">
        <v>17.700000762939499</v>
      </c>
      <c r="E39" s="202">
        <v>0</v>
      </c>
      <c r="F39" s="202">
        <v>0</v>
      </c>
      <c r="G39" s="202">
        <v>0</v>
      </c>
      <c r="H39" s="202">
        <v>0</v>
      </c>
      <c r="I39" s="202">
        <v>15.10000020265583</v>
      </c>
      <c r="J39" s="202">
        <v>3.9999998807907122</v>
      </c>
      <c r="M39" s="202">
        <f t="shared" ref="M39:M57" si="25">M38-1</f>
        <v>-2</v>
      </c>
      <c r="N39" s="202">
        <v>3.0999999046325701</v>
      </c>
      <c r="O39" s="202">
        <v>17.700000762939499</v>
      </c>
      <c r="P39" s="202">
        <v>0</v>
      </c>
      <c r="Q39" s="202">
        <v>0</v>
      </c>
      <c r="R39" s="202">
        <v>0</v>
      </c>
      <c r="S39" s="202">
        <v>0</v>
      </c>
      <c r="T39" s="202">
        <v>15.10000020265583</v>
      </c>
      <c r="U39" s="202">
        <v>5.4999998807907122</v>
      </c>
      <c r="V39" s="202">
        <v>3.6999999061226863</v>
      </c>
      <c r="W39" s="202">
        <v>0</v>
      </c>
      <c r="X39" s="202">
        <v>32.700000382959914</v>
      </c>
      <c r="Y39" s="202">
        <v>0.10000000149011599</v>
      </c>
      <c r="Z39" s="202"/>
      <c r="AA39" s="202">
        <f t="shared" ref="AA39:AA57" si="26">AA38-1</f>
        <v>-2</v>
      </c>
      <c r="AB39" s="202">
        <v>3.7000000476837198</v>
      </c>
      <c r="AC39" s="202">
        <v>0</v>
      </c>
      <c r="AD39" s="202">
        <v>0</v>
      </c>
      <c r="AE39" s="202">
        <v>1.20000004768372</v>
      </c>
      <c r="AF39" s="202">
        <v>1.20000004768372</v>
      </c>
      <c r="AG39" s="202">
        <v>3.7000000476837198</v>
      </c>
      <c r="AH39" s="202">
        <v>14.800000190734901</v>
      </c>
      <c r="AI39" s="202">
        <v>4.5999999046325701</v>
      </c>
      <c r="AJ39" s="202">
        <v>7.1999999061226863</v>
      </c>
      <c r="AK39" s="202">
        <v>0.10000000149011599</v>
      </c>
      <c r="AL39" s="202">
        <v>13.499999620020416</v>
      </c>
      <c r="AM39" s="202">
        <v>0.30000000447034797</v>
      </c>
    </row>
    <row r="40" spans="1:39">
      <c r="B40" s="202">
        <f t="shared" si="24"/>
        <v>-3</v>
      </c>
      <c r="C40" s="202">
        <v>3.0999999046325701</v>
      </c>
      <c r="D40" s="202">
        <v>17.700000762939499</v>
      </c>
      <c r="E40" s="202">
        <v>0</v>
      </c>
      <c r="F40" s="202">
        <v>0</v>
      </c>
      <c r="G40" s="202">
        <v>0</v>
      </c>
      <c r="H40" s="202">
        <v>0</v>
      </c>
      <c r="I40" s="202">
        <v>15.10000020265583</v>
      </c>
      <c r="J40" s="202">
        <v>5.4999998807907122</v>
      </c>
      <c r="M40" s="202">
        <f t="shared" si="25"/>
        <v>-3</v>
      </c>
      <c r="N40" s="202">
        <v>12.500000238418579</v>
      </c>
      <c r="O40" s="202">
        <v>2.5</v>
      </c>
      <c r="P40" s="202">
        <v>0</v>
      </c>
      <c r="Q40" s="202">
        <v>1.20000004768372</v>
      </c>
      <c r="R40" s="202">
        <v>2.6000000238418601</v>
      </c>
      <c r="S40" s="202">
        <v>8.6000001430511492</v>
      </c>
      <c r="T40" s="202">
        <v>19.600000381469762</v>
      </c>
      <c r="U40" s="202">
        <v>4.5999999046325701</v>
      </c>
      <c r="V40" s="202">
        <v>7.7999999299645442</v>
      </c>
      <c r="W40" s="202">
        <v>0.20000000298023199</v>
      </c>
      <c r="X40" s="202">
        <v>17.799999810755274</v>
      </c>
      <c r="Y40" s="202">
        <v>1.8000000044703479</v>
      </c>
      <c r="Z40" s="202"/>
      <c r="AA40" s="202">
        <f t="shared" si="26"/>
        <v>-3</v>
      </c>
      <c r="AB40" s="202">
        <v>12.000000238418579</v>
      </c>
      <c r="AC40" s="202">
        <v>2.5</v>
      </c>
      <c r="AD40" s="202">
        <v>0</v>
      </c>
      <c r="AE40" s="202">
        <v>1.20000004768372</v>
      </c>
      <c r="AF40" s="202">
        <v>2.6000000238418601</v>
      </c>
      <c r="AG40" s="202">
        <v>8.6000001430511492</v>
      </c>
      <c r="AH40" s="202">
        <v>4.8000001907348597</v>
      </c>
      <c r="AI40" s="202">
        <v>1.5</v>
      </c>
      <c r="AJ40" s="202">
        <v>7.699999928474428</v>
      </c>
      <c r="AK40" s="202">
        <v>0.20000000298023199</v>
      </c>
      <c r="AL40" s="202">
        <v>17.699999809265158</v>
      </c>
      <c r="AM40" s="202">
        <v>1.700000002980232</v>
      </c>
    </row>
    <row r="41" spans="1:39">
      <c r="B41" s="202">
        <f t="shared" si="24"/>
        <v>-4</v>
      </c>
      <c r="C41" s="202">
        <v>6.2999999523162895</v>
      </c>
      <c r="D41" s="202">
        <v>17.700000762939499</v>
      </c>
      <c r="E41" s="202">
        <v>0</v>
      </c>
      <c r="F41" s="202">
        <v>1.20000004768372</v>
      </c>
      <c r="G41" s="202">
        <v>1.20000004768372</v>
      </c>
      <c r="H41" s="202">
        <v>3.7000000476837198</v>
      </c>
      <c r="I41" s="202">
        <v>15.10000020265583</v>
      </c>
      <c r="J41" s="202">
        <v>5.4999998807907122</v>
      </c>
      <c r="M41" s="202">
        <f t="shared" si="25"/>
        <v>-4</v>
      </c>
      <c r="N41" s="202">
        <v>12.800000250339508</v>
      </c>
      <c r="O41" s="202">
        <v>40.099999427795396</v>
      </c>
      <c r="P41" s="202">
        <v>3.6999999582767442</v>
      </c>
      <c r="Q41" s="202">
        <v>1.20000004768372</v>
      </c>
      <c r="R41" s="202">
        <v>3.8000000715255799</v>
      </c>
      <c r="S41" s="202">
        <v>10.90000009536743</v>
      </c>
      <c r="T41" s="202">
        <v>7.2000002861022896</v>
      </c>
      <c r="U41" s="202">
        <v>6.5999999046325604</v>
      </c>
      <c r="V41" s="202">
        <v>21.699999928474426</v>
      </c>
      <c r="W41" s="202">
        <v>6.8999998122453725</v>
      </c>
      <c r="X41" s="202">
        <v>36.299999952316341</v>
      </c>
      <c r="Y41" s="202">
        <v>6.2999999076128024</v>
      </c>
      <c r="Z41" s="202"/>
      <c r="AA41" s="202">
        <f t="shared" si="26"/>
        <v>-4</v>
      </c>
      <c r="AB41" s="202">
        <v>12.300000250339508</v>
      </c>
      <c r="AC41" s="202">
        <v>13.199999809265099</v>
      </c>
      <c r="AD41" s="202">
        <v>3.2999999523162802</v>
      </c>
      <c r="AE41" s="202">
        <v>1.20000004768372</v>
      </c>
      <c r="AF41" s="202">
        <v>3.8000000715255799</v>
      </c>
      <c r="AG41" s="202">
        <v>10.90000009536743</v>
      </c>
      <c r="AH41" s="202">
        <v>7.2000002861022896</v>
      </c>
      <c r="AI41" s="202">
        <v>2.7999999523162802</v>
      </c>
      <c r="AJ41" s="202">
        <v>12.000000119209288</v>
      </c>
      <c r="AK41" s="202">
        <v>6.8999998122453725</v>
      </c>
      <c r="AL41" s="202">
        <v>20.100000381469762</v>
      </c>
      <c r="AM41" s="202">
        <v>6.2999999076128024</v>
      </c>
    </row>
    <row r="42" spans="1:39">
      <c r="B42" s="202">
        <f t="shared" si="24"/>
        <v>-5</v>
      </c>
      <c r="C42" s="202">
        <v>15.100000143051149</v>
      </c>
      <c r="D42" s="202">
        <v>20.200000762939499</v>
      </c>
      <c r="E42" s="202">
        <v>0</v>
      </c>
      <c r="F42" s="202">
        <v>1.20000004768372</v>
      </c>
      <c r="G42" s="202">
        <v>2.6000000238418601</v>
      </c>
      <c r="H42" s="202">
        <v>8.6000001430511492</v>
      </c>
      <c r="I42" s="202">
        <v>19.900000393390691</v>
      </c>
      <c r="J42" s="202">
        <v>5.4999998807907122</v>
      </c>
      <c r="M42" s="202">
        <f t="shared" si="25"/>
        <v>-5</v>
      </c>
      <c r="N42" s="202">
        <v>19.000000059604648</v>
      </c>
      <c r="O42" s="202">
        <v>55.999999046325698</v>
      </c>
      <c r="P42" s="202">
        <v>3.6999999582767442</v>
      </c>
      <c r="Q42" s="202">
        <v>1.20000004768372</v>
      </c>
      <c r="R42" s="202">
        <v>3.8000000715255799</v>
      </c>
      <c r="S42" s="202">
        <v>10.90000009536743</v>
      </c>
      <c r="T42" s="202">
        <v>7.2000002861022896</v>
      </c>
      <c r="U42" s="202">
        <v>10.799999713897702</v>
      </c>
      <c r="V42" s="202">
        <v>19.5</v>
      </c>
      <c r="W42" s="202">
        <v>6.8999998122453725</v>
      </c>
      <c r="X42" s="202">
        <v>36.799999952316341</v>
      </c>
      <c r="Y42" s="202">
        <v>6.3999999091029185</v>
      </c>
      <c r="Z42" s="202"/>
      <c r="AA42" s="202">
        <f t="shared" si="26"/>
        <v>-5</v>
      </c>
      <c r="AB42" s="202">
        <v>9.6000002026557887</v>
      </c>
      <c r="AC42" s="202">
        <v>40.099999427795396</v>
      </c>
      <c r="AD42" s="202">
        <v>3.6999999582767442</v>
      </c>
      <c r="AE42" s="202">
        <v>0</v>
      </c>
      <c r="AF42" s="202">
        <v>2.6000000238418601</v>
      </c>
      <c r="AG42" s="202">
        <v>7.2000000476837105</v>
      </c>
      <c r="AH42" s="202">
        <v>7.2000002861022896</v>
      </c>
      <c r="AI42" s="202">
        <v>5.0999999046325604</v>
      </c>
      <c r="AJ42" s="202">
        <v>14.600000023841858</v>
      </c>
      <c r="AK42" s="202">
        <v>6.7999998107552564</v>
      </c>
      <c r="AL42" s="202">
        <v>22.900000333786039</v>
      </c>
      <c r="AM42" s="202">
        <v>6.0999999046325701</v>
      </c>
    </row>
    <row r="43" spans="1:39">
      <c r="B43" s="202">
        <f t="shared" si="24"/>
        <v>-6</v>
      </c>
      <c r="C43" s="202">
        <v>15.400000154972078</v>
      </c>
      <c r="D43" s="202">
        <v>30.900000572204597</v>
      </c>
      <c r="E43" s="202">
        <v>3.2999999523162802</v>
      </c>
      <c r="F43" s="202">
        <v>1.20000004768372</v>
      </c>
      <c r="G43" s="202">
        <v>3.8000000715255799</v>
      </c>
      <c r="H43" s="202">
        <v>10.90000009536743</v>
      </c>
      <c r="I43" s="202">
        <v>22.300000488758123</v>
      </c>
      <c r="J43" s="202">
        <v>8.2999998331069929</v>
      </c>
      <c r="M43" s="202">
        <f t="shared" si="25"/>
        <v>-6</v>
      </c>
      <c r="N43" s="202">
        <v>22.200000107288361</v>
      </c>
      <c r="O43" s="202">
        <v>58.799998998641975</v>
      </c>
      <c r="P43" s="202">
        <v>3.6999999582767442</v>
      </c>
      <c r="Q43" s="202">
        <v>0</v>
      </c>
      <c r="R43" s="202">
        <v>2.6000000238418601</v>
      </c>
      <c r="S43" s="202">
        <v>7.2000000476837105</v>
      </c>
      <c r="T43" s="209">
        <v>7.2000002861022896</v>
      </c>
      <c r="U43" s="202">
        <v>13.999999761581421</v>
      </c>
      <c r="V43" s="202">
        <v>27.699999809265101</v>
      </c>
      <c r="W43" s="202">
        <v>6.7999998107552564</v>
      </c>
      <c r="X43" s="202">
        <v>39.700000047683773</v>
      </c>
      <c r="Y43" s="202">
        <v>6.3999999091029185</v>
      </c>
      <c r="Z43" s="202"/>
      <c r="AA43" s="202">
        <f t="shared" si="26"/>
        <v>-6</v>
      </c>
      <c r="AB43" s="202">
        <v>6.9999998211860692</v>
      </c>
      <c r="AC43" s="202">
        <v>53.499999046325698</v>
      </c>
      <c r="AD43" s="202">
        <v>3.6999999582767442</v>
      </c>
      <c r="AE43" s="202">
        <v>0</v>
      </c>
      <c r="AF43" s="202">
        <v>1.20000004768372</v>
      </c>
      <c r="AG43" s="202">
        <v>2.2999999523162802</v>
      </c>
      <c r="AH43" s="202">
        <v>2.4000000953674299</v>
      </c>
      <c r="AI43" s="202">
        <v>10.799999713897702</v>
      </c>
      <c r="AJ43" s="202">
        <v>15.39999997615814</v>
      </c>
      <c r="AK43" s="202">
        <v>6.6999998092651403</v>
      </c>
      <c r="AL43" s="202">
        <v>32.499999761581478</v>
      </c>
      <c r="AM43" s="202">
        <v>4.6999999061226863</v>
      </c>
    </row>
    <row r="44" spans="1:39">
      <c r="B44" s="202">
        <f t="shared" si="24"/>
        <v>-7</v>
      </c>
      <c r="C44" s="202">
        <v>15.900000154972078</v>
      </c>
      <c r="D44" s="202">
        <v>57.800000190734892</v>
      </c>
      <c r="E44" s="202">
        <v>3.6999999582767442</v>
      </c>
      <c r="F44" s="202">
        <v>1.20000004768372</v>
      </c>
      <c r="G44" s="202">
        <v>3.8000000715255799</v>
      </c>
      <c r="H44" s="202">
        <v>10.90000009536743</v>
      </c>
      <c r="I44" s="202">
        <v>22.300000488758123</v>
      </c>
      <c r="J44" s="202">
        <v>10.599999785423273</v>
      </c>
      <c r="M44" s="202">
        <f t="shared" si="25"/>
        <v>-7</v>
      </c>
      <c r="N44" s="202">
        <v>21.500000298023231</v>
      </c>
      <c r="O44" s="202">
        <v>56.299998998641975</v>
      </c>
      <c r="P44" s="202">
        <v>3.6999999582767442</v>
      </c>
      <c r="Q44" s="202">
        <v>4.5</v>
      </c>
      <c r="R44" s="202">
        <v>1.20000004768372</v>
      </c>
      <c r="S44" s="202">
        <v>2.2999999523162802</v>
      </c>
      <c r="T44" s="202">
        <v>2.4000000953674299</v>
      </c>
      <c r="U44" s="202">
        <v>17.299999713897702</v>
      </c>
      <c r="V44" s="202">
        <v>27.099999785423243</v>
      </c>
      <c r="W44" s="202">
        <v>6.6999998092651403</v>
      </c>
      <c r="X44" s="202">
        <v>39.499999761581485</v>
      </c>
      <c r="Y44" s="202">
        <v>5.4999999329447764</v>
      </c>
      <c r="Z44" s="202"/>
      <c r="AA44" s="202">
        <f t="shared" si="26"/>
        <v>-7</v>
      </c>
      <c r="AB44" s="202">
        <v>13.09999990463257</v>
      </c>
      <c r="AC44" s="202">
        <v>45.599999189376874</v>
      </c>
      <c r="AD44" s="202">
        <v>0.40000000596046398</v>
      </c>
      <c r="AE44" s="202">
        <v>0</v>
      </c>
      <c r="AF44" s="202">
        <v>0</v>
      </c>
      <c r="AG44" s="202">
        <v>0</v>
      </c>
      <c r="AH44" s="202">
        <v>0</v>
      </c>
      <c r="AI44" s="202">
        <v>11.19999980926514</v>
      </c>
      <c r="AJ44" s="202">
        <v>19.199999690055812</v>
      </c>
      <c r="AK44" s="202">
        <v>0</v>
      </c>
      <c r="AL44" s="202">
        <v>19.599999666214011</v>
      </c>
      <c r="AM44" s="202">
        <v>0.30000000447034797</v>
      </c>
    </row>
    <row r="45" spans="1:39">
      <c r="B45" s="202">
        <f t="shared" si="24"/>
        <v>-8</v>
      </c>
      <c r="C45" s="202">
        <v>22.09999996423722</v>
      </c>
      <c r="D45" s="202">
        <v>73.699999809265194</v>
      </c>
      <c r="E45" s="202">
        <v>3.6999999582767442</v>
      </c>
      <c r="F45" s="202">
        <v>1.20000004768372</v>
      </c>
      <c r="G45" s="202">
        <v>3.8000000715255799</v>
      </c>
      <c r="H45" s="202">
        <v>10.90000009536743</v>
      </c>
      <c r="I45" s="202">
        <v>22.300000488758123</v>
      </c>
      <c r="J45" s="202">
        <v>16.299999594688416</v>
      </c>
      <c r="M45" s="202">
        <f t="shared" si="25"/>
        <v>-8</v>
      </c>
      <c r="N45" s="202">
        <v>21.200000286102302</v>
      </c>
      <c r="O45" s="202">
        <v>45.599999189376874</v>
      </c>
      <c r="P45" s="202">
        <v>0.40000000596046398</v>
      </c>
      <c r="Q45" s="202">
        <v>4.9000000059604636</v>
      </c>
      <c r="R45" s="202">
        <v>0</v>
      </c>
      <c r="S45" s="202">
        <v>0</v>
      </c>
      <c r="T45" s="202">
        <v>0</v>
      </c>
      <c r="U45" s="209">
        <v>18.599999666213993</v>
      </c>
      <c r="V45" s="202">
        <v>19.299999691545928</v>
      </c>
      <c r="W45" s="202">
        <v>0.40000000596046398</v>
      </c>
      <c r="X45" s="202">
        <v>29.499999761581439</v>
      </c>
      <c r="Y45" s="202">
        <v>0.90000002831220605</v>
      </c>
      <c r="Z45" s="202"/>
      <c r="AA45" s="202">
        <f t="shared" si="26"/>
        <v>-8</v>
      </c>
      <c r="AB45" s="202">
        <v>20.700000286102302</v>
      </c>
      <c r="AC45" s="202">
        <v>18.699999570846579</v>
      </c>
      <c r="AD45" s="202">
        <v>0</v>
      </c>
      <c r="AE45" s="202">
        <v>4.5</v>
      </c>
      <c r="AF45" s="202">
        <v>0</v>
      </c>
      <c r="AG45" s="202">
        <v>0</v>
      </c>
      <c r="AH45" s="202">
        <v>0</v>
      </c>
      <c r="AI45" s="202">
        <v>12.19999980926514</v>
      </c>
      <c r="AJ45" s="202">
        <v>13.09999978542324</v>
      </c>
      <c r="AK45" s="202">
        <v>0</v>
      </c>
      <c r="AL45" s="202">
        <v>20.899999618530302</v>
      </c>
      <c r="AM45" s="202">
        <v>0.90000002831220605</v>
      </c>
    </row>
    <row r="46" spans="1:39">
      <c r="B46" s="202">
        <f t="shared" si="24"/>
        <v>-9</v>
      </c>
      <c r="C46" s="202">
        <v>28.500000059604652</v>
      </c>
      <c r="D46" s="202">
        <v>76.499999761581478</v>
      </c>
      <c r="E46" s="202">
        <v>3.6999999582767442</v>
      </c>
      <c r="F46" s="202">
        <v>1.20000004768372</v>
      </c>
      <c r="G46" s="202">
        <v>3.8000000715255799</v>
      </c>
      <c r="H46" s="202">
        <v>10.90000009536743</v>
      </c>
      <c r="I46" s="202">
        <v>22.300000488758123</v>
      </c>
      <c r="J46" s="202">
        <v>19.499999642372135</v>
      </c>
      <c r="M46" s="202">
        <f t="shared" si="25"/>
        <v>-9</v>
      </c>
      <c r="N46" s="202">
        <v>58.900001049041805</v>
      </c>
      <c r="O46" s="202">
        <v>18.799999572336695</v>
      </c>
      <c r="P46" s="202">
        <v>0.20000000298023199</v>
      </c>
      <c r="Q46" s="202">
        <v>4.9000000059604636</v>
      </c>
      <c r="R46" s="202">
        <v>0.20000000298023199</v>
      </c>
      <c r="S46" s="202">
        <v>0</v>
      </c>
      <c r="T46" s="202">
        <v>0</v>
      </c>
      <c r="U46" s="209">
        <v>22.899999618530281</v>
      </c>
      <c r="V46" s="202">
        <v>17.199999786913356</v>
      </c>
      <c r="W46" s="209">
        <v>12.799999624490765</v>
      </c>
      <c r="X46" s="209">
        <v>28.899999856948881</v>
      </c>
      <c r="Y46" s="202">
        <v>0.90000002831220605</v>
      </c>
      <c r="Z46" s="202"/>
      <c r="AA46" s="202">
        <f t="shared" si="26"/>
        <v>-9</v>
      </c>
      <c r="AB46" s="202">
        <v>14.50000047683716</v>
      </c>
      <c r="AC46" s="202">
        <v>2.7999999523162802</v>
      </c>
      <c r="AD46" s="202">
        <v>0</v>
      </c>
      <c r="AE46" s="202">
        <v>4.9000000059604636</v>
      </c>
      <c r="AF46" s="202">
        <v>0</v>
      </c>
      <c r="AG46" s="202">
        <v>0</v>
      </c>
      <c r="AH46" s="202">
        <v>0</v>
      </c>
      <c r="AI46" s="202">
        <v>10.59999990463257</v>
      </c>
      <c r="AJ46" s="202">
        <v>11.799999810755216</v>
      </c>
      <c r="AK46" s="202">
        <v>0.40000000596046398</v>
      </c>
      <c r="AL46" s="202">
        <v>12.80000019073486</v>
      </c>
      <c r="AM46" s="202">
        <v>0.80000002682209004</v>
      </c>
    </row>
    <row r="47" spans="1:39">
      <c r="B47" s="202">
        <f t="shared" si="24"/>
        <v>-10</v>
      </c>
      <c r="C47" s="202">
        <v>36.600000441074386</v>
      </c>
      <c r="D47" s="202">
        <v>76.499999761581478</v>
      </c>
      <c r="E47" s="202">
        <v>3.6999999582767442</v>
      </c>
      <c r="F47" s="202">
        <v>5.7000000476837203</v>
      </c>
      <c r="G47" s="202">
        <v>3.8000000715255799</v>
      </c>
      <c r="H47" s="202">
        <v>10.90000009536743</v>
      </c>
      <c r="I47" s="202">
        <v>22.300000488758123</v>
      </c>
      <c r="J47" s="202">
        <v>22.799999594688416</v>
      </c>
      <c r="M47" s="202">
        <f t="shared" si="25"/>
        <v>-10</v>
      </c>
      <c r="N47" s="202">
        <v>52.700001239776668</v>
      </c>
      <c r="O47" s="202">
        <v>8.2000001445412565</v>
      </c>
      <c r="P47" s="209">
        <v>8.8999998122453725</v>
      </c>
      <c r="Q47" s="202">
        <v>5.2000000178813934</v>
      </c>
      <c r="R47" s="202">
        <v>0.20000000298023199</v>
      </c>
      <c r="S47" s="202">
        <v>0</v>
      </c>
      <c r="T47" s="202">
        <v>0</v>
      </c>
      <c r="U47" s="209">
        <v>32.899999618530238</v>
      </c>
      <c r="V47" s="202">
        <v>15.799999810755216</v>
      </c>
      <c r="W47" s="209">
        <v>17.499999433755903</v>
      </c>
      <c r="X47" s="209">
        <v>15.800000250339508</v>
      </c>
      <c r="Y47" s="202">
        <v>3.8999999314546598</v>
      </c>
      <c r="Z47" s="202"/>
      <c r="AA47" s="202">
        <f t="shared" si="26"/>
        <v>-10</v>
      </c>
      <c r="AB47" s="202">
        <v>46.300001144409237</v>
      </c>
      <c r="AC47" s="202">
        <v>0.10000000149011599</v>
      </c>
      <c r="AD47" s="202">
        <v>0.20000000298023199</v>
      </c>
      <c r="AE47" s="202">
        <v>4.9000000059604636</v>
      </c>
      <c r="AF47" s="202">
        <v>0.20000000298023199</v>
      </c>
      <c r="AG47" s="202">
        <v>0</v>
      </c>
      <c r="AH47" s="202">
        <v>0</v>
      </c>
      <c r="AI47" s="202">
        <v>13.999999761581421</v>
      </c>
      <c r="AJ47" s="202">
        <v>4.1000000014901161</v>
      </c>
      <c r="AK47" s="202">
        <v>12.799999624490765</v>
      </c>
      <c r="AL47" s="202">
        <v>12.100000143051149</v>
      </c>
      <c r="AM47" s="202">
        <v>0.60000002384185802</v>
      </c>
    </row>
    <row r="48" spans="1:39">
      <c r="B48" s="202">
        <f t="shared" si="24"/>
        <v>-11</v>
      </c>
      <c r="C48" s="202">
        <v>36.600000441074386</v>
      </c>
      <c r="D48" s="202">
        <v>76.499999761581478</v>
      </c>
      <c r="E48" s="202">
        <v>3.6999999582767442</v>
      </c>
      <c r="F48" s="202">
        <v>6.1000000536441839</v>
      </c>
      <c r="G48" s="202">
        <v>3.8000000715255799</v>
      </c>
      <c r="H48" s="202">
        <v>10.90000009536743</v>
      </c>
      <c r="I48" s="202">
        <v>22.300000488758123</v>
      </c>
      <c r="J48" s="202">
        <v>26.899999499320984</v>
      </c>
      <c r="M48" s="202">
        <f t="shared" si="25"/>
        <v>-11</v>
      </c>
      <c r="N48" s="202">
        <v>46.300001144409237</v>
      </c>
      <c r="O48" s="204">
        <v>13.700000382959836</v>
      </c>
      <c r="P48" s="209">
        <v>20.200000002980275</v>
      </c>
      <c r="Q48" s="209">
        <v>5.2000000178813934</v>
      </c>
      <c r="R48" s="202">
        <v>0.70000000298023202</v>
      </c>
      <c r="S48" s="202">
        <v>0.80000001192092896</v>
      </c>
      <c r="T48" s="202">
        <v>0</v>
      </c>
      <c r="U48" s="209">
        <v>38.399999380111652</v>
      </c>
      <c r="V48" s="202">
        <v>9.000000096857546</v>
      </c>
      <c r="W48" s="209">
        <v>20.799999386072187</v>
      </c>
      <c r="X48" s="209">
        <v>19.59999996423722</v>
      </c>
      <c r="Y48" s="202">
        <v>5.5999999046325684</v>
      </c>
      <c r="Z48" s="202"/>
      <c r="AA48" s="202">
        <f t="shared" si="26"/>
        <v>-11</v>
      </c>
      <c r="AB48" s="202">
        <v>38.200000762939503</v>
      </c>
      <c r="AC48" s="202">
        <v>5.4000001922249758</v>
      </c>
      <c r="AD48" s="202">
        <v>8.8999998122453725</v>
      </c>
      <c r="AE48" s="202">
        <v>0.70000001788139299</v>
      </c>
      <c r="AF48" s="202">
        <v>0.20000000298023199</v>
      </c>
      <c r="AG48" s="202">
        <v>0</v>
      </c>
      <c r="AH48" s="202">
        <v>0</v>
      </c>
      <c r="AI48" s="202">
        <v>26.399999618530238</v>
      </c>
      <c r="AJ48" s="202">
        <v>4.1000000014901161</v>
      </c>
      <c r="AK48" s="202">
        <v>17.499999433755903</v>
      </c>
      <c r="AL48" s="202">
        <v>8.8000002503395081</v>
      </c>
      <c r="AM48" s="202">
        <v>3.0999999046325701</v>
      </c>
    </row>
    <row r="49" spans="2:39">
      <c r="B49" s="202">
        <f t="shared" si="24"/>
        <v>-12</v>
      </c>
      <c r="C49" s="202">
        <v>74.800001204013881</v>
      </c>
      <c r="D49" s="202">
        <v>76.599999763071594</v>
      </c>
      <c r="E49" s="202">
        <v>3.899999961256976</v>
      </c>
      <c r="F49" s="202">
        <v>6.1000000536441839</v>
      </c>
      <c r="G49" s="202">
        <v>4.0000000745058122</v>
      </c>
      <c r="H49" s="202">
        <v>10.90000009536743</v>
      </c>
      <c r="I49" s="202">
        <v>22.300000488758123</v>
      </c>
      <c r="J49" s="202">
        <v>33.499999403953552</v>
      </c>
      <c r="M49" s="202">
        <f t="shared" si="25"/>
        <v>-12</v>
      </c>
      <c r="N49" s="202">
        <v>38.200000762939503</v>
      </c>
      <c r="O49" s="204">
        <v>13.700000382959836</v>
      </c>
      <c r="P49" s="209">
        <v>31.700000002980271</v>
      </c>
      <c r="Q49" s="202">
        <v>0.70000001788139299</v>
      </c>
      <c r="R49" s="209">
        <v>6.2999999076128024</v>
      </c>
      <c r="S49" s="209">
        <v>11.60000020265583</v>
      </c>
      <c r="T49" s="202">
        <v>0</v>
      </c>
      <c r="U49" s="209">
        <v>46.599999427795375</v>
      </c>
      <c r="V49" s="202">
        <v>16.199999906122684</v>
      </c>
      <c r="W49" s="209">
        <v>24.299999386072187</v>
      </c>
      <c r="X49" s="209">
        <v>17.59999996423722</v>
      </c>
      <c r="Y49" s="202">
        <v>7.2999998331069902</v>
      </c>
      <c r="Z49" s="202"/>
      <c r="AA49" s="202">
        <f t="shared" si="26"/>
        <v>-12</v>
      </c>
      <c r="AB49" s="202">
        <v>38.200000762939503</v>
      </c>
      <c r="AC49" s="202">
        <v>13.700000382959836</v>
      </c>
      <c r="AD49" s="202">
        <v>20.200000002980275</v>
      </c>
      <c r="AE49" s="202">
        <v>0.30000001192092901</v>
      </c>
      <c r="AF49" s="202">
        <v>0.70000000298023202</v>
      </c>
      <c r="AG49" s="202">
        <v>0.80000001192092896</v>
      </c>
      <c r="AH49" s="202">
        <v>0</v>
      </c>
      <c r="AI49" s="202">
        <v>30.999999523162806</v>
      </c>
      <c r="AJ49" s="202">
        <v>8.9000000953674299</v>
      </c>
      <c r="AK49" s="202">
        <v>20.399999380111723</v>
      </c>
      <c r="AL49" s="202">
        <v>9.6999998688697886</v>
      </c>
      <c r="AM49" s="202">
        <v>4.9999998807907104</v>
      </c>
    </row>
    <row r="50" spans="2:39">
      <c r="B50" s="202">
        <f t="shared" si="24"/>
        <v>-13</v>
      </c>
      <c r="C50" s="202">
        <v>74.800001204013881</v>
      </c>
      <c r="D50" s="202">
        <v>81.899999953806457</v>
      </c>
      <c r="E50" s="202">
        <v>12.599999770522116</v>
      </c>
      <c r="F50" s="202">
        <v>6.4000000655651128</v>
      </c>
      <c r="G50" s="202">
        <v>4.0000000745058122</v>
      </c>
      <c r="H50" s="202">
        <v>10.90000009536743</v>
      </c>
      <c r="I50" s="202">
        <v>22.300000488758123</v>
      </c>
      <c r="J50" s="202">
        <v>49.199999213218653</v>
      </c>
      <c r="M50" s="202">
        <f t="shared" si="25"/>
        <v>-13</v>
      </c>
      <c r="N50" s="209">
        <v>38.200000762939503</v>
      </c>
      <c r="O50" s="204">
        <v>13.700000382959836</v>
      </c>
      <c r="P50" s="209">
        <v>40.200000002980275</v>
      </c>
      <c r="Q50" s="202">
        <v>0.40000001341104502</v>
      </c>
      <c r="R50" s="202">
        <v>21.299999907612801</v>
      </c>
      <c r="S50" s="202">
        <v>22.200000584125529</v>
      </c>
      <c r="T50" s="202">
        <v>0</v>
      </c>
      <c r="U50" s="209">
        <v>42.499999523162806</v>
      </c>
      <c r="V50" s="202">
        <v>16.699999928474426</v>
      </c>
      <c r="W50" s="209">
        <v>27.399999380111723</v>
      </c>
      <c r="X50" s="209">
        <v>13.999999821186078</v>
      </c>
      <c r="Y50" s="202">
        <v>7.2999998331069902</v>
      </c>
      <c r="Z50" s="202"/>
      <c r="AA50" s="202">
        <f t="shared" si="26"/>
        <v>-13</v>
      </c>
      <c r="AB50" s="202">
        <v>0</v>
      </c>
      <c r="AC50" s="202">
        <v>13.600000381469719</v>
      </c>
      <c r="AD50" s="202">
        <v>31.500000000000039</v>
      </c>
      <c r="AE50" s="202">
        <v>0.30000001192092901</v>
      </c>
      <c r="AF50" s="202">
        <v>6.0999999046325701</v>
      </c>
      <c r="AG50" s="202">
        <v>11.60000020265583</v>
      </c>
      <c r="AH50" s="202">
        <v>0</v>
      </c>
      <c r="AI50" s="202">
        <v>35.899999618530238</v>
      </c>
      <c r="AJ50" s="202">
        <v>12.09999990463257</v>
      </c>
      <c r="AK50" s="202">
        <v>11.499999761581421</v>
      </c>
      <c r="AL50" s="202">
        <v>9.5999997258186394</v>
      </c>
      <c r="AM50" s="202">
        <v>7.2999998331069902</v>
      </c>
    </row>
    <row r="51" spans="2:39">
      <c r="B51" s="202">
        <f t="shared" si="24"/>
        <v>-14</v>
      </c>
      <c r="C51" s="202">
        <v>74.800001204013881</v>
      </c>
      <c r="D51" s="202">
        <v>90.20000014454132</v>
      </c>
      <c r="E51" s="202">
        <v>23.899999961257016</v>
      </c>
      <c r="F51" s="202">
        <v>6.4000000655651128</v>
      </c>
      <c r="G51" s="202">
        <v>4.5000000745058122</v>
      </c>
      <c r="H51" s="202">
        <v>11.700000107288359</v>
      </c>
      <c r="I51" s="202">
        <v>22.300000488758123</v>
      </c>
      <c r="J51" s="202">
        <v>57.899999022483797</v>
      </c>
      <c r="M51" s="202">
        <f t="shared" si="25"/>
        <v>-14</v>
      </c>
      <c r="N51" s="202">
        <v>0</v>
      </c>
      <c r="O51" s="204">
        <v>13.600000381469719</v>
      </c>
      <c r="P51" s="209">
        <v>42.299999952316327</v>
      </c>
      <c r="Q51" s="202">
        <v>0.40000001341104502</v>
      </c>
      <c r="R51" s="202">
        <v>21.099999904632568</v>
      </c>
      <c r="S51" s="202">
        <v>50.800000965595231</v>
      </c>
      <c r="T51" s="202">
        <v>0</v>
      </c>
      <c r="U51" s="209">
        <v>35.899999618530238</v>
      </c>
      <c r="V51" s="202">
        <v>12.999999940395357</v>
      </c>
      <c r="W51" s="209">
        <v>19.799999952316281</v>
      </c>
      <c r="X51" s="209">
        <v>12.699999749660501</v>
      </c>
      <c r="Y51" s="209">
        <v>7.2999998331069902</v>
      </c>
      <c r="Z51" s="202"/>
      <c r="AA51" s="202">
        <f t="shared" si="26"/>
        <v>-14</v>
      </c>
      <c r="AB51" s="202">
        <v>0</v>
      </c>
      <c r="AC51" s="202">
        <v>8.3000001907348597</v>
      </c>
      <c r="AD51" s="202">
        <v>31.300000190734899</v>
      </c>
      <c r="AE51" s="202">
        <v>0.10000000149011599</v>
      </c>
      <c r="AF51" s="202">
        <v>21.099999904632568</v>
      </c>
      <c r="AG51" s="202">
        <v>22.200000584125529</v>
      </c>
      <c r="AH51" s="202">
        <v>0</v>
      </c>
      <c r="AI51" s="202">
        <v>20.19999980926514</v>
      </c>
      <c r="AJ51" s="202">
        <v>12.699999928474428</v>
      </c>
      <c r="AK51" s="202">
        <v>10.299999952316281</v>
      </c>
      <c r="AL51" s="202">
        <v>10.99999976158143</v>
      </c>
      <c r="AM51" s="202">
        <v>4.1999999284744201</v>
      </c>
    </row>
    <row r="52" spans="2:39">
      <c r="B52" s="202">
        <f t="shared" si="24"/>
        <v>-15</v>
      </c>
      <c r="C52" s="202">
        <v>74.800001204013881</v>
      </c>
      <c r="D52" s="202">
        <v>90.20000014454132</v>
      </c>
      <c r="E52" s="202">
        <v>35.399999961257016</v>
      </c>
      <c r="F52" s="202">
        <v>6.4000000655651128</v>
      </c>
      <c r="G52" s="202">
        <v>10.099999979138381</v>
      </c>
      <c r="H52" s="202">
        <v>22.500000298023259</v>
      </c>
      <c r="I52" s="202">
        <v>22.300000488758123</v>
      </c>
      <c r="J52" s="202">
        <v>69.399999022483797</v>
      </c>
      <c r="M52" s="202">
        <f t="shared" si="25"/>
        <v>-15</v>
      </c>
      <c r="N52" s="202">
        <v>0</v>
      </c>
      <c r="O52" s="209">
        <v>8.3000001907348597</v>
      </c>
      <c r="P52" s="209">
        <v>35.90000009536746</v>
      </c>
      <c r="Q52" s="202">
        <v>2.1999999061226863</v>
      </c>
      <c r="R52" s="202">
        <v>21.399999916553497</v>
      </c>
      <c r="S52" s="202">
        <v>58.700001060962656</v>
      </c>
      <c r="T52" s="202">
        <v>0</v>
      </c>
      <c r="U52" s="209">
        <v>20.19999980926514</v>
      </c>
      <c r="V52" s="202">
        <v>13.399999946355821</v>
      </c>
      <c r="W52" s="209">
        <v>19.500000238418568</v>
      </c>
      <c r="X52" s="209">
        <v>13.399999737739572</v>
      </c>
      <c r="Y52" s="202">
        <v>4.1999999284744201</v>
      </c>
      <c r="Z52" s="202"/>
      <c r="AA52" s="202">
        <f t="shared" si="26"/>
        <v>-15</v>
      </c>
      <c r="AB52" s="202">
        <v>0</v>
      </c>
      <c r="AC52" s="202">
        <v>0</v>
      </c>
      <c r="AD52" s="202">
        <v>22.299999952316281</v>
      </c>
      <c r="AE52" s="202">
        <v>0.10000000149011599</v>
      </c>
      <c r="AF52" s="202">
        <v>20.599999904632568</v>
      </c>
      <c r="AG52" s="202">
        <v>50.000000953674302</v>
      </c>
      <c r="AH52" s="202">
        <v>0</v>
      </c>
      <c r="AI52" s="202">
        <v>11.5</v>
      </c>
      <c r="AJ52" s="202">
        <v>8.0999998450279271</v>
      </c>
      <c r="AK52" s="202">
        <v>11.80000019073486</v>
      </c>
      <c r="AL52" s="202">
        <v>5.1999999284744316</v>
      </c>
      <c r="AM52" s="202">
        <v>2.2999999523162802</v>
      </c>
    </row>
    <row r="53" spans="2:39">
      <c r="B53" s="202">
        <f t="shared" si="24"/>
        <v>-16</v>
      </c>
      <c r="C53" s="202">
        <v>74.800001204013881</v>
      </c>
      <c r="D53" s="202">
        <v>90.20000014454132</v>
      </c>
      <c r="E53" s="202">
        <v>43.899999961257016</v>
      </c>
      <c r="F53" s="202">
        <v>6.5000000670552289</v>
      </c>
      <c r="G53" s="202">
        <v>25.099999979138381</v>
      </c>
      <c r="H53" s="202">
        <v>33.100000679492958</v>
      </c>
      <c r="I53" s="202">
        <v>22.300000488758123</v>
      </c>
      <c r="J53" s="202">
        <v>69.399999022483797</v>
      </c>
      <c r="M53" s="202">
        <f t="shared" si="25"/>
        <v>-16</v>
      </c>
      <c r="N53" s="202">
        <v>0</v>
      </c>
      <c r="O53" s="202">
        <v>1.5</v>
      </c>
      <c r="P53" s="209">
        <v>24.89999991655349</v>
      </c>
      <c r="Q53" s="202">
        <v>2.1999999061226863</v>
      </c>
      <c r="R53" s="202">
        <v>23.09999996423722</v>
      </c>
      <c r="S53" s="202">
        <v>62.100000858306871</v>
      </c>
      <c r="T53" s="202">
        <v>0</v>
      </c>
      <c r="U53" s="209">
        <v>11.5</v>
      </c>
      <c r="V53" s="202">
        <v>8.4999998509883916</v>
      </c>
      <c r="W53" s="209">
        <v>16.200000286102288</v>
      </c>
      <c r="X53" s="202">
        <v>6.6999999284744316</v>
      </c>
      <c r="Y53" s="202">
        <v>2.2999999523162802</v>
      </c>
      <c r="Z53" s="202"/>
      <c r="AA53" s="202">
        <f t="shared" si="26"/>
        <v>-16</v>
      </c>
      <c r="AB53" s="202">
        <v>0</v>
      </c>
      <c r="AC53" s="202">
        <v>0</v>
      </c>
      <c r="AD53" s="202">
        <v>13.099999904632561</v>
      </c>
      <c r="AE53" s="202">
        <v>2.1999999061226863</v>
      </c>
      <c r="AF53" s="202">
        <v>15.300000011920929</v>
      </c>
      <c r="AG53" s="202">
        <v>47.100000858306828</v>
      </c>
      <c r="AH53" s="202">
        <v>0</v>
      </c>
      <c r="AI53" s="202">
        <v>0</v>
      </c>
      <c r="AJ53" s="202">
        <v>1.3000000417232509</v>
      </c>
      <c r="AK53" s="202">
        <v>12.70000028610229</v>
      </c>
      <c r="AL53" s="202">
        <v>4.6000000238418615</v>
      </c>
      <c r="AM53" s="202">
        <v>0</v>
      </c>
    </row>
    <row r="54" spans="2:39">
      <c r="B54" s="202">
        <f t="shared" si="24"/>
        <v>-17</v>
      </c>
      <c r="C54" s="202">
        <v>74.800001204013881</v>
      </c>
      <c r="D54" s="202">
        <v>90.20000014454132</v>
      </c>
      <c r="E54" s="202">
        <v>46.199999913573293</v>
      </c>
      <c r="F54" s="202">
        <v>6.5000000670552289</v>
      </c>
      <c r="G54" s="202">
        <v>25.099999979138381</v>
      </c>
      <c r="H54" s="202">
        <v>61.700001060962663</v>
      </c>
      <c r="I54" s="202">
        <v>22.300000488758123</v>
      </c>
      <c r="J54" s="202">
        <v>69.399999022483797</v>
      </c>
      <c r="M54" s="202">
        <f t="shared" si="25"/>
        <v>-17</v>
      </c>
      <c r="N54" s="202">
        <v>0.5</v>
      </c>
      <c r="O54" s="202">
        <v>1.6000000014901159</v>
      </c>
      <c r="P54" s="209">
        <v>13.39999991655349</v>
      </c>
      <c r="Q54" s="202">
        <v>2.1999999061226863</v>
      </c>
      <c r="R54" s="202">
        <v>18.700000107288368</v>
      </c>
      <c r="S54" s="202">
        <v>51.300000667571972</v>
      </c>
      <c r="T54" s="202">
        <v>0</v>
      </c>
      <c r="U54" s="202">
        <v>0.10000000149011599</v>
      </c>
      <c r="V54" s="202">
        <v>1.7000000476837149</v>
      </c>
      <c r="W54" s="209">
        <v>13.300000309944148</v>
      </c>
      <c r="X54" s="202">
        <v>9.6000000238418615</v>
      </c>
      <c r="Y54" s="202">
        <v>0</v>
      </c>
      <c r="Z54" s="202"/>
      <c r="AA54" s="202">
        <f t="shared" si="26"/>
        <v>-17</v>
      </c>
      <c r="AB54" s="202">
        <v>0</v>
      </c>
      <c r="AC54" s="202">
        <v>1.5</v>
      </c>
      <c r="AD54" s="202">
        <v>4.8999999165534893</v>
      </c>
      <c r="AE54" s="202">
        <v>2.0999999046325701</v>
      </c>
      <c r="AF54" s="202">
        <v>2.5000000596046488</v>
      </c>
      <c r="AG54" s="202">
        <v>40.700000286102274</v>
      </c>
      <c r="AH54" s="202">
        <v>0</v>
      </c>
      <c r="AI54" s="202">
        <v>0</v>
      </c>
      <c r="AJ54" s="202">
        <v>0.70000001788139299</v>
      </c>
      <c r="AK54" s="202">
        <v>9.2000002861022896</v>
      </c>
      <c r="AL54" s="202">
        <v>2.3999999761581421</v>
      </c>
      <c r="AM54" s="202">
        <v>0</v>
      </c>
    </row>
    <row r="55" spans="2:39">
      <c r="B55" s="202">
        <f t="shared" si="24"/>
        <v>-18</v>
      </c>
      <c r="C55" s="202">
        <v>74.800001204013881</v>
      </c>
      <c r="D55" s="202">
        <v>90.20000014454132</v>
      </c>
      <c r="E55" s="202">
        <v>48.499999865889571</v>
      </c>
      <c r="F55" s="202">
        <v>8.5999999716877991</v>
      </c>
      <c r="G55" s="202">
        <v>25.39999999105931</v>
      </c>
      <c r="H55" s="202">
        <v>69.600001156330094</v>
      </c>
      <c r="I55" s="202">
        <v>22.300000488758123</v>
      </c>
      <c r="J55" s="202">
        <v>69.399999022483797</v>
      </c>
      <c r="M55" s="202">
        <f t="shared" si="25"/>
        <v>-18</v>
      </c>
      <c r="N55" s="202">
        <v>10.19999980926514</v>
      </c>
      <c r="O55" s="202">
        <v>1.6000000014901159</v>
      </c>
      <c r="P55" s="202">
        <v>5.2999999225139529</v>
      </c>
      <c r="Q55" s="202">
        <v>2.0999999046325701</v>
      </c>
      <c r="R55" s="202">
        <v>12.300000488758098</v>
      </c>
      <c r="S55" s="202">
        <v>40.700000286102274</v>
      </c>
      <c r="T55" s="202">
        <v>0</v>
      </c>
      <c r="U55" s="202">
        <v>0.10000000149011599</v>
      </c>
      <c r="V55" s="202">
        <v>1.3000000268220888</v>
      </c>
      <c r="W55" s="209">
        <v>10.300000309944148</v>
      </c>
      <c r="X55" s="202">
        <v>9.4999998807907122</v>
      </c>
      <c r="Y55" s="202">
        <v>0</v>
      </c>
      <c r="Z55" s="202"/>
      <c r="AA55" s="202">
        <f t="shared" si="26"/>
        <v>-18</v>
      </c>
      <c r="AB55" s="202">
        <v>0.5</v>
      </c>
      <c r="AC55" s="202">
        <v>1.6000000014901159</v>
      </c>
      <c r="AD55" s="202">
        <v>2.5999999642372091</v>
      </c>
      <c r="AE55" s="202">
        <v>2.0999999046325701</v>
      </c>
      <c r="AF55" s="202">
        <v>3.7000001072883686</v>
      </c>
      <c r="AG55" s="202">
        <v>12.09999990463257</v>
      </c>
      <c r="AH55" s="202">
        <v>0</v>
      </c>
      <c r="AI55" s="202">
        <v>0.10000000149011599</v>
      </c>
      <c r="AJ55" s="202">
        <v>0.80000001192092796</v>
      </c>
      <c r="AK55" s="202">
        <v>5.0000001192092878</v>
      </c>
      <c r="AL55" s="202">
        <v>6.5</v>
      </c>
      <c r="AM55" s="202">
        <v>0</v>
      </c>
    </row>
    <row r="56" spans="2:39">
      <c r="B56" s="202">
        <f t="shared" si="24"/>
        <v>-19</v>
      </c>
      <c r="C56" s="202">
        <v>74.800001204013881</v>
      </c>
      <c r="D56" s="202">
        <v>91.70000014454132</v>
      </c>
      <c r="E56" s="202">
        <v>48.7999998778105</v>
      </c>
      <c r="F56" s="202">
        <v>8.5999999716877991</v>
      </c>
      <c r="G56" s="202">
        <v>27.60000003874303</v>
      </c>
      <c r="H56" s="202">
        <v>73.800000965595231</v>
      </c>
      <c r="I56" s="202">
        <v>22.300000488758123</v>
      </c>
      <c r="J56" s="202">
        <v>69.399999022483797</v>
      </c>
      <c r="M56" s="202">
        <f t="shared" si="25"/>
        <v>-19</v>
      </c>
      <c r="N56" s="202">
        <v>18.59999942779541</v>
      </c>
      <c r="O56" s="202">
        <v>1.700000002980232</v>
      </c>
      <c r="P56" s="202">
        <v>12.699999779462814</v>
      </c>
      <c r="Q56" s="202">
        <v>2.0999999046325701</v>
      </c>
      <c r="R56" s="202">
        <v>15.000000536441817</v>
      </c>
      <c r="S56" s="202">
        <v>12.09999990463257</v>
      </c>
      <c r="T56" s="202">
        <v>0</v>
      </c>
      <c r="U56" s="202">
        <v>0.10000000149011599</v>
      </c>
      <c r="V56" s="202">
        <v>1.300000026822089</v>
      </c>
      <c r="W56" s="202">
        <v>6.700000166893008</v>
      </c>
      <c r="X56" s="202">
        <v>8.5999999046325701</v>
      </c>
      <c r="Y56" s="202">
        <v>0</v>
      </c>
      <c r="Z56" s="202"/>
      <c r="AA56" s="202">
        <f t="shared" si="26"/>
        <v>-19</v>
      </c>
      <c r="AB56" s="202">
        <v>10.19999980926514</v>
      </c>
      <c r="AC56" s="202">
        <v>1.6000000014901159</v>
      </c>
      <c r="AD56" s="202">
        <v>0.70000001788139299</v>
      </c>
      <c r="AE56" s="202">
        <v>0</v>
      </c>
      <c r="AF56" s="202">
        <v>12.000000476837169</v>
      </c>
      <c r="AG56" s="202">
        <v>4.1999998092651403</v>
      </c>
      <c r="AH56" s="202">
        <v>0</v>
      </c>
      <c r="AI56" s="202">
        <v>0.10000000149011599</v>
      </c>
      <c r="AJ56" s="202">
        <v>0.60000000894069594</v>
      </c>
      <c r="AK56" s="202">
        <v>1.1000000238418579</v>
      </c>
      <c r="AL56" s="202">
        <v>7.0999999046325701</v>
      </c>
      <c r="AM56" s="202">
        <v>0</v>
      </c>
    </row>
    <row r="57" spans="2:39">
      <c r="B57" s="202">
        <f t="shared" si="24"/>
        <v>-20</v>
      </c>
      <c r="C57" s="202">
        <v>75.300001204013881</v>
      </c>
      <c r="D57" s="202">
        <v>91.800000146031437</v>
      </c>
      <c r="E57" s="202">
        <v>48.7999998778105</v>
      </c>
      <c r="F57" s="202">
        <v>8.5999999716877991</v>
      </c>
      <c r="G57" s="202">
        <v>28.800000086426749</v>
      </c>
      <c r="H57" s="202">
        <v>73.800000965595231</v>
      </c>
      <c r="I57" s="202">
        <v>22.300000488758123</v>
      </c>
      <c r="J57" s="202">
        <v>69.499999023973913</v>
      </c>
      <c r="M57" s="202">
        <f t="shared" si="25"/>
        <v>-20</v>
      </c>
      <c r="N57" s="202">
        <v>18.59999942779541</v>
      </c>
      <c r="O57" s="202">
        <v>2.1000000089406958</v>
      </c>
      <c r="P57" s="202">
        <v>11.099999815225605</v>
      </c>
      <c r="Q57" s="202">
        <v>0.80000001192092896</v>
      </c>
      <c r="R57" s="202">
        <v>14.700000524520888</v>
      </c>
      <c r="S57" s="202">
        <v>4.4999998211860692</v>
      </c>
      <c r="T57" s="202">
        <v>0</v>
      </c>
      <c r="U57" s="202">
        <v>0.10000000149011599</v>
      </c>
      <c r="V57" s="202">
        <v>0.90000002086162501</v>
      </c>
      <c r="W57" s="202">
        <v>9.9999998807907176</v>
      </c>
      <c r="X57" s="202">
        <v>7.0999999046325701</v>
      </c>
      <c r="Y57" s="202">
        <v>0</v>
      </c>
      <c r="Z57" s="202"/>
      <c r="AA57" s="202">
        <f t="shared" si="26"/>
        <v>-20</v>
      </c>
      <c r="AB57" s="202">
        <v>18.59999942779541</v>
      </c>
      <c r="AC57" s="202">
        <v>0.20000000298023199</v>
      </c>
      <c r="AD57" s="202">
        <v>10.099999815225605</v>
      </c>
      <c r="AE57" s="202">
        <v>0</v>
      </c>
      <c r="AF57" s="202">
        <v>12.500000476837169</v>
      </c>
      <c r="AG57" s="202">
        <v>0</v>
      </c>
      <c r="AH57" s="202">
        <v>0</v>
      </c>
      <c r="AI57" s="202">
        <v>0.10000000149011599</v>
      </c>
      <c r="AJ57" s="202">
        <v>0.90000002086162501</v>
      </c>
      <c r="AK57" s="202">
        <v>2.3000000715255782</v>
      </c>
      <c r="AL57" s="202">
        <v>7.0999999046325701</v>
      </c>
      <c r="AM57" s="202">
        <v>0</v>
      </c>
    </row>
    <row r="58" spans="2:39">
      <c r="B58" s="202">
        <f t="shared" si="24"/>
        <v>-21</v>
      </c>
      <c r="C58" s="202">
        <v>85.000001013279018</v>
      </c>
      <c r="D58" s="202">
        <v>91.800000146031437</v>
      </c>
      <c r="E58" s="202">
        <v>49.199999883770964</v>
      </c>
      <c r="F58" s="202">
        <v>8.5999999716877991</v>
      </c>
      <c r="G58" s="202">
        <v>37.400000467896476</v>
      </c>
      <c r="H58" s="202">
        <v>73.800000965595231</v>
      </c>
      <c r="I58" s="202">
        <v>22.300000488758123</v>
      </c>
      <c r="J58" s="202">
        <v>69.499999023973913</v>
      </c>
      <c r="N58" s="202">
        <v>18.59999942779541</v>
      </c>
      <c r="O58" s="202">
        <v>4.699999913573266</v>
      </c>
      <c r="P58" s="202">
        <v>11.099999815225605</v>
      </c>
      <c r="Q58" s="202">
        <v>2.0000000596046492</v>
      </c>
      <c r="R58" s="202">
        <v>12.500000476837169</v>
      </c>
      <c r="S58" s="202">
        <v>0.70000001788139299</v>
      </c>
      <c r="T58" s="202">
        <v>0</v>
      </c>
      <c r="U58" s="202">
        <v>0.10000000149011599</v>
      </c>
      <c r="V58" s="202">
        <v>0.90000002086162501</v>
      </c>
      <c r="W58" s="202">
        <v>9.9999998807907176</v>
      </c>
      <c r="X58" s="202">
        <v>9.2999999523162895</v>
      </c>
      <c r="Y58" s="202">
        <v>0</v>
      </c>
      <c r="Z58" s="202"/>
      <c r="AA58" s="202"/>
      <c r="AD58" s="202"/>
      <c r="AE58" s="202"/>
      <c r="AF58" s="202"/>
      <c r="AI58" s="202"/>
      <c r="AJ58" s="202"/>
      <c r="AM58" s="202"/>
    </row>
    <row r="59" spans="2:39">
      <c r="B59" s="202">
        <f t="shared" si="24"/>
        <v>-22</v>
      </c>
      <c r="C59" s="202">
        <v>93.400000631809291</v>
      </c>
      <c r="D59" s="202">
        <v>91.900000147521553</v>
      </c>
      <c r="E59" s="202">
        <v>58.899999693036108</v>
      </c>
      <c r="F59" s="202">
        <v>8.5999999716877991</v>
      </c>
      <c r="G59" s="202">
        <v>40.100000515580199</v>
      </c>
      <c r="H59" s="202">
        <v>73.800000965595231</v>
      </c>
      <c r="I59" s="202">
        <v>22.300000488758123</v>
      </c>
      <c r="J59" s="202">
        <v>69.499999023973913</v>
      </c>
      <c r="N59" s="202"/>
      <c r="O59" s="202"/>
      <c r="R59" s="202"/>
      <c r="S59" s="202"/>
      <c r="V59" s="202"/>
      <c r="W59" s="202"/>
      <c r="Z59" s="202"/>
      <c r="AA59" s="202"/>
      <c r="AD59" s="202"/>
      <c r="AE59" s="202"/>
      <c r="AF59" s="202"/>
      <c r="AI59" s="202"/>
      <c r="AJ59" s="202"/>
      <c r="AM59" s="202"/>
    </row>
    <row r="60" spans="2:39" ht="43.2">
      <c r="B60" s="202">
        <f t="shared" si="24"/>
        <v>-23</v>
      </c>
      <c r="C60" s="202">
        <v>93.400000631809291</v>
      </c>
      <c r="D60" s="202">
        <v>92.300000153482017</v>
      </c>
      <c r="E60" s="202">
        <v>59.599999681115179</v>
      </c>
      <c r="F60" s="202">
        <v>9.399999983608728</v>
      </c>
      <c r="G60" s="202">
        <v>40.100000515580199</v>
      </c>
      <c r="H60" s="202">
        <v>74.10000097751616</v>
      </c>
      <c r="I60" s="202">
        <v>22.300000488758123</v>
      </c>
      <c r="J60" s="202">
        <v>69.499999023973913</v>
      </c>
      <c r="M60" s="203" t="s">
        <v>205</v>
      </c>
      <c r="N60" s="202" t="s">
        <v>218</v>
      </c>
      <c r="O60" s="202" t="s">
        <v>219</v>
      </c>
      <c r="P60" s="202" t="s">
        <v>217</v>
      </c>
      <c r="Q60" s="202" t="s">
        <v>215</v>
      </c>
      <c r="R60" s="202" t="s">
        <v>216</v>
      </c>
      <c r="S60" s="202" t="s">
        <v>199</v>
      </c>
      <c r="T60" s="202" t="s">
        <v>200</v>
      </c>
      <c r="U60" s="202" t="s">
        <v>201</v>
      </c>
      <c r="V60" s="205" t="s">
        <v>207</v>
      </c>
      <c r="W60" s="205" t="s">
        <v>206</v>
      </c>
      <c r="X60" s="205" t="s">
        <v>208</v>
      </c>
      <c r="Y60" s="202" t="s">
        <v>209</v>
      </c>
      <c r="Z60" s="202"/>
      <c r="AA60" s="202"/>
      <c r="AD60" s="202"/>
      <c r="AE60" s="202"/>
      <c r="AF60" s="202"/>
      <c r="AI60" s="202"/>
      <c r="AJ60" s="202"/>
      <c r="AM60" s="202"/>
    </row>
    <row r="61" spans="2:39">
      <c r="B61" s="202">
        <f t="shared" si="24"/>
        <v>-24</v>
      </c>
      <c r="C61" s="202">
        <v>93.400000631809291</v>
      </c>
      <c r="D61" s="202">
        <v>96.400000058114585</v>
      </c>
      <c r="E61" s="202">
        <v>59.899999693036108</v>
      </c>
      <c r="F61" s="202">
        <v>10.600000031292447</v>
      </c>
      <c r="G61" s="202">
        <v>40.100000515580199</v>
      </c>
      <c r="H61" s="202">
        <v>74.500000983476625</v>
      </c>
      <c r="I61" s="202">
        <v>22.300000488758123</v>
      </c>
      <c r="J61" s="202">
        <v>69.499999023973913</v>
      </c>
      <c r="M61" s="202">
        <v>0</v>
      </c>
      <c r="N61" s="202">
        <v>6.2999999523162895</v>
      </c>
      <c r="O61" s="202">
        <v>17.700000762939499</v>
      </c>
      <c r="P61" s="202">
        <v>0</v>
      </c>
      <c r="Q61" s="202">
        <v>1.20000004768372</v>
      </c>
      <c r="R61" s="202">
        <v>1.20000004768372</v>
      </c>
      <c r="S61" s="202">
        <v>3.7000000476837198</v>
      </c>
      <c r="T61" s="202">
        <v>15.10000020265583</v>
      </c>
      <c r="U61" s="202">
        <v>5.4999998807907122</v>
      </c>
      <c r="V61" s="202">
        <v>7.1999999061226863</v>
      </c>
      <c r="W61" s="202">
        <v>0.10000000149011599</v>
      </c>
      <c r="X61" s="202">
        <v>54.400001145899409</v>
      </c>
      <c r="Y61" s="202">
        <v>0.30000000447034797</v>
      </c>
      <c r="Z61" s="202"/>
      <c r="AA61" s="202"/>
      <c r="AD61" s="202"/>
      <c r="AE61" s="202"/>
      <c r="AF61" s="202"/>
      <c r="AI61" s="202"/>
      <c r="AJ61" s="202"/>
      <c r="AM61" s="202"/>
    </row>
    <row r="62" spans="2:39">
      <c r="B62" s="202">
        <f t="shared" si="24"/>
        <v>-25</v>
      </c>
      <c r="C62" s="202">
        <v>93.400000631809291</v>
      </c>
      <c r="D62" s="202">
        <v>96.400000058114585</v>
      </c>
      <c r="E62" s="202">
        <v>59.899999693036108</v>
      </c>
      <c r="F62" s="202">
        <v>10.600000031292447</v>
      </c>
      <c r="G62" s="202">
        <v>40.100000515580199</v>
      </c>
      <c r="H62" s="202">
        <v>75.200000971555696</v>
      </c>
      <c r="I62" s="202">
        <v>22.300000488758123</v>
      </c>
      <c r="J62" s="202">
        <v>69.499999023973913</v>
      </c>
      <c r="M62" s="202">
        <v>-1</v>
      </c>
      <c r="N62" s="202">
        <v>15.100000143051149</v>
      </c>
      <c r="O62" s="202">
        <v>20.200000762939499</v>
      </c>
      <c r="P62" s="202">
        <v>0</v>
      </c>
      <c r="Q62" s="202">
        <v>1.20000004768372</v>
      </c>
      <c r="R62" s="202">
        <v>2.6000000238418601</v>
      </c>
      <c r="S62" s="202">
        <v>8.6000001430511492</v>
      </c>
      <c r="T62" s="202">
        <v>19.900000393390691</v>
      </c>
      <c r="U62" s="202">
        <v>5.4999998807907122</v>
      </c>
      <c r="V62" s="202">
        <v>7.7999999299645442</v>
      </c>
      <c r="W62" s="202">
        <v>0.20000000298023199</v>
      </c>
      <c r="X62" s="202">
        <v>37.000000573694777</v>
      </c>
      <c r="Y62" s="202">
        <v>1.8000000044703479</v>
      </c>
      <c r="Z62" s="202"/>
      <c r="AA62" s="202"/>
      <c r="AD62" s="202"/>
      <c r="AE62" s="202"/>
      <c r="AF62" s="202"/>
      <c r="AI62" s="202"/>
      <c r="AJ62" s="202"/>
      <c r="AM62" s="202"/>
    </row>
    <row r="63" spans="2:39">
      <c r="B63" s="202">
        <f t="shared" si="24"/>
        <v>-26</v>
      </c>
      <c r="C63" s="202">
        <v>93.400000631809291</v>
      </c>
      <c r="D63" s="202">
        <v>96.400000058114585</v>
      </c>
      <c r="E63" s="202">
        <v>59.899999693036108</v>
      </c>
      <c r="F63" s="202">
        <v>10.600000031292447</v>
      </c>
      <c r="G63" s="202">
        <v>40.100000515580199</v>
      </c>
      <c r="H63" s="202">
        <v>75.200000971555696</v>
      </c>
      <c r="I63" s="202">
        <v>22.400000490248239</v>
      </c>
      <c r="J63" s="202">
        <v>69.499999023973913</v>
      </c>
      <c r="M63" s="202">
        <f t="shared" ref="M63:M81" si="27">M62-1</f>
        <v>-2</v>
      </c>
      <c r="N63" s="202">
        <v>12.800000250339508</v>
      </c>
      <c r="O63" s="202">
        <v>13.199999809265099</v>
      </c>
      <c r="P63" s="202">
        <v>3.2999999523162802</v>
      </c>
      <c r="Q63" s="202">
        <v>1.20000004768372</v>
      </c>
      <c r="R63" s="202">
        <v>3.8000000715255799</v>
      </c>
      <c r="S63" s="202">
        <v>10.90000009536743</v>
      </c>
      <c r="T63" s="202">
        <v>22.00000047683719</v>
      </c>
      <c r="U63" s="202">
        <v>7.3999998569488508</v>
      </c>
      <c r="V63" s="202">
        <v>15.700000025331974</v>
      </c>
      <c r="W63" s="202">
        <v>6.8999998122453725</v>
      </c>
      <c r="X63" s="202">
        <v>33.60000000149018</v>
      </c>
      <c r="Y63" s="202">
        <v>6.3999999091029185</v>
      </c>
      <c r="Z63" s="202"/>
      <c r="AA63" s="202"/>
      <c r="AD63" s="202"/>
      <c r="AE63" s="202"/>
      <c r="AF63" s="202"/>
      <c r="AI63" s="202"/>
      <c r="AJ63" s="202"/>
      <c r="AM63" s="202"/>
    </row>
    <row r="64" spans="2:39">
      <c r="B64" s="202">
        <f t="shared" si="24"/>
        <v>-27</v>
      </c>
      <c r="C64" s="202">
        <v>93.500000633299408</v>
      </c>
      <c r="D64" s="202">
        <v>96.400000058114585</v>
      </c>
      <c r="E64" s="202">
        <v>59.899999693036108</v>
      </c>
      <c r="F64" s="202">
        <v>10.600000031292447</v>
      </c>
      <c r="G64" s="202">
        <v>40.100000515580199</v>
      </c>
      <c r="H64" s="202">
        <v>75.200000971555696</v>
      </c>
      <c r="I64" s="202">
        <v>28.200000680983099</v>
      </c>
      <c r="J64" s="202">
        <v>69.499999023973913</v>
      </c>
      <c r="M64" s="202">
        <f t="shared" si="27"/>
        <v>-3</v>
      </c>
      <c r="N64" s="202">
        <v>12.800000250339508</v>
      </c>
      <c r="O64" s="202">
        <v>40.099999427795396</v>
      </c>
      <c r="P64" s="202">
        <v>3.6999999582767442</v>
      </c>
      <c r="Q64" s="202">
        <v>1.20000004768372</v>
      </c>
      <c r="R64" s="202">
        <v>3.8000000715255799</v>
      </c>
      <c r="S64" s="202">
        <v>10.90000009536743</v>
      </c>
      <c r="T64" s="202">
        <v>7.2000002861022896</v>
      </c>
      <c r="U64" s="202">
        <v>6.5999999046325604</v>
      </c>
      <c r="V64" s="202">
        <v>21.699999928474426</v>
      </c>
      <c r="W64" s="202">
        <v>6.8999998122453725</v>
      </c>
      <c r="X64" s="202">
        <v>36.299999952316341</v>
      </c>
      <c r="Y64" s="202">
        <v>6.2999999076128024</v>
      </c>
      <c r="Z64" s="202"/>
      <c r="AA64" s="202"/>
      <c r="AD64" s="202"/>
      <c r="AE64" s="202"/>
      <c r="AF64" s="202"/>
      <c r="AI64" s="202"/>
      <c r="AJ64" s="202"/>
      <c r="AM64" s="202"/>
    </row>
    <row r="65" spans="2:39">
      <c r="B65" s="202">
        <f t="shared" si="24"/>
        <v>-28</v>
      </c>
      <c r="C65" s="202">
        <v>94.800000585615692</v>
      </c>
      <c r="D65" s="202">
        <v>96.400000058114585</v>
      </c>
      <c r="E65" s="202">
        <v>59.899999693036108</v>
      </c>
      <c r="F65" s="202">
        <v>10.600000031292447</v>
      </c>
      <c r="G65" s="202">
        <v>40.100000515580199</v>
      </c>
      <c r="H65" s="202">
        <v>75.200000971555696</v>
      </c>
      <c r="I65" s="202">
        <v>33.200000680983095</v>
      </c>
      <c r="J65" s="202">
        <v>70.599999047815771</v>
      </c>
      <c r="M65" s="202">
        <f t="shared" si="27"/>
        <v>-4</v>
      </c>
      <c r="N65" s="202">
        <v>19.000000059604648</v>
      </c>
      <c r="O65" s="202">
        <v>55.999999046325698</v>
      </c>
      <c r="P65" s="202">
        <v>3.6999999582767442</v>
      </c>
      <c r="Q65" s="202">
        <v>1.20000004768372</v>
      </c>
      <c r="R65" s="202">
        <v>3.8000000715255799</v>
      </c>
      <c r="S65" s="202">
        <v>10.90000009536743</v>
      </c>
      <c r="T65" s="202">
        <v>7.2000002861022896</v>
      </c>
      <c r="U65" s="204">
        <v>10.799999713897702</v>
      </c>
      <c r="V65" s="202">
        <v>19.5</v>
      </c>
      <c r="W65" s="202">
        <v>6.8999998122453725</v>
      </c>
      <c r="X65" s="202">
        <v>36.799999952316341</v>
      </c>
      <c r="Y65" s="202">
        <v>6.3999999091029185</v>
      </c>
      <c r="Z65" s="202"/>
      <c r="AA65" s="202"/>
      <c r="AD65" s="202"/>
      <c r="AE65" s="202"/>
      <c r="AF65" s="202"/>
      <c r="AI65" s="202"/>
      <c r="AJ65" s="202"/>
      <c r="AM65" s="202"/>
    </row>
    <row r="66" spans="2:39">
      <c r="B66" s="202">
        <f t="shared" si="24"/>
        <v>-29</v>
      </c>
      <c r="C66" s="202">
        <v>98.200000680983123</v>
      </c>
      <c r="D66" s="202">
        <v>96.400000058114585</v>
      </c>
      <c r="E66" s="202">
        <v>59.899999693036108</v>
      </c>
      <c r="F66" s="202">
        <v>10.600000031292447</v>
      </c>
      <c r="G66" s="202">
        <v>40.200000517070315</v>
      </c>
      <c r="H66" s="202">
        <v>76.200000971555696</v>
      </c>
      <c r="I66" s="202">
        <v>33.200000680983095</v>
      </c>
      <c r="J66" s="202">
        <v>71.299999035894842</v>
      </c>
      <c r="M66" s="202">
        <f t="shared" si="27"/>
        <v>-5</v>
      </c>
      <c r="N66" s="202">
        <v>22.200000107288361</v>
      </c>
      <c r="O66" s="202">
        <v>58.799998998641975</v>
      </c>
      <c r="P66" s="202">
        <v>3.6999999582767442</v>
      </c>
      <c r="Q66" s="202">
        <v>0</v>
      </c>
      <c r="R66" s="202">
        <v>2.6000000238418601</v>
      </c>
      <c r="S66" s="202">
        <v>7.2000000476837105</v>
      </c>
      <c r="T66" s="209">
        <v>7.2000002861022896</v>
      </c>
      <c r="U66" s="204">
        <v>13.999999761581421</v>
      </c>
      <c r="V66" s="202">
        <v>27.699999809265101</v>
      </c>
      <c r="W66" s="202">
        <v>6.7999998107552564</v>
      </c>
      <c r="X66" s="202">
        <v>39.700000047683773</v>
      </c>
      <c r="Y66" s="202">
        <v>6.3999999091029185</v>
      </c>
      <c r="Z66" s="202"/>
      <c r="AA66" s="202"/>
      <c r="AD66" s="202"/>
      <c r="AE66" s="202"/>
      <c r="AF66" s="202"/>
      <c r="AI66" s="202"/>
      <c r="AJ66" s="202"/>
      <c r="AM66" s="202"/>
    </row>
    <row r="67" spans="2:39">
      <c r="B67" s="202"/>
      <c r="M67" s="202">
        <f t="shared" si="27"/>
        <v>-6</v>
      </c>
      <c r="N67" s="202">
        <v>21.500000298023231</v>
      </c>
      <c r="O67" s="202">
        <v>56.299998998641975</v>
      </c>
      <c r="P67" s="202">
        <v>3.6999999582767442</v>
      </c>
      <c r="Q67" s="202">
        <v>4.5</v>
      </c>
      <c r="R67" s="202">
        <v>1.20000004768372</v>
      </c>
      <c r="S67" s="202">
        <v>2.2999999523162802</v>
      </c>
      <c r="T67" s="202">
        <v>2.4000000953674299</v>
      </c>
      <c r="U67" s="204">
        <v>17.299999713897702</v>
      </c>
      <c r="V67" s="202">
        <v>27.099999785423243</v>
      </c>
      <c r="W67" s="202">
        <v>6.6999998092651403</v>
      </c>
      <c r="X67" s="202">
        <v>39.499999761581485</v>
      </c>
      <c r="Y67" s="202">
        <v>5.4999999329447764</v>
      </c>
      <c r="Z67" s="202"/>
      <c r="AB67"/>
      <c r="AD67" s="202"/>
      <c r="AK67"/>
      <c r="AL67"/>
    </row>
    <row r="68" spans="2:39">
      <c r="M68" s="202">
        <f t="shared" si="27"/>
        <v>-7</v>
      </c>
      <c r="N68" s="202">
        <v>21.200000286102302</v>
      </c>
      <c r="O68" s="202">
        <v>45.599999189376874</v>
      </c>
      <c r="P68" s="202">
        <v>0.40000000596046398</v>
      </c>
      <c r="Q68" s="202">
        <v>4.9000000059604636</v>
      </c>
      <c r="R68" s="202">
        <v>0</v>
      </c>
      <c r="S68" s="202">
        <v>0</v>
      </c>
      <c r="T68" s="202">
        <v>0</v>
      </c>
      <c r="U68" s="204">
        <v>18.599999666213993</v>
      </c>
      <c r="V68" s="202">
        <v>19.299999691545928</v>
      </c>
      <c r="W68" s="202">
        <v>0.40000000596046398</v>
      </c>
      <c r="X68" s="202">
        <v>29.499999761581439</v>
      </c>
      <c r="Y68" s="202">
        <v>0.90000002831220605</v>
      </c>
      <c r="Z68" s="202"/>
      <c r="AB68"/>
      <c r="AD68" s="202"/>
      <c r="AK68"/>
      <c r="AL68"/>
    </row>
    <row r="69" spans="2:39">
      <c r="M69" s="202">
        <f t="shared" si="27"/>
        <v>-8</v>
      </c>
      <c r="N69" s="202">
        <v>58.900001049041805</v>
      </c>
      <c r="O69" s="202">
        <v>18.799999572336695</v>
      </c>
      <c r="P69" s="202">
        <v>0.20000000298023199</v>
      </c>
      <c r="Q69" s="202">
        <v>4.9000000059604636</v>
      </c>
      <c r="R69" s="202">
        <v>0.20000000298023199</v>
      </c>
      <c r="S69" s="202">
        <v>0</v>
      </c>
      <c r="T69" s="202">
        <v>0</v>
      </c>
      <c r="U69" s="204">
        <v>22.899999618530281</v>
      </c>
      <c r="V69" s="202">
        <v>17.199999786913356</v>
      </c>
      <c r="W69" s="202">
        <v>12.799999624490765</v>
      </c>
      <c r="X69" s="202">
        <v>28.899999856948881</v>
      </c>
      <c r="Y69" s="202">
        <v>0.90000002831220605</v>
      </c>
      <c r="Z69" s="202"/>
      <c r="AB69"/>
      <c r="AD69" s="202"/>
      <c r="AK69"/>
      <c r="AL69"/>
    </row>
    <row r="70" spans="2:39">
      <c r="M70" s="202">
        <f t="shared" si="27"/>
        <v>-9</v>
      </c>
      <c r="N70" s="202">
        <v>52.700001239776668</v>
      </c>
      <c r="O70" s="202">
        <v>8.2000001445412565</v>
      </c>
      <c r="P70" s="209">
        <v>8.8999998122453725</v>
      </c>
      <c r="Q70" s="209">
        <v>5.2000000178813934</v>
      </c>
      <c r="R70" s="202">
        <v>0.20000000298023199</v>
      </c>
      <c r="S70" s="202">
        <v>0</v>
      </c>
      <c r="T70" s="202">
        <v>0</v>
      </c>
      <c r="U70" s="204">
        <v>32.899999618530238</v>
      </c>
      <c r="V70" s="202">
        <v>15.799999810755216</v>
      </c>
      <c r="W70" s="202">
        <v>17.499999433755903</v>
      </c>
      <c r="X70" s="202">
        <v>15.800000250339508</v>
      </c>
      <c r="Y70" s="202">
        <v>3.8999999314546598</v>
      </c>
      <c r="Z70" s="202"/>
      <c r="AB70"/>
      <c r="AD70" s="202"/>
      <c r="AK70"/>
      <c r="AL70"/>
    </row>
    <row r="71" spans="2:39">
      <c r="M71" s="202">
        <f t="shared" si="27"/>
        <v>-10</v>
      </c>
      <c r="N71" s="202">
        <v>46.300001144409237</v>
      </c>
      <c r="O71" s="202">
        <v>13.700000382959836</v>
      </c>
      <c r="P71" s="209">
        <v>20.200000002980275</v>
      </c>
      <c r="Q71" s="202">
        <v>5.2000000178813934</v>
      </c>
      <c r="R71" s="202">
        <v>0.70000000298023202</v>
      </c>
      <c r="S71" s="202">
        <v>0.80000001192092896</v>
      </c>
      <c r="T71" s="202">
        <v>0</v>
      </c>
      <c r="U71" s="204">
        <v>38.399999380111652</v>
      </c>
      <c r="V71" s="202">
        <v>9.000000096857546</v>
      </c>
      <c r="W71" s="202">
        <v>20.799999386072187</v>
      </c>
      <c r="X71" s="202">
        <v>19.59999996423722</v>
      </c>
      <c r="Y71" s="202">
        <v>5.5999999046325684</v>
      </c>
      <c r="Z71" s="202"/>
      <c r="AB71"/>
      <c r="AD71" s="202"/>
      <c r="AK71"/>
      <c r="AL71"/>
    </row>
    <row r="72" spans="2:39">
      <c r="M72" s="202">
        <f t="shared" si="27"/>
        <v>-11</v>
      </c>
      <c r="N72" s="202">
        <v>38.200000762939503</v>
      </c>
      <c r="O72" s="202">
        <v>13.700000382959836</v>
      </c>
      <c r="P72" s="209">
        <v>31.700000002980271</v>
      </c>
      <c r="Q72" s="202">
        <v>0.70000001788139299</v>
      </c>
      <c r="R72" s="209">
        <v>6.2999999076128024</v>
      </c>
      <c r="S72" s="209">
        <v>11.60000020265583</v>
      </c>
      <c r="T72" s="202">
        <v>0</v>
      </c>
      <c r="U72" s="204">
        <v>46.599999427795375</v>
      </c>
      <c r="V72" s="202">
        <v>16.199999906122684</v>
      </c>
      <c r="W72" s="202">
        <v>24.299999386072187</v>
      </c>
      <c r="X72" s="202">
        <v>17.59999996423722</v>
      </c>
      <c r="Y72" s="202">
        <v>7.2999998331069902</v>
      </c>
      <c r="Z72" s="202"/>
      <c r="AB72"/>
      <c r="AD72" s="202"/>
      <c r="AK72"/>
      <c r="AL72"/>
    </row>
    <row r="73" spans="2:39">
      <c r="M73" s="202">
        <f t="shared" si="27"/>
        <v>-12</v>
      </c>
      <c r="N73" s="209">
        <v>38.200000762939503</v>
      </c>
      <c r="O73" s="202">
        <v>13.700000382959836</v>
      </c>
      <c r="P73" s="209">
        <v>40.200000002980275</v>
      </c>
      <c r="Q73" s="202">
        <v>0.40000001341104502</v>
      </c>
      <c r="R73" s="202">
        <v>21.299999907612801</v>
      </c>
      <c r="S73" s="202">
        <v>22.200000584125529</v>
      </c>
      <c r="T73" s="202">
        <v>0</v>
      </c>
      <c r="U73" s="204">
        <v>42.499999523162806</v>
      </c>
      <c r="V73" s="202">
        <v>16.699999928474426</v>
      </c>
      <c r="W73" s="202">
        <v>27.399999380111723</v>
      </c>
      <c r="X73" s="202">
        <v>13.999999821186078</v>
      </c>
      <c r="Y73" s="202">
        <v>7.2999998331069902</v>
      </c>
      <c r="Z73" s="202"/>
      <c r="AB73"/>
      <c r="AD73" s="202"/>
      <c r="AK73"/>
      <c r="AL73"/>
    </row>
    <row r="74" spans="2:39">
      <c r="M74" s="202">
        <f t="shared" si="27"/>
        <v>-13</v>
      </c>
      <c r="N74" s="202">
        <v>0</v>
      </c>
      <c r="O74" s="202">
        <v>13.600000381469719</v>
      </c>
      <c r="P74" s="209">
        <v>42.299999952316327</v>
      </c>
      <c r="Q74" s="202">
        <v>0.40000001341104502</v>
      </c>
      <c r="R74" s="202">
        <v>21.099999904632568</v>
      </c>
      <c r="S74" s="202">
        <v>50.800000965595231</v>
      </c>
      <c r="T74" s="202">
        <v>0</v>
      </c>
      <c r="U74" s="204">
        <v>35.899999618530238</v>
      </c>
      <c r="V74" s="202">
        <v>12.999999940395357</v>
      </c>
      <c r="W74" s="202">
        <v>19.799999952316281</v>
      </c>
      <c r="X74" s="202">
        <v>12.699999749660501</v>
      </c>
      <c r="Y74" s="209">
        <v>7.2999998331069902</v>
      </c>
      <c r="Z74" s="202"/>
      <c r="AB74"/>
      <c r="AD74" s="202"/>
      <c r="AK74"/>
      <c r="AL74"/>
    </row>
    <row r="75" spans="2:39">
      <c r="M75" s="202">
        <f t="shared" si="27"/>
        <v>-14</v>
      </c>
      <c r="N75" s="202">
        <v>0</v>
      </c>
      <c r="O75" s="209">
        <v>8.3000001907348597</v>
      </c>
      <c r="P75" s="209">
        <v>35.90000009536746</v>
      </c>
      <c r="Q75" s="202">
        <v>2.1999999061226863</v>
      </c>
      <c r="R75" s="202">
        <v>21.399999916553497</v>
      </c>
      <c r="S75" s="202">
        <v>58.700001060962656</v>
      </c>
      <c r="T75" s="202">
        <v>0</v>
      </c>
      <c r="U75" s="204">
        <v>20.19999980926514</v>
      </c>
      <c r="V75" s="202">
        <v>13.399999946355821</v>
      </c>
      <c r="W75" s="202">
        <v>19.500000238418568</v>
      </c>
      <c r="X75" s="202">
        <v>13.399999737739572</v>
      </c>
      <c r="Y75" s="202">
        <v>4.1999999284744201</v>
      </c>
    </row>
    <row r="76" spans="2:39">
      <c r="M76" s="202">
        <f t="shared" si="27"/>
        <v>-15</v>
      </c>
      <c r="N76" s="202">
        <v>0</v>
      </c>
      <c r="O76" s="202">
        <v>1.5</v>
      </c>
      <c r="P76" s="209">
        <v>24.89999991655349</v>
      </c>
      <c r="Q76" s="202">
        <v>2.1999999061226863</v>
      </c>
      <c r="R76" s="202">
        <v>23.09999996423722</v>
      </c>
      <c r="S76" s="202">
        <v>62.100000858306871</v>
      </c>
      <c r="T76" s="202">
        <v>0</v>
      </c>
      <c r="U76" s="209">
        <v>11.5</v>
      </c>
      <c r="V76" s="209">
        <v>8.4999998509883916</v>
      </c>
      <c r="W76" s="202">
        <v>16.200000286102288</v>
      </c>
      <c r="X76" s="202">
        <v>6.6999999284744316</v>
      </c>
      <c r="Y76" s="202">
        <v>2.2999999523162802</v>
      </c>
    </row>
    <row r="77" spans="2:39">
      <c r="M77" s="202">
        <f t="shared" si="27"/>
        <v>-16</v>
      </c>
      <c r="N77" s="202">
        <v>0.5</v>
      </c>
      <c r="O77" s="202">
        <v>1.6000000014901159</v>
      </c>
      <c r="P77" s="209">
        <v>13.39999991655349</v>
      </c>
      <c r="Q77" s="202">
        <v>2.1999999061226863</v>
      </c>
      <c r="R77" s="202">
        <v>18.700000107288368</v>
      </c>
      <c r="S77" s="202">
        <v>51.300000667571972</v>
      </c>
      <c r="T77" s="202">
        <v>0</v>
      </c>
      <c r="U77" s="202">
        <v>0.10000000149011599</v>
      </c>
      <c r="V77" s="202">
        <v>1.7000000476837149</v>
      </c>
      <c r="W77" s="202">
        <v>13.300000309944148</v>
      </c>
      <c r="X77" s="202">
        <v>9.6000000238418615</v>
      </c>
      <c r="Y77" s="202">
        <v>0</v>
      </c>
    </row>
    <row r="78" spans="2:39">
      <c r="M78" s="202">
        <f t="shared" si="27"/>
        <v>-17</v>
      </c>
      <c r="N78" s="202">
        <v>10.19999980926514</v>
      </c>
      <c r="O78" s="202">
        <v>1.6000000014901159</v>
      </c>
      <c r="P78" s="202">
        <v>5.2999999225139529</v>
      </c>
      <c r="Q78" s="202">
        <v>2.0999999046325701</v>
      </c>
      <c r="R78" s="202">
        <v>12.300000488758098</v>
      </c>
      <c r="S78" s="202">
        <v>40.700000286102274</v>
      </c>
      <c r="T78" s="202">
        <v>0</v>
      </c>
      <c r="U78" s="202">
        <v>0.10000000149011599</v>
      </c>
      <c r="V78" s="202">
        <v>1.3000000268220888</v>
      </c>
      <c r="W78" s="202">
        <v>10.300000309944148</v>
      </c>
      <c r="X78" s="202">
        <v>9.4999998807907122</v>
      </c>
      <c r="Y78" s="202">
        <v>0</v>
      </c>
    </row>
    <row r="79" spans="2:39">
      <c r="M79" s="202">
        <f t="shared" si="27"/>
        <v>-18</v>
      </c>
      <c r="N79" s="202">
        <v>18.59999942779541</v>
      </c>
      <c r="O79" s="202">
        <v>1.700000002980232</v>
      </c>
      <c r="P79" s="202">
        <v>12.699999779462814</v>
      </c>
      <c r="Q79" s="202">
        <v>2.0999999046325701</v>
      </c>
      <c r="R79" s="202">
        <v>15.000000536441817</v>
      </c>
      <c r="S79" s="202">
        <v>12.09999990463257</v>
      </c>
      <c r="T79" s="202">
        <v>0</v>
      </c>
      <c r="U79" s="202">
        <v>0.10000000149011599</v>
      </c>
      <c r="V79" s="202">
        <v>1.300000026822089</v>
      </c>
      <c r="W79" s="202">
        <v>6.700000166893008</v>
      </c>
      <c r="X79" s="202">
        <v>8.5999999046325701</v>
      </c>
      <c r="Y79" s="202">
        <v>0</v>
      </c>
    </row>
    <row r="80" spans="2:39">
      <c r="M80" s="202">
        <f t="shared" si="27"/>
        <v>-19</v>
      </c>
      <c r="N80" s="202">
        <v>18.59999942779541</v>
      </c>
      <c r="O80" s="202">
        <v>2.1000000089406958</v>
      </c>
      <c r="P80" s="202">
        <v>11.099999815225605</v>
      </c>
      <c r="Q80" s="202">
        <v>0.80000001192092896</v>
      </c>
      <c r="R80" s="202">
        <v>14.700000524520888</v>
      </c>
      <c r="S80" s="202">
        <v>4.4999998211860692</v>
      </c>
      <c r="T80" s="202">
        <v>0</v>
      </c>
      <c r="U80" s="202">
        <v>0.10000000149011599</v>
      </c>
      <c r="V80" s="202">
        <v>0.90000002086162501</v>
      </c>
      <c r="W80" s="202">
        <v>9.9999998807907176</v>
      </c>
      <c r="X80" s="202">
        <v>7.0999999046325701</v>
      </c>
      <c r="Y80" s="202">
        <v>0</v>
      </c>
    </row>
    <row r="81" spans="13:25">
      <c r="M81" s="202">
        <f t="shared" si="27"/>
        <v>-20</v>
      </c>
      <c r="N81" s="202">
        <v>18.59999942779541</v>
      </c>
      <c r="O81" s="202">
        <v>4.699999913573266</v>
      </c>
      <c r="P81" s="202">
        <v>11.099999815225605</v>
      </c>
      <c r="Q81" s="202">
        <v>2.0000000596046492</v>
      </c>
      <c r="R81" s="202">
        <v>12.500000476837169</v>
      </c>
      <c r="S81" s="202">
        <v>0.70000001788139299</v>
      </c>
      <c r="T81" s="202">
        <v>0</v>
      </c>
      <c r="U81" s="202">
        <v>0.10000000149011599</v>
      </c>
      <c r="V81" s="202">
        <v>0.90000002086162501</v>
      </c>
      <c r="W81" s="202">
        <v>9.9999998807907176</v>
      </c>
      <c r="X81" s="202">
        <v>9.2999999523162895</v>
      </c>
      <c r="Y81" s="202">
        <v>0</v>
      </c>
    </row>
    <row r="82" spans="13:25">
      <c r="M82" s="202">
        <v>-21</v>
      </c>
      <c r="N82" s="202">
        <v>18.09999942779541</v>
      </c>
      <c r="O82" s="202">
        <v>4.5999999120831498</v>
      </c>
      <c r="P82" s="202">
        <v>11.099999815225605</v>
      </c>
      <c r="Q82" s="202">
        <v>2.0000000596046492</v>
      </c>
      <c r="R82" s="202">
        <v>11.300000429153449</v>
      </c>
      <c r="S82" s="202">
        <v>1.400000005960464</v>
      </c>
      <c r="T82" s="202">
        <v>0</v>
      </c>
      <c r="U82" s="202">
        <v>0</v>
      </c>
      <c r="V82" s="202">
        <v>0.60000001639127698</v>
      </c>
      <c r="W82" s="202">
        <v>9.4999998584389758</v>
      </c>
      <c r="X82" s="202">
        <v>5.6999999284744298</v>
      </c>
      <c r="Y82" s="202">
        <v>0</v>
      </c>
    </row>
    <row r="101" spans="14:23">
      <c r="N101" s="202"/>
      <c r="O101" s="202"/>
      <c r="R101" s="202"/>
      <c r="S101" s="202"/>
      <c r="V101" s="202"/>
      <c r="W101" s="202"/>
    </row>
    <row r="102" spans="14:23">
      <c r="N102" s="202"/>
      <c r="O102" s="202"/>
      <c r="R102" s="202"/>
      <c r="S102" s="202"/>
      <c r="V102" s="202"/>
      <c r="W102" s="202"/>
    </row>
    <row r="103" spans="14:23">
      <c r="N103" s="202"/>
      <c r="O103" s="202"/>
      <c r="R103" s="202"/>
      <c r="S103" s="202"/>
      <c r="V103" s="202"/>
      <c r="W103" s="202"/>
    </row>
    <row r="104" spans="14:23">
      <c r="N104" s="202"/>
      <c r="O104" s="202"/>
      <c r="R104" s="202"/>
      <c r="S104" s="202"/>
      <c r="V104" s="202"/>
      <c r="W104" s="202"/>
    </row>
    <row r="105" spans="14:23">
      <c r="N105" s="202"/>
      <c r="O105" s="202"/>
      <c r="R105" s="202"/>
      <c r="S105" s="202"/>
      <c r="V105" s="202"/>
      <c r="W105" s="202"/>
    </row>
    <row r="106" spans="14:23">
      <c r="N106" s="202"/>
      <c r="O106" s="202"/>
      <c r="R106" s="202"/>
      <c r="S106" s="202"/>
      <c r="V106" s="202"/>
      <c r="W106" s="202"/>
    </row>
    <row r="107" spans="14:23">
      <c r="N107" s="202"/>
      <c r="O107" s="202"/>
      <c r="R107" s="202"/>
      <c r="S107" s="202"/>
      <c r="V107" s="202"/>
      <c r="W107" s="202"/>
    </row>
    <row r="108" spans="14:23">
      <c r="N108" s="202"/>
      <c r="O108" s="202"/>
      <c r="R108" s="202"/>
      <c r="S108" s="202"/>
      <c r="V108" s="202"/>
      <c r="W108" s="202"/>
    </row>
  </sheetData>
  <sortState xmlns:xlrd2="http://schemas.microsoft.com/office/spreadsheetml/2017/richdata2" ref="B2:AX31">
    <sortCondition descending="1" ref="AH2:AH31"/>
  </sortState>
  <pageMargins left="0.7" right="0.7" top="0.75" bottom="0.75" header="0.3" footer="0.3"/>
  <pageSetup paperSize="9" orientation="portrait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Y34"/>
  <sheetViews>
    <sheetView zoomScale="130" zoomScaleNormal="130" zoomScalePageLayoutView="130" workbookViewId="0">
      <selection activeCell="E7" sqref="E7"/>
    </sheetView>
  </sheetViews>
  <sheetFormatPr defaultColWidth="8.77734375" defaultRowHeight="14.4"/>
  <cols>
    <col min="21" max="21" width="10.44140625" bestFit="1" customWidth="1"/>
  </cols>
  <sheetData>
    <row r="1" spans="1:51">
      <c r="A1" s="300" t="s">
        <v>359</v>
      </c>
      <c r="B1" s="300"/>
      <c r="C1" s="300"/>
      <c r="D1" s="300"/>
      <c r="E1" s="300"/>
      <c r="F1" s="300"/>
      <c r="G1" s="300"/>
      <c r="H1" s="300"/>
      <c r="I1" s="300"/>
      <c r="J1" s="300"/>
      <c r="K1" s="300"/>
      <c r="L1" s="300"/>
      <c r="M1" s="300"/>
      <c r="N1" s="300"/>
      <c r="O1" s="300"/>
      <c r="P1" s="300"/>
      <c r="Q1" s="300"/>
      <c r="R1" s="300"/>
      <c r="S1" s="300"/>
      <c r="T1" s="300"/>
      <c r="U1" s="300"/>
      <c r="V1" s="300"/>
      <c r="W1" s="300"/>
      <c r="X1" s="300"/>
      <c r="Y1" s="300"/>
      <c r="Z1" s="300"/>
      <c r="AA1" s="300"/>
      <c r="AB1" s="300"/>
      <c r="AC1" s="300"/>
      <c r="AD1" s="300"/>
      <c r="AE1" s="300"/>
      <c r="AF1" s="300"/>
      <c r="AG1" s="300"/>
      <c r="AH1" s="300"/>
      <c r="AI1" s="300"/>
      <c r="AJ1" s="300"/>
      <c r="AK1" s="300"/>
      <c r="AL1" s="300"/>
      <c r="AM1" s="300"/>
      <c r="AN1" s="300"/>
      <c r="AO1" s="300"/>
      <c r="AP1" s="300"/>
      <c r="AQ1" s="300"/>
      <c r="AR1" s="300"/>
      <c r="AS1" s="300"/>
      <c r="AT1" s="43"/>
      <c r="AU1" s="300"/>
      <c r="AV1" s="300"/>
      <c r="AW1" s="300"/>
      <c r="AX1" s="43"/>
      <c r="AY1" s="43"/>
    </row>
    <row r="2" spans="1:51">
      <c r="A2" s="301" t="s">
        <v>360</v>
      </c>
      <c r="B2" s="43" t="s">
        <v>361</v>
      </c>
      <c r="C2" s="43" t="s">
        <v>362</v>
      </c>
      <c r="D2" s="43"/>
      <c r="E2" s="301"/>
      <c r="F2" s="43"/>
      <c r="G2" s="43"/>
      <c r="H2" s="43"/>
      <c r="I2" s="301"/>
      <c r="J2" s="43"/>
      <c r="K2" s="43"/>
      <c r="L2" s="43"/>
      <c r="M2" s="301"/>
      <c r="N2" s="43"/>
      <c r="O2" s="43"/>
      <c r="P2" s="43"/>
      <c r="Q2" s="301"/>
      <c r="R2" s="43"/>
      <c r="S2" s="43"/>
      <c r="T2" s="43"/>
      <c r="U2" s="302"/>
      <c r="V2" s="43"/>
      <c r="W2" s="43"/>
      <c r="X2" s="43"/>
      <c r="Y2" s="301"/>
      <c r="Z2" s="43"/>
      <c r="AA2" s="43"/>
      <c r="AB2" s="43"/>
      <c r="AC2" s="301"/>
      <c r="AD2" s="43"/>
      <c r="AE2" s="43"/>
      <c r="AF2" s="43"/>
      <c r="AG2" s="43"/>
      <c r="AH2" s="301"/>
      <c r="AI2" s="43"/>
      <c r="AJ2" s="43"/>
      <c r="AK2" s="43"/>
      <c r="AL2" s="301"/>
      <c r="AM2" s="43"/>
      <c r="AN2" s="43"/>
      <c r="AO2" s="43"/>
      <c r="AP2" s="301"/>
      <c r="AQ2" s="43"/>
      <c r="AR2" s="43"/>
      <c r="AS2" s="43"/>
      <c r="AT2" s="301"/>
      <c r="AU2" s="43"/>
      <c r="AV2" s="43"/>
      <c r="AW2" s="43"/>
      <c r="AX2" s="43"/>
      <c r="AY2" s="43"/>
    </row>
    <row r="3" spans="1:51">
      <c r="A3" s="43">
        <v>12</v>
      </c>
      <c r="B3" s="43">
        <v>24</v>
      </c>
      <c r="C3" s="43">
        <f>B3-(B3-A3)/4</f>
        <v>21</v>
      </c>
      <c r="D3" s="43"/>
      <c r="E3" s="303"/>
      <c r="F3" s="43"/>
      <c r="G3" s="43"/>
      <c r="H3" s="43"/>
      <c r="I3" s="303"/>
      <c r="J3" s="43"/>
      <c r="K3" s="43"/>
      <c r="L3" s="43"/>
      <c r="M3" s="303"/>
      <c r="N3" s="43"/>
      <c r="O3" s="43"/>
      <c r="P3" s="43"/>
      <c r="Q3" s="303"/>
      <c r="R3" s="43"/>
      <c r="S3" s="43"/>
      <c r="T3" s="43"/>
      <c r="U3" s="303"/>
      <c r="V3" s="43"/>
      <c r="W3" s="43"/>
      <c r="X3" s="43"/>
      <c r="Y3" s="301"/>
      <c r="Z3" s="43"/>
      <c r="AA3" s="43"/>
      <c r="AB3" s="43"/>
      <c r="AC3" s="301"/>
      <c r="AD3" s="43"/>
      <c r="AE3" s="43"/>
      <c r="AF3" s="43"/>
      <c r="AG3" s="43"/>
      <c r="AH3" s="303"/>
      <c r="AI3" s="43"/>
      <c r="AJ3" s="43"/>
      <c r="AK3" s="43"/>
      <c r="AL3" s="303"/>
      <c r="AM3" s="43"/>
      <c r="AN3" s="43"/>
      <c r="AO3" s="43"/>
      <c r="AP3" s="303"/>
      <c r="AQ3" s="43"/>
      <c r="AR3" s="43"/>
      <c r="AS3" s="43"/>
      <c r="AT3" s="301"/>
      <c r="AU3" s="43"/>
      <c r="AV3" s="43"/>
      <c r="AW3" s="43"/>
      <c r="AX3" s="43"/>
      <c r="AY3" s="43"/>
    </row>
    <row r="4" spans="1:51">
      <c r="A4" s="43">
        <v>9</v>
      </c>
      <c r="B4" s="43">
        <v>21</v>
      </c>
      <c r="C4" s="43">
        <f t="shared" ref="C4:C5" si="0">B4-(B4-A4)/4</f>
        <v>18</v>
      </c>
      <c r="D4" s="43"/>
      <c r="E4" s="303"/>
      <c r="F4" s="43"/>
      <c r="G4" s="43"/>
      <c r="H4" s="43"/>
      <c r="I4" s="303"/>
      <c r="J4" s="43"/>
      <c r="K4" s="43"/>
      <c r="L4" s="43"/>
      <c r="M4" s="303"/>
      <c r="N4" s="43"/>
      <c r="O4" s="43"/>
      <c r="P4" s="43"/>
      <c r="Q4" s="303"/>
      <c r="R4" s="43"/>
      <c r="S4" s="43"/>
      <c r="T4" s="43"/>
      <c r="U4" s="303"/>
      <c r="V4" s="43"/>
      <c r="W4" s="43"/>
      <c r="X4" s="43"/>
      <c r="Y4" s="303"/>
      <c r="Z4" s="43"/>
      <c r="AA4" s="43"/>
      <c r="AB4" s="43"/>
      <c r="AC4" s="303"/>
      <c r="AD4" s="43"/>
      <c r="AE4" s="43"/>
      <c r="AF4" s="43"/>
      <c r="AG4" s="43"/>
      <c r="AH4" s="303"/>
      <c r="AI4" s="43"/>
      <c r="AJ4" s="43"/>
      <c r="AK4" s="43"/>
      <c r="AL4" s="303"/>
      <c r="AM4" s="43"/>
      <c r="AN4" s="43"/>
      <c r="AO4" s="43"/>
      <c r="AP4" s="303"/>
      <c r="AQ4" s="43"/>
      <c r="AR4" s="43"/>
      <c r="AS4" s="43"/>
      <c r="AT4" s="301"/>
      <c r="AU4" s="43"/>
      <c r="AV4" s="43"/>
      <c r="AW4" s="43"/>
      <c r="AX4" s="43"/>
      <c r="AY4" s="43"/>
    </row>
    <row r="5" spans="1:51">
      <c r="A5" s="43">
        <v>6</v>
      </c>
      <c r="B5" s="43">
        <v>18</v>
      </c>
      <c r="C5" s="43">
        <f t="shared" si="0"/>
        <v>15</v>
      </c>
      <c r="D5" s="43"/>
      <c r="E5" s="303"/>
      <c r="F5" s="43"/>
      <c r="G5" s="43"/>
      <c r="H5" s="43"/>
      <c r="I5" s="303"/>
      <c r="J5" s="43"/>
      <c r="K5" s="43"/>
      <c r="L5" s="43"/>
      <c r="M5" s="303"/>
      <c r="N5" s="43"/>
      <c r="O5" s="43"/>
      <c r="P5" s="43"/>
      <c r="Q5" s="303"/>
      <c r="R5" s="43"/>
      <c r="S5" s="43"/>
      <c r="T5" s="43"/>
      <c r="U5" s="303"/>
      <c r="V5" s="43"/>
      <c r="W5" s="43"/>
      <c r="X5" s="43"/>
      <c r="Y5" s="303"/>
      <c r="Z5" s="43"/>
      <c r="AA5" s="43"/>
      <c r="AB5" s="43"/>
      <c r="AC5" s="303"/>
      <c r="AD5" s="43"/>
      <c r="AE5" s="43"/>
      <c r="AF5" s="43"/>
      <c r="AG5" s="43"/>
      <c r="AH5" s="303"/>
      <c r="AI5" s="43"/>
      <c r="AJ5" s="43"/>
      <c r="AK5" s="43"/>
      <c r="AL5" s="303"/>
      <c r="AM5" s="43"/>
      <c r="AN5" s="43"/>
      <c r="AO5" s="43"/>
      <c r="AP5" s="303"/>
      <c r="AQ5" s="43"/>
      <c r="AR5" s="43"/>
      <c r="AS5" s="43"/>
      <c r="AT5" s="301"/>
      <c r="AU5" s="43"/>
      <c r="AV5" s="43"/>
      <c r="AW5" s="43"/>
      <c r="AX5" s="43"/>
      <c r="AY5" s="43"/>
    </row>
    <row r="6" spans="1:51">
      <c r="A6" s="303"/>
      <c r="B6" s="43"/>
      <c r="C6" s="43"/>
      <c r="D6" s="43"/>
      <c r="E6" s="303"/>
      <c r="F6" s="43"/>
      <c r="G6" s="43"/>
      <c r="H6" s="43"/>
      <c r="I6" s="303"/>
      <c r="J6" s="43"/>
      <c r="K6" s="43"/>
      <c r="L6" s="43"/>
      <c r="M6" s="303"/>
      <c r="N6" s="43"/>
      <c r="O6" s="43"/>
      <c r="P6" s="43"/>
      <c r="Q6" s="303"/>
      <c r="R6" s="43"/>
      <c r="S6" s="43"/>
      <c r="T6" s="43"/>
      <c r="U6" s="303"/>
      <c r="V6" s="43"/>
      <c r="W6" s="43"/>
      <c r="X6" s="43"/>
      <c r="Y6" s="303"/>
      <c r="Z6" s="43"/>
      <c r="AA6" s="43"/>
      <c r="AB6" s="43"/>
      <c r="AC6" s="303"/>
      <c r="AD6" s="43"/>
      <c r="AE6" s="43"/>
      <c r="AF6" s="43"/>
      <c r="AG6" s="43"/>
      <c r="AH6" s="303"/>
      <c r="AI6" s="43"/>
      <c r="AJ6" s="43"/>
      <c r="AK6" s="43"/>
      <c r="AL6" s="303"/>
      <c r="AM6" s="43"/>
      <c r="AN6" s="43"/>
      <c r="AO6" s="43"/>
      <c r="AP6" s="303"/>
      <c r="AQ6" s="43"/>
      <c r="AR6" s="43"/>
      <c r="AS6" s="43"/>
      <c r="AT6" s="301"/>
      <c r="AU6" s="43"/>
      <c r="AV6" s="43"/>
      <c r="AW6" s="43"/>
      <c r="AX6" s="43"/>
      <c r="AY6" s="43"/>
    </row>
    <row r="7" spans="1:51">
      <c r="A7" s="303"/>
      <c r="B7" s="43"/>
      <c r="C7" s="43"/>
      <c r="D7" s="43"/>
      <c r="E7" s="303"/>
      <c r="F7" s="43"/>
      <c r="G7" s="43"/>
      <c r="H7" s="43"/>
      <c r="I7" s="303"/>
      <c r="J7" s="43"/>
      <c r="K7" s="43"/>
      <c r="L7" s="43"/>
      <c r="M7" s="303"/>
      <c r="N7" s="43"/>
      <c r="O7" s="43"/>
      <c r="P7" s="43"/>
      <c r="Q7" s="303"/>
      <c r="R7" s="43"/>
      <c r="S7" s="43"/>
      <c r="T7" s="43"/>
      <c r="U7" s="303"/>
      <c r="V7" s="43"/>
      <c r="W7" s="43"/>
      <c r="X7" s="43"/>
      <c r="Y7" s="303"/>
      <c r="Z7" s="43"/>
      <c r="AA7" s="43"/>
      <c r="AB7" s="43"/>
      <c r="AC7" s="303"/>
      <c r="AD7" s="43"/>
      <c r="AE7" s="43"/>
      <c r="AF7" s="43"/>
      <c r="AG7" s="43"/>
      <c r="AH7" s="303"/>
      <c r="AI7" s="43"/>
      <c r="AJ7" s="43"/>
      <c r="AK7" s="43"/>
      <c r="AL7" s="303"/>
      <c r="AM7" s="43"/>
      <c r="AN7" s="43"/>
      <c r="AO7" s="43"/>
      <c r="AP7" s="303"/>
      <c r="AQ7" s="43"/>
      <c r="AR7" s="43"/>
      <c r="AS7" s="43"/>
      <c r="AT7" s="303"/>
      <c r="AU7" s="43"/>
      <c r="AV7" s="43"/>
      <c r="AW7" s="43"/>
      <c r="AX7" s="43"/>
      <c r="AY7" s="43"/>
    </row>
    <row r="8" spans="1:51">
      <c r="A8" s="303"/>
      <c r="B8" s="43"/>
      <c r="C8" s="43"/>
      <c r="D8" s="43"/>
      <c r="E8" s="303"/>
      <c r="F8" s="43"/>
      <c r="G8" s="43"/>
      <c r="H8" s="43"/>
      <c r="I8" s="303"/>
      <c r="J8" s="43"/>
      <c r="K8" s="43"/>
      <c r="L8" s="43"/>
      <c r="M8" s="303"/>
      <c r="N8" s="43"/>
      <c r="O8" s="43"/>
      <c r="P8" s="43"/>
      <c r="Q8" s="303"/>
      <c r="R8" s="43"/>
      <c r="S8" s="43"/>
      <c r="T8" s="43"/>
      <c r="U8" s="303"/>
      <c r="V8" s="43"/>
      <c r="W8" s="43"/>
      <c r="X8" s="43"/>
      <c r="Y8" s="303"/>
      <c r="Z8" s="43"/>
      <c r="AA8" s="43"/>
      <c r="AB8" s="43"/>
      <c r="AC8" s="303"/>
      <c r="AD8" s="43"/>
      <c r="AE8" s="43"/>
      <c r="AF8" s="43"/>
      <c r="AG8" s="43"/>
      <c r="AH8" s="303"/>
      <c r="AI8" s="43"/>
      <c r="AJ8" s="43"/>
      <c r="AK8" s="43"/>
      <c r="AL8" s="303"/>
      <c r="AM8" s="43"/>
      <c r="AN8" s="43"/>
      <c r="AO8" s="43"/>
      <c r="AP8" s="303"/>
      <c r="AQ8" s="43"/>
      <c r="AR8" s="43"/>
      <c r="AS8" s="43"/>
      <c r="AT8" s="303"/>
      <c r="AU8" s="43"/>
      <c r="AV8" s="43"/>
      <c r="AW8" s="43"/>
      <c r="AX8" s="43"/>
      <c r="AY8" s="43"/>
    </row>
    <row r="9" spans="1:51">
      <c r="A9" s="303"/>
      <c r="B9" s="43"/>
      <c r="C9" s="43"/>
      <c r="D9" s="43"/>
      <c r="E9" s="303"/>
      <c r="F9" s="43"/>
      <c r="G9" s="43"/>
      <c r="H9" s="43"/>
      <c r="I9" s="303"/>
      <c r="J9" s="43"/>
      <c r="K9" s="43"/>
      <c r="L9" s="43"/>
      <c r="M9" s="303"/>
      <c r="N9" s="43"/>
      <c r="O9" s="43"/>
      <c r="P9" s="43"/>
      <c r="Q9" s="303"/>
      <c r="R9" s="43"/>
      <c r="S9" s="43"/>
      <c r="T9" s="43"/>
      <c r="U9" s="303"/>
      <c r="V9" s="43"/>
      <c r="W9" s="43"/>
      <c r="X9" s="43"/>
      <c r="Y9" s="303"/>
      <c r="Z9" s="43"/>
      <c r="AA9" s="43"/>
      <c r="AB9" s="43"/>
      <c r="AC9" s="303"/>
      <c r="AD9" s="43"/>
      <c r="AE9" s="43"/>
      <c r="AF9" s="43"/>
      <c r="AG9" s="43"/>
      <c r="AH9" s="303"/>
      <c r="AI9" s="43"/>
      <c r="AJ9" s="43"/>
      <c r="AK9" s="43"/>
      <c r="AL9" s="303"/>
      <c r="AM9" s="43"/>
      <c r="AN9" s="43"/>
      <c r="AO9" s="43"/>
      <c r="AP9" s="303"/>
      <c r="AQ9" s="43"/>
      <c r="AR9" s="43"/>
      <c r="AS9" s="43"/>
      <c r="AT9" s="303"/>
      <c r="AU9" s="43"/>
      <c r="AV9" s="43"/>
      <c r="AW9" s="43"/>
      <c r="AX9" s="43"/>
      <c r="AY9" s="43"/>
    </row>
    <row r="10" spans="1:51">
      <c r="A10" s="303"/>
      <c r="B10" s="43"/>
      <c r="C10" s="43"/>
      <c r="D10" s="43"/>
      <c r="E10" s="303"/>
      <c r="F10" s="43"/>
      <c r="G10" s="43"/>
      <c r="H10" s="43"/>
      <c r="I10" s="303"/>
      <c r="J10" s="43"/>
      <c r="K10" s="43"/>
      <c r="L10" s="43"/>
      <c r="M10" s="303"/>
      <c r="N10" s="43"/>
      <c r="O10" s="43"/>
      <c r="P10" s="43"/>
      <c r="Q10" s="303"/>
      <c r="R10" s="43"/>
      <c r="S10" s="43"/>
      <c r="T10" s="43"/>
      <c r="U10" s="303"/>
      <c r="V10" s="43"/>
      <c r="W10" s="43"/>
      <c r="X10" s="43"/>
      <c r="Y10" s="303"/>
      <c r="Z10" s="43"/>
      <c r="AA10" s="43"/>
      <c r="AB10" s="43"/>
      <c r="AC10" s="303"/>
      <c r="AD10" s="43"/>
      <c r="AE10" s="43"/>
      <c r="AF10" s="43"/>
      <c r="AG10" s="43"/>
      <c r="AH10" s="303"/>
      <c r="AI10" s="43"/>
      <c r="AJ10" s="43"/>
      <c r="AK10" s="43"/>
      <c r="AL10" s="303"/>
      <c r="AM10" s="43"/>
      <c r="AN10" s="43"/>
      <c r="AO10" s="43"/>
      <c r="AP10" s="303"/>
      <c r="AQ10" s="43"/>
      <c r="AR10" s="43"/>
      <c r="AS10" s="43"/>
      <c r="AT10" s="303"/>
      <c r="AU10" s="43"/>
      <c r="AV10" s="43"/>
      <c r="AW10" s="43"/>
      <c r="AX10" s="43"/>
      <c r="AY10" s="43"/>
    </row>
    <row r="11" spans="1:51">
      <c r="A11" s="303"/>
      <c r="B11" s="43"/>
      <c r="C11" s="43"/>
      <c r="D11" s="43"/>
      <c r="E11" s="303"/>
      <c r="F11" s="43"/>
      <c r="G11" s="43"/>
      <c r="H11" s="43"/>
      <c r="I11" s="303"/>
      <c r="J11" s="43"/>
      <c r="K11" s="43"/>
      <c r="L11" s="43"/>
      <c r="M11" s="303"/>
      <c r="N11" s="43"/>
      <c r="O11" s="43"/>
      <c r="P11" s="43"/>
      <c r="Q11" s="303"/>
      <c r="R11" s="43"/>
      <c r="S11" s="43"/>
      <c r="T11" s="43"/>
      <c r="U11" s="303"/>
      <c r="V11" s="43"/>
      <c r="W11" s="43"/>
      <c r="X11" s="43"/>
      <c r="Y11" s="303"/>
      <c r="Z11" s="43"/>
      <c r="AA11" s="43"/>
      <c r="AB11" s="43"/>
      <c r="AC11" s="303"/>
      <c r="AD11" s="43"/>
      <c r="AE11" s="43"/>
      <c r="AF11" s="43"/>
      <c r="AG11" s="43"/>
      <c r="AH11" s="303"/>
      <c r="AI11" s="43"/>
      <c r="AJ11" s="43"/>
      <c r="AK11" s="43"/>
      <c r="AL11" s="303"/>
      <c r="AM11" s="43"/>
      <c r="AN11" s="43"/>
      <c r="AO11" s="43"/>
      <c r="AP11" s="303"/>
      <c r="AQ11" s="43"/>
      <c r="AR11" s="43"/>
      <c r="AS11" s="43"/>
      <c r="AT11" s="303"/>
      <c r="AU11" s="43"/>
      <c r="AV11" s="43"/>
      <c r="AW11" s="43"/>
      <c r="AX11" s="43"/>
      <c r="AY11" s="43"/>
    </row>
    <row r="12" spans="1:51">
      <c r="A12" s="303"/>
      <c r="B12" s="43"/>
      <c r="C12" s="43"/>
      <c r="D12" s="43"/>
      <c r="E12" s="303"/>
      <c r="F12" s="43"/>
      <c r="G12" s="43"/>
      <c r="H12" s="43"/>
      <c r="I12" s="303"/>
      <c r="J12" s="43"/>
      <c r="K12" s="43"/>
      <c r="L12" s="43"/>
      <c r="M12" s="303"/>
      <c r="N12" s="43"/>
      <c r="O12" s="43"/>
      <c r="P12" s="43"/>
      <c r="Q12" s="303"/>
      <c r="R12" s="43"/>
      <c r="S12" s="43"/>
      <c r="T12" s="43"/>
      <c r="U12" s="303"/>
      <c r="V12" s="43"/>
      <c r="W12" s="43"/>
      <c r="X12" s="43"/>
      <c r="Y12" s="303"/>
      <c r="Z12" s="43"/>
      <c r="AA12" s="43"/>
      <c r="AB12" s="43"/>
      <c r="AC12" s="303"/>
      <c r="AD12" s="43"/>
      <c r="AE12" s="43"/>
      <c r="AF12" s="43"/>
      <c r="AG12" s="43"/>
      <c r="AH12" s="303"/>
      <c r="AI12" s="43"/>
      <c r="AJ12" s="43"/>
      <c r="AK12" s="43"/>
      <c r="AL12" s="303"/>
      <c r="AM12" s="43"/>
      <c r="AN12" s="43"/>
      <c r="AO12" s="43"/>
      <c r="AP12" s="303"/>
      <c r="AQ12" s="43"/>
      <c r="AR12" s="43"/>
      <c r="AS12" s="43"/>
      <c r="AT12" s="303"/>
      <c r="AU12" s="43"/>
      <c r="AV12" s="43"/>
      <c r="AW12" s="43"/>
      <c r="AX12" s="43"/>
      <c r="AY12" s="43"/>
    </row>
    <row r="13" spans="1:51">
      <c r="A13" s="303"/>
      <c r="B13" s="43"/>
      <c r="C13" s="43"/>
      <c r="D13" s="43"/>
      <c r="E13" s="303"/>
      <c r="F13" s="43"/>
      <c r="G13" s="43"/>
      <c r="H13" s="43"/>
      <c r="I13" s="303"/>
      <c r="J13" s="43"/>
      <c r="K13" s="43"/>
      <c r="L13" s="43"/>
      <c r="M13" s="303"/>
      <c r="N13" s="43"/>
      <c r="O13" s="43"/>
      <c r="P13" s="43"/>
      <c r="Q13" s="303"/>
      <c r="R13" s="43"/>
      <c r="S13" s="43"/>
      <c r="T13" s="43"/>
      <c r="U13" s="303"/>
      <c r="V13" s="43"/>
      <c r="W13" s="43"/>
      <c r="X13" s="43"/>
      <c r="Y13" s="303"/>
      <c r="Z13" s="43"/>
      <c r="AA13" s="43"/>
      <c r="AB13" s="43"/>
      <c r="AC13" s="303"/>
      <c r="AD13" s="43"/>
      <c r="AE13" s="43"/>
      <c r="AF13" s="43"/>
      <c r="AG13" s="43"/>
      <c r="AH13" s="303"/>
      <c r="AI13" s="43"/>
      <c r="AJ13" s="43"/>
      <c r="AK13" s="43"/>
      <c r="AL13" s="303"/>
      <c r="AM13" s="43"/>
      <c r="AN13" s="43"/>
      <c r="AO13" s="43"/>
      <c r="AP13" s="303"/>
      <c r="AQ13" s="43"/>
      <c r="AR13" s="43"/>
      <c r="AS13" s="43"/>
      <c r="AT13" s="303"/>
      <c r="AU13" s="43"/>
      <c r="AV13" s="43"/>
      <c r="AW13" s="43"/>
      <c r="AX13" s="43"/>
      <c r="AY13" s="43"/>
    </row>
    <row r="14" spans="1:51">
      <c r="A14" s="303"/>
      <c r="B14" s="43"/>
      <c r="C14" s="43"/>
      <c r="D14" s="43"/>
      <c r="E14" s="303"/>
      <c r="F14" s="43"/>
      <c r="G14" s="43"/>
      <c r="H14" s="43"/>
      <c r="I14" s="303"/>
      <c r="J14" s="43"/>
      <c r="K14" s="43"/>
      <c r="L14" s="43"/>
      <c r="M14" s="303"/>
      <c r="N14" s="43"/>
      <c r="O14" s="43"/>
      <c r="P14" s="43"/>
      <c r="Q14" s="303"/>
      <c r="R14" s="43"/>
      <c r="S14" s="43"/>
      <c r="T14" s="43"/>
      <c r="U14" s="303"/>
      <c r="V14" s="43"/>
      <c r="W14" s="43"/>
      <c r="X14" s="43"/>
      <c r="Y14" s="303"/>
      <c r="Z14" s="43"/>
      <c r="AA14" s="43"/>
      <c r="AB14" s="43"/>
      <c r="AC14" s="303"/>
      <c r="AD14" s="43"/>
      <c r="AE14" s="43"/>
      <c r="AF14" s="43"/>
      <c r="AG14" s="43"/>
      <c r="AH14" s="303"/>
      <c r="AI14" s="43"/>
      <c r="AJ14" s="43"/>
      <c r="AK14" s="43"/>
      <c r="AL14" s="303"/>
      <c r="AM14" s="43"/>
      <c r="AN14" s="43"/>
      <c r="AO14" s="43"/>
      <c r="AP14" s="303"/>
      <c r="AQ14" s="43"/>
      <c r="AR14" s="43"/>
      <c r="AS14" s="43"/>
      <c r="AT14" s="303"/>
      <c r="AU14" s="43"/>
      <c r="AV14" s="43"/>
      <c r="AW14" s="43"/>
      <c r="AX14" s="43"/>
      <c r="AY14" s="43"/>
    </row>
    <row r="15" spans="1:51">
      <c r="A15" s="303"/>
      <c r="B15" s="43"/>
      <c r="C15" s="43"/>
      <c r="D15" s="43"/>
      <c r="E15" s="303"/>
      <c r="F15" s="43"/>
      <c r="G15" s="43"/>
      <c r="H15" s="43"/>
      <c r="I15" s="303"/>
      <c r="J15" s="43"/>
      <c r="K15" s="43"/>
      <c r="L15" s="43"/>
      <c r="M15" s="303"/>
      <c r="N15" s="43"/>
      <c r="O15" s="43"/>
      <c r="P15" s="43"/>
      <c r="Q15" s="303"/>
      <c r="R15" s="43"/>
      <c r="S15" s="43"/>
      <c r="T15" s="43"/>
      <c r="U15" s="303"/>
      <c r="V15" s="43"/>
      <c r="W15" s="43"/>
      <c r="X15" s="43"/>
      <c r="Y15" s="303"/>
      <c r="Z15" s="43"/>
      <c r="AA15" s="43"/>
      <c r="AB15" s="43"/>
      <c r="AC15" s="303"/>
      <c r="AD15" s="43"/>
      <c r="AE15" s="43"/>
      <c r="AF15" s="43"/>
      <c r="AG15" s="43"/>
      <c r="AH15" s="303"/>
      <c r="AI15" s="43"/>
      <c r="AJ15" s="43"/>
      <c r="AK15" s="43"/>
      <c r="AL15" s="303"/>
      <c r="AM15" s="43"/>
      <c r="AN15" s="43"/>
      <c r="AO15" s="43"/>
      <c r="AP15" s="303"/>
      <c r="AQ15" s="43"/>
      <c r="AR15" s="43"/>
      <c r="AS15" s="43"/>
      <c r="AT15" s="303"/>
      <c r="AU15" s="43"/>
      <c r="AV15" s="43"/>
      <c r="AW15" s="43"/>
      <c r="AX15" s="43"/>
      <c r="AY15" s="43"/>
    </row>
    <row r="16" spans="1:51">
      <c r="A16" s="303"/>
      <c r="B16" s="43"/>
      <c r="C16" s="43"/>
      <c r="D16" s="43"/>
      <c r="E16" s="303"/>
      <c r="F16" s="43"/>
      <c r="G16" s="43"/>
      <c r="H16" s="43"/>
      <c r="I16" s="303"/>
      <c r="J16" s="43"/>
      <c r="K16" s="43"/>
      <c r="L16" s="43"/>
      <c r="M16" s="303"/>
      <c r="N16" s="43"/>
      <c r="O16" s="43"/>
      <c r="P16" s="43"/>
      <c r="Q16" s="303"/>
      <c r="R16" s="43"/>
      <c r="S16" s="43"/>
      <c r="T16" s="43"/>
      <c r="U16" s="303"/>
      <c r="V16" s="43"/>
      <c r="W16" s="43"/>
      <c r="X16" s="43"/>
      <c r="Y16" s="303"/>
      <c r="Z16" s="43"/>
      <c r="AA16" s="43"/>
      <c r="AB16" s="43"/>
      <c r="AC16" s="303"/>
      <c r="AD16" s="43"/>
      <c r="AE16" s="43"/>
      <c r="AF16" s="43"/>
      <c r="AG16" s="43"/>
      <c r="AH16" s="303"/>
      <c r="AI16" s="43"/>
      <c r="AJ16" s="43"/>
      <c r="AK16" s="43"/>
      <c r="AL16" s="303"/>
      <c r="AM16" s="43"/>
      <c r="AN16" s="43"/>
      <c r="AO16" s="43"/>
      <c r="AP16" s="303"/>
      <c r="AQ16" s="43"/>
      <c r="AR16" s="43"/>
      <c r="AS16" s="43"/>
      <c r="AT16" s="303"/>
      <c r="AU16" s="43"/>
      <c r="AV16" s="43"/>
      <c r="AW16" s="43"/>
      <c r="AX16" s="43"/>
      <c r="AY16" s="43"/>
    </row>
    <row r="17" spans="1:51">
      <c r="A17" s="303"/>
      <c r="B17" s="43"/>
      <c r="C17" s="43"/>
      <c r="D17" s="43"/>
      <c r="E17" s="303"/>
      <c r="F17" s="43"/>
      <c r="G17" s="43"/>
      <c r="H17" s="43"/>
      <c r="I17" s="303"/>
      <c r="J17" s="43"/>
      <c r="K17" s="43"/>
      <c r="L17" s="43"/>
      <c r="M17" s="303"/>
      <c r="N17" s="43"/>
      <c r="O17" s="43"/>
      <c r="P17" s="43"/>
      <c r="Q17" s="303"/>
      <c r="R17" s="43"/>
      <c r="S17" s="43"/>
      <c r="T17" s="43"/>
      <c r="U17" s="303"/>
      <c r="V17" s="43"/>
      <c r="W17" s="43"/>
      <c r="X17" s="43"/>
      <c r="Y17" s="303"/>
      <c r="Z17" s="43"/>
      <c r="AA17" s="43"/>
      <c r="AB17" s="43"/>
      <c r="AC17" s="303"/>
      <c r="AD17" s="43"/>
      <c r="AE17" s="43"/>
      <c r="AF17" s="43"/>
      <c r="AG17" s="43"/>
      <c r="AH17" s="303"/>
      <c r="AI17" s="43"/>
      <c r="AJ17" s="43"/>
      <c r="AK17" s="43"/>
      <c r="AL17" s="303"/>
      <c r="AM17" s="43"/>
      <c r="AN17" s="43"/>
      <c r="AO17" s="43"/>
      <c r="AP17" s="303"/>
      <c r="AQ17" s="43"/>
      <c r="AR17" s="43"/>
      <c r="AS17" s="43"/>
      <c r="AT17" s="303"/>
      <c r="AU17" s="43"/>
      <c r="AV17" s="43"/>
      <c r="AW17" s="43"/>
      <c r="AX17" s="43"/>
      <c r="AY17" s="43"/>
    </row>
    <row r="18" spans="1:51">
      <c r="A18" s="303"/>
      <c r="B18" s="43"/>
      <c r="C18" s="43"/>
      <c r="D18" s="43"/>
      <c r="E18" s="303"/>
      <c r="F18" s="43"/>
      <c r="G18" s="43"/>
      <c r="H18" s="43"/>
      <c r="I18" s="303"/>
      <c r="J18" s="43"/>
      <c r="K18" s="43"/>
      <c r="L18" s="43"/>
      <c r="M18" s="303"/>
      <c r="N18" s="43"/>
      <c r="O18" s="43"/>
      <c r="P18" s="43"/>
      <c r="Q18" s="303"/>
      <c r="R18" s="43"/>
      <c r="S18" s="43"/>
      <c r="T18" s="43"/>
      <c r="U18" s="303"/>
      <c r="V18" s="43"/>
      <c r="W18" s="43"/>
      <c r="X18" s="43"/>
      <c r="Y18" s="303"/>
      <c r="Z18" s="43"/>
      <c r="AA18" s="43"/>
      <c r="AB18" s="43"/>
      <c r="AC18" s="303"/>
      <c r="AD18" s="43"/>
      <c r="AE18" s="43"/>
      <c r="AF18" s="43"/>
      <c r="AG18" s="43"/>
      <c r="AH18" s="303"/>
      <c r="AI18" s="43"/>
      <c r="AJ18" s="43"/>
      <c r="AK18" s="43"/>
      <c r="AL18" s="303"/>
      <c r="AM18" s="43"/>
      <c r="AN18" s="43"/>
      <c r="AO18" s="43"/>
      <c r="AP18" s="303"/>
      <c r="AQ18" s="43"/>
      <c r="AR18" s="43"/>
      <c r="AS18" s="43"/>
      <c r="AT18" s="303"/>
      <c r="AU18" s="43"/>
      <c r="AV18" s="43"/>
      <c r="AW18" s="43"/>
      <c r="AX18" s="43"/>
      <c r="AY18" s="43"/>
    </row>
    <row r="19" spans="1:51">
      <c r="A19" s="303"/>
      <c r="B19" s="43"/>
      <c r="C19" s="43"/>
      <c r="D19" s="43"/>
      <c r="E19" s="303"/>
      <c r="F19" s="43"/>
      <c r="G19" s="43"/>
      <c r="H19" s="43"/>
      <c r="I19" s="303"/>
      <c r="J19" s="43"/>
      <c r="K19" s="43"/>
      <c r="L19" s="43"/>
      <c r="M19" s="303"/>
      <c r="N19" s="43"/>
      <c r="O19" s="43"/>
      <c r="P19" s="43"/>
      <c r="Q19" s="303"/>
      <c r="R19" s="43"/>
      <c r="S19" s="43"/>
      <c r="T19" s="43"/>
      <c r="U19" s="303"/>
      <c r="V19" s="43"/>
      <c r="W19" s="43"/>
      <c r="X19" s="43"/>
      <c r="Y19" s="303"/>
      <c r="Z19" s="43"/>
      <c r="AA19" s="43"/>
      <c r="AB19" s="43"/>
      <c r="AC19" s="303"/>
      <c r="AD19" s="43"/>
      <c r="AE19" s="43"/>
      <c r="AF19" s="43"/>
      <c r="AG19" s="43"/>
      <c r="AH19" s="303"/>
      <c r="AI19" s="43"/>
      <c r="AJ19" s="43"/>
      <c r="AK19" s="43"/>
      <c r="AL19" s="303"/>
      <c r="AM19" s="43"/>
      <c r="AN19" s="43"/>
      <c r="AO19" s="43"/>
      <c r="AP19" s="303"/>
      <c r="AQ19" s="43"/>
      <c r="AR19" s="43"/>
      <c r="AS19" s="43"/>
      <c r="AT19" s="303"/>
      <c r="AU19" s="43"/>
      <c r="AV19" s="43"/>
      <c r="AW19" s="43"/>
      <c r="AX19" s="43"/>
      <c r="AY19" s="43"/>
    </row>
    <row r="20" spans="1:51">
      <c r="A20" s="303"/>
      <c r="B20" s="43"/>
      <c r="C20" s="43"/>
      <c r="D20" s="43"/>
      <c r="E20" s="303"/>
      <c r="F20" s="43"/>
      <c r="G20" s="43"/>
      <c r="H20" s="43"/>
      <c r="I20" s="303"/>
      <c r="J20" s="43"/>
      <c r="K20" s="43"/>
      <c r="L20" s="43"/>
      <c r="M20" s="303"/>
      <c r="N20" s="43"/>
      <c r="O20" s="43"/>
      <c r="P20" s="43"/>
      <c r="Q20" s="303"/>
      <c r="R20" s="43"/>
      <c r="S20" s="43"/>
      <c r="T20" s="43"/>
      <c r="U20" s="303"/>
      <c r="V20" s="43"/>
      <c r="W20" s="43"/>
      <c r="X20" s="43"/>
      <c r="Y20" s="303"/>
      <c r="Z20" s="43"/>
      <c r="AA20" s="43"/>
      <c r="AB20" s="43"/>
      <c r="AC20" s="303"/>
      <c r="AD20" s="43"/>
      <c r="AE20" s="43"/>
      <c r="AF20" s="43"/>
      <c r="AG20" s="43"/>
      <c r="AH20" s="303"/>
      <c r="AI20" s="43"/>
      <c r="AJ20" s="43"/>
      <c r="AK20" s="43"/>
      <c r="AL20" s="303"/>
      <c r="AM20" s="43"/>
      <c r="AN20" s="43"/>
      <c r="AO20" s="43"/>
      <c r="AP20" s="303"/>
      <c r="AQ20" s="43"/>
      <c r="AR20" s="43"/>
      <c r="AS20" s="43"/>
      <c r="AT20" s="303"/>
      <c r="AU20" s="43"/>
      <c r="AV20" s="43"/>
      <c r="AW20" s="43"/>
      <c r="AX20" s="43"/>
      <c r="AY20" s="43"/>
    </row>
    <row r="21" spans="1:51">
      <c r="A21" s="303"/>
      <c r="B21" s="43"/>
      <c r="C21" s="43"/>
      <c r="D21" s="43"/>
      <c r="E21" s="303"/>
      <c r="F21" s="43"/>
      <c r="G21" s="43"/>
      <c r="H21" s="43"/>
      <c r="I21" s="303"/>
      <c r="J21" s="43"/>
      <c r="K21" s="43"/>
      <c r="L21" s="43"/>
      <c r="M21" s="303"/>
      <c r="N21" s="43"/>
      <c r="O21" s="43"/>
      <c r="P21" s="43"/>
      <c r="Q21" s="303"/>
      <c r="R21" s="43"/>
      <c r="S21" s="43"/>
      <c r="T21" s="43"/>
      <c r="U21" s="303"/>
      <c r="V21" s="43"/>
      <c r="W21" s="43"/>
      <c r="X21" s="43"/>
      <c r="Y21" s="303"/>
      <c r="Z21" s="43"/>
      <c r="AA21" s="43"/>
      <c r="AB21" s="43"/>
      <c r="AC21" s="303"/>
      <c r="AD21" s="43"/>
      <c r="AE21" s="43"/>
      <c r="AF21" s="43"/>
      <c r="AG21" s="43"/>
      <c r="AH21" s="303"/>
      <c r="AI21" s="43"/>
      <c r="AJ21" s="43"/>
      <c r="AK21" s="43"/>
      <c r="AL21" s="303"/>
      <c r="AM21" s="43"/>
      <c r="AN21" s="43"/>
      <c r="AO21" s="43"/>
      <c r="AP21" s="303"/>
      <c r="AQ21" s="43"/>
      <c r="AR21" s="43"/>
      <c r="AS21" s="43"/>
      <c r="AT21" s="303"/>
      <c r="AU21" s="43"/>
      <c r="AV21" s="43"/>
      <c r="AW21" s="43"/>
      <c r="AX21" s="43"/>
      <c r="AY21" s="43"/>
    </row>
    <row r="22" spans="1:51">
      <c r="A22" s="303"/>
      <c r="B22" s="43"/>
      <c r="C22" s="43"/>
      <c r="D22" s="43"/>
      <c r="E22" s="303"/>
      <c r="F22" s="43"/>
      <c r="G22" s="43"/>
      <c r="H22" s="43"/>
      <c r="I22" s="303"/>
      <c r="J22" s="43"/>
      <c r="K22" s="43"/>
      <c r="L22" s="43"/>
      <c r="M22" s="303"/>
      <c r="N22" s="43"/>
      <c r="O22" s="43"/>
      <c r="P22" s="43"/>
      <c r="Q22" s="303"/>
      <c r="R22" s="43"/>
      <c r="S22" s="43"/>
      <c r="T22" s="43"/>
      <c r="U22" s="303"/>
      <c r="V22" s="43"/>
      <c r="W22" s="43"/>
      <c r="X22" s="43"/>
      <c r="Y22" s="303"/>
      <c r="Z22" s="43"/>
      <c r="AA22" s="43"/>
      <c r="AB22" s="43"/>
      <c r="AC22" s="303"/>
      <c r="AD22" s="43"/>
      <c r="AE22" s="43"/>
      <c r="AF22" s="43"/>
      <c r="AG22" s="43"/>
      <c r="AH22" s="303"/>
      <c r="AI22" s="43"/>
      <c r="AJ22" s="43"/>
      <c r="AK22" s="43"/>
      <c r="AL22" s="303"/>
      <c r="AM22" s="43"/>
      <c r="AN22" s="43"/>
      <c r="AO22" s="43"/>
      <c r="AP22" s="303"/>
      <c r="AQ22" s="43"/>
      <c r="AR22" s="43"/>
      <c r="AS22" s="43"/>
      <c r="AT22" s="303"/>
      <c r="AU22" s="43"/>
      <c r="AV22" s="43"/>
      <c r="AW22" s="43"/>
      <c r="AX22" s="43"/>
      <c r="AY22" s="43"/>
    </row>
    <row r="23" spans="1:51">
      <c r="A23" s="303"/>
      <c r="B23" s="43"/>
      <c r="C23" s="43"/>
      <c r="D23" s="43"/>
      <c r="E23" s="303"/>
      <c r="F23" s="43"/>
      <c r="G23" s="43"/>
      <c r="H23" s="43"/>
      <c r="I23" s="303"/>
      <c r="J23" s="43"/>
      <c r="K23" s="43"/>
      <c r="L23" s="43"/>
      <c r="M23" s="303"/>
      <c r="N23" s="43"/>
      <c r="O23" s="43"/>
      <c r="P23" s="43"/>
      <c r="Q23" s="303"/>
      <c r="R23" s="43"/>
      <c r="S23" s="43"/>
      <c r="T23" s="43"/>
      <c r="U23" s="303"/>
      <c r="V23" s="43"/>
      <c r="W23" s="43"/>
      <c r="X23" s="43"/>
      <c r="Y23" s="303"/>
      <c r="Z23" s="43"/>
      <c r="AA23" s="43"/>
      <c r="AB23" s="43"/>
      <c r="AC23" s="303"/>
      <c r="AD23" s="43"/>
      <c r="AE23" s="43"/>
      <c r="AF23" s="43"/>
      <c r="AG23" s="43"/>
      <c r="AH23" s="303"/>
      <c r="AI23" s="43"/>
      <c r="AJ23" s="43"/>
      <c r="AK23" s="43"/>
      <c r="AL23" s="303"/>
      <c r="AM23" s="43"/>
      <c r="AN23" s="43"/>
      <c r="AO23" s="43"/>
      <c r="AP23" s="303"/>
      <c r="AQ23" s="43"/>
      <c r="AR23" s="43"/>
      <c r="AS23" s="43"/>
      <c r="AT23" s="303"/>
      <c r="AU23" s="43"/>
      <c r="AV23" s="43"/>
      <c r="AW23" s="43"/>
      <c r="AX23" s="43"/>
      <c r="AY23" s="43"/>
    </row>
    <row r="24" spans="1:51">
      <c r="A24" s="303"/>
      <c r="B24" s="43"/>
      <c r="C24" s="43"/>
      <c r="D24" s="43"/>
      <c r="E24" s="303"/>
      <c r="F24" s="43"/>
      <c r="G24" s="43"/>
      <c r="H24" s="43"/>
      <c r="I24" s="303"/>
      <c r="J24" s="43"/>
      <c r="K24" s="43"/>
      <c r="L24" s="43"/>
      <c r="M24" s="303"/>
      <c r="N24" s="43"/>
      <c r="O24" s="43"/>
      <c r="P24" s="43"/>
      <c r="Q24" s="303"/>
      <c r="R24" s="43"/>
      <c r="S24" s="43"/>
      <c r="T24" s="43"/>
      <c r="U24" s="303"/>
      <c r="V24" s="43"/>
      <c r="W24" s="43"/>
      <c r="X24" s="43"/>
      <c r="Y24" s="303"/>
      <c r="Z24" s="43"/>
      <c r="AA24" s="43"/>
      <c r="AB24" s="43"/>
      <c r="AC24" s="303"/>
      <c r="AD24" s="43"/>
      <c r="AE24" s="43"/>
      <c r="AF24" s="43"/>
      <c r="AG24" s="43"/>
      <c r="AH24" s="303"/>
      <c r="AI24" s="43"/>
      <c r="AJ24" s="43"/>
      <c r="AK24" s="43"/>
      <c r="AL24" s="303"/>
      <c r="AM24" s="43"/>
      <c r="AN24" s="43"/>
      <c r="AO24" s="43"/>
      <c r="AP24" s="303"/>
      <c r="AQ24" s="43"/>
      <c r="AR24" s="43"/>
      <c r="AS24" s="43"/>
      <c r="AT24" s="303"/>
      <c r="AU24" s="43"/>
      <c r="AV24" s="43"/>
      <c r="AW24" s="43"/>
      <c r="AX24" s="43"/>
      <c r="AY24" s="43"/>
    </row>
    <row r="25" spans="1:51">
      <c r="A25" s="303"/>
      <c r="B25" s="43"/>
      <c r="C25" s="43"/>
      <c r="D25" s="43"/>
      <c r="E25" s="303"/>
      <c r="F25" s="43"/>
      <c r="G25" s="43"/>
      <c r="H25" s="43"/>
      <c r="I25" s="303"/>
      <c r="J25" s="43"/>
      <c r="K25" s="43"/>
      <c r="L25" s="43"/>
      <c r="M25" s="303"/>
      <c r="N25" s="43"/>
      <c r="O25" s="43"/>
      <c r="P25" s="43"/>
      <c r="Q25" s="303"/>
      <c r="R25" s="43"/>
      <c r="S25" s="43"/>
      <c r="T25" s="43"/>
      <c r="U25" s="303"/>
      <c r="V25" s="43"/>
      <c r="W25" s="43"/>
      <c r="X25" s="43"/>
      <c r="Y25" s="303"/>
      <c r="Z25" s="43"/>
      <c r="AA25" s="43"/>
      <c r="AB25" s="43"/>
      <c r="AC25" s="303"/>
      <c r="AD25" s="43"/>
      <c r="AE25" s="43"/>
      <c r="AF25" s="43"/>
      <c r="AG25" s="43"/>
      <c r="AH25" s="303"/>
      <c r="AI25" s="43"/>
      <c r="AJ25" s="43"/>
      <c r="AK25" s="43"/>
      <c r="AL25" s="303"/>
      <c r="AM25" s="43"/>
      <c r="AN25" s="43"/>
      <c r="AO25" s="43"/>
      <c r="AP25" s="303"/>
      <c r="AQ25" s="43"/>
      <c r="AR25" s="43"/>
      <c r="AS25" s="43"/>
      <c r="AT25" s="303"/>
      <c r="AU25" s="43"/>
      <c r="AV25" s="43"/>
      <c r="AW25" s="43"/>
      <c r="AX25" s="43"/>
      <c r="AY25" s="43"/>
    </row>
    <row r="26" spans="1:51">
      <c r="A26" s="303"/>
      <c r="B26" s="43"/>
      <c r="C26" s="43"/>
      <c r="D26" s="43"/>
      <c r="E26" s="303"/>
      <c r="F26" s="43"/>
      <c r="G26" s="43"/>
      <c r="H26" s="43"/>
      <c r="I26" s="303"/>
      <c r="J26" s="43"/>
      <c r="K26" s="43"/>
      <c r="L26" s="43"/>
      <c r="M26" s="303"/>
      <c r="N26" s="43"/>
      <c r="O26" s="43"/>
      <c r="P26" s="43"/>
      <c r="Q26" s="303"/>
      <c r="R26" s="43"/>
      <c r="S26" s="43"/>
      <c r="T26" s="43"/>
      <c r="U26" s="303"/>
      <c r="V26" s="43"/>
      <c r="W26" s="43"/>
      <c r="X26" s="43"/>
      <c r="Y26" s="303"/>
      <c r="Z26" s="43"/>
      <c r="AA26" s="43"/>
      <c r="AB26" s="43"/>
      <c r="AC26" s="303"/>
      <c r="AD26" s="43"/>
      <c r="AE26" s="43"/>
      <c r="AF26" s="43"/>
      <c r="AG26" s="43"/>
      <c r="AH26" s="303"/>
      <c r="AI26" s="43"/>
      <c r="AJ26" s="43"/>
      <c r="AK26" s="43"/>
      <c r="AL26" s="303"/>
      <c r="AM26" s="43"/>
      <c r="AN26" s="43"/>
      <c r="AO26" s="43"/>
      <c r="AP26" s="303"/>
      <c r="AQ26" s="43"/>
      <c r="AR26" s="43"/>
      <c r="AS26" s="43"/>
      <c r="AT26" s="303"/>
      <c r="AU26" s="43"/>
      <c r="AV26" s="43"/>
      <c r="AW26" s="43"/>
      <c r="AX26" s="43"/>
      <c r="AY26" s="43"/>
    </row>
    <row r="27" spans="1:51">
      <c r="A27" s="303"/>
      <c r="B27" s="43"/>
      <c r="C27" s="43"/>
      <c r="D27" s="43"/>
      <c r="E27" s="303"/>
      <c r="F27" s="43"/>
      <c r="G27" s="43"/>
      <c r="H27" s="43"/>
      <c r="I27" s="303"/>
      <c r="J27" s="43"/>
      <c r="K27" s="43"/>
      <c r="L27" s="43"/>
      <c r="M27" s="303"/>
      <c r="N27" s="43"/>
      <c r="O27" s="43"/>
      <c r="P27" s="43"/>
      <c r="Q27" s="303"/>
      <c r="R27" s="43"/>
      <c r="S27" s="43"/>
      <c r="T27" s="43"/>
      <c r="U27" s="303"/>
      <c r="V27" s="43"/>
      <c r="W27" s="43"/>
      <c r="X27" s="43"/>
      <c r="Y27" s="303"/>
      <c r="Z27" s="43"/>
      <c r="AA27" s="43"/>
      <c r="AB27" s="43"/>
      <c r="AC27" s="303"/>
      <c r="AD27" s="43"/>
      <c r="AE27" s="43"/>
      <c r="AF27" s="43"/>
      <c r="AG27" s="43"/>
      <c r="AH27" s="303"/>
      <c r="AI27" s="43"/>
      <c r="AJ27" s="43"/>
      <c r="AK27" s="43"/>
      <c r="AL27" s="303"/>
      <c r="AM27" s="43"/>
      <c r="AN27" s="43"/>
      <c r="AO27" s="43"/>
      <c r="AP27" s="303"/>
      <c r="AQ27" s="43"/>
      <c r="AR27" s="43"/>
      <c r="AS27" s="43"/>
      <c r="AT27" s="303"/>
      <c r="AU27" s="43"/>
      <c r="AV27" s="43"/>
      <c r="AW27" s="43"/>
      <c r="AX27" s="43"/>
      <c r="AY27" s="43"/>
    </row>
    <row r="28" spans="1:51">
      <c r="A28" s="303"/>
      <c r="B28" s="43"/>
      <c r="C28" s="43"/>
      <c r="D28" s="43"/>
      <c r="E28" s="303"/>
      <c r="F28" s="43"/>
      <c r="G28" s="43"/>
      <c r="H28" s="43"/>
      <c r="I28" s="303"/>
      <c r="J28" s="43"/>
      <c r="K28" s="43"/>
      <c r="L28" s="43"/>
      <c r="M28" s="303"/>
      <c r="N28" s="43"/>
      <c r="O28" s="43"/>
      <c r="P28" s="43"/>
      <c r="Q28" s="303"/>
      <c r="R28" s="43"/>
      <c r="S28" s="43"/>
      <c r="T28" s="43"/>
      <c r="U28" s="303"/>
      <c r="V28" s="43"/>
      <c r="W28" s="43"/>
      <c r="X28" s="43"/>
      <c r="Y28" s="303"/>
      <c r="Z28" s="43"/>
      <c r="AA28" s="43"/>
      <c r="AB28" s="43"/>
      <c r="AC28" s="303"/>
      <c r="AD28" s="43"/>
      <c r="AE28" s="43"/>
      <c r="AF28" s="43"/>
      <c r="AG28" s="43"/>
      <c r="AH28" s="303"/>
      <c r="AI28" s="43"/>
      <c r="AJ28" s="43"/>
      <c r="AK28" s="43"/>
      <c r="AL28" s="303"/>
      <c r="AM28" s="43"/>
      <c r="AN28" s="43"/>
      <c r="AO28" s="43"/>
      <c r="AP28" s="303"/>
      <c r="AQ28" s="43"/>
      <c r="AR28" s="43"/>
      <c r="AS28" s="43"/>
      <c r="AT28" s="303"/>
      <c r="AU28" s="43"/>
      <c r="AV28" s="43"/>
      <c r="AW28" s="43"/>
      <c r="AX28" s="43"/>
      <c r="AY28" s="43"/>
    </row>
    <row r="29" spans="1:51">
      <c r="A29" s="303"/>
      <c r="B29" s="43"/>
      <c r="C29" s="43"/>
      <c r="D29" s="43"/>
      <c r="E29" s="303"/>
      <c r="F29" s="43"/>
      <c r="G29" s="43"/>
      <c r="H29" s="43"/>
      <c r="I29" s="303"/>
      <c r="J29" s="43"/>
      <c r="K29" s="43"/>
      <c r="L29" s="43"/>
      <c r="M29" s="303"/>
      <c r="N29" s="43"/>
      <c r="O29" s="43"/>
      <c r="P29" s="43"/>
      <c r="Q29" s="303"/>
      <c r="R29" s="43"/>
      <c r="S29" s="43"/>
      <c r="T29" s="43"/>
      <c r="U29" s="303"/>
      <c r="V29" s="43"/>
      <c r="W29" s="43"/>
      <c r="X29" s="43"/>
      <c r="Y29" s="303"/>
      <c r="Z29" s="43"/>
      <c r="AA29" s="43"/>
      <c r="AB29" s="43"/>
      <c r="AC29" s="303"/>
      <c r="AD29" s="43"/>
      <c r="AE29" s="43"/>
      <c r="AF29" s="43"/>
      <c r="AG29" s="43"/>
      <c r="AH29" s="303"/>
      <c r="AI29" s="43"/>
      <c r="AJ29" s="43"/>
      <c r="AK29" s="43"/>
      <c r="AL29" s="303"/>
      <c r="AM29" s="43"/>
      <c r="AN29" s="43"/>
      <c r="AO29" s="43"/>
      <c r="AP29" s="303"/>
      <c r="AQ29" s="43"/>
      <c r="AR29" s="43"/>
      <c r="AS29" s="43"/>
      <c r="AT29" s="303"/>
      <c r="AU29" s="43"/>
      <c r="AV29" s="43"/>
      <c r="AW29" s="43"/>
      <c r="AX29" s="43"/>
      <c r="AY29" s="43"/>
    </row>
    <row r="30" spans="1:51">
      <c r="A30" s="303"/>
      <c r="B30" s="43"/>
      <c r="C30" s="43"/>
      <c r="D30" s="43"/>
      <c r="E30" s="303"/>
      <c r="F30" s="43"/>
      <c r="G30" s="43"/>
      <c r="H30" s="43"/>
      <c r="I30" s="303"/>
      <c r="J30" s="43"/>
      <c r="K30" s="43"/>
      <c r="L30" s="43"/>
      <c r="M30" s="303"/>
      <c r="N30" s="43"/>
      <c r="O30" s="43"/>
      <c r="P30" s="43"/>
      <c r="Q30" s="303"/>
      <c r="R30" s="43"/>
      <c r="S30" s="43"/>
      <c r="T30" s="43"/>
      <c r="U30" s="303"/>
      <c r="V30" s="43"/>
      <c r="W30" s="43"/>
      <c r="X30" s="43"/>
      <c r="Y30" s="303"/>
      <c r="Z30" s="43"/>
      <c r="AA30" s="43"/>
      <c r="AB30" s="43"/>
      <c r="AC30" s="303"/>
      <c r="AD30" s="43"/>
      <c r="AE30" s="43"/>
      <c r="AF30" s="43"/>
      <c r="AG30" s="43"/>
      <c r="AH30" s="303"/>
      <c r="AI30" s="43"/>
      <c r="AJ30" s="43"/>
      <c r="AK30" s="43"/>
      <c r="AL30" s="303"/>
      <c r="AM30" s="43"/>
      <c r="AN30" s="43"/>
      <c r="AO30" s="43"/>
      <c r="AP30" s="303"/>
      <c r="AQ30" s="43"/>
      <c r="AR30" s="43"/>
      <c r="AS30" s="43"/>
      <c r="AT30" s="303"/>
      <c r="AU30" s="43"/>
      <c r="AV30" s="43"/>
      <c r="AW30" s="43"/>
      <c r="AX30" s="43"/>
      <c r="AY30" s="43"/>
    </row>
    <row r="31" spans="1:51">
      <c r="A31" s="303"/>
      <c r="B31" s="43"/>
      <c r="C31" s="43"/>
      <c r="D31" s="43"/>
      <c r="E31" s="303"/>
      <c r="F31" s="43"/>
      <c r="G31" s="43"/>
      <c r="H31" s="43"/>
      <c r="I31" s="303"/>
      <c r="J31" s="43"/>
      <c r="K31" s="43"/>
      <c r="L31" s="43"/>
      <c r="M31" s="303"/>
      <c r="N31" s="43"/>
      <c r="O31" s="43"/>
      <c r="P31" s="43"/>
      <c r="Q31" s="303"/>
      <c r="R31" s="43"/>
      <c r="S31" s="43"/>
      <c r="T31" s="43"/>
      <c r="U31" s="303"/>
      <c r="V31" s="43"/>
      <c r="W31" s="43"/>
      <c r="X31" s="43"/>
      <c r="Y31" s="303"/>
      <c r="Z31" s="43"/>
      <c r="AA31" s="43"/>
      <c r="AB31" s="43"/>
      <c r="AC31" s="303"/>
      <c r="AD31" s="43"/>
      <c r="AE31" s="43"/>
      <c r="AF31" s="43"/>
      <c r="AG31" s="43"/>
      <c r="AH31" s="303"/>
      <c r="AI31" s="43"/>
      <c r="AJ31" s="43"/>
      <c r="AK31" s="43"/>
      <c r="AL31" s="303"/>
      <c r="AM31" s="43"/>
      <c r="AN31" s="43"/>
      <c r="AO31" s="43"/>
      <c r="AP31" s="303"/>
      <c r="AQ31" s="43"/>
      <c r="AR31" s="43"/>
      <c r="AS31" s="43"/>
      <c r="AT31" s="303"/>
      <c r="AU31" s="43"/>
      <c r="AV31" s="43"/>
      <c r="AW31" s="43"/>
      <c r="AX31" s="43"/>
      <c r="AY31" s="43"/>
    </row>
    <row r="32" spans="1:51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  <c r="AN32" s="43"/>
      <c r="AO32" s="43"/>
      <c r="AP32" s="43"/>
      <c r="AQ32" s="43"/>
      <c r="AR32" s="43"/>
      <c r="AS32" s="43"/>
      <c r="AT32" s="43"/>
      <c r="AU32" s="43"/>
      <c r="AV32" s="43"/>
      <c r="AW32" s="43"/>
      <c r="AX32" s="43"/>
      <c r="AY32" s="43"/>
    </row>
    <row r="33" spans="1:51">
      <c r="A33" s="43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  <c r="AN33" s="43"/>
      <c r="AO33" s="43"/>
      <c r="AP33" s="43"/>
      <c r="AQ33" s="43"/>
      <c r="AR33" s="43"/>
      <c r="AS33" s="43"/>
      <c r="AT33" s="43"/>
      <c r="AU33" s="43"/>
      <c r="AV33" s="43"/>
      <c r="AW33" s="43"/>
      <c r="AX33" s="43"/>
      <c r="AY33" s="43"/>
    </row>
    <row r="34" spans="1:51">
      <c r="A34" s="202"/>
      <c r="B34" s="202"/>
      <c r="C34" s="202"/>
      <c r="D34" s="202"/>
      <c r="E34" s="202"/>
      <c r="F34" s="202"/>
      <c r="G34" s="202"/>
      <c r="H34" s="202"/>
      <c r="I34" s="202"/>
      <c r="J34" s="202"/>
      <c r="K34" s="202"/>
      <c r="L34" s="202"/>
      <c r="M34" s="202"/>
      <c r="N34" s="202"/>
      <c r="O34" s="202"/>
      <c r="P34" s="202"/>
      <c r="Q34" s="202"/>
      <c r="R34" s="202"/>
      <c r="S34" s="202"/>
      <c r="T34" s="202"/>
      <c r="U34" s="202"/>
      <c r="V34" s="202"/>
      <c r="W34" s="202"/>
      <c r="X34" s="202"/>
      <c r="Y34" s="202"/>
      <c r="Z34" s="202"/>
      <c r="AA34" s="202"/>
      <c r="AB34" s="202"/>
      <c r="AC34" s="202"/>
      <c r="AD34" s="202"/>
      <c r="AE34" s="202"/>
      <c r="AF34" s="202"/>
      <c r="AG34" s="202"/>
      <c r="AH34" s="202"/>
      <c r="AI34" s="202"/>
      <c r="AJ34" s="202"/>
      <c r="AK34" s="202"/>
      <c r="AL34" s="202"/>
      <c r="AM34" s="202"/>
      <c r="AN34" s="202"/>
      <c r="AO34" s="202"/>
      <c r="AP34" s="202"/>
      <c r="AQ34" s="202"/>
      <c r="AR34" s="202"/>
      <c r="AS34" s="202"/>
      <c r="AT34" s="202"/>
      <c r="AU34" s="202"/>
      <c r="AV34" s="202"/>
      <c r="AW34" s="202"/>
    </row>
  </sheetData>
  <sortState xmlns:xlrd2="http://schemas.microsoft.com/office/spreadsheetml/2017/richdata2" ref="A2:AW31">
    <sortCondition ref="AG2:AG31"/>
  </sortState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4</vt:i4>
      </vt:variant>
    </vt:vector>
  </HeadingPairs>
  <TitlesOfParts>
    <vt:vector size="29" baseType="lpstr">
      <vt:lpstr>Perth Observatory</vt:lpstr>
      <vt:lpstr>Narrogin WA 91_92 (RS)</vt:lpstr>
      <vt:lpstr>Keysbrook WA 90_92</vt:lpstr>
      <vt:lpstr>Shepparton08</vt:lpstr>
      <vt:lpstr>PineLodge96</vt:lpstr>
      <vt:lpstr>PineLodge95</vt:lpstr>
      <vt:lpstr>Horsham95</vt:lpstr>
      <vt:lpstr>Dooen94</vt:lpstr>
      <vt:lpstr>Bethungra10</vt:lpstr>
      <vt:lpstr>Douglas range</vt:lpstr>
      <vt:lpstr>derrimut95</vt:lpstr>
      <vt:lpstr>Yanakie95</vt:lpstr>
      <vt:lpstr>RS 97 Sites</vt:lpstr>
      <vt:lpstr>Wallace 55,60,61</vt:lpstr>
      <vt:lpstr>Deutovum model devt</vt:lpstr>
      <vt:lpstr>Deuterovum devt for all sites</vt:lpstr>
      <vt:lpstr>Thresholds</vt:lpstr>
      <vt:lpstr>Ballarat95_08</vt:lpstr>
      <vt:lpstr>Dookie94,95</vt:lpstr>
      <vt:lpstr>Devt data Wallace 70</vt:lpstr>
      <vt:lpstr>Summary_V2</vt:lpstr>
      <vt:lpstr>Data for SPSS Regression</vt:lpstr>
      <vt:lpstr>AIC model comparison</vt:lpstr>
      <vt:lpstr>Rainfall</vt:lpstr>
      <vt:lpstr>BOM average MDT autumn</vt:lpstr>
      <vt:lpstr>'Dookie94,95'!Criteria</vt:lpstr>
      <vt:lpstr>'Wallace 55,60,61'!Criteria</vt:lpstr>
      <vt:lpstr>'Dookie94,95'!Extract</vt:lpstr>
      <vt:lpstr>'Wallace 55,60,61'!Extract</vt:lpstr>
    </vt:vector>
  </TitlesOfParts>
  <Company>The University of Melbourne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Garry McDonald</dc:creator>
  <cp:lastModifiedBy>James Maino</cp:lastModifiedBy>
  <cp:lastPrinted>2013-03-19T02:30:09Z</cp:lastPrinted>
  <dcterms:created xsi:type="dcterms:W3CDTF">2013-03-15T03:46:02Z</dcterms:created>
  <dcterms:modified xsi:type="dcterms:W3CDTF">2021-04-28T07:57:33Z</dcterms:modified>
</cp:coreProperties>
</file>